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2_pobreza\"/>
    </mc:Choice>
  </mc:AlternateContent>
  <xr:revisionPtr revIDLastSave="0" documentId="13_ncr:1_{8CF5D678-E2C5-42AC-98A3-41682A174D68}" xr6:coauthVersionLast="47" xr6:coauthVersionMax="47" xr10:uidLastSave="{00000000-0000-0000-0000-000000000000}"/>
  <bookViews>
    <workbookView xWindow="-108" yWindow="-108" windowWidth="23256" windowHeight="12576" xr2:uid="{652A91BF-D45A-43CA-8A97-54E0F38E9B74}"/>
  </bookViews>
  <sheets>
    <sheet name="simulacion 1" sheetId="1" r:id="rId1"/>
    <sheet name="simulacion 2" sheetId="2" r:id="rId2"/>
    <sheet name="simulacion 3" sheetId="3" r:id="rId3"/>
    <sheet name="simulacion 4" sheetId="4" r:id="rId4"/>
  </sheets>
  <definedNames>
    <definedName name="_xlnm._FilterDatabase" localSheetId="0" hidden="1">'simulacion 1'!$EQ$1:$EQ$473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60" i="1" l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LZ296" i="4"/>
  <c r="LN296" i="4"/>
  <c r="LG296" i="4"/>
  <c r="KZ296" i="4"/>
  <c r="KM296" i="4"/>
  <c r="JZ296" i="4"/>
  <c r="JN296" i="4"/>
  <c r="JB296" i="4"/>
  <c r="IP296" i="4"/>
  <c r="IB296" i="4"/>
  <c r="LZ295" i="4"/>
  <c r="LN295" i="4"/>
  <c r="LG295" i="4"/>
  <c r="KZ295" i="4"/>
  <c r="KM295" i="4"/>
  <c r="JZ295" i="4"/>
  <c r="JN295" i="4"/>
  <c r="JB295" i="4"/>
  <c r="IP295" i="4"/>
  <c r="IB295" i="4"/>
  <c r="LZ294" i="4"/>
  <c r="LN294" i="4"/>
  <c r="LG294" i="4"/>
  <c r="KZ294" i="4"/>
  <c r="KM294" i="4"/>
  <c r="JZ294" i="4"/>
  <c r="JN294" i="4"/>
  <c r="JB294" i="4"/>
  <c r="IP294" i="4"/>
  <c r="IB294" i="4"/>
  <c r="LZ293" i="4"/>
  <c r="LN293" i="4"/>
  <c r="LG293" i="4"/>
  <c r="KZ293" i="4"/>
  <c r="KM293" i="4"/>
  <c r="JZ293" i="4"/>
  <c r="JN293" i="4"/>
  <c r="JB293" i="4"/>
  <c r="IP293" i="4"/>
  <c r="IB293" i="4"/>
  <c r="LZ292" i="4"/>
  <c r="LN292" i="4"/>
  <c r="LG292" i="4"/>
  <c r="KZ292" i="4"/>
  <c r="KM292" i="4"/>
  <c r="JZ292" i="4"/>
  <c r="JN292" i="4"/>
  <c r="JB292" i="4"/>
  <c r="IP292" i="4"/>
  <c r="IB292" i="4"/>
  <c r="LZ291" i="4"/>
  <c r="LN291" i="4"/>
  <c r="LG291" i="4"/>
  <c r="KZ291" i="4"/>
  <c r="KM291" i="4"/>
  <c r="JZ291" i="4"/>
  <c r="JN291" i="4"/>
  <c r="JB291" i="4"/>
  <c r="IP291" i="4"/>
  <c r="IB291" i="4"/>
  <c r="LZ290" i="4"/>
  <c r="LN290" i="4"/>
  <c r="LG290" i="4"/>
  <c r="KZ290" i="4"/>
  <c r="KM290" i="4"/>
  <c r="JZ290" i="4"/>
  <c r="JN290" i="4"/>
  <c r="JB290" i="4"/>
  <c r="IP290" i="4"/>
  <c r="IB290" i="4"/>
  <c r="LZ289" i="4"/>
  <c r="LN289" i="4"/>
  <c r="LG289" i="4"/>
  <c r="KZ289" i="4"/>
  <c r="KM289" i="4"/>
  <c r="JZ289" i="4"/>
  <c r="JN289" i="4"/>
  <c r="JB289" i="4"/>
  <c r="IP289" i="4"/>
  <c r="IB289" i="4"/>
  <c r="LZ288" i="4"/>
  <c r="LN288" i="4"/>
  <c r="LG288" i="4"/>
  <c r="KZ288" i="4"/>
  <c r="KM288" i="4"/>
  <c r="JZ288" i="4"/>
  <c r="JN288" i="4"/>
  <c r="JB288" i="4"/>
  <c r="IP288" i="4"/>
  <c r="IB288" i="4"/>
  <c r="LZ287" i="4"/>
  <c r="LN287" i="4"/>
  <c r="LG287" i="4"/>
  <c r="KZ287" i="4"/>
  <c r="KM287" i="4"/>
  <c r="JZ287" i="4"/>
  <c r="JN287" i="4"/>
  <c r="JB287" i="4"/>
  <c r="IP287" i="4"/>
  <c r="IB287" i="4"/>
  <c r="LZ286" i="4"/>
  <c r="LN286" i="4"/>
  <c r="LG286" i="4"/>
  <c r="KZ286" i="4"/>
  <c r="KM286" i="4"/>
  <c r="JZ286" i="4"/>
  <c r="JN286" i="4"/>
  <c r="JB286" i="4"/>
  <c r="IP286" i="4"/>
  <c r="IB286" i="4"/>
  <c r="LZ285" i="4"/>
  <c r="LN285" i="4"/>
  <c r="LG285" i="4"/>
  <c r="KZ285" i="4"/>
  <c r="KM285" i="4"/>
  <c r="JZ285" i="4"/>
  <c r="JN285" i="4"/>
  <c r="JB285" i="4"/>
  <c r="IP285" i="4"/>
  <c r="IB285" i="4"/>
  <c r="LZ284" i="4"/>
  <c r="LN284" i="4"/>
  <c r="LG284" i="4"/>
  <c r="KZ284" i="4"/>
  <c r="KM284" i="4"/>
  <c r="JZ284" i="4"/>
  <c r="JN284" i="4"/>
  <c r="JB284" i="4"/>
  <c r="IP284" i="4"/>
  <c r="IB284" i="4"/>
  <c r="LZ283" i="4"/>
  <c r="LN283" i="4"/>
  <c r="LG283" i="4"/>
  <c r="KZ283" i="4"/>
  <c r="KM283" i="4"/>
  <c r="JZ283" i="4"/>
  <c r="JN283" i="4"/>
  <c r="JB283" i="4"/>
  <c r="IP283" i="4"/>
  <c r="IB283" i="4"/>
  <c r="LZ282" i="4"/>
  <c r="LN282" i="4"/>
  <c r="LG282" i="4"/>
  <c r="KZ282" i="4"/>
  <c r="KM282" i="4"/>
  <c r="JZ282" i="4"/>
  <c r="JN282" i="4"/>
  <c r="JB282" i="4"/>
  <c r="IP282" i="4"/>
  <c r="IB282" i="4"/>
  <c r="LZ281" i="4"/>
  <c r="LN281" i="4"/>
  <c r="LG281" i="4"/>
  <c r="KZ281" i="4"/>
  <c r="KM281" i="4"/>
  <c r="JZ281" i="4"/>
  <c r="JN281" i="4"/>
  <c r="JB281" i="4"/>
  <c r="IP281" i="4"/>
  <c r="IB281" i="4"/>
  <c r="LZ280" i="4"/>
  <c r="LN280" i="4"/>
  <c r="LG280" i="4"/>
  <c r="KZ280" i="4"/>
  <c r="KM280" i="4"/>
  <c r="JZ280" i="4"/>
  <c r="JN280" i="4"/>
  <c r="JB280" i="4"/>
  <c r="IP280" i="4"/>
  <c r="IB280" i="4"/>
  <c r="LZ279" i="4"/>
  <c r="LN279" i="4"/>
  <c r="LG279" i="4"/>
  <c r="KZ279" i="4"/>
  <c r="KM279" i="4"/>
  <c r="JZ279" i="4"/>
  <c r="JN279" i="4"/>
  <c r="JB279" i="4"/>
  <c r="IP279" i="4"/>
  <c r="IB279" i="4"/>
  <c r="LZ278" i="4"/>
  <c r="LN278" i="4"/>
  <c r="LG278" i="4"/>
  <c r="KZ278" i="4"/>
  <c r="KM278" i="4"/>
  <c r="JZ278" i="4"/>
  <c r="JN278" i="4"/>
  <c r="JB278" i="4"/>
  <c r="IP278" i="4"/>
  <c r="IB278" i="4"/>
  <c r="LZ277" i="4"/>
  <c r="LN277" i="4"/>
  <c r="LG277" i="4"/>
  <c r="KZ277" i="4"/>
  <c r="KM277" i="4"/>
  <c r="JZ277" i="4"/>
  <c r="JN277" i="4"/>
  <c r="JB277" i="4"/>
  <c r="IP277" i="4"/>
  <c r="IB277" i="4"/>
  <c r="LZ276" i="4"/>
  <c r="LN276" i="4"/>
  <c r="LG276" i="4"/>
  <c r="KZ276" i="4"/>
  <c r="KM276" i="4"/>
  <c r="JZ276" i="4"/>
  <c r="JN276" i="4"/>
  <c r="JB276" i="4"/>
  <c r="IP276" i="4"/>
  <c r="IB276" i="4"/>
  <c r="LZ275" i="4"/>
  <c r="LN275" i="4"/>
  <c r="LG275" i="4"/>
  <c r="KZ275" i="4"/>
  <c r="KM275" i="4"/>
  <c r="JZ275" i="4"/>
  <c r="JN275" i="4"/>
  <c r="JB275" i="4"/>
  <c r="IP275" i="4"/>
  <c r="IB275" i="4"/>
  <c r="LZ274" i="4"/>
  <c r="LN274" i="4"/>
  <c r="LG274" i="4"/>
  <c r="KZ274" i="4"/>
  <c r="KM274" i="4"/>
  <c r="JZ274" i="4"/>
  <c r="JN274" i="4"/>
  <c r="JB274" i="4"/>
  <c r="IP274" i="4"/>
  <c r="IB274" i="4"/>
  <c r="LZ273" i="4"/>
  <c r="LN273" i="4"/>
  <c r="LG273" i="4"/>
  <c r="KZ273" i="4"/>
  <c r="KM273" i="4"/>
  <c r="JZ273" i="4"/>
  <c r="JN273" i="4"/>
  <c r="JB273" i="4"/>
  <c r="IP273" i="4"/>
  <c r="IB273" i="4"/>
  <c r="LZ272" i="4"/>
  <c r="LN272" i="4"/>
  <c r="LG272" i="4"/>
  <c r="KZ272" i="4"/>
  <c r="KM272" i="4"/>
  <c r="JZ272" i="4"/>
  <c r="JN272" i="4"/>
  <c r="JB272" i="4"/>
  <c r="IP272" i="4"/>
  <c r="IB272" i="4"/>
  <c r="LZ271" i="4"/>
  <c r="LN271" i="4"/>
  <c r="LG271" i="4"/>
  <c r="KZ271" i="4"/>
  <c r="KM271" i="4"/>
  <c r="JZ271" i="4"/>
  <c r="JN271" i="4"/>
  <c r="JB271" i="4"/>
  <c r="IP271" i="4"/>
  <c r="IB271" i="4"/>
  <c r="LZ270" i="4"/>
  <c r="LN270" i="4"/>
  <c r="LG270" i="4"/>
  <c r="KZ270" i="4"/>
  <c r="KM270" i="4"/>
  <c r="JZ270" i="4"/>
  <c r="JN270" i="4"/>
  <c r="JB270" i="4"/>
  <c r="IP270" i="4"/>
  <c r="IB270" i="4"/>
  <c r="LZ269" i="4"/>
  <c r="LN269" i="4"/>
  <c r="LG269" i="4"/>
  <c r="KZ269" i="4"/>
  <c r="KM269" i="4"/>
  <c r="JZ269" i="4"/>
  <c r="JN269" i="4"/>
  <c r="JB269" i="4"/>
  <c r="IP269" i="4"/>
  <c r="IB269" i="4"/>
  <c r="LZ268" i="4"/>
  <c r="LN268" i="4"/>
  <c r="LG268" i="4"/>
  <c r="KZ268" i="4"/>
  <c r="KM268" i="4"/>
  <c r="JZ268" i="4"/>
  <c r="JN268" i="4"/>
  <c r="JB268" i="4"/>
  <c r="IP268" i="4"/>
  <c r="IB268" i="4"/>
  <c r="LZ267" i="4"/>
  <c r="LN267" i="4"/>
  <c r="LG267" i="4"/>
  <c r="KZ267" i="4"/>
  <c r="KM267" i="4"/>
  <c r="JZ267" i="4"/>
  <c r="JN267" i="4"/>
  <c r="JB267" i="4"/>
  <c r="IP267" i="4"/>
  <c r="IB267" i="4"/>
  <c r="LZ266" i="4"/>
  <c r="LN266" i="4"/>
  <c r="LG266" i="4"/>
  <c r="KZ266" i="4"/>
  <c r="KM266" i="4"/>
  <c r="JZ266" i="4"/>
  <c r="JN266" i="4"/>
  <c r="JB266" i="4"/>
  <c r="IP266" i="4"/>
  <c r="IB266" i="4"/>
  <c r="LZ265" i="4"/>
  <c r="LN265" i="4"/>
  <c r="LG265" i="4"/>
  <c r="KZ265" i="4"/>
  <c r="KM265" i="4"/>
  <c r="JZ265" i="4"/>
  <c r="JN265" i="4"/>
  <c r="JB265" i="4"/>
  <c r="IP265" i="4"/>
  <c r="IB265" i="4"/>
  <c r="LZ264" i="4"/>
  <c r="LN264" i="4"/>
  <c r="LG264" i="4"/>
  <c r="KZ264" i="4"/>
  <c r="KM264" i="4"/>
  <c r="JZ264" i="4"/>
  <c r="JN264" i="4"/>
  <c r="JB264" i="4"/>
  <c r="IP264" i="4"/>
  <c r="IB264" i="4"/>
  <c r="LZ263" i="4"/>
  <c r="LN263" i="4"/>
  <c r="LG263" i="4"/>
  <c r="KZ263" i="4"/>
  <c r="KM263" i="4"/>
  <c r="JZ263" i="4"/>
  <c r="JN263" i="4"/>
  <c r="JB263" i="4"/>
  <c r="IP263" i="4"/>
  <c r="IB263" i="4"/>
  <c r="LZ262" i="4"/>
  <c r="LN262" i="4"/>
  <c r="LG262" i="4"/>
  <c r="KZ262" i="4"/>
  <c r="KM262" i="4"/>
  <c r="JZ262" i="4"/>
  <c r="JN262" i="4"/>
  <c r="JB262" i="4"/>
  <c r="IP262" i="4"/>
  <c r="IB262" i="4"/>
  <c r="LZ261" i="4"/>
  <c r="LN261" i="4"/>
  <c r="LG261" i="4"/>
  <c r="KZ261" i="4"/>
  <c r="KM261" i="4"/>
  <c r="JZ261" i="4"/>
  <c r="JN261" i="4"/>
  <c r="JB261" i="4"/>
  <c r="IP261" i="4"/>
  <c r="IB261" i="4"/>
  <c r="LZ260" i="4"/>
  <c r="LN260" i="4"/>
  <c r="LG260" i="4"/>
  <c r="KZ260" i="4"/>
  <c r="KM260" i="4"/>
  <c r="JZ260" i="4"/>
  <c r="JN260" i="4"/>
  <c r="JB260" i="4"/>
  <c r="IP260" i="4"/>
  <c r="IB260" i="4"/>
  <c r="LZ259" i="4"/>
  <c r="LN259" i="4"/>
  <c r="LG259" i="4"/>
  <c r="KZ259" i="4"/>
  <c r="KM259" i="4"/>
  <c r="JZ259" i="4"/>
  <c r="JN259" i="4"/>
  <c r="JB259" i="4"/>
  <c r="IP259" i="4"/>
  <c r="IB259" i="4"/>
  <c r="LZ258" i="4"/>
  <c r="LN258" i="4"/>
  <c r="LG258" i="4"/>
  <c r="KZ258" i="4"/>
  <c r="KM258" i="4"/>
  <c r="JZ258" i="4"/>
  <c r="JN258" i="4"/>
  <c r="JB258" i="4"/>
  <c r="IP258" i="4"/>
  <c r="IB258" i="4"/>
  <c r="LZ257" i="4"/>
  <c r="LN257" i="4"/>
  <c r="LG257" i="4"/>
  <c r="KZ257" i="4"/>
  <c r="KM257" i="4"/>
  <c r="JZ257" i="4"/>
  <c r="JN257" i="4"/>
  <c r="JB257" i="4"/>
  <c r="IP257" i="4"/>
  <c r="IB257" i="4"/>
  <c r="LZ256" i="4"/>
  <c r="LN256" i="4"/>
  <c r="LG256" i="4"/>
  <c r="KZ256" i="4"/>
  <c r="KM256" i="4"/>
  <c r="JZ256" i="4"/>
  <c r="JN256" i="4"/>
  <c r="JB256" i="4"/>
  <c r="IP256" i="4"/>
  <c r="IB256" i="4"/>
  <c r="LZ255" i="4"/>
  <c r="LN255" i="4"/>
  <c r="LG255" i="4"/>
  <c r="KZ255" i="4"/>
  <c r="KM255" i="4"/>
  <c r="JZ255" i="4"/>
  <c r="JN255" i="4"/>
  <c r="JB255" i="4"/>
  <c r="IP255" i="4"/>
  <c r="IB255" i="4"/>
  <c r="LZ254" i="4"/>
  <c r="LN254" i="4"/>
  <c r="LG254" i="4"/>
  <c r="KZ254" i="4"/>
  <c r="KM254" i="4"/>
  <c r="JZ254" i="4"/>
  <c r="JN254" i="4"/>
  <c r="JB254" i="4"/>
  <c r="IP254" i="4"/>
  <c r="IB254" i="4"/>
  <c r="LZ253" i="4"/>
  <c r="LN253" i="4"/>
  <c r="LG253" i="4"/>
  <c r="KZ253" i="4"/>
  <c r="KM253" i="4"/>
  <c r="JZ253" i="4"/>
  <c r="JN253" i="4"/>
  <c r="JB253" i="4"/>
  <c r="IP253" i="4"/>
  <c r="IB253" i="4"/>
  <c r="LZ252" i="4"/>
  <c r="LN252" i="4"/>
  <c r="LG252" i="4"/>
  <c r="KZ252" i="4"/>
  <c r="KM252" i="4"/>
  <c r="JZ252" i="4"/>
  <c r="JN252" i="4"/>
  <c r="JB252" i="4"/>
  <c r="IP252" i="4"/>
  <c r="IB252" i="4"/>
  <c r="LZ251" i="4"/>
  <c r="LN251" i="4"/>
  <c r="LG251" i="4"/>
  <c r="KZ251" i="4"/>
  <c r="KM251" i="4"/>
  <c r="JZ251" i="4"/>
  <c r="JN251" i="4"/>
  <c r="JB251" i="4"/>
  <c r="IP251" i="4"/>
  <c r="IB251" i="4"/>
  <c r="LZ250" i="4"/>
  <c r="LN250" i="4"/>
  <c r="LG250" i="4"/>
  <c r="KZ250" i="4"/>
  <c r="KM250" i="4"/>
  <c r="JZ250" i="4"/>
  <c r="JN250" i="4"/>
  <c r="JB250" i="4"/>
  <c r="IP250" i="4"/>
  <c r="IB250" i="4"/>
  <c r="LZ249" i="4"/>
  <c r="LN249" i="4"/>
  <c r="LG249" i="4"/>
  <c r="KZ249" i="4"/>
  <c r="KM249" i="4"/>
  <c r="JZ249" i="4"/>
  <c r="JN249" i="4"/>
  <c r="JB249" i="4"/>
  <c r="IP249" i="4"/>
  <c r="IB249" i="4"/>
  <c r="LZ248" i="4"/>
  <c r="LN248" i="4"/>
  <c r="LG248" i="4"/>
  <c r="KZ248" i="4"/>
  <c r="KM248" i="4"/>
  <c r="JZ248" i="4"/>
  <c r="JN248" i="4"/>
  <c r="JB248" i="4"/>
  <c r="IP248" i="4"/>
  <c r="IB248" i="4"/>
  <c r="LZ247" i="4"/>
  <c r="LN247" i="4"/>
  <c r="LG247" i="4"/>
  <c r="KZ247" i="4"/>
  <c r="KM247" i="4"/>
  <c r="JZ247" i="4"/>
  <c r="JN247" i="4"/>
  <c r="JB247" i="4"/>
  <c r="IP247" i="4"/>
  <c r="IB247" i="4"/>
  <c r="LZ246" i="4"/>
  <c r="LN246" i="4"/>
  <c r="LG246" i="4"/>
  <c r="KZ246" i="4"/>
  <c r="KM246" i="4"/>
  <c r="JZ246" i="4"/>
  <c r="JN246" i="4"/>
  <c r="JB246" i="4"/>
  <c r="IP246" i="4"/>
  <c r="IB246" i="4"/>
  <c r="LZ245" i="4"/>
  <c r="LN245" i="4"/>
  <c r="LG245" i="4"/>
  <c r="KZ245" i="4"/>
  <c r="KM245" i="4"/>
  <c r="JZ245" i="4"/>
  <c r="JN245" i="4"/>
  <c r="JB245" i="4"/>
  <c r="IP245" i="4"/>
  <c r="IB245" i="4"/>
  <c r="LZ244" i="4"/>
  <c r="LN244" i="4"/>
  <c r="LG244" i="4"/>
  <c r="KZ244" i="4"/>
  <c r="KM244" i="4"/>
  <c r="JZ244" i="4"/>
  <c r="JN244" i="4"/>
  <c r="JB244" i="4"/>
  <c r="IP244" i="4"/>
  <c r="IB244" i="4"/>
  <c r="LZ243" i="4"/>
  <c r="LN243" i="4"/>
  <c r="LG243" i="4"/>
  <c r="KZ243" i="4"/>
  <c r="KM243" i="4"/>
  <c r="JZ243" i="4"/>
  <c r="JN243" i="4"/>
  <c r="JB243" i="4"/>
  <c r="IP243" i="4"/>
  <c r="IB243" i="4"/>
  <c r="LZ242" i="4"/>
  <c r="LN242" i="4"/>
  <c r="LG242" i="4"/>
  <c r="KZ242" i="4"/>
  <c r="KM242" i="4"/>
  <c r="JZ242" i="4"/>
  <c r="JN242" i="4"/>
  <c r="JB242" i="4"/>
  <c r="IP242" i="4"/>
  <c r="IB242" i="4"/>
  <c r="LZ241" i="4"/>
  <c r="LN241" i="4"/>
  <c r="LG241" i="4"/>
  <c r="KZ241" i="4"/>
  <c r="KM241" i="4"/>
  <c r="JZ241" i="4"/>
  <c r="JN241" i="4"/>
  <c r="JB241" i="4"/>
  <c r="IP241" i="4"/>
  <c r="IB241" i="4"/>
  <c r="LZ240" i="4"/>
  <c r="LN240" i="4"/>
  <c r="LG240" i="4"/>
  <c r="KZ240" i="4"/>
  <c r="KM240" i="4"/>
  <c r="JZ240" i="4"/>
  <c r="JN240" i="4"/>
  <c r="JB240" i="4"/>
  <c r="IP240" i="4"/>
  <c r="IB240" i="4"/>
  <c r="LZ239" i="4"/>
  <c r="LN239" i="4"/>
  <c r="LG239" i="4"/>
  <c r="KZ239" i="4"/>
  <c r="KM239" i="4"/>
  <c r="JZ239" i="4"/>
  <c r="JN239" i="4"/>
  <c r="JB239" i="4"/>
  <c r="IP239" i="4"/>
  <c r="IB239" i="4"/>
  <c r="LZ238" i="4"/>
  <c r="LN238" i="4"/>
  <c r="LG238" i="4"/>
  <c r="KZ238" i="4"/>
  <c r="KM238" i="4"/>
  <c r="JZ238" i="4"/>
  <c r="JN238" i="4"/>
  <c r="JB238" i="4"/>
  <c r="IP238" i="4"/>
  <c r="IB238" i="4"/>
  <c r="LZ237" i="4"/>
  <c r="LN237" i="4"/>
  <c r="LG237" i="4"/>
  <c r="KZ237" i="4"/>
  <c r="KM237" i="4"/>
  <c r="JZ237" i="4"/>
  <c r="JN237" i="4"/>
  <c r="JB237" i="4"/>
  <c r="IP237" i="4"/>
  <c r="IB237" i="4"/>
  <c r="LZ236" i="4"/>
  <c r="LN236" i="4"/>
  <c r="LG236" i="4"/>
  <c r="KZ236" i="4"/>
  <c r="KM236" i="4"/>
  <c r="JZ236" i="4"/>
  <c r="JN236" i="4"/>
  <c r="JB236" i="4"/>
  <c r="IP236" i="4"/>
  <c r="IB236" i="4"/>
  <c r="LZ235" i="4"/>
  <c r="LN235" i="4"/>
  <c r="LG235" i="4"/>
  <c r="KZ235" i="4"/>
  <c r="KM235" i="4"/>
  <c r="JZ235" i="4"/>
  <c r="JN235" i="4"/>
  <c r="JB235" i="4"/>
  <c r="IP235" i="4"/>
  <c r="IB235" i="4"/>
  <c r="LZ234" i="4"/>
  <c r="LN234" i="4"/>
  <c r="LG234" i="4"/>
  <c r="KZ234" i="4"/>
  <c r="KM234" i="4"/>
  <c r="JZ234" i="4"/>
  <c r="JN234" i="4"/>
  <c r="JB234" i="4"/>
  <c r="IP234" i="4"/>
  <c r="IB234" i="4"/>
  <c r="LZ233" i="4"/>
  <c r="LN233" i="4"/>
  <c r="LG233" i="4"/>
  <c r="KZ233" i="4"/>
  <c r="KM233" i="4"/>
  <c r="JZ233" i="4"/>
  <c r="JN233" i="4"/>
  <c r="JB233" i="4"/>
  <c r="IP233" i="4"/>
  <c r="IB233" i="4"/>
  <c r="LZ232" i="4"/>
  <c r="LN232" i="4"/>
  <c r="LG232" i="4"/>
  <c r="KZ232" i="4"/>
  <c r="KM232" i="4"/>
  <c r="JZ232" i="4"/>
  <c r="JN232" i="4"/>
  <c r="JB232" i="4"/>
  <c r="IP232" i="4"/>
  <c r="IB232" i="4"/>
  <c r="LZ231" i="4"/>
  <c r="LN231" i="4"/>
  <c r="LG231" i="4"/>
  <c r="KZ231" i="4"/>
  <c r="KM231" i="4"/>
  <c r="JZ231" i="4"/>
  <c r="JN231" i="4"/>
  <c r="JB231" i="4"/>
  <c r="IP231" i="4"/>
  <c r="IB231" i="4"/>
  <c r="LZ230" i="4"/>
  <c r="LN230" i="4"/>
  <c r="LG230" i="4"/>
  <c r="KZ230" i="4"/>
  <c r="KM230" i="4"/>
  <c r="JZ230" i="4"/>
  <c r="JN230" i="4"/>
  <c r="JB230" i="4"/>
  <c r="IP230" i="4"/>
  <c r="IB230" i="4"/>
  <c r="LZ229" i="4"/>
  <c r="LN229" i="4"/>
  <c r="LG229" i="4"/>
  <c r="KZ229" i="4"/>
  <c r="KM229" i="4"/>
  <c r="JZ229" i="4"/>
  <c r="JN229" i="4"/>
  <c r="JB229" i="4"/>
  <c r="IP229" i="4"/>
  <c r="IB229" i="4"/>
  <c r="LZ228" i="4"/>
  <c r="LN228" i="4"/>
  <c r="LG228" i="4"/>
  <c r="KZ228" i="4"/>
  <c r="KM228" i="4"/>
  <c r="JZ228" i="4"/>
  <c r="JN228" i="4"/>
  <c r="JB228" i="4"/>
  <c r="IP228" i="4"/>
  <c r="IB228" i="4"/>
  <c r="LZ227" i="4"/>
  <c r="LN227" i="4"/>
  <c r="LG227" i="4"/>
  <c r="KZ227" i="4"/>
  <c r="KM227" i="4"/>
  <c r="JZ227" i="4"/>
  <c r="JN227" i="4"/>
  <c r="JB227" i="4"/>
  <c r="IP227" i="4"/>
  <c r="IB227" i="4"/>
  <c r="LZ226" i="4"/>
  <c r="LN226" i="4"/>
  <c r="LG226" i="4"/>
  <c r="KZ226" i="4"/>
  <c r="KM226" i="4"/>
  <c r="JZ226" i="4"/>
  <c r="JN226" i="4"/>
  <c r="JB226" i="4"/>
  <c r="IP226" i="4"/>
  <c r="IB226" i="4"/>
  <c r="LZ225" i="4"/>
  <c r="LN225" i="4"/>
  <c r="LG225" i="4"/>
  <c r="KZ225" i="4"/>
  <c r="KM225" i="4"/>
  <c r="JZ225" i="4"/>
  <c r="JN225" i="4"/>
  <c r="JB225" i="4"/>
  <c r="IP225" i="4"/>
  <c r="IB225" i="4"/>
  <c r="LZ224" i="4"/>
  <c r="LN224" i="4"/>
  <c r="LG224" i="4"/>
  <c r="KZ224" i="4"/>
  <c r="KM224" i="4"/>
  <c r="JZ224" i="4"/>
  <c r="JN224" i="4"/>
  <c r="JB224" i="4"/>
  <c r="IP224" i="4"/>
  <c r="IB224" i="4"/>
  <c r="LZ223" i="4"/>
  <c r="LN223" i="4"/>
  <c r="LG223" i="4"/>
  <c r="KZ223" i="4"/>
  <c r="KM223" i="4"/>
  <c r="JZ223" i="4"/>
  <c r="JN223" i="4"/>
  <c r="JB223" i="4"/>
  <c r="IP223" i="4"/>
  <c r="IB223" i="4"/>
  <c r="LZ222" i="4"/>
  <c r="LN222" i="4"/>
  <c r="LG222" i="4"/>
  <c r="KZ222" i="4"/>
  <c r="KM222" i="4"/>
  <c r="JZ222" i="4"/>
  <c r="JN222" i="4"/>
  <c r="JB222" i="4"/>
  <c r="IP222" i="4"/>
  <c r="IB222" i="4"/>
  <c r="LZ221" i="4"/>
  <c r="LN221" i="4"/>
  <c r="LG221" i="4"/>
  <c r="KZ221" i="4"/>
  <c r="KM221" i="4"/>
  <c r="JZ221" i="4"/>
  <c r="JN221" i="4"/>
  <c r="JB221" i="4"/>
  <c r="IP221" i="4"/>
  <c r="IB221" i="4"/>
  <c r="LZ220" i="4"/>
  <c r="LN220" i="4"/>
  <c r="LG220" i="4"/>
  <c r="KZ220" i="4"/>
  <c r="KM220" i="4"/>
  <c r="JZ220" i="4"/>
  <c r="JN220" i="4"/>
  <c r="JB220" i="4"/>
  <c r="IP220" i="4"/>
  <c r="IB220" i="4"/>
  <c r="LZ219" i="4"/>
  <c r="LN219" i="4"/>
  <c r="LG219" i="4"/>
  <c r="KZ219" i="4"/>
  <c r="KM219" i="4"/>
  <c r="JZ219" i="4"/>
  <c r="JN219" i="4"/>
  <c r="JB219" i="4"/>
  <c r="IP219" i="4"/>
  <c r="IB219" i="4"/>
  <c r="LZ218" i="4"/>
  <c r="LN218" i="4"/>
  <c r="LG218" i="4"/>
  <c r="KZ218" i="4"/>
  <c r="KM218" i="4"/>
  <c r="JZ218" i="4"/>
  <c r="JN218" i="4"/>
  <c r="JB218" i="4"/>
  <c r="IP218" i="4"/>
  <c r="IB218" i="4"/>
  <c r="LZ217" i="4"/>
  <c r="LN217" i="4"/>
  <c r="LG217" i="4"/>
  <c r="KZ217" i="4"/>
  <c r="KM217" i="4"/>
  <c r="JZ217" i="4"/>
  <c r="JN217" i="4"/>
  <c r="JB217" i="4"/>
  <c r="IP217" i="4"/>
  <c r="IB217" i="4"/>
  <c r="LZ216" i="4"/>
  <c r="LN216" i="4"/>
  <c r="LG216" i="4"/>
  <c r="KZ216" i="4"/>
  <c r="KM216" i="4"/>
  <c r="JZ216" i="4"/>
  <c r="JN216" i="4"/>
  <c r="JB216" i="4"/>
  <c r="IP216" i="4"/>
  <c r="IB216" i="4"/>
  <c r="LZ215" i="4"/>
  <c r="LN215" i="4"/>
  <c r="LG215" i="4"/>
  <c r="KZ215" i="4"/>
  <c r="KM215" i="4"/>
  <c r="JZ215" i="4"/>
  <c r="JN215" i="4"/>
  <c r="JB215" i="4"/>
  <c r="IP215" i="4"/>
  <c r="IB215" i="4"/>
  <c r="LZ214" i="4"/>
  <c r="LN214" i="4"/>
  <c r="LG214" i="4"/>
  <c r="KZ214" i="4"/>
  <c r="KM214" i="4"/>
  <c r="JZ214" i="4"/>
  <c r="JN214" i="4"/>
  <c r="JB214" i="4"/>
  <c r="IP214" i="4"/>
  <c r="IB214" i="4"/>
  <c r="LZ213" i="4"/>
  <c r="LN213" i="4"/>
  <c r="LG213" i="4"/>
  <c r="KZ213" i="4"/>
  <c r="KM213" i="4"/>
  <c r="JZ213" i="4"/>
  <c r="JN213" i="4"/>
  <c r="JB213" i="4"/>
  <c r="IP213" i="4"/>
  <c r="IB213" i="4"/>
  <c r="LZ212" i="4"/>
  <c r="LN212" i="4"/>
  <c r="LG212" i="4"/>
  <c r="KZ212" i="4"/>
  <c r="KM212" i="4"/>
  <c r="JZ212" i="4"/>
  <c r="JN212" i="4"/>
  <c r="JB212" i="4"/>
  <c r="IP212" i="4"/>
  <c r="IB212" i="4"/>
  <c r="LZ211" i="4"/>
  <c r="LN211" i="4"/>
  <c r="LG211" i="4"/>
  <c r="KZ211" i="4"/>
  <c r="KM211" i="4"/>
  <c r="JZ211" i="4"/>
  <c r="JN211" i="4"/>
  <c r="JB211" i="4"/>
  <c r="IP211" i="4"/>
  <c r="IB211" i="4"/>
  <c r="LZ210" i="4"/>
  <c r="LN210" i="4"/>
  <c r="LG210" i="4"/>
  <c r="KZ210" i="4"/>
  <c r="KM210" i="4"/>
  <c r="JZ210" i="4"/>
  <c r="JN210" i="4"/>
  <c r="JB210" i="4"/>
  <c r="IP210" i="4"/>
  <c r="IB210" i="4"/>
  <c r="LZ209" i="4"/>
  <c r="LN209" i="4"/>
  <c r="LG209" i="4"/>
  <c r="KZ209" i="4"/>
  <c r="KM209" i="4"/>
  <c r="JZ209" i="4"/>
  <c r="JN209" i="4"/>
  <c r="JB209" i="4"/>
  <c r="IP209" i="4"/>
  <c r="IB209" i="4"/>
  <c r="LZ208" i="4"/>
  <c r="LN208" i="4"/>
  <c r="LG208" i="4"/>
  <c r="KZ208" i="4"/>
  <c r="KM208" i="4"/>
  <c r="JZ208" i="4"/>
  <c r="JN208" i="4"/>
  <c r="JB208" i="4"/>
  <c r="IP208" i="4"/>
  <c r="IB208" i="4"/>
  <c r="LZ207" i="4"/>
  <c r="LN207" i="4"/>
  <c r="LG207" i="4"/>
  <c r="KZ207" i="4"/>
  <c r="KM207" i="4"/>
  <c r="JZ207" i="4"/>
  <c r="JN207" i="4"/>
  <c r="JB207" i="4"/>
  <c r="IP207" i="4"/>
  <c r="IB207" i="4"/>
  <c r="LZ206" i="4"/>
  <c r="LN206" i="4"/>
  <c r="LG206" i="4"/>
  <c r="KZ206" i="4"/>
  <c r="KM206" i="4"/>
  <c r="JZ206" i="4"/>
  <c r="JN206" i="4"/>
  <c r="JB206" i="4"/>
  <c r="IP206" i="4"/>
  <c r="IB206" i="4"/>
  <c r="LZ205" i="4"/>
  <c r="LN205" i="4"/>
  <c r="LG205" i="4"/>
  <c r="KZ205" i="4"/>
  <c r="KM205" i="4"/>
  <c r="JZ205" i="4"/>
  <c r="JN205" i="4"/>
  <c r="JB205" i="4"/>
  <c r="IP205" i="4"/>
  <c r="IB205" i="4"/>
  <c r="LZ204" i="4"/>
  <c r="LN204" i="4"/>
  <c r="LG204" i="4"/>
  <c r="KZ204" i="4"/>
  <c r="KM204" i="4"/>
  <c r="JZ204" i="4"/>
  <c r="JN204" i="4"/>
  <c r="JB204" i="4"/>
  <c r="IP204" i="4"/>
  <c r="IB204" i="4"/>
  <c r="LZ203" i="4"/>
  <c r="LN203" i="4"/>
  <c r="LG203" i="4"/>
  <c r="KZ203" i="4"/>
  <c r="KM203" i="4"/>
  <c r="JZ203" i="4"/>
  <c r="JN203" i="4"/>
  <c r="JB203" i="4"/>
  <c r="IP203" i="4"/>
  <c r="IB203" i="4"/>
  <c r="LZ202" i="4"/>
  <c r="LN202" i="4"/>
  <c r="LG202" i="4"/>
  <c r="KZ202" i="4"/>
  <c r="KM202" i="4"/>
  <c r="JZ202" i="4"/>
  <c r="JN202" i="4"/>
  <c r="JB202" i="4"/>
  <c r="IP202" i="4"/>
  <c r="IB202" i="4"/>
  <c r="LZ201" i="4"/>
  <c r="LN201" i="4"/>
  <c r="LG201" i="4"/>
  <c r="KZ201" i="4"/>
  <c r="KM201" i="4"/>
  <c r="JZ201" i="4"/>
  <c r="JN201" i="4"/>
  <c r="JB201" i="4"/>
  <c r="IP201" i="4"/>
  <c r="IB201" i="4"/>
  <c r="LZ200" i="4"/>
  <c r="LN200" i="4"/>
  <c r="LG200" i="4"/>
  <c r="KZ200" i="4"/>
  <c r="KM200" i="4"/>
  <c r="JZ200" i="4"/>
  <c r="JN200" i="4"/>
  <c r="JB200" i="4"/>
  <c r="IP200" i="4"/>
  <c r="IB200" i="4"/>
  <c r="LZ199" i="4"/>
  <c r="LN199" i="4"/>
  <c r="LG199" i="4"/>
  <c r="KZ199" i="4"/>
  <c r="KM199" i="4"/>
  <c r="JZ199" i="4"/>
  <c r="JN199" i="4"/>
  <c r="JB199" i="4"/>
  <c r="IP199" i="4"/>
  <c r="IB199" i="4"/>
  <c r="LZ198" i="4"/>
  <c r="LN198" i="4"/>
  <c r="LG198" i="4"/>
  <c r="KZ198" i="4"/>
  <c r="KM198" i="4"/>
  <c r="JZ198" i="4"/>
  <c r="JN198" i="4"/>
  <c r="JB198" i="4"/>
  <c r="IP198" i="4"/>
  <c r="IB198" i="4"/>
  <c r="LZ197" i="4"/>
  <c r="LN197" i="4"/>
  <c r="LG197" i="4"/>
  <c r="KZ197" i="4"/>
  <c r="KM197" i="4"/>
  <c r="JZ197" i="4"/>
  <c r="JN197" i="4"/>
  <c r="JB197" i="4"/>
  <c r="IP197" i="4"/>
  <c r="IB197" i="4"/>
  <c r="LZ196" i="4"/>
  <c r="LN196" i="4"/>
  <c r="LG196" i="4"/>
  <c r="KZ196" i="4"/>
  <c r="KM196" i="4"/>
  <c r="JZ196" i="4"/>
  <c r="JN196" i="4"/>
  <c r="JB196" i="4"/>
  <c r="IP196" i="4"/>
  <c r="IB196" i="4"/>
  <c r="LZ195" i="4"/>
  <c r="LN195" i="4"/>
  <c r="LG195" i="4"/>
  <c r="KZ195" i="4"/>
  <c r="KM195" i="4"/>
  <c r="JZ195" i="4"/>
  <c r="JN195" i="4"/>
  <c r="JB195" i="4"/>
  <c r="IP195" i="4"/>
  <c r="IB195" i="4"/>
  <c r="LZ194" i="4"/>
  <c r="LN194" i="4"/>
  <c r="LG194" i="4"/>
  <c r="KZ194" i="4"/>
  <c r="KM194" i="4"/>
  <c r="JZ194" i="4"/>
  <c r="JN194" i="4"/>
  <c r="JB194" i="4"/>
  <c r="IP194" i="4"/>
  <c r="IB194" i="4"/>
  <c r="LZ193" i="4"/>
  <c r="LN193" i="4"/>
  <c r="LG193" i="4"/>
  <c r="KZ193" i="4"/>
  <c r="KM193" i="4"/>
  <c r="JZ193" i="4"/>
  <c r="JN193" i="4"/>
  <c r="JB193" i="4"/>
  <c r="IP193" i="4"/>
  <c r="IB193" i="4"/>
  <c r="LZ192" i="4"/>
  <c r="LN192" i="4"/>
  <c r="LG192" i="4"/>
  <c r="KZ192" i="4"/>
  <c r="KM192" i="4"/>
  <c r="JZ192" i="4"/>
  <c r="JN192" i="4"/>
  <c r="JB192" i="4"/>
  <c r="IP192" i="4"/>
  <c r="IB192" i="4"/>
  <c r="LZ191" i="4"/>
  <c r="LN191" i="4"/>
  <c r="LG191" i="4"/>
  <c r="KZ191" i="4"/>
  <c r="KM191" i="4"/>
  <c r="JZ191" i="4"/>
  <c r="JN191" i="4"/>
  <c r="JB191" i="4"/>
  <c r="IP191" i="4"/>
  <c r="IB191" i="4"/>
  <c r="LZ190" i="4"/>
  <c r="LN190" i="4"/>
  <c r="LG190" i="4"/>
  <c r="KZ190" i="4"/>
  <c r="KM190" i="4"/>
  <c r="JZ190" i="4"/>
  <c r="JN190" i="4"/>
  <c r="JB190" i="4"/>
  <c r="IP190" i="4"/>
  <c r="IB190" i="4"/>
  <c r="LZ189" i="4"/>
  <c r="LN189" i="4"/>
  <c r="LG189" i="4"/>
  <c r="KZ189" i="4"/>
  <c r="KM189" i="4"/>
  <c r="JZ189" i="4"/>
  <c r="JN189" i="4"/>
  <c r="JB189" i="4"/>
  <c r="IP189" i="4"/>
  <c r="IB189" i="4"/>
  <c r="LZ188" i="4"/>
  <c r="LN188" i="4"/>
  <c r="LG188" i="4"/>
  <c r="KZ188" i="4"/>
  <c r="KM188" i="4"/>
  <c r="JZ188" i="4"/>
  <c r="JN188" i="4"/>
  <c r="JB188" i="4"/>
  <c r="IP188" i="4"/>
  <c r="IB188" i="4"/>
  <c r="LZ187" i="4"/>
  <c r="LN187" i="4"/>
  <c r="LG187" i="4"/>
  <c r="KZ187" i="4"/>
  <c r="KM187" i="4"/>
  <c r="JZ187" i="4"/>
  <c r="JN187" i="4"/>
  <c r="JB187" i="4"/>
  <c r="IP187" i="4"/>
  <c r="IB187" i="4"/>
  <c r="LZ186" i="4"/>
  <c r="LN186" i="4"/>
  <c r="LG186" i="4"/>
  <c r="KZ186" i="4"/>
  <c r="KM186" i="4"/>
  <c r="JZ186" i="4"/>
  <c r="JN186" i="4"/>
  <c r="JB186" i="4"/>
  <c r="IP186" i="4"/>
  <c r="IB186" i="4"/>
  <c r="LZ185" i="4"/>
  <c r="LN185" i="4"/>
  <c r="LG185" i="4"/>
  <c r="KZ185" i="4"/>
  <c r="KM185" i="4"/>
  <c r="JZ185" i="4"/>
  <c r="JN185" i="4"/>
  <c r="JB185" i="4"/>
  <c r="IP185" i="4"/>
  <c r="IB185" i="4"/>
  <c r="LZ184" i="4"/>
  <c r="LN184" i="4"/>
  <c r="LG184" i="4"/>
  <c r="KZ184" i="4"/>
  <c r="KM184" i="4"/>
  <c r="JZ184" i="4"/>
  <c r="JN184" i="4"/>
  <c r="JB184" i="4"/>
  <c r="IP184" i="4"/>
  <c r="IB184" i="4"/>
  <c r="LZ183" i="4"/>
  <c r="LN183" i="4"/>
  <c r="LG183" i="4"/>
  <c r="KZ183" i="4"/>
  <c r="KM183" i="4"/>
  <c r="JZ183" i="4"/>
  <c r="JN183" i="4"/>
  <c r="JB183" i="4"/>
  <c r="IP183" i="4"/>
  <c r="IB183" i="4"/>
  <c r="LZ182" i="4"/>
  <c r="LN182" i="4"/>
  <c r="LG182" i="4"/>
  <c r="KZ182" i="4"/>
  <c r="KM182" i="4"/>
  <c r="JZ182" i="4"/>
  <c r="JN182" i="4"/>
  <c r="JB182" i="4"/>
  <c r="IP182" i="4"/>
  <c r="IB182" i="4"/>
  <c r="LZ181" i="4"/>
  <c r="LN181" i="4"/>
  <c r="LG181" i="4"/>
  <c r="KZ181" i="4"/>
  <c r="KM181" i="4"/>
  <c r="JZ181" i="4"/>
  <c r="JN181" i="4"/>
  <c r="JB181" i="4"/>
  <c r="IP181" i="4"/>
  <c r="IB181" i="4"/>
  <c r="LZ180" i="4"/>
  <c r="LN180" i="4"/>
  <c r="LG180" i="4"/>
  <c r="KZ180" i="4"/>
  <c r="KM180" i="4"/>
  <c r="JZ180" i="4"/>
  <c r="JN180" i="4"/>
  <c r="JB180" i="4"/>
  <c r="IP180" i="4"/>
  <c r="IB180" i="4"/>
  <c r="LZ179" i="4"/>
  <c r="LN179" i="4"/>
  <c r="LG179" i="4"/>
  <c r="KZ179" i="4"/>
  <c r="KM179" i="4"/>
  <c r="JZ179" i="4"/>
  <c r="JN179" i="4"/>
  <c r="JB179" i="4"/>
  <c r="IP179" i="4"/>
  <c r="IB179" i="4"/>
  <c r="LZ178" i="4"/>
  <c r="LN178" i="4"/>
  <c r="LG178" i="4"/>
  <c r="KZ178" i="4"/>
  <c r="KM178" i="4"/>
  <c r="JZ178" i="4"/>
  <c r="JN178" i="4"/>
  <c r="JB178" i="4"/>
  <c r="IP178" i="4"/>
  <c r="IB178" i="4"/>
  <c r="LZ177" i="4"/>
  <c r="LN177" i="4"/>
  <c r="LG177" i="4"/>
  <c r="KZ177" i="4"/>
  <c r="KM177" i="4"/>
  <c r="JZ177" i="4"/>
  <c r="JN177" i="4"/>
  <c r="JB177" i="4"/>
  <c r="IP177" i="4"/>
  <c r="IB177" i="4"/>
  <c r="LZ176" i="4"/>
  <c r="LN176" i="4"/>
  <c r="LG176" i="4"/>
  <c r="KZ176" i="4"/>
  <c r="KM176" i="4"/>
  <c r="JZ176" i="4"/>
  <c r="JN176" i="4"/>
  <c r="JB176" i="4"/>
  <c r="IP176" i="4"/>
  <c r="IB176" i="4"/>
  <c r="LZ175" i="4"/>
  <c r="LN175" i="4"/>
  <c r="LG175" i="4"/>
  <c r="KZ175" i="4"/>
  <c r="KM175" i="4"/>
  <c r="JZ175" i="4"/>
  <c r="JN175" i="4"/>
  <c r="JB175" i="4"/>
  <c r="IP175" i="4"/>
  <c r="IB175" i="4"/>
  <c r="LZ174" i="4"/>
  <c r="LN174" i="4"/>
  <c r="LG174" i="4"/>
  <c r="KZ174" i="4"/>
  <c r="KM174" i="4"/>
  <c r="JZ174" i="4"/>
  <c r="JN174" i="4"/>
  <c r="JB174" i="4"/>
  <c r="IP174" i="4"/>
  <c r="IB174" i="4"/>
  <c r="LZ173" i="4"/>
  <c r="LN173" i="4"/>
  <c r="LG173" i="4"/>
  <c r="KZ173" i="4"/>
  <c r="KM173" i="4"/>
  <c r="JZ173" i="4"/>
  <c r="JN173" i="4"/>
  <c r="JB173" i="4"/>
  <c r="IP173" i="4"/>
  <c r="IB173" i="4"/>
  <c r="LZ172" i="4"/>
  <c r="LN172" i="4"/>
  <c r="LG172" i="4"/>
  <c r="KZ172" i="4"/>
  <c r="KM172" i="4"/>
  <c r="JZ172" i="4"/>
  <c r="JN172" i="4"/>
  <c r="JB172" i="4"/>
  <c r="IP172" i="4"/>
  <c r="IB172" i="4"/>
  <c r="LZ171" i="4"/>
  <c r="LN171" i="4"/>
  <c r="LG171" i="4"/>
  <c r="KZ171" i="4"/>
  <c r="KM171" i="4"/>
  <c r="JZ171" i="4"/>
  <c r="JN171" i="4"/>
  <c r="JB171" i="4"/>
  <c r="IP171" i="4"/>
  <c r="IB171" i="4"/>
  <c r="LZ170" i="4"/>
  <c r="LN170" i="4"/>
  <c r="LG170" i="4"/>
  <c r="KZ170" i="4"/>
  <c r="KM170" i="4"/>
  <c r="JZ170" i="4"/>
  <c r="JN170" i="4"/>
  <c r="JB170" i="4"/>
  <c r="IP170" i="4"/>
  <c r="IB170" i="4"/>
  <c r="LZ169" i="4"/>
  <c r="LN169" i="4"/>
  <c r="LG169" i="4"/>
  <c r="KZ169" i="4"/>
  <c r="KM169" i="4"/>
  <c r="JZ169" i="4"/>
  <c r="JN169" i="4"/>
  <c r="JB169" i="4"/>
  <c r="IP169" i="4"/>
  <c r="IB169" i="4"/>
  <c r="LZ168" i="4"/>
  <c r="LN168" i="4"/>
  <c r="LG168" i="4"/>
  <c r="KZ168" i="4"/>
  <c r="KM168" i="4"/>
  <c r="JZ168" i="4"/>
  <c r="JN168" i="4"/>
  <c r="JB168" i="4"/>
  <c r="IP168" i="4"/>
  <c r="IB168" i="4"/>
  <c r="LZ167" i="4"/>
  <c r="LN167" i="4"/>
  <c r="LG167" i="4"/>
  <c r="KZ167" i="4"/>
  <c r="KM167" i="4"/>
  <c r="JZ167" i="4"/>
  <c r="JN167" i="4"/>
  <c r="JB167" i="4"/>
  <c r="IP167" i="4"/>
  <c r="IB167" i="4"/>
  <c r="LZ166" i="4"/>
  <c r="LN166" i="4"/>
  <c r="LG166" i="4"/>
  <c r="KZ166" i="4"/>
  <c r="KM166" i="4"/>
  <c r="JZ166" i="4"/>
  <c r="JN166" i="4"/>
  <c r="JB166" i="4"/>
  <c r="IP166" i="4"/>
  <c r="IB166" i="4"/>
  <c r="LZ165" i="4"/>
  <c r="LN165" i="4"/>
  <c r="LG165" i="4"/>
  <c r="KZ165" i="4"/>
  <c r="KM165" i="4"/>
  <c r="JZ165" i="4"/>
  <c r="JN165" i="4"/>
  <c r="JB165" i="4"/>
  <c r="IP165" i="4"/>
  <c r="IB165" i="4"/>
  <c r="LZ164" i="4"/>
  <c r="LN164" i="4"/>
  <c r="LG164" i="4"/>
  <c r="KZ164" i="4"/>
  <c r="KM164" i="4"/>
  <c r="JZ164" i="4"/>
  <c r="JN164" i="4"/>
  <c r="JB164" i="4"/>
  <c r="IP164" i="4"/>
  <c r="IB164" i="4"/>
  <c r="LZ163" i="4"/>
  <c r="LN163" i="4"/>
  <c r="LG163" i="4"/>
  <c r="KZ163" i="4"/>
  <c r="KM163" i="4"/>
  <c r="JZ163" i="4"/>
  <c r="JN163" i="4"/>
  <c r="JB163" i="4"/>
  <c r="IP163" i="4"/>
  <c r="IB163" i="4"/>
  <c r="LZ162" i="4"/>
  <c r="LN162" i="4"/>
  <c r="LG162" i="4"/>
  <c r="KZ162" i="4"/>
  <c r="KM162" i="4"/>
  <c r="JZ162" i="4"/>
  <c r="JN162" i="4"/>
  <c r="JB162" i="4"/>
  <c r="IP162" i="4"/>
  <c r="IB162" i="4"/>
  <c r="LZ161" i="4"/>
  <c r="LN161" i="4"/>
  <c r="LG161" i="4"/>
  <c r="KZ161" i="4"/>
  <c r="KM161" i="4"/>
  <c r="JZ161" i="4"/>
  <c r="JN161" i="4"/>
  <c r="JB161" i="4"/>
  <c r="IP161" i="4"/>
  <c r="IB161" i="4"/>
  <c r="LZ160" i="4"/>
  <c r="LN160" i="4"/>
  <c r="LG160" i="4"/>
  <c r="KZ160" i="4"/>
  <c r="KM160" i="4"/>
  <c r="JZ160" i="4"/>
  <c r="JN160" i="4"/>
  <c r="JB160" i="4"/>
  <c r="IP160" i="4"/>
  <c r="IB160" i="4"/>
  <c r="LZ159" i="4"/>
  <c r="LN159" i="4"/>
  <c r="LG159" i="4"/>
  <c r="KZ159" i="4"/>
  <c r="KM159" i="4"/>
  <c r="JZ159" i="4"/>
  <c r="JN159" i="4"/>
  <c r="JB159" i="4"/>
  <c r="IP159" i="4"/>
  <c r="IB159" i="4"/>
  <c r="LZ158" i="4"/>
  <c r="LN158" i="4"/>
  <c r="LG158" i="4"/>
  <c r="KZ158" i="4"/>
  <c r="KM158" i="4"/>
  <c r="JZ158" i="4"/>
  <c r="JN158" i="4"/>
  <c r="JB158" i="4"/>
  <c r="IP158" i="4"/>
  <c r="IB158" i="4"/>
  <c r="LZ157" i="4"/>
  <c r="LN157" i="4"/>
  <c r="LG157" i="4"/>
  <c r="KZ157" i="4"/>
  <c r="KM157" i="4"/>
  <c r="JZ157" i="4"/>
  <c r="JN157" i="4"/>
  <c r="JB157" i="4"/>
  <c r="IP157" i="4"/>
  <c r="IB157" i="4"/>
  <c r="LZ156" i="4"/>
  <c r="LN156" i="4"/>
  <c r="LG156" i="4"/>
  <c r="KZ156" i="4"/>
  <c r="KM156" i="4"/>
  <c r="JZ156" i="4"/>
  <c r="JN156" i="4"/>
  <c r="JB156" i="4"/>
  <c r="IP156" i="4"/>
  <c r="IB156" i="4"/>
  <c r="LZ155" i="4"/>
  <c r="LN155" i="4"/>
  <c r="LG155" i="4"/>
  <c r="KZ155" i="4"/>
  <c r="KM155" i="4"/>
  <c r="JZ155" i="4"/>
  <c r="JN155" i="4"/>
  <c r="JB155" i="4"/>
  <c r="IP155" i="4"/>
  <c r="IB155" i="4"/>
  <c r="LZ154" i="4"/>
  <c r="LN154" i="4"/>
  <c r="LG154" i="4"/>
  <c r="KZ154" i="4"/>
  <c r="KM154" i="4"/>
  <c r="JZ154" i="4"/>
  <c r="JN154" i="4"/>
  <c r="JB154" i="4"/>
  <c r="IP154" i="4"/>
  <c r="IB154" i="4"/>
  <c r="LZ153" i="4"/>
  <c r="LN153" i="4"/>
  <c r="LG153" i="4"/>
  <c r="KZ153" i="4"/>
  <c r="KM153" i="4"/>
  <c r="JZ153" i="4"/>
  <c r="JN153" i="4"/>
  <c r="JB153" i="4"/>
  <c r="IP153" i="4"/>
  <c r="IB153" i="4"/>
  <c r="LZ152" i="4"/>
  <c r="LN152" i="4"/>
  <c r="LG152" i="4"/>
  <c r="KZ152" i="4"/>
  <c r="KM152" i="4"/>
  <c r="JZ152" i="4"/>
  <c r="JN152" i="4"/>
  <c r="JB152" i="4"/>
  <c r="IP152" i="4"/>
  <c r="IB152" i="4"/>
  <c r="LZ151" i="4"/>
  <c r="LN151" i="4"/>
  <c r="LG151" i="4"/>
  <c r="KZ151" i="4"/>
  <c r="KM151" i="4"/>
  <c r="JZ151" i="4"/>
  <c r="JN151" i="4"/>
  <c r="JB151" i="4"/>
  <c r="IP151" i="4"/>
  <c r="IB151" i="4"/>
  <c r="LZ150" i="4"/>
  <c r="LN150" i="4"/>
  <c r="LG150" i="4"/>
  <c r="KZ150" i="4"/>
  <c r="KM150" i="4"/>
  <c r="JZ150" i="4"/>
  <c r="JN150" i="4"/>
  <c r="JB150" i="4"/>
  <c r="IP150" i="4"/>
  <c r="IB150" i="4"/>
  <c r="LZ149" i="4"/>
  <c r="LN149" i="4"/>
  <c r="LG149" i="4"/>
  <c r="KZ149" i="4"/>
  <c r="KM149" i="4"/>
  <c r="JZ149" i="4"/>
  <c r="JN149" i="4"/>
  <c r="JB149" i="4"/>
  <c r="IP149" i="4"/>
  <c r="IB149" i="4"/>
  <c r="LZ148" i="4"/>
  <c r="LN148" i="4"/>
  <c r="LG148" i="4"/>
  <c r="KZ148" i="4"/>
  <c r="KM148" i="4"/>
  <c r="JZ148" i="4"/>
  <c r="JN148" i="4"/>
  <c r="JB148" i="4"/>
  <c r="IP148" i="4"/>
  <c r="IB148" i="4"/>
  <c r="LZ147" i="4"/>
  <c r="LN147" i="4"/>
  <c r="LG147" i="4"/>
  <c r="KZ147" i="4"/>
  <c r="KM147" i="4"/>
  <c r="JZ147" i="4"/>
  <c r="JN147" i="4"/>
  <c r="JB147" i="4"/>
  <c r="IP147" i="4"/>
  <c r="IB147" i="4"/>
  <c r="LZ146" i="4"/>
  <c r="LN146" i="4"/>
  <c r="LG146" i="4"/>
  <c r="KZ146" i="4"/>
  <c r="KM146" i="4"/>
  <c r="JZ146" i="4"/>
  <c r="JN146" i="4"/>
  <c r="JB146" i="4"/>
  <c r="IP146" i="4"/>
  <c r="IB146" i="4"/>
  <c r="LZ145" i="4"/>
  <c r="LN145" i="4"/>
  <c r="LG145" i="4"/>
  <c r="KZ145" i="4"/>
  <c r="KM145" i="4"/>
  <c r="JZ145" i="4"/>
  <c r="JN145" i="4"/>
  <c r="JB145" i="4"/>
  <c r="IP145" i="4"/>
  <c r="IB145" i="4"/>
  <c r="LZ144" i="4"/>
  <c r="LN144" i="4"/>
  <c r="LG144" i="4"/>
  <c r="KZ144" i="4"/>
  <c r="KM144" i="4"/>
  <c r="JZ144" i="4"/>
  <c r="JN144" i="4"/>
  <c r="JB144" i="4"/>
  <c r="IP144" i="4"/>
  <c r="IB144" i="4"/>
  <c r="LZ143" i="4"/>
  <c r="LN143" i="4"/>
  <c r="LG143" i="4"/>
  <c r="KZ143" i="4"/>
  <c r="KM143" i="4"/>
  <c r="JZ143" i="4"/>
  <c r="JN143" i="4"/>
  <c r="JB143" i="4"/>
  <c r="IP143" i="4"/>
  <c r="IB143" i="4"/>
  <c r="LZ142" i="4"/>
  <c r="LN142" i="4"/>
  <c r="LG142" i="4"/>
  <c r="KZ142" i="4"/>
  <c r="KM142" i="4"/>
  <c r="JZ142" i="4"/>
  <c r="JN142" i="4"/>
  <c r="JB142" i="4"/>
  <c r="IP142" i="4"/>
  <c r="IB142" i="4"/>
  <c r="LZ141" i="4"/>
  <c r="LN141" i="4"/>
  <c r="LG141" i="4"/>
  <c r="KZ141" i="4"/>
  <c r="KM141" i="4"/>
  <c r="JZ141" i="4"/>
  <c r="JN141" i="4"/>
  <c r="JB141" i="4"/>
  <c r="IP141" i="4"/>
  <c r="IB141" i="4"/>
  <c r="LZ140" i="4"/>
  <c r="LN140" i="4"/>
  <c r="LG140" i="4"/>
  <c r="KZ140" i="4"/>
  <c r="KM140" i="4"/>
  <c r="JZ140" i="4"/>
  <c r="JN140" i="4"/>
  <c r="JB140" i="4"/>
  <c r="IP140" i="4"/>
  <c r="IB140" i="4"/>
  <c r="LZ139" i="4"/>
  <c r="LN139" i="4"/>
  <c r="LG139" i="4"/>
  <c r="KZ139" i="4"/>
  <c r="KM139" i="4"/>
  <c r="JZ139" i="4"/>
  <c r="JN139" i="4"/>
  <c r="JB139" i="4"/>
  <c r="IP139" i="4"/>
  <c r="IB139" i="4"/>
  <c r="LZ138" i="4"/>
  <c r="LN138" i="4"/>
  <c r="LG138" i="4"/>
  <c r="KZ138" i="4"/>
  <c r="KM138" i="4"/>
  <c r="JZ138" i="4"/>
  <c r="JN138" i="4"/>
  <c r="JB138" i="4"/>
  <c r="IP138" i="4"/>
  <c r="IB138" i="4"/>
  <c r="LZ137" i="4"/>
  <c r="LN137" i="4"/>
  <c r="LG137" i="4"/>
  <c r="KZ137" i="4"/>
  <c r="KM137" i="4"/>
  <c r="JZ137" i="4"/>
  <c r="JN137" i="4"/>
  <c r="JB137" i="4"/>
  <c r="IP137" i="4"/>
  <c r="IB137" i="4"/>
  <c r="LZ136" i="4"/>
  <c r="LN136" i="4"/>
  <c r="LG136" i="4"/>
  <c r="KZ136" i="4"/>
  <c r="KM136" i="4"/>
  <c r="JZ136" i="4"/>
  <c r="JN136" i="4"/>
  <c r="JB136" i="4"/>
  <c r="IP136" i="4"/>
  <c r="IB136" i="4"/>
  <c r="LZ135" i="4"/>
  <c r="LN135" i="4"/>
  <c r="LG135" i="4"/>
  <c r="KZ135" i="4"/>
  <c r="KM135" i="4"/>
  <c r="JZ135" i="4"/>
  <c r="JN135" i="4"/>
  <c r="JB135" i="4"/>
  <c r="IP135" i="4"/>
  <c r="IB135" i="4"/>
  <c r="LZ134" i="4"/>
  <c r="LN134" i="4"/>
  <c r="LG134" i="4"/>
  <c r="KZ134" i="4"/>
  <c r="KM134" i="4"/>
  <c r="JZ134" i="4"/>
  <c r="JN134" i="4"/>
  <c r="JB134" i="4"/>
  <c r="IP134" i="4"/>
  <c r="IB134" i="4"/>
  <c r="LZ133" i="4"/>
  <c r="LN133" i="4"/>
  <c r="LG133" i="4"/>
  <c r="KZ133" i="4"/>
  <c r="KM133" i="4"/>
  <c r="JZ133" i="4"/>
  <c r="JN133" i="4"/>
  <c r="JB133" i="4"/>
  <c r="IP133" i="4"/>
  <c r="IB133" i="4"/>
  <c r="LZ132" i="4"/>
  <c r="LN132" i="4"/>
  <c r="LG132" i="4"/>
  <c r="KZ132" i="4"/>
  <c r="KM132" i="4"/>
  <c r="JZ132" i="4"/>
  <c r="JN132" i="4"/>
  <c r="JB132" i="4"/>
  <c r="IP132" i="4"/>
  <c r="IB132" i="4"/>
  <c r="LZ131" i="4"/>
  <c r="LN131" i="4"/>
  <c r="LG131" i="4"/>
  <c r="KZ131" i="4"/>
  <c r="KM131" i="4"/>
  <c r="JZ131" i="4"/>
  <c r="JN131" i="4"/>
  <c r="JB131" i="4"/>
  <c r="IP131" i="4"/>
  <c r="IB131" i="4"/>
  <c r="LZ130" i="4"/>
  <c r="LN130" i="4"/>
  <c r="LG130" i="4"/>
  <c r="KZ130" i="4"/>
  <c r="KM130" i="4"/>
  <c r="JZ130" i="4"/>
  <c r="JN130" i="4"/>
  <c r="JB130" i="4"/>
  <c r="IP130" i="4"/>
  <c r="IB130" i="4"/>
  <c r="LZ129" i="4"/>
  <c r="LN129" i="4"/>
  <c r="LG129" i="4"/>
  <c r="KZ129" i="4"/>
  <c r="KM129" i="4"/>
  <c r="JZ129" i="4"/>
  <c r="JN129" i="4"/>
  <c r="JB129" i="4"/>
  <c r="IP129" i="4"/>
  <c r="IB129" i="4"/>
  <c r="LZ128" i="4"/>
  <c r="LN128" i="4"/>
  <c r="LG128" i="4"/>
  <c r="KZ128" i="4"/>
  <c r="KM128" i="4"/>
  <c r="JZ128" i="4"/>
  <c r="JN128" i="4"/>
  <c r="JB128" i="4"/>
  <c r="IP128" i="4"/>
  <c r="IB128" i="4"/>
  <c r="LZ127" i="4"/>
  <c r="LN127" i="4"/>
  <c r="LG127" i="4"/>
  <c r="KZ127" i="4"/>
  <c r="KM127" i="4"/>
  <c r="JZ127" i="4"/>
  <c r="JN127" i="4"/>
  <c r="JB127" i="4"/>
  <c r="IP127" i="4"/>
  <c r="IB127" i="4"/>
  <c r="LZ126" i="4"/>
  <c r="LN126" i="4"/>
  <c r="LG126" i="4"/>
  <c r="KZ126" i="4"/>
  <c r="KM126" i="4"/>
  <c r="JZ126" i="4"/>
  <c r="JN126" i="4"/>
  <c r="JB126" i="4"/>
  <c r="IP126" i="4"/>
  <c r="IB126" i="4"/>
  <c r="LZ125" i="4"/>
  <c r="LN125" i="4"/>
  <c r="LG125" i="4"/>
  <c r="KZ125" i="4"/>
  <c r="KM125" i="4"/>
  <c r="JZ125" i="4"/>
  <c r="JN125" i="4"/>
  <c r="JB125" i="4"/>
  <c r="IP125" i="4"/>
  <c r="IB125" i="4"/>
  <c r="LZ124" i="4"/>
  <c r="LN124" i="4"/>
  <c r="LG124" i="4"/>
  <c r="KZ124" i="4"/>
  <c r="KM124" i="4"/>
  <c r="JZ124" i="4"/>
  <c r="JN124" i="4"/>
  <c r="JB124" i="4"/>
  <c r="IP124" i="4"/>
  <c r="IB124" i="4"/>
  <c r="LZ123" i="4"/>
  <c r="LN123" i="4"/>
  <c r="LG123" i="4"/>
  <c r="KZ123" i="4"/>
  <c r="KM123" i="4"/>
  <c r="JZ123" i="4"/>
  <c r="JN123" i="4"/>
  <c r="JB123" i="4"/>
  <c r="IP123" i="4"/>
  <c r="IB123" i="4"/>
  <c r="LZ122" i="4"/>
  <c r="LN122" i="4"/>
  <c r="LG122" i="4"/>
  <c r="KZ122" i="4"/>
  <c r="KM122" i="4"/>
  <c r="JZ122" i="4"/>
  <c r="JN122" i="4"/>
  <c r="JB122" i="4"/>
  <c r="IP122" i="4"/>
  <c r="IB122" i="4"/>
  <c r="LZ121" i="4"/>
  <c r="LN121" i="4"/>
  <c r="LG121" i="4"/>
  <c r="KZ121" i="4"/>
  <c r="KM121" i="4"/>
  <c r="JZ121" i="4"/>
  <c r="JN121" i="4"/>
  <c r="JB121" i="4"/>
  <c r="IP121" i="4"/>
  <c r="IB121" i="4"/>
  <c r="LZ120" i="4"/>
  <c r="LN120" i="4"/>
  <c r="LG120" i="4"/>
  <c r="KZ120" i="4"/>
  <c r="KM120" i="4"/>
  <c r="JZ120" i="4"/>
  <c r="JN120" i="4"/>
  <c r="JB120" i="4"/>
  <c r="IP120" i="4"/>
  <c r="IB120" i="4"/>
  <c r="LZ119" i="4"/>
  <c r="LN119" i="4"/>
  <c r="LG119" i="4"/>
  <c r="KZ119" i="4"/>
  <c r="KM119" i="4"/>
  <c r="JZ119" i="4"/>
  <c r="JN119" i="4"/>
  <c r="JB119" i="4"/>
  <c r="IP119" i="4"/>
  <c r="IB119" i="4"/>
  <c r="LZ118" i="4"/>
  <c r="LN118" i="4"/>
  <c r="LG118" i="4"/>
  <c r="KZ118" i="4"/>
  <c r="KM118" i="4"/>
  <c r="JZ118" i="4"/>
  <c r="JN118" i="4"/>
  <c r="JB118" i="4"/>
  <c r="IP118" i="4"/>
  <c r="IB118" i="4"/>
  <c r="LZ117" i="4"/>
  <c r="LN117" i="4"/>
  <c r="LG117" i="4"/>
  <c r="KZ117" i="4"/>
  <c r="KM117" i="4"/>
  <c r="JZ117" i="4"/>
  <c r="JN117" i="4"/>
  <c r="JB117" i="4"/>
  <c r="IP117" i="4"/>
  <c r="IB117" i="4"/>
  <c r="LZ116" i="4"/>
  <c r="LN116" i="4"/>
  <c r="LG116" i="4"/>
  <c r="KZ116" i="4"/>
  <c r="KM116" i="4"/>
  <c r="JZ116" i="4"/>
  <c r="JN116" i="4"/>
  <c r="JB116" i="4"/>
  <c r="IP116" i="4"/>
  <c r="IB116" i="4"/>
  <c r="LZ115" i="4"/>
  <c r="LN115" i="4"/>
  <c r="LG115" i="4"/>
  <c r="KZ115" i="4"/>
  <c r="KM115" i="4"/>
  <c r="JZ115" i="4"/>
  <c r="JN115" i="4"/>
  <c r="JB115" i="4"/>
  <c r="IP115" i="4"/>
  <c r="IB115" i="4"/>
  <c r="LZ114" i="4"/>
  <c r="LN114" i="4"/>
  <c r="LG114" i="4"/>
  <c r="KZ114" i="4"/>
  <c r="KM114" i="4"/>
  <c r="JZ114" i="4"/>
  <c r="JN114" i="4"/>
  <c r="JB114" i="4"/>
  <c r="IP114" i="4"/>
  <c r="IB114" i="4"/>
  <c r="LZ113" i="4"/>
  <c r="LN113" i="4"/>
  <c r="LG113" i="4"/>
  <c r="KZ113" i="4"/>
  <c r="KM113" i="4"/>
  <c r="JZ113" i="4"/>
  <c r="JN113" i="4"/>
  <c r="JB113" i="4"/>
  <c r="IP113" i="4"/>
  <c r="IB113" i="4"/>
  <c r="LZ112" i="4"/>
  <c r="LN112" i="4"/>
  <c r="LG112" i="4"/>
  <c r="KZ112" i="4"/>
  <c r="KM112" i="4"/>
  <c r="JZ112" i="4"/>
  <c r="JN112" i="4"/>
  <c r="JB112" i="4"/>
  <c r="IP112" i="4"/>
  <c r="IB112" i="4"/>
  <c r="LZ111" i="4"/>
  <c r="LN111" i="4"/>
  <c r="LG111" i="4"/>
  <c r="KZ111" i="4"/>
  <c r="KM111" i="4"/>
  <c r="JZ111" i="4"/>
  <c r="JN111" i="4"/>
  <c r="JB111" i="4"/>
  <c r="IP111" i="4"/>
  <c r="IB111" i="4"/>
  <c r="LZ110" i="4"/>
  <c r="LN110" i="4"/>
  <c r="LG110" i="4"/>
  <c r="KZ110" i="4"/>
  <c r="KM110" i="4"/>
  <c r="JZ110" i="4"/>
  <c r="JN110" i="4"/>
  <c r="JB110" i="4"/>
  <c r="IP110" i="4"/>
  <c r="IB110" i="4"/>
  <c r="LZ109" i="4"/>
  <c r="LN109" i="4"/>
  <c r="LG109" i="4"/>
  <c r="KZ109" i="4"/>
  <c r="KM109" i="4"/>
  <c r="JZ109" i="4"/>
  <c r="JN109" i="4"/>
  <c r="JB109" i="4"/>
  <c r="IP109" i="4"/>
  <c r="IB109" i="4"/>
  <c r="LZ108" i="4"/>
  <c r="LN108" i="4"/>
  <c r="LG108" i="4"/>
  <c r="KZ108" i="4"/>
  <c r="KM108" i="4"/>
  <c r="JZ108" i="4"/>
  <c r="JN108" i="4"/>
  <c r="JB108" i="4"/>
  <c r="IP108" i="4"/>
  <c r="IB108" i="4"/>
  <c r="LZ107" i="4"/>
  <c r="LN107" i="4"/>
  <c r="LG107" i="4"/>
  <c r="KZ107" i="4"/>
  <c r="KM107" i="4"/>
  <c r="JZ107" i="4"/>
  <c r="JN107" i="4"/>
  <c r="JB107" i="4"/>
  <c r="IP107" i="4"/>
  <c r="IB107" i="4"/>
  <c r="LZ106" i="4"/>
  <c r="LN106" i="4"/>
  <c r="LG106" i="4"/>
  <c r="KZ106" i="4"/>
  <c r="KM106" i="4"/>
  <c r="JZ106" i="4"/>
  <c r="JN106" i="4"/>
  <c r="JB106" i="4"/>
  <c r="IP106" i="4"/>
  <c r="IB106" i="4"/>
  <c r="LZ105" i="4"/>
  <c r="LN105" i="4"/>
  <c r="LG105" i="4"/>
  <c r="KZ105" i="4"/>
  <c r="KM105" i="4"/>
  <c r="JZ105" i="4"/>
  <c r="JN105" i="4"/>
  <c r="JB105" i="4"/>
  <c r="IP105" i="4"/>
  <c r="IB105" i="4"/>
  <c r="LZ104" i="4"/>
  <c r="LN104" i="4"/>
  <c r="LG104" i="4"/>
  <c r="KZ104" i="4"/>
  <c r="KM104" i="4"/>
  <c r="JZ104" i="4"/>
  <c r="JN104" i="4"/>
  <c r="JB104" i="4"/>
  <c r="IP104" i="4"/>
  <c r="IB104" i="4"/>
  <c r="LZ103" i="4"/>
  <c r="LN103" i="4"/>
  <c r="LG103" i="4"/>
  <c r="KZ103" i="4"/>
  <c r="KM103" i="4"/>
  <c r="JZ103" i="4"/>
  <c r="JN103" i="4"/>
  <c r="JB103" i="4"/>
  <c r="IP103" i="4"/>
  <c r="IB103" i="4"/>
  <c r="LZ102" i="4"/>
  <c r="LN102" i="4"/>
  <c r="LG102" i="4"/>
  <c r="KZ102" i="4"/>
  <c r="KM102" i="4"/>
  <c r="JZ102" i="4"/>
  <c r="JN102" i="4"/>
  <c r="JB102" i="4"/>
  <c r="IP102" i="4"/>
  <c r="IB102" i="4"/>
  <c r="LZ101" i="4"/>
  <c r="LN101" i="4"/>
  <c r="LG101" i="4"/>
  <c r="KZ101" i="4"/>
  <c r="KM101" i="4"/>
  <c r="JZ101" i="4"/>
  <c r="JN101" i="4"/>
  <c r="JB101" i="4"/>
  <c r="IP101" i="4"/>
  <c r="IB101" i="4"/>
  <c r="LZ100" i="4"/>
  <c r="LN100" i="4"/>
  <c r="LG100" i="4"/>
  <c r="KZ100" i="4"/>
  <c r="KM100" i="4"/>
  <c r="JZ100" i="4"/>
  <c r="JN100" i="4"/>
  <c r="JB100" i="4"/>
  <c r="IP100" i="4"/>
  <c r="IB100" i="4"/>
  <c r="LZ99" i="4"/>
  <c r="LN99" i="4"/>
  <c r="LG99" i="4"/>
  <c r="KZ99" i="4"/>
  <c r="KM99" i="4"/>
  <c r="JZ99" i="4"/>
  <c r="JN99" i="4"/>
  <c r="JB99" i="4"/>
  <c r="IP99" i="4"/>
  <c r="IB99" i="4"/>
  <c r="LZ98" i="4"/>
  <c r="LN98" i="4"/>
  <c r="LG98" i="4"/>
  <c r="KZ98" i="4"/>
  <c r="KM98" i="4"/>
  <c r="JZ98" i="4"/>
  <c r="JN98" i="4"/>
  <c r="JB98" i="4"/>
  <c r="IP98" i="4"/>
  <c r="IB98" i="4"/>
  <c r="LZ97" i="4"/>
  <c r="LN97" i="4"/>
  <c r="LG97" i="4"/>
  <c r="KZ97" i="4"/>
  <c r="KM97" i="4"/>
  <c r="JZ97" i="4"/>
  <c r="JN97" i="4"/>
  <c r="JB97" i="4"/>
  <c r="IP97" i="4"/>
  <c r="IB97" i="4"/>
  <c r="LZ96" i="4"/>
  <c r="LN96" i="4"/>
  <c r="LG96" i="4"/>
  <c r="KZ96" i="4"/>
  <c r="KM96" i="4"/>
  <c r="JZ96" i="4"/>
  <c r="JN96" i="4"/>
  <c r="JB96" i="4"/>
  <c r="IP96" i="4"/>
  <c r="IB96" i="4"/>
  <c r="LZ95" i="4"/>
  <c r="LN95" i="4"/>
  <c r="LG95" i="4"/>
  <c r="KZ95" i="4"/>
  <c r="KM95" i="4"/>
  <c r="JZ95" i="4"/>
  <c r="JN95" i="4"/>
  <c r="JB95" i="4"/>
  <c r="IP95" i="4"/>
  <c r="IB95" i="4"/>
  <c r="LZ94" i="4"/>
  <c r="LN94" i="4"/>
  <c r="LG94" i="4"/>
  <c r="KZ94" i="4"/>
  <c r="KM94" i="4"/>
  <c r="JZ94" i="4"/>
  <c r="JN94" i="4"/>
  <c r="JB94" i="4"/>
  <c r="IP94" i="4"/>
  <c r="IB94" i="4"/>
  <c r="LZ93" i="4"/>
  <c r="LN93" i="4"/>
  <c r="LG93" i="4"/>
  <c r="KZ93" i="4"/>
  <c r="KM93" i="4"/>
  <c r="JZ93" i="4"/>
  <c r="JN93" i="4"/>
  <c r="JB93" i="4"/>
  <c r="IP93" i="4"/>
  <c r="IB93" i="4"/>
  <c r="LZ92" i="4"/>
  <c r="LN92" i="4"/>
  <c r="LG92" i="4"/>
  <c r="KZ92" i="4"/>
  <c r="KM92" i="4"/>
  <c r="JZ92" i="4"/>
  <c r="JN92" i="4"/>
  <c r="JB92" i="4"/>
  <c r="IP92" i="4"/>
  <c r="IB92" i="4"/>
  <c r="LZ91" i="4"/>
  <c r="LN91" i="4"/>
  <c r="LG91" i="4"/>
  <c r="KZ91" i="4"/>
  <c r="KM91" i="4"/>
  <c r="JZ91" i="4"/>
  <c r="JN91" i="4"/>
  <c r="JB91" i="4"/>
  <c r="IP91" i="4"/>
  <c r="IB91" i="4"/>
  <c r="LZ90" i="4"/>
  <c r="LN90" i="4"/>
  <c r="LG90" i="4"/>
  <c r="KZ90" i="4"/>
  <c r="KM90" i="4"/>
  <c r="JZ90" i="4"/>
  <c r="JN90" i="4"/>
  <c r="JB90" i="4"/>
  <c r="IP90" i="4"/>
  <c r="IB90" i="4"/>
  <c r="LZ89" i="4"/>
  <c r="LN89" i="4"/>
  <c r="LG89" i="4"/>
  <c r="KZ89" i="4"/>
  <c r="KM89" i="4"/>
  <c r="JZ89" i="4"/>
  <c r="JN89" i="4"/>
  <c r="JB89" i="4"/>
  <c r="IP89" i="4"/>
  <c r="IB89" i="4"/>
  <c r="LZ88" i="4"/>
  <c r="LN88" i="4"/>
  <c r="LG88" i="4"/>
  <c r="KZ88" i="4"/>
  <c r="KM88" i="4"/>
  <c r="JZ88" i="4"/>
  <c r="JN88" i="4"/>
  <c r="JB88" i="4"/>
  <c r="IP88" i="4"/>
  <c r="IB88" i="4"/>
  <c r="LZ87" i="4"/>
  <c r="LN87" i="4"/>
  <c r="LG87" i="4"/>
  <c r="KZ87" i="4"/>
  <c r="KM87" i="4"/>
  <c r="JZ87" i="4"/>
  <c r="JN87" i="4"/>
  <c r="JB87" i="4"/>
  <c r="IP87" i="4"/>
  <c r="IB87" i="4"/>
  <c r="LZ86" i="4"/>
  <c r="LN86" i="4"/>
  <c r="LG86" i="4"/>
  <c r="KZ86" i="4"/>
  <c r="KM86" i="4"/>
  <c r="JZ86" i="4"/>
  <c r="JN86" i="4"/>
  <c r="JB86" i="4"/>
  <c r="IP86" i="4"/>
  <c r="IB86" i="4"/>
  <c r="LZ85" i="4"/>
  <c r="LN85" i="4"/>
  <c r="LG85" i="4"/>
  <c r="KZ85" i="4"/>
  <c r="KM85" i="4"/>
  <c r="JZ85" i="4"/>
  <c r="JN85" i="4"/>
  <c r="JB85" i="4"/>
  <c r="IP85" i="4"/>
  <c r="IB85" i="4"/>
  <c r="LZ84" i="4"/>
  <c r="LN84" i="4"/>
  <c r="LG84" i="4"/>
  <c r="KZ84" i="4"/>
  <c r="KM84" i="4"/>
  <c r="JZ84" i="4"/>
  <c r="JN84" i="4"/>
  <c r="JB84" i="4"/>
  <c r="IP84" i="4"/>
  <c r="IB84" i="4"/>
  <c r="LZ83" i="4"/>
  <c r="LN83" i="4"/>
  <c r="LG83" i="4"/>
  <c r="KZ83" i="4"/>
  <c r="KM83" i="4"/>
  <c r="JZ83" i="4"/>
  <c r="JN83" i="4"/>
  <c r="JB83" i="4"/>
  <c r="IP83" i="4"/>
  <c r="IB83" i="4"/>
  <c r="LZ82" i="4"/>
  <c r="LN82" i="4"/>
  <c r="LG82" i="4"/>
  <c r="KZ82" i="4"/>
  <c r="KM82" i="4"/>
  <c r="JZ82" i="4"/>
  <c r="JN82" i="4"/>
  <c r="JB82" i="4"/>
  <c r="IP82" i="4"/>
  <c r="IB82" i="4"/>
  <c r="LZ81" i="4"/>
  <c r="LN81" i="4"/>
  <c r="LG81" i="4"/>
  <c r="KZ81" i="4"/>
  <c r="KM81" i="4"/>
  <c r="JZ81" i="4"/>
  <c r="JN81" i="4"/>
  <c r="JB81" i="4"/>
  <c r="IP81" i="4"/>
  <c r="IB81" i="4"/>
  <c r="LZ80" i="4"/>
  <c r="LN80" i="4"/>
  <c r="LG80" i="4"/>
  <c r="KZ80" i="4"/>
  <c r="KM80" i="4"/>
  <c r="JZ80" i="4"/>
  <c r="JN80" i="4"/>
  <c r="JB80" i="4"/>
  <c r="IP80" i="4"/>
  <c r="IB80" i="4"/>
  <c r="LZ79" i="4"/>
  <c r="LN79" i="4"/>
  <c r="LG79" i="4"/>
  <c r="KZ79" i="4"/>
  <c r="KM79" i="4"/>
  <c r="JZ79" i="4"/>
  <c r="JN79" i="4"/>
  <c r="JB79" i="4"/>
  <c r="IP79" i="4"/>
  <c r="IB79" i="4"/>
  <c r="LZ78" i="4"/>
  <c r="LN78" i="4"/>
  <c r="LG78" i="4"/>
  <c r="KZ78" i="4"/>
  <c r="KM78" i="4"/>
  <c r="JZ78" i="4"/>
  <c r="JN78" i="4"/>
  <c r="JB78" i="4"/>
  <c r="IP78" i="4"/>
  <c r="IB78" i="4"/>
  <c r="LZ77" i="4"/>
  <c r="LN77" i="4"/>
  <c r="LG77" i="4"/>
  <c r="KZ77" i="4"/>
  <c r="KM77" i="4"/>
  <c r="JZ77" i="4"/>
  <c r="JN77" i="4"/>
  <c r="JB77" i="4"/>
  <c r="IP77" i="4"/>
  <c r="IB77" i="4"/>
  <c r="LZ76" i="4"/>
  <c r="LN76" i="4"/>
  <c r="LG76" i="4"/>
  <c r="KZ76" i="4"/>
  <c r="KM76" i="4"/>
  <c r="JZ76" i="4"/>
  <c r="JN76" i="4"/>
  <c r="JB76" i="4"/>
  <c r="IP76" i="4"/>
  <c r="IB76" i="4"/>
  <c r="LZ75" i="4"/>
  <c r="LN75" i="4"/>
  <c r="LG75" i="4"/>
  <c r="KZ75" i="4"/>
  <c r="KM75" i="4"/>
  <c r="JZ75" i="4"/>
  <c r="JN75" i="4"/>
  <c r="JB75" i="4"/>
  <c r="IP75" i="4"/>
  <c r="IB75" i="4"/>
  <c r="LZ74" i="4"/>
  <c r="LN74" i="4"/>
  <c r="LG74" i="4"/>
  <c r="KZ74" i="4"/>
  <c r="KM74" i="4"/>
  <c r="JZ74" i="4"/>
  <c r="JN74" i="4"/>
  <c r="JB74" i="4"/>
  <c r="IP74" i="4"/>
  <c r="IB74" i="4"/>
  <c r="LZ73" i="4"/>
  <c r="LN73" i="4"/>
  <c r="LG73" i="4"/>
  <c r="KZ73" i="4"/>
  <c r="KM73" i="4"/>
  <c r="JZ73" i="4"/>
  <c r="JN73" i="4"/>
  <c r="JB73" i="4"/>
  <c r="IP73" i="4"/>
  <c r="IB73" i="4"/>
  <c r="LZ72" i="4"/>
  <c r="LN72" i="4"/>
  <c r="LG72" i="4"/>
  <c r="KZ72" i="4"/>
  <c r="KM72" i="4"/>
  <c r="JZ72" i="4"/>
  <c r="JN72" i="4"/>
  <c r="JB72" i="4"/>
  <c r="IP72" i="4"/>
  <c r="IB72" i="4"/>
  <c r="LZ71" i="4"/>
  <c r="LN71" i="4"/>
  <c r="LG71" i="4"/>
  <c r="KZ71" i="4"/>
  <c r="KM71" i="4"/>
  <c r="JZ71" i="4"/>
  <c r="JN71" i="4"/>
  <c r="JB71" i="4"/>
  <c r="IP71" i="4"/>
  <c r="IB71" i="4"/>
  <c r="LZ70" i="4"/>
  <c r="LN70" i="4"/>
  <c r="LG70" i="4"/>
  <c r="KZ70" i="4"/>
  <c r="KM70" i="4"/>
  <c r="JZ70" i="4"/>
  <c r="JN70" i="4"/>
  <c r="JB70" i="4"/>
  <c r="IP70" i="4"/>
  <c r="IB70" i="4"/>
  <c r="LZ69" i="4"/>
  <c r="LN69" i="4"/>
  <c r="LG69" i="4"/>
  <c r="KZ69" i="4"/>
  <c r="KM69" i="4"/>
  <c r="JZ69" i="4"/>
  <c r="JN69" i="4"/>
  <c r="JB69" i="4"/>
  <c r="IP69" i="4"/>
  <c r="IB69" i="4"/>
  <c r="LZ68" i="4"/>
  <c r="LN68" i="4"/>
  <c r="LG68" i="4"/>
  <c r="KZ68" i="4"/>
  <c r="KM68" i="4"/>
  <c r="JZ68" i="4"/>
  <c r="JN68" i="4"/>
  <c r="JB68" i="4"/>
  <c r="IP68" i="4"/>
  <c r="IB68" i="4"/>
  <c r="LZ67" i="4"/>
  <c r="LN67" i="4"/>
  <c r="LG67" i="4"/>
  <c r="KZ67" i="4"/>
  <c r="KM67" i="4"/>
  <c r="JZ67" i="4"/>
  <c r="JN67" i="4"/>
  <c r="JB67" i="4"/>
  <c r="IP67" i="4"/>
  <c r="IB67" i="4"/>
  <c r="LZ66" i="4"/>
  <c r="LN66" i="4"/>
  <c r="LG66" i="4"/>
  <c r="KZ66" i="4"/>
  <c r="KM66" i="4"/>
  <c r="JZ66" i="4"/>
  <c r="JN66" i="4"/>
  <c r="JB66" i="4"/>
  <c r="IP66" i="4"/>
  <c r="IB66" i="4"/>
  <c r="LZ65" i="4"/>
  <c r="LN65" i="4"/>
  <c r="LG65" i="4"/>
  <c r="KZ65" i="4"/>
  <c r="KM65" i="4"/>
  <c r="JZ65" i="4"/>
  <c r="JN65" i="4"/>
  <c r="JB65" i="4"/>
  <c r="IP65" i="4"/>
  <c r="IB65" i="4"/>
  <c r="LZ64" i="4"/>
  <c r="LN64" i="4"/>
  <c r="LG64" i="4"/>
  <c r="KZ64" i="4"/>
  <c r="KM64" i="4"/>
  <c r="JZ64" i="4"/>
  <c r="JN64" i="4"/>
  <c r="JB64" i="4"/>
  <c r="IP64" i="4"/>
  <c r="IB64" i="4"/>
  <c r="LZ63" i="4"/>
  <c r="LN63" i="4"/>
  <c r="LG63" i="4"/>
  <c r="KZ63" i="4"/>
  <c r="KM63" i="4"/>
  <c r="JZ63" i="4"/>
  <c r="JN63" i="4"/>
  <c r="JB63" i="4"/>
  <c r="IP63" i="4"/>
  <c r="IB63" i="4"/>
  <c r="LZ62" i="4"/>
  <c r="LN62" i="4"/>
  <c r="LG62" i="4"/>
  <c r="KZ62" i="4"/>
  <c r="KM62" i="4"/>
  <c r="JZ62" i="4"/>
  <c r="JN62" i="4"/>
  <c r="JB62" i="4"/>
  <c r="IP62" i="4"/>
  <c r="IB62" i="4"/>
  <c r="LZ61" i="4"/>
  <c r="LN61" i="4"/>
  <c r="LG61" i="4"/>
  <c r="KZ61" i="4"/>
  <c r="KM61" i="4"/>
  <c r="JZ61" i="4"/>
  <c r="JN61" i="4"/>
  <c r="JB61" i="4"/>
  <c r="IP61" i="4"/>
  <c r="IB61" i="4"/>
  <c r="LZ60" i="4"/>
  <c r="LN60" i="4"/>
  <c r="LG60" i="4"/>
  <c r="KZ60" i="4"/>
  <c r="KM60" i="4"/>
  <c r="JZ60" i="4"/>
  <c r="JN60" i="4"/>
  <c r="JB60" i="4"/>
  <c r="IP60" i="4"/>
  <c r="IB60" i="4"/>
  <c r="HF178" i="4"/>
  <c r="HF119" i="4"/>
  <c r="HF60" i="4"/>
  <c r="GZ178" i="4"/>
  <c r="GZ119" i="4"/>
  <c r="GZ60" i="4"/>
  <c r="GT178" i="4"/>
  <c r="GT119" i="4"/>
  <c r="GT60" i="4"/>
  <c r="GM178" i="4"/>
  <c r="GM119" i="4"/>
  <c r="GM60" i="4"/>
  <c r="GF178" i="4"/>
  <c r="GF119" i="4"/>
  <c r="GF60" i="4"/>
  <c r="FZ178" i="4"/>
  <c r="FZ119" i="4"/>
  <c r="FZ60" i="4"/>
  <c r="FT178" i="4"/>
  <c r="FT119" i="4"/>
  <c r="FT60" i="4"/>
  <c r="FM178" i="4"/>
  <c r="FM119" i="4"/>
  <c r="FM60" i="4"/>
  <c r="FG178" i="4"/>
  <c r="FG119" i="4"/>
  <c r="FG60" i="4"/>
  <c r="EZ178" i="4"/>
  <c r="EZ119" i="4"/>
  <c r="EZ60" i="4"/>
  <c r="LZ59" i="4"/>
  <c r="LN59" i="4"/>
  <c r="LG59" i="4"/>
  <c r="KZ59" i="4"/>
  <c r="KM59" i="4"/>
  <c r="JZ59" i="4"/>
  <c r="JN59" i="4"/>
  <c r="JB59" i="4"/>
  <c r="IP59" i="4"/>
  <c r="IB59" i="4"/>
  <c r="HF177" i="4"/>
  <c r="HF118" i="4"/>
  <c r="HF59" i="4"/>
  <c r="GZ177" i="4"/>
  <c r="GZ118" i="4"/>
  <c r="GZ59" i="4"/>
  <c r="GT177" i="4"/>
  <c r="GT118" i="4"/>
  <c r="GT59" i="4"/>
  <c r="GM177" i="4"/>
  <c r="GM118" i="4"/>
  <c r="GM59" i="4"/>
  <c r="GF177" i="4"/>
  <c r="GF118" i="4"/>
  <c r="GF59" i="4"/>
  <c r="FZ177" i="4"/>
  <c r="FZ118" i="4"/>
  <c r="FZ59" i="4"/>
  <c r="FT177" i="4"/>
  <c r="FT118" i="4"/>
  <c r="FT59" i="4"/>
  <c r="FM177" i="4"/>
  <c r="FM118" i="4"/>
  <c r="FM59" i="4"/>
  <c r="FG177" i="4"/>
  <c r="FG118" i="4"/>
  <c r="FG59" i="4"/>
  <c r="EZ177" i="4"/>
  <c r="EZ118" i="4"/>
  <c r="EZ59" i="4"/>
  <c r="LZ58" i="4"/>
  <c r="LN58" i="4"/>
  <c r="LG58" i="4"/>
  <c r="KZ58" i="4"/>
  <c r="KM58" i="4"/>
  <c r="JZ58" i="4"/>
  <c r="JN58" i="4"/>
  <c r="JB58" i="4"/>
  <c r="IP58" i="4"/>
  <c r="IB58" i="4"/>
  <c r="HF176" i="4"/>
  <c r="HF117" i="4"/>
  <c r="HF58" i="4"/>
  <c r="GZ176" i="4"/>
  <c r="GZ117" i="4"/>
  <c r="GZ58" i="4"/>
  <c r="GT176" i="4"/>
  <c r="GT117" i="4"/>
  <c r="GT58" i="4"/>
  <c r="GM176" i="4"/>
  <c r="GM117" i="4"/>
  <c r="GM58" i="4"/>
  <c r="GF176" i="4"/>
  <c r="GF117" i="4"/>
  <c r="GF58" i="4"/>
  <c r="FZ176" i="4"/>
  <c r="FZ117" i="4"/>
  <c r="FZ58" i="4"/>
  <c r="FT176" i="4"/>
  <c r="FT117" i="4"/>
  <c r="FT58" i="4"/>
  <c r="FM176" i="4"/>
  <c r="FM117" i="4"/>
  <c r="FM58" i="4"/>
  <c r="FG176" i="4"/>
  <c r="FG117" i="4"/>
  <c r="FG58" i="4"/>
  <c r="EZ176" i="4"/>
  <c r="EZ117" i="4"/>
  <c r="EZ58" i="4"/>
  <c r="LZ57" i="4"/>
  <c r="LN57" i="4"/>
  <c r="LG57" i="4"/>
  <c r="KZ57" i="4"/>
  <c r="KM57" i="4"/>
  <c r="JZ57" i="4"/>
  <c r="JN57" i="4"/>
  <c r="JB57" i="4"/>
  <c r="IP57" i="4"/>
  <c r="IB57" i="4"/>
  <c r="HF175" i="4"/>
  <c r="HF116" i="4"/>
  <c r="HF57" i="4"/>
  <c r="GZ175" i="4"/>
  <c r="GZ116" i="4"/>
  <c r="GZ57" i="4"/>
  <c r="GT175" i="4"/>
  <c r="GT116" i="4"/>
  <c r="GT57" i="4"/>
  <c r="GM175" i="4"/>
  <c r="GM116" i="4"/>
  <c r="GM57" i="4"/>
  <c r="GF175" i="4"/>
  <c r="GF116" i="4"/>
  <c r="GF57" i="4"/>
  <c r="FZ175" i="4"/>
  <c r="FZ116" i="4"/>
  <c r="FZ57" i="4"/>
  <c r="FT175" i="4"/>
  <c r="FT116" i="4"/>
  <c r="FT57" i="4"/>
  <c r="FM175" i="4"/>
  <c r="FM116" i="4"/>
  <c r="FM57" i="4"/>
  <c r="FG175" i="4"/>
  <c r="FG116" i="4"/>
  <c r="FG57" i="4"/>
  <c r="EZ175" i="4"/>
  <c r="EZ116" i="4"/>
  <c r="EZ57" i="4"/>
  <c r="LZ56" i="4"/>
  <c r="LN56" i="4"/>
  <c r="LG56" i="4"/>
  <c r="KZ56" i="4"/>
  <c r="KM56" i="4"/>
  <c r="JZ56" i="4"/>
  <c r="JN56" i="4"/>
  <c r="JB56" i="4"/>
  <c r="IP56" i="4"/>
  <c r="IB56" i="4"/>
  <c r="HF174" i="4"/>
  <c r="HF115" i="4"/>
  <c r="HF56" i="4"/>
  <c r="GZ174" i="4"/>
  <c r="GZ115" i="4"/>
  <c r="GZ56" i="4"/>
  <c r="GT174" i="4"/>
  <c r="GT115" i="4"/>
  <c r="GT56" i="4"/>
  <c r="GM174" i="4"/>
  <c r="GM115" i="4"/>
  <c r="GM56" i="4"/>
  <c r="GF174" i="4"/>
  <c r="GF115" i="4"/>
  <c r="GF56" i="4"/>
  <c r="FZ174" i="4"/>
  <c r="FZ115" i="4"/>
  <c r="FZ56" i="4"/>
  <c r="FT174" i="4"/>
  <c r="FT115" i="4"/>
  <c r="FT56" i="4"/>
  <c r="FM174" i="4"/>
  <c r="FM115" i="4"/>
  <c r="FM56" i="4"/>
  <c r="FG174" i="4"/>
  <c r="FG115" i="4"/>
  <c r="FG56" i="4"/>
  <c r="EZ174" i="4"/>
  <c r="EZ115" i="4"/>
  <c r="EZ56" i="4"/>
  <c r="LZ55" i="4"/>
  <c r="LN55" i="4"/>
  <c r="LG55" i="4"/>
  <c r="KZ55" i="4"/>
  <c r="KM55" i="4"/>
  <c r="JZ55" i="4"/>
  <c r="JN55" i="4"/>
  <c r="JB55" i="4"/>
  <c r="IP55" i="4"/>
  <c r="IB55" i="4"/>
  <c r="HF173" i="4"/>
  <c r="HF114" i="4"/>
  <c r="HF55" i="4"/>
  <c r="GZ173" i="4"/>
  <c r="GZ114" i="4"/>
  <c r="GZ55" i="4"/>
  <c r="GT173" i="4"/>
  <c r="GT114" i="4"/>
  <c r="GT55" i="4"/>
  <c r="GM173" i="4"/>
  <c r="GM114" i="4"/>
  <c r="GM55" i="4"/>
  <c r="GF173" i="4"/>
  <c r="GF114" i="4"/>
  <c r="GF55" i="4"/>
  <c r="FZ173" i="4"/>
  <c r="FZ114" i="4"/>
  <c r="FZ55" i="4"/>
  <c r="FT173" i="4"/>
  <c r="FT114" i="4"/>
  <c r="FT55" i="4"/>
  <c r="FM173" i="4"/>
  <c r="FM114" i="4"/>
  <c r="FM55" i="4"/>
  <c r="FG173" i="4"/>
  <c r="FG114" i="4"/>
  <c r="FG55" i="4"/>
  <c r="EZ173" i="4"/>
  <c r="EZ114" i="4"/>
  <c r="EZ55" i="4"/>
  <c r="LZ54" i="4"/>
  <c r="LN54" i="4"/>
  <c r="LG54" i="4"/>
  <c r="KZ54" i="4"/>
  <c r="KM54" i="4"/>
  <c r="JZ54" i="4"/>
  <c r="JN54" i="4"/>
  <c r="JB54" i="4"/>
  <c r="IP54" i="4"/>
  <c r="IB54" i="4"/>
  <c r="HF172" i="4"/>
  <c r="HF113" i="4"/>
  <c r="HF54" i="4"/>
  <c r="GZ172" i="4"/>
  <c r="GZ113" i="4"/>
  <c r="GZ54" i="4"/>
  <c r="GT172" i="4"/>
  <c r="GT113" i="4"/>
  <c r="GT54" i="4"/>
  <c r="GM172" i="4"/>
  <c r="GM113" i="4"/>
  <c r="GM54" i="4"/>
  <c r="GF172" i="4"/>
  <c r="GF113" i="4"/>
  <c r="GF54" i="4"/>
  <c r="FZ172" i="4"/>
  <c r="FZ113" i="4"/>
  <c r="FZ54" i="4"/>
  <c r="FT172" i="4"/>
  <c r="FT113" i="4"/>
  <c r="FT54" i="4"/>
  <c r="FM172" i="4"/>
  <c r="FM113" i="4"/>
  <c r="FM54" i="4"/>
  <c r="FG172" i="4"/>
  <c r="FG113" i="4"/>
  <c r="FG54" i="4"/>
  <c r="EZ172" i="4"/>
  <c r="EZ113" i="4"/>
  <c r="EZ54" i="4"/>
  <c r="LZ53" i="4"/>
  <c r="LN53" i="4"/>
  <c r="LG53" i="4"/>
  <c r="KZ53" i="4"/>
  <c r="KM53" i="4"/>
  <c r="JZ53" i="4"/>
  <c r="JN53" i="4"/>
  <c r="JB53" i="4"/>
  <c r="IP53" i="4"/>
  <c r="IB53" i="4"/>
  <c r="HF171" i="4"/>
  <c r="HF112" i="4"/>
  <c r="HF53" i="4"/>
  <c r="GZ171" i="4"/>
  <c r="GZ112" i="4"/>
  <c r="GZ53" i="4"/>
  <c r="GT171" i="4"/>
  <c r="GT112" i="4"/>
  <c r="GT53" i="4"/>
  <c r="GM171" i="4"/>
  <c r="GM112" i="4"/>
  <c r="GM53" i="4"/>
  <c r="GF171" i="4"/>
  <c r="GF112" i="4"/>
  <c r="GF53" i="4"/>
  <c r="FZ171" i="4"/>
  <c r="FZ112" i="4"/>
  <c r="FZ53" i="4"/>
  <c r="FT171" i="4"/>
  <c r="FT112" i="4"/>
  <c r="FT53" i="4"/>
  <c r="FM171" i="4"/>
  <c r="FM112" i="4"/>
  <c r="FM53" i="4"/>
  <c r="FG171" i="4"/>
  <c r="FG112" i="4"/>
  <c r="FG53" i="4"/>
  <c r="EZ171" i="4"/>
  <c r="EZ112" i="4"/>
  <c r="EZ53" i="4"/>
  <c r="LZ52" i="4"/>
  <c r="LN52" i="4"/>
  <c r="LG52" i="4"/>
  <c r="KZ52" i="4"/>
  <c r="KM52" i="4"/>
  <c r="JZ52" i="4"/>
  <c r="JN52" i="4"/>
  <c r="JB52" i="4"/>
  <c r="IP52" i="4"/>
  <c r="IB52" i="4"/>
  <c r="HF170" i="4"/>
  <c r="HF111" i="4"/>
  <c r="HF52" i="4"/>
  <c r="GZ170" i="4"/>
  <c r="GZ111" i="4"/>
  <c r="GZ52" i="4"/>
  <c r="GT170" i="4"/>
  <c r="GT111" i="4"/>
  <c r="GT52" i="4"/>
  <c r="GM170" i="4"/>
  <c r="GM111" i="4"/>
  <c r="GM52" i="4"/>
  <c r="GF170" i="4"/>
  <c r="GF111" i="4"/>
  <c r="GF52" i="4"/>
  <c r="FZ170" i="4"/>
  <c r="FZ111" i="4"/>
  <c r="FZ52" i="4"/>
  <c r="FT170" i="4"/>
  <c r="FT111" i="4"/>
  <c r="FT52" i="4"/>
  <c r="FM170" i="4"/>
  <c r="FM111" i="4"/>
  <c r="FM52" i="4"/>
  <c r="FG170" i="4"/>
  <c r="FG111" i="4"/>
  <c r="FG52" i="4"/>
  <c r="EZ170" i="4"/>
  <c r="EZ111" i="4"/>
  <c r="EZ52" i="4"/>
  <c r="LZ51" i="4"/>
  <c r="LN51" i="4"/>
  <c r="LG51" i="4"/>
  <c r="KZ51" i="4"/>
  <c r="KM51" i="4"/>
  <c r="JZ51" i="4"/>
  <c r="JN51" i="4"/>
  <c r="JB51" i="4"/>
  <c r="IP51" i="4"/>
  <c r="IB51" i="4"/>
  <c r="HF169" i="4"/>
  <c r="HF110" i="4"/>
  <c r="HF51" i="4"/>
  <c r="GZ169" i="4"/>
  <c r="GZ110" i="4"/>
  <c r="GZ51" i="4"/>
  <c r="GT169" i="4"/>
  <c r="GT110" i="4"/>
  <c r="GT51" i="4"/>
  <c r="GM169" i="4"/>
  <c r="GM110" i="4"/>
  <c r="GM51" i="4"/>
  <c r="GF169" i="4"/>
  <c r="GF110" i="4"/>
  <c r="GF51" i="4"/>
  <c r="FZ169" i="4"/>
  <c r="FZ110" i="4"/>
  <c r="FZ51" i="4"/>
  <c r="FT169" i="4"/>
  <c r="FT110" i="4"/>
  <c r="FT51" i="4"/>
  <c r="FM169" i="4"/>
  <c r="FM110" i="4"/>
  <c r="FM51" i="4"/>
  <c r="FG169" i="4"/>
  <c r="FG110" i="4"/>
  <c r="FG51" i="4"/>
  <c r="EZ169" i="4"/>
  <c r="EZ110" i="4"/>
  <c r="EZ51" i="4"/>
  <c r="LZ50" i="4"/>
  <c r="LN50" i="4"/>
  <c r="LG50" i="4"/>
  <c r="KZ50" i="4"/>
  <c r="KM50" i="4"/>
  <c r="JZ50" i="4"/>
  <c r="JN50" i="4"/>
  <c r="JB50" i="4"/>
  <c r="IP50" i="4"/>
  <c r="IB50" i="4"/>
  <c r="HF168" i="4"/>
  <c r="HF109" i="4"/>
  <c r="HF50" i="4"/>
  <c r="GZ168" i="4"/>
  <c r="GZ109" i="4"/>
  <c r="GZ50" i="4"/>
  <c r="GT168" i="4"/>
  <c r="GT109" i="4"/>
  <c r="GT50" i="4"/>
  <c r="GM168" i="4"/>
  <c r="GM109" i="4"/>
  <c r="GM50" i="4"/>
  <c r="GF168" i="4"/>
  <c r="GF109" i="4"/>
  <c r="GF50" i="4"/>
  <c r="FZ168" i="4"/>
  <c r="FZ109" i="4"/>
  <c r="FZ50" i="4"/>
  <c r="FT168" i="4"/>
  <c r="FT109" i="4"/>
  <c r="FT50" i="4"/>
  <c r="FM168" i="4"/>
  <c r="FM109" i="4"/>
  <c r="FM50" i="4"/>
  <c r="FG168" i="4"/>
  <c r="FG109" i="4"/>
  <c r="FG50" i="4"/>
  <c r="EZ168" i="4"/>
  <c r="EZ109" i="4"/>
  <c r="EZ50" i="4"/>
  <c r="LZ49" i="4"/>
  <c r="LN49" i="4"/>
  <c r="LG49" i="4"/>
  <c r="KZ49" i="4"/>
  <c r="KM49" i="4"/>
  <c r="JZ49" i="4"/>
  <c r="JN49" i="4"/>
  <c r="JB49" i="4"/>
  <c r="IP49" i="4"/>
  <c r="IB49" i="4"/>
  <c r="HF167" i="4"/>
  <c r="HF108" i="4"/>
  <c r="HF49" i="4"/>
  <c r="GZ167" i="4"/>
  <c r="GZ108" i="4"/>
  <c r="GZ49" i="4"/>
  <c r="GT167" i="4"/>
  <c r="GT108" i="4"/>
  <c r="GT49" i="4"/>
  <c r="GM167" i="4"/>
  <c r="GM108" i="4"/>
  <c r="GM49" i="4"/>
  <c r="GF167" i="4"/>
  <c r="GF108" i="4"/>
  <c r="GF49" i="4"/>
  <c r="FZ167" i="4"/>
  <c r="FZ108" i="4"/>
  <c r="FZ49" i="4"/>
  <c r="FT167" i="4"/>
  <c r="FT108" i="4"/>
  <c r="FT49" i="4"/>
  <c r="FM167" i="4"/>
  <c r="FM108" i="4"/>
  <c r="FM49" i="4"/>
  <c r="FG167" i="4"/>
  <c r="FG108" i="4"/>
  <c r="FG49" i="4"/>
  <c r="EZ167" i="4"/>
  <c r="EZ108" i="4"/>
  <c r="EZ49" i="4"/>
  <c r="LZ48" i="4"/>
  <c r="LN48" i="4"/>
  <c r="LG48" i="4"/>
  <c r="KZ48" i="4"/>
  <c r="KM48" i="4"/>
  <c r="JZ48" i="4"/>
  <c r="JN48" i="4"/>
  <c r="JB48" i="4"/>
  <c r="IP48" i="4"/>
  <c r="IB48" i="4"/>
  <c r="HF166" i="4"/>
  <c r="HF107" i="4"/>
  <c r="HF48" i="4"/>
  <c r="GZ166" i="4"/>
  <c r="GZ107" i="4"/>
  <c r="GZ48" i="4"/>
  <c r="GT166" i="4"/>
  <c r="GT107" i="4"/>
  <c r="GT48" i="4"/>
  <c r="GM166" i="4"/>
  <c r="GM107" i="4"/>
  <c r="GM48" i="4"/>
  <c r="GF166" i="4"/>
  <c r="GF107" i="4"/>
  <c r="GF48" i="4"/>
  <c r="FZ166" i="4"/>
  <c r="FZ107" i="4"/>
  <c r="FZ48" i="4"/>
  <c r="FT166" i="4"/>
  <c r="FT107" i="4"/>
  <c r="FT48" i="4"/>
  <c r="FM166" i="4"/>
  <c r="FM107" i="4"/>
  <c r="FM48" i="4"/>
  <c r="FG166" i="4"/>
  <c r="FG107" i="4"/>
  <c r="FG48" i="4"/>
  <c r="EZ166" i="4"/>
  <c r="EZ107" i="4"/>
  <c r="EZ48" i="4"/>
  <c r="LZ47" i="4"/>
  <c r="LN47" i="4"/>
  <c r="LG47" i="4"/>
  <c r="KZ47" i="4"/>
  <c r="KM47" i="4"/>
  <c r="JZ47" i="4"/>
  <c r="JN47" i="4"/>
  <c r="JB47" i="4"/>
  <c r="IP47" i="4"/>
  <c r="IB47" i="4"/>
  <c r="HF165" i="4"/>
  <c r="HF106" i="4"/>
  <c r="HF47" i="4"/>
  <c r="GZ165" i="4"/>
  <c r="GZ106" i="4"/>
  <c r="GZ47" i="4"/>
  <c r="GT165" i="4"/>
  <c r="GT106" i="4"/>
  <c r="GT47" i="4"/>
  <c r="GM165" i="4"/>
  <c r="GM106" i="4"/>
  <c r="GM47" i="4"/>
  <c r="GF165" i="4"/>
  <c r="GF106" i="4"/>
  <c r="GF47" i="4"/>
  <c r="FZ165" i="4"/>
  <c r="FZ106" i="4"/>
  <c r="FZ47" i="4"/>
  <c r="FT165" i="4"/>
  <c r="FT106" i="4"/>
  <c r="FT47" i="4"/>
  <c r="FM165" i="4"/>
  <c r="FM106" i="4"/>
  <c r="FM47" i="4"/>
  <c r="FG165" i="4"/>
  <c r="FG106" i="4"/>
  <c r="FG47" i="4"/>
  <c r="EZ165" i="4"/>
  <c r="EZ106" i="4"/>
  <c r="EZ47" i="4"/>
  <c r="LZ46" i="4"/>
  <c r="LN46" i="4"/>
  <c r="LG46" i="4"/>
  <c r="KZ46" i="4"/>
  <c r="KM46" i="4"/>
  <c r="JZ46" i="4"/>
  <c r="JN46" i="4"/>
  <c r="JB46" i="4"/>
  <c r="IP46" i="4"/>
  <c r="IB46" i="4"/>
  <c r="HF164" i="4"/>
  <c r="HF105" i="4"/>
  <c r="HF46" i="4"/>
  <c r="GZ164" i="4"/>
  <c r="GZ105" i="4"/>
  <c r="GZ46" i="4"/>
  <c r="GT164" i="4"/>
  <c r="GT105" i="4"/>
  <c r="GT46" i="4"/>
  <c r="GM164" i="4"/>
  <c r="GM105" i="4"/>
  <c r="GM46" i="4"/>
  <c r="GF164" i="4"/>
  <c r="GF105" i="4"/>
  <c r="GF46" i="4"/>
  <c r="FZ164" i="4"/>
  <c r="FZ105" i="4"/>
  <c r="FZ46" i="4"/>
  <c r="FT164" i="4"/>
  <c r="FT105" i="4"/>
  <c r="FT46" i="4"/>
  <c r="FM164" i="4"/>
  <c r="FM105" i="4"/>
  <c r="FM46" i="4"/>
  <c r="FG164" i="4"/>
  <c r="FG105" i="4"/>
  <c r="FG46" i="4"/>
  <c r="EZ164" i="4"/>
  <c r="EZ105" i="4"/>
  <c r="EZ46" i="4"/>
  <c r="LZ45" i="4"/>
  <c r="LN45" i="4"/>
  <c r="LG45" i="4"/>
  <c r="KZ45" i="4"/>
  <c r="KM45" i="4"/>
  <c r="JZ45" i="4"/>
  <c r="JN45" i="4"/>
  <c r="JB45" i="4"/>
  <c r="IP45" i="4"/>
  <c r="IB45" i="4"/>
  <c r="HF163" i="4"/>
  <c r="HF104" i="4"/>
  <c r="HF45" i="4"/>
  <c r="GZ163" i="4"/>
  <c r="GZ104" i="4"/>
  <c r="GZ45" i="4"/>
  <c r="GT163" i="4"/>
  <c r="GT104" i="4"/>
  <c r="GT45" i="4"/>
  <c r="GM163" i="4"/>
  <c r="GM104" i="4"/>
  <c r="GM45" i="4"/>
  <c r="GF163" i="4"/>
  <c r="GF104" i="4"/>
  <c r="GF45" i="4"/>
  <c r="FZ163" i="4"/>
  <c r="FZ104" i="4"/>
  <c r="FZ45" i="4"/>
  <c r="FT163" i="4"/>
  <c r="FT104" i="4"/>
  <c r="FT45" i="4"/>
  <c r="FM163" i="4"/>
  <c r="FM104" i="4"/>
  <c r="FM45" i="4"/>
  <c r="FG163" i="4"/>
  <c r="FG104" i="4"/>
  <c r="FG45" i="4"/>
  <c r="EZ163" i="4"/>
  <c r="EZ104" i="4"/>
  <c r="EZ45" i="4"/>
  <c r="LZ44" i="4"/>
  <c r="LN44" i="4"/>
  <c r="LG44" i="4"/>
  <c r="KZ44" i="4"/>
  <c r="KM44" i="4"/>
  <c r="JZ44" i="4"/>
  <c r="JN44" i="4"/>
  <c r="JB44" i="4"/>
  <c r="IP44" i="4"/>
  <c r="IB44" i="4"/>
  <c r="HF162" i="4"/>
  <c r="HF103" i="4"/>
  <c r="HF44" i="4"/>
  <c r="GZ162" i="4"/>
  <c r="GZ103" i="4"/>
  <c r="GZ44" i="4"/>
  <c r="GT162" i="4"/>
  <c r="GT103" i="4"/>
  <c r="GT44" i="4"/>
  <c r="GM162" i="4"/>
  <c r="GM103" i="4"/>
  <c r="GM44" i="4"/>
  <c r="GF162" i="4"/>
  <c r="GF103" i="4"/>
  <c r="GF44" i="4"/>
  <c r="FZ162" i="4"/>
  <c r="FZ103" i="4"/>
  <c r="FZ44" i="4"/>
  <c r="FT162" i="4"/>
  <c r="FT103" i="4"/>
  <c r="FT44" i="4"/>
  <c r="FM162" i="4"/>
  <c r="FM103" i="4"/>
  <c r="FM44" i="4"/>
  <c r="FG162" i="4"/>
  <c r="FG103" i="4"/>
  <c r="FG44" i="4"/>
  <c r="EZ162" i="4"/>
  <c r="EZ103" i="4"/>
  <c r="EZ44" i="4"/>
  <c r="LZ43" i="4"/>
  <c r="LN43" i="4"/>
  <c r="LG43" i="4"/>
  <c r="KZ43" i="4"/>
  <c r="KM43" i="4"/>
  <c r="JZ43" i="4"/>
  <c r="JN43" i="4"/>
  <c r="JB43" i="4"/>
  <c r="IP43" i="4"/>
  <c r="IB43" i="4"/>
  <c r="HF161" i="4"/>
  <c r="HF102" i="4"/>
  <c r="HF43" i="4"/>
  <c r="GZ161" i="4"/>
  <c r="GZ102" i="4"/>
  <c r="GZ43" i="4"/>
  <c r="GT161" i="4"/>
  <c r="GT102" i="4"/>
  <c r="GT43" i="4"/>
  <c r="GM161" i="4"/>
  <c r="GM102" i="4"/>
  <c r="GM43" i="4"/>
  <c r="GF161" i="4"/>
  <c r="GF102" i="4"/>
  <c r="GF43" i="4"/>
  <c r="FZ161" i="4"/>
  <c r="FZ102" i="4"/>
  <c r="FZ43" i="4"/>
  <c r="FT161" i="4"/>
  <c r="FT102" i="4"/>
  <c r="FT43" i="4"/>
  <c r="FM161" i="4"/>
  <c r="FM102" i="4"/>
  <c r="FM43" i="4"/>
  <c r="FG161" i="4"/>
  <c r="FG102" i="4"/>
  <c r="FG43" i="4"/>
  <c r="EZ161" i="4"/>
  <c r="EZ102" i="4"/>
  <c r="EZ43" i="4"/>
  <c r="LZ42" i="4"/>
  <c r="LN42" i="4"/>
  <c r="LG42" i="4"/>
  <c r="KZ42" i="4"/>
  <c r="KM42" i="4"/>
  <c r="JZ42" i="4"/>
  <c r="JN42" i="4"/>
  <c r="JB42" i="4"/>
  <c r="IP42" i="4"/>
  <c r="IB42" i="4"/>
  <c r="HF160" i="4"/>
  <c r="HF101" i="4"/>
  <c r="HF42" i="4"/>
  <c r="GZ160" i="4"/>
  <c r="GZ101" i="4"/>
  <c r="GZ42" i="4"/>
  <c r="GT160" i="4"/>
  <c r="GT101" i="4"/>
  <c r="GT42" i="4"/>
  <c r="GM160" i="4"/>
  <c r="GM101" i="4"/>
  <c r="GM42" i="4"/>
  <c r="GF160" i="4"/>
  <c r="GF101" i="4"/>
  <c r="GF42" i="4"/>
  <c r="FZ160" i="4"/>
  <c r="FZ101" i="4"/>
  <c r="FZ42" i="4"/>
  <c r="FT160" i="4"/>
  <c r="FT101" i="4"/>
  <c r="FT42" i="4"/>
  <c r="FM160" i="4"/>
  <c r="FM101" i="4"/>
  <c r="FM42" i="4"/>
  <c r="FG160" i="4"/>
  <c r="FG101" i="4"/>
  <c r="FG42" i="4"/>
  <c r="EZ160" i="4"/>
  <c r="EZ101" i="4"/>
  <c r="EZ42" i="4"/>
  <c r="LZ41" i="4"/>
  <c r="LN41" i="4"/>
  <c r="LG41" i="4"/>
  <c r="KZ41" i="4"/>
  <c r="KM41" i="4"/>
  <c r="JZ41" i="4"/>
  <c r="JN41" i="4"/>
  <c r="JB41" i="4"/>
  <c r="IP41" i="4"/>
  <c r="IB41" i="4"/>
  <c r="HF159" i="4"/>
  <c r="HF100" i="4"/>
  <c r="HF41" i="4"/>
  <c r="GZ159" i="4"/>
  <c r="GZ100" i="4"/>
  <c r="GZ41" i="4"/>
  <c r="GT159" i="4"/>
  <c r="GT100" i="4"/>
  <c r="GT41" i="4"/>
  <c r="GM159" i="4"/>
  <c r="GM100" i="4"/>
  <c r="GM41" i="4"/>
  <c r="GF159" i="4"/>
  <c r="GF100" i="4"/>
  <c r="GF41" i="4"/>
  <c r="FZ159" i="4"/>
  <c r="FZ100" i="4"/>
  <c r="FZ41" i="4"/>
  <c r="FT159" i="4"/>
  <c r="FT100" i="4"/>
  <c r="FT41" i="4"/>
  <c r="FM159" i="4"/>
  <c r="FM100" i="4"/>
  <c r="FM41" i="4"/>
  <c r="FG159" i="4"/>
  <c r="FG100" i="4"/>
  <c r="FG41" i="4"/>
  <c r="EZ159" i="4"/>
  <c r="EZ100" i="4"/>
  <c r="EZ41" i="4"/>
  <c r="LZ40" i="4"/>
  <c r="LN40" i="4"/>
  <c r="LG40" i="4"/>
  <c r="KZ40" i="4"/>
  <c r="KM40" i="4"/>
  <c r="JZ40" i="4"/>
  <c r="JN40" i="4"/>
  <c r="JB40" i="4"/>
  <c r="IP40" i="4"/>
  <c r="IB40" i="4"/>
  <c r="HF158" i="4"/>
  <c r="HF99" i="4"/>
  <c r="HF40" i="4"/>
  <c r="GZ158" i="4"/>
  <c r="GZ99" i="4"/>
  <c r="GZ40" i="4"/>
  <c r="GT158" i="4"/>
  <c r="GT99" i="4"/>
  <c r="GT40" i="4"/>
  <c r="GM158" i="4"/>
  <c r="GM99" i="4"/>
  <c r="GM40" i="4"/>
  <c r="GF158" i="4"/>
  <c r="GF99" i="4"/>
  <c r="GF40" i="4"/>
  <c r="FZ158" i="4"/>
  <c r="FZ99" i="4"/>
  <c r="FZ40" i="4"/>
  <c r="FT158" i="4"/>
  <c r="FT99" i="4"/>
  <c r="FT40" i="4"/>
  <c r="FM158" i="4"/>
  <c r="FM99" i="4"/>
  <c r="FM40" i="4"/>
  <c r="FG158" i="4"/>
  <c r="FG99" i="4"/>
  <c r="FG40" i="4"/>
  <c r="EZ158" i="4"/>
  <c r="EZ99" i="4"/>
  <c r="EZ40" i="4"/>
  <c r="LZ39" i="4"/>
  <c r="LN39" i="4"/>
  <c r="LG39" i="4"/>
  <c r="KZ39" i="4"/>
  <c r="KM39" i="4"/>
  <c r="JZ39" i="4"/>
  <c r="JN39" i="4"/>
  <c r="JB39" i="4"/>
  <c r="IP39" i="4"/>
  <c r="IB39" i="4"/>
  <c r="HF157" i="4"/>
  <c r="HF98" i="4"/>
  <c r="HF39" i="4"/>
  <c r="GZ157" i="4"/>
  <c r="GZ98" i="4"/>
  <c r="GZ39" i="4"/>
  <c r="GT157" i="4"/>
  <c r="GT98" i="4"/>
  <c r="GT39" i="4"/>
  <c r="GM157" i="4"/>
  <c r="GM98" i="4"/>
  <c r="GM39" i="4"/>
  <c r="GF157" i="4"/>
  <c r="GF98" i="4"/>
  <c r="GF39" i="4"/>
  <c r="FZ157" i="4"/>
  <c r="FZ98" i="4"/>
  <c r="FZ39" i="4"/>
  <c r="FT157" i="4"/>
  <c r="FT98" i="4"/>
  <c r="FT39" i="4"/>
  <c r="FM157" i="4"/>
  <c r="FM98" i="4"/>
  <c r="FM39" i="4"/>
  <c r="FG157" i="4"/>
  <c r="FG98" i="4"/>
  <c r="FG39" i="4"/>
  <c r="EZ157" i="4"/>
  <c r="EZ98" i="4"/>
  <c r="EZ39" i="4"/>
  <c r="LZ38" i="4"/>
  <c r="LN38" i="4"/>
  <c r="LG38" i="4"/>
  <c r="KZ38" i="4"/>
  <c r="KM38" i="4"/>
  <c r="JZ38" i="4"/>
  <c r="JN38" i="4"/>
  <c r="JB38" i="4"/>
  <c r="IP38" i="4"/>
  <c r="IB38" i="4"/>
  <c r="HF156" i="4"/>
  <c r="HF97" i="4"/>
  <c r="HF38" i="4"/>
  <c r="GZ156" i="4"/>
  <c r="GZ97" i="4"/>
  <c r="GZ38" i="4"/>
  <c r="GT156" i="4"/>
  <c r="GT97" i="4"/>
  <c r="GT38" i="4"/>
  <c r="GM156" i="4"/>
  <c r="GM97" i="4"/>
  <c r="GM38" i="4"/>
  <c r="GF156" i="4"/>
  <c r="GF97" i="4"/>
  <c r="GF38" i="4"/>
  <c r="FZ156" i="4"/>
  <c r="FZ97" i="4"/>
  <c r="FZ38" i="4"/>
  <c r="FT156" i="4"/>
  <c r="FT97" i="4"/>
  <c r="FT38" i="4"/>
  <c r="FM156" i="4"/>
  <c r="FM97" i="4"/>
  <c r="FM38" i="4"/>
  <c r="FG156" i="4"/>
  <c r="FG97" i="4"/>
  <c r="FG38" i="4"/>
  <c r="EZ156" i="4"/>
  <c r="EZ97" i="4"/>
  <c r="EZ38" i="4"/>
  <c r="LZ37" i="4"/>
  <c r="LN37" i="4"/>
  <c r="LG37" i="4"/>
  <c r="KZ37" i="4"/>
  <c r="KM37" i="4"/>
  <c r="JZ37" i="4"/>
  <c r="JN37" i="4"/>
  <c r="JB37" i="4"/>
  <c r="IP37" i="4"/>
  <c r="IB37" i="4"/>
  <c r="HF155" i="4"/>
  <c r="HF96" i="4"/>
  <c r="HF37" i="4"/>
  <c r="GZ155" i="4"/>
  <c r="GZ96" i="4"/>
  <c r="GZ37" i="4"/>
  <c r="GT155" i="4"/>
  <c r="GT96" i="4"/>
  <c r="GT37" i="4"/>
  <c r="GM155" i="4"/>
  <c r="GM96" i="4"/>
  <c r="GM37" i="4"/>
  <c r="GF155" i="4"/>
  <c r="GF96" i="4"/>
  <c r="GF37" i="4"/>
  <c r="FZ155" i="4"/>
  <c r="FZ96" i="4"/>
  <c r="FZ37" i="4"/>
  <c r="FT155" i="4"/>
  <c r="FT96" i="4"/>
  <c r="FT37" i="4"/>
  <c r="FM155" i="4"/>
  <c r="FM96" i="4"/>
  <c r="FM37" i="4"/>
  <c r="FG155" i="4"/>
  <c r="FG96" i="4"/>
  <c r="FG37" i="4"/>
  <c r="EZ155" i="4"/>
  <c r="EZ96" i="4"/>
  <c r="EZ37" i="4"/>
  <c r="LZ36" i="4"/>
  <c r="LN36" i="4"/>
  <c r="LG36" i="4"/>
  <c r="KZ36" i="4"/>
  <c r="KM36" i="4"/>
  <c r="JZ36" i="4"/>
  <c r="JN36" i="4"/>
  <c r="JB36" i="4"/>
  <c r="IP36" i="4"/>
  <c r="IB36" i="4"/>
  <c r="HF154" i="4"/>
  <c r="HF95" i="4"/>
  <c r="HF36" i="4"/>
  <c r="GZ154" i="4"/>
  <c r="GZ95" i="4"/>
  <c r="GZ36" i="4"/>
  <c r="GT154" i="4"/>
  <c r="GT95" i="4"/>
  <c r="GT36" i="4"/>
  <c r="GM154" i="4"/>
  <c r="GM95" i="4"/>
  <c r="GM36" i="4"/>
  <c r="GF154" i="4"/>
  <c r="GF95" i="4"/>
  <c r="GF36" i="4"/>
  <c r="FZ154" i="4"/>
  <c r="FZ95" i="4"/>
  <c r="FZ36" i="4"/>
  <c r="FT154" i="4"/>
  <c r="FT95" i="4"/>
  <c r="FT36" i="4"/>
  <c r="FM154" i="4"/>
  <c r="FM95" i="4"/>
  <c r="FM36" i="4"/>
  <c r="FG154" i="4"/>
  <c r="FG95" i="4"/>
  <c r="FG36" i="4"/>
  <c r="EZ154" i="4"/>
  <c r="EZ95" i="4"/>
  <c r="EZ36" i="4"/>
  <c r="LZ35" i="4"/>
  <c r="LN35" i="4"/>
  <c r="LG35" i="4"/>
  <c r="KZ35" i="4"/>
  <c r="KM35" i="4"/>
  <c r="JZ35" i="4"/>
  <c r="JN35" i="4"/>
  <c r="JB35" i="4"/>
  <c r="IP35" i="4"/>
  <c r="IB35" i="4"/>
  <c r="HF153" i="4"/>
  <c r="HF94" i="4"/>
  <c r="HF35" i="4"/>
  <c r="GZ153" i="4"/>
  <c r="GZ94" i="4"/>
  <c r="GZ35" i="4"/>
  <c r="GT153" i="4"/>
  <c r="GT94" i="4"/>
  <c r="GT35" i="4"/>
  <c r="GM153" i="4"/>
  <c r="GM94" i="4"/>
  <c r="GM35" i="4"/>
  <c r="GF153" i="4"/>
  <c r="GF94" i="4"/>
  <c r="GF35" i="4"/>
  <c r="FZ153" i="4"/>
  <c r="FZ94" i="4"/>
  <c r="FZ35" i="4"/>
  <c r="FT153" i="4"/>
  <c r="FT94" i="4"/>
  <c r="FT35" i="4"/>
  <c r="FM153" i="4"/>
  <c r="FM94" i="4"/>
  <c r="FM35" i="4"/>
  <c r="FG153" i="4"/>
  <c r="FG94" i="4"/>
  <c r="FG35" i="4"/>
  <c r="EZ153" i="4"/>
  <c r="EZ94" i="4"/>
  <c r="EZ35" i="4"/>
  <c r="LZ34" i="4"/>
  <c r="LN34" i="4"/>
  <c r="LG34" i="4"/>
  <c r="KZ34" i="4"/>
  <c r="KM34" i="4"/>
  <c r="JZ34" i="4"/>
  <c r="JN34" i="4"/>
  <c r="JB34" i="4"/>
  <c r="IP34" i="4"/>
  <c r="IB34" i="4"/>
  <c r="HF152" i="4"/>
  <c r="HF93" i="4"/>
  <c r="HF34" i="4"/>
  <c r="GZ152" i="4"/>
  <c r="GZ93" i="4"/>
  <c r="GZ34" i="4"/>
  <c r="GT152" i="4"/>
  <c r="GT93" i="4"/>
  <c r="GT34" i="4"/>
  <c r="GM152" i="4"/>
  <c r="GM93" i="4"/>
  <c r="GM34" i="4"/>
  <c r="GF152" i="4"/>
  <c r="GF93" i="4"/>
  <c r="GF34" i="4"/>
  <c r="FZ152" i="4"/>
  <c r="FZ93" i="4"/>
  <c r="FZ34" i="4"/>
  <c r="FT152" i="4"/>
  <c r="FT93" i="4"/>
  <c r="FT34" i="4"/>
  <c r="FM152" i="4"/>
  <c r="FM93" i="4"/>
  <c r="FM34" i="4"/>
  <c r="FG152" i="4"/>
  <c r="FG93" i="4"/>
  <c r="FG34" i="4"/>
  <c r="EZ152" i="4"/>
  <c r="EZ93" i="4"/>
  <c r="EZ34" i="4"/>
  <c r="LZ33" i="4"/>
  <c r="LN33" i="4"/>
  <c r="LG33" i="4"/>
  <c r="KZ33" i="4"/>
  <c r="KM33" i="4"/>
  <c r="JZ33" i="4"/>
  <c r="JN33" i="4"/>
  <c r="JB33" i="4"/>
  <c r="IP33" i="4"/>
  <c r="IB33" i="4"/>
  <c r="HF151" i="4"/>
  <c r="HF92" i="4"/>
  <c r="HF33" i="4"/>
  <c r="GZ151" i="4"/>
  <c r="GZ92" i="4"/>
  <c r="GZ33" i="4"/>
  <c r="GT151" i="4"/>
  <c r="GT92" i="4"/>
  <c r="GT33" i="4"/>
  <c r="GM151" i="4"/>
  <c r="GM92" i="4"/>
  <c r="GM33" i="4"/>
  <c r="GF151" i="4"/>
  <c r="GF92" i="4"/>
  <c r="GF33" i="4"/>
  <c r="FZ151" i="4"/>
  <c r="FZ92" i="4"/>
  <c r="FZ33" i="4"/>
  <c r="FT151" i="4"/>
  <c r="FT92" i="4"/>
  <c r="FT33" i="4"/>
  <c r="FM151" i="4"/>
  <c r="FM92" i="4"/>
  <c r="FM33" i="4"/>
  <c r="FG151" i="4"/>
  <c r="FG92" i="4"/>
  <c r="FG33" i="4"/>
  <c r="EZ151" i="4"/>
  <c r="EZ92" i="4"/>
  <c r="EZ33" i="4"/>
  <c r="LZ32" i="4"/>
  <c r="LN32" i="4"/>
  <c r="LG32" i="4"/>
  <c r="KZ32" i="4"/>
  <c r="KM32" i="4"/>
  <c r="JZ32" i="4"/>
  <c r="JN32" i="4"/>
  <c r="JB32" i="4"/>
  <c r="IP32" i="4"/>
  <c r="IB32" i="4"/>
  <c r="HF150" i="4"/>
  <c r="HF91" i="4"/>
  <c r="HF32" i="4"/>
  <c r="GZ150" i="4"/>
  <c r="GZ91" i="4"/>
  <c r="GZ32" i="4"/>
  <c r="GT150" i="4"/>
  <c r="GT91" i="4"/>
  <c r="GT32" i="4"/>
  <c r="GM150" i="4"/>
  <c r="GM91" i="4"/>
  <c r="GM32" i="4"/>
  <c r="GF150" i="4"/>
  <c r="GF91" i="4"/>
  <c r="GF32" i="4"/>
  <c r="FZ150" i="4"/>
  <c r="FZ91" i="4"/>
  <c r="FZ32" i="4"/>
  <c r="FT150" i="4"/>
  <c r="FT91" i="4"/>
  <c r="FT32" i="4"/>
  <c r="FM150" i="4"/>
  <c r="FM91" i="4"/>
  <c r="FM32" i="4"/>
  <c r="FG150" i="4"/>
  <c r="FG91" i="4"/>
  <c r="FG32" i="4"/>
  <c r="EZ150" i="4"/>
  <c r="EZ91" i="4"/>
  <c r="EZ32" i="4"/>
  <c r="LZ31" i="4"/>
  <c r="LN31" i="4"/>
  <c r="LG31" i="4"/>
  <c r="KZ31" i="4"/>
  <c r="KM31" i="4"/>
  <c r="JZ31" i="4"/>
  <c r="JN31" i="4"/>
  <c r="JB31" i="4"/>
  <c r="IP31" i="4"/>
  <c r="IB31" i="4"/>
  <c r="HF149" i="4"/>
  <c r="HF90" i="4"/>
  <c r="HF31" i="4"/>
  <c r="GZ149" i="4"/>
  <c r="GZ90" i="4"/>
  <c r="GZ31" i="4"/>
  <c r="GT149" i="4"/>
  <c r="GT90" i="4"/>
  <c r="GT31" i="4"/>
  <c r="GM149" i="4"/>
  <c r="GM90" i="4"/>
  <c r="GM31" i="4"/>
  <c r="GF149" i="4"/>
  <c r="GF90" i="4"/>
  <c r="GF31" i="4"/>
  <c r="FZ149" i="4"/>
  <c r="FZ90" i="4"/>
  <c r="FZ31" i="4"/>
  <c r="FT149" i="4"/>
  <c r="FT90" i="4"/>
  <c r="FT31" i="4"/>
  <c r="FM149" i="4"/>
  <c r="FM90" i="4"/>
  <c r="FM31" i="4"/>
  <c r="FG149" i="4"/>
  <c r="FG90" i="4"/>
  <c r="FG31" i="4"/>
  <c r="EZ149" i="4"/>
  <c r="EZ90" i="4"/>
  <c r="EZ31" i="4"/>
  <c r="LZ30" i="4"/>
  <c r="LN30" i="4"/>
  <c r="LG30" i="4"/>
  <c r="KZ30" i="4"/>
  <c r="KM30" i="4"/>
  <c r="JZ30" i="4"/>
  <c r="JN30" i="4"/>
  <c r="JB30" i="4"/>
  <c r="IP30" i="4"/>
  <c r="IB30" i="4"/>
  <c r="HF148" i="4"/>
  <c r="HF89" i="4"/>
  <c r="HF30" i="4"/>
  <c r="GZ148" i="4"/>
  <c r="GZ89" i="4"/>
  <c r="GZ30" i="4"/>
  <c r="GT148" i="4"/>
  <c r="GT89" i="4"/>
  <c r="GT30" i="4"/>
  <c r="GM148" i="4"/>
  <c r="GM89" i="4"/>
  <c r="GM30" i="4"/>
  <c r="GF148" i="4"/>
  <c r="GF89" i="4"/>
  <c r="GF30" i="4"/>
  <c r="FZ148" i="4"/>
  <c r="FZ89" i="4"/>
  <c r="FZ30" i="4"/>
  <c r="FT148" i="4"/>
  <c r="FT89" i="4"/>
  <c r="FT30" i="4"/>
  <c r="FM148" i="4"/>
  <c r="FM89" i="4"/>
  <c r="FM30" i="4"/>
  <c r="FG148" i="4"/>
  <c r="FG89" i="4"/>
  <c r="FG30" i="4"/>
  <c r="EZ148" i="4"/>
  <c r="EZ89" i="4"/>
  <c r="EZ30" i="4"/>
  <c r="LZ29" i="4"/>
  <c r="LN29" i="4"/>
  <c r="LG29" i="4"/>
  <c r="KZ29" i="4"/>
  <c r="KM29" i="4"/>
  <c r="JZ29" i="4"/>
  <c r="JN29" i="4"/>
  <c r="JB29" i="4"/>
  <c r="IP29" i="4"/>
  <c r="IB29" i="4"/>
  <c r="HF147" i="4"/>
  <c r="HF88" i="4"/>
  <c r="HF29" i="4"/>
  <c r="GZ147" i="4"/>
  <c r="GZ88" i="4"/>
  <c r="GZ29" i="4"/>
  <c r="GT147" i="4"/>
  <c r="GT88" i="4"/>
  <c r="GT29" i="4"/>
  <c r="GM147" i="4"/>
  <c r="GM88" i="4"/>
  <c r="GM29" i="4"/>
  <c r="GF147" i="4"/>
  <c r="GF88" i="4"/>
  <c r="GF29" i="4"/>
  <c r="FZ147" i="4"/>
  <c r="FZ88" i="4"/>
  <c r="FZ29" i="4"/>
  <c r="FT147" i="4"/>
  <c r="FT88" i="4"/>
  <c r="FT29" i="4"/>
  <c r="FM147" i="4"/>
  <c r="FM88" i="4"/>
  <c r="FM29" i="4"/>
  <c r="FG147" i="4"/>
  <c r="FG88" i="4"/>
  <c r="FG29" i="4"/>
  <c r="EZ147" i="4"/>
  <c r="EZ88" i="4"/>
  <c r="EZ29" i="4"/>
  <c r="LZ28" i="4"/>
  <c r="LN28" i="4"/>
  <c r="LG28" i="4"/>
  <c r="KZ28" i="4"/>
  <c r="KM28" i="4"/>
  <c r="JZ28" i="4"/>
  <c r="JN28" i="4"/>
  <c r="JB28" i="4"/>
  <c r="IP28" i="4"/>
  <c r="IB28" i="4"/>
  <c r="HF146" i="4"/>
  <c r="HF87" i="4"/>
  <c r="HF28" i="4"/>
  <c r="GZ146" i="4"/>
  <c r="GZ87" i="4"/>
  <c r="GZ28" i="4"/>
  <c r="GT146" i="4"/>
  <c r="GT87" i="4"/>
  <c r="GT28" i="4"/>
  <c r="GM146" i="4"/>
  <c r="GM87" i="4"/>
  <c r="GM28" i="4"/>
  <c r="GF146" i="4"/>
  <c r="GF87" i="4"/>
  <c r="GF28" i="4"/>
  <c r="FZ146" i="4"/>
  <c r="FZ87" i="4"/>
  <c r="FZ28" i="4"/>
  <c r="FT146" i="4"/>
  <c r="FT87" i="4"/>
  <c r="FT28" i="4"/>
  <c r="FM146" i="4"/>
  <c r="FM87" i="4"/>
  <c r="FM28" i="4"/>
  <c r="FG146" i="4"/>
  <c r="FG87" i="4"/>
  <c r="FG28" i="4"/>
  <c r="EZ146" i="4"/>
  <c r="EZ87" i="4"/>
  <c r="EZ28" i="4"/>
  <c r="LZ27" i="4"/>
  <c r="LN27" i="4"/>
  <c r="LG27" i="4"/>
  <c r="KZ27" i="4"/>
  <c r="KM27" i="4"/>
  <c r="JZ27" i="4"/>
  <c r="JN27" i="4"/>
  <c r="JB27" i="4"/>
  <c r="IP27" i="4"/>
  <c r="IB27" i="4"/>
  <c r="HF145" i="4"/>
  <c r="HF86" i="4"/>
  <c r="HF27" i="4"/>
  <c r="GZ145" i="4"/>
  <c r="GZ86" i="4"/>
  <c r="GZ27" i="4"/>
  <c r="GT145" i="4"/>
  <c r="GT86" i="4"/>
  <c r="GT27" i="4"/>
  <c r="GM145" i="4"/>
  <c r="GM86" i="4"/>
  <c r="GM27" i="4"/>
  <c r="GF145" i="4"/>
  <c r="GF86" i="4"/>
  <c r="GF27" i="4"/>
  <c r="FZ145" i="4"/>
  <c r="FZ86" i="4"/>
  <c r="FZ27" i="4"/>
  <c r="FT145" i="4"/>
  <c r="FT86" i="4"/>
  <c r="FT27" i="4"/>
  <c r="FM145" i="4"/>
  <c r="FM86" i="4"/>
  <c r="FM27" i="4"/>
  <c r="FG145" i="4"/>
  <c r="FG86" i="4"/>
  <c r="FG27" i="4"/>
  <c r="EZ145" i="4"/>
  <c r="EZ86" i="4"/>
  <c r="EZ27" i="4"/>
  <c r="LZ26" i="4"/>
  <c r="LN26" i="4"/>
  <c r="LG26" i="4"/>
  <c r="KZ26" i="4"/>
  <c r="KM26" i="4"/>
  <c r="JZ26" i="4"/>
  <c r="JN26" i="4"/>
  <c r="JB26" i="4"/>
  <c r="IP26" i="4"/>
  <c r="IB26" i="4"/>
  <c r="HF144" i="4"/>
  <c r="HF85" i="4"/>
  <c r="HF26" i="4"/>
  <c r="GZ144" i="4"/>
  <c r="GZ85" i="4"/>
  <c r="GZ26" i="4"/>
  <c r="GT144" i="4"/>
  <c r="GT85" i="4"/>
  <c r="GT26" i="4"/>
  <c r="GM144" i="4"/>
  <c r="GM85" i="4"/>
  <c r="GM26" i="4"/>
  <c r="GF144" i="4"/>
  <c r="GF85" i="4"/>
  <c r="GF26" i="4"/>
  <c r="FZ144" i="4"/>
  <c r="FZ85" i="4"/>
  <c r="FZ26" i="4"/>
  <c r="FT144" i="4"/>
  <c r="FT85" i="4"/>
  <c r="FT26" i="4"/>
  <c r="FM144" i="4"/>
  <c r="FM85" i="4"/>
  <c r="FM26" i="4"/>
  <c r="FG144" i="4"/>
  <c r="FG85" i="4"/>
  <c r="FG26" i="4"/>
  <c r="EZ144" i="4"/>
  <c r="EZ85" i="4"/>
  <c r="EZ26" i="4"/>
  <c r="LZ25" i="4"/>
  <c r="LN25" i="4"/>
  <c r="LG25" i="4"/>
  <c r="KZ25" i="4"/>
  <c r="KM25" i="4"/>
  <c r="JZ25" i="4"/>
  <c r="JN25" i="4"/>
  <c r="JB25" i="4"/>
  <c r="IP25" i="4"/>
  <c r="IB25" i="4"/>
  <c r="HF143" i="4"/>
  <c r="HF84" i="4"/>
  <c r="HF25" i="4"/>
  <c r="GZ143" i="4"/>
  <c r="GZ84" i="4"/>
  <c r="GZ25" i="4"/>
  <c r="GT143" i="4"/>
  <c r="GT84" i="4"/>
  <c r="GT25" i="4"/>
  <c r="GM143" i="4"/>
  <c r="GM84" i="4"/>
  <c r="GM25" i="4"/>
  <c r="GF143" i="4"/>
  <c r="GF84" i="4"/>
  <c r="GF25" i="4"/>
  <c r="FZ143" i="4"/>
  <c r="FZ84" i="4"/>
  <c r="FZ25" i="4"/>
  <c r="FT143" i="4"/>
  <c r="FT84" i="4"/>
  <c r="FT25" i="4"/>
  <c r="FM143" i="4"/>
  <c r="FM84" i="4"/>
  <c r="FM25" i="4"/>
  <c r="FG143" i="4"/>
  <c r="FG84" i="4"/>
  <c r="FG25" i="4"/>
  <c r="EZ143" i="4"/>
  <c r="EZ84" i="4"/>
  <c r="EZ25" i="4"/>
  <c r="LZ24" i="4"/>
  <c r="LN24" i="4"/>
  <c r="LG24" i="4"/>
  <c r="KZ24" i="4"/>
  <c r="KM24" i="4"/>
  <c r="JZ24" i="4"/>
  <c r="JN24" i="4"/>
  <c r="JB24" i="4"/>
  <c r="IP24" i="4"/>
  <c r="IB24" i="4"/>
  <c r="HF142" i="4"/>
  <c r="HF83" i="4"/>
  <c r="HF24" i="4"/>
  <c r="GZ142" i="4"/>
  <c r="GZ83" i="4"/>
  <c r="GZ24" i="4"/>
  <c r="GT142" i="4"/>
  <c r="GT83" i="4"/>
  <c r="GT24" i="4"/>
  <c r="GM142" i="4"/>
  <c r="GM83" i="4"/>
  <c r="GM24" i="4"/>
  <c r="GF142" i="4"/>
  <c r="GF83" i="4"/>
  <c r="GF24" i="4"/>
  <c r="FZ142" i="4"/>
  <c r="FZ83" i="4"/>
  <c r="FZ24" i="4"/>
  <c r="FT142" i="4"/>
  <c r="FT83" i="4"/>
  <c r="FT24" i="4"/>
  <c r="FM142" i="4"/>
  <c r="FM83" i="4"/>
  <c r="FM24" i="4"/>
  <c r="FG142" i="4"/>
  <c r="FG83" i="4"/>
  <c r="FG24" i="4"/>
  <c r="EZ142" i="4"/>
  <c r="EZ83" i="4"/>
  <c r="EZ24" i="4"/>
  <c r="LZ23" i="4"/>
  <c r="LN23" i="4"/>
  <c r="LG23" i="4"/>
  <c r="KZ23" i="4"/>
  <c r="KM23" i="4"/>
  <c r="JZ23" i="4"/>
  <c r="JN23" i="4"/>
  <c r="JB23" i="4"/>
  <c r="IP23" i="4"/>
  <c r="IB23" i="4"/>
  <c r="HF141" i="4"/>
  <c r="HF82" i="4"/>
  <c r="HF23" i="4"/>
  <c r="GZ141" i="4"/>
  <c r="GZ82" i="4"/>
  <c r="GZ23" i="4"/>
  <c r="GT141" i="4"/>
  <c r="GT82" i="4"/>
  <c r="GT23" i="4"/>
  <c r="GM141" i="4"/>
  <c r="GM82" i="4"/>
  <c r="GM23" i="4"/>
  <c r="GF141" i="4"/>
  <c r="GF82" i="4"/>
  <c r="GF23" i="4"/>
  <c r="FZ141" i="4"/>
  <c r="FZ82" i="4"/>
  <c r="FZ23" i="4"/>
  <c r="FT141" i="4"/>
  <c r="FT82" i="4"/>
  <c r="FT23" i="4"/>
  <c r="FM141" i="4"/>
  <c r="FM82" i="4"/>
  <c r="FM23" i="4"/>
  <c r="FG141" i="4"/>
  <c r="FG82" i="4"/>
  <c r="FG23" i="4"/>
  <c r="EZ141" i="4"/>
  <c r="EZ82" i="4"/>
  <c r="EZ23" i="4"/>
  <c r="LZ22" i="4"/>
  <c r="LN22" i="4"/>
  <c r="LG22" i="4"/>
  <c r="KZ22" i="4"/>
  <c r="KM22" i="4"/>
  <c r="JZ22" i="4"/>
  <c r="JN22" i="4"/>
  <c r="JB22" i="4"/>
  <c r="IP22" i="4"/>
  <c r="IB22" i="4"/>
  <c r="HF140" i="4"/>
  <c r="HF81" i="4"/>
  <c r="HF22" i="4"/>
  <c r="GZ140" i="4"/>
  <c r="GZ81" i="4"/>
  <c r="GZ22" i="4"/>
  <c r="GT140" i="4"/>
  <c r="GT81" i="4"/>
  <c r="GT22" i="4"/>
  <c r="GM140" i="4"/>
  <c r="GM81" i="4"/>
  <c r="GM22" i="4"/>
  <c r="GF140" i="4"/>
  <c r="GF81" i="4"/>
  <c r="GF22" i="4"/>
  <c r="FZ140" i="4"/>
  <c r="FZ81" i="4"/>
  <c r="FZ22" i="4"/>
  <c r="FT140" i="4"/>
  <c r="FT81" i="4"/>
  <c r="FT22" i="4"/>
  <c r="FM140" i="4"/>
  <c r="FM81" i="4"/>
  <c r="FM22" i="4"/>
  <c r="FG140" i="4"/>
  <c r="FG81" i="4"/>
  <c r="FG22" i="4"/>
  <c r="EZ140" i="4"/>
  <c r="EZ81" i="4"/>
  <c r="EZ22" i="4"/>
  <c r="LZ21" i="4"/>
  <c r="LN21" i="4"/>
  <c r="LG21" i="4"/>
  <c r="KZ21" i="4"/>
  <c r="KM21" i="4"/>
  <c r="JZ21" i="4"/>
  <c r="JN21" i="4"/>
  <c r="JB21" i="4"/>
  <c r="IP21" i="4"/>
  <c r="IB21" i="4"/>
  <c r="HF139" i="4"/>
  <c r="HF80" i="4"/>
  <c r="HF21" i="4"/>
  <c r="GZ139" i="4"/>
  <c r="GZ80" i="4"/>
  <c r="GZ21" i="4"/>
  <c r="GT139" i="4"/>
  <c r="GT80" i="4"/>
  <c r="GT21" i="4"/>
  <c r="GM139" i="4"/>
  <c r="GM80" i="4"/>
  <c r="GM21" i="4"/>
  <c r="GF139" i="4"/>
  <c r="GF80" i="4"/>
  <c r="GF21" i="4"/>
  <c r="FZ139" i="4"/>
  <c r="FZ80" i="4"/>
  <c r="FZ21" i="4"/>
  <c r="FT139" i="4"/>
  <c r="FT80" i="4"/>
  <c r="FT21" i="4"/>
  <c r="FM139" i="4"/>
  <c r="FM80" i="4"/>
  <c r="FM21" i="4"/>
  <c r="FG139" i="4"/>
  <c r="FG80" i="4"/>
  <c r="FG21" i="4"/>
  <c r="EZ139" i="4"/>
  <c r="EZ80" i="4"/>
  <c r="EZ21" i="4"/>
  <c r="LZ20" i="4"/>
  <c r="LN20" i="4"/>
  <c r="LG20" i="4"/>
  <c r="KZ20" i="4"/>
  <c r="KM20" i="4"/>
  <c r="JZ20" i="4"/>
  <c r="JN20" i="4"/>
  <c r="JB20" i="4"/>
  <c r="IP20" i="4"/>
  <c r="IB20" i="4"/>
  <c r="HF138" i="4"/>
  <c r="HF79" i="4"/>
  <c r="HF20" i="4"/>
  <c r="GZ138" i="4"/>
  <c r="GZ79" i="4"/>
  <c r="GZ20" i="4"/>
  <c r="GT138" i="4"/>
  <c r="GT79" i="4"/>
  <c r="GT20" i="4"/>
  <c r="GM138" i="4"/>
  <c r="GM79" i="4"/>
  <c r="GM20" i="4"/>
  <c r="GF138" i="4"/>
  <c r="GF79" i="4"/>
  <c r="GF20" i="4"/>
  <c r="FZ138" i="4"/>
  <c r="FZ79" i="4"/>
  <c r="FZ20" i="4"/>
  <c r="FT138" i="4"/>
  <c r="FT79" i="4"/>
  <c r="FT20" i="4"/>
  <c r="FM138" i="4"/>
  <c r="FM79" i="4"/>
  <c r="FM20" i="4"/>
  <c r="FG138" i="4"/>
  <c r="FG79" i="4"/>
  <c r="FG20" i="4"/>
  <c r="EZ138" i="4"/>
  <c r="EZ79" i="4"/>
  <c r="EZ20" i="4"/>
  <c r="LZ19" i="4"/>
  <c r="LN19" i="4"/>
  <c r="LG19" i="4"/>
  <c r="KZ19" i="4"/>
  <c r="KM19" i="4"/>
  <c r="JZ19" i="4"/>
  <c r="JN19" i="4"/>
  <c r="JB19" i="4"/>
  <c r="IP19" i="4"/>
  <c r="IB19" i="4"/>
  <c r="HF137" i="4"/>
  <c r="HF78" i="4"/>
  <c r="HF19" i="4"/>
  <c r="GZ137" i="4"/>
  <c r="GZ78" i="4"/>
  <c r="GZ19" i="4"/>
  <c r="GT137" i="4"/>
  <c r="GT78" i="4"/>
  <c r="GT19" i="4"/>
  <c r="GM137" i="4"/>
  <c r="GM78" i="4"/>
  <c r="GM19" i="4"/>
  <c r="GF137" i="4"/>
  <c r="GF78" i="4"/>
  <c r="GF19" i="4"/>
  <c r="FZ137" i="4"/>
  <c r="FZ78" i="4"/>
  <c r="FZ19" i="4"/>
  <c r="FT137" i="4"/>
  <c r="FT78" i="4"/>
  <c r="FT19" i="4"/>
  <c r="FM137" i="4"/>
  <c r="FM78" i="4"/>
  <c r="FM19" i="4"/>
  <c r="FG137" i="4"/>
  <c r="FG78" i="4"/>
  <c r="FG19" i="4"/>
  <c r="EZ137" i="4"/>
  <c r="EZ78" i="4"/>
  <c r="EZ19" i="4"/>
  <c r="LZ18" i="4"/>
  <c r="LN18" i="4"/>
  <c r="LG18" i="4"/>
  <c r="KZ18" i="4"/>
  <c r="KM18" i="4"/>
  <c r="JZ18" i="4"/>
  <c r="JN18" i="4"/>
  <c r="JB18" i="4"/>
  <c r="IP18" i="4"/>
  <c r="IB18" i="4"/>
  <c r="HF136" i="4"/>
  <c r="HF77" i="4"/>
  <c r="HF18" i="4"/>
  <c r="GZ136" i="4"/>
  <c r="GZ77" i="4"/>
  <c r="GZ18" i="4"/>
  <c r="GT136" i="4"/>
  <c r="GT77" i="4"/>
  <c r="GT18" i="4"/>
  <c r="GM136" i="4"/>
  <c r="GM77" i="4"/>
  <c r="GM18" i="4"/>
  <c r="GF136" i="4"/>
  <c r="GF77" i="4"/>
  <c r="GF18" i="4"/>
  <c r="FZ136" i="4"/>
  <c r="FZ77" i="4"/>
  <c r="FZ18" i="4"/>
  <c r="FT136" i="4"/>
  <c r="FT77" i="4"/>
  <c r="FT18" i="4"/>
  <c r="FM136" i="4"/>
  <c r="FM77" i="4"/>
  <c r="FM18" i="4"/>
  <c r="FG136" i="4"/>
  <c r="FG77" i="4"/>
  <c r="FG18" i="4"/>
  <c r="EZ136" i="4"/>
  <c r="EZ77" i="4"/>
  <c r="EZ18" i="4"/>
  <c r="LZ17" i="4"/>
  <c r="LN17" i="4"/>
  <c r="LG17" i="4"/>
  <c r="KZ17" i="4"/>
  <c r="KM17" i="4"/>
  <c r="JZ17" i="4"/>
  <c r="JN17" i="4"/>
  <c r="JB17" i="4"/>
  <c r="IP17" i="4"/>
  <c r="IB17" i="4"/>
  <c r="HF135" i="4"/>
  <c r="HF76" i="4"/>
  <c r="HF17" i="4"/>
  <c r="GZ135" i="4"/>
  <c r="GZ76" i="4"/>
  <c r="GZ17" i="4"/>
  <c r="GT135" i="4"/>
  <c r="GT76" i="4"/>
  <c r="GT17" i="4"/>
  <c r="GM135" i="4"/>
  <c r="GM76" i="4"/>
  <c r="GM17" i="4"/>
  <c r="GF135" i="4"/>
  <c r="GF76" i="4"/>
  <c r="GF17" i="4"/>
  <c r="FZ135" i="4"/>
  <c r="FZ76" i="4"/>
  <c r="FZ17" i="4"/>
  <c r="FT135" i="4"/>
  <c r="FT76" i="4"/>
  <c r="FT17" i="4"/>
  <c r="FM135" i="4"/>
  <c r="FM76" i="4"/>
  <c r="FM17" i="4"/>
  <c r="FG135" i="4"/>
  <c r="FG76" i="4"/>
  <c r="FG17" i="4"/>
  <c r="EZ135" i="4"/>
  <c r="EZ76" i="4"/>
  <c r="EZ17" i="4"/>
  <c r="LZ16" i="4"/>
  <c r="LN16" i="4"/>
  <c r="LG16" i="4"/>
  <c r="KZ16" i="4"/>
  <c r="KM16" i="4"/>
  <c r="JZ16" i="4"/>
  <c r="JN16" i="4"/>
  <c r="JB16" i="4"/>
  <c r="IP16" i="4"/>
  <c r="IB16" i="4"/>
  <c r="HF134" i="4"/>
  <c r="HF75" i="4"/>
  <c r="HF16" i="4"/>
  <c r="GZ134" i="4"/>
  <c r="GZ75" i="4"/>
  <c r="GZ16" i="4"/>
  <c r="GT134" i="4"/>
  <c r="GT75" i="4"/>
  <c r="GT16" i="4"/>
  <c r="GM134" i="4"/>
  <c r="GM75" i="4"/>
  <c r="GM16" i="4"/>
  <c r="GF134" i="4"/>
  <c r="GF75" i="4"/>
  <c r="GF16" i="4"/>
  <c r="FZ134" i="4"/>
  <c r="FZ75" i="4"/>
  <c r="FZ16" i="4"/>
  <c r="FT134" i="4"/>
  <c r="FT75" i="4"/>
  <c r="FT16" i="4"/>
  <c r="FM134" i="4"/>
  <c r="FM75" i="4"/>
  <c r="FM16" i="4"/>
  <c r="FG134" i="4"/>
  <c r="FG75" i="4"/>
  <c r="FG16" i="4"/>
  <c r="EZ134" i="4"/>
  <c r="EZ75" i="4"/>
  <c r="EZ16" i="4"/>
  <c r="LZ15" i="4"/>
  <c r="LN15" i="4"/>
  <c r="LG15" i="4"/>
  <c r="KZ15" i="4"/>
  <c r="KM15" i="4"/>
  <c r="JZ15" i="4"/>
  <c r="JN15" i="4"/>
  <c r="JB15" i="4"/>
  <c r="IP15" i="4"/>
  <c r="IB15" i="4"/>
  <c r="HF133" i="4"/>
  <c r="HF74" i="4"/>
  <c r="HF15" i="4"/>
  <c r="GZ133" i="4"/>
  <c r="GZ74" i="4"/>
  <c r="GZ15" i="4"/>
  <c r="GT133" i="4"/>
  <c r="GT74" i="4"/>
  <c r="GT15" i="4"/>
  <c r="GM133" i="4"/>
  <c r="GM74" i="4"/>
  <c r="GM15" i="4"/>
  <c r="GF133" i="4"/>
  <c r="GF74" i="4"/>
  <c r="GF15" i="4"/>
  <c r="FZ133" i="4"/>
  <c r="FZ74" i="4"/>
  <c r="FZ15" i="4"/>
  <c r="FT133" i="4"/>
  <c r="FT74" i="4"/>
  <c r="FT15" i="4"/>
  <c r="FM133" i="4"/>
  <c r="FM74" i="4"/>
  <c r="FM15" i="4"/>
  <c r="FG133" i="4"/>
  <c r="FG74" i="4"/>
  <c r="FG15" i="4"/>
  <c r="EZ133" i="4"/>
  <c r="EZ74" i="4"/>
  <c r="EZ15" i="4"/>
  <c r="LZ14" i="4"/>
  <c r="LN14" i="4"/>
  <c r="LG14" i="4"/>
  <c r="KZ14" i="4"/>
  <c r="KM14" i="4"/>
  <c r="JZ14" i="4"/>
  <c r="JN14" i="4"/>
  <c r="JB14" i="4"/>
  <c r="IP14" i="4"/>
  <c r="IB14" i="4"/>
  <c r="HF132" i="4"/>
  <c r="HF73" i="4"/>
  <c r="HF14" i="4"/>
  <c r="GZ132" i="4"/>
  <c r="GZ73" i="4"/>
  <c r="GZ14" i="4"/>
  <c r="GT132" i="4"/>
  <c r="GT73" i="4"/>
  <c r="GT14" i="4"/>
  <c r="GM132" i="4"/>
  <c r="GM73" i="4"/>
  <c r="GM14" i="4"/>
  <c r="GF132" i="4"/>
  <c r="GF73" i="4"/>
  <c r="GF14" i="4"/>
  <c r="FZ132" i="4"/>
  <c r="FZ73" i="4"/>
  <c r="FZ14" i="4"/>
  <c r="FT132" i="4"/>
  <c r="FT73" i="4"/>
  <c r="FT14" i="4"/>
  <c r="FM132" i="4"/>
  <c r="FM73" i="4"/>
  <c r="FM14" i="4"/>
  <c r="FG132" i="4"/>
  <c r="FG73" i="4"/>
  <c r="FG14" i="4"/>
  <c r="EZ132" i="4"/>
  <c r="EZ73" i="4"/>
  <c r="EZ14" i="4"/>
  <c r="LZ13" i="4"/>
  <c r="LN13" i="4"/>
  <c r="LG13" i="4"/>
  <c r="KZ13" i="4"/>
  <c r="KM13" i="4"/>
  <c r="JZ13" i="4"/>
  <c r="JN13" i="4"/>
  <c r="JB13" i="4"/>
  <c r="IP13" i="4"/>
  <c r="IB13" i="4"/>
  <c r="HF131" i="4"/>
  <c r="HF72" i="4"/>
  <c r="HF13" i="4"/>
  <c r="GZ131" i="4"/>
  <c r="GZ72" i="4"/>
  <c r="GZ13" i="4"/>
  <c r="GT131" i="4"/>
  <c r="GT72" i="4"/>
  <c r="GT13" i="4"/>
  <c r="GM131" i="4"/>
  <c r="GM72" i="4"/>
  <c r="GM13" i="4"/>
  <c r="GF131" i="4"/>
  <c r="GF72" i="4"/>
  <c r="GF13" i="4"/>
  <c r="FZ131" i="4"/>
  <c r="FZ72" i="4"/>
  <c r="FZ13" i="4"/>
  <c r="FT131" i="4"/>
  <c r="FT72" i="4"/>
  <c r="FT13" i="4"/>
  <c r="FM131" i="4"/>
  <c r="FM72" i="4"/>
  <c r="FM13" i="4"/>
  <c r="FG131" i="4"/>
  <c r="FG72" i="4"/>
  <c r="FG13" i="4"/>
  <c r="EZ131" i="4"/>
  <c r="EZ72" i="4"/>
  <c r="EZ13" i="4"/>
  <c r="LZ12" i="4"/>
  <c r="LN12" i="4"/>
  <c r="LG12" i="4"/>
  <c r="KZ12" i="4"/>
  <c r="KM12" i="4"/>
  <c r="JZ12" i="4"/>
  <c r="JN12" i="4"/>
  <c r="JB12" i="4"/>
  <c r="IP12" i="4"/>
  <c r="IB12" i="4"/>
  <c r="HF130" i="4"/>
  <c r="HF71" i="4"/>
  <c r="HF12" i="4"/>
  <c r="GZ130" i="4"/>
  <c r="GZ71" i="4"/>
  <c r="GZ12" i="4"/>
  <c r="GT130" i="4"/>
  <c r="GT71" i="4"/>
  <c r="GT12" i="4"/>
  <c r="GM130" i="4"/>
  <c r="GM71" i="4"/>
  <c r="GM12" i="4"/>
  <c r="GF130" i="4"/>
  <c r="GF71" i="4"/>
  <c r="GF12" i="4"/>
  <c r="FZ130" i="4"/>
  <c r="FZ71" i="4"/>
  <c r="FZ12" i="4"/>
  <c r="FT130" i="4"/>
  <c r="FT71" i="4"/>
  <c r="FT12" i="4"/>
  <c r="FM130" i="4"/>
  <c r="FM71" i="4"/>
  <c r="FM12" i="4"/>
  <c r="FG130" i="4"/>
  <c r="FG71" i="4"/>
  <c r="FG12" i="4"/>
  <c r="EZ130" i="4"/>
  <c r="EZ71" i="4"/>
  <c r="EZ12" i="4"/>
  <c r="LZ11" i="4"/>
  <c r="LN11" i="4"/>
  <c r="LG11" i="4"/>
  <c r="KZ11" i="4"/>
  <c r="KM11" i="4"/>
  <c r="JZ11" i="4"/>
  <c r="JN11" i="4"/>
  <c r="JB11" i="4"/>
  <c r="IP11" i="4"/>
  <c r="IB11" i="4"/>
  <c r="HF129" i="4"/>
  <c r="HF70" i="4"/>
  <c r="HF11" i="4"/>
  <c r="GZ129" i="4"/>
  <c r="GZ70" i="4"/>
  <c r="GZ11" i="4"/>
  <c r="GT129" i="4"/>
  <c r="GT70" i="4"/>
  <c r="GT11" i="4"/>
  <c r="GM129" i="4"/>
  <c r="GM70" i="4"/>
  <c r="GM11" i="4"/>
  <c r="GF129" i="4"/>
  <c r="GF70" i="4"/>
  <c r="GF11" i="4"/>
  <c r="FZ129" i="4"/>
  <c r="FZ70" i="4"/>
  <c r="FZ11" i="4"/>
  <c r="FT129" i="4"/>
  <c r="FT70" i="4"/>
  <c r="FT11" i="4"/>
  <c r="FM129" i="4"/>
  <c r="FM70" i="4"/>
  <c r="FM11" i="4"/>
  <c r="FG129" i="4"/>
  <c r="FG70" i="4"/>
  <c r="FG11" i="4"/>
  <c r="EZ129" i="4"/>
  <c r="EZ70" i="4"/>
  <c r="EZ11" i="4"/>
  <c r="LZ10" i="4"/>
  <c r="LN10" i="4"/>
  <c r="LG10" i="4"/>
  <c r="KZ10" i="4"/>
  <c r="KM10" i="4"/>
  <c r="JZ10" i="4"/>
  <c r="JN10" i="4"/>
  <c r="JB10" i="4"/>
  <c r="IP10" i="4"/>
  <c r="IB10" i="4"/>
  <c r="HF128" i="4"/>
  <c r="HF69" i="4"/>
  <c r="HF10" i="4"/>
  <c r="GZ128" i="4"/>
  <c r="GZ69" i="4"/>
  <c r="GZ10" i="4"/>
  <c r="GT128" i="4"/>
  <c r="GT69" i="4"/>
  <c r="GT10" i="4"/>
  <c r="GM128" i="4"/>
  <c r="GM69" i="4"/>
  <c r="GM10" i="4"/>
  <c r="GF128" i="4"/>
  <c r="GF69" i="4"/>
  <c r="GF10" i="4"/>
  <c r="FZ128" i="4"/>
  <c r="FZ69" i="4"/>
  <c r="FZ10" i="4"/>
  <c r="FT128" i="4"/>
  <c r="FT69" i="4"/>
  <c r="FT10" i="4"/>
  <c r="FM128" i="4"/>
  <c r="FM69" i="4"/>
  <c r="FM10" i="4"/>
  <c r="FG128" i="4"/>
  <c r="FG69" i="4"/>
  <c r="FG10" i="4"/>
  <c r="EZ128" i="4"/>
  <c r="EZ69" i="4"/>
  <c r="EZ10" i="4"/>
  <c r="LZ9" i="4"/>
  <c r="LN9" i="4"/>
  <c r="LG9" i="4"/>
  <c r="KZ9" i="4"/>
  <c r="KM9" i="4"/>
  <c r="JZ9" i="4"/>
  <c r="JN9" i="4"/>
  <c r="JB9" i="4"/>
  <c r="IP9" i="4"/>
  <c r="IB9" i="4"/>
  <c r="HF127" i="4"/>
  <c r="HF68" i="4"/>
  <c r="HF9" i="4"/>
  <c r="GZ127" i="4"/>
  <c r="GZ68" i="4"/>
  <c r="GZ9" i="4"/>
  <c r="GT127" i="4"/>
  <c r="GT68" i="4"/>
  <c r="GT9" i="4"/>
  <c r="GM127" i="4"/>
  <c r="GM68" i="4"/>
  <c r="GM9" i="4"/>
  <c r="GF127" i="4"/>
  <c r="GF68" i="4"/>
  <c r="GF9" i="4"/>
  <c r="FZ127" i="4"/>
  <c r="FZ68" i="4"/>
  <c r="FZ9" i="4"/>
  <c r="FT127" i="4"/>
  <c r="FT68" i="4"/>
  <c r="FT9" i="4"/>
  <c r="FM127" i="4"/>
  <c r="FM68" i="4"/>
  <c r="FM9" i="4"/>
  <c r="FG127" i="4"/>
  <c r="FG68" i="4"/>
  <c r="FG9" i="4"/>
  <c r="EZ127" i="4"/>
  <c r="EZ68" i="4"/>
  <c r="EZ9" i="4"/>
  <c r="LZ8" i="4"/>
  <c r="LN8" i="4"/>
  <c r="LG8" i="4"/>
  <c r="KZ8" i="4"/>
  <c r="KM8" i="4"/>
  <c r="JZ8" i="4"/>
  <c r="JN8" i="4"/>
  <c r="JB8" i="4"/>
  <c r="IP8" i="4"/>
  <c r="IB8" i="4"/>
  <c r="HF126" i="4"/>
  <c r="HF67" i="4"/>
  <c r="HF8" i="4"/>
  <c r="GZ126" i="4"/>
  <c r="GZ67" i="4"/>
  <c r="GZ8" i="4"/>
  <c r="GT126" i="4"/>
  <c r="GT67" i="4"/>
  <c r="GT8" i="4"/>
  <c r="GM126" i="4"/>
  <c r="GM67" i="4"/>
  <c r="GM8" i="4"/>
  <c r="GF126" i="4"/>
  <c r="GF67" i="4"/>
  <c r="GF8" i="4"/>
  <c r="FZ126" i="4"/>
  <c r="FZ67" i="4"/>
  <c r="FZ8" i="4"/>
  <c r="FT126" i="4"/>
  <c r="FT67" i="4"/>
  <c r="FT8" i="4"/>
  <c r="FM126" i="4"/>
  <c r="FM67" i="4"/>
  <c r="FM8" i="4"/>
  <c r="FG126" i="4"/>
  <c r="FG67" i="4"/>
  <c r="FG8" i="4"/>
  <c r="EZ126" i="4"/>
  <c r="EZ67" i="4"/>
  <c r="EZ8" i="4"/>
  <c r="LZ7" i="4"/>
  <c r="LN7" i="4"/>
  <c r="LG7" i="4"/>
  <c r="KZ7" i="4"/>
  <c r="KM7" i="4"/>
  <c r="JZ7" i="4"/>
  <c r="JN7" i="4"/>
  <c r="JB7" i="4"/>
  <c r="IP7" i="4"/>
  <c r="IB7" i="4"/>
  <c r="HF125" i="4"/>
  <c r="HF66" i="4"/>
  <c r="HF7" i="4"/>
  <c r="GZ125" i="4"/>
  <c r="GZ66" i="4"/>
  <c r="GZ7" i="4"/>
  <c r="GT125" i="4"/>
  <c r="GT66" i="4"/>
  <c r="GT7" i="4"/>
  <c r="GM125" i="4"/>
  <c r="GM66" i="4"/>
  <c r="GM7" i="4"/>
  <c r="GF125" i="4"/>
  <c r="GF66" i="4"/>
  <c r="GF7" i="4"/>
  <c r="FZ125" i="4"/>
  <c r="FZ66" i="4"/>
  <c r="FZ7" i="4"/>
  <c r="FT125" i="4"/>
  <c r="FT66" i="4"/>
  <c r="FT7" i="4"/>
  <c r="FM125" i="4"/>
  <c r="FM66" i="4"/>
  <c r="FM7" i="4"/>
  <c r="FG125" i="4"/>
  <c r="FG66" i="4"/>
  <c r="FG7" i="4"/>
  <c r="EZ125" i="4"/>
  <c r="EZ66" i="4"/>
  <c r="EZ7" i="4"/>
  <c r="LZ6" i="4"/>
  <c r="LN6" i="4"/>
  <c r="LG6" i="4"/>
  <c r="KZ6" i="4"/>
  <c r="KM6" i="4"/>
  <c r="JZ6" i="4"/>
  <c r="JN6" i="4"/>
  <c r="JB6" i="4"/>
  <c r="IP6" i="4"/>
  <c r="IB6" i="4"/>
  <c r="HF124" i="4"/>
  <c r="HF65" i="4"/>
  <c r="HF6" i="4"/>
  <c r="GZ124" i="4"/>
  <c r="GZ65" i="4"/>
  <c r="GZ6" i="4"/>
  <c r="GT124" i="4"/>
  <c r="GT65" i="4"/>
  <c r="GT6" i="4"/>
  <c r="GM124" i="4"/>
  <c r="GM65" i="4"/>
  <c r="GM6" i="4"/>
  <c r="GF124" i="4"/>
  <c r="GF65" i="4"/>
  <c r="GF6" i="4"/>
  <c r="FZ124" i="4"/>
  <c r="FZ65" i="4"/>
  <c r="FZ6" i="4"/>
  <c r="FT124" i="4"/>
  <c r="FT65" i="4"/>
  <c r="FT6" i="4"/>
  <c r="FM124" i="4"/>
  <c r="FM65" i="4"/>
  <c r="FM6" i="4"/>
  <c r="FG124" i="4"/>
  <c r="FG65" i="4"/>
  <c r="FG6" i="4"/>
  <c r="EZ124" i="4"/>
  <c r="EZ65" i="4"/>
  <c r="EZ6" i="4"/>
  <c r="LZ5" i="4"/>
  <c r="LN5" i="4"/>
  <c r="LG5" i="4"/>
  <c r="KZ5" i="4"/>
  <c r="KM5" i="4"/>
  <c r="JZ5" i="4"/>
  <c r="JN5" i="4"/>
  <c r="JB5" i="4"/>
  <c r="IP5" i="4"/>
  <c r="IB5" i="4"/>
  <c r="HF123" i="4"/>
  <c r="HF64" i="4"/>
  <c r="HF5" i="4"/>
  <c r="GZ123" i="4"/>
  <c r="GZ64" i="4"/>
  <c r="GZ5" i="4"/>
  <c r="GT123" i="4"/>
  <c r="GT64" i="4"/>
  <c r="GT5" i="4"/>
  <c r="GM123" i="4"/>
  <c r="GM64" i="4"/>
  <c r="GM5" i="4"/>
  <c r="GF123" i="4"/>
  <c r="GF64" i="4"/>
  <c r="GF5" i="4"/>
  <c r="FZ123" i="4"/>
  <c r="FZ64" i="4"/>
  <c r="FZ5" i="4"/>
  <c r="FT123" i="4"/>
  <c r="FT64" i="4"/>
  <c r="FT5" i="4"/>
  <c r="FM123" i="4"/>
  <c r="FM64" i="4"/>
  <c r="FM5" i="4"/>
  <c r="FG123" i="4"/>
  <c r="FG64" i="4"/>
  <c r="FG5" i="4"/>
  <c r="EZ123" i="4"/>
  <c r="EZ64" i="4"/>
  <c r="EZ5" i="4"/>
  <c r="LZ4" i="4"/>
  <c r="LN4" i="4"/>
  <c r="LG4" i="4"/>
  <c r="KZ4" i="4"/>
  <c r="KM4" i="4"/>
  <c r="JZ4" i="4"/>
  <c r="JN4" i="4"/>
  <c r="JB4" i="4"/>
  <c r="IP4" i="4"/>
  <c r="IB4" i="4"/>
  <c r="HF122" i="4"/>
  <c r="HF63" i="4"/>
  <c r="HF4" i="4"/>
  <c r="GZ122" i="4"/>
  <c r="GZ63" i="4"/>
  <c r="GZ4" i="4"/>
  <c r="GT122" i="4"/>
  <c r="GT63" i="4"/>
  <c r="GT4" i="4"/>
  <c r="GM122" i="4"/>
  <c r="GM63" i="4"/>
  <c r="GM4" i="4"/>
  <c r="GF122" i="4"/>
  <c r="GF63" i="4"/>
  <c r="GF4" i="4"/>
  <c r="FZ122" i="4"/>
  <c r="FZ63" i="4"/>
  <c r="FZ4" i="4"/>
  <c r="FT122" i="4"/>
  <c r="FT63" i="4"/>
  <c r="FT4" i="4"/>
  <c r="FM122" i="4"/>
  <c r="FM63" i="4"/>
  <c r="FM4" i="4"/>
  <c r="FG122" i="4"/>
  <c r="FG63" i="4"/>
  <c r="FG4" i="4"/>
  <c r="EZ122" i="4"/>
  <c r="EZ63" i="4"/>
  <c r="EZ4" i="4"/>
  <c r="LZ3" i="4"/>
  <c r="LN3" i="4"/>
  <c r="LG3" i="4"/>
  <c r="KZ3" i="4"/>
  <c r="KM3" i="4"/>
  <c r="JZ3" i="4"/>
  <c r="JN3" i="4"/>
  <c r="JB3" i="4"/>
  <c r="IP3" i="4"/>
  <c r="IB3" i="4"/>
  <c r="HF121" i="4"/>
  <c r="HF62" i="4"/>
  <c r="HF3" i="4"/>
  <c r="GZ121" i="4"/>
  <c r="GZ62" i="4"/>
  <c r="GZ3" i="4"/>
  <c r="GT121" i="4"/>
  <c r="GT62" i="4"/>
  <c r="GT3" i="4"/>
  <c r="GM121" i="4"/>
  <c r="GM62" i="4"/>
  <c r="GM3" i="4"/>
  <c r="GF121" i="4"/>
  <c r="GF62" i="4"/>
  <c r="GF3" i="4"/>
  <c r="FZ121" i="4"/>
  <c r="FZ62" i="4"/>
  <c r="FZ3" i="4"/>
  <c r="FT121" i="4"/>
  <c r="FT62" i="4"/>
  <c r="FT3" i="4"/>
  <c r="FM121" i="4"/>
  <c r="FM62" i="4"/>
  <c r="FM3" i="4"/>
  <c r="FG121" i="4"/>
  <c r="FG62" i="4"/>
  <c r="FG3" i="4"/>
  <c r="EZ121" i="4"/>
  <c r="EZ62" i="4"/>
  <c r="EZ3" i="4"/>
  <c r="LZ2" i="4"/>
  <c r="LN2" i="4"/>
  <c r="LG2" i="4"/>
  <c r="KZ2" i="4"/>
  <c r="KM2" i="4"/>
  <c r="JZ2" i="4"/>
  <c r="JN2" i="4"/>
  <c r="JB2" i="4"/>
  <c r="IP2" i="4"/>
  <c r="IB2" i="4"/>
  <c r="HF120" i="4"/>
  <c r="HF61" i="4"/>
  <c r="HF2" i="4"/>
  <c r="GZ120" i="4"/>
  <c r="GZ61" i="4"/>
  <c r="GZ2" i="4"/>
  <c r="GT120" i="4"/>
  <c r="GT61" i="4"/>
  <c r="GT2" i="4"/>
  <c r="GM120" i="4"/>
  <c r="GM61" i="4"/>
  <c r="GM2" i="4"/>
  <c r="GF120" i="4"/>
  <c r="GF61" i="4"/>
  <c r="GF2" i="4"/>
  <c r="FZ120" i="4"/>
  <c r="FZ61" i="4"/>
  <c r="FZ2" i="4"/>
  <c r="FT120" i="4"/>
  <c r="FT61" i="4"/>
  <c r="FT2" i="4"/>
  <c r="FM120" i="4"/>
  <c r="FM61" i="4"/>
  <c r="FM2" i="4"/>
  <c r="FG120" i="4"/>
  <c r="FG61" i="4"/>
  <c r="FG2" i="4"/>
  <c r="EZ120" i="4"/>
  <c r="EZ61" i="4"/>
  <c r="EZ2" i="4"/>
  <c r="LZ296" i="3"/>
  <c r="LN296" i="3"/>
  <c r="LG296" i="3"/>
  <c r="KZ296" i="3"/>
  <c r="KM296" i="3"/>
  <c r="JZ296" i="3"/>
  <c r="JN296" i="3"/>
  <c r="JB296" i="3"/>
  <c r="IP296" i="3"/>
  <c r="IB296" i="3"/>
  <c r="LZ295" i="3"/>
  <c r="LN295" i="3"/>
  <c r="LG295" i="3"/>
  <c r="KZ295" i="3"/>
  <c r="KM295" i="3"/>
  <c r="JZ295" i="3"/>
  <c r="JN295" i="3"/>
  <c r="JB295" i="3"/>
  <c r="IP295" i="3"/>
  <c r="IB295" i="3"/>
  <c r="LZ294" i="3"/>
  <c r="LN294" i="3"/>
  <c r="LG294" i="3"/>
  <c r="KZ294" i="3"/>
  <c r="KM294" i="3"/>
  <c r="JZ294" i="3"/>
  <c r="JN294" i="3"/>
  <c r="JB294" i="3"/>
  <c r="IP294" i="3"/>
  <c r="IB294" i="3"/>
  <c r="LZ293" i="3"/>
  <c r="LN293" i="3"/>
  <c r="LG293" i="3"/>
  <c r="KZ293" i="3"/>
  <c r="KM293" i="3"/>
  <c r="JZ293" i="3"/>
  <c r="JN293" i="3"/>
  <c r="JB293" i="3"/>
  <c r="IP293" i="3"/>
  <c r="IB293" i="3"/>
  <c r="LZ292" i="3"/>
  <c r="LN292" i="3"/>
  <c r="LG292" i="3"/>
  <c r="KZ292" i="3"/>
  <c r="KM292" i="3"/>
  <c r="JZ292" i="3"/>
  <c r="JN292" i="3"/>
  <c r="JB292" i="3"/>
  <c r="IP292" i="3"/>
  <c r="IB292" i="3"/>
  <c r="LZ291" i="3"/>
  <c r="LN291" i="3"/>
  <c r="LG291" i="3"/>
  <c r="KZ291" i="3"/>
  <c r="KM291" i="3"/>
  <c r="JZ291" i="3"/>
  <c r="JN291" i="3"/>
  <c r="JB291" i="3"/>
  <c r="IP291" i="3"/>
  <c r="IB291" i="3"/>
  <c r="LZ290" i="3"/>
  <c r="LN290" i="3"/>
  <c r="LG290" i="3"/>
  <c r="KZ290" i="3"/>
  <c r="KM290" i="3"/>
  <c r="JZ290" i="3"/>
  <c r="JN290" i="3"/>
  <c r="JB290" i="3"/>
  <c r="IP290" i="3"/>
  <c r="IB290" i="3"/>
  <c r="LZ289" i="3"/>
  <c r="LN289" i="3"/>
  <c r="LG289" i="3"/>
  <c r="KZ289" i="3"/>
  <c r="KM289" i="3"/>
  <c r="JZ289" i="3"/>
  <c r="JN289" i="3"/>
  <c r="JB289" i="3"/>
  <c r="IP289" i="3"/>
  <c r="IB289" i="3"/>
  <c r="LZ288" i="3"/>
  <c r="LN288" i="3"/>
  <c r="LG288" i="3"/>
  <c r="KZ288" i="3"/>
  <c r="KM288" i="3"/>
  <c r="JZ288" i="3"/>
  <c r="JN288" i="3"/>
  <c r="JB288" i="3"/>
  <c r="IP288" i="3"/>
  <c r="IB288" i="3"/>
  <c r="LZ287" i="3"/>
  <c r="LN287" i="3"/>
  <c r="LG287" i="3"/>
  <c r="KZ287" i="3"/>
  <c r="KM287" i="3"/>
  <c r="JZ287" i="3"/>
  <c r="JN287" i="3"/>
  <c r="JB287" i="3"/>
  <c r="IP287" i="3"/>
  <c r="IB287" i="3"/>
  <c r="LZ286" i="3"/>
  <c r="LN286" i="3"/>
  <c r="LG286" i="3"/>
  <c r="KZ286" i="3"/>
  <c r="KM286" i="3"/>
  <c r="JZ286" i="3"/>
  <c r="JN286" i="3"/>
  <c r="JB286" i="3"/>
  <c r="IP286" i="3"/>
  <c r="IB286" i="3"/>
  <c r="LZ285" i="3"/>
  <c r="LN285" i="3"/>
  <c r="LG285" i="3"/>
  <c r="KZ285" i="3"/>
  <c r="KM285" i="3"/>
  <c r="JZ285" i="3"/>
  <c r="JN285" i="3"/>
  <c r="JB285" i="3"/>
  <c r="IP285" i="3"/>
  <c r="IB285" i="3"/>
  <c r="LZ284" i="3"/>
  <c r="LN284" i="3"/>
  <c r="LG284" i="3"/>
  <c r="KZ284" i="3"/>
  <c r="KM284" i="3"/>
  <c r="JZ284" i="3"/>
  <c r="JN284" i="3"/>
  <c r="JB284" i="3"/>
  <c r="IP284" i="3"/>
  <c r="IB284" i="3"/>
  <c r="LZ283" i="3"/>
  <c r="LN283" i="3"/>
  <c r="LG283" i="3"/>
  <c r="KZ283" i="3"/>
  <c r="KM283" i="3"/>
  <c r="JZ283" i="3"/>
  <c r="JN283" i="3"/>
  <c r="JB283" i="3"/>
  <c r="IP283" i="3"/>
  <c r="IB283" i="3"/>
  <c r="LZ282" i="3"/>
  <c r="LN282" i="3"/>
  <c r="LG282" i="3"/>
  <c r="KZ282" i="3"/>
  <c r="KM282" i="3"/>
  <c r="JZ282" i="3"/>
  <c r="JN282" i="3"/>
  <c r="JB282" i="3"/>
  <c r="IP282" i="3"/>
  <c r="IB282" i="3"/>
  <c r="LZ281" i="3"/>
  <c r="LN281" i="3"/>
  <c r="LG281" i="3"/>
  <c r="KZ281" i="3"/>
  <c r="KM281" i="3"/>
  <c r="JZ281" i="3"/>
  <c r="JN281" i="3"/>
  <c r="JB281" i="3"/>
  <c r="IP281" i="3"/>
  <c r="IB281" i="3"/>
  <c r="LZ280" i="3"/>
  <c r="LN280" i="3"/>
  <c r="LG280" i="3"/>
  <c r="KZ280" i="3"/>
  <c r="KM280" i="3"/>
  <c r="JZ280" i="3"/>
  <c r="JN280" i="3"/>
  <c r="JB280" i="3"/>
  <c r="IP280" i="3"/>
  <c r="IB280" i="3"/>
  <c r="LZ279" i="3"/>
  <c r="LN279" i="3"/>
  <c r="LG279" i="3"/>
  <c r="KZ279" i="3"/>
  <c r="KM279" i="3"/>
  <c r="JZ279" i="3"/>
  <c r="JN279" i="3"/>
  <c r="JB279" i="3"/>
  <c r="IP279" i="3"/>
  <c r="IB279" i="3"/>
  <c r="LZ278" i="3"/>
  <c r="LN278" i="3"/>
  <c r="LG278" i="3"/>
  <c r="KZ278" i="3"/>
  <c r="KM278" i="3"/>
  <c r="JZ278" i="3"/>
  <c r="JN278" i="3"/>
  <c r="JB278" i="3"/>
  <c r="IP278" i="3"/>
  <c r="IB278" i="3"/>
  <c r="LZ277" i="3"/>
  <c r="LN277" i="3"/>
  <c r="LG277" i="3"/>
  <c r="KZ277" i="3"/>
  <c r="KM277" i="3"/>
  <c r="JZ277" i="3"/>
  <c r="JN277" i="3"/>
  <c r="JB277" i="3"/>
  <c r="IP277" i="3"/>
  <c r="IB277" i="3"/>
  <c r="LZ276" i="3"/>
  <c r="LN276" i="3"/>
  <c r="LG276" i="3"/>
  <c r="KZ276" i="3"/>
  <c r="KM276" i="3"/>
  <c r="JZ276" i="3"/>
  <c r="JN276" i="3"/>
  <c r="JB276" i="3"/>
  <c r="IP276" i="3"/>
  <c r="IB276" i="3"/>
  <c r="LZ275" i="3"/>
  <c r="LN275" i="3"/>
  <c r="LG275" i="3"/>
  <c r="KZ275" i="3"/>
  <c r="KM275" i="3"/>
  <c r="JZ275" i="3"/>
  <c r="JN275" i="3"/>
  <c r="JB275" i="3"/>
  <c r="IP275" i="3"/>
  <c r="IB275" i="3"/>
  <c r="LZ274" i="3"/>
  <c r="LN274" i="3"/>
  <c r="LG274" i="3"/>
  <c r="KZ274" i="3"/>
  <c r="KM274" i="3"/>
  <c r="JZ274" i="3"/>
  <c r="JN274" i="3"/>
  <c r="JB274" i="3"/>
  <c r="IP274" i="3"/>
  <c r="IB274" i="3"/>
  <c r="LZ273" i="3"/>
  <c r="LN273" i="3"/>
  <c r="LG273" i="3"/>
  <c r="KZ273" i="3"/>
  <c r="KM273" i="3"/>
  <c r="JZ273" i="3"/>
  <c r="JN273" i="3"/>
  <c r="JB273" i="3"/>
  <c r="IP273" i="3"/>
  <c r="IB273" i="3"/>
  <c r="LZ272" i="3"/>
  <c r="LN272" i="3"/>
  <c r="LG272" i="3"/>
  <c r="KZ272" i="3"/>
  <c r="KM272" i="3"/>
  <c r="JZ272" i="3"/>
  <c r="JN272" i="3"/>
  <c r="JB272" i="3"/>
  <c r="IP272" i="3"/>
  <c r="IB272" i="3"/>
  <c r="LZ271" i="3"/>
  <c r="LN271" i="3"/>
  <c r="LG271" i="3"/>
  <c r="KZ271" i="3"/>
  <c r="KM271" i="3"/>
  <c r="JZ271" i="3"/>
  <c r="JN271" i="3"/>
  <c r="JB271" i="3"/>
  <c r="IP271" i="3"/>
  <c r="IB271" i="3"/>
  <c r="LZ270" i="3"/>
  <c r="LN270" i="3"/>
  <c r="LG270" i="3"/>
  <c r="KZ270" i="3"/>
  <c r="KM270" i="3"/>
  <c r="JZ270" i="3"/>
  <c r="JN270" i="3"/>
  <c r="JB270" i="3"/>
  <c r="IP270" i="3"/>
  <c r="IB270" i="3"/>
  <c r="LZ269" i="3"/>
  <c r="LN269" i="3"/>
  <c r="LG269" i="3"/>
  <c r="KZ269" i="3"/>
  <c r="KM269" i="3"/>
  <c r="JZ269" i="3"/>
  <c r="JN269" i="3"/>
  <c r="JB269" i="3"/>
  <c r="IP269" i="3"/>
  <c r="IB269" i="3"/>
  <c r="LZ268" i="3"/>
  <c r="LN268" i="3"/>
  <c r="LG268" i="3"/>
  <c r="KZ268" i="3"/>
  <c r="KM268" i="3"/>
  <c r="JZ268" i="3"/>
  <c r="JN268" i="3"/>
  <c r="JB268" i="3"/>
  <c r="IP268" i="3"/>
  <c r="IB268" i="3"/>
  <c r="LZ267" i="3"/>
  <c r="LN267" i="3"/>
  <c r="LG267" i="3"/>
  <c r="KZ267" i="3"/>
  <c r="KM267" i="3"/>
  <c r="JZ267" i="3"/>
  <c r="JN267" i="3"/>
  <c r="JB267" i="3"/>
  <c r="IP267" i="3"/>
  <c r="IB267" i="3"/>
  <c r="LZ266" i="3"/>
  <c r="LN266" i="3"/>
  <c r="LG266" i="3"/>
  <c r="KZ266" i="3"/>
  <c r="KM266" i="3"/>
  <c r="JZ266" i="3"/>
  <c r="JN266" i="3"/>
  <c r="JB266" i="3"/>
  <c r="IP266" i="3"/>
  <c r="IB266" i="3"/>
  <c r="LZ265" i="3"/>
  <c r="LN265" i="3"/>
  <c r="LG265" i="3"/>
  <c r="KZ265" i="3"/>
  <c r="KM265" i="3"/>
  <c r="JZ265" i="3"/>
  <c r="JN265" i="3"/>
  <c r="JB265" i="3"/>
  <c r="IP265" i="3"/>
  <c r="IB265" i="3"/>
  <c r="LZ264" i="3"/>
  <c r="LN264" i="3"/>
  <c r="LG264" i="3"/>
  <c r="KZ264" i="3"/>
  <c r="KM264" i="3"/>
  <c r="JZ264" i="3"/>
  <c r="JN264" i="3"/>
  <c r="JB264" i="3"/>
  <c r="IP264" i="3"/>
  <c r="IB264" i="3"/>
  <c r="LZ263" i="3"/>
  <c r="LN263" i="3"/>
  <c r="LG263" i="3"/>
  <c r="KZ263" i="3"/>
  <c r="KM263" i="3"/>
  <c r="JZ263" i="3"/>
  <c r="JN263" i="3"/>
  <c r="JB263" i="3"/>
  <c r="IP263" i="3"/>
  <c r="IB263" i="3"/>
  <c r="LZ262" i="3"/>
  <c r="LN262" i="3"/>
  <c r="LG262" i="3"/>
  <c r="KZ262" i="3"/>
  <c r="KM262" i="3"/>
  <c r="JZ262" i="3"/>
  <c r="JN262" i="3"/>
  <c r="JB262" i="3"/>
  <c r="IP262" i="3"/>
  <c r="IB262" i="3"/>
  <c r="LZ261" i="3"/>
  <c r="LN261" i="3"/>
  <c r="LG261" i="3"/>
  <c r="KZ261" i="3"/>
  <c r="KM261" i="3"/>
  <c r="JZ261" i="3"/>
  <c r="JN261" i="3"/>
  <c r="JB261" i="3"/>
  <c r="IP261" i="3"/>
  <c r="IB261" i="3"/>
  <c r="LZ260" i="3"/>
  <c r="LN260" i="3"/>
  <c r="LG260" i="3"/>
  <c r="KZ260" i="3"/>
  <c r="KM260" i="3"/>
  <c r="JZ260" i="3"/>
  <c r="JN260" i="3"/>
  <c r="JB260" i="3"/>
  <c r="IP260" i="3"/>
  <c r="IB260" i="3"/>
  <c r="LZ259" i="3"/>
  <c r="LN259" i="3"/>
  <c r="LG259" i="3"/>
  <c r="KZ259" i="3"/>
  <c r="KM259" i="3"/>
  <c r="JZ259" i="3"/>
  <c r="JN259" i="3"/>
  <c r="JB259" i="3"/>
  <c r="IP259" i="3"/>
  <c r="IB259" i="3"/>
  <c r="LZ258" i="3"/>
  <c r="LN258" i="3"/>
  <c r="LG258" i="3"/>
  <c r="KZ258" i="3"/>
  <c r="KM258" i="3"/>
  <c r="JZ258" i="3"/>
  <c r="JN258" i="3"/>
  <c r="JB258" i="3"/>
  <c r="IP258" i="3"/>
  <c r="IB258" i="3"/>
  <c r="LZ257" i="3"/>
  <c r="LN257" i="3"/>
  <c r="LG257" i="3"/>
  <c r="KZ257" i="3"/>
  <c r="KM257" i="3"/>
  <c r="JZ257" i="3"/>
  <c r="JN257" i="3"/>
  <c r="JB257" i="3"/>
  <c r="IP257" i="3"/>
  <c r="IB257" i="3"/>
  <c r="LZ256" i="3"/>
  <c r="LN256" i="3"/>
  <c r="LG256" i="3"/>
  <c r="KZ256" i="3"/>
  <c r="KM256" i="3"/>
  <c r="JZ256" i="3"/>
  <c r="JN256" i="3"/>
  <c r="JB256" i="3"/>
  <c r="IP256" i="3"/>
  <c r="IB256" i="3"/>
  <c r="LZ255" i="3"/>
  <c r="LN255" i="3"/>
  <c r="LG255" i="3"/>
  <c r="KZ255" i="3"/>
  <c r="KM255" i="3"/>
  <c r="JZ255" i="3"/>
  <c r="JN255" i="3"/>
  <c r="JB255" i="3"/>
  <c r="IP255" i="3"/>
  <c r="IB255" i="3"/>
  <c r="LZ254" i="3"/>
  <c r="LN254" i="3"/>
  <c r="LG254" i="3"/>
  <c r="KZ254" i="3"/>
  <c r="KM254" i="3"/>
  <c r="JZ254" i="3"/>
  <c r="JN254" i="3"/>
  <c r="JB254" i="3"/>
  <c r="IP254" i="3"/>
  <c r="IB254" i="3"/>
  <c r="LZ253" i="3"/>
  <c r="LN253" i="3"/>
  <c r="LG253" i="3"/>
  <c r="KZ253" i="3"/>
  <c r="KM253" i="3"/>
  <c r="JZ253" i="3"/>
  <c r="JN253" i="3"/>
  <c r="JB253" i="3"/>
  <c r="IP253" i="3"/>
  <c r="IB253" i="3"/>
  <c r="LZ252" i="3"/>
  <c r="LN252" i="3"/>
  <c r="LG252" i="3"/>
  <c r="KZ252" i="3"/>
  <c r="KM252" i="3"/>
  <c r="JZ252" i="3"/>
  <c r="JN252" i="3"/>
  <c r="JB252" i="3"/>
  <c r="IP252" i="3"/>
  <c r="IB252" i="3"/>
  <c r="LZ251" i="3"/>
  <c r="LN251" i="3"/>
  <c r="LG251" i="3"/>
  <c r="KZ251" i="3"/>
  <c r="KM251" i="3"/>
  <c r="JZ251" i="3"/>
  <c r="JN251" i="3"/>
  <c r="JB251" i="3"/>
  <c r="IP251" i="3"/>
  <c r="IB251" i="3"/>
  <c r="LZ250" i="3"/>
  <c r="LN250" i="3"/>
  <c r="LG250" i="3"/>
  <c r="KZ250" i="3"/>
  <c r="KM250" i="3"/>
  <c r="JZ250" i="3"/>
  <c r="JN250" i="3"/>
  <c r="JB250" i="3"/>
  <c r="IP250" i="3"/>
  <c r="IB250" i="3"/>
  <c r="LZ249" i="3"/>
  <c r="LN249" i="3"/>
  <c r="LG249" i="3"/>
  <c r="KZ249" i="3"/>
  <c r="KM249" i="3"/>
  <c r="JZ249" i="3"/>
  <c r="JN249" i="3"/>
  <c r="JB249" i="3"/>
  <c r="IP249" i="3"/>
  <c r="IB249" i="3"/>
  <c r="LZ248" i="3"/>
  <c r="LN248" i="3"/>
  <c r="LG248" i="3"/>
  <c r="KZ248" i="3"/>
  <c r="KM248" i="3"/>
  <c r="JZ248" i="3"/>
  <c r="JN248" i="3"/>
  <c r="JB248" i="3"/>
  <c r="IP248" i="3"/>
  <c r="IB248" i="3"/>
  <c r="LZ247" i="3"/>
  <c r="LN247" i="3"/>
  <c r="LG247" i="3"/>
  <c r="KZ247" i="3"/>
  <c r="KM247" i="3"/>
  <c r="JZ247" i="3"/>
  <c r="JN247" i="3"/>
  <c r="JB247" i="3"/>
  <c r="IP247" i="3"/>
  <c r="IB247" i="3"/>
  <c r="LZ246" i="3"/>
  <c r="LN246" i="3"/>
  <c r="LG246" i="3"/>
  <c r="KZ246" i="3"/>
  <c r="KM246" i="3"/>
  <c r="JZ246" i="3"/>
  <c r="JN246" i="3"/>
  <c r="JB246" i="3"/>
  <c r="IP246" i="3"/>
  <c r="IB246" i="3"/>
  <c r="LZ245" i="3"/>
  <c r="LN245" i="3"/>
  <c r="LG245" i="3"/>
  <c r="KZ245" i="3"/>
  <c r="KM245" i="3"/>
  <c r="JZ245" i="3"/>
  <c r="JN245" i="3"/>
  <c r="JB245" i="3"/>
  <c r="IP245" i="3"/>
  <c r="IB245" i="3"/>
  <c r="LZ244" i="3"/>
  <c r="LN244" i="3"/>
  <c r="LG244" i="3"/>
  <c r="KZ244" i="3"/>
  <c r="KM244" i="3"/>
  <c r="JZ244" i="3"/>
  <c r="JN244" i="3"/>
  <c r="JB244" i="3"/>
  <c r="IP244" i="3"/>
  <c r="IB244" i="3"/>
  <c r="LZ243" i="3"/>
  <c r="LN243" i="3"/>
  <c r="LG243" i="3"/>
  <c r="KZ243" i="3"/>
  <c r="KM243" i="3"/>
  <c r="JZ243" i="3"/>
  <c r="JN243" i="3"/>
  <c r="JB243" i="3"/>
  <c r="IP243" i="3"/>
  <c r="IB243" i="3"/>
  <c r="LZ242" i="3"/>
  <c r="LN242" i="3"/>
  <c r="LG242" i="3"/>
  <c r="KZ242" i="3"/>
  <c r="KM242" i="3"/>
  <c r="JZ242" i="3"/>
  <c r="JN242" i="3"/>
  <c r="JB242" i="3"/>
  <c r="IP242" i="3"/>
  <c r="IB242" i="3"/>
  <c r="LZ241" i="3"/>
  <c r="LN241" i="3"/>
  <c r="LG241" i="3"/>
  <c r="KZ241" i="3"/>
  <c r="KM241" i="3"/>
  <c r="JZ241" i="3"/>
  <c r="JN241" i="3"/>
  <c r="JB241" i="3"/>
  <c r="IP241" i="3"/>
  <c r="IB241" i="3"/>
  <c r="LZ240" i="3"/>
  <c r="LN240" i="3"/>
  <c r="LG240" i="3"/>
  <c r="KZ240" i="3"/>
  <c r="KM240" i="3"/>
  <c r="JZ240" i="3"/>
  <c r="JN240" i="3"/>
  <c r="JB240" i="3"/>
  <c r="IP240" i="3"/>
  <c r="IB240" i="3"/>
  <c r="LZ239" i="3"/>
  <c r="LN239" i="3"/>
  <c r="LG239" i="3"/>
  <c r="KZ239" i="3"/>
  <c r="KM239" i="3"/>
  <c r="JZ239" i="3"/>
  <c r="JN239" i="3"/>
  <c r="JB239" i="3"/>
  <c r="IP239" i="3"/>
  <c r="IB239" i="3"/>
  <c r="LZ238" i="3"/>
  <c r="LN238" i="3"/>
  <c r="LG238" i="3"/>
  <c r="KZ238" i="3"/>
  <c r="KM238" i="3"/>
  <c r="JZ238" i="3"/>
  <c r="JN238" i="3"/>
  <c r="JB238" i="3"/>
  <c r="IP238" i="3"/>
  <c r="IB238" i="3"/>
  <c r="LZ237" i="3"/>
  <c r="LN237" i="3"/>
  <c r="LG237" i="3"/>
  <c r="KZ237" i="3"/>
  <c r="KM237" i="3"/>
  <c r="JZ237" i="3"/>
  <c r="JN237" i="3"/>
  <c r="JB237" i="3"/>
  <c r="IP237" i="3"/>
  <c r="IB237" i="3"/>
  <c r="LZ236" i="3"/>
  <c r="LN236" i="3"/>
  <c r="LG236" i="3"/>
  <c r="KZ236" i="3"/>
  <c r="KM236" i="3"/>
  <c r="JZ236" i="3"/>
  <c r="JN236" i="3"/>
  <c r="JB236" i="3"/>
  <c r="IP236" i="3"/>
  <c r="IB236" i="3"/>
  <c r="LZ235" i="3"/>
  <c r="LN235" i="3"/>
  <c r="LG235" i="3"/>
  <c r="KZ235" i="3"/>
  <c r="KM235" i="3"/>
  <c r="JZ235" i="3"/>
  <c r="JN235" i="3"/>
  <c r="JB235" i="3"/>
  <c r="IP235" i="3"/>
  <c r="IB235" i="3"/>
  <c r="LZ234" i="3"/>
  <c r="LN234" i="3"/>
  <c r="LG234" i="3"/>
  <c r="KZ234" i="3"/>
  <c r="KM234" i="3"/>
  <c r="JZ234" i="3"/>
  <c r="JN234" i="3"/>
  <c r="JB234" i="3"/>
  <c r="IP234" i="3"/>
  <c r="IB234" i="3"/>
  <c r="LZ233" i="3"/>
  <c r="LN233" i="3"/>
  <c r="LG233" i="3"/>
  <c r="KZ233" i="3"/>
  <c r="KM233" i="3"/>
  <c r="JZ233" i="3"/>
  <c r="JN233" i="3"/>
  <c r="JB233" i="3"/>
  <c r="IP233" i="3"/>
  <c r="IB233" i="3"/>
  <c r="LZ232" i="3"/>
  <c r="LN232" i="3"/>
  <c r="LG232" i="3"/>
  <c r="KZ232" i="3"/>
  <c r="KM232" i="3"/>
  <c r="JZ232" i="3"/>
  <c r="JN232" i="3"/>
  <c r="JB232" i="3"/>
  <c r="IP232" i="3"/>
  <c r="IB232" i="3"/>
  <c r="LZ231" i="3"/>
  <c r="LN231" i="3"/>
  <c r="LG231" i="3"/>
  <c r="KZ231" i="3"/>
  <c r="KM231" i="3"/>
  <c r="JZ231" i="3"/>
  <c r="JN231" i="3"/>
  <c r="JB231" i="3"/>
  <c r="IP231" i="3"/>
  <c r="IB231" i="3"/>
  <c r="LZ230" i="3"/>
  <c r="LN230" i="3"/>
  <c r="LG230" i="3"/>
  <c r="KZ230" i="3"/>
  <c r="KM230" i="3"/>
  <c r="JZ230" i="3"/>
  <c r="JN230" i="3"/>
  <c r="JB230" i="3"/>
  <c r="IP230" i="3"/>
  <c r="IB230" i="3"/>
  <c r="LZ229" i="3"/>
  <c r="LN229" i="3"/>
  <c r="LG229" i="3"/>
  <c r="KZ229" i="3"/>
  <c r="KM229" i="3"/>
  <c r="JZ229" i="3"/>
  <c r="JN229" i="3"/>
  <c r="JB229" i="3"/>
  <c r="IP229" i="3"/>
  <c r="IB229" i="3"/>
  <c r="LZ228" i="3"/>
  <c r="LN228" i="3"/>
  <c r="LG228" i="3"/>
  <c r="KZ228" i="3"/>
  <c r="KM228" i="3"/>
  <c r="JZ228" i="3"/>
  <c r="JN228" i="3"/>
  <c r="JB228" i="3"/>
  <c r="IP228" i="3"/>
  <c r="IB228" i="3"/>
  <c r="LZ227" i="3"/>
  <c r="LN227" i="3"/>
  <c r="LG227" i="3"/>
  <c r="KZ227" i="3"/>
  <c r="KM227" i="3"/>
  <c r="JZ227" i="3"/>
  <c r="JN227" i="3"/>
  <c r="JB227" i="3"/>
  <c r="IP227" i="3"/>
  <c r="IB227" i="3"/>
  <c r="LZ226" i="3"/>
  <c r="LN226" i="3"/>
  <c r="LG226" i="3"/>
  <c r="KZ226" i="3"/>
  <c r="KM226" i="3"/>
  <c r="JZ226" i="3"/>
  <c r="JN226" i="3"/>
  <c r="JB226" i="3"/>
  <c r="IP226" i="3"/>
  <c r="IB226" i="3"/>
  <c r="LZ225" i="3"/>
  <c r="LN225" i="3"/>
  <c r="LG225" i="3"/>
  <c r="KZ225" i="3"/>
  <c r="KM225" i="3"/>
  <c r="JZ225" i="3"/>
  <c r="JN225" i="3"/>
  <c r="JB225" i="3"/>
  <c r="IP225" i="3"/>
  <c r="IB225" i="3"/>
  <c r="LZ224" i="3"/>
  <c r="LN224" i="3"/>
  <c r="LG224" i="3"/>
  <c r="KZ224" i="3"/>
  <c r="KM224" i="3"/>
  <c r="JZ224" i="3"/>
  <c r="JN224" i="3"/>
  <c r="JB224" i="3"/>
  <c r="IP224" i="3"/>
  <c r="IB224" i="3"/>
  <c r="LZ223" i="3"/>
  <c r="LN223" i="3"/>
  <c r="LG223" i="3"/>
  <c r="KZ223" i="3"/>
  <c r="KM223" i="3"/>
  <c r="JZ223" i="3"/>
  <c r="JN223" i="3"/>
  <c r="JB223" i="3"/>
  <c r="IP223" i="3"/>
  <c r="IB223" i="3"/>
  <c r="LZ222" i="3"/>
  <c r="LN222" i="3"/>
  <c r="LG222" i="3"/>
  <c r="KZ222" i="3"/>
  <c r="KM222" i="3"/>
  <c r="JZ222" i="3"/>
  <c r="JN222" i="3"/>
  <c r="JB222" i="3"/>
  <c r="IP222" i="3"/>
  <c r="IB222" i="3"/>
  <c r="LZ221" i="3"/>
  <c r="LN221" i="3"/>
  <c r="LG221" i="3"/>
  <c r="KZ221" i="3"/>
  <c r="KM221" i="3"/>
  <c r="JZ221" i="3"/>
  <c r="JN221" i="3"/>
  <c r="JB221" i="3"/>
  <c r="IP221" i="3"/>
  <c r="IB221" i="3"/>
  <c r="LZ220" i="3"/>
  <c r="LN220" i="3"/>
  <c r="LG220" i="3"/>
  <c r="KZ220" i="3"/>
  <c r="KM220" i="3"/>
  <c r="JZ220" i="3"/>
  <c r="JN220" i="3"/>
  <c r="JB220" i="3"/>
  <c r="IP220" i="3"/>
  <c r="IB220" i="3"/>
  <c r="LZ219" i="3"/>
  <c r="LN219" i="3"/>
  <c r="LG219" i="3"/>
  <c r="KZ219" i="3"/>
  <c r="KM219" i="3"/>
  <c r="JZ219" i="3"/>
  <c r="JN219" i="3"/>
  <c r="JB219" i="3"/>
  <c r="IP219" i="3"/>
  <c r="IB219" i="3"/>
  <c r="LZ218" i="3"/>
  <c r="LN218" i="3"/>
  <c r="LG218" i="3"/>
  <c r="KZ218" i="3"/>
  <c r="KM218" i="3"/>
  <c r="JZ218" i="3"/>
  <c r="JN218" i="3"/>
  <c r="JB218" i="3"/>
  <c r="IP218" i="3"/>
  <c r="IB218" i="3"/>
  <c r="LZ217" i="3"/>
  <c r="LN217" i="3"/>
  <c r="LG217" i="3"/>
  <c r="KZ217" i="3"/>
  <c r="KM217" i="3"/>
  <c r="JZ217" i="3"/>
  <c r="JN217" i="3"/>
  <c r="JB217" i="3"/>
  <c r="IP217" i="3"/>
  <c r="IB217" i="3"/>
  <c r="LZ216" i="3"/>
  <c r="LN216" i="3"/>
  <c r="LG216" i="3"/>
  <c r="KZ216" i="3"/>
  <c r="KM216" i="3"/>
  <c r="JZ216" i="3"/>
  <c r="JN216" i="3"/>
  <c r="JB216" i="3"/>
  <c r="IP216" i="3"/>
  <c r="IB216" i="3"/>
  <c r="LZ215" i="3"/>
  <c r="LN215" i="3"/>
  <c r="LG215" i="3"/>
  <c r="KZ215" i="3"/>
  <c r="KM215" i="3"/>
  <c r="JZ215" i="3"/>
  <c r="JN215" i="3"/>
  <c r="JB215" i="3"/>
  <c r="IP215" i="3"/>
  <c r="IB215" i="3"/>
  <c r="LZ214" i="3"/>
  <c r="LN214" i="3"/>
  <c r="LG214" i="3"/>
  <c r="KZ214" i="3"/>
  <c r="KM214" i="3"/>
  <c r="JZ214" i="3"/>
  <c r="JN214" i="3"/>
  <c r="JB214" i="3"/>
  <c r="IP214" i="3"/>
  <c r="IB214" i="3"/>
  <c r="LZ213" i="3"/>
  <c r="LN213" i="3"/>
  <c r="LG213" i="3"/>
  <c r="KZ213" i="3"/>
  <c r="KM213" i="3"/>
  <c r="JZ213" i="3"/>
  <c r="JN213" i="3"/>
  <c r="JB213" i="3"/>
  <c r="IP213" i="3"/>
  <c r="IB213" i="3"/>
  <c r="LZ212" i="3"/>
  <c r="LN212" i="3"/>
  <c r="LG212" i="3"/>
  <c r="KZ212" i="3"/>
  <c r="KM212" i="3"/>
  <c r="JZ212" i="3"/>
  <c r="JN212" i="3"/>
  <c r="JB212" i="3"/>
  <c r="IP212" i="3"/>
  <c r="IB212" i="3"/>
  <c r="LZ211" i="3"/>
  <c r="LN211" i="3"/>
  <c r="LG211" i="3"/>
  <c r="KZ211" i="3"/>
  <c r="KM211" i="3"/>
  <c r="JZ211" i="3"/>
  <c r="JN211" i="3"/>
  <c r="JB211" i="3"/>
  <c r="IP211" i="3"/>
  <c r="IB211" i="3"/>
  <c r="LZ210" i="3"/>
  <c r="LN210" i="3"/>
  <c r="LG210" i="3"/>
  <c r="KZ210" i="3"/>
  <c r="KM210" i="3"/>
  <c r="JZ210" i="3"/>
  <c r="JN210" i="3"/>
  <c r="JB210" i="3"/>
  <c r="IP210" i="3"/>
  <c r="IB210" i="3"/>
  <c r="LZ209" i="3"/>
  <c r="LN209" i="3"/>
  <c r="LG209" i="3"/>
  <c r="KZ209" i="3"/>
  <c r="KM209" i="3"/>
  <c r="JZ209" i="3"/>
  <c r="JN209" i="3"/>
  <c r="JB209" i="3"/>
  <c r="IP209" i="3"/>
  <c r="IB209" i="3"/>
  <c r="LZ208" i="3"/>
  <c r="LN208" i="3"/>
  <c r="LG208" i="3"/>
  <c r="KZ208" i="3"/>
  <c r="KM208" i="3"/>
  <c r="JZ208" i="3"/>
  <c r="JN208" i="3"/>
  <c r="JB208" i="3"/>
  <c r="IP208" i="3"/>
  <c r="IB208" i="3"/>
  <c r="LZ207" i="3"/>
  <c r="LN207" i="3"/>
  <c r="LG207" i="3"/>
  <c r="KZ207" i="3"/>
  <c r="KM207" i="3"/>
  <c r="JZ207" i="3"/>
  <c r="JN207" i="3"/>
  <c r="JB207" i="3"/>
  <c r="IP207" i="3"/>
  <c r="IB207" i="3"/>
  <c r="LZ206" i="3"/>
  <c r="LN206" i="3"/>
  <c r="LG206" i="3"/>
  <c r="KZ206" i="3"/>
  <c r="KM206" i="3"/>
  <c r="JZ206" i="3"/>
  <c r="JN206" i="3"/>
  <c r="JB206" i="3"/>
  <c r="IP206" i="3"/>
  <c r="IB206" i="3"/>
  <c r="LZ205" i="3"/>
  <c r="LN205" i="3"/>
  <c r="LG205" i="3"/>
  <c r="KZ205" i="3"/>
  <c r="KM205" i="3"/>
  <c r="JZ205" i="3"/>
  <c r="JN205" i="3"/>
  <c r="JB205" i="3"/>
  <c r="IP205" i="3"/>
  <c r="IB205" i="3"/>
  <c r="LZ204" i="3"/>
  <c r="LN204" i="3"/>
  <c r="LG204" i="3"/>
  <c r="KZ204" i="3"/>
  <c r="KM204" i="3"/>
  <c r="JZ204" i="3"/>
  <c r="JN204" i="3"/>
  <c r="JB204" i="3"/>
  <c r="IP204" i="3"/>
  <c r="IB204" i="3"/>
  <c r="LZ203" i="3"/>
  <c r="LN203" i="3"/>
  <c r="LG203" i="3"/>
  <c r="KZ203" i="3"/>
  <c r="KM203" i="3"/>
  <c r="JZ203" i="3"/>
  <c r="JN203" i="3"/>
  <c r="JB203" i="3"/>
  <c r="IP203" i="3"/>
  <c r="IB203" i="3"/>
  <c r="LZ202" i="3"/>
  <c r="LN202" i="3"/>
  <c r="LG202" i="3"/>
  <c r="KZ202" i="3"/>
  <c r="KM202" i="3"/>
  <c r="JZ202" i="3"/>
  <c r="JN202" i="3"/>
  <c r="JB202" i="3"/>
  <c r="IP202" i="3"/>
  <c r="IB202" i="3"/>
  <c r="LZ201" i="3"/>
  <c r="LN201" i="3"/>
  <c r="LG201" i="3"/>
  <c r="KZ201" i="3"/>
  <c r="KM201" i="3"/>
  <c r="JZ201" i="3"/>
  <c r="JN201" i="3"/>
  <c r="JB201" i="3"/>
  <c r="IP201" i="3"/>
  <c r="IB201" i="3"/>
  <c r="LZ200" i="3"/>
  <c r="LN200" i="3"/>
  <c r="LG200" i="3"/>
  <c r="KZ200" i="3"/>
  <c r="KM200" i="3"/>
  <c r="JZ200" i="3"/>
  <c r="JN200" i="3"/>
  <c r="JB200" i="3"/>
  <c r="IP200" i="3"/>
  <c r="IB200" i="3"/>
  <c r="LZ199" i="3"/>
  <c r="LN199" i="3"/>
  <c r="LG199" i="3"/>
  <c r="KZ199" i="3"/>
  <c r="KM199" i="3"/>
  <c r="JZ199" i="3"/>
  <c r="JN199" i="3"/>
  <c r="JB199" i="3"/>
  <c r="IP199" i="3"/>
  <c r="IB199" i="3"/>
  <c r="LZ198" i="3"/>
  <c r="LN198" i="3"/>
  <c r="LG198" i="3"/>
  <c r="KZ198" i="3"/>
  <c r="KM198" i="3"/>
  <c r="JZ198" i="3"/>
  <c r="JN198" i="3"/>
  <c r="JB198" i="3"/>
  <c r="IP198" i="3"/>
  <c r="IB198" i="3"/>
  <c r="LZ197" i="3"/>
  <c r="LN197" i="3"/>
  <c r="LG197" i="3"/>
  <c r="KZ197" i="3"/>
  <c r="KM197" i="3"/>
  <c r="JZ197" i="3"/>
  <c r="JN197" i="3"/>
  <c r="JB197" i="3"/>
  <c r="IP197" i="3"/>
  <c r="IB197" i="3"/>
  <c r="LZ196" i="3"/>
  <c r="LN196" i="3"/>
  <c r="LG196" i="3"/>
  <c r="KZ196" i="3"/>
  <c r="KM196" i="3"/>
  <c r="JZ196" i="3"/>
  <c r="JN196" i="3"/>
  <c r="JB196" i="3"/>
  <c r="IP196" i="3"/>
  <c r="IB196" i="3"/>
  <c r="LZ195" i="3"/>
  <c r="LN195" i="3"/>
  <c r="LG195" i="3"/>
  <c r="KZ195" i="3"/>
  <c r="KM195" i="3"/>
  <c r="JZ195" i="3"/>
  <c r="JN195" i="3"/>
  <c r="JB195" i="3"/>
  <c r="IP195" i="3"/>
  <c r="IB195" i="3"/>
  <c r="LZ194" i="3"/>
  <c r="LN194" i="3"/>
  <c r="LG194" i="3"/>
  <c r="KZ194" i="3"/>
  <c r="KM194" i="3"/>
  <c r="JZ194" i="3"/>
  <c r="JN194" i="3"/>
  <c r="JB194" i="3"/>
  <c r="IP194" i="3"/>
  <c r="IB194" i="3"/>
  <c r="LZ193" i="3"/>
  <c r="LN193" i="3"/>
  <c r="LG193" i="3"/>
  <c r="KZ193" i="3"/>
  <c r="KM193" i="3"/>
  <c r="JZ193" i="3"/>
  <c r="JN193" i="3"/>
  <c r="JB193" i="3"/>
  <c r="IP193" i="3"/>
  <c r="IB193" i="3"/>
  <c r="LZ192" i="3"/>
  <c r="LN192" i="3"/>
  <c r="LG192" i="3"/>
  <c r="KZ192" i="3"/>
  <c r="KM192" i="3"/>
  <c r="JZ192" i="3"/>
  <c r="JN192" i="3"/>
  <c r="JB192" i="3"/>
  <c r="IP192" i="3"/>
  <c r="IB192" i="3"/>
  <c r="LZ191" i="3"/>
  <c r="LN191" i="3"/>
  <c r="LG191" i="3"/>
  <c r="KZ191" i="3"/>
  <c r="KM191" i="3"/>
  <c r="JZ191" i="3"/>
  <c r="JN191" i="3"/>
  <c r="JB191" i="3"/>
  <c r="IP191" i="3"/>
  <c r="IB191" i="3"/>
  <c r="LZ190" i="3"/>
  <c r="LN190" i="3"/>
  <c r="LG190" i="3"/>
  <c r="KZ190" i="3"/>
  <c r="KM190" i="3"/>
  <c r="JZ190" i="3"/>
  <c r="JN190" i="3"/>
  <c r="JB190" i="3"/>
  <c r="IP190" i="3"/>
  <c r="IB190" i="3"/>
  <c r="LZ189" i="3"/>
  <c r="LN189" i="3"/>
  <c r="LG189" i="3"/>
  <c r="KZ189" i="3"/>
  <c r="KM189" i="3"/>
  <c r="JZ189" i="3"/>
  <c r="JN189" i="3"/>
  <c r="JB189" i="3"/>
  <c r="IP189" i="3"/>
  <c r="IB189" i="3"/>
  <c r="LZ188" i="3"/>
  <c r="LN188" i="3"/>
  <c r="LG188" i="3"/>
  <c r="KZ188" i="3"/>
  <c r="KM188" i="3"/>
  <c r="JZ188" i="3"/>
  <c r="JN188" i="3"/>
  <c r="JB188" i="3"/>
  <c r="IP188" i="3"/>
  <c r="IB188" i="3"/>
  <c r="LZ187" i="3"/>
  <c r="LN187" i="3"/>
  <c r="LG187" i="3"/>
  <c r="KZ187" i="3"/>
  <c r="KM187" i="3"/>
  <c r="JZ187" i="3"/>
  <c r="JN187" i="3"/>
  <c r="JB187" i="3"/>
  <c r="IP187" i="3"/>
  <c r="IB187" i="3"/>
  <c r="LZ186" i="3"/>
  <c r="LN186" i="3"/>
  <c r="LG186" i="3"/>
  <c r="KZ186" i="3"/>
  <c r="KM186" i="3"/>
  <c r="JZ186" i="3"/>
  <c r="JN186" i="3"/>
  <c r="JB186" i="3"/>
  <c r="IP186" i="3"/>
  <c r="IB186" i="3"/>
  <c r="LZ185" i="3"/>
  <c r="LN185" i="3"/>
  <c r="LG185" i="3"/>
  <c r="KZ185" i="3"/>
  <c r="KM185" i="3"/>
  <c r="JZ185" i="3"/>
  <c r="JN185" i="3"/>
  <c r="JB185" i="3"/>
  <c r="IP185" i="3"/>
  <c r="IB185" i="3"/>
  <c r="LZ184" i="3"/>
  <c r="LN184" i="3"/>
  <c r="LG184" i="3"/>
  <c r="KZ184" i="3"/>
  <c r="KM184" i="3"/>
  <c r="JZ184" i="3"/>
  <c r="JN184" i="3"/>
  <c r="JB184" i="3"/>
  <c r="IP184" i="3"/>
  <c r="IB184" i="3"/>
  <c r="LZ183" i="3"/>
  <c r="LN183" i="3"/>
  <c r="LG183" i="3"/>
  <c r="KZ183" i="3"/>
  <c r="KM183" i="3"/>
  <c r="JZ183" i="3"/>
  <c r="JN183" i="3"/>
  <c r="JB183" i="3"/>
  <c r="IP183" i="3"/>
  <c r="IB183" i="3"/>
  <c r="LZ182" i="3"/>
  <c r="LN182" i="3"/>
  <c r="LG182" i="3"/>
  <c r="KZ182" i="3"/>
  <c r="KM182" i="3"/>
  <c r="JZ182" i="3"/>
  <c r="JN182" i="3"/>
  <c r="JB182" i="3"/>
  <c r="IP182" i="3"/>
  <c r="IB182" i="3"/>
  <c r="LZ181" i="3"/>
  <c r="LN181" i="3"/>
  <c r="LG181" i="3"/>
  <c r="KZ181" i="3"/>
  <c r="KM181" i="3"/>
  <c r="JZ181" i="3"/>
  <c r="JN181" i="3"/>
  <c r="JB181" i="3"/>
  <c r="IP181" i="3"/>
  <c r="IB181" i="3"/>
  <c r="LZ180" i="3"/>
  <c r="LN180" i="3"/>
  <c r="LG180" i="3"/>
  <c r="KZ180" i="3"/>
  <c r="KM180" i="3"/>
  <c r="JZ180" i="3"/>
  <c r="JN180" i="3"/>
  <c r="JB180" i="3"/>
  <c r="IP180" i="3"/>
  <c r="IB180" i="3"/>
  <c r="LZ179" i="3"/>
  <c r="LN179" i="3"/>
  <c r="LG179" i="3"/>
  <c r="KZ179" i="3"/>
  <c r="KM179" i="3"/>
  <c r="JZ179" i="3"/>
  <c r="JN179" i="3"/>
  <c r="JB179" i="3"/>
  <c r="IP179" i="3"/>
  <c r="IB179" i="3"/>
  <c r="LZ178" i="3"/>
  <c r="LN178" i="3"/>
  <c r="LG178" i="3"/>
  <c r="KZ178" i="3"/>
  <c r="KM178" i="3"/>
  <c r="JZ178" i="3"/>
  <c r="JN178" i="3"/>
  <c r="JB178" i="3"/>
  <c r="IP178" i="3"/>
  <c r="IB178" i="3"/>
  <c r="LZ177" i="3"/>
  <c r="LN177" i="3"/>
  <c r="LG177" i="3"/>
  <c r="KZ177" i="3"/>
  <c r="KM177" i="3"/>
  <c r="JZ177" i="3"/>
  <c r="JN177" i="3"/>
  <c r="JB177" i="3"/>
  <c r="IP177" i="3"/>
  <c r="IB177" i="3"/>
  <c r="LZ176" i="3"/>
  <c r="LN176" i="3"/>
  <c r="LG176" i="3"/>
  <c r="KZ176" i="3"/>
  <c r="KM176" i="3"/>
  <c r="JZ176" i="3"/>
  <c r="JN176" i="3"/>
  <c r="JB176" i="3"/>
  <c r="IP176" i="3"/>
  <c r="IB176" i="3"/>
  <c r="LZ175" i="3"/>
  <c r="LN175" i="3"/>
  <c r="LG175" i="3"/>
  <c r="KZ175" i="3"/>
  <c r="KM175" i="3"/>
  <c r="JZ175" i="3"/>
  <c r="JN175" i="3"/>
  <c r="JB175" i="3"/>
  <c r="IP175" i="3"/>
  <c r="IB175" i="3"/>
  <c r="LZ174" i="3"/>
  <c r="LN174" i="3"/>
  <c r="LG174" i="3"/>
  <c r="KZ174" i="3"/>
  <c r="KM174" i="3"/>
  <c r="JZ174" i="3"/>
  <c r="JN174" i="3"/>
  <c r="JB174" i="3"/>
  <c r="IP174" i="3"/>
  <c r="IB174" i="3"/>
  <c r="LZ173" i="3"/>
  <c r="LN173" i="3"/>
  <c r="LG173" i="3"/>
  <c r="KZ173" i="3"/>
  <c r="KM173" i="3"/>
  <c r="JZ173" i="3"/>
  <c r="JN173" i="3"/>
  <c r="JB173" i="3"/>
  <c r="IP173" i="3"/>
  <c r="IB173" i="3"/>
  <c r="LZ172" i="3"/>
  <c r="LN172" i="3"/>
  <c r="LG172" i="3"/>
  <c r="KZ172" i="3"/>
  <c r="KM172" i="3"/>
  <c r="JZ172" i="3"/>
  <c r="JN172" i="3"/>
  <c r="JB172" i="3"/>
  <c r="IP172" i="3"/>
  <c r="IB172" i="3"/>
  <c r="LZ171" i="3"/>
  <c r="LN171" i="3"/>
  <c r="LG171" i="3"/>
  <c r="KZ171" i="3"/>
  <c r="KM171" i="3"/>
  <c r="JZ171" i="3"/>
  <c r="JN171" i="3"/>
  <c r="JB171" i="3"/>
  <c r="IP171" i="3"/>
  <c r="IB171" i="3"/>
  <c r="LZ170" i="3"/>
  <c r="LN170" i="3"/>
  <c r="LG170" i="3"/>
  <c r="KZ170" i="3"/>
  <c r="KM170" i="3"/>
  <c r="JZ170" i="3"/>
  <c r="JN170" i="3"/>
  <c r="JB170" i="3"/>
  <c r="IP170" i="3"/>
  <c r="IB170" i="3"/>
  <c r="LZ169" i="3"/>
  <c r="LN169" i="3"/>
  <c r="LG169" i="3"/>
  <c r="KZ169" i="3"/>
  <c r="KM169" i="3"/>
  <c r="JZ169" i="3"/>
  <c r="JN169" i="3"/>
  <c r="JB169" i="3"/>
  <c r="IP169" i="3"/>
  <c r="IB169" i="3"/>
  <c r="LZ168" i="3"/>
  <c r="LN168" i="3"/>
  <c r="LG168" i="3"/>
  <c r="KZ168" i="3"/>
  <c r="KM168" i="3"/>
  <c r="JZ168" i="3"/>
  <c r="JN168" i="3"/>
  <c r="JB168" i="3"/>
  <c r="IP168" i="3"/>
  <c r="IB168" i="3"/>
  <c r="LZ167" i="3"/>
  <c r="LN167" i="3"/>
  <c r="LG167" i="3"/>
  <c r="KZ167" i="3"/>
  <c r="KM167" i="3"/>
  <c r="JZ167" i="3"/>
  <c r="JN167" i="3"/>
  <c r="JB167" i="3"/>
  <c r="IP167" i="3"/>
  <c r="IB167" i="3"/>
  <c r="LZ166" i="3"/>
  <c r="LN166" i="3"/>
  <c r="LG166" i="3"/>
  <c r="KZ166" i="3"/>
  <c r="KM166" i="3"/>
  <c r="JZ166" i="3"/>
  <c r="JN166" i="3"/>
  <c r="JB166" i="3"/>
  <c r="IP166" i="3"/>
  <c r="IB166" i="3"/>
  <c r="LZ165" i="3"/>
  <c r="LN165" i="3"/>
  <c r="LG165" i="3"/>
  <c r="KZ165" i="3"/>
  <c r="KM165" i="3"/>
  <c r="JZ165" i="3"/>
  <c r="JN165" i="3"/>
  <c r="JB165" i="3"/>
  <c r="IP165" i="3"/>
  <c r="IB165" i="3"/>
  <c r="LZ164" i="3"/>
  <c r="LN164" i="3"/>
  <c r="LG164" i="3"/>
  <c r="KZ164" i="3"/>
  <c r="KM164" i="3"/>
  <c r="JZ164" i="3"/>
  <c r="JN164" i="3"/>
  <c r="JB164" i="3"/>
  <c r="IP164" i="3"/>
  <c r="IB164" i="3"/>
  <c r="LZ163" i="3"/>
  <c r="LN163" i="3"/>
  <c r="LG163" i="3"/>
  <c r="KZ163" i="3"/>
  <c r="KM163" i="3"/>
  <c r="JZ163" i="3"/>
  <c r="JN163" i="3"/>
  <c r="JB163" i="3"/>
  <c r="IP163" i="3"/>
  <c r="IB163" i="3"/>
  <c r="LZ162" i="3"/>
  <c r="LN162" i="3"/>
  <c r="LG162" i="3"/>
  <c r="KZ162" i="3"/>
  <c r="KM162" i="3"/>
  <c r="JZ162" i="3"/>
  <c r="JN162" i="3"/>
  <c r="JB162" i="3"/>
  <c r="IP162" i="3"/>
  <c r="IB162" i="3"/>
  <c r="LZ161" i="3"/>
  <c r="LN161" i="3"/>
  <c r="LG161" i="3"/>
  <c r="KZ161" i="3"/>
  <c r="KM161" i="3"/>
  <c r="JZ161" i="3"/>
  <c r="JN161" i="3"/>
  <c r="JB161" i="3"/>
  <c r="IP161" i="3"/>
  <c r="IB161" i="3"/>
  <c r="LZ160" i="3"/>
  <c r="LN160" i="3"/>
  <c r="LG160" i="3"/>
  <c r="KZ160" i="3"/>
  <c r="KM160" i="3"/>
  <c r="JZ160" i="3"/>
  <c r="JN160" i="3"/>
  <c r="JB160" i="3"/>
  <c r="IP160" i="3"/>
  <c r="IB160" i="3"/>
  <c r="LZ159" i="3"/>
  <c r="LN159" i="3"/>
  <c r="LG159" i="3"/>
  <c r="KZ159" i="3"/>
  <c r="KM159" i="3"/>
  <c r="JZ159" i="3"/>
  <c r="JN159" i="3"/>
  <c r="JB159" i="3"/>
  <c r="IP159" i="3"/>
  <c r="IB159" i="3"/>
  <c r="LZ158" i="3"/>
  <c r="LN158" i="3"/>
  <c r="LG158" i="3"/>
  <c r="KZ158" i="3"/>
  <c r="KM158" i="3"/>
  <c r="JZ158" i="3"/>
  <c r="JN158" i="3"/>
  <c r="JB158" i="3"/>
  <c r="IP158" i="3"/>
  <c r="IB158" i="3"/>
  <c r="LZ157" i="3"/>
  <c r="LN157" i="3"/>
  <c r="LG157" i="3"/>
  <c r="KZ157" i="3"/>
  <c r="KM157" i="3"/>
  <c r="JZ157" i="3"/>
  <c r="JN157" i="3"/>
  <c r="JB157" i="3"/>
  <c r="IP157" i="3"/>
  <c r="IB157" i="3"/>
  <c r="LZ156" i="3"/>
  <c r="LN156" i="3"/>
  <c r="LG156" i="3"/>
  <c r="KZ156" i="3"/>
  <c r="KM156" i="3"/>
  <c r="JZ156" i="3"/>
  <c r="JN156" i="3"/>
  <c r="JB156" i="3"/>
  <c r="IP156" i="3"/>
  <c r="IB156" i="3"/>
  <c r="LZ155" i="3"/>
  <c r="LN155" i="3"/>
  <c r="LG155" i="3"/>
  <c r="KZ155" i="3"/>
  <c r="KM155" i="3"/>
  <c r="JZ155" i="3"/>
  <c r="JN155" i="3"/>
  <c r="JB155" i="3"/>
  <c r="IP155" i="3"/>
  <c r="IB155" i="3"/>
  <c r="LZ154" i="3"/>
  <c r="LN154" i="3"/>
  <c r="LG154" i="3"/>
  <c r="KZ154" i="3"/>
  <c r="KM154" i="3"/>
  <c r="JZ154" i="3"/>
  <c r="JN154" i="3"/>
  <c r="JB154" i="3"/>
  <c r="IP154" i="3"/>
  <c r="IB154" i="3"/>
  <c r="LZ153" i="3"/>
  <c r="LN153" i="3"/>
  <c r="LG153" i="3"/>
  <c r="KZ153" i="3"/>
  <c r="KM153" i="3"/>
  <c r="JZ153" i="3"/>
  <c r="JN153" i="3"/>
  <c r="JB153" i="3"/>
  <c r="IP153" i="3"/>
  <c r="IB153" i="3"/>
  <c r="LZ152" i="3"/>
  <c r="LN152" i="3"/>
  <c r="LG152" i="3"/>
  <c r="KZ152" i="3"/>
  <c r="KM152" i="3"/>
  <c r="JZ152" i="3"/>
  <c r="JN152" i="3"/>
  <c r="JB152" i="3"/>
  <c r="IP152" i="3"/>
  <c r="IB152" i="3"/>
  <c r="LZ151" i="3"/>
  <c r="LN151" i="3"/>
  <c r="LG151" i="3"/>
  <c r="KZ151" i="3"/>
  <c r="KM151" i="3"/>
  <c r="JZ151" i="3"/>
  <c r="JN151" i="3"/>
  <c r="JB151" i="3"/>
  <c r="IP151" i="3"/>
  <c r="IB151" i="3"/>
  <c r="LZ150" i="3"/>
  <c r="LN150" i="3"/>
  <c r="LG150" i="3"/>
  <c r="KZ150" i="3"/>
  <c r="KM150" i="3"/>
  <c r="JZ150" i="3"/>
  <c r="JN150" i="3"/>
  <c r="JB150" i="3"/>
  <c r="IP150" i="3"/>
  <c r="IB150" i="3"/>
  <c r="LZ149" i="3"/>
  <c r="LN149" i="3"/>
  <c r="LG149" i="3"/>
  <c r="KZ149" i="3"/>
  <c r="KM149" i="3"/>
  <c r="JZ149" i="3"/>
  <c r="JN149" i="3"/>
  <c r="JB149" i="3"/>
  <c r="IP149" i="3"/>
  <c r="IB149" i="3"/>
  <c r="LZ148" i="3"/>
  <c r="LN148" i="3"/>
  <c r="LG148" i="3"/>
  <c r="KZ148" i="3"/>
  <c r="KM148" i="3"/>
  <c r="JZ148" i="3"/>
  <c r="JN148" i="3"/>
  <c r="JB148" i="3"/>
  <c r="IP148" i="3"/>
  <c r="IB148" i="3"/>
  <c r="LZ147" i="3"/>
  <c r="LN147" i="3"/>
  <c r="LG147" i="3"/>
  <c r="KZ147" i="3"/>
  <c r="KM147" i="3"/>
  <c r="JZ147" i="3"/>
  <c r="JN147" i="3"/>
  <c r="JB147" i="3"/>
  <c r="IP147" i="3"/>
  <c r="IB147" i="3"/>
  <c r="LZ146" i="3"/>
  <c r="LN146" i="3"/>
  <c r="LG146" i="3"/>
  <c r="KZ146" i="3"/>
  <c r="KM146" i="3"/>
  <c r="JZ146" i="3"/>
  <c r="JN146" i="3"/>
  <c r="JB146" i="3"/>
  <c r="IP146" i="3"/>
  <c r="IB146" i="3"/>
  <c r="LZ145" i="3"/>
  <c r="LN145" i="3"/>
  <c r="LG145" i="3"/>
  <c r="KZ145" i="3"/>
  <c r="KM145" i="3"/>
  <c r="JZ145" i="3"/>
  <c r="JN145" i="3"/>
  <c r="JB145" i="3"/>
  <c r="IP145" i="3"/>
  <c r="IB145" i="3"/>
  <c r="LZ144" i="3"/>
  <c r="LN144" i="3"/>
  <c r="LG144" i="3"/>
  <c r="KZ144" i="3"/>
  <c r="KM144" i="3"/>
  <c r="JZ144" i="3"/>
  <c r="JN144" i="3"/>
  <c r="JB144" i="3"/>
  <c r="IP144" i="3"/>
  <c r="IB144" i="3"/>
  <c r="LZ143" i="3"/>
  <c r="LN143" i="3"/>
  <c r="LG143" i="3"/>
  <c r="KZ143" i="3"/>
  <c r="KM143" i="3"/>
  <c r="JZ143" i="3"/>
  <c r="JN143" i="3"/>
  <c r="JB143" i="3"/>
  <c r="IP143" i="3"/>
  <c r="IB143" i="3"/>
  <c r="LZ142" i="3"/>
  <c r="LN142" i="3"/>
  <c r="LG142" i="3"/>
  <c r="KZ142" i="3"/>
  <c r="KM142" i="3"/>
  <c r="JZ142" i="3"/>
  <c r="JN142" i="3"/>
  <c r="JB142" i="3"/>
  <c r="IP142" i="3"/>
  <c r="IB142" i="3"/>
  <c r="LZ141" i="3"/>
  <c r="LN141" i="3"/>
  <c r="LG141" i="3"/>
  <c r="KZ141" i="3"/>
  <c r="KM141" i="3"/>
  <c r="JZ141" i="3"/>
  <c r="JN141" i="3"/>
  <c r="JB141" i="3"/>
  <c r="IP141" i="3"/>
  <c r="IB141" i="3"/>
  <c r="LZ140" i="3"/>
  <c r="LN140" i="3"/>
  <c r="LG140" i="3"/>
  <c r="KZ140" i="3"/>
  <c r="KM140" i="3"/>
  <c r="JZ140" i="3"/>
  <c r="JN140" i="3"/>
  <c r="JB140" i="3"/>
  <c r="IP140" i="3"/>
  <c r="IB140" i="3"/>
  <c r="LZ139" i="3"/>
  <c r="LN139" i="3"/>
  <c r="LG139" i="3"/>
  <c r="KZ139" i="3"/>
  <c r="KM139" i="3"/>
  <c r="JZ139" i="3"/>
  <c r="JN139" i="3"/>
  <c r="JB139" i="3"/>
  <c r="IP139" i="3"/>
  <c r="IB139" i="3"/>
  <c r="LZ138" i="3"/>
  <c r="LN138" i="3"/>
  <c r="LG138" i="3"/>
  <c r="KZ138" i="3"/>
  <c r="KM138" i="3"/>
  <c r="JZ138" i="3"/>
  <c r="JN138" i="3"/>
  <c r="JB138" i="3"/>
  <c r="IP138" i="3"/>
  <c r="IB138" i="3"/>
  <c r="LZ137" i="3"/>
  <c r="LN137" i="3"/>
  <c r="LG137" i="3"/>
  <c r="KZ137" i="3"/>
  <c r="KM137" i="3"/>
  <c r="JZ137" i="3"/>
  <c r="JN137" i="3"/>
  <c r="JB137" i="3"/>
  <c r="IP137" i="3"/>
  <c r="IB137" i="3"/>
  <c r="LZ136" i="3"/>
  <c r="LN136" i="3"/>
  <c r="LG136" i="3"/>
  <c r="KZ136" i="3"/>
  <c r="KM136" i="3"/>
  <c r="JZ136" i="3"/>
  <c r="JN136" i="3"/>
  <c r="JB136" i="3"/>
  <c r="IP136" i="3"/>
  <c r="IB136" i="3"/>
  <c r="LZ135" i="3"/>
  <c r="LN135" i="3"/>
  <c r="LG135" i="3"/>
  <c r="KZ135" i="3"/>
  <c r="KM135" i="3"/>
  <c r="JZ135" i="3"/>
  <c r="JN135" i="3"/>
  <c r="JB135" i="3"/>
  <c r="IP135" i="3"/>
  <c r="IB135" i="3"/>
  <c r="LZ134" i="3"/>
  <c r="LN134" i="3"/>
  <c r="LG134" i="3"/>
  <c r="KZ134" i="3"/>
  <c r="KM134" i="3"/>
  <c r="JZ134" i="3"/>
  <c r="JN134" i="3"/>
  <c r="JB134" i="3"/>
  <c r="IP134" i="3"/>
  <c r="IB134" i="3"/>
  <c r="LZ133" i="3"/>
  <c r="LN133" i="3"/>
  <c r="LG133" i="3"/>
  <c r="KZ133" i="3"/>
  <c r="KM133" i="3"/>
  <c r="JZ133" i="3"/>
  <c r="JN133" i="3"/>
  <c r="JB133" i="3"/>
  <c r="IP133" i="3"/>
  <c r="IB133" i="3"/>
  <c r="LZ132" i="3"/>
  <c r="LN132" i="3"/>
  <c r="LG132" i="3"/>
  <c r="KZ132" i="3"/>
  <c r="KM132" i="3"/>
  <c r="JZ132" i="3"/>
  <c r="JN132" i="3"/>
  <c r="JB132" i="3"/>
  <c r="IP132" i="3"/>
  <c r="IB132" i="3"/>
  <c r="LZ131" i="3"/>
  <c r="LN131" i="3"/>
  <c r="LG131" i="3"/>
  <c r="KZ131" i="3"/>
  <c r="KM131" i="3"/>
  <c r="JZ131" i="3"/>
  <c r="JN131" i="3"/>
  <c r="JB131" i="3"/>
  <c r="IP131" i="3"/>
  <c r="IB131" i="3"/>
  <c r="LZ130" i="3"/>
  <c r="LN130" i="3"/>
  <c r="LG130" i="3"/>
  <c r="KZ130" i="3"/>
  <c r="KM130" i="3"/>
  <c r="JZ130" i="3"/>
  <c r="JN130" i="3"/>
  <c r="JB130" i="3"/>
  <c r="IP130" i="3"/>
  <c r="IB130" i="3"/>
  <c r="LZ129" i="3"/>
  <c r="LN129" i="3"/>
  <c r="LG129" i="3"/>
  <c r="KZ129" i="3"/>
  <c r="KM129" i="3"/>
  <c r="JZ129" i="3"/>
  <c r="JN129" i="3"/>
  <c r="JB129" i="3"/>
  <c r="IP129" i="3"/>
  <c r="IB129" i="3"/>
  <c r="LZ128" i="3"/>
  <c r="LN128" i="3"/>
  <c r="LG128" i="3"/>
  <c r="KZ128" i="3"/>
  <c r="KM128" i="3"/>
  <c r="JZ128" i="3"/>
  <c r="JN128" i="3"/>
  <c r="JB128" i="3"/>
  <c r="IP128" i="3"/>
  <c r="IB128" i="3"/>
  <c r="LZ127" i="3"/>
  <c r="LN127" i="3"/>
  <c r="LG127" i="3"/>
  <c r="KZ127" i="3"/>
  <c r="KM127" i="3"/>
  <c r="JZ127" i="3"/>
  <c r="JN127" i="3"/>
  <c r="JB127" i="3"/>
  <c r="IP127" i="3"/>
  <c r="IB127" i="3"/>
  <c r="LZ126" i="3"/>
  <c r="LN126" i="3"/>
  <c r="LG126" i="3"/>
  <c r="KZ126" i="3"/>
  <c r="KM126" i="3"/>
  <c r="JZ126" i="3"/>
  <c r="JN126" i="3"/>
  <c r="JB126" i="3"/>
  <c r="IP126" i="3"/>
  <c r="IB126" i="3"/>
  <c r="LZ125" i="3"/>
  <c r="LN125" i="3"/>
  <c r="LG125" i="3"/>
  <c r="KZ125" i="3"/>
  <c r="KM125" i="3"/>
  <c r="JZ125" i="3"/>
  <c r="JN125" i="3"/>
  <c r="JB125" i="3"/>
  <c r="IP125" i="3"/>
  <c r="IB125" i="3"/>
  <c r="LZ124" i="3"/>
  <c r="LN124" i="3"/>
  <c r="LG124" i="3"/>
  <c r="KZ124" i="3"/>
  <c r="KM124" i="3"/>
  <c r="JZ124" i="3"/>
  <c r="JN124" i="3"/>
  <c r="JB124" i="3"/>
  <c r="IP124" i="3"/>
  <c r="IB124" i="3"/>
  <c r="LZ123" i="3"/>
  <c r="LN123" i="3"/>
  <c r="LG123" i="3"/>
  <c r="KZ123" i="3"/>
  <c r="KM123" i="3"/>
  <c r="JZ123" i="3"/>
  <c r="JN123" i="3"/>
  <c r="JB123" i="3"/>
  <c r="IP123" i="3"/>
  <c r="IB123" i="3"/>
  <c r="LZ122" i="3"/>
  <c r="LN122" i="3"/>
  <c r="LG122" i="3"/>
  <c r="KZ122" i="3"/>
  <c r="KM122" i="3"/>
  <c r="JZ122" i="3"/>
  <c r="JN122" i="3"/>
  <c r="JB122" i="3"/>
  <c r="IP122" i="3"/>
  <c r="IB122" i="3"/>
  <c r="LZ121" i="3"/>
  <c r="LN121" i="3"/>
  <c r="LG121" i="3"/>
  <c r="KZ121" i="3"/>
  <c r="KM121" i="3"/>
  <c r="JZ121" i="3"/>
  <c r="JN121" i="3"/>
  <c r="JB121" i="3"/>
  <c r="IP121" i="3"/>
  <c r="IB121" i="3"/>
  <c r="LZ120" i="3"/>
  <c r="LN120" i="3"/>
  <c r="LG120" i="3"/>
  <c r="KZ120" i="3"/>
  <c r="KM120" i="3"/>
  <c r="JZ120" i="3"/>
  <c r="JN120" i="3"/>
  <c r="JB120" i="3"/>
  <c r="IP120" i="3"/>
  <c r="IB120" i="3"/>
  <c r="LZ119" i="3"/>
  <c r="LN119" i="3"/>
  <c r="LG119" i="3"/>
  <c r="KZ119" i="3"/>
  <c r="KM119" i="3"/>
  <c r="JZ119" i="3"/>
  <c r="JN119" i="3"/>
  <c r="JB119" i="3"/>
  <c r="IP119" i="3"/>
  <c r="IB119" i="3"/>
  <c r="LZ118" i="3"/>
  <c r="LN118" i="3"/>
  <c r="LG118" i="3"/>
  <c r="KZ118" i="3"/>
  <c r="KM118" i="3"/>
  <c r="JZ118" i="3"/>
  <c r="JN118" i="3"/>
  <c r="JB118" i="3"/>
  <c r="IP118" i="3"/>
  <c r="IB118" i="3"/>
  <c r="LZ117" i="3"/>
  <c r="LN117" i="3"/>
  <c r="LG117" i="3"/>
  <c r="KZ117" i="3"/>
  <c r="KM117" i="3"/>
  <c r="JZ117" i="3"/>
  <c r="JN117" i="3"/>
  <c r="JB117" i="3"/>
  <c r="IP117" i="3"/>
  <c r="IB117" i="3"/>
  <c r="LZ116" i="3"/>
  <c r="LN116" i="3"/>
  <c r="LG116" i="3"/>
  <c r="KZ116" i="3"/>
  <c r="KM116" i="3"/>
  <c r="JZ116" i="3"/>
  <c r="JN116" i="3"/>
  <c r="JB116" i="3"/>
  <c r="IP116" i="3"/>
  <c r="IB116" i="3"/>
  <c r="LZ115" i="3"/>
  <c r="LN115" i="3"/>
  <c r="LG115" i="3"/>
  <c r="KZ115" i="3"/>
  <c r="KM115" i="3"/>
  <c r="JZ115" i="3"/>
  <c r="JN115" i="3"/>
  <c r="JB115" i="3"/>
  <c r="IP115" i="3"/>
  <c r="IB115" i="3"/>
  <c r="LZ114" i="3"/>
  <c r="LN114" i="3"/>
  <c r="LG114" i="3"/>
  <c r="KZ114" i="3"/>
  <c r="KM114" i="3"/>
  <c r="JZ114" i="3"/>
  <c r="JN114" i="3"/>
  <c r="JB114" i="3"/>
  <c r="IP114" i="3"/>
  <c r="IB114" i="3"/>
  <c r="LZ113" i="3"/>
  <c r="LN113" i="3"/>
  <c r="LG113" i="3"/>
  <c r="KZ113" i="3"/>
  <c r="KM113" i="3"/>
  <c r="JZ113" i="3"/>
  <c r="JN113" i="3"/>
  <c r="JB113" i="3"/>
  <c r="IP113" i="3"/>
  <c r="IB113" i="3"/>
  <c r="LZ112" i="3"/>
  <c r="LN112" i="3"/>
  <c r="LG112" i="3"/>
  <c r="KZ112" i="3"/>
  <c r="KM112" i="3"/>
  <c r="JZ112" i="3"/>
  <c r="JN112" i="3"/>
  <c r="JB112" i="3"/>
  <c r="IP112" i="3"/>
  <c r="IB112" i="3"/>
  <c r="LZ111" i="3"/>
  <c r="LN111" i="3"/>
  <c r="LG111" i="3"/>
  <c r="KZ111" i="3"/>
  <c r="KM111" i="3"/>
  <c r="JZ111" i="3"/>
  <c r="JN111" i="3"/>
  <c r="JB111" i="3"/>
  <c r="IP111" i="3"/>
  <c r="IB111" i="3"/>
  <c r="LZ110" i="3"/>
  <c r="LN110" i="3"/>
  <c r="LG110" i="3"/>
  <c r="KZ110" i="3"/>
  <c r="KM110" i="3"/>
  <c r="JZ110" i="3"/>
  <c r="JN110" i="3"/>
  <c r="JB110" i="3"/>
  <c r="IP110" i="3"/>
  <c r="IB110" i="3"/>
  <c r="LZ109" i="3"/>
  <c r="LN109" i="3"/>
  <c r="LG109" i="3"/>
  <c r="KZ109" i="3"/>
  <c r="KM109" i="3"/>
  <c r="JZ109" i="3"/>
  <c r="JN109" i="3"/>
  <c r="JB109" i="3"/>
  <c r="IP109" i="3"/>
  <c r="IB109" i="3"/>
  <c r="LZ108" i="3"/>
  <c r="LN108" i="3"/>
  <c r="LG108" i="3"/>
  <c r="KZ108" i="3"/>
  <c r="KM108" i="3"/>
  <c r="JZ108" i="3"/>
  <c r="JN108" i="3"/>
  <c r="JB108" i="3"/>
  <c r="IP108" i="3"/>
  <c r="IB108" i="3"/>
  <c r="LZ107" i="3"/>
  <c r="LN107" i="3"/>
  <c r="LG107" i="3"/>
  <c r="KZ107" i="3"/>
  <c r="KM107" i="3"/>
  <c r="JZ107" i="3"/>
  <c r="JN107" i="3"/>
  <c r="JB107" i="3"/>
  <c r="IP107" i="3"/>
  <c r="IB107" i="3"/>
  <c r="LZ106" i="3"/>
  <c r="LN106" i="3"/>
  <c r="LG106" i="3"/>
  <c r="KZ106" i="3"/>
  <c r="KM106" i="3"/>
  <c r="JZ106" i="3"/>
  <c r="JN106" i="3"/>
  <c r="JB106" i="3"/>
  <c r="IP106" i="3"/>
  <c r="IB106" i="3"/>
  <c r="LZ105" i="3"/>
  <c r="LN105" i="3"/>
  <c r="LG105" i="3"/>
  <c r="KZ105" i="3"/>
  <c r="KM105" i="3"/>
  <c r="JZ105" i="3"/>
  <c r="JN105" i="3"/>
  <c r="JB105" i="3"/>
  <c r="IP105" i="3"/>
  <c r="IB105" i="3"/>
  <c r="LZ104" i="3"/>
  <c r="LN104" i="3"/>
  <c r="LG104" i="3"/>
  <c r="KZ104" i="3"/>
  <c r="KM104" i="3"/>
  <c r="JZ104" i="3"/>
  <c r="JN104" i="3"/>
  <c r="JB104" i="3"/>
  <c r="IP104" i="3"/>
  <c r="IB104" i="3"/>
  <c r="LZ103" i="3"/>
  <c r="LN103" i="3"/>
  <c r="LG103" i="3"/>
  <c r="KZ103" i="3"/>
  <c r="KM103" i="3"/>
  <c r="JZ103" i="3"/>
  <c r="JN103" i="3"/>
  <c r="JB103" i="3"/>
  <c r="IP103" i="3"/>
  <c r="IB103" i="3"/>
  <c r="LZ102" i="3"/>
  <c r="LN102" i="3"/>
  <c r="LG102" i="3"/>
  <c r="KZ102" i="3"/>
  <c r="KM102" i="3"/>
  <c r="JZ102" i="3"/>
  <c r="JN102" i="3"/>
  <c r="JB102" i="3"/>
  <c r="IP102" i="3"/>
  <c r="IB102" i="3"/>
  <c r="LZ101" i="3"/>
  <c r="LN101" i="3"/>
  <c r="LG101" i="3"/>
  <c r="KZ101" i="3"/>
  <c r="KM101" i="3"/>
  <c r="JZ101" i="3"/>
  <c r="JN101" i="3"/>
  <c r="JB101" i="3"/>
  <c r="IP101" i="3"/>
  <c r="IB101" i="3"/>
  <c r="LZ100" i="3"/>
  <c r="LN100" i="3"/>
  <c r="LG100" i="3"/>
  <c r="KZ100" i="3"/>
  <c r="KM100" i="3"/>
  <c r="JZ100" i="3"/>
  <c r="JN100" i="3"/>
  <c r="JB100" i="3"/>
  <c r="IP100" i="3"/>
  <c r="IB100" i="3"/>
  <c r="LZ99" i="3"/>
  <c r="LN99" i="3"/>
  <c r="LG99" i="3"/>
  <c r="KZ99" i="3"/>
  <c r="KM99" i="3"/>
  <c r="JZ99" i="3"/>
  <c r="JN99" i="3"/>
  <c r="JB99" i="3"/>
  <c r="IP99" i="3"/>
  <c r="IB99" i="3"/>
  <c r="LZ98" i="3"/>
  <c r="LN98" i="3"/>
  <c r="LG98" i="3"/>
  <c r="KZ98" i="3"/>
  <c r="KM98" i="3"/>
  <c r="JZ98" i="3"/>
  <c r="JN98" i="3"/>
  <c r="JB98" i="3"/>
  <c r="IP98" i="3"/>
  <c r="IB98" i="3"/>
  <c r="LZ97" i="3"/>
  <c r="LN97" i="3"/>
  <c r="LG97" i="3"/>
  <c r="KZ97" i="3"/>
  <c r="KM97" i="3"/>
  <c r="JZ97" i="3"/>
  <c r="JN97" i="3"/>
  <c r="JB97" i="3"/>
  <c r="IP97" i="3"/>
  <c r="IB97" i="3"/>
  <c r="LZ96" i="3"/>
  <c r="LN96" i="3"/>
  <c r="LG96" i="3"/>
  <c r="KZ96" i="3"/>
  <c r="KM96" i="3"/>
  <c r="JZ96" i="3"/>
  <c r="JN96" i="3"/>
  <c r="JB96" i="3"/>
  <c r="IP96" i="3"/>
  <c r="IB96" i="3"/>
  <c r="LZ95" i="3"/>
  <c r="LN95" i="3"/>
  <c r="LG95" i="3"/>
  <c r="KZ95" i="3"/>
  <c r="KM95" i="3"/>
  <c r="JZ95" i="3"/>
  <c r="JN95" i="3"/>
  <c r="JB95" i="3"/>
  <c r="IP95" i="3"/>
  <c r="IB95" i="3"/>
  <c r="LZ94" i="3"/>
  <c r="LN94" i="3"/>
  <c r="LG94" i="3"/>
  <c r="KZ94" i="3"/>
  <c r="KM94" i="3"/>
  <c r="JZ94" i="3"/>
  <c r="JN94" i="3"/>
  <c r="JB94" i="3"/>
  <c r="IP94" i="3"/>
  <c r="IB94" i="3"/>
  <c r="LZ93" i="3"/>
  <c r="LN93" i="3"/>
  <c r="LG93" i="3"/>
  <c r="KZ93" i="3"/>
  <c r="KM93" i="3"/>
  <c r="JZ93" i="3"/>
  <c r="JN93" i="3"/>
  <c r="JB93" i="3"/>
  <c r="IP93" i="3"/>
  <c r="IB93" i="3"/>
  <c r="LZ92" i="3"/>
  <c r="LN92" i="3"/>
  <c r="LG92" i="3"/>
  <c r="KZ92" i="3"/>
  <c r="KM92" i="3"/>
  <c r="JZ92" i="3"/>
  <c r="JN92" i="3"/>
  <c r="JB92" i="3"/>
  <c r="IP92" i="3"/>
  <c r="IB92" i="3"/>
  <c r="LZ91" i="3"/>
  <c r="LN91" i="3"/>
  <c r="LG91" i="3"/>
  <c r="KZ91" i="3"/>
  <c r="KM91" i="3"/>
  <c r="JZ91" i="3"/>
  <c r="JN91" i="3"/>
  <c r="JB91" i="3"/>
  <c r="IP91" i="3"/>
  <c r="IB91" i="3"/>
  <c r="LZ90" i="3"/>
  <c r="LN90" i="3"/>
  <c r="LG90" i="3"/>
  <c r="KZ90" i="3"/>
  <c r="KM90" i="3"/>
  <c r="JZ90" i="3"/>
  <c r="JN90" i="3"/>
  <c r="JB90" i="3"/>
  <c r="IP90" i="3"/>
  <c r="IB90" i="3"/>
  <c r="LZ89" i="3"/>
  <c r="LN89" i="3"/>
  <c r="LG89" i="3"/>
  <c r="KZ89" i="3"/>
  <c r="KM89" i="3"/>
  <c r="JZ89" i="3"/>
  <c r="JN89" i="3"/>
  <c r="JB89" i="3"/>
  <c r="IP89" i="3"/>
  <c r="IB89" i="3"/>
  <c r="LZ88" i="3"/>
  <c r="LN88" i="3"/>
  <c r="LG88" i="3"/>
  <c r="KZ88" i="3"/>
  <c r="KM88" i="3"/>
  <c r="JZ88" i="3"/>
  <c r="JN88" i="3"/>
  <c r="JB88" i="3"/>
  <c r="IP88" i="3"/>
  <c r="IB88" i="3"/>
  <c r="LZ87" i="3"/>
  <c r="LN87" i="3"/>
  <c r="LG87" i="3"/>
  <c r="KZ87" i="3"/>
  <c r="KM87" i="3"/>
  <c r="JZ87" i="3"/>
  <c r="JN87" i="3"/>
  <c r="JB87" i="3"/>
  <c r="IP87" i="3"/>
  <c r="IB87" i="3"/>
  <c r="LZ86" i="3"/>
  <c r="LN86" i="3"/>
  <c r="LG86" i="3"/>
  <c r="KZ86" i="3"/>
  <c r="KM86" i="3"/>
  <c r="JZ86" i="3"/>
  <c r="JN86" i="3"/>
  <c r="JB86" i="3"/>
  <c r="IP86" i="3"/>
  <c r="IB86" i="3"/>
  <c r="LZ85" i="3"/>
  <c r="LN85" i="3"/>
  <c r="LG85" i="3"/>
  <c r="KZ85" i="3"/>
  <c r="KM85" i="3"/>
  <c r="JZ85" i="3"/>
  <c r="JN85" i="3"/>
  <c r="JB85" i="3"/>
  <c r="IP85" i="3"/>
  <c r="IB85" i="3"/>
  <c r="LZ84" i="3"/>
  <c r="LN84" i="3"/>
  <c r="LG84" i="3"/>
  <c r="KZ84" i="3"/>
  <c r="KM84" i="3"/>
  <c r="JZ84" i="3"/>
  <c r="JN84" i="3"/>
  <c r="JB84" i="3"/>
  <c r="IP84" i="3"/>
  <c r="IB84" i="3"/>
  <c r="LZ83" i="3"/>
  <c r="LN83" i="3"/>
  <c r="LG83" i="3"/>
  <c r="KZ83" i="3"/>
  <c r="KM83" i="3"/>
  <c r="JZ83" i="3"/>
  <c r="JN83" i="3"/>
  <c r="JB83" i="3"/>
  <c r="IP83" i="3"/>
  <c r="IB83" i="3"/>
  <c r="LZ82" i="3"/>
  <c r="LN82" i="3"/>
  <c r="LG82" i="3"/>
  <c r="KZ82" i="3"/>
  <c r="KM82" i="3"/>
  <c r="JZ82" i="3"/>
  <c r="JN82" i="3"/>
  <c r="JB82" i="3"/>
  <c r="IP82" i="3"/>
  <c r="IB82" i="3"/>
  <c r="LZ81" i="3"/>
  <c r="LN81" i="3"/>
  <c r="LG81" i="3"/>
  <c r="KZ81" i="3"/>
  <c r="KM81" i="3"/>
  <c r="JZ81" i="3"/>
  <c r="JN81" i="3"/>
  <c r="JB81" i="3"/>
  <c r="IP81" i="3"/>
  <c r="IB81" i="3"/>
  <c r="LZ80" i="3"/>
  <c r="LN80" i="3"/>
  <c r="LG80" i="3"/>
  <c r="KZ80" i="3"/>
  <c r="KM80" i="3"/>
  <c r="JZ80" i="3"/>
  <c r="JN80" i="3"/>
  <c r="JB80" i="3"/>
  <c r="IP80" i="3"/>
  <c r="IB80" i="3"/>
  <c r="LZ79" i="3"/>
  <c r="LN79" i="3"/>
  <c r="LG79" i="3"/>
  <c r="KZ79" i="3"/>
  <c r="KM79" i="3"/>
  <c r="JZ79" i="3"/>
  <c r="JN79" i="3"/>
  <c r="JB79" i="3"/>
  <c r="IP79" i="3"/>
  <c r="IB79" i="3"/>
  <c r="LZ78" i="3"/>
  <c r="LN78" i="3"/>
  <c r="LG78" i="3"/>
  <c r="KZ78" i="3"/>
  <c r="KM78" i="3"/>
  <c r="JZ78" i="3"/>
  <c r="JN78" i="3"/>
  <c r="JB78" i="3"/>
  <c r="IP78" i="3"/>
  <c r="IB78" i="3"/>
  <c r="LZ77" i="3"/>
  <c r="LN77" i="3"/>
  <c r="LG77" i="3"/>
  <c r="KZ77" i="3"/>
  <c r="KM77" i="3"/>
  <c r="JZ77" i="3"/>
  <c r="JN77" i="3"/>
  <c r="JB77" i="3"/>
  <c r="IP77" i="3"/>
  <c r="IB77" i="3"/>
  <c r="LZ76" i="3"/>
  <c r="LN76" i="3"/>
  <c r="LG76" i="3"/>
  <c r="KZ76" i="3"/>
  <c r="KM76" i="3"/>
  <c r="JZ76" i="3"/>
  <c r="JN76" i="3"/>
  <c r="JB76" i="3"/>
  <c r="IP76" i="3"/>
  <c r="IB76" i="3"/>
  <c r="LZ75" i="3"/>
  <c r="LN75" i="3"/>
  <c r="LG75" i="3"/>
  <c r="KZ75" i="3"/>
  <c r="KM75" i="3"/>
  <c r="JZ75" i="3"/>
  <c r="JN75" i="3"/>
  <c r="JB75" i="3"/>
  <c r="IP75" i="3"/>
  <c r="IB75" i="3"/>
  <c r="LZ74" i="3"/>
  <c r="LN74" i="3"/>
  <c r="LG74" i="3"/>
  <c r="KZ74" i="3"/>
  <c r="KM74" i="3"/>
  <c r="JZ74" i="3"/>
  <c r="JN74" i="3"/>
  <c r="JB74" i="3"/>
  <c r="IP74" i="3"/>
  <c r="IB74" i="3"/>
  <c r="LZ73" i="3"/>
  <c r="LN73" i="3"/>
  <c r="LG73" i="3"/>
  <c r="KZ73" i="3"/>
  <c r="KM73" i="3"/>
  <c r="JZ73" i="3"/>
  <c r="JN73" i="3"/>
  <c r="JB73" i="3"/>
  <c r="IP73" i="3"/>
  <c r="IB73" i="3"/>
  <c r="LZ72" i="3"/>
  <c r="LN72" i="3"/>
  <c r="LG72" i="3"/>
  <c r="KZ72" i="3"/>
  <c r="KM72" i="3"/>
  <c r="JZ72" i="3"/>
  <c r="JN72" i="3"/>
  <c r="JB72" i="3"/>
  <c r="IP72" i="3"/>
  <c r="IB72" i="3"/>
  <c r="LZ71" i="3"/>
  <c r="LN71" i="3"/>
  <c r="LG71" i="3"/>
  <c r="KZ71" i="3"/>
  <c r="KM71" i="3"/>
  <c r="JZ71" i="3"/>
  <c r="JN71" i="3"/>
  <c r="JB71" i="3"/>
  <c r="IP71" i="3"/>
  <c r="IB71" i="3"/>
  <c r="LZ70" i="3"/>
  <c r="LN70" i="3"/>
  <c r="LG70" i="3"/>
  <c r="KZ70" i="3"/>
  <c r="KM70" i="3"/>
  <c r="JZ70" i="3"/>
  <c r="JN70" i="3"/>
  <c r="JB70" i="3"/>
  <c r="IP70" i="3"/>
  <c r="IB70" i="3"/>
  <c r="LZ69" i="3"/>
  <c r="LN69" i="3"/>
  <c r="LG69" i="3"/>
  <c r="KZ69" i="3"/>
  <c r="KM69" i="3"/>
  <c r="JZ69" i="3"/>
  <c r="JN69" i="3"/>
  <c r="JB69" i="3"/>
  <c r="IP69" i="3"/>
  <c r="IB69" i="3"/>
  <c r="LZ68" i="3"/>
  <c r="LN68" i="3"/>
  <c r="LG68" i="3"/>
  <c r="KZ68" i="3"/>
  <c r="KM68" i="3"/>
  <c r="JZ68" i="3"/>
  <c r="JN68" i="3"/>
  <c r="JB68" i="3"/>
  <c r="IP68" i="3"/>
  <c r="IB68" i="3"/>
  <c r="LZ67" i="3"/>
  <c r="LN67" i="3"/>
  <c r="LG67" i="3"/>
  <c r="KZ67" i="3"/>
  <c r="KM67" i="3"/>
  <c r="JZ67" i="3"/>
  <c r="JN67" i="3"/>
  <c r="JB67" i="3"/>
  <c r="IP67" i="3"/>
  <c r="IB67" i="3"/>
  <c r="LZ66" i="3"/>
  <c r="LN66" i="3"/>
  <c r="LG66" i="3"/>
  <c r="KZ66" i="3"/>
  <c r="KM66" i="3"/>
  <c r="JZ66" i="3"/>
  <c r="JN66" i="3"/>
  <c r="JB66" i="3"/>
  <c r="IP66" i="3"/>
  <c r="IB66" i="3"/>
  <c r="LZ65" i="3"/>
  <c r="LN65" i="3"/>
  <c r="LG65" i="3"/>
  <c r="KZ65" i="3"/>
  <c r="KM65" i="3"/>
  <c r="JZ65" i="3"/>
  <c r="JN65" i="3"/>
  <c r="JB65" i="3"/>
  <c r="IP65" i="3"/>
  <c r="IB65" i="3"/>
  <c r="LZ64" i="3"/>
  <c r="LN64" i="3"/>
  <c r="LG64" i="3"/>
  <c r="KZ64" i="3"/>
  <c r="KM64" i="3"/>
  <c r="JZ64" i="3"/>
  <c r="JN64" i="3"/>
  <c r="JB64" i="3"/>
  <c r="IP64" i="3"/>
  <c r="IB64" i="3"/>
  <c r="LZ63" i="3"/>
  <c r="LN63" i="3"/>
  <c r="LG63" i="3"/>
  <c r="KZ63" i="3"/>
  <c r="KM63" i="3"/>
  <c r="JZ63" i="3"/>
  <c r="JN63" i="3"/>
  <c r="JB63" i="3"/>
  <c r="IP63" i="3"/>
  <c r="IB63" i="3"/>
  <c r="LZ62" i="3"/>
  <c r="LN62" i="3"/>
  <c r="LG62" i="3"/>
  <c r="KZ62" i="3"/>
  <c r="KM62" i="3"/>
  <c r="JZ62" i="3"/>
  <c r="JN62" i="3"/>
  <c r="JB62" i="3"/>
  <c r="IP62" i="3"/>
  <c r="IB62" i="3"/>
  <c r="LZ61" i="3"/>
  <c r="LN61" i="3"/>
  <c r="LG61" i="3"/>
  <c r="KZ61" i="3"/>
  <c r="KM61" i="3"/>
  <c r="JZ61" i="3"/>
  <c r="JN61" i="3"/>
  <c r="JB61" i="3"/>
  <c r="IP61" i="3"/>
  <c r="IB61" i="3"/>
  <c r="LZ60" i="3"/>
  <c r="LN60" i="3"/>
  <c r="LG60" i="3"/>
  <c r="KZ60" i="3"/>
  <c r="KM60" i="3"/>
  <c r="JZ60" i="3"/>
  <c r="JN60" i="3"/>
  <c r="JB60" i="3"/>
  <c r="IP60" i="3"/>
  <c r="IB60" i="3"/>
  <c r="HF178" i="3"/>
  <c r="HF119" i="3"/>
  <c r="HF60" i="3"/>
  <c r="GZ178" i="3"/>
  <c r="GZ119" i="3"/>
  <c r="GZ60" i="3"/>
  <c r="GT178" i="3"/>
  <c r="GT119" i="3"/>
  <c r="GT60" i="3"/>
  <c r="GM178" i="3"/>
  <c r="GM119" i="3"/>
  <c r="GM60" i="3"/>
  <c r="GF178" i="3"/>
  <c r="GF119" i="3"/>
  <c r="GF60" i="3"/>
  <c r="FZ178" i="3"/>
  <c r="FZ119" i="3"/>
  <c r="FZ60" i="3"/>
  <c r="FT178" i="3"/>
  <c r="FT119" i="3"/>
  <c r="FT60" i="3"/>
  <c r="FM178" i="3"/>
  <c r="FM119" i="3"/>
  <c r="FM60" i="3"/>
  <c r="FG178" i="3"/>
  <c r="FG119" i="3"/>
  <c r="FG60" i="3"/>
  <c r="EZ178" i="3"/>
  <c r="EZ119" i="3"/>
  <c r="EZ60" i="3"/>
  <c r="LZ59" i="3"/>
  <c r="LN59" i="3"/>
  <c r="LG59" i="3"/>
  <c r="KZ59" i="3"/>
  <c r="KM59" i="3"/>
  <c r="JZ59" i="3"/>
  <c r="JN59" i="3"/>
  <c r="JB59" i="3"/>
  <c r="IP59" i="3"/>
  <c r="IB59" i="3"/>
  <c r="HF177" i="3"/>
  <c r="HF118" i="3"/>
  <c r="HF59" i="3"/>
  <c r="GZ177" i="3"/>
  <c r="GZ118" i="3"/>
  <c r="GZ59" i="3"/>
  <c r="GT177" i="3"/>
  <c r="GT118" i="3"/>
  <c r="GT59" i="3"/>
  <c r="GM177" i="3"/>
  <c r="GM118" i="3"/>
  <c r="GM59" i="3"/>
  <c r="GF177" i="3"/>
  <c r="GF118" i="3"/>
  <c r="GF59" i="3"/>
  <c r="FZ177" i="3"/>
  <c r="FZ118" i="3"/>
  <c r="FZ59" i="3"/>
  <c r="FT177" i="3"/>
  <c r="FT118" i="3"/>
  <c r="FT59" i="3"/>
  <c r="FM177" i="3"/>
  <c r="FM118" i="3"/>
  <c r="FM59" i="3"/>
  <c r="FG177" i="3"/>
  <c r="FG118" i="3"/>
  <c r="FG59" i="3"/>
  <c r="EZ177" i="3"/>
  <c r="EZ118" i="3"/>
  <c r="EZ59" i="3"/>
  <c r="LZ58" i="3"/>
  <c r="LN58" i="3"/>
  <c r="LG58" i="3"/>
  <c r="KZ58" i="3"/>
  <c r="KM58" i="3"/>
  <c r="JZ58" i="3"/>
  <c r="JN58" i="3"/>
  <c r="JB58" i="3"/>
  <c r="IP58" i="3"/>
  <c r="IB58" i="3"/>
  <c r="HF176" i="3"/>
  <c r="HF117" i="3"/>
  <c r="HF58" i="3"/>
  <c r="GZ176" i="3"/>
  <c r="GZ117" i="3"/>
  <c r="GZ58" i="3"/>
  <c r="GT176" i="3"/>
  <c r="GT117" i="3"/>
  <c r="GT58" i="3"/>
  <c r="GM176" i="3"/>
  <c r="GM117" i="3"/>
  <c r="GM58" i="3"/>
  <c r="GF176" i="3"/>
  <c r="GF117" i="3"/>
  <c r="GF58" i="3"/>
  <c r="FZ176" i="3"/>
  <c r="FZ117" i="3"/>
  <c r="FZ58" i="3"/>
  <c r="FT176" i="3"/>
  <c r="FT117" i="3"/>
  <c r="FT58" i="3"/>
  <c r="FM176" i="3"/>
  <c r="FM117" i="3"/>
  <c r="FM58" i="3"/>
  <c r="FG176" i="3"/>
  <c r="FG117" i="3"/>
  <c r="FG58" i="3"/>
  <c r="EZ176" i="3"/>
  <c r="EZ117" i="3"/>
  <c r="EZ58" i="3"/>
  <c r="LZ57" i="3"/>
  <c r="LN57" i="3"/>
  <c r="LG57" i="3"/>
  <c r="KZ57" i="3"/>
  <c r="KM57" i="3"/>
  <c r="JZ57" i="3"/>
  <c r="JN57" i="3"/>
  <c r="JB57" i="3"/>
  <c r="IP57" i="3"/>
  <c r="IB57" i="3"/>
  <c r="HF175" i="3"/>
  <c r="HF116" i="3"/>
  <c r="HF57" i="3"/>
  <c r="GZ175" i="3"/>
  <c r="GZ116" i="3"/>
  <c r="GZ57" i="3"/>
  <c r="GT175" i="3"/>
  <c r="GT116" i="3"/>
  <c r="GT57" i="3"/>
  <c r="GM175" i="3"/>
  <c r="GM116" i="3"/>
  <c r="GM57" i="3"/>
  <c r="GF175" i="3"/>
  <c r="GF116" i="3"/>
  <c r="GF57" i="3"/>
  <c r="FZ175" i="3"/>
  <c r="FZ116" i="3"/>
  <c r="FZ57" i="3"/>
  <c r="FT175" i="3"/>
  <c r="FT116" i="3"/>
  <c r="FT57" i="3"/>
  <c r="FM175" i="3"/>
  <c r="FM116" i="3"/>
  <c r="FM57" i="3"/>
  <c r="FG175" i="3"/>
  <c r="FG116" i="3"/>
  <c r="FG57" i="3"/>
  <c r="EZ175" i="3"/>
  <c r="EZ116" i="3"/>
  <c r="EZ57" i="3"/>
  <c r="LZ56" i="3"/>
  <c r="LN56" i="3"/>
  <c r="LG56" i="3"/>
  <c r="KZ56" i="3"/>
  <c r="KM56" i="3"/>
  <c r="JZ56" i="3"/>
  <c r="JN56" i="3"/>
  <c r="JB56" i="3"/>
  <c r="IP56" i="3"/>
  <c r="IB56" i="3"/>
  <c r="HF174" i="3"/>
  <c r="HF115" i="3"/>
  <c r="HF56" i="3"/>
  <c r="GZ174" i="3"/>
  <c r="GZ115" i="3"/>
  <c r="GZ56" i="3"/>
  <c r="GT174" i="3"/>
  <c r="GT115" i="3"/>
  <c r="GT56" i="3"/>
  <c r="GM174" i="3"/>
  <c r="GM115" i="3"/>
  <c r="GM56" i="3"/>
  <c r="GF174" i="3"/>
  <c r="GF115" i="3"/>
  <c r="GF56" i="3"/>
  <c r="FZ174" i="3"/>
  <c r="FZ115" i="3"/>
  <c r="FZ56" i="3"/>
  <c r="FT174" i="3"/>
  <c r="FT115" i="3"/>
  <c r="FT56" i="3"/>
  <c r="FM174" i="3"/>
  <c r="FM115" i="3"/>
  <c r="FM56" i="3"/>
  <c r="FG174" i="3"/>
  <c r="FG115" i="3"/>
  <c r="FG56" i="3"/>
  <c r="EZ174" i="3"/>
  <c r="EZ115" i="3"/>
  <c r="EZ56" i="3"/>
  <c r="LZ55" i="3"/>
  <c r="LN55" i="3"/>
  <c r="LG55" i="3"/>
  <c r="KZ55" i="3"/>
  <c r="KM55" i="3"/>
  <c r="JZ55" i="3"/>
  <c r="JN55" i="3"/>
  <c r="JB55" i="3"/>
  <c r="IP55" i="3"/>
  <c r="IB55" i="3"/>
  <c r="HF173" i="3"/>
  <c r="HF114" i="3"/>
  <c r="HF55" i="3"/>
  <c r="GZ173" i="3"/>
  <c r="GZ114" i="3"/>
  <c r="GZ55" i="3"/>
  <c r="GT173" i="3"/>
  <c r="GT114" i="3"/>
  <c r="GT55" i="3"/>
  <c r="GM173" i="3"/>
  <c r="GM114" i="3"/>
  <c r="GM55" i="3"/>
  <c r="GF173" i="3"/>
  <c r="GF114" i="3"/>
  <c r="GF55" i="3"/>
  <c r="FZ173" i="3"/>
  <c r="FZ114" i="3"/>
  <c r="FZ55" i="3"/>
  <c r="FT173" i="3"/>
  <c r="FT114" i="3"/>
  <c r="FT55" i="3"/>
  <c r="FM173" i="3"/>
  <c r="FM114" i="3"/>
  <c r="FM55" i="3"/>
  <c r="FG173" i="3"/>
  <c r="FG114" i="3"/>
  <c r="FG55" i="3"/>
  <c r="EZ173" i="3"/>
  <c r="EZ114" i="3"/>
  <c r="EZ55" i="3"/>
  <c r="LZ54" i="3"/>
  <c r="LN54" i="3"/>
  <c r="LG54" i="3"/>
  <c r="KZ54" i="3"/>
  <c r="KM54" i="3"/>
  <c r="JZ54" i="3"/>
  <c r="JN54" i="3"/>
  <c r="JB54" i="3"/>
  <c r="IP54" i="3"/>
  <c r="IB54" i="3"/>
  <c r="HF172" i="3"/>
  <c r="HF113" i="3"/>
  <c r="HF54" i="3"/>
  <c r="GZ172" i="3"/>
  <c r="GZ113" i="3"/>
  <c r="GZ54" i="3"/>
  <c r="GT172" i="3"/>
  <c r="GT113" i="3"/>
  <c r="GT54" i="3"/>
  <c r="GM172" i="3"/>
  <c r="GM113" i="3"/>
  <c r="GM54" i="3"/>
  <c r="GF172" i="3"/>
  <c r="GF113" i="3"/>
  <c r="GF54" i="3"/>
  <c r="FZ172" i="3"/>
  <c r="FZ113" i="3"/>
  <c r="FZ54" i="3"/>
  <c r="FT172" i="3"/>
  <c r="FT113" i="3"/>
  <c r="FT54" i="3"/>
  <c r="FM172" i="3"/>
  <c r="FM113" i="3"/>
  <c r="FM54" i="3"/>
  <c r="FG172" i="3"/>
  <c r="FG113" i="3"/>
  <c r="FG54" i="3"/>
  <c r="EZ172" i="3"/>
  <c r="EZ113" i="3"/>
  <c r="EZ54" i="3"/>
  <c r="LZ53" i="3"/>
  <c r="LN53" i="3"/>
  <c r="LG53" i="3"/>
  <c r="KZ53" i="3"/>
  <c r="KM53" i="3"/>
  <c r="JZ53" i="3"/>
  <c r="JN53" i="3"/>
  <c r="JB53" i="3"/>
  <c r="IP53" i="3"/>
  <c r="IB53" i="3"/>
  <c r="HF171" i="3"/>
  <c r="HF112" i="3"/>
  <c r="HF53" i="3"/>
  <c r="GZ171" i="3"/>
  <c r="GZ112" i="3"/>
  <c r="GZ53" i="3"/>
  <c r="GT171" i="3"/>
  <c r="GT112" i="3"/>
  <c r="GT53" i="3"/>
  <c r="GM171" i="3"/>
  <c r="GM112" i="3"/>
  <c r="GM53" i="3"/>
  <c r="GF171" i="3"/>
  <c r="GF112" i="3"/>
  <c r="GF53" i="3"/>
  <c r="FZ171" i="3"/>
  <c r="FZ112" i="3"/>
  <c r="FZ53" i="3"/>
  <c r="FT171" i="3"/>
  <c r="FT112" i="3"/>
  <c r="FT53" i="3"/>
  <c r="FM171" i="3"/>
  <c r="FM112" i="3"/>
  <c r="FM53" i="3"/>
  <c r="FG171" i="3"/>
  <c r="FG112" i="3"/>
  <c r="FG53" i="3"/>
  <c r="EZ171" i="3"/>
  <c r="EZ112" i="3"/>
  <c r="EZ53" i="3"/>
  <c r="LZ52" i="3"/>
  <c r="LN52" i="3"/>
  <c r="LG52" i="3"/>
  <c r="KZ52" i="3"/>
  <c r="KM52" i="3"/>
  <c r="JZ52" i="3"/>
  <c r="JN52" i="3"/>
  <c r="JB52" i="3"/>
  <c r="IP52" i="3"/>
  <c r="IB52" i="3"/>
  <c r="HF170" i="3"/>
  <c r="HF111" i="3"/>
  <c r="HF52" i="3"/>
  <c r="GZ170" i="3"/>
  <c r="GZ111" i="3"/>
  <c r="GZ52" i="3"/>
  <c r="GT170" i="3"/>
  <c r="GT111" i="3"/>
  <c r="GT52" i="3"/>
  <c r="GM170" i="3"/>
  <c r="GM111" i="3"/>
  <c r="GM52" i="3"/>
  <c r="GF170" i="3"/>
  <c r="GF111" i="3"/>
  <c r="GF52" i="3"/>
  <c r="FZ170" i="3"/>
  <c r="FZ111" i="3"/>
  <c r="FZ52" i="3"/>
  <c r="FT170" i="3"/>
  <c r="FT111" i="3"/>
  <c r="FT52" i="3"/>
  <c r="FM170" i="3"/>
  <c r="FM111" i="3"/>
  <c r="FM52" i="3"/>
  <c r="FG170" i="3"/>
  <c r="FG111" i="3"/>
  <c r="FG52" i="3"/>
  <c r="EZ170" i="3"/>
  <c r="EZ111" i="3"/>
  <c r="EZ52" i="3"/>
  <c r="LZ51" i="3"/>
  <c r="LN51" i="3"/>
  <c r="LG51" i="3"/>
  <c r="KZ51" i="3"/>
  <c r="KM51" i="3"/>
  <c r="JZ51" i="3"/>
  <c r="JN51" i="3"/>
  <c r="JB51" i="3"/>
  <c r="IP51" i="3"/>
  <c r="IB51" i="3"/>
  <c r="HF169" i="3"/>
  <c r="HF110" i="3"/>
  <c r="HF51" i="3"/>
  <c r="GZ169" i="3"/>
  <c r="GZ110" i="3"/>
  <c r="GZ51" i="3"/>
  <c r="GT169" i="3"/>
  <c r="GT110" i="3"/>
  <c r="GT51" i="3"/>
  <c r="GM169" i="3"/>
  <c r="GM110" i="3"/>
  <c r="GM51" i="3"/>
  <c r="GF169" i="3"/>
  <c r="GF110" i="3"/>
  <c r="GF51" i="3"/>
  <c r="FZ169" i="3"/>
  <c r="FZ110" i="3"/>
  <c r="FZ51" i="3"/>
  <c r="FT169" i="3"/>
  <c r="FT110" i="3"/>
  <c r="FT51" i="3"/>
  <c r="FM169" i="3"/>
  <c r="FM110" i="3"/>
  <c r="FM51" i="3"/>
  <c r="FG169" i="3"/>
  <c r="FG110" i="3"/>
  <c r="FG51" i="3"/>
  <c r="EZ169" i="3"/>
  <c r="EZ110" i="3"/>
  <c r="EZ51" i="3"/>
  <c r="LZ50" i="3"/>
  <c r="LN50" i="3"/>
  <c r="LG50" i="3"/>
  <c r="KZ50" i="3"/>
  <c r="KM50" i="3"/>
  <c r="JZ50" i="3"/>
  <c r="JN50" i="3"/>
  <c r="JB50" i="3"/>
  <c r="IP50" i="3"/>
  <c r="IB50" i="3"/>
  <c r="HF168" i="3"/>
  <c r="HF109" i="3"/>
  <c r="HF50" i="3"/>
  <c r="GZ168" i="3"/>
  <c r="GZ109" i="3"/>
  <c r="GZ50" i="3"/>
  <c r="GT168" i="3"/>
  <c r="GT109" i="3"/>
  <c r="GT50" i="3"/>
  <c r="GM168" i="3"/>
  <c r="GM109" i="3"/>
  <c r="GM50" i="3"/>
  <c r="GF168" i="3"/>
  <c r="GF109" i="3"/>
  <c r="GF50" i="3"/>
  <c r="FZ168" i="3"/>
  <c r="FZ109" i="3"/>
  <c r="FZ50" i="3"/>
  <c r="FT168" i="3"/>
  <c r="FT109" i="3"/>
  <c r="FT50" i="3"/>
  <c r="FM168" i="3"/>
  <c r="FM109" i="3"/>
  <c r="FM50" i="3"/>
  <c r="FG168" i="3"/>
  <c r="FG109" i="3"/>
  <c r="FG50" i="3"/>
  <c r="EZ168" i="3"/>
  <c r="EZ109" i="3"/>
  <c r="EZ50" i="3"/>
  <c r="LZ49" i="3"/>
  <c r="LN49" i="3"/>
  <c r="LG49" i="3"/>
  <c r="KZ49" i="3"/>
  <c r="KM49" i="3"/>
  <c r="JZ49" i="3"/>
  <c r="JN49" i="3"/>
  <c r="JB49" i="3"/>
  <c r="IP49" i="3"/>
  <c r="IB49" i="3"/>
  <c r="HF167" i="3"/>
  <c r="HF108" i="3"/>
  <c r="HF49" i="3"/>
  <c r="GZ167" i="3"/>
  <c r="GZ108" i="3"/>
  <c r="GZ49" i="3"/>
  <c r="GT167" i="3"/>
  <c r="GT108" i="3"/>
  <c r="GT49" i="3"/>
  <c r="GM167" i="3"/>
  <c r="GM108" i="3"/>
  <c r="GM49" i="3"/>
  <c r="GF167" i="3"/>
  <c r="GF108" i="3"/>
  <c r="GF49" i="3"/>
  <c r="FZ167" i="3"/>
  <c r="FZ108" i="3"/>
  <c r="FZ49" i="3"/>
  <c r="FT167" i="3"/>
  <c r="FT108" i="3"/>
  <c r="FT49" i="3"/>
  <c r="FM167" i="3"/>
  <c r="FM108" i="3"/>
  <c r="FM49" i="3"/>
  <c r="FG167" i="3"/>
  <c r="FG108" i="3"/>
  <c r="FG49" i="3"/>
  <c r="EZ167" i="3"/>
  <c r="EZ108" i="3"/>
  <c r="EZ49" i="3"/>
  <c r="LZ48" i="3"/>
  <c r="LN48" i="3"/>
  <c r="LG48" i="3"/>
  <c r="KZ48" i="3"/>
  <c r="KM48" i="3"/>
  <c r="JZ48" i="3"/>
  <c r="JN48" i="3"/>
  <c r="JB48" i="3"/>
  <c r="IP48" i="3"/>
  <c r="IB48" i="3"/>
  <c r="HF166" i="3"/>
  <c r="HF107" i="3"/>
  <c r="HF48" i="3"/>
  <c r="GZ166" i="3"/>
  <c r="GZ107" i="3"/>
  <c r="GZ48" i="3"/>
  <c r="GT166" i="3"/>
  <c r="GT107" i="3"/>
  <c r="GT48" i="3"/>
  <c r="GM166" i="3"/>
  <c r="GM107" i="3"/>
  <c r="GM48" i="3"/>
  <c r="GF166" i="3"/>
  <c r="GF107" i="3"/>
  <c r="GF48" i="3"/>
  <c r="FZ166" i="3"/>
  <c r="FZ107" i="3"/>
  <c r="FZ48" i="3"/>
  <c r="FT166" i="3"/>
  <c r="FT107" i="3"/>
  <c r="FT48" i="3"/>
  <c r="FM166" i="3"/>
  <c r="FM107" i="3"/>
  <c r="FM48" i="3"/>
  <c r="FG166" i="3"/>
  <c r="FG107" i="3"/>
  <c r="FG48" i="3"/>
  <c r="EZ166" i="3"/>
  <c r="EZ107" i="3"/>
  <c r="EZ48" i="3"/>
  <c r="LZ47" i="3"/>
  <c r="LN47" i="3"/>
  <c r="LG47" i="3"/>
  <c r="KZ47" i="3"/>
  <c r="KM47" i="3"/>
  <c r="JZ47" i="3"/>
  <c r="JN47" i="3"/>
  <c r="JB47" i="3"/>
  <c r="IP47" i="3"/>
  <c r="IB47" i="3"/>
  <c r="HF165" i="3"/>
  <c r="HF106" i="3"/>
  <c r="HF47" i="3"/>
  <c r="GZ165" i="3"/>
  <c r="GZ106" i="3"/>
  <c r="GZ47" i="3"/>
  <c r="GT165" i="3"/>
  <c r="GT106" i="3"/>
  <c r="GT47" i="3"/>
  <c r="GM165" i="3"/>
  <c r="GM106" i="3"/>
  <c r="GM47" i="3"/>
  <c r="GF165" i="3"/>
  <c r="GF106" i="3"/>
  <c r="GF47" i="3"/>
  <c r="FZ165" i="3"/>
  <c r="FZ106" i="3"/>
  <c r="FZ47" i="3"/>
  <c r="FT165" i="3"/>
  <c r="FT106" i="3"/>
  <c r="FT47" i="3"/>
  <c r="FM165" i="3"/>
  <c r="FM106" i="3"/>
  <c r="FM47" i="3"/>
  <c r="FG165" i="3"/>
  <c r="FG106" i="3"/>
  <c r="FG47" i="3"/>
  <c r="EZ165" i="3"/>
  <c r="EZ106" i="3"/>
  <c r="EZ47" i="3"/>
  <c r="LZ46" i="3"/>
  <c r="LN46" i="3"/>
  <c r="LG46" i="3"/>
  <c r="KZ46" i="3"/>
  <c r="KM46" i="3"/>
  <c r="JZ46" i="3"/>
  <c r="JN46" i="3"/>
  <c r="JB46" i="3"/>
  <c r="IP46" i="3"/>
  <c r="IB46" i="3"/>
  <c r="HF164" i="3"/>
  <c r="HF105" i="3"/>
  <c r="HF46" i="3"/>
  <c r="GZ164" i="3"/>
  <c r="GZ105" i="3"/>
  <c r="GZ46" i="3"/>
  <c r="GT164" i="3"/>
  <c r="GT105" i="3"/>
  <c r="GT46" i="3"/>
  <c r="GM164" i="3"/>
  <c r="GM105" i="3"/>
  <c r="GM46" i="3"/>
  <c r="GF164" i="3"/>
  <c r="GF105" i="3"/>
  <c r="GF46" i="3"/>
  <c r="FZ164" i="3"/>
  <c r="FZ105" i="3"/>
  <c r="FZ46" i="3"/>
  <c r="FT164" i="3"/>
  <c r="FT105" i="3"/>
  <c r="FT46" i="3"/>
  <c r="FM164" i="3"/>
  <c r="FM105" i="3"/>
  <c r="FM46" i="3"/>
  <c r="FG164" i="3"/>
  <c r="FG105" i="3"/>
  <c r="FG46" i="3"/>
  <c r="EZ164" i="3"/>
  <c r="EZ105" i="3"/>
  <c r="EZ46" i="3"/>
  <c r="LZ45" i="3"/>
  <c r="LN45" i="3"/>
  <c r="LG45" i="3"/>
  <c r="KZ45" i="3"/>
  <c r="KM45" i="3"/>
  <c r="JZ45" i="3"/>
  <c r="JN45" i="3"/>
  <c r="JB45" i="3"/>
  <c r="IP45" i="3"/>
  <c r="IB45" i="3"/>
  <c r="HF163" i="3"/>
  <c r="HF104" i="3"/>
  <c r="HF45" i="3"/>
  <c r="GZ163" i="3"/>
  <c r="GZ104" i="3"/>
  <c r="GZ45" i="3"/>
  <c r="GT163" i="3"/>
  <c r="GT104" i="3"/>
  <c r="GT45" i="3"/>
  <c r="GM163" i="3"/>
  <c r="GM104" i="3"/>
  <c r="GM45" i="3"/>
  <c r="GF163" i="3"/>
  <c r="GF104" i="3"/>
  <c r="GF45" i="3"/>
  <c r="FZ163" i="3"/>
  <c r="FZ104" i="3"/>
  <c r="FZ45" i="3"/>
  <c r="FT163" i="3"/>
  <c r="FT104" i="3"/>
  <c r="FT45" i="3"/>
  <c r="FM163" i="3"/>
  <c r="FM104" i="3"/>
  <c r="FM45" i="3"/>
  <c r="FG163" i="3"/>
  <c r="FG104" i="3"/>
  <c r="FG45" i="3"/>
  <c r="EZ163" i="3"/>
  <c r="EZ104" i="3"/>
  <c r="EZ45" i="3"/>
  <c r="LZ44" i="3"/>
  <c r="LN44" i="3"/>
  <c r="LG44" i="3"/>
  <c r="KZ44" i="3"/>
  <c r="KM44" i="3"/>
  <c r="JZ44" i="3"/>
  <c r="JN44" i="3"/>
  <c r="JB44" i="3"/>
  <c r="IP44" i="3"/>
  <c r="IB44" i="3"/>
  <c r="HF162" i="3"/>
  <c r="HF103" i="3"/>
  <c r="HF44" i="3"/>
  <c r="GZ162" i="3"/>
  <c r="GZ103" i="3"/>
  <c r="GZ44" i="3"/>
  <c r="GT162" i="3"/>
  <c r="GT103" i="3"/>
  <c r="GT44" i="3"/>
  <c r="GM162" i="3"/>
  <c r="GM103" i="3"/>
  <c r="GM44" i="3"/>
  <c r="GF162" i="3"/>
  <c r="GF103" i="3"/>
  <c r="GF44" i="3"/>
  <c r="FZ162" i="3"/>
  <c r="FZ103" i="3"/>
  <c r="FZ44" i="3"/>
  <c r="FT162" i="3"/>
  <c r="FT103" i="3"/>
  <c r="FT44" i="3"/>
  <c r="FM162" i="3"/>
  <c r="FM103" i="3"/>
  <c r="FM44" i="3"/>
  <c r="FG162" i="3"/>
  <c r="FG103" i="3"/>
  <c r="FG44" i="3"/>
  <c r="EZ162" i="3"/>
  <c r="EZ103" i="3"/>
  <c r="EZ44" i="3"/>
  <c r="LZ43" i="3"/>
  <c r="LN43" i="3"/>
  <c r="LG43" i="3"/>
  <c r="KZ43" i="3"/>
  <c r="KM43" i="3"/>
  <c r="JZ43" i="3"/>
  <c r="JN43" i="3"/>
  <c r="JB43" i="3"/>
  <c r="IP43" i="3"/>
  <c r="IB43" i="3"/>
  <c r="HF161" i="3"/>
  <c r="HF102" i="3"/>
  <c r="HF43" i="3"/>
  <c r="GZ161" i="3"/>
  <c r="GZ102" i="3"/>
  <c r="GZ43" i="3"/>
  <c r="GT161" i="3"/>
  <c r="GT102" i="3"/>
  <c r="GT43" i="3"/>
  <c r="GM161" i="3"/>
  <c r="GM102" i="3"/>
  <c r="GM43" i="3"/>
  <c r="GF161" i="3"/>
  <c r="GF102" i="3"/>
  <c r="GF43" i="3"/>
  <c r="FZ161" i="3"/>
  <c r="FZ102" i="3"/>
  <c r="FZ43" i="3"/>
  <c r="FT161" i="3"/>
  <c r="FT102" i="3"/>
  <c r="FT43" i="3"/>
  <c r="FM161" i="3"/>
  <c r="FM102" i="3"/>
  <c r="FM43" i="3"/>
  <c r="FG161" i="3"/>
  <c r="FG102" i="3"/>
  <c r="FG43" i="3"/>
  <c r="EZ161" i="3"/>
  <c r="EZ102" i="3"/>
  <c r="EZ43" i="3"/>
  <c r="LZ42" i="3"/>
  <c r="LN42" i="3"/>
  <c r="LG42" i="3"/>
  <c r="KZ42" i="3"/>
  <c r="KM42" i="3"/>
  <c r="JZ42" i="3"/>
  <c r="JN42" i="3"/>
  <c r="JB42" i="3"/>
  <c r="IP42" i="3"/>
  <c r="IB42" i="3"/>
  <c r="HF160" i="3"/>
  <c r="HF101" i="3"/>
  <c r="HF42" i="3"/>
  <c r="GZ160" i="3"/>
  <c r="GZ101" i="3"/>
  <c r="GZ42" i="3"/>
  <c r="GT160" i="3"/>
  <c r="GT101" i="3"/>
  <c r="GT42" i="3"/>
  <c r="GM160" i="3"/>
  <c r="GM101" i="3"/>
  <c r="GM42" i="3"/>
  <c r="GF160" i="3"/>
  <c r="GF101" i="3"/>
  <c r="GF42" i="3"/>
  <c r="FZ160" i="3"/>
  <c r="FZ101" i="3"/>
  <c r="FZ42" i="3"/>
  <c r="FT160" i="3"/>
  <c r="FT101" i="3"/>
  <c r="FT42" i="3"/>
  <c r="FM160" i="3"/>
  <c r="FM101" i="3"/>
  <c r="FM42" i="3"/>
  <c r="FG160" i="3"/>
  <c r="FG101" i="3"/>
  <c r="FG42" i="3"/>
  <c r="EZ160" i="3"/>
  <c r="EZ101" i="3"/>
  <c r="EZ42" i="3"/>
  <c r="LZ41" i="3"/>
  <c r="LN41" i="3"/>
  <c r="LG41" i="3"/>
  <c r="KZ41" i="3"/>
  <c r="KM41" i="3"/>
  <c r="JZ41" i="3"/>
  <c r="JN41" i="3"/>
  <c r="JB41" i="3"/>
  <c r="IP41" i="3"/>
  <c r="IB41" i="3"/>
  <c r="HF159" i="3"/>
  <c r="HF100" i="3"/>
  <c r="HF41" i="3"/>
  <c r="GZ159" i="3"/>
  <c r="GZ100" i="3"/>
  <c r="GZ41" i="3"/>
  <c r="GT159" i="3"/>
  <c r="GT100" i="3"/>
  <c r="GT41" i="3"/>
  <c r="GM159" i="3"/>
  <c r="GM100" i="3"/>
  <c r="GM41" i="3"/>
  <c r="GF159" i="3"/>
  <c r="GF100" i="3"/>
  <c r="GF41" i="3"/>
  <c r="FZ159" i="3"/>
  <c r="FZ100" i="3"/>
  <c r="FZ41" i="3"/>
  <c r="FT159" i="3"/>
  <c r="FT100" i="3"/>
  <c r="FT41" i="3"/>
  <c r="FM159" i="3"/>
  <c r="FM100" i="3"/>
  <c r="FM41" i="3"/>
  <c r="FG159" i="3"/>
  <c r="FG100" i="3"/>
  <c r="FG41" i="3"/>
  <c r="EZ159" i="3"/>
  <c r="EZ100" i="3"/>
  <c r="EZ41" i="3"/>
  <c r="LZ40" i="3"/>
  <c r="LN40" i="3"/>
  <c r="LG40" i="3"/>
  <c r="KZ40" i="3"/>
  <c r="KM40" i="3"/>
  <c r="JZ40" i="3"/>
  <c r="JN40" i="3"/>
  <c r="JB40" i="3"/>
  <c r="IP40" i="3"/>
  <c r="IB40" i="3"/>
  <c r="HF158" i="3"/>
  <c r="HF99" i="3"/>
  <c r="HF40" i="3"/>
  <c r="GZ158" i="3"/>
  <c r="GZ99" i="3"/>
  <c r="GZ40" i="3"/>
  <c r="GT158" i="3"/>
  <c r="GT99" i="3"/>
  <c r="GT40" i="3"/>
  <c r="GM158" i="3"/>
  <c r="GM99" i="3"/>
  <c r="GM40" i="3"/>
  <c r="GF158" i="3"/>
  <c r="GF99" i="3"/>
  <c r="GF40" i="3"/>
  <c r="FZ158" i="3"/>
  <c r="FZ99" i="3"/>
  <c r="FZ40" i="3"/>
  <c r="FT158" i="3"/>
  <c r="FT99" i="3"/>
  <c r="FT40" i="3"/>
  <c r="FM158" i="3"/>
  <c r="FM99" i="3"/>
  <c r="FM40" i="3"/>
  <c r="FG158" i="3"/>
  <c r="FG99" i="3"/>
  <c r="FG40" i="3"/>
  <c r="EZ158" i="3"/>
  <c r="EZ99" i="3"/>
  <c r="EZ40" i="3"/>
  <c r="LZ39" i="3"/>
  <c r="LN39" i="3"/>
  <c r="LG39" i="3"/>
  <c r="KZ39" i="3"/>
  <c r="KM39" i="3"/>
  <c r="JZ39" i="3"/>
  <c r="JN39" i="3"/>
  <c r="JB39" i="3"/>
  <c r="IP39" i="3"/>
  <c r="IB39" i="3"/>
  <c r="HF157" i="3"/>
  <c r="HF98" i="3"/>
  <c r="HF39" i="3"/>
  <c r="GZ157" i="3"/>
  <c r="GZ98" i="3"/>
  <c r="GZ39" i="3"/>
  <c r="GT157" i="3"/>
  <c r="GT98" i="3"/>
  <c r="GT39" i="3"/>
  <c r="GM157" i="3"/>
  <c r="GM98" i="3"/>
  <c r="GM39" i="3"/>
  <c r="GF157" i="3"/>
  <c r="GF98" i="3"/>
  <c r="GF39" i="3"/>
  <c r="FZ157" i="3"/>
  <c r="FZ98" i="3"/>
  <c r="FZ39" i="3"/>
  <c r="FT157" i="3"/>
  <c r="FT98" i="3"/>
  <c r="FT39" i="3"/>
  <c r="FM157" i="3"/>
  <c r="FM98" i="3"/>
  <c r="FM39" i="3"/>
  <c r="FG157" i="3"/>
  <c r="FG98" i="3"/>
  <c r="FG39" i="3"/>
  <c r="EZ157" i="3"/>
  <c r="EZ98" i="3"/>
  <c r="EZ39" i="3"/>
  <c r="LZ38" i="3"/>
  <c r="LN38" i="3"/>
  <c r="LG38" i="3"/>
  <c r="KZ38" i="3"/>
  <c r="KM38" i="3"/>
  <c r="JZ38" i="3"/>
  <c r="JN38" i="3"/>
  <c r="JB38" i="3"/>
  <c r="IP38" i="3"/>
  <c r="IB38" i="3"/>
  <c r="HF156" i="3"/>
  <c r="HF97" i="3"/>
  <c r="HF38" i="3"/>
  <c r="GZ156" i="3"/>
  <c r="GZ97" i="3"/>
  <c r="GZ38" i="3"/>
  <c r="GT156" i="3"/>
  <c r="GT97" i="3"/>
  <c r="GT38" i="3"/>
  <c r="GM156" i="3"/>
  <c r="GM97" i="3"/>
  <c r="GM38" i="3"/>
  <c r="GF156" i="3"/>
  <c r="GF97" i="3"/>
  <c r="GF38" i="3"/>
  <c r="FZ156" i="3"/>
  <c r="FZ97" i="3"/>
  <c r="FZ38" i="3"/>
  <c r="FT156" i="3"/>
  <c r="FT97" i="3"/>
  <c r="FT38" i="3"/>
  <c r="FM156" i="3"/>
  <c r="FM97" i="3"/>
  <c r="FM38" i="3"/>
  <c r="FG156" i="3"/>
  <c r="FG97" i="3"/>
  <c r="FG38" i="3"/>
  <c r="EZ156" i="3"/>
  <c r="EZ97" i="3"/>
  <c r="EZ38" i="3"/>
  <c r="LZ37" i="3"/>
  <c r="LN37" i="3"/>
  <c r="LG37" i="3"/>
  <c r="KZ37" i="3"/>
  <c r="KM37" i="3"/>
  <c r="JZ37" i="3"/>
  <c r="JN37" i="3"/>
  <c r="JB37" i="3"/>
  <c r="IP37" i="3"/>
  <c r="IB37" i="3"/>
  <c r="HF155" i="3"/>
  <c r="HF96" i="3"/>
  <c r="HF37" i="3"/>
  <c r="GZ155" i="3"/>
  <c r="GZ96" i="3"/>
  <c r="GZ37" i="3"/>
  <c r="GT155" i="3"/>
  <c r="GT96" i="3"/>
  <c r="GT37" i="3"/>
  <c r="GM155" i="3"/>
  <c r="GM96" i="3"/>
  <c r="GM37" i="3"/>
  <c r="GF155" i="3"/>
  <c r="GF96" i="3"/>
  <c r="GF37" i="3"/>
  <c r="FZ155" i="3"/>
  <c r="FZ96" i="3"/>
  <c r="FZ37" i="3"/>
  <c r="FT155" i="3"/>
  <c r="FT96" i="3"/>
  <c r="FT37" i="3"/>
  <c r="FM155" i="3"/>
  <c r="FM96" i="3"/>
  <c r="FM37" i="3"/>
  <c r="FG155" i="3"/>
  <c r="FG96" i="3"/>
  <c r="FG37" i="3"/>
  <c r="EZ155" i="3"/>
  <c r="EZ96" i="3"/>
  <c r="EZ37" i="3"/>
  <c r="LZ36" i="3"/>
  <c r="LN36" i="3"/>
  <c r="LG36" i="3"/>
  <c r="KZ36" i="3"/>
  <c r="KM36" i="3"/>
  <c r="JZ36" i="3"/>
  <c r="JN36" i="3"/>
  <c r="JB36" i="3"/>
  <c r="IP36" i="3"/>
  <c r="IB36" i="3"/>
  <c r="HF154" i="3"/>
  <c r="HF95" i="3"/>
  <c r="HF36" i="3"/>
  <c r="GZ154" i="3"/>
  <c r="GZ95" i="3"/>
  <c r="GZ36" i="3"/>
  <c r="GT154" i="3"/>
  <c r="GT95" i="3"/>
  <c r="GT36" i="3"/>
  <c r="GM154" i="3"/>
  <c r="GM95" i="3"/>
  <c r="GM36" i="3"/>
  <c r="GF154" i="3"/>
  <c r="GF95" i="3"/>
  <c r="GF36" i="3"/>
  <c r="FZ154" i="3"/>
  <c r="FZ95" i="3"/>
  <c r="FZ36" i="3"/>
  <c r="FT154" i="3"/>
  <c r="FT95" i="3"/>
  <c r="FT36" i="3"/>
  <c r="FM154" i="3"/>
  <c r="FM95" i="3"/>
  <c r="FM36" i="3"/>
  <c r="FG154" i="3"/>
  <c r="FG95" i="3"/>
  <c r="FG36" i="3"/>
  <c r="EZ154" i="3"/>
  <c r="EZ95" i="3"/>
  <c r="EZ36" i="3"/>
  <c r="LZ35" i="3"/>
  <c r="LN35" i="3"/>
  <c r="LG35" i="3"/>
  <c r="KZ35" i="3"/>
  <c r="KM35" i="3"/>
  <c r="JZ35" i="3"/>
  <c r="JN35" i="3"/>
  <c r="JB35" i="3"/>
  <c r="IP35" i="3"/>
  <c r="IB35" i="3"/>
  <c r="HF153" i="3"/>
  <c r="HF94" i="3"/>
  <c r="HF35" i="3"/>
  <c r="GZ153" i="3"/>
  <c r="GZ94" i="3"/>
  <c r="GZ35" i="3"/>
  <c r="GT153" i="3"/>
  <c r="GT94" i="3"/>
  <c r="GT35" i="3"/>
  <c r="GM153" i="3"/>
  <c r="GM94" i="3"/>
  <c r="GM35" i="3"/>
  <c r="GF153" i="3"/>
  <c r="GF94" i="3"/>
  <c r="GF35" i="3"/>
  <c r="FZ153" i="3"/>
  <c r="FZ94" i="3"/>
  <c r="FZ35" i="3"/>
  <c r="FT153" i="3"/>
  <c r="FT94" i="3"/>
  <c r="FT35" i="3"/>
  <c r="FM153" i="3"/>
  <c r="FM94" i="3"/>
  <c r="FM35" i="3"/>
  <c r="FG153" i="3"/>
  <c r="FG94" i="3"/>
  <c r="FG35" i="3"/>
  <c r="EZ153" i="3"/>
  <c r="EZ94" i="3"/>
  <c r="EZ35" i="3"/>
  <c r="LZ34" i="3"/>
  <c r="LN34" i="3"/>
  <c r="LG34" i="3"/>
  <c r="KZ34" i="3"/>
  <c r="KM34" i="3"/>
  <c r="JZ34" i="3"/>
  <c r="JN34" i="3"/>
  <c r="JB34" i="3"/>
  <c r="IP34" i="3"/>
  <c r="IB34" i="3"/>
  <c r="HF152" i="3"/>
  <c r="HF93" i="3"/>
  <c r="HF34" i="3"/>
  <c r="GZ152" i="3"/>
  <c r="GZ93" i="3"/>
  <c r="GZ34" i="3"/>
  <c r="GT152" i="3"/>
  <c r="GT93" i="3"/>
  <c r="GT34" i="3"/>
  <c r="GM152" i="3"/>
  <c r="GM93" i="3"/>
  <c r="GM34" i="3"/>
  <c r="GF152" i="3"/>
  <c r="GF93" i="3"/>
  <c r="GF34" i="3"/>
  <c r="FZ152" i="3"/>
  <c r="FZ93" i="3"/>
  <c r="FZ34" i="3"/>
  <c r="FT152" i="3"/>
  <c r="FT93" i="3"/>
  <c r="FT34" i="3"/>
  <c r="FM152" i="3"/>
  <c r="FM93" i="3"/>
  <c r="FM34" i="3"/>
  <c r="FG152" i="3"/>
  <c r="FG93" i="3"/>
  <c r="FG34" i="3"/>
  <c r="EZ152" i="3"/>
  <c r="EZ93" i="3"/>
  <c r="EZ34" i="3"/>
  <c r="LZ33" i="3"/>
  <c r="LN33" i="3"/>
  <c r="LG33" i="3"/>
  <c r="KZ33" i="3"/>
  <c r="KM33" i="3"/>
  <c r="JZ33" i="3"/>
  <c r="JN33" i="3"/>
  <c r="JB33" i="3"/>
  <c r="IP33" i="3"/>
  <c r="IB33" i="3"/>
  <c r="HF151" i="3"/>
  <c r="HF92" i="3"/>
  <c r="HF33" i="3"/>
  <c r="GZ151" i="3"/>
  <c r="GZ92" i="3"/>
  <c r="GZ33" i="3"/>
  <c r="GT151" i="3"/>
  <c r="GT92" i="3"/>
  <c r="GT33" i="3"/>
  <c r="GM151" i="3"/>
  <c r="GM92" i="3"/>
  <c r="GM33" i="3"/>
  <c r="GF151" i="3"/>
  <c r="GF92" i="3"/>
  <c r="GF33" i="3"/>
  <c r="FZ151" i="3"/>
  <c r="FZ92" i="3"/>
  <c r="FZ33" i="3"/>
  <c r="FT151" i="3"/>
  <c r="FT92" i="3"/>
  <c r="FT33" i="3"/>
  <c r="FM151" i="3"/>
  <c r="FM92" i="3"/>
  <c r="FM33" i="3"/>
  <c r="FG151" i="3"/>
  <c r="FG92" i="3"/>
  <c r="FG33" i="3"/>
  <c r="EZ151" i="3"/>
  <c r="EZ92" i="3"/>
  <c r="EZ33" i="3"/>
  <c r="LZ32" i="3"/>
  <c r="LN32" i="3"/>
  <c r="LG32" i="3"/>
  <c r="KZ32" i="3"/>
  <c r="KM32" i="3"/>
  <c r="JZ32" i="3"/>
  <c r="JN32" i="3"/>
  <c r="JB32" i="3"/>
  <c r="IP32" i="3"/>
  <c r="IB32" i="3"/>
  <c r="HF150" i="3"/>
  <c r="HF91" i="3"/>
  <c r="HF32" i="3"/>
  <c r="GZ150" i="3"/>
  <c r="GZ91" i="3"/>
  <c r="GZ32" i="3"/>
  <c r="GT150" i="3"/>
  <c r="GT91" i="3"/>
  <c r="GT32" i="3"/>
  <c r="GM150" i="3"/>
  <c r="GM91" i="3"/>
  <c r="GM32" i="3"/>
  <c r="GF150" i="3"/>
  <c r="GF91" i="3"/>
  <c r="GF32" i="3"/>
  <c r="FZ150" i="3"/>
  <c r="FZ91" i="3"/>
  <c r="FZ32" i="3"/>
  <c r="FT150" i="3"/>
  <c r="FT91" i="3"/>
  <c r="FT32" i="3"/>
  <c r="FM150" i="3"/>
  <c r="FM91" i="3"/>
  <c r="FM32" i="3"/>
  <c r="FG150" i="3"/>
  <c r="FG91" i="3"/>
  <c r="FG32" i="3"/>
  <c r="EZ150" i="3"/>
  <c r="EZ91" i="3"/>
  <c r="EZ32" i="3"/>
  <c r="LZ31" i="3"/>
  <c r="LN31" i="3"/>
  <c r="LG31" i="3"/>
  <c r="KZ31" i="3"/>
  <c r="KM31" i="3"/>
  <c r="JZ31" i="3"/>
  <c r="JN31" i="3"/>
  <c r="JB31" i="3"/>
  <c r="IP31" i="3"/>
  <c r="IB31" i="3"/>
  <c r="HF149" i="3"/>
  <c r="HF90" i="3"/>
  <c r="HF31" i="3"/>
  <c r="GZ149" i="3"/>
  <c r="GZ90" i="3"/>
  <c r="GZ31" i="3"/>
  <c r="GT149" i="3"/>
  <c r="GT90" i="3"/>
  <c r="GT31" i="3"/>
  <c r="GM149" i="3"/>
  <c r="GM90" i="3"/>
  <c r="GM31" i="3"/>
  <c r="GF149" i="3"/>
  <c r="GF90" i="3"/>
  <c r="GF31" i="3"/>
  <c r="FZ149" i="3"/>
  <c r="FZ90" i="3"/>
  <c r="FZ31" i="3"/>
  <c r="FT149" i="3"/>
  <c r="FT90" i="3"/>
  <c r="FT31" i="3"/>
  <c r="FM149" i="3"/>
  <c r="FM90" i="3"/>
  <c r="FM31" i="3"/>
  <c r="FG149" i="3"/>
  <c r="FG90" i="3"/>
  <c r="FG31" i="3"/>
  <c r="EZ149" i="3"/>
  <c r="EZ90" i="3"/>
  <c r="EZ31" i="3"/>
  <c r="LZ30" i="3"/>
  <c r="LN30" i="3"/>
  <c r="LG30" i="3"/>
  <c r="KZ30" i="3"/>
  <c r="KM30" i="3"/>
  <c r="JZ30" i="3"/>
  <c r="JN30" i="3"/>
  <c r="JB30" i="3"/>
  <c r="IP30" i="3"/>
  <c r="IB30" i="3"/>
  <c r="HF148" i="3"/>
  <c r="HF89" i="3"/>
  <c r="HF30" i="3"/>
  <c r="GZ148" i="3"/>
  <c r="GZ89" i="3"/>
  <c r="GZ30" i="3"/>
  <c r="GT148" i="3"/>
  <c r="GT89" i="3"/>
  <c r="GT30" i="3"/>
  <c r="GM148" i="3"/>
  <c r="GM89" i="3"/>
  <c r="GM30" i="3"/>
  <c r="GF148" i="3"/>
  <c r="GF89" i="3"/>
  <c r="GF30" i="3"/>
  <c r="FZ148" i="3"/>
  <c r="FZ89" i="3"/>
  <c r="FZ30" i="3"/>
  <c r="FT148" i="3"/>
  <c r="FT89" i="3"/>
  <c r="FT30" i="3"/>
  <c r="FM148" i="3"/>
  <c r="FM89" i="3"/>
  <c r="FM30" i="3"/>
  <c r="FG148" i="3"/>
  <c r="FG89" i="3"/>
  <c r="FG30" i="3"/>
  <c r="EZ148" i="3"/>
  <c r="EZ89" i="3"/>
  <c r="EZ30" i="3"/>
  <c r="LZ29" i="3"/>
  <c r="LN29" i="3"/>
  <c r="LG29" i="3"/>
  <c r="KZ29" i="3"/>
  <c r="KM29" i="3"/>
  <c r="JZ29" i="3"/>
  <c r="JN29" i="3"/>
  <c r="JB29" i="3"/>
  <c r="IP29" i="3"/>
  <c r="IB29" i="3"/>
  <c r="HF147" i="3"/>
  <c r="HF88" i="3"/>
  <c r="HF29" i="3"/>
  <c r="GZ147" i="3"/>
  <c r="GZ88" i="3"/>
  <c r="GZ29" i="3"/>
  <c r="GT147" i="3"/>
  <c r="GT88" i="3"/>
  <c r="GT29" i="3"/>
  <c r="GM147" i="3"/>
  <c r="GM88" i="3"/>
  <c r="GM29" i="3"/>
  <c r="GF147" i="3"/>
  <c r="GF88" i="3"/>
  <c r="GF29" i="3"/>
  <c r="FZ147" i="3"/>
  <c r="FZ88" i="3"/>
  <c r="FZ29" i="3"/>
  <c r="FT147" i="3"/>
  <c r="FT88" i="3"/>
  <c r="FT29" i="3"/>
  <c r="FM147" i="3"/>
  <c r="FM88" i="3"/>
  <c r="FM29" i="3"/>
  <c r="FG147" i="3"/>
  <c r="FG88" i="3"/>
  <c r="FG29" i="3"/>
  <c r="EZ147" i="3"/>
  <c r="EZ88" i="3"/>
  <c r="EZ29" i="3"/>
  <c r="LZ28" i="3"/>
  <c r="LN28" i="3"/>
  <c r="LG28" i="3"/>
  <c r="KZ28" i="3"/>
  <c r="KM28" i="3"/>
  <c r="JZ28" i="3"/>
  <c r="JN28" i="3"/>
  <c r="JB28" i="3"/>
  <c r="IP28" i="3"/>
  <c r="IB28" i="3"/>
  <c r="HF146" i="3"/>
  <c r="HF87" i="3"/>
  <c r="HF28" i="3"/>
  <c r="GZ146" i="3"/>
  <c r="GZ87" i="3"/>
  <c r="GZ28" i="3"/>
  <c r="GT146" i="3"/>
  <c r="GT87" i="3"/>
  <c r="GT28" i="3"/>
  <c r="GM146" i="3"/>
  <c r="GM87" i="3"/>
  <c r="GM28" i="3"/>
  <c r="GF146" i="3"/>
  <c r="GF87" i="3"/>
  <c r="GF28" i="3"/>
  <c r="FZ146" i="3"/>
  <c r="FZ87" i="3"/>
  <c r="FZ28" i="3"/>
  <c r="FT146" i="3"/>
  <c r="FT87" i="3"/>
  <c r="FT28" i="3"/>
  <c r="FM146" i="3"/>
  <c r="FM87" i="3"/>
  <c r="FM28" i="3"/>
  <c r="FG146" i="3"/>
  <c r="FG87" i="3"/>
  <c r="FG28" i="3"/>
  <c r="EZ146" i="3"/>
  <c r="EZ87" i="3"/>
  <c r="EZ28" i="3"/>
  <c r="LZ27" i="3"/>
  <c r="LN27" i="3"/>
  <c r="LG27" i="3"/>
  <c r="KZ27" i="3"/>
  <c r="KM27" i="3"/>
  <c r="JZ27" i="3"/>
  <c r="JN27" i="3"/>
  <c r="JB27" i="3"/>
  <c r="IP27" i="3"/>
  <c r="IB27" i="3"/>
  <c r="HF145" i="3"/>
  <c r="HF86" i="3"/>
  <c r="HF27" i="3"/>
  <c r="GZ145" i="3"/>
  <c r="GZ86" i="3"/>
  <c r="GZ27" i="3"/>
  <c r="GT145" i="3"/>
  <c r="GT86" i="3"/>
  <c r="GT27" i="3"/>
  <c r="GM145" i="3"/>
  <c r="GM86" i="3"/>
  <c r="GM27" i="3"/>
  <c r="GF145" i="3"/>
  <c r="GF86" i="3"/>
  <c r="GF27" i="3"/>
  <c r="FZ145" i="3"/>
  <c r="FZ86" i="3"/>
  <c r="FZ27" i="3"/>
  <c r="FT145" i="3"/>
  <c r="FT86" i="3"/>
  <c r="FT27" i="3"/>
  <c r="FM145" i="3"/>
  <c r="FM86" i="3"/>
  <c r="FM27" i="3"/>
  <c r="FG145" i="3"/>
  <c r="FG86" i="3"/>
  <c r="FG27" i="3"/>
  <c r="EZ145" i="3"/>
  <c r="EZ86" i="3"/>
  <c r="EZ27" i="3"/>
  <c r="LZ26" i="3"/>
  <c r="LN26" i="3"/>
  <c r="LG26" i="3"/>
  <c r="KZ26" i="3"/>
  <c r="KM26" i="3"/>
  <c r="JZ26" i="3"/>
  <c r="JN26" i="3"/>
  <c r="JB26" i="3"/>
  <c r="IP26" i="3"/>
  <c r="IB26" i="3"/>
  <c r="HF144" i="3"/>
  <c r="HF85" i="3"/>
  <c r="HF26" i="3"/>
  <c r="GZ144" i="3"/>
  <c r="GZ85" i="3"/>
  <c r="GZ26" i="3"/>
  <c r="GT144" i="3"/>
  <c r="GT85" i="3"/>
  <c r="GT26" i="3"/>
  <c r="GM144" i="3"/>
  <c r="GM85" i="3"/>
  <c r="GM26" i="3"/>
  <c r="GF144" i="3"/>
  <c r="GF85" i="3"/>
  <c r="GF26" i="3"/>
  <c r="FZ144" i="3"/>
  <c r="FZ85" i="3"/>
  <c r="FZ26" i="3"/>
  <c r="FT144" i="3"/>
  <c r="FT85" i="3"/>
  <c r="FT26" i="3"/>
  <c r="FM144" i="3"/>
  <c r="FM85" i="3"/>
  <c r="FM26" i="3"/>
  <c r="FG144" i="3"/>
  <c r="FG85" i="3"/>
  <c r="FG26" i="3"/>
  <c r="EZ144" i="3"/>
  <c r="EZ85" i="3"/>
  <c r="EZ26" i="3"/>
  <c r="LZ25" i="3"/>
  <c r="LN25" i="3"/>
  <c r="LG25" i="3"/>
  <c r="KZ25" i="3"/>
  <c r="KM25" i="3"/>
  <c r="JZ25" i="3"/>
  <c r="JN25" i="3"/>
  <c r="JB25" i="3"/>
  <c r="IP25" i="3"/>
  <c r="IB25" i="3"/>
  <c r="HF143" i="3"/>
  <c r="HF84" i="3"/>
  <c r="HF25" i="3"/>
  <c r="GZ143" i="3"/>
  <c r="GZ84" i="3"/>
  <c r="GZ25" i="3"/>
  <c r="GT143" i="3"/>
  <c r="GT84" i="3"/>
  <c r="GT25" i="3"/>
  <c r="GM143" i="3"/>
  <c r="GM84" i="3"/>
  <c r="GM25" i="3"/>
  <c r="GF143" i="3"/>
  <c r="GF84" i="3"/>
  <c r="GF25" i="3"/>
  <c r="FZ143" i="3"/>
  <c r="FZ84" i="3"/>
  <c r="FZ25" i="3"/>
  <c r="FT143" i="3"/>
  <c r="FT84" i="3"/>
  <c r="FT25" i="3"/>
  <c r="FM143" i="3"/>
  <c r="FM84" i="3"/>
  <c r="FM25" i="3"/>
  <c r="FG143" i="3"/>
  <c r="FG84" i="3"/>
  <c r="FG25" i="3"/>
  <c r="EZ143" i="3"/>
  <c r="EZ84" i="3"/>
  <c r="EZ25" i="3"/>
  <c r="LZ24" i="3"/>
  <c r="LN24" i="3"/>
  <c r="LG24" i="3"/>
  <c r="KZ24" i="3"/>
  <c r="KM24" i="3"/>
  <c r="JZ24" i="3"/>
  <c r="JN24" i="3"/>
  <c r="JB24" i="3"/>
  <c r="IP24" i="3"/>
  <c r="IB24" i="3"/>
  <c r="HF142" i="3"/>
  <c r="HF83" i="3"/>
  <c r="HF24" i="3"/>
  <c r="GZ142" i="3"/>
  <c r="GZ83" i="3"/>
  <c r="GZ24" i="3"/>
  <c r="GT142" i="3"/>
  <c r="GT83" i="3"/>
  <c r="GT24" i="3"/>
  <c r="GM142" i="3"/>
  <c r="GM83" i="3"/>
  <c r="GM24" i="3"/>
  <c r="GF142" i="3"/>
  <c r="GF83" i="3"/>
  <c r="GF24" i="3"/>
  <c r="FZ142" i="3"/>
  <c r="FZ83" i="3"/>
  <c r="FZ24" i="3"/>
  <c r="FT142" i="3"/>
  <c r="FT83" i="3"/>
  <c r="FT24" i="3"/>
  <c r="FM142" i="3"/>
  <c r="FM83" i="3"/>
  <c r="FM24" i="3"/>
  <c r="FG142" i="3"/>
  <c r="FG83" i="3"/>
  <c r="FG24" i="3"/>
  <c r="EZ142" i="3"/>
  <c r="EZ83" i="3"/>
  <c r="EZ24" i="3"/>
  <c r="LZ23" i="3"/>
  <c r="LN23" i="3"/>
  <c r="LG23" i="3"/>
  <c r="KZ23" i="3"/>
  <c r="KM23" i="3"/>
  <c r="JZ23" i="3"/>
  <c r="JN23" i="3"/>
  <c r="JB23" i="3"/>
  <c r="IP23" i="3"/>
  <c r="IB23" i="3"/>
  <c r="HF141" i="3"/>
  <c r="HF82" i="3"/>
  <c r="HF23" i="3"/>
  <c r="GZ141" i="3"/>
  <c r="GZ82" i="3"/>
  <c r="GZ23" i="3"/>
  <c r="GT141" i="3"/>
  <c r="GT82" i="3"/>
  <c r="GT23" i="3"/>
  <c r="GM141" i="3"/>
  <c r="GM82" i="3"/>
  <c r="GM23" i="3"/>
  <c r="GF141" i="3"/>
  <c r="GF82" i="3"/>
  <c r="GF23" i="3"/>
  <c r="FZ141" i="3"/>
  <c r="FZ82" i="3"/>
  <c r="FZ23" i="3"/>
  <c r="FT141" i="3"/>
  <c r="FT82" i="3"/>
  <c r="FT23" i="3"/>
  <c r="FM141" i="3"/>
  <c r="FM82" i="3"/>
  <c r="FM23" i="3"/>
  <c r="FG141" i="3"/>
  <c r="FG82" i="3"/>
  <c r="FG23" i="3"/>
  <c r="EZ141" i="3"/>
  <c r="EZ82" i="3"/>
  <c r="EZ23" i="3"/>
  <c r="LZ22" i="3"/>
  <c r="LN22" i="3"/>
  <c r="LG22" i="3"/>
  <c r="KZ22" i="3"/>
  <c r="KM22" i="3"/>
  <c r="JZ22" i="3"/>
  <c r="JN22" i="3"/>
  <c r="JB22" i="3"/>
  <c r="IP22" i="3"/>
  <c r="IB22" i="3"/>
  <c r="HF140" i="3"/>
  <c r="HF81" i="3"/>
  <c r="HF22" i="3"/>
  <c r="GZ140" i="3"/>
  <c r="GZ81" i="3"/>
  <c r="GZ22" i="3"/>
  <c r="GT140" i="3"/>
  <c r="GT81" i="3"/>
  <c r="GT22" i="3"/>
  <c r="GM140" i="3"/>
  <c r="GM81" i="3"/>
  <c r="GM22" i="3"/>
  <c r="GF140" i="3"/>
  <c r="GF81" i="3"/>
  <c r="GF22" i="3"/>
  <c r="FZ140" i="3"/>
  <c r="FZ81" i="3"/>
  <c r="FZ22" i="3"/>
  <c r="FT140" i="3"/>
  <c r="FT81" i="3"/>
  <c r="FT22" i="3"/>
  <c r="FM140" i="3"/>
  <c r="FM81" i="3"/>
  <c r="FM22" i="3"/>
  <c r="FG140" i="3"/>
  <c r="FG81" i="3"/>
  <c r="FG22" i="3"/>
  <c r="EZ140" i="3"/>
  <c r="EZ81" i="3"/>
  <c r="EZ22" i="3"/>
  <c r="LZ21" i="3"/>
  <c r="LN21" i="3"/>
  <c r="LG21" i="3"/>
  <c r="KZ21" i="3"/>
  <c r="KM21" i="3"/>
  <c r="JZ21" i="3"/>
  <c r="JN21" i="3"/>
  <c r="JB21" i="3"/>
  <c r="IP21" i="3"/>
  <c r="IB21" i="3"/>
  <c r="HF139" i="3"/>
  <c r="HF80" i="3"/>
  <c r="HF21" i="3"/>
  <c r="GZ139" i="3"/>
  <c r="GZ80" i="3"/>
  <c r="GZ21" i="3"/>
  <c r="GT139" i="3"/>
  <c r="GT80" i="3"/>
  <c r="GT21" i="3"/>
  <c r="GM139" i="3"/>
  <c r="GM80" i="3"/>
  <c r="GM21" i="3"/>
  <c r="GF139" i="3"/>
  <c r="GF80" i="3"/>
  <c r="GF21" i="3"/>
  <c r="FZ139" i="3"/>
  <c r="FZ80" i="3"/>
  <c r="FZ21" i="3"/>
  <c r="FT139" i="3"/>
  <c r="FT80" i="3"/>
  <c r="FT21" i="3"/>
  <c r="FM139" i="3"/>
  <c r="FM80" i="3"/>
  <c r="FM21" i="3"/>
  <c r="FG139" i="3"/>
  <c r="FG80" i="3"/>
  <c r="FG21" i="3"/>
  <c r="EZ139" i="3"/>
  <c r="EZ80" i="3"/>
  <c r="EZ21" i="3"/>
  <c r="LZ20" i="3"/>
  <c r="LN20" i="3"/>
  <c r="LG20" i="3"/>
  <c r="KZ20" i="3"/>
  <c r="KM20" i="3"/>
  <c r="JZ20" i="3"/>
  <c r="JN20" i="3"/>
  <c r="JB20" i="3"/>
  <c r="IP20" i="3"/>
  <c r="IB20" i="3"/>
  <c r="HF138" i="3"/>
  <c r="HF79" i="3"/>
  <c r="HF20" i="3"/>
  <c r="GZ138" i="3"/>
  <c r="GZ79" i="3"/>
  <c r="GZ20" i="3"/>
  <c r="GT138" i="3"/>
  <c r="GT79" i="3"/>
  <c r="GT20" i="3"/>
  <c r="GM138" i="3"/>
  <c r="GM79" i="3"/>
  <c r="GM20" i="3"/>
  <c r="GF138" i="3"/>
  <c r="GF79" i="3"/>
  <c r="GF20" i="3"/>
  <c r="FZ138" i="3"/>
  <c r="FZ79" i="3"/>
  <c r="FZ20" i="3"/>
  <c r="FT138" i="3"/>
  <c r="FT79" i="3"/>
  <c r="FT20" i="3"/>
  <c r="FM138" i="3"/>
  <c r="FM79" i="3"/>
  <c r="FM20" i="3"/>
  <c r="FG138" i="3"/>
  <c r="FG79" i="3"/>
  <c r="FG20" i="3"/>
  <c r="EZ138" i="3"/>
  <c r="EZ79" i="3"/>
  <c r="EZ20" i="3"/>
  <c r="LZ19" i="3"/>
  <c r="LN19" i="3"/>
  <c r="LG19" i="3"/>
  <c r="KZ19" i="3"/>
  <c r="KM19" i="3"/>
  <c r="JZ19" i="3"/>
  <c r="JN19" i="3"/>
  <c r="JB19" i="3"/>
  <c r="IP19" i="3"/>
  <c r="IB19" i="3"/>
  <c r="HF137" i="3"/>
  <c r="HF78" i="3"/>
  <c r="HF19" i="3"/>
  <c r="GZ137" i="3"/>
  <c r="GZ78" i="3"/>
  <c r="GZ19" i="3"/>
  <c r="GT137" i="3"/>
  <c r="GT78" i="3"/>
  <c r="GT19" i="3"/>
  <c r="GM137" i="3"/>
  <c r="GM78" i="3"/>
  <c r="GM19" i="3"/>
  <c r="GF137" i="3"/>
  <c r="GF78" i="3"/>
  <c r="GF19" i="3"/>
  <c r="FZ137" i="3"/>
  <c r="FZ78" i="3"/>
  <c r="FZ19" i="3"/>
  <c r="FT137" i="3"/>
  <c r="FT78" i="3"/>
  <c r="FT19" i="3"/>
  <c r="FM137" i="3"/>
  <c r="FM78" i="3"/>
  <c r="FM19" i="3"/>
  <c r="FG137" i="3"/>
  <c r="FG78" i="3"/>
  <c r="FG19" i="3"/>
  <c r="EZ137" i="3"/>
  <c r="EZ78" i="3"/>
  <c r="EZ19" i="3"/>
  <c r="LZ18" i="3"/>
  <c r="LN18" i="3"/>
  <c r="LG18" i="3"/>
  <c r="KZ18" i="3"/>
  <c r="KM18" i="3"/>
  <c r="JZ18" i="3"/>
  <c r="JN18" i="3"/>
  <c r="JB18" i="3"/>
  <c r="IP18" i="3"/>
  <c r="IB18" i="3"/>
  <c r="HF136" i="3"/>
  <c r="HF77" i="3"/>
  <c r="HF18" i="3"/>
  <c r="GZ136" i="3"/>
  <c r="GZ77" i="3"/>
  <c r="GZ18" i="3"/>
  <c r="GT136" i="3"/>
  <c r="GT77" i="3"/>
  <c r="GT18" i="3"/>
  <c r="GM136" i="3"/>
  <c r="GM77" i="3"/>
  <c r="GM18" i="3"/>
  <c r="GF136" i="3"/>
  <c r="GF77" i="3"/>
  <c r="GF18" i="3"/>
  <c r="FZ136" i="3"/>
  <c r="FZ77" i="3"/>
  <c r="FZ18" i="3"/>
  <c r="FT136" i="3"/>
  <c r="FT77" i="3"/>
  <c r="FT18" i="3"/>
  <c r="FM136" i="3"/>
  <c r="FM77" i="3"/>
  <c r="FM18" i="3"/>
  <c r="FG136" i="3"/>
  <c r="FG77" i="3"/>
  <c r="FG18" i="3"/>
  <c r="EZ136" i="3"/>
  <c r="EZ77" i="3"/>
  <c r="EZ18" i="3"/>
  <c r="LZ17" i="3"/>
  <c r="LN17" i="3"/>
  <c r="LG17" i="3"/>
  <c r="KZ17" i="3"/>
  <c r="KM17" i="3"/>
  <c r="JZ17" i="3"/>
  <c r="JN17" i="3"/>
  <c r="JB17" i="3"/>
  <c r="IP17" i="3"/>
  <c r="IB17" i="3"/>
  <c r="HF135" i="3"/>
  <c r="HF76" i="3"/>
  <c r="HF17" i="3"/>
  <c r="GZ135" i="3"/>
  <c r="GZ76" i="3"/>
  <c r="GZ17" i="3"/>
  <c r="GT135" i="3"/>
  <c r="GT76" i="3"/>
  <c r="GT17" i="3"/>
  <c r="GM135" i="3"/>
  <c r="GM76" i="3"/>
  <c r="GM17" i="3"/>
  <c r="GF135" i="3"/>
  <c r="GF76" i="3"/>
  <c r="GF17" i="3"/>
  <c r="FZ135" i="3"/>
  <c r="FZ76" i="3"/>
  <c r="FZ17" i="3"/>
  <c r="FT135" i="3"/>
  <c r="FT76" i="3"/>
  <c r="FT17" i="3"/>
  <c r="FM135" i="3"/>
  <c r="FM76" i="3"/>
  <c r="FM17" i="3"/>
  <c r="FG135" i="3"/>
  <c r="FG76" i="3"/>
  <c r="FG17" i="3"/>
  <c r="EZ135" i="3"/>
  <c r="EZ76" i="3"/>
  <c r="EZ17" i="3"/>
  <c r="LZ16" i="3"/>
  <c r="LN16" i="3"/>
  <c r="LG16" i="3"/>
  <c r="KZ16" i="3"/>
  <c r="KM16" i="3"/>
  <c r="JZ16" i="3"/>
  <c r="JN16" i="3"/>
  <c r="JB16" i="3"/>
  <c r="IP16" i="3"/>
  <c r="IB16" i="3"/>
  <c r="HF134" i="3"/>
  <c r="HF75" i="3"/>
  <c r="HF16" i="3"/>
  <c r="GZ134" i="3"/>
  <c r="GZ75" i="3"/>
  <c r="GZ16" i="3"/>
  <c r="GT134" i="3"/>
  <c r="GT75" i="3"/>
  <c r="GT16" i="3"/>
  <c r="GM134" i="3"/>
  <c r="GM75" i="3"/>
  <c r="GM16" i="3"/>
  <c r="GF134" i="3"/>
  <c r="GF75" i="3"/>
  <c r="GF16" i="3"/>
  <c r="FZ134" i="3"/>
  <c r="FZ75" i="3"/>
  <c r="FZ16" i="3"/>
  <c r="FT134" i="3"/>
  <c r="FT75" i="3"/>
  <c r="FT16" i="3"/>
  <c r="FM134" i="3"/>
  <c r="FM75" i="3"/>
  <c r="FM16" i="3"/>
  <c r="FG134" i="3"/>
  <c r="FG75" i="3"/>
  <c r="FG16" i="3"/>
  <c r="EZ134" i="3"/>
  <c r="EZ75" i="3"/>
  <c r="EZ16" i="3"/>
  <c r="LZ15" i="3"/>
  <c r="LN15" i="3"/>
  <c r="LG15" i="3"/>
  <c r="KZ15" i="3"/>
  <c r="KM15" i="3"/>
  <c r="JZ15" i="3"/>
  <c r="JN15" i="3"/>
  <c r="JB15" i="3"/>
  <c r="IP15" i="3"/>
  <c r="IB15" i="3"/>
  <c r="HF133" i="3"/>
  <c r="HF74" i="3"/>
  <c r="HF15" i="3"/>
  <c r="GZ133" i="3"/>
  <c r="GZ74" i="3"/>
  <c r="GZ15" i="3"/>
  <c r="GT133" i="3"/>
  <c r="GT74" i="3"/>
  <c r="GT15" i="3"/>
  <c r="GM133" i="3"/>
  <c r="GM74" i="3"/>
  <c r="GM15" i="3"/>
  <c r="GF133" i="3"/>
  <c r="GF74" i="3"/>
  <c r="GF15" i="3"/>
  <c r="FZ133" i="3"/>
  <c r="FZ74" i="3"/>
  <c r="FZ15" i="3"/>
  <c r="FT133" i="3"/>
  <c r="FT74" i="3"/>
  <c r="FT15" i="3"/>
  <c r="FM133" i="3"/>
  <c r="FM74" i="3"/>
  <c r="FM15" i="3"/>
  <c r="FG133" i="3"/>
  <c r="FG74" i="3"/>
  <c r="FG15" i="3"/>
  <c r="EZ133" i="3"/>
  <c r="EZ74" i="3"/>
  <c r="EZ15" i="3"/>
  <c r="LZ14" i="3"/>
  <c r="LN14" i="3"/>
  <c r="LG14" i="3"/>
  <c r="KZ14" i="3"/>
  <c r="KM14" i="3"/>
  <c r="JZ14" i="3"/>
  <c r="JN14" i="3"/>
  <c r="JB14" i="3"/>
  <c r="IP14" i="3"/>
  <c r="IB14" i="3"/>
  <c r="HF132" i="3"/>
  <c r="HF73" i="3"/>
  <c r="HF14" i="3"/>
  <c r="GZ132" i="3"/>
  <c r="GZ73" i="3"/>
  <c r="GZ14" i="3"/>
  <c r="GT132" i="3"/>
  <c r="GT73" i="3"/>
  <c r="GT14" i="3"/>
  <c r="GM132" i="3"/>
  <c r="GM73" i="3"/>
  <c r="GM14" i="3"/>
  <c r="GF132" i="3"/>
  <c r="GF73" i="3"/>
  <c r="GF14" i="3"/>
  <c r="FZ132" i="3"/>
  <c r="FZ73" i="3"/>
  <c r="FZ14" i="3"/>
  <c r="FT132" i="3"/>
  <c r="FT73" i="3"/>
  <c r="FT14" i="3"/>
  <c r="FM132" i="3"/>
  <c r="FM73" i="3"/>
  <c r="FM14" i="3"/>
  <c r="FG132" i="3"/>
  <c r="FG73" i="3"/>
  <c r="FG14" i="3"/>
  <c r="EZ132" i="3"/>
  <c r="EZ73" i="3"/>
  <c r="EZ14" i="3"/>
  <c r="LZ13" i="3"/>
  <c r="LN13" i="3"/>
  <c r="LG13" i="3"/>
  <c r="KZ13" i="3"/>
  <c r="KM13" i="3"/>
  <c r="JZ13" i="3"/>
  <c r="JN13" i="3"/>
  <c r="JB13" i="3"/>
  <c r="IP13" i="3"/>
  <c r="IB13" i="3"/>
  <c r="HF131" i="3"/>
  <c r="HF72" i="3"/>
  <c r="HF13" i="3"/>
  <c r="GZ131" i="3"/>
  <c r="GZ72" i="3"/>
  <c r="GZ13" i="3"/>
  <c r="GT131" i="3"/>
  <c r="GT72" i="3"/>
  <c r="GT13" i="3"/>
  <c r="GM131" i="3"/>
  <c r="GM72" i="3"/>
  <c r="GM13" i="3"/>
  <c r="GF131" i="3"/>
  <c r="GF72" i="3"/>
  <c r="GF13" i="3"/>
  <c r="FZ131" i="3"/>
  <c r="FZ72" i="3"/>
  <c r="FZ13" i="3"/>
  <c r="FT131" i="3"/>
  <c r="FT72" i="3"/>
  <c r="FT13" i="3"/>
  <c r="FM131" i="3"/>
  <c r="FM72" i="3"/>
  <c r="FM13" i="3"/>
  <c r="FG131" i="3"/>
  <c r="FG72" i="3"/>
  <c r="FG13" i="3"/>
  <c r="EZ131" i="3"/>
  <c r="EZ72" i="3"/>
  <c r="EZ13" i="3"/>
  <c r="LZ12" i="3"/>
  <c r="LN12" i="3"/>
  <c r="LG12" i="3"/>
  <c r="KZ12" i="3"/>
  <c r="KM12" i="3"/>
  <c r="JZ12" i="3"/>
  <c r="JN12" i="3"/>
  <c r="JB12" i="3"/>
  <c r="IP12" i="3"/>
  <c r="IB12" i="3"/>
  <c r="HF130" i="3"/>
  <c r="HF71" i="3"/>
  <c r="HF12" i="3"/>
  <c r="GZ130" i="3"/>
  <c r="GZ71" i="3"/>
  <c r="GZ12" i="3"/>
  <c r="GT130" i="3"/>
  <c r="GT71" i="3"/>
  <c r="GT12" i="3"/>
  <c r="GM130" i="3"/>
  <c r="GM71" i="3"/>
  <c r="GM12" i="3"/>
  <c r="GF130" i="3"/>
  <c r="GF71" i="3"/>
  <c r="GF12" i="3"/>
  <c r="FZ130" i="3"/>
  <c r="FZ71" i="3"/>
  <c r="FZ12" i="3"/>
  <c r="FT130" i="3"/>
  <c r="FT71" i="3"/>
  <c r="FT12" i="3"/>
  <c r="FM130" i="3"/>
  <c r="FM71" i="3"/>
  <c r="FM12" i="3"/>
  <c r="FG130" i="3"/>
  <c r="FG71" i="3"/>
  <c r="FG12" i="3"/>
  <c r="EZ130" i="3"/>
  <c r="EZ71" i="3"/>
  <c r="EZ12" i="3"/>
  <c r="LZ11" i="3"/>
  <c r="LN11" i="3"/>
  <c r="LG11" i="3"/>
  <c r="KZ11" i="3"/>
  <c r="KM11" i="3"/>
  <c r="JZ11" i="3"/>
  <c r="JN11" i="3"/>
  <c r="JB11" i="3"/>
  <c r="IP11" i="3"/>
  <c r="IB11" i="3"/>
  <c r="HF129" i="3"/>
  <c r="HF70" i="3"/>
  <c r="HF11" i="3"/>
  <c r="GZ129" i="3"/>
  <c r="GZ70" i="3"/>
  <c r="GZ11" i="3"/>
  <c r="GT129" i="3"/>
  <c r="GT70" i="3"/>
  <c r="GT11" i="3"/>
  <c r="GM129" i="3"/>
  <c r="GM70" i="3"/>
  <c r="GM11" i="3"/>
  <c r="GF129" i="3"/>
  <c r="GF70" i="3"/>
  <c r="GF11" i="3"/>
  <c r="FZ129" i="3"/>
  <c r="FZ70" i="3"/>
  <c r="FZ11" i="3"/>
  <c r="FT129" i="3"/>
  <c r="FT70" i="3"/>
  <c r="FT11" i="3"/>
  <c r="FM129" i="3"/>
  <c r="FM70" i="3"/>
  <c r="FM11" i="3"/>
  <c r="FG129" i="3"/>
  <c r="FG70" i="3"/>
  <c r="FG11" i="3"/>
  <c r="EZ129" i="3"/>
  <c r="EZ70" i="3"/>
  <c r="EZ11" i="3"/>
  <c r="LZ10" i="3"/>
  <c r="LN10" i="3"/>
  <c r="LG10" i="3"/>
  <c r="KZ10" i="3"/>
  <c r="KM10" i="3"/>
  <c r="JZ10" i="3"/>
  <c r="JN10" i="3"/>
  <c r="JB10" i="3"/>
  <c r="IP10" i="3"/>
  <c r="IB10" i="3"/>
  <c r="HF128" i="3"/>
  <c r="HF69" i="3"/>
  <c r="HF10" i="3"/>
  <c r="GZ128" i="3"/>
  <c r="GZ69" i="3"/>
  <c r="GZ10" i="3"/>
  <c r="GT128" i="3"/>
  <c r="GT69" i="3"/>
  <c r="GT10" i="3"/>
  <c r="GM128" i="3"/>
  <c r="GM69" i="3"/>
  <c r="GM10" i="3"/>
  <c r="GF128" i="3"/>
  <c r="GF69" i="3"/>
  <c r="GF10" i="3"/>
  <c r="FZ128" i="3"/>
  <c r="FZ69" i="3"/>
  <c r="FZ10" i="3"/>
  <c r="FT128" i="3"/>
  <c r="FT69" i="3"/>
  <c r="FT10" i="3"/>
  <c r="FM128" i="3"/>
  <c r="FM69" i="3"/>
  <c r="FM10" i="3"/>
  <c r="FG128" i="3"/>
  <c r="FG69" i="3"/>
  <c r="FG10" i="3"/>
  <c r="EZ128" i="3"/>
  <c r="EZ69" i="3"/>
  <c r="EZ10" i="3"/>
  <c r="LZ9" i="3"/>
  <c r="LN9" i="3"/>
  <c r="LG9" i="3"/>
  <c r="KZ9" i="3"/>
  <c r="KM9" i="3"/>
  <c r="JZ9" i="3"/>
  <c r="JN9" i="3"/>
  <c r="JB9" i="3"/>
  <c r="IP9" i="3"/>
  <c r="IB9" i="3"/>
  <c r="HF127" i="3"/>
  <c r="HF68" i="3"/>
  <c r="HF9" i="3"/>
  <c r="GZ127" i="3"/>
  <c r="GZ68" i="3"/>
  <c r="GZ9" i="3"/>
  <c r="GT127" i="3"/>
  <c r="GT68" i="3"/>
  <c r="GT9" i="3"/>
  <c r="GM127" i="3"/>
  <c r="GM68" i="3"/>
  <c r="GM9" i="3"/>
  <c r="GF127" i="3"/>
  <c r="GF68" i="3"/>
  <c r="GF9" i="3"/>
  <c r="FZ127" i="3"/>
  <c r="FZ68" i="3"/>
  <c r="FZ9" i="3"/>
  <c r="FT127" i="3"/>
  <c r="FT68" i="3"/>
  <c r="FT9" i="3"/>
  <c r="FM127" i="3"/>
  <c r="FM68" i="3"/>
  <c r="FM9" i="3"/>
  <c r="FG127" i="3"/>
  <c r="FG68" i="3"/>
  <c r="FG9" i="3"/>
  <c r="EZ127" i="3"/>
  <c r="EZ68" i="3"/>
  <c r="EZ9" i="3"/>
  <c r="LZ8" i="3"/>
  <c r="LN8" i="3"/>
  <c r="LG8" i="3"/>
  <c r="KZ8" i="3"/>
  <c r="KM8" i="3"/>
  <c r="JZ8" i="3"/>
  <c r="JN8" i="3"/>
  <c r="JB8" i="3"/>
  <c r="IP8" i="3"/>
  <c r="IB8" i="3"/>
  <c r="HF126" i="3"/>
  <c r="HF67" i="3"/>
  <c r="HF8" i="3"/>
  <c r="GZ126" i="3"/>
  <c r="GZ67" i="3"/>
  <c r="GZ8" i="3"/>
  <c r="GT126" i="3"/>
  <c r="GT67" i="3"/>
  <c r="GT8" i="3"/>
  <c r="GM126" i="3"/>
  <c r="GM67" i="3"/>
  <c r="GM8" i="3"/>
  <c r="GF126" i="3"/>
  <c r="GF67" i="3"/>
  <c r="GF8" i="3"/>
  <c r="FZ126" i="3"/>
  <c r="FZ67" i="3"/>
  <c r="FZ8" i="3"/>
  <c r="FT126" i="3"/>
  <c r="FT67" i="3"/>
  <c r="FT8" i="3"/>
  <c r="FM126" i="3"/>
  <c r="FM67" i="3"/>
  <c r="FM8" i="3"/>
  <c r="FG126" i="3"/>
  <c r="FG67" i="3"/>
  <c r="FG8" i="3"/>
  <c r="EZ126" i="3"/>
  <c r="EZ67" i="3"/>
  <c r="EZ8" i="3"/>
  <c r="LZ7" i="3"/>
  <c r="LN7" i="3"/>
  <c r="LG7" i="3"/>
  <c r="KZ7" i="3"/>
  <c r="KM7" i="3"/>
  <c r="JZ7" i="3"/>
  <c r="JN7" i="3"/>
  <c r="JB7" i="3"/>
  <c r="IP7" i="3"/>
  <c r="IB7" i="3"/>
  <c r="HF125" i="3"/>
  <c r="HF66" i="3"/>
  <c r="HF7" i="3"/>
  <c r="GZ125" i="3"/>
  <c r="GZ66" i="3"/>
  <c r="GZ7" i="3"/>
  <c r="GT125" i="3"/>
  <c r="GT66" i="3"/>
  <c r="GT7" i="3"/>
  <c r="GM125" i="3"/>
  <c r="GM66" i="3"/>
  <c r="GM7" i="3"/>
  <c r="GF125" i="3"/>
  <c r="GF66" i="3"/>
  <c r="GF7" i="3"/>
  <c r="FZ125" i="3"/>
  <c r="FZ66" i="3"/>
  <c r="FZ7" i="3"/>
  <c r="FT125" i="3"/>
  <c r="FT66" i="3"/>
  <c r="FT7" i="3"/>
  <c r="FM125" i="3"/>
  <c r="FM66" i="3"/>
  <c r="FM7" i="3"/>
  <c r="FG125" i="3"/>
  <c r="FG66" i="3"/>
  <c r="FG7" i="3"/>
  <c r="EZ125" i="3"/>
  <c r="EZ66" i="3"/>
  <c r="EZ7" i="3"/>
  <c r="LZ6" i="3"/>
  <c r="LN6" i="3"/>
  <c r="LG6" i="3"/>
  <c r="KZ6" i="3"/>
  <c r="KM6" i="3"/>
  <c r="JZ6" i="3"/>
  <c r="JN6" i="3"/>
  <c r="JB6" i="3"/>
  <c r="IP6" i="3"/>
  <c r="IB6" i="3"/>
  <c r="HF124" i="3"/>
  <c r="HF65" i="3"/>
  <c r="HF6" i="3"/>
  <c r="GZ124" i="3"/>
  <c r="GZ65" i="3"/>
  <c r="GZ6" i="3"/>
  <c r="GT124" i="3"/>
  <c r="GT65" i="3"/>
  <c r="GT6" i="3"/>
  <c r="GM124" i="3"/>
  <c r="GM65" i="3"/>
  <c r="GM6" i="3"/>
  <c r="GF124" i="3"/>
  <c r="GF65" i="3"/>
  <c r="GF6" i="3"/>
  <c r="FZ124" i="3"/>
  <c r="FZ65" i="3"/>
  <c r="FZ6" i="3"/>
  <c r="FT124" i="3"/>
  <c r="FT65" i="3"/>
  <c r="FT6" i="3"/>
  <c r="FM124" i="3"/>
  <c r="FM65" i="3"/>
  <c r="FM6" i="3"/>
  <c r="FG124" i="3"/>
  <c r="FG65" i="3"/>
  <c r="FG6" i="3"/>
  <c r="EZ124" i="3"/>
  <c r="EZ65" i="3"/>
  <c r="EZ6" i="3"/>
  <c r="LZ5" i="3"/>
  <c r="LN5" i="3"/>
  <c r="LG5" i="3"/>
  <c r="KZ5" i="3"/>
  <c r="KM5" i="3"/>
  <c r="JZ5" i="3"/>
  <c r="JN5" i="3"/>
  <c r="JB5" i="3"/>
  <c r="IP5" i="3"/>
  <c r="IB5" i="3"/>
  <c r="HF123" i="3"/>
  <c r="HF64" i="3"/>
  <c r="HF5" i="3"/>
  <c r="GZ123" i="3"/>
  <c r="GZ64" i="3"/>
  <c r="GZ5" i="3"/>
  <c r="GT123" i="3"/>
  <c r="GT64" i="3"/>
  <c r="GT5" i="3"/>
  <c r="GM123" i="3"/>
  <c r="GM64" i="3"/>
  <c r="GM5" i="3"/>
  <c r="GF123" i="3"/>
  <c r="GF64" i="3"/>
  <c r="GF5" i="3"/>
  <c r="FZ123" i="3"/>
  <c r="FZ64" i="3"/>
  <c r="FZ5" i="3"/>
  <c r="FT123" i="3"/>
  <c r="FT64" i="3"/>
  <c r="FT5" i="3"/>
  <c r="FM123" i="3"/>
  <c r="FM64" i="3"/>
  <c r="FM5" i="3"/>
  <c r="FG123" i="3"/>
  <c r="FG64" i="3"/>
  <c r="FG5" i="3"/>
  <c r="EZ123" i="3"/>
  <c r="EZ64" i="3"/>
  <c r="EZ5" i="3"/>
  <c r="LZ4" i="3"/>
  <c r="LN4" i="3"/>
  <c r="LG4" i="3"/>
  <c r="KZ4" i="3"/>
  <c r="KM4" i="3"/>
  <c r="JZ4" i="3"/>
  <c r="JN4" i="3"/>
  <c r="JB4" i="3"/>
  <c r="IP4" i="3"/>
  <c r="IB4" i="3"/>
  <c r="HF122" i="3"/>
  <c r="HF63" i="3"/>
  <c r="HF4" i="3"/>
  <c r="GZ122" i="3"/>
  <c r="GZ63" i="3"/>
  <c r="GZ4" i="3"/>
  <c r="GT122" i="3"/>
  <c r="GT63" i="3"/>
  <c r="GT4" i="3"/>
  <c r="GM122" i="3"/>
  <c r="GM63" i="3"/>
  <c r="GM4" i="3"/>
  <c r="GF122" i="3"/>
  <c r="GF63" i="3"/>
  <c r="GF4" i="3"/>
  <c r="FZ122" i="3"/>
  <c r="FZ63" i="3"/>
  <c r="FZ4" i="3"/>
  <c r="FT122" i="3"/>
  <c r="FT63" i="3"/>
  <c r="FT4" i="3"/>
  <c r="FM122" i="3"/>
  <c r="FM63" i="3"/>
  <c r="FM4" i="3"/>
  <c r="FG122" i="3"/>
  <c r="FG63" i="3"/>
  <c r="FG4" i="3"/>
  <c r="EZ122" i="3"/>
  <c r="EZ63" i="3"/>
  <c r="EZ4" i="3"/>
  <c r="LZ3" i="3"/>
  <c r="LN3" i="3"/>
  <c r="LG3" i="3"/>
  <c r="KZ3" i="3"/>
  <c r="KM3" i="3"/>
  <c r="JZ3" i="3"/>
  <c r="JN3" i="3"/>
  <c r="JB3" i="3"/>
  <c r="IP3" i="3"/>
  <c r="IB3" i="3"/>
  <c r="HF121" i="3"/>
  <c r="HF62" i="3"/>
  <c r="HF3" i="3"/>
  <c r="GZ121" i="3"/>
  <c r="GZ62" i="3"/>
  <c r="GZ3" i="3"/>
  <c r="GT121" i="3"/>
  <c r="GT62" i="3"/>
  <c r="GT3" i="3"/>
  <c r="GM121" i="3"/>
  <c r="GM62" i="3"/>
  <c r="GM3" i="3"/>
  <c r="GF121" i="3"/>
  <c r="GF62" i="3"/>
  <c r="GF3" i="3"/>
  <c r="FZ121" i="3"/>
  <c r="FZ62" i="3"/>
  <c r="FZ3" i="3"/>
  <c r="FT121" i="3"/>
  <c r="FT62" i="3"/>
  <c r="FT3" i="3"/>
  <c r="FM121" i="3"/>
  <c r="FM62" i="3"/>
  <c r="FM3" i="3"/>
  <c r="FG121" i="3"/>
  <c r="FG62" i="3"/>
  <c r="FG3" i="3"/>
  <c r="EZ121" i="3"/>
  <c r="EZ62" i="3"/>
  <c r="EZ3" i="3"/>
  <c r="LZ2" i="3"/>
  <c r="LN2" i="3"/>
  <c r="LG2" i="3"/>
  <c r="KZ2" i="3"/>
  <c r="KM2" i="3"/>
  <c r="JZ2" i="3"/>
  <c r="JN2" i="3"/>
  <c r="JB2" i="3"/>
  <c r="IP2" i="3"/>
  <c r="IB2" i="3"/>
  <c r="HF120" i="3"/>
  <c r="HF61" i="3"/>
  <c r="HF2" i="3"/>
  <c r="GZ120" i="3"/>
  <c r="GZ61" i="3"/>
  <c r="GZ2" i="3"/>
  <c r="GT120" i="3"/>
  <c r="GT61" i="3"/>
  <c r="GT2" i="3"/>
  <c r="GM120" i="3"/>
  <c r="GM61" i="3"/>
  <c r="GM2" i="3"/>
  <c r="GF120" i="3"/>
  <c r="GF61" i="3"/>
  <c r="GF2" i="3"/>
  <c r="FZ120" i="3"/>
  <c r="FZ61" i="3"/>
  <c r="FZ2" i="3"/>
  <c r="FT120" i="3"/>
  <c r="FT61" i="3"/>
  <c r="FT2" i="3"/>
  <c r="FM120" i="3"/>
  <c r="FM61" i="3"/>
  <c r="FM2" i="3"/>
  <c r="FG120" i="3"/>
  <c r="FG61" i="3"/>
  <c r="FG2" i="3"/>
  <c r="EZ120" i="3"/>
  <c r="EZ61" i="3"/>
  <c r="EZ2" i="3"/>
  <c r="MA296" i="2"/>
  <c r="LO296" i="2"/>
  <c r="LH296" i="2"/>
  <c r="LA296" i="2"/>
  <c r="KN296" i="2"/>
  <c r="KA296" i="2"/>
  <c r="JO296" i="2"/>
  <c r="JC296" i="2"/>
  <c r="IQ296" i="2"/>
  <c r="IC296" i="2"/>
  <c r="MA295" i="2"/>
  <c r="LO295" i="2"/>
  <c r="LH295" i="2"/>
  <c r="LA295" i="2"/>
  <c r="KN295" i="2"/>
  <c r="KA295" i="2"/>
  <c r="JO295" i="2"/>
  <c r="JC295" i="2"/>
  <c r="IQ295" i="2"/>
  <c r="IC295" i="2"/>
  <c r="MA294" i="2"/>
  <c r="LO294" i="2"/>
  <c r="LH294" i="2"/>
  <c r="LA294" i="2"/>
  <c r="KN294" i="2"/>
  <c r="KA294" i="2"/>
  <c r="JO294" i="2"/>
  <c r="JC294" i="2"/>
  <c r="IQ294" i="2"/>
  <c r="IC294" i="2"/>
  <c r="MA293" i="2"/>
  <c r="LO293" i="2"/>
  <c r="LH293" i="2"/>
  <c r="LA293" i="2"/>
  <c r="KN293" i="2"/>
  <c r="KA293" i="2"/>
  <c r="JO293" i="2"/>
  <c r="JC293" i="2"/>
  <c r="IQ293" i="2"/>
  <c r="IC293" i="2"/>
  <c r="MA292" i="2"/>
  <c r="LO292" i="2"/>
  <c r="LH292" i="2"/>
  <c r="LA292" i="2"/>
  <c r="KN292" i="2"/>
  <c r="KA292" i="2"/>
  <c r="JO292" i="2"/>
  <c r="JC292" i="2"/>
  <c r="IQ292" i="2"/>
  <c r="IC292" i="2"/>
  <c r="MA291" i="2"/>
  <c r="LO291" i="2"/>
  <c r="LH291" i="2"/>
  <c r="LA291" i="2"/>
  <c r="KN291" i="2"/>
  <c r="KA291" i="2"/>
  <c r="JO291" i="2"/>
  <c r="JC291" i="2"/>
  <c r="IQ291" i="2"/>
  <c r="IC291" i="2"/>
  <c r="MA290" i="2"/>
  <c r="LO290" i="2"/>
  <c r="LH290" i="2"/>
  <c r="LA290" i="2"/>
  <c r="KN290" i="2"/>
  <c r="KA290" i="2"/>
  <c r="JO290" i="2"/>
  <c r="JC290" i="2"/>
  <c r="IQ290" i="2"/>
  <c r="IC290" i="2"/>
  <c r="MA289" i="2"/>
  <c r="LO289" i="2"/>
  <c r="LH289" i="2"/>
  <c r="LA289" i="2"/>
  <c r="KN289" i="2"/>
  <c r="KA289" i="2"/>
  <c r="JO289" i="2"/>
  <c r="JC289" i="2"/>
  <c r="IQ289" i="2"/>
  <c r="IC289" i="2"/>
  <c r="MA288" i="2"/>
  <c r="LO288" i="2"/>
  <c r="LH288" i="2"/>
  <c r="LA288" i="2"/>
  <c r="KN288" i="2"/>
  <c r="KA288" i="2"/>
  <c r="JO288" i="2"/>
  <c r="JC288" i="2"/>
  <c r="IQ288" i="2"/>
  <c r="IC288" i="2"/>
  <c r="MA287" i="2"/>
  <c r="LO287" i="2"/>
  <c r="LH287" i="2"/>
  <c r="LA287" i="2"/>
  <c r="KN287" i="2"/>
  <c r="KA287" i="2"/>
  <c r="JO287" i="2"/>
  <c r="JC287" i="2"/>
  <c r="IQ287" i="2"/>
  <c r="IC287" i="2"/>
  <c r="MA286" i="2"/>
  <c r="LO286" i="2"/>
  <c r="LH286" i="2"/>
  <c r="LA286" i="2"/>
  <c r="KN286" i="2"/>
  <c r="KA286" i="2"/>
  <c r="JO286" i="2"/>
  <c r="JC286" i="2"/>
  <c r="IQ286" i="2"/>
  <c r="IC286" i="2"/>
  <c r="MA285" i="2"/>
  <c r="LO285" i="2"/>
  <c r="LH285" i="2"/>
  <c r="LA285" i="2"/>
  <c r="KN285" i="2"/>
  <c r="KA285" i="2"/>
  <c r="JO285" i="2"/>
  <c r="JC285" i="2"/>
  <c r="IQ285" i="2"/>
  <c r="IC285" i="2"/>
  <c r="MA284" i="2"/>
  <c r="LO284" i="2"/>
  <c r="LH284" i="2"/>
  <c r="LA284" i="2"/>
  <c r="KN284" i="2"/>
  <c r="KA284" i="2"/>
  <c r="JO284" i="2"/>
  <c r="JC284" i="2"/>
  <c r="IQ284" i="2"/>
  <c r="IC284" i="2"/>
  <c r="MA283" i="2"/>
  <c r="LO283" i="2"/>
  <c r="LH283" i="2"/>
  <c r="LA283" i="2"/>
  <c r="KN283" i="2"/>
  <c r="KA283" i="2"/>
  <c r="JO283" i="2"/>
  <c r="JC283" i="2"/>
  <c r="IQ283" i="2"/>
  <c r="IC283" i="2"/>
  <c r="MA282" i="2"/>
  <c r="LO282" i="2"/>
  <c r="LH282" i="2"/>
  <c r="LA282" i="2"/>
  <c r="KN282" i="2"/>
  <c r="KA282" i="2"/>
  <c r="JO282" i="2"/>
  <c r="JC282" i="2"/>
  <c r="IQ282" i="2"/>
  <c r="IC282" i="2"/>
  <c r="MA281" i="2"/>
  <c r="LO281" i="2"/>
  <c r="LH281" i="2"/>
  <c r="LA281" i="2"/>
  <c r="KN281" i="2"/>
  <c r="KA281" i="2"/>
  <c r="JO281" i="2"/>
  <c r="JC281" i="2"/>
  <c r="IQ281" i="2"/>
  <c r="IC281" i="2"/>
  <c r="MA280" i="2"/>
  <c r="LO280" i="2"/>
  <c r="LH280" i="2"/>
  <c r="LA280" i="2"/>
  <c r="KN280" i="2"/>
  <c r="KA280" i="2"/>
  <c r="JO280" i="2"/>
  <c r="JC280" i="2"/>
  <c r="IQ280" i="2"/>
  <c r="IC280" i="2"/>
  <c r="MA279" i="2"/>
  <c r="LO279" i="2"/>
  <c r="LH279" i="2"/>
  <c r="LA279" i="2"/>
  <c r="KN279" i="2"/>
  <c r="KA279" i="2"/>
  <c r="JO279" i="2"/>
  <c r="JC279" i="2"/>
  <c r="IQ279" i="2"/>
  <c r="IC279" i="2"/>
  <c r="MA278" i="2"/>
  <c r="LO278" i="2"/>
  <c r="LH278" i="2"/>
  <c r="LA278" i="2"/>
  <c r="KN278" i="2"/>
  <c r="KA278" i="2"/>
  <c r="JO278" i="2"/>
  <c r="JC278" i="2"/>
  <c r="IQ278" i="2"/>
  <c r="IC278" i="2"/>
  <c r="MA277" i="2"/>
  <c r="LO277" i="2"/>
  <c r="LH277" i="2"/>
  <c r="LA277" i="2"/>
  <c r="KN277" i="2"/>
  <c r="KA277" i="2"/>
  <c r="JO277" i="2"/>
  <c r="JC277" i="2"/>
  <c r="IQ277" i="2"/>
  <c r="IC277" i="2"/>
  <c r="MA276" i="2"/>
  <c r="LO276" i="2"/>
  <c r="LH276" i="2"/>
  <c r="LA276" i="2"/>
  <c r="KN276" i="2"/>
  <c r="KA276" i="2"/>
  <c r="JO276" i="2"/>
  <c r="JC276" i="2"/>
  <c r="IQ276" i="2"/>
  <c r="IC276" i="2"/>
  <c r="MA275" i="2"/>
  <c r="LO275" i="2"/>
  <c r="LH275" i="2"/>
  <c r="LA275" i="2"/>
  <c r="KN275" i="2"/>
  <c r="KA275" i="2"/>
  <c r="JO275" i="2"/>
  <c r="JC275" i="2"/>
  <c r="IQ275" i="2"/>
  <c r="IC275" i="2"/>
  <c r="MA274" i="2"/>
  <c r="LO274" i="2"/>
  <c r="LH274" i="2"/>
  <c r="LA274" i="2"/>
  <c r="KN274" i="2"/>
  <c r="KA274" i="2"/>
  <c r="JO274" i="2"/>
  <c r="JC274" i="2"/>
  <c r="IQ274" i="2"/>
  <c r="IC274" i="2"/>
  <c r="MA273" i="2"/>
  <c r="LO273" i="2"/>
  <c r="LH273" i="2"/>
  <c r="LA273" i="2"/>
  <c r="KN273" i="2"/>
  <c r="KA273" i="2"/>
  <c r="JO273" i="2"/>
  <c r="JC273" i="2"/>
  <c r="IQ273" i="2"/>
  <c r="IC273" i="2"/>
  <c r="MA272" i="2"/>
  <c r="LO272" i="2"/>
  <c r="LH272" i="2"/>
  <c r="LA272" i="2"/>
  <c r="KN272" i="2"/>
  <c r="KA272" i="2"/>
  <c r="JO272" i="2"/>
  <c r="JC272" i="2"/>
  <c r="IQ272" i="2"/>
  <c r="IC272" i="2"/>
  <c r="MA271" i="2"/>
  <c r="LO271" i="2"/>
  <c r="LH271" i="2"/>
  <c r="LA271" i="2"/>
  <c r="KN271" i="2"/>
  <c r="KA271" i="2"/>
  <c r="JO271" i="2"/>
  <c r="JC271" i="2"/>
  <c r="IQ271" i="2"/>
  <c r="IC271" i="2"/>
  <c r="MA270" i="2"/>
  <c r="LO270" i="2"/>
  <c r="LH270" i="2"/>
  <c r="LA270" i="2"/>
  <c r="KN270" i="2"/>
  <c r="KA270" i="2"/>
  <c r="JO270" i="2"/>
  <c r="JC270" i="2"/>
  <c r="IQ270" i="2"/>
  <c r="IC270" i="2"/>
  <c r="MA269" i="2"/>
  <c r="LO269" i="2"/>
  <c r="LH269" i="2"/>
  <c r="LA269" i="2"/>
  <c r="KN269" i="2"/>
  <c r="KA269" i="2"/>
  <c r="JO269" i="2"/>
  <c r="JC269" i="2"/>
  <c r="IQ269" i="2"/>
  <c r="IC269" i="2"/>
  <c r="MA268" i="2"/>
  <c r="LO268" i="2"/>
  <c r="LH268" i="2"/>
  <c r="LA268" i="2"/>
  <c r="KN268" i="2"/>
  <c r="KA268" i="2"/>
  <c r="JO268" i="2"/>
  <c r="JC268" i="2"/>
  <c r="IQ268" i="2"/>
  <c r="IC268" i="2"/>
  <c r="MA267" i="2"/>
  <c r="LO267" i="2"/>
  <c r="LH267" i="2"/>
  <c r="LA267" i="2"/>
  <c r="KN267" i="2"/>
  <c r="KA267" i="2"/>
  <c r="JO267" i="2"/>
  <c r="JC267" i="2"/>
  <c r="IQ267" i="2"/>
  <c r="IC267" i="2"/>
  <c r="MA266" i="2"/>
  <c r="LO266" i="2"/>
  <c r="LH266" i="2"/>
  <c r="LA266" i="2"/>
  <c r="KN266" i="2"/>
  <c r="KA266" i="2"/>
  <c r="JO266" i="2"/>
  <c r="JC266" i="2"/>
  <c r="IQ266" i="2"/>
  <c r="IC266" i="2"/>
  <c r="MA265" i="2"/>
  <c r="LO265" i="2"/>
  <c r="LH265" i="2"/>
  <c r="LA265" i="2"/>
  <c r="KN265" i="2"/>
  <c r="KA265" i="2"/>
  <c r="JO265" i="2"/>
  <c r="JC265" i="2"/>
  <c r="IQ265" i="2"/>
  <c r="IC265" i="2"/>
  <c r="MA264" i="2"/>
  <c r="LO264" i="2"/>
  <c r="LH264" i="2"/>
  <c r="LA264" i="2"/>
  <c r="KN264" i="2"/>
  <c r="KA264" i="2"/>
  <c r="JO264" i="2"/>
  <c r="JC264" i="2"/>
  <c r="IQ264" i="2"/>
  <c r="IC264" i="2"/>
  <c r="MA263" i="2"/>
  <c r="LO263" i="2"/>
  <c r="LH263" i="2"/>
  <c r="LA263" i="2"/>
  <c r="KN263" i="2"/>
  <c r="KA263" i="2"/>
  <c r="JO263" i="2"/>
  <c r="JC263" i="2"/>
  <c r="IQ263" i="2"/>
  <c r="IC263" i="2"/>
  <c r="MA262" i="2"/>
  <c r="LO262" i="2"/>
  <c r="LH262" i="2"/>
  <c r="LA262" i="2"/>
  <c r="KN262" i="2"/>
  <c r="KA262" i="2"/>
  <c r="JO262" i="2"/>
  <c r="JC262" i="2"/>
  <c r="IQ262" i="2"/>
  <c r="IC262" i="2"/>
  <c r="MA261" i="2"/>
  <c r="LO261" i="2"/>
  <c r="LH261" i="2"/>
  <c r="LA261" i="2"/>
  <c r="KN261" i="2"/>
  <c r="KA261" i="2"/>
  <c r="JO261" i="2"/>
  <c r="JC261" i="2"/>
  <c r="IQ261" i="2"/>
  <c r="IC261" i="2"/>
  <c r="MA260" i="2"/>
  <c r="LO260" i="2"/>
  <c r="LH260" i="2"/>
  <c r="LA260" i="2"/>
  <c r="KN260" i="2"/>
  <c r="KA260" i="2"/>
  <c r="JO260" i="2"/>
  <c r="JC260" i="2"/>
  <c r="IQ260" i="2"/>
  <c r="IC260" i="2"/>
  <c r="MA259" i="2"/>
  <c r="LO259" i="2"/>
  <c r="LH259" i="2"/>
  <c r="LA259" i="2"/>
  <c r="KN259" i="2"/>
  <c r="KA259" i="2"/>
  <c r="JO259" i="2"/>
  <c r="JC259" i="2"/>
  <c r="IQ259" i="2"/>
  <c r="IC259" i="2"/>
  <c r="MA258" i="2"/>
  <c r="LO258" i="2"/>
  <c r="LH258" i="2"/>
  <c r="LA258" i="2"/>
  <c r="KN258" i="2"/>
  <c r="KA258" i="2"/>
  <c r="JO258" i="2"/>
  <c r="JC258" i="2"/>
  <c r="IQ258" i="2"/>
  <c r="IC258" i="2"/>
  <c r="MA257" i="2"/>
  <c r="LO257" i="2"/>
  <c r="LH257" i="2"/>
  <c r="LA257" i="2"/>
  <c r="KN257" i="2"/>
  <c r="KA257" i="2"/>
  <c r="JO257" i="2"/>
  <c r="JC257" i="2"/>
  <c r="IQ257" i="2"/>
  <c r="IC257" i="2"/>
  <c r="MA256" i="2"/>
  <c r="LO256" i="2"/>
  <c r="LH256" i="2"/>
  <c r="LA256" i="2"/>
  <c r="KN256" i="2"/>
  <c r="KA256" i="2"/>
  <c r="JO256" i="2"/>
  <c r="JC256" i="2"/>
  <c r="IQ256" i="2"/>
  <c r="IC256" i="2"/>
  <c r="MA255" i="2"/>
  <c r="LO255" i="2"/>
  <c r="LH255" i="2"/>
  <c r="LA255" i="2"/>
  <c r="KN255" i="2"/>
  <c r="KA255" i="2"/>
  <c r="JO255" i="2"/>
  <c r="JC255" i="2"/>
  <c r="IQ255" i="2"/>
  <c r="IC255" i="2"/>
  <c r="MA254" i="2"/>
  <c r="LO254" i="2"/>
  <c r="LH254" i="2"/>
  <c r="LA254" i="2"/>
  <c r="KN254" i="2"/>
  <c r="KA254" i="2"/>
  <c r="JO254" i="2"/>
  <c r="JC254" i="2"/>
  <c r="IQ254" i="2"/>
  <c r="IC254" i="2"/>
  <c r="MA253" i="2"/>
  <c r="LO253" i="2"/>
  <c r="LH253" i="2"/>
  <c r="LA253" i="2"/>
  <c r="KN253" i="2"/>
  <c r="KA253" i="2"/>
  <c r="JO253" i="2"/>
  <c r="JC253" i="2"/>
  <c r="IQ253" i="2"/>
  <c r="IC253" i="2"/>
  <c r="MA252" i="2"/>
  <c r="LO252" i="2"/>
  <c r="LH252" i="2"/>
  <c r="LA252" i="2"/>
  <c r="KN252" i="2"/>
  <c r="KA252" i="2"/>
  <c r="JO252" i="2"/>
  <c r="JC252" i="2"/>
  <c r="IQ252" i="2"/>
  <c r="IC252" i="2"/>
  <c r="MA251" i="2"/>
  <c r="LO251" i="2"/>
  <c r="LH251" i="2"/>
  <c r="LA251" i="2"/>
  <c r="KN251" i="2"/>
  <c r="KA251" i="2"/>
  <c r="JO251" i="2"/>
  <c r="JC251" i="2"/>
  <c r="IQ251" i="2"/>
  <c r="IC251" i="2"/>
  <c r="MA250" i="2"/>
  <c r="LO250" i="2"/>
  <c r="LH250" i="2"/>
  <c r="LA250" i="2"/>
  <c r="KN250" i="2"/>
  <c r="KA250" i="2"/>
  <c r="JO250" i="2"/>
  <c r="JC250" i="2"/>
  <c r="IQ250" i="2"/>
  <c r="IC250" i="2"/>
  <c r="MA249" i="2"/>
  <c r="LO249" i="2"/>
  <c r="LH249" i="2"/>
  <c r="LA249" i="2"/>
  <c r="KN249" i="2"/>
  <c r="KA249" i="2"/>
  <c r="JO249" i="2"/>
  <c r="JC249" i="2"/>
  <c r="IQ249" i="2"/>
  <c r="IC249" i="2"/>
  <c r="MA248" i="2"/>
  <c r="LO248" i="2"/>
  <c r="LH248" i="2"/>
  <c r="LA248" i="2"/>
  <c r="KN248" i="2"/>
  <c r="KA248" i="2"/>
  <c r="JO248" i="2"/>
  <c r="JC248" i="2"/>
  <c r="IQ248" i="2"/>
  <c r="IC248" i="2"/>
  <c r="MA247" i="2"/>
  <c r="LO247" i="2"/>
  <c r="LH247" i="2"/>
  <c r="LA247" i="2"/>
  <c r="KN247" i="2"/>
  <c r="KA247" i="2"/>
  <c r="JO247" i="2"/>
  <c r="JC247" i="2"/>
  <c r="IQ247" i="2"/>
  <c r="IC247" i="2"/>
  <c r="MA246" i="2"/>
  <c r="LO246" i="2"/>
  <c r="LH246" i="2"/>
  <c r="LA246" i="2"/>
  <c r="KN246" i="2"/>
  <c r="KA246" i="2"/>
  <c r="JO246" i="2"/>
  <c r="JC246" i="2"/>
  <c r="IQ246" i="2"/>
  <c r="IC246" i="2"/>
  <c r="MA245" i="2"/>
  <c r="LO245" i="2"/>
  <c r="LH245" i="2"/>
  <c r="LA245" i="2"/>
  <c r="KN245" i="2"/>
  <c r="KA245" i="2"/>
  <c r="JO245" i="2"/>
  <c r="JC245" i="2"/>
  <c r="IQ245" i="2"/>
  <c r="IC245" i="2"/>
  <c r="MA244" i="2"/>
  <c r="LO244" i="2"/>
  <c r="LH244" i="2"/>
  <c r="LA244" i="2"/>
  <c r="KN244" i="2"/>
  <c r="KA244" i="2"/>
  <c r="JO244" i="2"/>
  <c r="JC244" i="2"/>
  <c r="IQ244" i="2"/>
  <c r="IC244" i="2"/>
  <c r="MA243" i="2"/>
  <c r="LO243" i="2"/>
  <c r="LH243" i="2"/>
  <c r="LA243" i="2"/>
  <c r="KN243" i="2"/>
  <c r="KA243" i="2"/>
  <c r="JO243" i="2"/>
  <c r="JC243" i="2"/>
  <c r="IQ243" i="2"/>
  <c r="IC243" i="2"/>
  <c r="MA242" i="2"/>
  <c r="LO242" i="2"/>
  <c r="LH242" i="2"/>
  <c r="LA242" i="2"/>
  <c r="KN242" i="2"/>
  <c r="KA242" i="2"/>
  <c r="JO242" i="2"/>
  <c r="JC242" i="2"/>
  <c r="IQ242" i="2"/>
  <c r="IC242" i="2"/>
  <c r="MA241" i="2"/>
  <c r="LO241" i="2"/>
  <c r="LH241" i="2"/>
  <c r="LA241" i="2"/>
  <c r="KN241" i="2"/>
  <c r="KA241" i="2"/>
  <c r="JO241" i="2"/>
  <c r="JC241" i="2"/>
  <c r="IQ241" i="2"/>
  <c r="IC241" i="2"/>
  <c r="MA240" i="2"/>
  <c r="LO240" i="2"/>
  <c r="LH240" i="2"/>
  <c r="LA240" i="2"/>
  <c r="KN240" i="2"/>
  <c r="KA240" i="2"/>
  <c r="JO240" i="2"/>
  <c r="JC240" i="2"/>
  <c r="IQ240" i="2"/>
  <c r="IC240" i="2"/>
  <c r="MA239" i="2"/>
  <c r="LO239" i="2"/>
  <c r="LH239" i="2"/>
  <c r="LA239" i="2"/>
  <c r="KN239" i="2"/>
  <c r="KA239" i="2"/>
  <c r="JO239" i="2"/>
  <c r="JC239" i="2"/>
  <c r="IQ239" i="2"/>
  <c r="IC239" i="2"/>
  <c r="MA238" i="2"/>
  <c r="LO238" i="2"/>
  <c r="LH238" i="2"/>
  <c r="LA238" i="2"/>
  <c r="KN238" i="2"/>
  <c r="KA238" i="2"/>
  <c r="JO238" i="2"/>
  <c r="JC238" i="2"/>
  <c r="IQ238" i="2"/>
  <c r="IC238" i="2"/>
  <c r="MA237" i="2"/>
  <c r="LO237" i="2"/>
  <c r="LH237" i="2"/>
  <c r="LA237" i="2"/>
  <c r="KN237" i="2"/>
  <c r="KA237" i="2"/>
  <c r="JO237" i="2"/>
  <c r="JC237" i="2"/>
  <c r="IQ237" i="2"/>
  <c r="IC237" i="2"/>
  <c r="MA236" i="2"/>
  <c r="LO236" i="2"/>
  <c r="LH236" i="2"/>
  <c r="LA236" i="2"/>
  <c r="KN236" i="2"/>
  <c r="KA236" i="2"/>
  <c r="JO236" i="2"/>
  <c r="JC236" i="2"/>
  <c r="IQ236" i="2"/>
  <c r="IC236" i="2"/>
  <c r="MA235" i="2"/>
  <c r="LO235" i="2"/>
  <c r="LH235" i="2"/>
  <c r="LA235" i="2"/>
  <c r="KN235" i="2"/>
  <c r="KA235" i="2"/>
  <c r="JO235" i="2"/>
  <c r="JC235" i="2"/>
  <c r="IQ235" i="2"/>
  <c r="IC235" i="2"/>
  <c r="MA234" i="2"/>
  <c r="LO234" i="2"/>
  <c r="LH234" i="2"/>
  <c r="LA234" i="2"/>
  <c r="KN234" i="2"/>
  <c r="KA234" i="2"/>
  <c r="JO234" i="2"/>
  <c r="JC234" i="2"/>
  <c r="IQ234" i="2"/>
  <c r="IC234" i="2"/>
  <c r="MA233" i="2"/>
  <c r="LO233" i="2"/>
  <c r="LH233" i="2"/>
  <c r="LA233" i="2"/>
  <c r="KN233" i="2"/>
  <c r="KA233" i="2"/>
  <c r="JO233" i="2"/>
  <c r="JC233" i="2"/>
  <c r="IQ233" i="2"/>
  <c r="IC233" i="2"/>
  <c r="MA232" i="2"/>
  <c r="LO232" i="2"/>
  <c r="LH232" i="2"/>
  <c r="LA232" i="2"/>
  <c r="KN232" i="2"/>
  <c r="KA232" i="2"/>
  <c r="JO232" i="2"/>
  <c r="JC232" i="2"/>
  <c r="IQ232" i="2"/>
  <c r="IC232" i="2"/>
  <c r="MA231" i="2"/>
  <c r="LO231" i="2"/>
  <c r="LH231" i="2"/>
  <c r="LA231" i="2"/>
  <c r="KN231" i="2"/>
  <c r="KA231" i="2"/>
  <c r="JO231" i="2"/>
  <c r="JC231" i="2"/>
  <c r="IQ231" i="2"/>
  <c r="IC231" i="2"/>
  <c r="MA230" i="2"/>
  <c r="LO230" i="2"/>
  <c r="LH230" i="2"/>
  <c r="LA230" i="2"/>
  <c r="KN230" i="2"/>
  <c r="KA230" i="2"/>
  <c r="JO230" i="2"/>
  <c r="JC230" i="2"/>
  <c r="IQ230" i="2"/>
  <c r="IC230" i="2"/>
  <c r="MA229" i="2"/>
  <c r="LO229" i="2"/>
  <c r="LH229" i="2"/>
  <c r="LA229" i="2"/>
  <c r="KN229" i="2"/>
  <c r="KA229" i="2"/>
  <c r="JO229" i="2"/>
  <c r="JC229" i="2"/>
  <c r="IQ229" i="2"/>
  <c r="IC229" i="2"/>
  <c r="MA228" i="2"/>
  <c r="LO228" i="2"/>
  <c r="LH228" i="2"/>
  <c r="LA228" i="2"/>
  <c r="KN228" i="2"/>
  <c r="KA228" i="2"/>
  <c r="JO228" i="2"/>
  <c r="JC228" i="2"/>
  <c r="IQ228" i="2"/>
  <c r="IC228" i="2"/>
  <c r="MA227" i="2"/>
  <c r="LO227" i="2"/>
  <c r="LH227" i="2"/>
  <c r="LA227" i="2"/>
  <c r="KN227" i="2"/>
  <c r="KA227" i="2"/>
  <c r="JO227" i="2"/>
  <c r="JC227" i="2"/>
  <c r="IQ227" i="2"/>
  <c r="IC227" i="2"/>
  <c r="MA226" i="2"/>
  <c r="LO226" i="2"/>
  <c r="LH226" i="2"/>
  <c r="LA226" i="2"/>
  <c r="KN226" i="2"/>
  <c r="KA226" i="2"/>
  <c r="JO226" i="2"/>
  <c r="JC226" i="2"/>
  <c r="IQ226" i="2"/>
  <c r="IC226" i="2"/>
  <c r="MA225" i="2"/>
  <c r="LO225" i="2"/>
  <c r="LH225" i="2"/>
  <c r="LA225" i="2"/>
  <c r="KN225" i="2"/>
  <c r="KA225" i="2"/>
  <c r="JO225" i="2"/>
  <c r="JC225" i="2"/>
  <c r="IQ225" i="2"/>
  <c r="IC225" i="2"/>
  <c r="MA224" i="2"/>
  <c r="LO224" i="2"/>
  <c r="LH224" i="2"/>
  <c r="LA224" i="2"/>
  <c r="KN224" i="2"/>
  <c r="KA224" i="2"/>
  <c r="JO224" i="2"/>
  <c r="JC224" i="2"/>
  <c r="IQ224" i="2"/>
  <c r="IC224" i="2"/>
  <c r="MA223" i="2"/>
  <c r="LO223" i="2"/>
  <c r="LH223" i="2"/>
  <c r="LA223" i="2"/>
  <c r="KN223" i="2"/>
  <c r="KA223" i="2"/>
  <c r="JO223" i="2"/>
  <c r="JC223" i="2"/>
  <c r="IQ223" i="2"/>
  <c r="IC223" i="2"/>
  <c r="MA222" i="2"/>
  <c r="LO222" i="2"/>
  <c r="LH222" i="2"/>
  <c r="LA222" i="2"/>
  <c r="KN222" i="2"/>
  <c r="KA222" i="2"/>
  <c r="JO222" i="2"/>
  <c r="JC222" i="2"/>
  <c r="IQ222" i="2"/>
  <c r="IC222" i="2"/>
  <c r="MA221" i="2"/>
  <c r="LO221" i="2"/>
  <c r="LH221" i="2"/>
  <c r="LA221" i="2"/>
  <c r="KN221" i="2"/>
  <c r="KA221" i="2"/>
  <c r="JO221" i="2"/>
  <c r="JC221" i="2"/>
  <c r="IQ221" i="2"/>
  <c r="IC221" i="2"/>
  <c r="MA220" i="2"/>
  <c r="LO220" i="2"/>
  <c r="LH220" i="2"/>
  <c r="LA220" i="2"/>
  <c r="KN220" i="2"/>
  <c r="KA220" i="2"/>
  <c r="JO220" i="2"/>
  <c r="JC220" i="2"/>
  <c r="IQ220" i="2"/>
  <c r="IC220" i="2"/>
  <c r="MA219" i="2"/>
  <c r="LO219" i="2"/>
  <c r="LH219" i="2"/>
  <c r="LA219" i="2"/>
  <c r="KN219" i="2"/>
  <c r="KA219" i="2"/>
  <c r="JO219" i="2"/>
  <c r="JC219" i="2"/>
  <c r="IQ219" i="2"/>
  <c r="IC219" i="2"/>
  <c r="MA218" i="2"/>
  <c r="LO218" i="2"/>
  <c r="LH218" i="2"/>
  <c r="LA218" i="2"/>
  <c r="KN218" i="2"/>
  <c r="KA218" i="2"/>
  <c r="JO218" i="2"/>
  <c r="JC218" i="2"/>
  <c r="IQ218" i="2"/>
  <c r="IC218" i="2"/>
  <c r="MA217" i="2"/>
  <c r="LO217" i="2"/>
  <c r="LH217" i="2"/>
  <c r="LA217" i="2"/>
  <c r="KN217" i="2"/>
  <c r="KA217" i="2"/>
  <c r="JO217" i="2"/>
  <c r="JC217" i="2"/>
  <c r="IQ217" i="2"/>
  <c r="IC217" i="2"/>
  <c r="MA216" i="2"/>
  <c r="LO216" i="2"/>
  <c r="LH216" i="2"/>
  <c r="LA216" i="2"/>
  <c r="KN216" i="2"/>
  <c r="KA216" i="2"/>
  <c r="JO216" i="2"/>
  <c r="JC216" i="2"/>
  <c r="IQ216" i="2"/>
  <c r="IC216" i="2"/>
  <c r="MA215" i="2"/>
  <c r="LO215" i="2"/>
  <c r="LH215" i="2"/>
  <c r="LA215" i="2"/>
  <c r="KN215" i="2"/>
  <c r="KA215" i="2"/>
  <c r="JO215" i="2"/>
  <c r="JC215" i="2"/>
  <c r="IQ215" i="2"/>
  <c r="IC215" i="2"/>
  <c r="MA214" i="2"/>
  <c r="LO214" i="2"/>
  <c r="LH214" i="2"/>
  <c r="LA214" i="2"/>
  <c r="KN214" i="2"/>
  <c r="KA214" i="2"/>
  <c r="JO214" i="2"/>
  <c r="JC214" i="2"/>
  <c r="IQ214" i="2"/>
  <c r="IC214" i="2"/>
  <c r="MA213" i="2"/>
  <c r="LO213" i="2"/>
  <c r="LH213" i="2"/>
  <c r="LA213" i="2"/>
  <c r="KN213" i="2"/>
  <c r="KA213" i="2"/>
  <c r="JO213" i="2"/>
  <c r="JC213" i="2"/>
  <c r="IQ213" i="2"/>
  <c r="IC213" i="2"/>
  <c r="MA212" i="2"/>
  <c r="LO212" i="2"/>
  <c r="LH212" i="2"/>
  <c r="LA212" i="2"/>
  <c r="KN212" i="2"/>
  <c r="KA212" i="2"/>
  <c r="JO212" i="2"/>
  <c r="JC212" i="2"/>
  <c r="IQ212" i="2"/>
  <c r="IC212" i="2"/>
  <c r="MA211" i="2"/>
  <c r="LO211" i="2"/>
  <c r="LH211" i="2"/>
  <c r="LA211" i="2"/>
  <c r="KN211" i="2"/>
  <c r="KA211" i="2"/>
  <c r="JO211" i="2"/>
  <c r="JC211" i="2"/>
  <c r="IQ211" i="2"/>
  <c r="IC211" i="2"/>
  <c r="MA210" i="2"/>
  <c r="LO210" i="2"/>
  <c r="LH210" i="2"/>
  <c r="LA210" i="2"/>
  <c r="KN210" i="2"/>
  <c r="KA210" i="2"/>
  <c r="JO210" i="2"/>
  <c r="JC210" i="2"/>
  <c r="IQ210" i="2"/>
  <c r="IC210" i="2"/>
  <c r="MA209" i="2"/>
  <c r="LO209" i="2"/>
  <c r="LH209" i="2"/>
  <c r="LA209" i="2"/>
  <c r="KN209" i="2"/>
  <c r="KA209" i="2"/>
  <c r="JO209" i="2"/>
  <c r="JC209" i="2"/>
  <c r="IQ209" i="2"/>
  <c r="IC209" i="2"/>
  <c r="MA208" i="2"/>
  <c r="LO208" i="2"/>
  <c r="LH208" i="2"/>
  <c r="LA208" i="2"/>
  <c r="KN208" i="2"/>
  <c r="KA208" i="2"/>
  <c r="JO208" i="2"/>
  <c r="JC208" i="2"/>
  <c r="IQ208" i="2"/>
  <c r="IC208" i="2"/>
  <c r="MA207" i="2"/>
  <c r="LO207" i="2"/>
  <c r="LH207" i="2"/>
  <c r="LA207" i="2"/>
  <c r="KN207" i="2"/>
  <c r="KA207" i="2"/>
  <c r="JO207" i="2"/>
  <c r="JC207" i="2"/>
  <c r="IQ207" i="2"/>
  <c r="IC207" i="2"/>
  <c r="MA206" i="2"/>
  <c r="LO206" i="2"/>
  <c r="LH206" i="2"/>
  <c r="LA206" i="2"/>
  <c r="KN206" i="2"/>
  <c r="KA206" i="2"/>
  <c r="JO206" i="2"/>
  <c r="JC206" i="2"/>
  <c r="IQ206" i="2"/>
  <c r="IC206" i="2"/>
  <c r="MA205" i="2"/>
  <c r="LO205" i="2"/>
  <c r="LH205" i="2"/>
  <c r="LA205" i="2"/>
  <c r="KN205" i="2"/>
  <c r="KA205" i="2"/>
  <c r="JO205" i="2"/>
  <c r="JC205" i="2"/>
  <c r="IQ205" i="2"/>
  <c r="IC205" i="2"/>
  <c r="MA204" i="2"/>
  <c r="LO204" i="2"/>
  <c r="LH204" i="2"/>
  <c r="LA204" i="2"/>
  <c r="KN204" i="2"/>
  <c r="KA204" i="2"/>
  <c r="JO204" i="2"/>
  <c r="JC204" i="2"/>
  <c r="IQ204" i="2"/>
  <c r="IC204" i="2"/>
  <c r="MA203" i="2"/>
  <c r="LO203" i="2"/>
  <c r="LH203" i="2"/>
  <c r="LA203" i="2"/>
  <c r="KN203" i="2"/>
  <c r="KA203" i="2"/>
  <c r="JO203" i="2"/>
  <c r="JC203" i="2"/>
  <c r="IQ203" i="2"/>
  <c r="IC203" i="2"/>
  <c r="MA202" i="2"/>
  <c r="LO202" i="2"/>
  <c r="LH202" i="2"/>
  <c r="LA202" i="2"/>
  <c r="KN202" i="2"/>
  <c r="KA202" i="2"/>
  <c r="JO202" i="2"/>
  <c r="JC202" i="2"/>
  <c r="IQ202" i="2"/>
  <c r="IC202" i="2"/>
  <c r="MA201" i="2"/>
  <c r="LO201" i="2"/>
  <c r="LH201" i="2"/>
  <c r="LA201" i="2"/>
  <c r="KN201" i="2"/>
  <c r="KA201" i="2"/>
  <c r="JO201" i="2"/>
  <c r="JC201" i="2"/>
  <c r="IQ201" i="2"/>
  <c r="IC201" i="2"/>
  <c r="MA200" i="2"/>
  <c r="LO200" i="2"/>
  <c r="LH200" i="2"/>
  <c r="LA200" i="2"/>
  <c r="KN200" i="2"/>
  <c r="KA200" i="2"/>
  <c r="JO200" i="2"/>
  <c r="JC200" i="2"/>
  <c r="IQ200" i="2"/>
  <c r="IC200" i="2"/>
  <c r="MA199" i="2"/>
  <c r="LO199" i="2"/>
  <c r="LH199" i="2"/>
  <c r="LA199" i="2"/>
  <c r="KN199" i="2"/>
  <c r="KA199" i="2"/>
  <c r="JO199" i="2"/>
  <c r="JC199" i="2"/>
  <c r="IQ199" i="2"/>
  <c r="IC199" i="2"/>
  <c r="MA198" i="2"/>
  <c r="LO198" i="2"/>
  <c r="LH198" i="2"/>
  <c r="LA198" i="2"/>
  <c r="KN198" i="2"/>
  <c r="KA198" i="2"/>
  <c r="JO198" i="2"/>
  <c r="JC198" i="2"/>
  <c r="IQ198" i="2"/>
  <c r="IC198" i="2"/>
  <c r="MA197" i="2"/>
  <c r="LO197" i="2"/>
  <c r="LH197" i="2"/>
  <c r="LA197" i="2"/>
  <c r="KN197" i="2"/>
  <c r="KA197" i="2"/>
  <c r="JO197" i="2"/>
  <c r="JC197" i="2"/>
  <c r="IQ197" i="2"/>
  <c r="IC197" i="2"/>
  <c r="MA196" i="2"/>
  <c r="LO196" i="2"/>
  <c r="LH196" i="2"/>
  <c r="LA196" i="2"/>
  <c r="KN196" i="2"/>
  <c r="KA196" i="2"/>
  <c r="JO196" i="2"/>
  <c r="JC196" i="2"/>
  <c r="IQ196" i="2"/>
  <c r="IC196" i="2"/>
  <c r="MA195" i="2"/>
  <c r="LO195" i="2"/>
  <c r="LH195" i="2"/>
  <c r="LA195" i="2"/>
  <c r="KN195" i="2"/>
  <c r="KA195" i="2"/>
  <c r="JO195" i="2"/>
  <c r="JC195" i="2"/>
  <c r="IQ195" i="2"/>
  <c r="IC195" i="2"/>
  <c r="MA194" i="2"/>
  <c r="LO194" i="2"/>
  <c r="LH194" i="2"/>
  <c r="LA194" i="2"/>
  <c r="KN194" i="2"/>
  <c r="KA194" i="2"/>
  <c r="JO194" i="2"/>
  <c r="JC194" i="2"/>
  <c r="IQ194" i="2"/>
  <c r="IC194" i="2"/>
  <c r="MA193" i="2"/>
  <c r="LO193" i="2"/>
  <c r="LH193" i="2"/>
  <c r="LA193" i="2"/>
  <c r="KN193" i="2"/>
  <c r="KA193" i="2"/>
  <c r="JO193" i="2"/>
  <c r="JC193" i="2"/>
  <c r="IQ193" i="2"/>
  <c r="IC193" i="2"/>
  <c r="MA192" i="2"/>
  <c r="LO192" i="2"/>
  <c r="LH192" i="2"/>
  <c r="LA192" i="2"/>
  <c r="KN192" i="2"/>
  <c r="KA192" i="2"/>
  <c r="JO192" i="2"/>
  <c r="JC192" i="2"/>
  <c r="IQ192" i="2"/>
  <c r="IC192" i="2"/>
  <c r="MA191" i="2"/>
  <c r="LO191" i="2"/>
  <c r="LH191" i="2"/>
  <c r="LA191" i="2"/>
  <c r="KN191" i="2"/>
  <c r="KA191" i="2"/>
  <c r="JO191" i="2"/>
  <c r="JC191" i="2"/>
  <c r="IQ191" i="2"/>
  <c r="IC191" i="2"/>
  <c r="MA190" i="2"/>
  <c r="LO190" i="2"/>
  <c r="LH190" i="2"/>
  <c r="LA190" i="2"/>
  <c r="KN190" i="2"/>
  <c r="KA190" i="2"/>
  <c r="JO190" i="2"/>
  <c r="JC190" i="2"/>
  <c r="IQ190" i="2"/>
  <c r="IC190" i="2"/>
  <c r="MA189" i="2"/>
  <c r="LO189" i="2"/>
  <c r="LH189" i="2"/>
  <c r="LA189" i="2"/>
  <c r="KN189" i="2"/>
  <c r="KA189" i="2"/>
  <c r="JO189" i="2"/>
  <c r="JC189" i="2"/>
  <c r="IQ189" i="2"/>
  <c r="IC189" i="2"/>
  <c r="MA188" i="2"/>
  <c r="LO188" i="2"/>
  <c r="LH188" i="2"/>
  <c r="LA188" i="2"/>
  <c r="KN188" i="2"/>
  <c r="KA188" i="2"/>
  <c r="JO188" i="2"/>
  <c r="JC188" i="2"/>
  <c r="IQ188" i="2"/>
  <c r="IC188" i="2"/>
  <c r="MA187" i="2"/>
  <c r="LO187" i="2"/>
  <c r="LH187" i="2"/>
  <c r="LA187" i="2"/>
  <c r="KN187" i="2"/>
  <c r="KA187" i="2"/>
  <c r="JO187" i="2"/>
  <c r="JC187" i="2"/>
  <c r="IQ187" i="2"/>
  <c r="IC187" i="2"/>
  <c r="MA186" i="2"/>
  <c r="LO186" i="2"/>
  <c r="LH186" i="2"/>
  <c r="LA186" i="2"/>
  <c r="KN186" i="2"/>
  <c r="KA186" i="2"/>
  <c r="JO186" i="2"/>
  <c r="JC186" i="2"/>
  <c r="IQ186" i="2"/>
  <c r="IC186" i="2"/>
  <c r="MA185" i="2"/>
  <c r="LO185" i="2"/>
  <c r="LH185" i="2"/>
  <c r="LA185" i="2"/>
  <c r="KN185" i="2"/>
  <c r="KA185" i="2"/>
  <c r="JO185" i="2"/>
  <c r="JC185" i="2"/>
  <c r="IQ185" i="2"/>
  <c r="IC185" i="2"/>
  <c r="MA184" i="2"/>
  <c r="LO184" i="2"/>
  <c r="LH184" i="2"/>
  <c r="LA184" i="2"/>
  <c r="KN184" i="2"/>
  <c r="KA184" i="2"/>
  <c r="JO184" i="2"/>
  <c r="JC184" i="2"/>
  <c r="IQ184" i="2"/>
  <c r="IC184" i="2"/>
  <c r="MA183" i="2"/>
  <c r="LO183" i="2"/>
  <c r="LH183" i="2"/>
  <c r="LA183" i="2"/>
  <c r="KN183" i="2"/>
  <c r="KA183" i="2"/>
  <c r="JO183" i="2"/>
  <c r="JC183" i="2"/>
  <c r="IQ183" i="2"/>
  <c r="IC183" i="2"/>
  <c r="MA182" i="2"/>
  <c r="LO182" i="2"/>
  <c r="LH182" i="2"/>
  <c r="LA182" i="2"/>
  <c r="KN182" i="2"/>
  <c r="KA182" i="2"/>
  <c r="JO182" i="2"/>
  <c r="JC182" i="2"/>
  <c r="IQ182" i="2"/>
  <c r="IC182" i="2"/>
  <c r="MA181" i="2"/>
  <c r="LO181" i="2"/>
  <c r="LH181" i="2"/>
  <c r="LA181" i="2"/>
  <c r="KN181" i="2"/>
  <c r="KA181" i="2"/>
  <c r="JO181" i="2"/>
  <c r="JC181" i="2"/>
  <c r="IQ181" i="2"/>
  <c r="IC181" i="2"/>
  <c r="MA180" i="2"/>
  <c r="LO180" i="2"/>
  <c r="LH180" i="2"/>
  <c r="LA180" i="2"/>
  <c r="KN180" i="2"/>
  <c r="KA180" i="2"/>
  <c r="JO180" i="2"/>
  <c r="JC180" i="2"/>
  <c r="IQ180" i="2"/>
  <c r="IC180" i="2"/>
  <c r="MA179" i="2"/>
  <c r="LO179" i="2"/>
  <c r="LH179" i="2"/>
  <c r="LA179" i="2"/>
  <c r="KN179" i="2"/>
  <c r="KA179" i="2"/>
  <c r="JO179" i="2"/>
  <c r="JC179" i="2"/>
  <c r="IQ179" i="2"/>
  <c r="IC179" i="2"/>
  <c r="MA178" i="2"/>
  <c r="LO178" i="2"/>
  <c r="LH178" i="2"/>
  <c r="LA178" i="2"/>
  <c r="KN178" i="2"/>
  <c r="KA178" i="2"/>
  <c r="JO178" i="2"/>
  <c r="JC178" i="2"/>
  <c r="IQ178" i="2"/>
  <c r="IC178" i="2"/>
  <c r="MA177" i="2"/>
  <c r="LO177" i="2"/>
  <c r="LH177" i="2"/>
  <c r="LA177" i="2"/>
  <c r="KN177" i="2"/>
  <c r="KA177" i="2"/>
  <c r="JO177" i="2"/>
  <c r="JC177" i="2"/>
  <c r="IQ177" i="2"/>
  <c r="IC177" i="2"/>
  <c r="MA176" i="2"/>
  <c r="LO176" i="2"/>
  <c r="LH176" i="2"/>
  <c r="LA176" i="2"/>
  <c r="KN176" i="2"/>
  <c r="KA176" i="2"/>
  <c r="JO176" i="2"/>
  <c r="JC176" i="2"/>
  <c r="IQ176" i="2"/>
  <c r="IC176" i="2"/>
  <c r="MA175" i="2"/>
  <c r="LO175" i="2"/>
  <c r="LH175" i="2"/>
  <c r="LA175" i="2"/>
  <c r="KN175" i="2"/>
  <c r="KA175" i="2"/>
  <c r="JO175" i="2"/>
  <c r="JC175" i="2"/>
  <c r="IQ175" i="2"/>
  <c r="IC175" i="2"/>
  <c r="MA174" i="2"/>
  <c r="LO174" i="2"/>
  <c r="LH174" i="2"/>
  <c r="LA174" i="2"/>
  <c r="KN174" i="2"/>
  <c r="KA174" i="2"/>
  <c r="JO174" i="2"/>
  <c r="JC174" i="2"/>
  <c r="IQ174" i="2"/>
  <c r="IC174" i="2"/>
  <c r="MA173" i="2"/>
  <c r="LO173" i="2"/>
  <c r="LH173" i="2"/>
  <c r="LA173" i="2"/>
  <c r="KN173" i="2"/>
  <c r="KA173" i="2"/>
  <c r="JO173" i="2"/>
  <c r="JC173" i="2"/>
  <c r="IQ173" i="2"/>
  <c r="IC173" i="2"/>
  <c r="MA172" i="2"/>
  <c r="LO172" i="2"/>
  <c r="LH172" i="2"/>
  <c r="LA172" i="2"/>
  <c r="KN172" i="2"/>
  <c r="KA172" i="2"/>
  <c r="JO172" i="2"/>
  <c r="JC172" i="2"/>
  <c r="IQ172" i="2"/>
  <c r="IC172" i="2"/>
  <c r="MA171" i="2"/>
  <c r="LO171" i="2"/>
  <c r="LH171" i="2"/>
  <c r="LA171" i="2"/>
  <c r="KN171" i="2"/>
  <c r="KA171" i="2"/>
  <c r="JO171" i="2"/>
  <c r="JC171" i="2"/>
  <c r="IQ171" i="2"/>
  <c r="IC171" i="2"/>
  <c r="MA170" i="2"/>
  <c r="LO170" i="2"/>
  <c r="LH170" i="2"/>
  <c r="LA170" i="2"/>
  <c r="KN170" i="2"/>
  <c r="KA170" i="2"/>
  <c r="JO170" i="2"/>
  <c r="JC170" i="2"/>
  <c r="IQ170" i="2"/>
  <c r="IC170" i="2"/>
  <c r="MA169" i="2"/>
  <c r="LO169" i="2"/>
  <c r="LH169" i="2"/>
  <c r="LA169" i="2"/>
  <c r="KN169" i="2"/>
  <c r="KA169" i="2"/>
  <c r="JO169" i="2"/>
  <c r="JC169" i="2"/>
  <c r="IQ169" i="2"/>
  <c r="IC169" i="2"/>
  <c r="MA168" i="2"/>
  <c r="LO168" i="2"/>
  <c r="LH168" i="2"/>
  <c r="LA168" i="2"/>
  <c r="KN168" i="2"/>
  <c r="KA168" i="2"/>
  <c r="JO168" i="2"/>
  <c r="JC168" i="2"/>
  <c r="IQ168" i="2"/>
  <c r="IC168" i="2"/>
  <c r="MA167" i="2"/>
  <c r="LO167" i="2"/>
  <c r="LH167" i="2"/>
  <c r="LA167" i="2"/>
  <c r="KN167" i="2"/>
  <c r="KA167" i="2"/>
  <c r="JO167" i="2"/>
  <c r="JC167" i="2"/>
  <c r="IQ167" i="2"/>
  <c r="IC167" i="2"/>
  <c r="MA166" i="2"/>
  <c r="LO166" i="2"/>
  <c r="LH166" i="2"/>
  <c r="LA166" i="2"/>
  <c r="KN166" i="2"/>
  <c r="KA166" i="2"/>
  <c r="JO166" i="2"/>
  <c r="JC166" i="2"/>
  <c r="IQ166" i="2"/>
  <c r="IC166" i="2"/>
  <c r="MA165" i="2"/>
  <c r="LO165" i="2"/>
  <c r="LH165" i="2"/>
  <c r="LA165" i="2"/>
  <c r="KN165" i="2"/>
  <c r="KA165" i="2"/>
  <c r="JO165" i="2"/>
  <c r="JC165" i="2"/>
  <c r="IQ165" i="2"/>
  <c r="IC165" i="2"/>
  <c r="MA164" i="2"/>
  <c r="LO164" i="2"/>
  <c r="LH164" i="2"/>
  <c r="LA164" i="2"/>
  <c r="KN164" i="2"/>
  <c r="KA164" i="2"/>
  <c r="JO164" i="2"/>
  <c r="JC164" i="2"/>
  <c r="IQ164" i="2"/>
  <c r="IC164" i="2"/>
  <c r="MA163" i="2"/>
  <c r="LO163" i="2"/>
  <c r="LH163" i="2"/>
  <c r="LA163" i="2"/>
  <c r="KN163" i="2"/>
  <c r="KA163" i="2"/>
  <c r="JO163" i="2"/>
  <c r="JC163" i="2"/>
  <c r="IQ163" i="2"/>
  <c r="IC163" i="2"/>
  <c r="MA162" i="2"/>
  <c r="LO162" i="2"/>
  <c r="LH162" i="2"/>
  <c r="LA162" i="2"/>
  <c r="KN162" i="2"/>
  <c r="KA162" i="2"/>
  <c r="JO162" i="2"/>
  <c r="JC162" i="2"/>
  <c r="IQ162" i="2"/>
  <c r="IC162" i="2"/>
  <c r="MA161" i="2"/>
  <c r="LO161" i="2"/>
  <c r="LH161" i="2"/>
  <c r="LA161" i="2"/>
  <c r="KN161" i="2"/>
  <c r="KA161" i="2"/>
  <c r="JO161" i="2"/>
  <c r="JC161" i="2"/>
  <c r="IQ161" i="2"/>
  <c r="IC161" i="2"/>
  <c r="MA160" i="2"/>
  <c r="LO160" i="2"/>
  <c r="LH160" i="2"/>
  <c r="LA160" i="2"/>
  <c r="KN160" i="2"/>
  <c r="KA160" i="2"/>
  <c r="JO160" i="2"/>
  <c r="JC160" i="2"/>
  <c r="IQ160" i="2"/>
  <c r="IC160" i="2"/>
  <c r="MA159" i="2"/>
  <c r="LO159" i="2"/>
  <c r="LH159" i="2"/>
  <c r="LA159" i="2"/>
  <c r="KN159" i="2"/>
  <c r="KA159" i="2"/>
  <c r="JO159" i="2"/>
  <c r="JC159" i="2"/>
  <c r="IQ159" i="2"/>
  <c r="IC159" i="2"/>
  <c r="MA158" i="2"/>
  <c r="LO158" i="2"/>
  <c r="LH158" i="2"/>
  <c r="LA158" i="2"/>
  <c r="KN158" i="2"/>
  <c r="KA158" i="2"/>
  <c r="JO158" i="2"/>
  <c r="JC158" i="2"/>
  <c r="IQ158" i="2"/>
  <c r="IC158" i="2"/>
  <c r="MA157" i="2"/>
  <c r="LO157" i="2"/>
  <c r="LH157" i="2"/>
  <c r="LA157" i="2"/>
  <c r="KN157" i="2"/>
  <c r="KA157" i="2"/>
  <c r="JO157" i="2"/>
  <c r="JC157" i="2"/>
  <c r="IQ157" i="2"/>
  <c r="IC157" i="2"/>
  <c r="MA156" i="2"/>
  <c r="LO156" i="2"/>
  <c r="LH156" i="2"/>
  <c r="LA156" i="2"/>
  <c r="KN156" i="2"/>
  <c r="KA156" i="2"/>
  <c r="JO156" i="2"/>
  <c r="JC156" i="2"/>
  <c r="IQ156" i="2"/>
  <c r="IC156" i="2"/>
  <c r="MA155" i="2"/>
  <c r="LO155" i="2"/>
  <c r="LH155" i="2"/>
  <c r="LA155" i="2"/>
  <c r="KN155" i="2"/>
  <c r="KA155" i="2"/>
  <c r="JO155" i="2"/>
  <c r="JC155" i="2"/>
  <c r="IQ155" i="2"/>
  <c r="IC155" i="2"/>
  <c r="MA154" i="2"/>
  <c r="LO154" i="2"/>
  <c r="LH154" i="2"/>
  <c r="LA154" i="2"/>
  <c r="KN154" i="2"/>
  <c r="KA154" i="2"/>
  <c r="JO154" i="2"/>
  <c r="JC154" i="2"/>
  <c r="IQ154" i="2"/>
  <c r="IC154" i="2"/>
  <c r="MA153" i="2"/>
  <c r="LO153" i="2"/>
  <c r="LH153" i="2"/>
  <c r="LA153" i="2"/>
  <c r="KN153" i="2"/>
  <c r="KA153" i="2"/>
  <c r="JO153" i="2"/>
  <c r="JC153" i="2"/>
  <c r="IQ153" i="2"/>
  <c r="IC153" i="2"/>
  <c r="MA152" i="2"/>
  <c r="LO152" i="2"/>
  <c r="LH152" i="2"/>
  <c r="LA152" i="2"/>
  <c r="KN152" i="2"/>
  <c r="KA152" i="2"/>
  <c r="JO152" i="2"/>
  <c r="JC152" i="2"/>
  <c r="IQ152" i="2"/>
  <c r="IC152" i="2"/>
  <c r="MA151" i="2"/>
  <c r="LO151" i="2"/>
  <c r="LH151" i="2"/>
  <c r="LA151" i="2"/>
  <c r="KN151" i="2"/>
  <c r="KA151" i="2"/>
  <c r="JO151" i="2"/>
  <c r="JC151" i="2"/>
  <c r="IQ151" i="2"/>
  <c r="IC151" i="2"/>
  <c r="MA150" i="2"/>
  <c r="LO150" i="2"/>
  <c r="LH150" i="2"/>
  <c r="LA150" i="2"/>
  <c r="KN150" i="2"/>
  <c r="KA150" i="2"/>
  <c r="JO150" i="2"/>
  <c r="JC150" i="2"/>
  <c r="IQ150" i="2"/>
  <c r="IC150" i="2"/>
  <c r="MA149" i="2"/>
  <c r="LO149" i="2"/>
  <c r="LH149" i="2"/>
  <c r="LA149" i="2"/>
  <c r="KN149" i="2"/>
  <c r="KA149" i="2"/>
  <c r="JO149" i="2"/>
  <c r="JC149" i="2"/>
  <c r="IQ149" i="2"/>
  <c r="IC149" i="2"/>
  <c r="MA148" i="2"/>
  <c r="LO148" i="2"/>
  <c r="LH148" i="2"/>
  <c r="LA148" i="2"/>
  <c r="KN148" i="2"/>
  <c r="KA148" i="2"/>
  <c r="JO148" i="2"/>
  <c r="JC148" i="2"/>
  <c r="IQ148" i="2"/>
  <c r="IC148" i="2"/>
  <c r="MA147" i="2"/>
  <c r="LO147" i="2"/>
  <c r="LH147" i="2"/>
  <c r="LA147" i="2"/>
  <c r="KN147" i="2"/>
  <c r="KA147" i="2"/>
  <c r="JO147" i="2"/>
  <c r="JC147" i="2"/>
  <c r="IQ147" i="2"/>
  <c r="IC147" i="2"/>
  <c r="MA146" i="2"/>
  <c r="LO146" i="2"/>
  <c r="LH146" i="2"/>
  <c r="LA146" i="2"/>
  <c r="KN146" i="2"/>
  <c r="KA146" i="2"/>
  <c r="JO146" i="2"/>
  <c r="JC146" i="2"/>
  <c r="IQ146" i="2"/>
  <c r="IC146" i="2"/>
  <c r="MA145" i="2"/>
  <c r="LO145" i="2"/>
  <c r="LH145" i="2"/>
  <c r="LA145" i="2"/>
  <c r="KN145" i="2"/>
  <c r="KA145" i="2"/>
  <c r="JO145" i="2"/>
  <c r="JC145" i="2"/>
  <c r="IQ145" i="2"/>
  <c r="IC145" i="2"/>
  <c r="MA144" i="2"/>
  <c r="LO144" i="2"/>
  <c r="LH144" i="2"/>
  <c r="LA144" i="2"/>
  <c r="KN144" i="2"/>
  <c r="KA144" i="2"/>
  <c r="JO144" i="2"/>
  <c r="JC144" i="2"/>
  <c r="IQ144" i="2"/>
  <c r="IC144" i="2"/>
  <c r="MA143" i="2"/>
  <c r="LO143" i="2"/>
  <c r="LH143" i="2"/>
  <c r="LA143" i="2"/>
  <c r="KN143" i="2"/>
  <c r="KA143" i="2"/>
  <c r="JO143" i="2"/>
  <c r="JC143" i="2"/>
  <c r="IQ143" i="2"/>
  <c r="IC143" i="2"/>
  <c r="MA142" i="2"/>
  <c r="LO142" i="2"/>
  <c r="LH142" i="2"/>
  <c r="LA142" i="2"/>
  <c r="KN142" i="2"/>
  <c r="KA142" i="2"/>
  <c r="JO142" i="2"/>
  <c r="JC142" i="2"/>
  <c r="IQ142" i="2"/>
  <c r="IC142" i="2"/>
  <c r="MA141" i="2"/>
  <c r="LO141" i="2"/>
  <c r="LH141" i="2"/>
  <c r="LA141" i="2"/>
  <c r="KN141" i="2"/>
  <c r="KA141" i="2"/>
  <c r="JO141" i="2"/>
  <c r="JC141" i="2"/>
  <c r="IQ141" i="2"/>
  <c r="IC141" i="2"/>
  <c r="MA140" i="2"/>
  <c r="LO140" i="2"/>
  <c r="LH140" i="2"/>
  <c r="LA140" i="2"/>
  <c r="KN140" i="2"/>
  <c r="KA140" i="2"/>
  <c r="JO140" i="2"/>
  <c r="JC140" i="2"/>
  <c r="IQ140" i="2"/>
  <c r="IC140" i="2"/>
  <c r="MA139" i="2"/>
  <c r="LO139" i="2"/>
  <c r="LH139" i="2"/>
  <c r="LA139" i="2"/>
  <c r="KN139" i="2"/>
  <c r="KA139" i="2"/>
  <c r="JO139" i="2"/>
  <c r="JC139" i="2"/>
  <c r="IQ139" i="2"/>
  <c r="IC139" i="2"/>
  <c r="MA138" i="2"/>
  <c r="LO138" i="2"/>
  <c r="LH138" i="2"/>
  <c r="LA138" i="2"/>
  <c r="KN138" i="2"/>
  <c r="KA138" i="2"/>
  <c r="JO138" i="2"/>
  <c r="JC138" i="2"/>
  <c r="IQ138" i="2"/>
  <c r="IC138" i="2"/>
  <c r="MA137" i="2"/>
  <c r="LO137" i="2"/>
  <c r="LH137" i="2"/>
  <c r="LA137" i="2"/>
  <c r="KN137" i="2"/>
  <c r="KA137" i="2"/>
  <c r="JO137" i="2"/>
  <c r="JC137" i="2"/>
  <c r="IQ137" i="2"/>
  <c r="IC137" i="2"/>
  <c r="MA136" i="2"/>
  <c r="LO136" i="2"/>
  <c r="LH136" i="2"/>
  <c r="LA136" i="2"/>
  <c r="KN136" i="2"/>
  <c r="KA136" i="2"/>
  <c r="JO136" i="2"/>
  <c r="JC136" i="2"/>
  <c r="IQ136" i="2"/>
  <c r="IC136" i="2"/>
  <c r="MA135" i="2"/>
  <c r="LO135" i="2"/>
  <c r="LH135" i="2"/>
  <c r="LA135" i="2"/>
  <c r="KN135" i="2"/>
  <c r="KA135" i="2"/>
  <c r="JO135" i="2"/>
  <c r="JC135" i="2"/>
  <c r="IQ135" i="2"/>
  <c r="IC135" i="2"/>
  <c r="MA134" i="2"/>
  <c r="LO134" i="2"/>
  <c r="LH134" i="2"/>
  <c r="LA134" i="2"/>
  <c r="KN134" i="2"/>
  <c r="KA134" i="2"/>
  <c r="JO134" i="2"/>
  <c r="JC134" i="2"/>
  <c r="IQ134" i="2"/>
  <c r="IC134" i="2"/>
  <c r="MA133" i="2"/>
  <c r="LO133" i="2"/>
  <c r="LH133" i="2"/>
  <c r="LA133" i="2"/>
  <c r="KN133" i="2"/>
  <c r="KA133" i="2"/>
  <c r="JO133" i="2"/>
  <c r="JC133" i="2"/>
  <c r="IQ133" i="2"/>
  <c r="IC133" i="2"/>
  <c r="MA132" i="2"/>
  <c r="LO132" i="2"/>
  <c r="LH132" i="2"/>
  <c r="LA132" i="2"/>
  <c r="KN132" i="2"/>
  <c r="KA132" i="2"/>
  <c r="JO132" i="2"/>
  <c r="JC132" i="2"/>
  <c r="IQ132" i="2"/>
  <c r="IC132" i="2"/>
  <c r="MA131" i="2"/>
  <c r="LO131" i="2"/>
  <c r="LH131" i="2"/>
  <c r="LA131" i="2"/>
  <c r="KN131" i="2"/>
  <c r="KA131" i="2"/>
  <c r="JO131" i="2"/>
  <c r="JC131" i="2"/>
  <c r="IQ131" i="2"/>
  <c r="IC131" i="2"/>
  <c r="MA130" i="2"/>
  <c r="LO130" i="2"/>
  <c r="LH130" i="2"/>
  <c r="LA130" i="2"/>
  <c r="KN130" i="2"/>
  <c r="KA130" i="2"/>
  <c r="JO130" i="2"/>
  <c r="JC130" i="2"/>
  <c r="IQ130" i="2"/>
  <c r="IC130" i="2"/>
  <c r="MA129" i="2"/>
  <c r="LO129" i="2"/>
  <c r="LH129" i="2"/>
  <c r="LA129" i="2"/>
  <c r="KN129" i="2"/>
  <c r="KA129" i="2"/>
  <c r="JO129" i="2"/>
  <c r="JC129" i="2"/>
  <c r="IQ129" i="2"/>
  <c r="IC129" i="2"/>
  <c r="MA128" i="2"/>
  <c r="LO128" i="2"/>
  <c r="LH128" i="2"/>
  <c r="LA128" i="2"/>
  <c r="KN128" i="2"/>
  <c r="KA128" i="2"/>
  <c r="JO128" i="2"/>
  <c r="JC128" i="2"/>
  <c r="IQ128" i="2"/>
  <c r="IC128" i="2"/>
  <c r="MA127" i="2"/>
  <c r="LO127" i="2"/>
  <c r="LH127" i="2"/>
  <c r="LA127" i="2"/>
  <c r="KN127" i="2"/>
  <c r="KA127" i="2"/>
  <c r="JO127" i="2"/>
  <c r="JC127" i="2"/>
  <c r="IQ127" i="2"/>
  <c r="IC127" i="2"/>
  <c r="MA126" i="2"/>
  <c r="LO126" i="2"/>
  <c r="LH126" i="2"/>
  <c r="LA126" i="2"/>
  <c r="KN126" i="2"/>
  <c r="KA126" i="2"/>
  <c r="JO126" i="2"/>
  <c r="JC126" i="2"/>
  <c r="IQ126" i="2"/>
  <c r="IC126" i="2"/>
  <c r="MA125" i="2"/>
  <c r="LO125" i="2"/>
  <c r="LH125" i="2"/>
  <c r="LA125" i="2"/>
  <c r="KN125" i="2"/>
  <c r="KA125" i="2"/>
  <c r="JO125" i="2"/>
  <c r="JC125" i="2"/>
  <c r="IQ125" i="2"/>
  <c r="IC125" i="2"/>
  <c r="MA124" i="2"/>
  <c r="LO124" i="2"/>
  <c r="LH124" i="2"/>
  <c r="LA124" i="2"/>
  <c r="KN124" i="2"/>
  <c r="KA124" i="2"/>
  <c r="JO124" i="2"/>
  <c r="JC124" i="2"/>
  <c r="IQ124" i="2"/>
  <c r="IC124" i="2"/>
  <c r="MA123" i="2"/>
  <c r="LO123" i="2"/>
  <c r="LH123" i="2"/>
  <c r="LA123" i="2"/>
  <c r="KN123" i="2"/>
  <c r="KA123" i="2"/>
  <c r="JO123" i="2"/>
  <c r="JC123" i="2"/>
  <c r="IQ123" i="2"/>
  <c r="IC123" i="2"/>
  <c r="MA122" i="2"/>
  <c r="LO122" i="2"/>
  <c r="LH122" i="2"/>
  <c r="LA122" i="2"/>
  <c r="KN122" i="2"/>
  <c r="KA122" i="2"/>
  <c r="JO122" i="2"/>
  <c r="JC122" i="2"/>
  <c r="IQ122" i="2"/>
  <c r="IC122" i="2"/>
  <c r="MA121" i="2"/>
  <c r="LO121" i="2"/>
  <c r="LH121" i="2"/>
  <c r="LA121" i="2"/>
  <c r="KN121" i="2"/>
  <c r="KA121" i="2"/>
  <c r="JO121" i="2"/>
  <c r="JC121" i="2"/>
  <c r="IQ121" i="2"/>
  <c r="IC121" i="2"/>
  <c r="MA120" i="2"/>
  <c r="LO120" i="2"/>
  <c r="LH120" i="2"/>
  <c r="LA120" i="2"/>
  <c r="KN120" i="2"/>
  <c r="KA120" i="2"/>
  <c r="JO120" i="2"/>
  <c r="JC120" i="2"/>
  <c r="IQ120" i="2"/>
  <c r="IC120" i="2"/>
  <c r="MA119" i="2"/>
  <c r="LO119" i="2"/>
  <c r="LH119" i="2"/>
  <c r="LA119" i="2"/>
  <c r="KN119" i="2"/>
  <c r="KA119" i="2"/>
  <c r="JO119" i="2"/>
  <c r="JC119" i="2"/>
  <c r="IQ119" i="2"/>
  <c r="IC119" i="2"/>
  <c r="MA118" i="2"/>
  <c r="LO118" i="2"/>
  <c r="LH118" i="2"/>
  <c r="LA118" i="2"/>
  <c r="KN118" i="2"/>
  <c r="KA118" i="2"/>
  <c r="JO118" i="2"/>
  <c r="JC118" i="2"/>
  <c r="IQ118" i="2"/>
  <c r="IC118" i="2"/>
  <c r="MA117" i="2"/>
  <c r="LO117" i="2"/>
  <c r="LH117" i="2"/>
  <c r="LA117" i="2"/>
  <c r="KN117" i="2"/>
  <c r="KA117" i="2"/>
  <c r="JO117" i="2"/>
  <c r="JC117" i="2"/>
  <c r="IQ117" i="2"/>
  <c r="IC117" i="2"/>
  <c r="MA116" i="2"/>
  <c r="LO116" i="2"/>
  <c r="LH116" i="2"/>
  <c r="LA116" i="2"/>
  <c r="KN116" i="2"/>
  <c r="KA116" i="2"/>
  <c r="JO116" i="2"/>
  <c r="JC116" i="2"/>
  <c r="IQ116" i="2"/>
  <c r="IC116" i="2"/>
  <c r="MA115" i="2"/>
  <c r="LO115" i="2"/>
  <c r="LH115" i="2"/>
  <c r="LA115" i="2"/>
  <c r="KN115" i="2"/>
  <c r="KA115" i="2"/>
  <c r="JO115" i="2"/>
  <c r="JC115" i="2"/>
  <c r="IQ115" i="2"/>
  <c r="IC115" i="2"/>
  <c r="MA114" i="2"/>
  <c r="LO114" i="2"/>
  <c r="LH114" i="2"/>
  <c r="LA114" i="2"/>
  <c r="KN114" i="2"/>
  <c r="KA114" i="2"/>
  <c r="JO114" i="2"/>
  <c r="JC114" i="2"/>
  <c r="IQ114" i="2"/>
  <c r="IC114" i="2"/>
  <c r="MA113" i="2"/>
  <c r="LO113" i="2"/>
  <c r="LH113" i="2"/>
  <c r="LA113" i="2"/>
  <c r="KN113" i="2"/>
  <c r="KA113" i="2"/>
  <c r="JO113" i="2"/>
  <c r="JC113" i="2"/>
  <c r="IQ113" i="2"/>
  <c r="IC113" i="2"/>
  <c r="MA112" i="2"/>
  <c r="LO112" i="2"/>
  <c r="LH112" i="2"/>
  <c r="LA112" i="2"/>
  <c r="KN112" i="2"/>
  <c r="KA112" i="2"/>
  <c r="JO112" i="2"/>
  <c r="JC112" i="2"/>
  <c r="IQ112" i="2"/>
  <c r="IC112" i="2"/>
  <c r="MA111" i="2"/>
  <c r="LO111" i="2"/>
  <c r="LH111" i="2"/>
  <c r="LA111" i="2"/>
  <c r="KN111" i="2"/>
  <c r="KA111" i="2"/>
  <c r="JO111" i="2"/>
  <c r="JC111" i="2"/>
  <c r="IQ111" i="2"/>
  <c r="IC111" i="2"/>
  <c r="MA110" i="2"/>
  <c r="LO110" i="2"/>
  <c r="LH110" i="2"/>
  <c r="LA110" i="2"/>
  <c r="KN110" i="2"/>
  <c r="KA110" i="2"/>
  <c r="JO110" i="2"/>
  <c r="JC110" i="2"/>
  <c r="IQ110" i="2"/>
  <c r="IC110" i="2"/>
  <c r="MA109" i="2"/>
  <c r="LO109" i="2"/>
  <c r="LH109" i="2"/>
  <c r="LA109" i="2"/>
  <c r="KN109" i="2"/>
  <c r="KA109" i="2"/>
  <c r="JO109" i="2"/>
  <c r="JC109" i="2"/>
  <c r="IQ109" i="2"/>
  <c r="IC109" i="2"/>
  <c r="MA108" i="2"/>
  <c r="LO108" i="2"/>
  <c r="LH108" i="2"/>
  <c r="LA108" i="2"/>
  <c r="KN108" i="2"/>
  <c r="KA108" i="2"/>
  <c r="JO108" i="2"/>
  <c r="JC108" i="2"/>
  <c r="IQ108" i="2"/>
  <c r="IC108" i="2"/>
  <c r="MA107" i="2"/>
  <c r="LO107" i="2"/>
  <c r="LH107" i="2"/>
  <c r="LA107" i="2"/>
  <c r="KN107" i="2"/>
  <c r="KA107" i="2"/>
  <c r="JO107" i="2"/>
  <c r="JC107" i="2"/>
  <c r="IQ107" i="2"/>
  <c r="IC107" i="2"/>
  <c r="MA106" i="2"/>
  <c r="LO106" i="2"/>
  <c r="LH106" i="2"/>
  <c r="LA106" i="2"/>
  <c r="KN106" i="2"/>
  <c r="KA106" i="2"/>
  <c r="JO106" i="2"/>
  <c r="JC106" i="2"/>
  <c r="IQ106" i="2"/>
  <c r="IC106" i="2"/>
  <c r="MA105" i="2"/>
  <c r="LO105" i="2"/>
  <c r="LH105" i="2"/>
  <c r="LA105" i="2"/>
  <c r="KN105" i="2"/>
  <c r="KA105" i="2"/>
  <c r="JO105" i="2"/>
  <c r="JC105" i="2"/>
  <c r="IQ105" i="2"/>
  <c r="IC105" i="2"/>
  <c r="MA104" i="2"/>
  <c r="LO104" i="2"/>
  <c r="LH104" i="2"/>
  <c r="LA104" i="2"/>
  <c r="KN104" i="2"/>
  <c r="KA104" i="2"/>
  <c r="JO104" i="2"/>
  <c r="JC104" i="2"/>
  <c r="IQ104" i="2"/>
  <c r="IC104" i="2"/>
  <c r="MA103" i="2"/>
  <c r="LO103" i="2"/>
  <c r="LH103" i="2"/>
  <c r="LA103" i="2"/>
  <c r="KN103" i="2"/>
  <c r="KA103" i="2"/>
  <c r="JO103" i="2"/>
  <c r="JC103" i="2"/>
  <c r="IQ103" i="2"/>
  <c r="IC103" i="2"/>
  <c r="MA102" i="2"/>
  <c r="LO102" i="2"/>
  <c r="LH102" i="2"/>
  <c r="LA102" i="2"/>
  <c r="KN102" i="2"/>
  <c r="KA102" i="2"/>
  <c r="JO102" i="2"/>
  <c r="JC102" i="2"/>
  <c r="IQ102" i="2"/>
  <c r="IC102" i="2"/>
  <c r="MA101" i="2"/>
  <c r="LO101" i="2"/>
  <c r="LH101" i="2"/>
  <c r="LA101" i="2"/>
  <c r="KN101" i="2"/>
  <c r="KA101" i="2"/>
  <c r="JO101" i="2"/>
  <c r="JC101" i="2"/>
  <c r="IQ101" i="2"/>
  <c r="IC101" i="2"/>
  <c r="MA100" i="2"/>
  <c r="LO100" i="2"/>
  <c r="LH100" i="2"/>
  <c r="LA100" i="2"/>
  <c r="KN100" i="2"/>
  <c r="KA100" i="2"/>
  <c r="JO100" i="2"/>
  <c r="JC100" i="2"/>
  <c r="IQ100" i="2"/>
  <c r="IC100" i="2"/>
  <c r="MA99" i="2"/>
  <c r="LO99" i="2"/>
  <c r="LH99" i="2"/>
  <c r="LA99" i="2"/>
  <c r="KN99" i="2"/>
  <c r="KA99" i="2"/>
  <c r="JO99" i="2"/>
  <c r="JC99" i="2"/>
  <c r="IQ99" i="2"/>
  <c r="IC99" i="2"/>
  <c r="MA98" i="2"/>
  <c r="LO98" i="2"/>
  <c r="LH98" i="2"/>
  <c r="LA98" i="2"/>
  <c r="KN98" i="2"/>
  <c r="KA98" i="2"/>
  <c r="JO98" i="2"/>
  <c r="JC98" i="2"/>
  <c r="IQ98" i="2"/>
  <c r="IC98" i="2"/>
  <c r="MA97" i="2"/>
  <c r="LO97" i="2"/>
  <c r="LH97" i="2"/>
  <c r="LA97" i="2"/>
  <c r="KN97" i="2"/>
  <c r="KA97" i="2"/>
  <c r="JO97" i="2"/>
  <c r="JC97" i="2"/>
  <c r="IQ97" i="2"/>
  <c r="IC97" i="2"/>
  <c r="MA96" i="2"/>
  <c r="LO96" i="2"/>
  <c r="LH96" i="2"/>
  <c r="LA96" i="2"/>
  <c r="KN96" i="2"/>
  <c r="KA96" i="2"/>
  <c r="JO96" i="2"/>
  <c r="JC96" i="2"/>
  <c r="IQ96" i="2"/>
  <c r="IC96" i="2"/>
  <c r="MA95" i="2"/>
  <c r="LO95" i="2"/>
  <c r="LH95" i="2"/>
  <c r="LA95" i="2"/>
  <c r="KN95" i="2"/>
  <c r="KA95" i="2"/>
  <c r="JO95" i="2"/>
  <c r="JC95" i="2"/>
  <c r="IQ95" i="2"/>
  <c r="IC95" i="2"/>
  <c r="MA94" i="2"/>
  <c r="LO94" i="2"/>
  <c r="LH94" i="2"/>
  <c r="LA94" i="2"/>
  <c r="KN94" i="2"/>
  <c r="KA94" i="2"/>
  <c r="JO94" i="2"/>
  <c r="JC94" i="2"/>
  <c r="IQ94" i="2"/>
  <c r="IC94" i="2"/>
  <c r="MA93" i="2"/>
  <c r="LO93" i="2"/>
  <c r="LH93" i="2"/>
  <c r="LA93" i="2"/>
  <c r="KN93" i="2"/>
  <c r="KA93" i="2"/>
  <c r="JO93" i="2"/>
  <c r="JC93" i="2"/>
  <c r="IQ93" i="2"/>
  <c r="IC93" i="2"/>
  <c r="MA92" i="2"/>
  <c r="LO92" i="2"/>
  <c r="LH92" i="2"/>
  <c r="LA92" i="2"/>
  <c r="KN92" i="2"/>
  <c r="KA92" i="2"/>
  <c r="JO92" i="2"/>
  <c r="JC92" i="2"/>
  <c r="IQ92" i="2"/>
  <c r="IC92" i="2"/>
  <c r="MA91" i="2"/>
  <c r="LO91" i="2"/>
  <c r="LH91" i="2"/>
  <c r="LA91" i="2"/>
  <c r="KN91" i="2"/>
  <c r="KA91" i="2"/>
  <c r="JO91" i="2"/>
  <c r="JC91" i="2"/>
  <c r="IQ91" i="2"/>
  <c r="IC91" i="2"/>
  <c r="MA90" i="2"/>
  <c r="LO90" i="2"/>
  <c r="LH90" i="2"/>
  <c r="LA90" i="2"/>
  <c r="KN90" i="2"/>
  <c r="KA90" i="2"/>
  <c r="JO90" i="2"/>
  <c r="JC90" i="2"/>
  <c r="IQ90" i="2"/>
  <c r="IC90" i="2"/>
  <c r="MA89" i="2"/>
  <c r="LO89" i="2"/>
  <c r="LH89" i="2"/>
  <c r="LA89" i="2"/>
  <c r="KN89" i="2"/>
  <c r="KA89" i="2"/>
  <c r="JO89" i="2"/>
  <c r="JC89" i="2"/>
  <c r="IQ89" i="2"/>
  <c r="IC89" i="2"/>
  <c r="MA88" i="2"/>
  <c r="LO88" i="2"/>
  <c r="LH88" i="2"/>
  <c r="LA88" i="2"/>
  <c r="KN88" i="2"/>
  <c r="KA88" i="2"/>
  <c r="JO88" i="2"/>
  <c r="JC88" i="2"/>
  <c r="IQ88" i="2"/>
  <c r="IC88" i="2"/>
  <c r="MA87" i="2"/>
  <c r="LO87" i="2"/>
  <c r="LH87" i="2"/>
  <c r="LA87" i="2"/>
  <c r="KN87" i="2"/>
  <c r="KA87" i="2"/>
  <c r="JO87" i="2"/>
  <c r="JC87" i="2"/>
  <c r="IQ87" i="2"/>
  <c r="IC87" i="2"/>
  <c r="MA86" i="2"/>
  <c r="LO86" i="2"/>
  <c r="LH86" i="2"/>
  <c r="LA86" i="2"/>
  <c r="KN86" i="2"/>
  <c r="KA86" i="2"/>
  <c r="JO86" i="2"/>
  <c r="JC86" i="2"/>
  <c r="IQ86" i="2"/>
  <c r="IC86" i="2"/>
  <c r="MA85" i="2"/>
  <c r="LO85" i="2"/>
  <c r="LH85" i="2"/>
  <c r="LA85" i="2"/>
  <c r="KN85" i="2"/>
  <c r="KA85" i="2"/>
  <c r="JO85" i="2"/>
  <c r="JC85" i="2"/>
  <c r="IQ85" i="2"/>
  <c r="IC85" i="2"/>
  <c r="MA84" i="2"/>
  <c r="LO84" i="2"/>
  <c r="LH84" i="2"/>
  <c r="LA84" i="2"/>
  <c r="KN84" i="2"/>
  <c r="KA84" i="2"/>
  <c r="JO84" i="2"/>
  <c r="JC84" i="2"/>
  <c r="IQ84" i="2"/>
  <c r="IC84" i="2"/>
  <c r="MA83" i="2"/>
  <c r="LO83" i="2"/>
  <c r="LH83" i="2"/>
  <c r="LA83" i="2"/>
  <c r="KN83" i="2"/>
  <c r="KA83" i="2"/>
  <c r="JO83" i="2"/>
  <c r="JC83" i="2"/>
  <c r="IQ83" i="2"/>
  <c r="IC83" i="2"/>
  <c r="MA82" i="2"/>
  <c r="LO82" i="2"/>
  <c r="LH82" i="2"/>
  <c r="LA82" i="2"/>
  <c r="KN82" i="2"/>
  <c r="KA82" i="2"/>
  <c r="JO82" i="2"/>
  <c r="JC82" i="2"/>
  <c r="IQ82" i="2"/>
  <c r="IC82" i="2"/>
  <c r="MA81" i="2"/>
  <c r="LO81" i="2"/>
  <c r="LH81" i="2"/>
  <c r="LA81" i="2"/>
  <c r="KN81" i="2"/>
  <c r="KA81" i="2"/>
  <c r="JO81" i="2"/>
  <c r="JC81" i="2"/>
  <c r="IQ81" i="2"/>
  <c r="IC81" i="2"/>
  <c r="MA80" i="2"/>
  <c r="LO80" i="2"/>
  <c r="LH80" i="2"/>
  <c r="LA80" i="2"/>
  <c r="KN80" i="2"/>
  <c r="KA80" i="2"/>
  <c r="JO80" i="2"/>
  <c r="JC80" i="2"/>
  <c r="IQ80" i="2"/>
  <c r="IC80" i="2"/>
  <c r="MA79" i="2"/>
  <c r="LO79" i="2"/>
  <c r="LH79" i="2"/>
  <c r="LA79" i="2"/>
  <c r="KN79" i="2"/>
  <c r="KA79" i="2"/>
  <c r="JO79" i="2"/>
  <c r="JC79" i="2"/>
  <c r="IQ79" i="2"/>
  <c r="IC79" i="2"/>
  <c r="MA78" i="2"/>
  <c r="LO78" i="2"/>
  <c r="LH78" i="2"/>
  <c r="LA78" i="2"/>
  <c r="KN78" i="2"/>
  <c r="KA78" i="2"/>
  <c r="JO78" i="2"/>
  <c r="JC78" i="2"/>
  <c r="IQ78" i="2"/>
  <c r="IC78" i="2"/>
  <c r="MA77" i="2"/>
  <c r="LO77" i="2"/>
  <c r="LH77" i="2"/>
  <c r="LA77" i="2"/>
  <c r="KN77" i="2"/>
  <c r="KA77" i="2"/>
  <c r="JO77" i="2"/>
  <c r="JC77" i="2"/>
  <c r="IQ77" i="2"/>
  <c r="IC77" i="2"/>
  <c r="MA76" i="2"/>
  <c r="LO76" i="2"/>
  <c r="LH76" i="2"/>
  <c r="LA76" i="2"/>
  <c r="KN76" i="2"/>
  <c r="KA76" i="2"/>
  <c r="JO76" i="2"/>
  <c r="JC76" i="2"/>
  <c r="IQ76" i="2"/>
  <c r="IC76" i="2"/>
  <c r="MA75" i="2"/>
  <c r="LO75" i="2"/>
  <c r="LH75" i="2"/>
  <c r="LA75" i="2"/>
  <c r="KN75" i="2"/>
  <c r="KA75" i="2"/>
  <c r="JO75" i="2"/>
  <c r="JC75" i="2"/>
  <c r="IQ75" i="2"/>
  <c r="IC75" i="2"/>
  <c r="MA74" i="2"/>
  <c r="LO74" i="2"/>
  <c r="LH74" i="2"/>
  <c r="LA74" i="2"/>
  <c r="KN74" i="2"/>
  <c r="KA74" i="2"/>
  <c r="JO74" i="2"/>
  <c r="JC74" i="2"/>
  <c r="IQ74" i="2"/>
  <c r="IC74" i="2"/>
  <c r="MA73" i="2"/>
  <c r="LO73" i="2"/>
  <c r="LH73" i="2"/>
  <c r="LA73" i="2"/>
  <c r="KN73" i="2"/>
  <c r="KA73" i="2"/>
  <c r="JO73" i="2"/>
  <c r="JC73" i="2"/>
  <c r="IQ73" i="2"/>
  <c r="IC73" i="2"/>
  <c r="MA72" i="2"/>
  <c r="LO72" i="2"/>
  <c r="LH72" i="2"/>
  <c r="LA72" i="2"/>
  <c r="KN72" i="2"/>
  <c r="KA72" i="2"/>
  <c r="JO72" i="2"/>
  <c r="JC72" i="2"/>
  <c r="IQ72" i="2"/>
  <c r="IC72" i="2"/>
  <c r="MA71" i="2"/>
  <c r="LO71" i="2"/>
  <c r="LH71" i="2"/>
  <c r="LA71" i="2"/>
  <c r="KN71" i="2"/>
  <c r="KA71" i="2"/>
  <c r="JO71" i="2"/>
  <c r="JC71" i="2"/>
  <c r="IQ71" i="2"/>
  <c r="IC71" i="2"/>
  <c r="MA70" i="2"/>
  <c r="LO70" i="2"/>
  <c r="LH70" i="2"/>
  <c r="LA70" i="2"/>
  <c r="KN70" i="2"/>
  <c r="KA70" i="2"/>
  <c r="JO70" i="2"/>
  <c r="JC70" i="2"/>
  <c r="IQ70" i="2"/>
  <c r="IC70" i="2"/>
  <c r="MA69" i="2"/>
  <c r="LO69" i="2"/>
  <c r="LH69" i="2"/>
  <c r="LA69" i="2"/>
  <c r="KN69" i="2"/>
  <c r="KA69" i="2"/>
  <c r="JO69" i="2"/>
  <c r="JC69" i="2"/>
  <c r="IQ69" i="2"/>
  <c r="IC69" i="2"/>
  <c r="MA68" i="2"/>
  <c r="LO68" i="2"/>
  <c r="LH68" i="2"/>
  <c r="LA68" i="2"/>
  <c r="KN68" i="2"/>
  <c r="KA68" i="2"/>
  <c r="JO68" i="2"/>
  <c r="JC68" i="2"/>
  <c r="IQ68" i="2"/>
  <c r="IC68" i="2"/>
  <c r="MA67" i="2"/>
  <c r="LO67" i="2"/>
  <c r="LH67" i="2"/>
  <c r="LA67" i="2"/>
  <c r="KN67" i="2"/>
  <c r="KA67" i="2"/>
  <c r="JO67" i="2"/>
  <c r="JC67" i="2"/>
  <c r="IQ67" i="2"/>
  <c r="IC67" i="2"/>
  <c r="MA66" i="2"/>
  <c r="LO66" i="2"/>
  <c r="LH66" i="2"/>
  <c r="LA66" i="2"/>
  <c r="KN66" i="2"/>
  <c r="KA66" i="2"/>
  <c r="JO66" i="2"/>
  <c r="JC66" i="2"/>
  <c r="IQ66" i="2"/>
  <c r="IC66" i="2"/>
  <c r="MA65" i="2"/>
  <c r="LO65" i="2"/>
  <c r="LH65" i="2"/>
  <c r="LA65" i="2"/>
  <c r="KN65" i="2"/>
  <c r="KA65" i="2"/>
  <c r="JO65" i="2"/>
  <c r="JC65" i="2"/>
  <c r="IQ65" i="2"/>
  <c r="IC65" i="2"/>
  <c r="MA64" i="2"/>
  <c r="LO64" i="2"/>
  <c r="LH64" i="2"/>
  <c r="LA64" i="2"/>
  <c r="KN64" i="2"/>
  <c r="KA64" i="2"/>
  <c r="JO64" i="2"/>
  <c r="JC64" i="2"/>
  <c r="IQ64" i="2"/>
  <c r="IC64" i="2"/>
  <c r="MA63" i="2"/>
  <c r="LO63" i="2"/>
  <c r="LH63" i="2"/>
  <c r="LA63" i="2"/>
  <c r="KN63" i="2"/>
  <c r="KA63" i="2"/>
  <c r="JO63" i="2"/>
  <c r="JC63" i="2"/>
  <c r="IQ63" i="2"/>
  <c r="IC63" i="2"/>
  <c r="MA62" i="2"/>
  <c r="LO62" i="2"/>
  <c r="LH62" i="2"/>
  <c r="LA62" i="2"/>
  <c r="KN62" i="2"/>
  <c r="KA62" i="2"/>
  <c r="JO62" i="2"/>
  <c r="JC62" i="2"/>
  <c r="IQ62" i="2"/>
  <c r="IC62" i="2"/>
  <c r="MA61" i="2"/>
  <c r="LO61" i="2"/>
  <c r="LH61" i="2"/>
  <c r="LA61" i="2"/>
  <c r="KN61" i="2"/>
  <c r="KA61" i="2"/>
  <c r="JO61" i="2"/>
  <c r="JC61" i="2"/>
  <c r="IQ61" i="2"/>
  <c r="IC61" i="2"/>
  <c r="MA60" i="2"/>
  <c r="LO60" i="2"/>
  <c r="LH60" i="2"/>
  <c r="LA60" i="2"/>
  <c r="KN60" i="2"/>
  <c r="KA60" i="2"/>
  <c r="JO60" i="2"/>
  <c r="JC60" i="2"/>
  <c r="IQ60" i="2"/>
  <c r="IC60" i="2"/>
  <c r="HG178" i="2"/>
  <c r="HG119" i="2"/>
  <c r="HG60" i="2"/>
  <c r="HA178" i="2"/>
  <c r="HA119" i="2"/>
  <c r="HA60" i="2"/>
  <c r="GU178" i="2"/>
  <c r="GU119" i="2"/>
  <c r="GU60" i="2"/>
  <c r="GN178" i="2"/>
  <c r="GN119" i="2"/>
  <c r="GN60" i="2"/>
  <c r="GF178" i="2"/>
  <c r="GF119" i="2"/>
  <c r="GF60" i="2"/>
  <c r="FZ178" i="2"/>
  <c r="FZ119" i="2"/>
  <c r="FZ60" i="2"/>
  <c r="FT178" i="2"/>
  <c r="FT119" i="2"/>
  <c r="FT60" i="2"/>
  <c r="FM178" i="2"/>
  <c r="FM119" i="2"/>
  <c r="FM60" i="2"/>
  <c r="FG178" i="2"/>
  <c r="FG119" i="2"/>
  <c r="FG60" i="2"/>
  <c r="EZ178" i="2"/>
  <c r="EZ119" i="2"/>
  <c r="EZ60" i="2"/>
  <c r="MA59" i="2"/>
  <c r="LO59" i="2"/>
  <c r="LH59" i="2"/>
  <c r="LA59" i="2"/>
  <c r="KN59" i="2"/>
  <c r="KA59" i="2"/>
  <c r="JO59" i="2"/>
  <c r="JC59" i="2"/>
  <c r="IQ59" i="2"/>
  <c r="IC59" i="2"/>
  <c r="HG177" i="2"/>
  <c r="HG118" i="2"/>
  <c r="HG59" i="2"/>
  <c r="HA177" i="2"/>
  <c r="HA118" i="2"/>
  <c r="HA59" i="2"/>
  <c r="GU177" i="2"/>
  <c r="GU118" i="2"/>
  <c r="GU59" i="2"/>
  <c r="GN177" i="2"/>
  <c r="GN118" i="2"/>
  <c r="GN59" i="2"/>
  <c r="GF177" i="2"/>
  <c r="GF118" i="2"/>
  <c r="GF59" i="2"/>
  <c r="FZ177" i="2"/>
  <c r="FZ118" i="2"/>
  <c r="FZ59" i="2"/>
  <c r="FT177" i="2"/>
  <c r="FT118" i="2"/>
  <c r="FT59" i="2"/>
  <c r="FM177" i="2"/>
  <c r="FM118" i="2"/>
  <c r="FM59" i="2"/>
  <c r="FG177" i="2"/>
  <c r="FG118" i="2"/>
  <c r="FG59" i="2"/>
  <c r="EZ177" i="2"/>
  <c r="EZ118" i="2"/>
  <c r="EZ59" i="2"/>
  <c r="MA58" i="2"/>
  <c r="LO58" i="2"/>
  <c r="LH58" i="2"/>
  <c r="LA58" i="2"/>
  <c r="KN58" i="2"/>
  <c r="KA58" i="2"/>
  <c r="JO58" i="2"/>
  <c r="JC58" i="2"/>
  <c r="IQ58" i="2"/>
  <c r="IC58" i="2"/>
  <c r="HG176" i="2"/>
  <c r="HG117" i="2"/>
  <c r="HG58" i="2"/>
  <c r="HA176" i="2"/>
  <c r="HA117" i="2"/>
  <c r="HA58" i="2"/>
  <c r="GU176" i="2"/>
  <c r="GU117" i="2"/>
  <c r="GU58" i="2"/>
  <c r="GN176" i="2"/>
  <c r="GN117" i="2"/>
  <c r="GN58" i="2"/>
  <c r="GF176" i="2"/>
  <c r="GF117" i="2"/>
  <c r="GF58" i="2"/>
  <c r="FZ176" i="2"/>
  <c r="FZ117" i="2"/>
  <c r="FZ58" i="2"/>
  <c r="FT176" i="2"/>
  <c r="FT117" i="2"/>
  <c r="FT58" i="2"/>
  <c r="FM176" i="2"/>
  <c r="FM117" i="2"/>
  <c r="FM58" i="2"/>
  <c r="FG176" i="2"/>
  <c r="FG117" i="2"/>
  <c r="FG58" i="2"/>
  <c r="EZ176" i="2"/>
  <c r="EZ117" i="2"/>
  <c r="EZ58" i="2"/>
  <c r="MA57" i="2"/>
  <c r="LO57" i="2"/>
  <c r="LH57" i="2"/>
  <c r="LA57" i="2"/>
  <c r="KN57" i="2"/>
  <c r="KA57" i="2"/>
  <c r="JO57" i="2"/>
  <c r="JC57" i="2"/>
  <c r="IQ57" i="2"/>
  <c r="IC57" i="2"/>
  <c r="HG175" i="2"/>
  <c r="HG116" i="2"/>
  <c r="HG57" i="2"/>
  <c r="HA175" i="2"/>
  <c r="HA116" i="2"/>
  <c r="HA57" i="2"/>
  <c r="GU175" i="2"/>
  <c r="GU116" i="2"/>
  <c r="GU57" i="2"/>
  <c r="GN175" i="2"/>
  <c r="GN116" i="2"/>
  <c r="GN57" i="2"/>
  <c r="GF175" i="2"/>
  <c r="GF116" i="2"/>
  <c r="GF57" i="2"/>
  <c r="FZ175" i="2"/>
  <c r="FZ116" i="2"/>
  <c r="FZ57" i="2"/>
  <c r="FT175" i="2"/>
  <c r="FT116" i="2"/>
  <c r="FT57" i="2"/>
  <c r="FM175" i="2"/>
  <c r="FM116" i="2"/>
  <c r="FM57" i="2"/>
  <c r="FG175" i="2"/>
  <c r="FG116" i="2"/>
  <c r="FG57" i="2"/>
  <c r="EZ175" i="2"/>
  <c r="EZ116" i="2"/>
  <c r="EZ57" i="2"/>
  <c r="MA56" i="2"/>
  <c r="LO56" i="2"/>
  <c r="LH56" i="2"/>
  <c r="LA56" i="2"/>
  <c r="KN56" i="2"/>
  <c r="KA56" i="2"/>
  <c r="JO56" i="2"/>
  <c r="JC56" i="2"/>
  <c r="IQ56" i="2"/>
  <c r="IC56" i="2"/>
  <c r="HG174" i="2"/>
  <c r="HG115" i="2"/>
  <c r="HG56" i="2"/>
  <c r="HA174" i="2"/>
  <c r="HA115" i="2"/>
  <c r="HA56" i="2"/>
  <c r="GU174" i="2"/>
  <c r="GU115" i="2"/>
  <c r="GU56" i="2"/>
  <c r="GN174" i="2"/>
  <c r="GN115" i="2"/>
  <c r="GN56" i="2"/>
  <c r="GF174" i="2"/>
  <c r="GF115" i="2"/>
  <c r="GF56" i="2"/>
  <c r="FZ174" i="2"/>
  <c r="FZ115" i="2"/>
  <c r="FZ56" i="2"/>
  <c r="FT174" i="2"/>
  <c r="FT115" i="2"/>
  <c r="FT56" i="2"/>
  <c r="FM174" i="2"/>
  <c r="FM115" i="2"/>
  <c r="FM56" i="2"/>
  <c r="FG174" i="2"/>
  <c r="FG115" i="2"/>
  <c r="FG56" i="2"/>
  <c r="EZ174" i="2"/>
  <c r="EZ115" i="2"/>
  <c r="EZ56" i="2"/>
  <c r="MA55" i="2"/>
  <c r="LO55" i="2"/>
  <c r="LH55" i="2"/>
  <c r="LA55" i="2"/>
  <c r="KN55" i="2"/>
  <c r="KA55" i="2"/>
  <c r="JO55" i="2"/>
  <c r="JC55" i="2"/>
  <c r="IQ55" i="2"/>
  <c r="IC55" i="2"/>
  <c r="HG173" i="2"/>
  <c r="HG114" i="2"/>
  <c r="HG55" i="2"/>
  <c r="HA173" i="2"/>
  <c r="HA114" i="2"/>
  <c r="HA55" i="2"/>
  <c r="GU173" i="2"/>
  <c r="GU114" i="2"/>
  <c r="GU55" i="2"/>
  <c r="GN173" i="2"/>
  <c r="GN114" i="2"/>
  <c r="GN55" i="2"/>
  <c r="GF173" i="2"/>
  <c r="GF114" i="2"/>
  <c r="GF55" i="2"/>
  <c r="FZ173" i="2"/>
  <c r="FZ114" i="2"/>
  <c r="FZ55" i="2"/>
  <c r="FT173" i="2"/>
  <c r="FT114" i="2"/>
  <c r="FT55" i="2"/>
  <c r="FM173" i="2"/>
  <c r="FM114" i="2"/>
  <c r="FM55" i="2"/>
  <c r="FG173" i="2"/>
  <c r="FG114" i="2"/>
  <c r="FG55" i="2"/>
  <c r="EZ173" i="2"/>
  <c r="EZ114" i="2"/>
  <c r="EZ55" i="2"/>
  <c r="MA54" i="2"/>
  <c r="LO54" i="2"/>
  <c r="LH54" i="2"/>
  <c r="LA54" i="2"/>
  <c r="KN54" i="2"/>
  <c r="KA54" i="2"/>
  <c r="JO54" i="2"/>
  <c r="JC54" i="2"/>
  <c r="IQ54" i="2"/>
  <c r="IC54" i="2"/>
  <c r="HG172" i="2"/>
  <c r="HG113" i="2"/>
  <c r="HG54" i="2"/>
  <c r="HA172" i="2"/>
  <c r="HA113" i="2"/>
  <c r="HA54" i="2"/>
  <c r="GU172" i="2"/>
  <c r="GU113" i="2"/>
  <c r="GU54" i="2"/>
  <c r="GN172" i="2"/>
  <c r="GN113" i="2"/>
  <c r="GN54" i="2"/>
  <c r="GF172" i="2"/>
  <c r="GF113" i="2"/>
  <c r="GF54" i="2"/>
  <c r="FZ172" i="2"/>
  <c r="FZ113" i="2"/>
  <c r="FZ54" i="2"/>
  <c r="FT172" i="2"/>
  <c r="FT113" i="2"/>
  <c r="FT54" i="2"/>
  <c r="FM172" i="2"/>
  <c r="FM113" i="2"/>
  <c r="FM54" i="2"/>
  <c r="FG172" i="2"/>
  <c r="FG113" i="2"/>
  <c r="FG54" i="2"/>
  <c r="EZ172" i="2"/>
  <c r="EZ113" i="2"/>
  <c r="EZ54" i="2"/>
  <c r="MA53" i="2"/>
  <c r="LO53" i="2"/>
  <c r="LH53" i="2"/>
  <c r="LA53" i="2"/>
  <c r="KN53" i="2"/>
  <c r="KA53" i="2"/>
  <c r="JO53" i="2"/>
  <c r="JC53" i="2"/>
  <c r="IQ53" i="2"/>
  <c r="IC53" i="2"/>
  <c r="HG171" i="2"/>
  <c r="HG112" i="2"/>
  <c r="HG53" i="2"/>
  <c r="HA171" i="2"/>
  <c r="HA112" i="2"/>
  <c r="HA53" i="2"/>
  <c r="GU171" i="2"/>
  <c r="GU112" i="2"/>
  <c r="GU53" i="2"/>
  <c r="GN171" i="2"/>
  <c r="GN112" i="2"/>
  <c r="GN53" i="2"/>
  <c r="GF171" i="2"/>
  <c r="GF112" i="2"/>
  <c r="GF53" i="2"/>
  <c r="FZ171" i="2"/>
  <c r="FZ112" i="2"/>
  <c r="FZ53" i="2"/>
  <c r="FT171" i="2"/>
  <c r="FT112" i="2"/>
  <c r="FT53" i="2"/>
  <c r="FM171" i="2"/>
  <c r="FM112" i="2"/>
  <c r="FM53" i="2"/>
  <c r="FG171" i="2"/>
  <c r="FG112" i="2"/>
  <c r="FG53" i="2"/>
  <c r="EZ171" i="2"/>
  <c r="EZ112" i="2"/>
  <c r="EZ53" i="2"/>
  <c r="MA52" i="2"/>
  <c r="LO52" i="2"/>
  <c r="LH52" i="2"/>
  <c r="LA52" i="2"/>
  <c r="KN52" i="2"/>
  <c r="KA52" i="2"/>
  <c r="JO52" i="2"/>
  <c r="JC52" i="2"/>
  <c r="IQ52" i="2"/>
  <c r="IC52" i="2"/>
  <c r="HG170" i="2"/>
  <c r="HG111" i="2"/>
  <c r="HG52" i="2"/>
  <c r="HA170" i="2"/>
  <c r="HA111" i="2"/>
  <c r="HA52" i="2"/>
  <c r="GU170" i="2"/>
  <c r="GU111" i="2"/>
  <c r="GU52" i="2"/>
  <c r="GN170" i="2"/>
  <c r="GN111" i="2"/>
  <c r="GN52" i="2"/>
  <c r="GF170" i="2"/>
  <c r="GF111" i="2"/>
  <c r="GF52" i="2"/>
  <c r="FZ170" i="2"/>
  <c r="FZ111" i="2"/>
  <c r="FZ52" i="2"/>
  <c r="FT170" i="2"/>
  <c r="FT111" i="2"/>
  <c r="FT52" i="2"/>
  <c r="FM170" i="2"/>
  <c r="FM111" i="2"/>
  <c r="FM52" i="2"/>
  <c r="FG170" i="2"/>
  <c r="FG111" i="2"/>
  <c r="FG52" i="2"/>
  <c r="EZ170" i="2"/>
  <c r="EZ111" i="2"/>
  <c r="EZ52" i="2"/>
  <c r="MA51" i="2"/>
  <c r="LO51" i="2"/>
  <c r="LH51" i="2"/>
  <c r="LA51" i="2"/>
  <c r="KN51" i="2"/>
  <c r="KA51" i="2"/>
  <c r="JO51" i="2"/>
  <c r="JC51" i="2"/>
  <c r="IQ51" i="2"/>
  <c r="IC51" i="2"/>
  <c r="HG169" i="2"/>
  <c r="HG110" i="2"/>
  <c r="HG51" i="2"/>
  <c r="HA169" i="2"/>
  <c r="HA110" i="2"/>
  <c r="HA51" i="2"/>
  <c r="GU169" i="2"/>
  <c r="GU110" i="2"/>
  <c r="GU51" i="2"/>
  <c r="GN169" i="2"/>
  <c r="GN110" i="2"/>
  <c r="GN51" i="2"/>
  <c r="GF169" i="2"/>
  <c r="GF110" i="2"/>
  <c r="GF51" i="2"/>
  <c r="FZ169" i="2"/>
  <c r="FZ110" i="2"/>
  <c r="FZ51" i="2"/>
  <c r="FT169" i="2"/>
  <c r="FT110" i="2"/>
  <c r="FT51" i="2"/>
  <c r="FM169" i="2"/>
  <c r="FM110" i="2"/>
  <c r="FM51" i="2"/>
  <c r="FG169" i="2"/>
  <c r="FG110" i="2"/>
  <c r="FG51" i="2"/>
  <c r="EZ169" i="2"/>
  <c r="EZ110" i="2"/>
  <c r="EZ51" i="2"/>
  <c r="MA50" i="2"/>
  <c r="LO50" i="2"/>
  <c r="LH50" i="2"/>
  <c r="LA50" i="2"/>
  <c r="KN50" i="2"/>
  <c r="KA50" i="2"/>
  <c r="JO50" i="2"/>
  <c r="JC50" i="2"/>
  <c r="IQ50" i="2"/>
  <c r="IC50" i="2"/>
  <c r="HG168" i="2"/>
  <c r="HG109" i="2"/>
  <c r="HG50" i="2"/>
  <c r="HA168" i="2"/>
  <c r="HA109" i="2"/>
  <c r="HA50" i="2"/>
  <c r="GU168" i="2"/>
  <c r="GU109" i="2"/>
  <c r="GU50" i="2"/>
  <c r="GN168" i="2"/>
  <c r="GN109" i="2"/>
  <c r="GN50" i="2"/>
  <c r="GF168" i="2"/>
  <c r="GF109" i="2"/>
  <c r="GF50" i="2"/>
  <c r="FZ168" i="2"/>
  <c r="FZ109" i="2"/>
  <c r="FZ50" i="2"/>
  <c r="FT168" i="2"/>
  <c r="FT109" i="2"/>
  <c r="FT50" i="2"/>
  <c r="FM168" i="2"/>
  <c r="FM109" i="2"/>
  <c r="FM50" i="2"/>
  <c r="FG168" i="2"/>
  <c r="FG109" i="2"/>
  <c r="FG50" i="2"/>
  <c r="EZ168" i="2"/>
  <c r="EZ109" i="2"/>
  <c r="EZ50" i="2"/>
  <c r="MA49" i="2"/>
  <c r="LO49" i="2"/>
  <c r="LH49" i="2"/>
  <c r="LA49" i="2"/>
  <c r="KN49" i="2"/>
  <c r="KA49" i="2"/>
  <c r="JO49" i="2"/>
  <c r="JC49" i="2"/>
  <c r="IQ49" i="2"/>
  <c r="IC49" i="2"/>
  <c r="HG167" i="2"/>
  <c r="HG108" i="2"/>
  <c r="HG49" i="2"/>
  <c r="HA167" i="2"/>
  <c r="HA108" i="2"/>
  <c r="HA49" i="2"/>
  <c r="GU167" i="2"/>
  <c r="GU108" i="2"/>
  <c r="GU49" i="2"/>
  <c r="GN167" i="2"/>
  <c r="GN108" i="2"/>
  <c r="GN49" i="2"/>
  <c r="GF167" i="2"/>
  <c r="GF108" i="2"/>
  <c r="GF49" i="2"/>
  <c r="FZ167" i="2"/>
  <c r="FZ108" i="2"/>
  <c r="FZ49" i="2"/>
  <c r="FT167" i="2"/>
  <c r="FT108" i="2"/>
  <c r="FT49" i="2"/>
  <c r="FM167" i="2"/>
  <c r="FM108" i="2"/>
  <c r="FM49" i="2"/>
  <c r="FG167" i="2"/>
  <c r="FG108" i="2"/>
  <c r="FG49" i="2"/>
  <c r="EZ167" i="2"/>
  <c r="EZ108" i="2"/>
  <c r="EZ49" i="2"/>
  <c r="MA48" i="2"/>
  <c r="LO48" i="2"/>
  <c r="LH48" i="2"/>
  <c r="LA48" i="2"/>
  <c r="KN48" i="2"/>
  <c r="KA48" i="2"/>
  <c r="JO48" i="2"/>
  <c r="JC48" i="2"/>
  <c r="IQ48" i="2"/>
  <c r="IC48" i="2"/>
  <c r="HG166" i="2"/>
  <c r="HG107" i="2"/>
  <c r="HG48" i="2"/>
  <c r="HA166" i="2"/>
  <c r="HA107" i="2"/>
  <c r="HA48" i="2"/>
  <c r="GU166" i="2"/>
  <c r="GU107" i="2"/>
  <c r="GU48" i="2"/>
  <c r="GN166" i="2"/>
  <c r="GN107" i="2"/>
  <c r="GN48" i="2"/>
  <c r="GF166" i="2"/>
  <c r="GF107" i="2"/>
  <c r="GF48" i="2"/>
  <c r="FZ166" i="2"/>
  <c r="FZ107" i="2"/>
  <c r="FZ48" i="2"/>
  <c r="FT166" i="2"/>
  <c r="FT107" i="2"/>
  <c r="FT48" i="2"/>
  <c r="FM166" i="2"/>
  <c r="FM107" i="2"/>
  <c r="FM48" i="2"/>
  <c r="FG166" i="2"/>
  <c r="FG107" i="2"/>
  <c r="FG48" i="2"/>
  <c r="EZ166" i="2"/>
  <c r="EZ107" i="2"/>
  <c r="EZ48" i="2"/>
  <c r="MA47" i="2"/>
  <c r="LO47" i="2"/>
  <c r="LH47" i="2"/>
  <c r="LA47" i="2"/>
  <c r="KN47" i="2"/>
  <c r="KA47" i="2"/>
  <c r="JO47" i="2"/>
  <c r="JC47" i="2"/>
  <c r="IQ47" i="2"/>
  <c r="IC47" i="2"/>
  <c r="HG165" i="2"/>
  <c r="HG106" i="2"/>
  <c r="HG47" i="2"/>
  <c r="HA165" i="2"/>
  <c r="HA106" i="2"/>
  <c r="HA47" i="2"/>
  <c r="GU165" i="2"/>
  <c r="GU106" i="2"/>
  <c r="GU47" i="2"/>
  <c r="GN165" i="2"/>
  <c r="GN106" i="2"/>
  <c r="GN47" i="2"/>
  <c r="GF165" i="2"/>
  <c r="GF106" i="2"/>
  <c r="GF47" i="2"/>
  <c r="FZ165" i="2"/>
  <c r="FZ106" i="2"/>
  <c r="FZ47" i="2"/>
  <c r="FT165" i="2"/>
  <c r="FT106" i="2"/>
  <c r="FT47" i="2"/>
  <c r="FM165" i="2"/>
  <c r="FM106" i="2"/>
  <c r="FM47" i="2"/>
  <c r="FG165" i="2"/>
  <c r="FG106" i="2"/>
  <c r="FG47" i="2"/>
  <c r="EZ165" i="2"/>
  <c r="EZ106" i="2"/>
  <c r="EZ47" i="2"/>
  <c r="MA46" i="2"/>
  <c r="LO46" i="2"/>
  <c r="LH46" i="2"/>
  <c r="LA46" i="2"/>
  <c r="KN46" i="2"/>
  <c r="KA46" i="2"/>
  <c r="JO46" i="2"/>
  <c r="JC46" i="2"/>
  <c r="IQ46" i="2"/>
  <c r="IC46" i="2"/>
  <c r="HG164" i="2"/>
  <c r="HG105" i="2"/>
  <c r="HG46" i="2"/>
  <c r="HA164" i="2"/>
  <c r="HA105" i="2"/>
  <c r="HA46" i="2"/>
  <c r="GU164" i="2"/>
  <c r="GU105" i="2"/>
  <c r="GU46" i="2"/>
  <c r="GN164" i="2"/>
  <c r="GN105" i="2"/>
  <c r="GN46" i="2"/>
  <c r="GF164" i="2"/>
  <c r="GF105" i="2"/>
  <c r="GF46" i="2"/>
  <c r="FZ164" i="2"/>
  <c r="FZ105" i="2"/>
  <c r="FZ46" i="2"/>
  <c r="FT164" i="2"/>
  <c r="FT105" i="2"/>
  <c r="FT46" i="2"/>
  <c r="FM164" i="2"/>
  <c r="FM105" i="2"/>
  <c r="FM46" i="2"/>
  <c r="FG164" i="2"/>
  <c r="FG105" i="2"/>
  <c r="FG46" i="2"/>
  <c r="EZ164" i="2"/>
  <c r="EZ105" i="2"/>
  <c r="EZ46" i="2"/>
  <c r="MA45" i="2"/>
  <c r="LO45" i="2"/>
  <c r="LH45" i="2"/>
  <c r="LA45" i="2"/>
  <c r="KN45" i="2"/>
  <c r="KA45" i="2"/>
  <c r="JO45" i="2"/>
  <c r="JC45" i="2"/>
  <c r="IQ45" i="2"/>
  <c r="IC45" i="2"/>
  <c r="HG163" i="2"/>
  <c r="HG104" i="2"/>
  <c r="HG45" i="2"/>
  <c r="HA163" i="2"/>
  <c r="HA104" i="2"/>
  <c r="HA45" i="2"/>
  <c r="GU163" i="2"/>
  <c r="GU104" i="2"/>
  <c r="GU45" i="2"/>
  <c r="GN163" i="2"/>
  <c r="GN104" i="2"/>
  <c r="GN45" i="2"/>
  <c r="GF163" i="2"/>
  <c r="GF104" i="2"/>
  <c r="GF45" i="2"/>
  <c r="FZ163" i="2"/>
  <c r="FZ104" i="2"/>
  <c r="FZ45" i="2"/>
  <c r="FT163" i="2"/>
  <c r="FT104" i="2"/>
  <c r="FT45" i="2"/>
  <c r="FM163" i="2"/>
  <c r="FM104" i="2"/>
  <c r="FM45" i="2"/>
  <c r="FG163" i="2"/>
  <c r="FG104" i="2"/>
  <c r="FG45" i="2"/>
  <c r="EZ163" i="2"/>
  <c r="EZ104" i="2"/>
  <c r="EZ45" i="2"/>
  <c r="MA44" i="2"/>
  <c r="LO44" i="2"/>
  <c r="LH44" i="2"/>
  <c r="LA44" i="2"/>
  <c r="KN44" i="2"/>
  <c r="KA44" i="2"/>
  <c r="JO44" i="2"/>
  <c r="JC44" i="2"/>
  <c r="IQ44" i="2"/>
  <c r="IC44" i="2"/>
  <c r="HG162" i="2"/>
  <c r="HG103" i="2"/>
  <c r="HG44" i="2"/>
  <c r="HA162" i="2"/>
  <c r="HA103" i="2"/>
  <c r="HA44" i="2"/>
  <c r="GU162" i="2"/>
  <c r="GU103" i="2"/>
  <c r="GU44" i="2"/>
  <c r="GN162" i="2"/>
  <c r="GN103" i="2"/>
  <c r="GN44" i="2"/>
  <c r="GF162" i="2"/>
  <c r="GF103" i="2"/>
  <c r="GF44" i="2"/>
  <c r="FZ162" i="2"/>
  <c r="FZ103" i="2"/>
  <c r="FZ44" i="2"/>
  <c r="FT162" i="2"/>
  <c r="FT103" i="2"/>
  <c r="FT44" i="2"/>
  <c r="FM162" i="2"/>
  <c r="FM103" i="2"/>
  <c r="FM44" i="2"/>
  <c r="FG162" i="2"/>
  <c r="FG103" i="2"/>
  <c r="FG44" i="2"/>
  <c r="EZ162" i="2"/>
  <c r="EZ103" i="2"/>
  <c r="EZ44" i="2"/>
  <c r="MA43" i="2"/>
  <c r="LO43" i="2"/>
  <c r="LH43" i="2"/>
  <c r="LA43" i="2"/>
  <c r="KN43" i="2"/>
  <c r="KA43" i="2"/>
  <c r="JO43" i="2"/>
  <c r="JC43" i="2"/>
  <c r="IQ43" i="2"/>
  <c r="IC43" i="2"/>
  <c r="HG161" i="2"/>
  <c r="HG102" i="2"/>
  <c r="HG43" i="2"/>
  <c r="HA161" i="2"/>
  <c r="HA102" i="2"/>
  <c r="HA43" i="2"/>
  <c r="GU161" i="2"/>
  <c r="GU102" i="2"/>
  <c r="GU43" i="2"/>
  <c r="GN161" i="2"/>
  <c r="GN102" i="2"/>
  <c r="GN43" i="2"/>
  <c r="GF161" i="2"/>
  <c r="GF102" i="2"/>
  <c r="GF43" i="2"/>
  <c r="FZ161" i="2"/>
  <c r="FZ102" i="2"/>
  <c r="FZ43" i="2"/>
  <c r="FT161" i="2"/>
  <c r="FT102" i="2"/>
  <c r="FT43" i="2"/>
  <c r="FM161" i="2"/>
  <c r="FM102" i="2"/>
  <c r="FM43" i="2"/>
  <c r="FG161" i="2"/>
  <c r="FG102" i="2"/>
  <c r="FG43" i="2"/>
  <c r="EZ161" i="2"/>
  <c r="EZ102" i="2"/>
  <c r="EZ43" i="2"/>
  <c r="MA42" i="2"/>
  <c r="LO42" i="2"/>
  <c r="LH42" i="2"/>
  <c r="LA42" i="2"/>
  <c r="KN42" i="2"/>
  <c r="KA42" i="2"/>
  <c r="JO42" i="2"/>
  <c r="JC42" i="2"/>
  <c r="IQ42" i="2"/>
  <c r="IC42" i="2"/>
  <c r="HG160" i="2"/>
  <c r="HG101" i="2"/>
  <c r="HG42" i="2"/>
  <c r="HA160" i="2"/>
  <c r="HA101" i="2"/>
  <c r="HA42" i="2"/>
  <c r="GU160" i="2"/>
  <c r="GU101" i="2"/>
  <c r="GU42" i="2"/>
  <c r="GN160" i="2"/>
  <c r="GN101" i="2"/>
  <c r="GN42" i="2"/>
  <c r="GF160" i="2"/>
  <c r="GF101" i="2"/>
  <c r="GF42" i="2"/>
  <c r="FZ160" i="2"/>
  <c r="FZ101" i="2"/>
  <c r="FZ42" i="2"/>
  <c r="FT160" i="2"/>
  <c r="FT101" i="2"/>
  <c r="FT42" i="2"/>
  <c r="FM160" i="2"/>
  <c r="FM101" i="2"/>
  <c r="FM42" i="2"/>
  <c r="FG160" i="2"/>
  <c r="FG101" i="2"/>
  <c r="FG42" i="2"/>
  <c r="EZ160" i="2"/>
  <c r="EZ101" i="2"/>
  <c r="EZ42" i="2"/>
  <c r="MA41" i="2"/>
  <c r="LO41" i="2"/>
  <c r="LH41" i="2"/>
  <c r="LA41" i="2"/>
  <c r="KN41" i="2"/>
  <c r="KA41" i="2"/>
  <c r="JO41" i="2"/>
  <c r="JC41" i="2"/>
  <c r="IQ41" i="2"/>
  <c r="IC41" i="2"/>
  <c r="HG159" i="2"/>
  <c r="HG100" i="2"/>
  <c r="HG41" i="2"/>
  <c r="HA159" i="2"/>
  <c r="HA100" i="2"/>
  <c r="HA41" i="2"/>
  <c r="GU159" i="2"/>
  <c r="GU100" i="2"/>
  <c r="GU41" i="2"/>
  <c r="GN159" i="2"/>
  <c r="GN100" i="2"/>
  <c r="GN41" i="2"/>
  <c r="GF159" i="2"/>
  <c r="GF100" i="2"/>
  <c r="GF41" i="2"/>
  <c r="FZ159" i="2"/>
  <c r="FZ100" i="2"/>
  <c r="FZ41" i="2"/>
  <c r="FT159" i="2"/>
  <c r="FT100" i="2"/>
  <c r="FT41" i="2"/>
  <c r="FM159" i="2"/>
  <c r="FM100" i="2"/>
  <c r="FM41" i="2"/>
  <c r="FG159" i="2"/>
  <c r="FG100" i="2"/>
  <c r="FG41" i="2"/>
  <c r="EZ159" i="2"/>
  <c r="EZ100" i="2"/>
  <c r="EZ41" i="2"/>
  <c r="MA40" i="2"/>
  <c r="LO40" i="2"/>
  <c r="LH40" i="2"/>
  <c r="LA40" i="2"/>
  <c r="KN40" i="2"/>
  <c r="KA40" i="2"/>
  <c r="JO40" i="2"/>
  <c r="JC40" i="2"/>
  <c r="IQ40" i="2"/>
  <c r="IC40" i="2"/>
  <c r="HG158" i="2"/>
  <c r="HG99" i="2"/>
  <c r="HG40" i="2"/>
  <c r="HA158" i="2"/>
  <c r="HA99" i="2"/>
  <c r="HA40" i="2"/>
  <c r="GU158" i="2"/>
  <c r="GU99" i="2"/>
  <c r="GU40" i="2"/>
  <c r="GN158" i="2"/>
  <c r="GN99" i="2"/>
  <c r="GN40" i="2"/>
  <c r="GF158" i="2"/>
  <c r="GF99" i="2"/>
  <c r="GF40" i="2"/>
  <c r="FZ158" i="2"/>
  <c r="FZ99" i="2"/>
  <c r="FZ40" i="2"/>
  <c r="FT158" i="2"/>
  <c r="FT99" i="2"/>
  <c r="FT40" i="2"/>
  <c r="FM158" i="2"/>
  <c r="FM99" i="2"/>
  <c r="FM40" i="2"/>
  <c r="FG158" i="2"/>
  <c r="FG99" i="2"/>
  <c r="FG40" i="2"/>
  <c r="EZ158" i="2"/>
  <c r="EZ99" i="2"/>
  <c r="EZ40" i="2"/>
  <c r="MA39" i="2"/>
  <c r="LO39" i="2"/>
  <c r="LH39" i="2"/>
  <c r="LA39" i="2"/>
  <c r="KN39" i="2"/>
  <c r="KA39" i="2"/>
  <c r="JO39" i="2"/>
  <c r="JC39" i="2"/>
  <c r="IQ39" i="2"/>
  <c r="IC39" i="2"/>
  <c r="HG157" i="2"/>
  <c r="HG98" i="2"/>
  <c r="HG39" i="2"/>
  <c r="HA157" i="2"/>
  <c r="HA98" i="2"/>
  <c r="HA39" i="2"/>
  <c r="GU157" i="2"/>
  <c r="GU98" i="2"/>
  <c r="GU39" i="2"/>
  <c r="GN157" i="2"/>
  <c r="GN98" i="2"/>
  <c r="GN39" i="2"/>
  <c r="GF157" i="2"/>
  <c r="GF98" i="2"/>
  <c r="GF39" i="2"/>
  <c r="FZ157" i="2"/>
  <c r="FZ98" i="2"/>
  <c r="FZ39" i="2"/>
  <c r="FT157" i="2"/>
  <c r="FT98" i="2"/>
  <c r="FT39" i="2"/>
  <c r="FM157" i="2"/>
  <c r="FM98" i="2"/>
  <c r="FM39" i="2"/>
  <c r="FG157" i="2"/>
  <c r="FG98" i="2"/>
  <c r="FG39" i="2"/>
  <c r="EZ157" i="2"/>
  <c r="EZ98" i="2"/>
  <c r="EZ39" i="2"/>
  <c r="MA38" i="2"/>
  <c r="LO38" i="2"/>
  <c r="LH38" i="2"/>
  <c r="LA38" i="2"/>
  <c r="KN38" i="2"/>
  <c r="KA38" i="2"/>
  <c r="JO38" i="2"/>
  <c r="JC38" i="2"/>
  <c r="IQ38" i="2"/>
  <c r="IC38" i="2"/>
  <c r="HG156" i="2"/>
  <c r="HG97" i="2"/>
  <c r="HG38" i="2"/>
  <c r="HA156" i="2"/>
  <c r="HA97" i="2"/>
  <c r="HA38" i="2"/>
  <c r="GU156" i="2"/>
  <c r="GU97" i="2"/>
  <c r="GU38" i="2"/>
  <c r="GN156" i="2"/>
  <c r="GN97" i="2"/>
  <c r="GN38" i="2"/>
  <c r="GF156" i="2"/>
  <c r="GF97" i="2"/>
  <c r="GF38" i="2"/>
  <c r="FZ156" i="2"/>
  <c r="FZ97" i="2"/>
  <c r="FZ38" i="2"/>
  <c r="FT156" i="2"/>
  <c r="FT97" i="2"/>
  <c r="FT38" i="2"/>
  <c r="FM156" i="2"/>
  <c r="FM97" i="2"/>
  <c r="FM38" i="2"/>
  <c r="FG156" i="2"/>
  <c r="FG97" i="2"/>
  <c r="FG38" i="2"/>
  <c r="EZ156" i="2"/>
  <c r="EZ97" i="2"/>
  <c r="EZ38" i="2"/>
  <c r="MA37" i="2"/>
  <c r="LO37" i="2"/>
  <c r="LH37" i="2"/>
  <c r="LA37" i="2"/>
  <c r="KN37" i="2"/>
  <c r="KA37" i="2"/>
  <c r="JO37" i="2"/>
  <c r="JC37" i="2"/>
  <c r="IQ37" i="2"/>
  <c r="IC37" i="2"/>
  <c r="HG155" i="2"/>
  <c r="HG96" i="2"/>
  <c r="HG37" i="2"/>
  <c r="HA155" i="2"/>
  <c r="HA96" i="2"/>
  <c r="HA37" i="2"/>
  <c r="GU155" i="2"/>
  <c r="GU96" i="2"/>
  <c r="GU37" i="2"/>
  <c r="GN155" i="2"/>
  <c r="GN96" i="2"/>
  <c r="GN37" i="2"/>
  <c r="GF155" i="2"/>
  <c r="GF96" i="2"/>
  <c r="GF37" i="2"/>
  <c r="FZ155" i="2"/>
  <c r="FZ96" i="2"/>
  <c r="FZ37" i="2"/>
  <c r="FT155" i="2"/>
  <c r="FT96" i="2"/>
  <c r="FT37" i="2"/>
  <c r="FM155" i="2"/>
  <c r="FM96" i="2"/>
  <c r="FM37" i="2"/>
  <c r="FG155" i="2"/>
  <c r="FG96" i="2"/>
  <c r="FG37" i="2"/>
  <c r="EZ155" i="2"/>
  <c r="EZ96" i="2"/>
  <c r="EZ37" i="2"/>
  <c r="MA36" i="2"/>
  <c r="LO36" i="2"/>
  <c r="LH36" i="2"/>
  <c r="LA36" i="2"/>
  <c r="KN36" i="2"/>
  <c r="KA36" i="2"/>
  <c r="JO36" i="2"/>
  <c r="JC36" i="2"/>
  <c r="IQ36" i="2"/>
  <c r="IC36" i="2"/>
  <c r="HG154" i="2"/>
  <c r="HG95" i="2"/>
  <c r="HG36" i="2"/>
  <c r="HA154" i="2"/>
  <c r="HA95" i="2"/>
  <c r="HA36" i="2"/>
  <c r="GU154" i="2"/>
  <c r="GU95" i="2"/>
  <c r="GU36" i="2"/>
  <c r="GN154" i="2"/>
  <c r="GN95" i="2"/>
  <c r="GN36" i="2"/>
  <c r="GF154" i="2"/>
  <c r="GF95" i="2"/>
  <c r="GF36" i="2"/>
  <c r="FZ154" i="2"/>
  <c r="FZ95" i="2"/>
  <c r="FZ36" i="2"/>
  <c r="FT154" i="2"/>
  <c r="FT95" i="2"/>
  <c r="FT36" i="2"/>
  <c r="FM154" i="2"/>
  <c r="FM95" i="2"/>
  <c r="FM36" i="2"/>
  <c r="FG154" i="2"/>
  <c r="FG95" i="2"/>
  <c r="FG36" i="2"/>
  <c r="EZ154" i="2"/>
  <c r="EZ95" i="2"/>
  <c r="EZ36" i="2"/>
  <c r="MA35" i="2"/>
  <c r="LO35" i="2"/>
  <c r="LH35" i="2"/>
  <c r="LA35" i="2"/>
  <c r="KN35" i="2"/>
  <c r="KA35" i="2"/>
  <c r="JO35" i="2"/>
  <c r="JC35" i="2"/>
  <c r="IQ35" i="2"/>
  <c r="IC35" i="2"/>
  <c r="HG153" i="2"/>
  <c r="HG94" i="2"/>
  <c r="HG35" i="2"/>
  <c r="HA153" i="2"/>
  <c r="HA94" i="2"/>
  <c r="HA35" i="2"/>
  <c r="GU153" i="2"/>
  <c r="GU94" i="2"/>
  <c r="GU35" i="2"/>
  <c r="GN153" i="2"/>
  <c r="GN94" i="2"/>
  <c r="GN35" i="2"/>
  <c r="GF153" i="2"/>
  <c r="GF94" i="2"/>
  <c r="GF35" i="2"/>
  <c r="FZ153" i="2"/>
  <c r="FZ94" i="2"/>
  <c r="FZ35" i="2"/>
  <c r="FT153" i="2"/>
  <c r="FT94" i="2"/>
  <c r="FT35" i="2"/>
  <c r="FM153" i="2"/>
  <c r="FM94" i="2"/>
  <c r="FM35" i="2"/>
  <c r="FG153" i="2"/>
  <c r="FG94" i="2"/>
  <c r="FG35" i="2"/>
  <c r="EZ153" i="2"/>
  <c r="EZ94" i="2"/>
  <c r="EZ35" i="2"/>
  <c r="MA34" i="2"/>
  <c r="LO34" i="2"/>
  <c r="LH34" i="2"/>
  <c r="LA34" i="2"/>
  <c r="KN34" i="2"/>
  <c r="KA34" i="2"/>
  <c r="JO34" i="2"/>
  <c r="JC34" i="2"/>
  <c r="IQ34" i="2"/>
  <c r="IC34" i="2"/>
  <c r="HG152" i="2"/>
  <c r="HG93" i="2"/>
  <c r="HG34" i="2"/>
  <c r="HA152" i="2"/>
  <c r="HA93" i="2"/>
  <c r="HA34" i="2"/>
  <c r="GU152" i="2"/>
  <c r="GU93" i="2"/>
  <c r="GU34" i="2"/>
  <c r="GN152" i="2"/>
  <c r="GN93" i="2"/>
  <c r="GN34" i="2"/>
  <c r="GF152" i="2"/>
  <c r="GF93" i="2"/>
  <c r="GF34" i="2"/>
  <c r="FZ152" i="2"/>
  <c r="FZ93" i="2"/>
  <c r="FZ34" i="2"/>
  <c r="FT152" i="2"/>
  <c r="FT93" i="2"/>
  <c r="FT34" i="2"/>
  <c r="FM152" i="2"/>
  <c r="FM93" i="2"/>
  <c r="FM34" i="2"/>
  <c r="FG152" i="2"/>
  <c r="FG93" i="2"/>
  <c r="FG34" i="2"/>
  <c r="EZ152" i="2"/>
  <c r="EZ93" i="2"/>
  <c r="EZ34" i="2"/>
  <c r="MA33" i="2"/>
  <c r="LO33" i="2"/>
  <c r="LH33" i="2"/>
  <c r="LA33" i="2"/>
  <c r="KN33" i="2"/>
  <c r="KA33" i="2"/>
  <c r="JO33" i="2"/>
  <c r="JC33" i="2"/>
  <c r="IQ33" i="2"/>
  <c r="IC33" i="2"/>
  <c r="HG151" i="2"/>
  <c r="HG92" i="2"/>
  <c r="HG33" i="2"/>
  <c r="HA151" i="2"/>
  <c r="HA92" i="2"/>
  <c r="HA33" i="2"/>
  <c r="GU151" i="2"/>
  <c r="GU92" i="2"/>
  <c r="GU33" i="2"/>
  <c r="GN151" i="2"/>
  <c r="GN92" i="2"/>
  <c r="GN33" i="2"/>
  <c r="GF151" i="2"/>
  <c r="GF92" i="2"/>
  <c r="GF33" i="2"/>
  <c r="FZ151" i="2"/>
  <c r="FZ92" i="2"/>
  <c r="FZ33" i="2"/>
  <c r="FT151" i="2"/>
  <c r="FT92" i="2"/>
  <c r="FT33" i="2"/>
  <c r="FM151" i="2"/>
  <c r="FM92" i="2"/>
  <c r="FM33" i="2"/>
  <c r="FG151" i="2"/>
  <c r="FG92" i="2"/>
  <c r="FG33" i="2"/>
  <c r="EZ151" i="2"/>
  <c r="EZ92" i="2"/>
  <c r="EZ33" i="2"/>
  <c r="MA32" i="2"/>
  <c r="LO32" i="2"/>
  <c r="LH32" i="2"/>
  <c r="LA32" i="2"/>
  <c r="KN32" i="2"/>
  <c r="KA32" i="2"/>
  <c r="JO32" i="2"/>
  <c r="JC32" i="2"/>
  <c r="IQ32" i="2"/>
  <c r="IC32" i="2"/>
  <c r="HG150" i="2"/>
  <c r="HG91" i="2"/>
  <c r="HG32" i="2"/>
  <c r="HA150" i="2"/>
  <c r="HA91" i="2"/>
  <c r="HA32" i="2"/>
  <c r="GU150" i="2"/>
  <c r="GU91" i="2"/>
  <c r="GU32" i="2"/>
  <c r="GN150" i="2"/>
  <c r="GN91" i="2"/>
  <c r="GN32" i="2"/>
  <c r="GF150" i="2"/>
  <c r="GF91" i="2"/>
  <c r="GF32" i="2"/>
  <c r="FZ150" i="2"/>
  <c r="FZ91" i="2"/>
  <c r="FZ32" i="2"/>
  <c r="FT150" i="2"/>
  <c r="FT91" i="2"/>
  <c r="FT32" i="2"/>
  <c r="FM150" i="2"/>
  <c r="FM91" i="2"/>
  <c r="FM32" i="2"/>
  <c r="FG150" i="2"/>
  <c r="FG91" i="2"/>
  <c r="FG32" i="2"/>
  <c r="EZ150" i="2"/>
  <c r="EZ91" i="2"/>
  <c r="EZ32" i="2"/>
  <c r="MA31" i="2"/>
  <c r="LO31" i="2"/>
  <c r="LH31" i="2"/>
  <c r="LA31" i="2"/>
  <c r="KN31" i="2"/>
  <c r="KA31" i="2"/>
  <c r="JO31" i="2"/>
  <c r="JC31" i="2"/>
  <c r="IQ31" i="2"/>
  <c r="IC31" i="2"/>
  <c r="HG149" i="2"/>
  <c r="HG90" i="2"/>
  <c r="HG31" i="2"/>
  <c r="HA149" i="2"/>
  <c r="HA90" i="2"/>
  <c r="HA31" i="2"/>
  <c r="GU149" i="2"/>
  <c r="GU90" i="2"/>
  <c r="GU31" i="2"/>
  <c r="GN149" i="2"/>
  <c r="GN90" i="2"/>
  <c r="GN31" i="2"/>
  <c r="GF149" i="2"/>
  <c r="GF90" i="2"/>
  <c r="GF31" i="2"/>
  <c r="FZ149" i="2"/>
  <c r="FZ90" i="2"/>
  <c r="FZ31" i="2"/>
  <c r="FT149" i="2"/>
  <c r="FT90" i="2"/>
  <c r="FT31" i="2"/>
  <c r="FM149" i="2"/>
  <c r="FM90" i="2"/>
  <c r="FM31" i="2"/>
  <c r="FG149" i="2"/>
  <c r="FG90" i="2"/>
  <c r="FG31" i="2"/>
  <c r="EZ149" i="2"/>
  <c r="EZ90" i="2"/>
  <c r="EZ31" i="2"/>
  <c r="MA30" i="2"/>
  <c r="LO30" i="2"/>
  <c r="LH30" i="2"/>
  <c r="LA30" i="2"/>
  <c r="KN30" i="2"/>
  <c r="KA30" i="2"/>
  <c r="JO30" i="2"/>
  <c r="JC30" i="2"/>
  <c r="IQ30" i="2"/>
  <c r="IC30" i="2"/>
  <c r="HG148" i="2"/>
  <c r="HG89" i="2"/>
  <c r="HG30" i="2"/>
  <c r="HA148" i="2"/>
  <c r="HA89" i="2"/>
  <c r="HA30" i="2"/>
  <c r="GU148" i="2"/>
  <c r="GU89" i="2"/>
  <c r="GU30" i="2"/>
  <c r="GN148" i="2"/>
  <c r="GN89" i="2"/>
  <c r="GN30" i="2"/>
  <c r="GF148" i="2"/>
  <c r="GF89" i="2"/>
  <c r="GF30" i="2"/>
  <c r="FZ148" i="2"/>
  <c r="FZ89" i="2"/>
  <c r="FZ30" i="2"/>
  <c r="FT148" i="2"/>
  <c r="FT89" i="2"/>
  <c r="FT30" i="2"/>
  <c r="FM148" i="2"/>
  <c r="FM89" i="2"/>
  <c r="FM30" i="2"/>
  <c r="FG148" i="2"/>
  <c r="FG89" i="2"/>
  <c r="FG30" i="2"/>
  <c r="EZ148" i="2"/>
  <c r="EZ89" i="2"/>
  <c r="EZ30" i="2"/>
  <c r="MA29" i="2"/>
  <c r="LO29" i="2"/>
  <c r="LH29" i="2"/>
  <c r="LA29" i="2"/>
  <c r="KN29" i="2"/>
  <c r="KA29" i="2"/>
  <c r="JO29" i="2"/>
  <c r="JC29" i="2"/>
  <c r="IQ29" i="2"/>
  <c r="IC29" i="2"/>
  <c r="HG147" i="2"/>
  <c r="HG88" i="2"/>
  <c r="HG29" i="2"/>
  <c r="HA147" i="2"/>
  <c r="HA88" i="2"/>
  <c r="HA29" i="2"/>
  <c r="GU147" i="2"/>
  <c r="GU88" i="2"/>
  <c r="GU29" i="2"/>
  <c r="GN147" i="2"/>
  <c r="GN88" i="2"/>
  <c r="GN29" i="2"/>
  <c r="GF147" i="2"/>
  <c r="GF88" i="2"/>
  <c r="GF29" i="2"/>
  <c r="FZ147" i="2"/>
  <c r="FZ88" i="2"/>
  <c r="FZ29" i="2"/>
  <c r="FT147" i="2"/>
  <c r="FT88" i="2"/>
  <c r="FT29" i="2"/>
  <c r="FM147" i="2"/>
  <c r="FM88" i="2"/>
  <c r="FM29" i="2"/>
  <c r="FG147" i="2"/>
  <c r="FG88" i="2"/>
  <c r="FG29" i="2"/>
  <c r="EZ147" i="2"/>
  <c r="EZ88" i="2"/>
  <c r="EZ29" i="2"/>
  <c r="MA28" i="2"/>
  <c r="LO28" i="2"/>
  <c r="LH28" i="2"/>
  <c r="LA28" i="2"/>
  <c r="KN28" i="2"/>
  <c r="KA28" i="2"/>
  <c r="JO28" i="2"/>
  <c r="JC28" i="2"/>
  <c r="IQ28" i="2"/>
  <c r="IC28" i="2"/>
  <c r="HG146" i="2"/>
  <c r="HG87" i="2"/>
  <c r="HG28" i="2"/>
  <c r="HA146" i="2"/>
  <c r="HA87" i="2"/>
  <c r="HA28" i="2"/>
  <c r="GU146" i="2"/>
  <c r="GU87" i="2"/>
  <c r="GU28" i="2"/>
  <c r="GN146" i="2"/>
  <c r="GN87" i="2"/>
  <c r="GN28" i="2"/>
  <c r="GF146" i="2"/>
  <c r="GF87" i="2"/>
  <c r="GF28" i="2"/>
  <c r="FZ146" i="2"/>
  <c r="FZ87" i="2"/>
  <c r="FZ28" i="2"/>
  <c r="FT146" i="2"/>
  <c r="FT87" i="2"/>
  <c r="FT28" i="2"/>
  <c r="FM146" i="2"/>
  <c r="FM87" i="2"/>
  <c r="FM28" i="2"/>
  <c r="FG146" i="2"/>
  <c r="FG87" i="2"/>
  <c r="FG28" i="2"/>
  <c r="EZ146" i="2"/>
  <c r="EZ87" i="2"/>
  <c r="EZ28" i="2"/>
  <c r="MA27" i="2"/>
  <c r="LO27" i="2"/>
  <c r="LH27" i="2"/>
  <c r="LA27" i="2"/>
  <c r="KN27" i="2"/>
  <c r="KA27" i="2"/>
  <c r="JO27" i="2"/>
  <c r="JC27" i="2"/>
  <c r="IQ27" i="2"/>
  <c r="IC27" i="2"/>
  <c r="HG145" i="2"/>
  <c r="HG86" i="2"/>
  <c r="HG27" i="2"/>
  <c r="HA145" i="2"/>
  <c r="HA86" i="2"/>
  <c r="HA27" i="2"/>
  <c r="GU145" i="2"/>
  <c r="GU86" i="2"/>
  <c r="GU27" i="2"/>
  <c r="GN145" i="2"/>
  <c r="GN86" i="2"/>
  <c r="GN27" i="2"/>
  <c r="GF145" i="2"/>
  <c r="GF86" i="2"/>
  <c r="GF27" i="2"/>
  <c r="FZ145" i="2"/>
  <c r="FZ86" i="2"/>
  <c r="FZ27" i="2"/>
  <c r="FT145" i="2"/>
  <c r="FT86" i="2"/>
  <c r="FT27" i="2"/>
  <c r="FM145" i="2"/>
  <c r="FM86" i="2"/>
  <c r="FM27" i="2"/>
  <c r="FG145" i="2"/>
  <c r="FG86" i="2"/>
  <c r="FG27" i="2"/>
  <c r="EZ145" i="2"/>
  <c r="EZ86" i="2"/>
  <c r="EZ27" i="2"/>
  <c r="MA26" i="2"/>
  <c r="LO26" i="2"/>
  <c r="LH26" i="2"/>
  <c r="LA26" i="2"/>
  <c r="KN26" i="2"/>
  <c r="KA26" i="2"/>
  <c r="JO26" i="2"/>
  <c r="JC26" i="2"/>
  <c r="IQ26" i="2"/>
  <c r="IC26" i="2"/>
  <c r="HG144" i="2"/>
  <c r="HG85" i="2"/>
  <c r="HG26" i="2"/>
  <c r="HA144" i="2"/>
  <c r="HA85" i="2"/>
  <c r="HA26" i="2"/>
  <c r="GU144" i="2"/>
  <c r="GU85" i="2"/>
  <c r="GU26" i="2"/>
  <c r="GN144" i="2"/>
  <c r="GN85" i="2"/>
  <c r="GN26" i="2"/>
  <c r="GF144" i="2"/>
  <c r="GF85" i="2"/>
  <c r="GF26" i="2"/>
  <c r="FZ144" i="2"/>
  <c r="FZ85" i="2"/>
  <c r="FZ26" i="2"/>
  <c r="FT144" i="2"/>
  <c r="FT85" i="2"/>
  <c r="FT26" i="2"/>
  <c r="FM144" i="2"/>
  <c r="FM85" i="2"/>
  <c r="FM26" i="2"/>
  <c r="FG144" i="2"/>
  <c r="FG85" i="2"/>
  <c r="FG26" i="2"/>
  <c r="EZ144" i="2"/>
  <c r="EZ85" i="2"/>
  <c r="EZ26" i="2"/>
  <c r="MA25" i="2"/>
  <c r="LO25" i="2"/>
  <c r="LH25" i="2"/>
  <c r="LA25" i="2"/>
  <c r="KN25" i="2"/>
  <c r="KA25" i="2"/>
  <c r="JO25" i="2"/>
  <c r="JC25" i="2"/>
  <c r="IQ25" i="2"/>
  <c r="IC25" i="2"/>
  <c r="HG143" i="2"/>
  <c r="HG84" i="2"/>
  <c r="HG25" i="2"/>
  <c r="HA143" i="2"/>
  <c r="HA84" i="2"/>
  <c r="HA25" i="2"/>
  <c r="GU143" i="2"/>
  <c r="GU84" i="2"/>
  <c r="GU25" i="2"/>
  <c r="GN143" i="2"/>
  <c r="GN84" i="2"/>
  <c r="GN25" i="2"/>
  <c r="GF143" i="2"/>
  <c r="GF84" i="2"/>
  <c r="GF25" i="2"/>
  <c r="FZ143" i="2"/>
  <c r="FZ84" i="2"/>
  <c r="FZ25" i="2"/>
  <c r="FT143" i="2"/>
  <c r="FT84" i="2"/>
  <c r="FT25" i="2"/>
  <c r="FM143" i="2"/>
  <c r="FM84" i="2"/>
  <c r="FM25" i="2"/>
  <c r="FG143" i="2"/>
  <c r="FG84" i="2"/>
  <c r="FG25" i="2"/>
  <c r="EZ143" i="2"/>
  <c r="EZ84" i="2"/>
  <c r="EZ25" i="2"/>
  <c r="MA24" i="2"/>
  <c r="LO24" i="2"/>
  <c r="LH24" i="2"/>
  <c r="LA24" i="2"/>
  <c r="KN24" i="2"/>
  <c r="KA24" i="2"/>
  <c r="JO24" i="2"/>
  <c r="JC24" i="2"/>
  <c r="IQ24" i="2"/>
  <c r="IC24" i="2"/>
  <c r="HG142" i="2"/>
  <c r="HG83" i="2"/>
  <c r="HG24" i="2"/>
  <c r="HA142" i="2"/>
  <c r="HA83" i="2"/>
  <c r="HA24" i="2"/>
  <c r="GU142" i="2"/>
  <c r="GU83" i="2"/>
  <c r="GU24" i="2"/>
  <c r="GN142" i="2"/>
  <c r="GN83" i="2"/>
  <c r="GN24" i="2"/>
  <c r="GF142" i="2"/>
  <c r="GF83" i="2"/>
  <c r="GF24" i="2"/>
  <c r="FZ142" i="2"/>
  <c r="FZ83" i="2"/>
  <c r="FZ24" i="2"/>
  <c r="FT142" i="2"/>
  <c r="FT83" i="2"/>
  <c r="FT24" i="2"/>
  <c r="FM142" i="2"/>
  <c r="FM83" i="2"/>
  <c r="FM24" i="2"/>
  <c r="FG142" i="2"/>
  <c r="FG83" i="2"/>
  <c r="FG24" i="2"/>
  <c r="EZ142" i="2"/>
  <c r="EZ83" i="2"/>
  <c r="EZ24" i="2"/>
  <c r="MA23" i="2"/>
  <c r="LO23" i="2"/>
  <c r="LH23" i="2"/>
  <c r="LA23" i="2"/>
  <c r="KN23" i="2"/>
  <c r="KA23" i="2"/>
  <c r="JO23" i="2"/>
  <c r="JC23" i="2"/>
  <c r="IQ23" i="2"/>
  <c r="IC23" i="2"/>
  <c r="HG141" i="2"/>
  <c r="HG82" i="2"/>
  <c r="HG23" i="2"/>
  <c r="HA141" i="2"/>
  <c r="HA82" i="2"/>
  <c r="HA23" i="2"/>
  <c r="GU141" i="2"/>
  <c r="GU82" i="2"/>
  <c r="GU23" i="2"/>
  <c r="GN141" i="2"/>
  <c r="GN82" i="2"/>
  <c r="GN23" i="2"/>
  <c r="GF141" i="2"/>
  <c r="GF82" i="2"/>
  <c r="GF23" i="2"/>
  <c r="FZ141" i="2"/>
  <c r="FZ82" i="2"/>
  <c r="FZ23" i="2"/>
  <c r="FT141" i="2"/>
  <c r="FT82" i="2"/>
  <c r="FT23" i="2"/>
  <c r="FM141" i="2"/>
  <c r="FM82" i="2"/>
  <c r="FM23" i="2"/>
  <c r="FG141" i="2"/>
  <c r="FG82" i="2"/>
  <c r="FG23" i="2"/>
  <c r="EZ141" i="2"/>
  <c r="EZ82" i="2"/>
  <c r="EZ23" i="2"/>
  <c r="MA22" i="2"/>
  <c r="LO22" i="2"/>
  <c r="LH22" i="2"/>
  <c r="LA22" i="2"/>
  <c r="KN22" i="2"/>
  <c r="KA22" i="2"/>
  <c r="JO22" i="2"/>
  <c r="JC22" i="2"/>
  <c r="IQ22" i="2"/>
  <c r="IC22" i="2"/>
  <c r="HG140" i="2"/>
  <c r="HG81" i="2"/>
  <c r="HG22" i="2"/>
  <c r="HA140" i="2"/>
  <c r="HA81" i="2"/>
  <c r="HA22" i="2"/>
  <c r="GU140" i="2"/>
  <c r="GU81" i="2"/>
  <c r="GU22" i="2"/>
  <c r="GN140" i="2"/>
  <c r="GN81" i="2"/>
  <c r="GN22" i="2"/>
  <c r="GF140" i="2"/>
  <c r="GF81" i="2"/>
  <c r="GF22" i="2"/>
  <c r="FZ140" i="2"/>
  <c r="FZ81" i="2"/>
  <c r="FZ22" i="2"/>
  <c r="FT140" i="2"/>
  <c r="FT81" i="2"/>
  <c r="FT22" i="2"/>
  <c r="FM140" i="2"/>
  <c r="FM81" i="2"/>
  <c r="FM22" i="2"/>
  <c r="FG140" i="2"/>
  <c r="FG81" i="2"/>
  <c r="FG22" i="2"/>
  <c r="EZ140" i="2"/>
  <c r="EZ81" i="2"/>
  <c r="EZ22" i="2"/>
  <c r="MA21" i="2"/>
  <c r="LO21" i="2"/>
  <c r="LH21" i="2"/>
  <c r="LA21" i="2"/>
  <c r="KN21" i="2"/>
  <c r="KA21" i="2"/>
  <c r="JO21" i="2"/>
  <c r="JC21" i="2"/>
  <c r="IQ21" i="2"/>
  <c r="IC21" i="2"/>
  <c r="HG139" i="2"/>
  <c r="HG80" i="2"/>
  <c r="HG21" i="2"/>
  <c r="HA139" i="2"/>
  <c r="HA80" i="2"/>
  <c r="HA21" i="2"/>
  <c r="GU139" i="2"/>
  <c r="GU80" i="2"/>
  <c r="GU21" i="2"/>
  <c r="GN139" i="2"/>
  <c r="GN80" i="2"/>
  <c r="GN21" i="2"/>
  <c r="GF139" i="2"/>
  <c r="GF80" i="2"/>
  <c r="GF21" i="2"/>
  <c r="FZ139" i="2"/>
  <c r="FZ80" i="2"/>
  <c r="FZ21" i="2"/>
  <c r="FT139" i="2"/>
  <c r="FT80" i="2"/>
  <c r="FT21" i="2"/>
  <c r="FM139" i="2"/>
  <c r="FM80" i="2"/>
  <c r="FM21" i="2"/>
  <c r="FG139" i="2"/>
  <c r="FG80" i="2"/>
  <c r="FG21" i="2"/>
  <c r="EZ139" i="2"/>
  <c r="EZ80" i="2"/>
  <c r="EZ21" i="2"/>
  <c r="MA20" i="2"/>
  <c r="LO20" i="2"/>
  <c r="LH20" i="2"/>
  <c r="LA20" i="2"/>
  <c r="KN20" i="2"/>
  <c r="KA20" i="2"/>
  <c r="JO20" i="2"/>
  <c r="JC20" i="2"/>
  <c r="IQ20" i="2"/>
  <c r="IC20" i="2"/>
  <c r="HG138" i="2"/>
  <c r="HG79" i="2"/>
  <c r="HG20" i="2"/>
  <c r="HA138" i="2"/>
  <c r="HA79" i="2"/>
  <c r="HA20" i="2"/>
  <c r="GU138" i="2"/>
  <c r="GU79" i="2"/>
  <c r="GU20" i="2"/>
  <c r="GN138" i="2"/>
  <c r="GN79" i="2"/>
  <c r="GN20" i="2"/>
  <c r="GF138" i="2"/>
  <c r="GF79" i="2"/>
  <c r="GF20" i="2"/>
  <c r="FZ138" i="2"/>
  <c r="FZ79" i="2"/>
  <c r="FZ20" i="2"/>
  <c r="FT138" i="2"/>
  <c r="FT79" i="2"/>
  <c r="FT20" i="2"/>
  <c r="FM138" i="2"/>
  <c r="FM79" i="2"/>
  <c r="FM20" i="2"/>
  <c r="FG138" i="2"/>
  <c r="FG79" i="2"/>
  <c r="FG20" i="2"/>
  <c r="EZ138" i="2"/>
  <c r="EZ79" i="2"/>
  <c r="EZ20" i="2"/>
  <c r="MA19" i="2"/>
  <c r="LO19" i="2"/>
  <c r="LH19" i="2"/>
  <c r="LA19" i="2"/>
  <c r="KN19" i="2"/>
  <c r="KA19" i="2"/>
  <c r="JO19" i="2"/>
  <c r="JC19" i="2"/>
  <c r="IQ19" i="2"/>
  <c r="IC19" i="2"/>
  <c r="HG137" i="2"/>
  <c r="HG78" i="2"/>
  <c r="HG19" i="2"/>
  <c r="HA137" i="2"/>
  <c r="HA78" i="2"/>
  <c r="HA19" i="2"/>
  <c r="GU137" i="2"/>
  <c r="GU78" i="2"/>
  <c r="GU19" i="2"/>
  <c r="GN137" i="2"/>
  <c r="GN78" i="2"/>
  <c r="GN19" i="2"/>
  <c r="GF137" i="2"/>
  <c r="GF78" i="2"/>
  <c r="GF19" i="2"/>
  <c r="FZ137" i="2"/>
  <c r="FZ78" i="2"/>
  <c r="FZ19" i="2"/>
  <c r="FT137" i="2"/>
  <c r="FT78" i="2"/>
  <c r="FT19" i="2"/>
  <c r="FM137" i="2"/>
  <c r="FM78" i="2"/>
  <c r="FM19" i="2"/>
  <c r="FG137" i="2"/>
  <c r="FG78" i="2"/>
  <c r="FG19" i="2"/>
  <c r="EZ137" i="2"/>
  <c r="EZ78" i="2"/>
  <c r="EZ19" i="2"/>
  <c r="MA18" i="2"/>
  <c r="LO18" i="2"/>
  <c r="LH18" i="2"/>
  <c r="LA18" i="2"/>
  <c r="KN18" i="2"/>
  <c r="KA18" i="2"/>
  <c r="JO18" i="2"/>
  <c r="JC18" i="2"/>
  <c r="IQ18" i="2"/>
  <c r="IC18" i="2"/>
  <c r="HG136" i="2"/>
  <c r="HG77" i="2"/>
  <c r="HG18" i="2"/>
  <c r="HA136" i="2"/>
  <c r="HA77" i="2"/>
  <c r="HA18" i="2"/>
  <c r="GU136" i="2"/>
  <c r="GU77" i="2"/>
  <c r="GU18" i="2"/>
  <c r="GN136" i="2"/>
  <c r="GN77" i="2"/>
  <c r="GN18" i="2"/>
  <c r="GF136" i="2"/>
  <c r="GF77" i="2"/>
  <c r="GF18" i="2"/>
  <c r="FZ136" i="2"/>
  <c r="FZ77" i="2"/>
  <c r="FZ18" i="2"/>
  <c r="FT136" i="2"/>
  <c r="FT77" i="2"/>
  <c r="FT18" i="2"/>
  <c r="FM136" i="2"/>
  <c r="FM77" i="2"/>
  <c r="FM18" i="2"/>
  <c r="FG136" i="2"/>
  <c r="FG77" i="2"/>
  <c r="FG18" i="2"/>
  <c r="EZ136" i="2"/>
  <c r="EZ77" i="2"/>
  <c r="EZ18" i="2"/>
  <c r="MA17" i="2"/>
  <c r="LO17" i="2"/>
  <c r="LH17" i="2"/>
  <c r="LA17" i="2"/>
  <c r="KN17" i="2"/>
  <c r="KA17" i="2"/>
  <c r="JO17" i="2"/>
  <c r="JC17" i="2"/>
  <c r="IQ17" i="2"/>
  <c r="IC17" i="2"/>
  <c r="HG135" i="2"/>
  <c r="HG76" i="2"/>
  <c r="HG17" i="2"/>
  <c r="HA135" i="2"/>
  <c r="HA76" i="2"/>
  <c r="HA17" i="2"/>
  <c r="GU135" i="2"/>
  <c r="GU76" i="2"/>
  <c r="GU17" i="2"/>
  <c r="GN135" i="2"/>
  <c r="GN76" i="2"/>
  <c r="GN17" i="2"/>
  <c r="GF135" i="2"/>
  <c r="GF76" i="2"/>
  <c r="GF17" i="2"/>
  <c r="FZ135" i="2"/>
  <c r="FZ76" i="2"/>
  <c r="FZ17" i="2"/>
  <c r="FT135" i="2"/>
  <c r="FT76" i="2"/>
  <c r="FT17" i="2"/>
  <c r="FM135" i="2"/>
  <c r="FM76" i="2"/>
  <c r="FM17" i="2"/>
  <c r="FG135" i="2"/>
  <c r="FG76" i="2"/>
  <c r="FG17" i="2"/>
  <c r="EZ135" i="2"/>
  <c r="EZ76" i="2"/>
  <c r="EZ17" i="2"/>
  <c r="MA16" i="2"/>
  <c r="LO16" i="2"/>
  <c r="LH16" i="2"/>
  <c r="LA16" i="2"/>
  <c r="KN16" i="2"/>
  <c r="KA16" i="2"/>
  <c r="JO16" i="2"/>
  <c r="JC16" i="2"/>
  <c r="IQ16" i="2"/>
  <c r="IC16" i="2"/>
  <c r="HG134" i="2"/>
  <c r="HG75" i="2"/>
  <c r="HG16" i="2"/>
  <c r="HA134" i="2"/>
  <c r="HA75" i="2"/>
  <c r="HA16" i="2"/>
  <c r="GU134" i="2"/>
  <c r="GU75" i="2"/>
  <c r="GU16" i="2"/>
  <c r="GN134" i="2"/>
  <c r="GN75" i="2"/>
  <c r="GN16" i="2"/>
  <c r="GF134" i="2"/>
  <c r="GF75" i="2"/>
  <c r="GF16" i="2"/>
  <c r="FZ134" i="2"/>
  <c r="FZ75" i="2"/>
  <c r="FZ16" i="2"/>
  <c r="FT134" i="2"/>
  <c r="FT75" i="2"/>
  <c r="FT16" i="2"/>
  <c r="FM134" i="2"/>
  <c r="FM75" i="2"/>
  <c r="FM16" i="2"/>
  <c r="FG134" i="2"/>
  <c r="FG75" i="2"/>
  <c r="FG16" i="2"/>
  <c r="EZ134" i="2"/>
  <c r="EZ75" i="2"/>
  <c r="EZ16" i="2"/>
  <c r="MA15" i="2"/>
  <c r="LO15" i="2"/>
  <c r="LH15" i="2"/>
  <c r="LA15" i="2"/>
  <c r="KN15" i="2"/>
  <c r="KA15" i="2"/>
  <c r="JO15" i="2"/>
  <c r="JC15" i="2"/>
  <c r="IQ15" i="2"/>
  <c r="IC15" i="2"/>
  <c r="HG133" i="2"/>
  <c r="HG74" i="2"/>
  <c r="HG15" i="2"/>
  <c r="HA133" i="2"/>
  <c r="HA74" i="2"/>
  <c r="HA15" i="2"/>
  <c r="GU133" i="2"/>
  <c r="GU74" i="2"/>
  <c r="GU15" i="2"/>
  <c r="GN133" i="2"/>
  <c r="GN74" i="2"/>
  <c r="GN15" i="2"/>
  <c r="GF133" i="2"/>
  <c r="GF74" i="2"/>
  <c r="GF15" i="2"/>
  <c r="FZ133" i="2"/>
  <c r="FZ74" i="2"/>
  <c r="FZ15" i="2"/>
  <c r="FT133" i="2"/>
  <c r="FT74" i="2"/>
  <c r="FT15" i="2"/>
  <c r="FM133" i="2"/>
  <c r="FM74" i="2"/>
  <c r="FM15" i="2"/>
  <c r="FG133" i="2"/>
  <c r="FG74" i="2"/>
  <c r="FG15" i="2"/>
  <c r="EZ133" i="2"/>
  <c r="EZ74" i="2"/>
  <c r="EZ15" i="2"/>
  <c r="MA14" i="2"/>
  <c r="LO14" i="2"/>
  <c r="LH14" i="2"/>
  <c r="LA14" i="2"/>
  <c r="KN14" i="2"/>
  <c r="KA14" i="2"/>
  <c r="JO14" i="2"/>
  <c r="JC14" i="2"/>
  <c r="IQ14" i="2"/>
  <c r="IC14" i="2"/>
  <c r="HG132" i="2"/>
  <c r="HG73" i="2"/>
  <c r="HG14" i="2"/>
  <c r="HA132" i="2"/>
  <c r="HA73" i="2"/>
  <c r="HA14" i="2"/>
  <c r="GU132" i="2"/>
  <c r="GU73" i="2"/>
  <c r="GU14" i="2"/>
  <c r="GN132" i="2"/>
  <c r="GN73" i="2"/>
  <c r="GN14" i="2"/>
  <c r="GF132" i="2"/>
  <c r="GF73" i="2"/>
  <c r="GF14" i="2"/>
  <c r="FZ132" i="2"/>
  <c r="FZ73" i="2"/>
  <c r="FZ14" i="2"/>
  <c r="FT132" i="2"/>
  <c r="FT73" i="2"/>
  <c r="FT14" i="2"/>
  <c r="FM132" i="2"/>
  <c r="FM73" i="2"/>
  <c r="FM14" i="2"/>
  <c r="FG132" i="2"/>
  <c r="FG73" i="2"/>
  <c r="FG14" i="2"/>
  <c r="EZ132" i="2"/>
  <c r="EZ73" i="2"/>
  <c r="EZ14" i="2"/>
  <c r="MA13" i="2"/>
  <c r="LO13" i="2"/>
  <c r="LH13" i="2"/>
  <c r="LA13" i="2"/>
  <c r="KN13" i="2"/>
  <c r="KA13" i="2"/>
  <c r="JO13" i="2"/>
  <c r="JC13" i="2"/>
  <c r="IQ13" i="2"/>
  <c r="IC13" i="2"/>
  <c r="HG131" i="2"/>
  <c r="HG72" i="2"/>
  <c r="HG13" i="2"/>
  <c r="HA131" i="2"/>
  <c r="HA72" i="2"/>
  <c r="HA13" i="2"/>
  <c r="GU131" i="2"/>
  <c r="GU72" i="2"/>
  <c r="GU13" i="2"/>
  <c r="GN131" i="2"/>
  <c r="GN72" i="2"/>
  <c r="GN13" i="2"/>
  <c r="GF131" i="2"/>
  <c r="GF72" i="2"/>
  <c r="GF13" i="2"/>
  <c r="FZ131" i="2"/>
  <c r="FZ72" i="2"/>
  <c r="FZ13" i="2"/>
  <c r="FT131" i="2"/>
  <c r="FT72" i="2"/>
  <c r="FT13" i="2"/>
  <c r="FM131" i="2"/>
  <c r="FM72" i="2"/>
  <c r="FM13" i="2"/>
  <c r="FG131" i="2"/>
  <c r="FG72" i="2"/>
  <c r="FG13" i="2"/>
  <c r="EZ131" i="2"/>
  <c r="EZ72" i="2"/>
  <c r="EZ13" i="2"/>
  <c r="MA12" i="2"/>
  <c r="LO12" i="2"/>
  <c r="LH12" i="2"/>
  <c r="LA12" i="2"/>
  <c r="KN12" i="2"/>
  <c r="KA12" i="2"/>
  <c r="JO12" i="2"/>
  <c r="JC12" i="2"/>
  <c r="IQ12" i="2"/>
  <c r="IC12" i="2"/>
  <c r="HG130" i="2"/>
  <c r="HG71" i="2"/>
  <c r="HG12" i="2"/>
  <c r="HA130" i="2"/>
  <c r="HA71" i="2"/>
  <c r="HA12" i="2"/>
  <c r="GU130" i="2"/>
  <c r="GU71" i="2"/>
  <c r="GU12" i="2"/>
  <c r="GN130" i="2"/>
  <c r="GN71" i="2"/>
  <c r="GN12" i="2"/>
  <c r="GF130" i="2"/>
  <c r="GF71" i="2"/>
  <c r="GF12" i="2"/>
  <c r="FZ130" i="2"/>
  <c r="FZ71" i="2"/>
  <c r="FZ12" i="2"/>
  <c r="FT130" i="2"/>
  <c r="FT71" i="2"/>
  <c r="FT12" i="2"/>
  <c r="FM130" i="2"/>
  <c r="FM71" i="2"/>
  <c r="FM12" i="2"/>
  <c r="FG130" i="2"/>
  <c r="FG71" i="2"/>
  <c r="FG12" i="2"/>
  <c r="EZ130" i="2"/>
  <c r="EZ71" i="2"/>
  <c r="EZ12" i="2"/>
  <c r="MA11" i="2"/>
  <c r="LO11" i="2"/>
  <c r="LH11" i="2"/>
  <c r="LA11" i="2"/>
  <c r="KN11" i="2"/>
  <c r="KA11" i="2"/>
  <c r="JO11" i="2"/>
  <c r="JC11" i="2"/>
  <c r="IQ11" i="2"/>
  <c r="IC11" i="2"/>
  <c r="HG129" i="2"/>
  <c r="HG70" i="2"/>
  <c r="HG11" i="2"/>
  <c r="HA129" i="2"/>
  <c r="HA70" i="2"/>
  <c r="HA11" i="2"/>
  <c r="GU129" i="2"/>
  <c r="GU70" i="2"/>
  <c r="GU11" i="2"/>
  <c r="GN129" i="2"/>
  <c r="GN70" i="2"/>
  <c r="GN11" i="2"/>
  <c r="GF129" i="2"/>
  <c r="GF70" i="2"/>
  <c r="GF11" i="2"/>
  <c r="FZ129" i="2"/>
  <c r="FZ70" i="2"/>
  <c r="FZ11" i="2"/>
  <c r="FT129" i="2"/>
  <c r="FT70" i="2"/>
  <c r="FT11" i="2"/>
  <c r="FM129" i="2"/>
  <c r="FM70" i="2"/>
  <c r="FM11" i="2"/>
  <c r="FG129" i="2"/>
  <c r="FG70" i="2"/>
  <c r="FG11" i="2"/>
  <c r="EZ129" i="2"/>
  <c r="EZ70" i="2"/>
  <c r="EZ11" i="2"/>
  <c r="MA10" i="2"/>
  <c r="LO10" i="2"/>
  <c r="LH10" i="2"/>
  <c r="LA10" i="2"/>
  <c r="KN10" i="2"/>
  <c r="KA10" i="2"/>
  <c r="JO10" i="2"/>
  <c r="JC10" i="2"/>
  <c r="IQ10" i="2"/>
  <c r="IC10" i="2"/>
  <c r="HG128" i="2"/>
  <c r="HG69" i="2"/>
  <c r="HG10" i="2"/>
  <c r="HA128" i="2"/>
  <c r="HA69" i="2"/>
  <c r="HA10" i="2"/>
  <c r="GU128" i="2"/>
  <c r="GU69" i="2"/>
  <c r="GU10" i="2"/>
  <c r="GN128" i="2"/>
  <c r="GN69" i="2"/>
  <c r="GN10" i="2"/>
  <c r="GF128" i="2"/>
  <c r="GF69" i="2"/>
  <c r="GF10" i="2"/>
  <c r="FZ128" i="2"/>
  <c r="FZ69" i="2"/>
  <c r="FZ10" i="2"/>
  <c r="FT128" i="2"/>
  <c r="FT69" i="2"/>
  <c r="FT10" i="2"/>
  <c r="FM128" i="2"/>
  <c r="FM69" i="2"/>
  <c r="FM10" i="2"/>
  <c r="FG128" i="2"/>
  <c r="FG69" i="2"/>
  <c r="FG10" i="2"/>
  <c r="EZ128" i="2"/>
  <c r="EZ69" i="2"/>
  <c r="EZ10" i="2"/>
  <c r="MA9" i="2"/>
  <c r="LO9" i="2"/>
  <c r="LH9" i="2"/>
  <c r="LA9" i="2"/>
  <c r="KN9" i="2"/>
  <c r="KA9" i="2"/>
  <c r="JO9" i="2"/>
  <c r="JC9" i="2"/>
  <c r="IQ9" i="2"/>
  <c r="IC9" i="2"/>
  <c r="HG127" i="2"/>
  <c r="HG68" i="2"/>
  <c r="HG9" i="2"/>
  <c r="HA127" i="2"/>
  <c r="HA68" i="2"/>
  <c r="HA9" i="2"/>
  <c r="GU127" i="2"/>
  <c r="GU68" i="2"/>
  <c r="GU9" i="2"/>
  <c r="GN127" i="2"/>
  <c r="GN68" i="2"/>
  <c r="GN9" i="2"/>
  <c r="GF127" i="2"/>
  <c r="GF68" i="2"/>
  <c r="GF9" i="2"/>
  <c r="FZ127" i="2"/>
  <c r="FZ68" i="2"/>
  <c r="FZ9" i="2"/>
  <c r="FT127" i="2"/>
  <c r="FT68" i="2"/>
  <c r="FT9" i="2"/>
  <c r="FM127" i="2"/>
  <c r="FM68" i="2"/>
  <c r="FM9" i="2"/>
  <c r="FG127" i="2"/>
  <c r="FG68" i="2"/>
  <c r="FG9" i="2"/>
  <c r="EZ127" i="2"/>
  <c r="EZ68" i="2"/>
  <c r="EZ9" i="2"/>
  <c r="MA8" i="2"/>
  <c r="LO8" i="2"/>
  <c r="LH8" i="2"/>
  <c r="LA8" i="2"/>
  <c r="KN8" i="2"/>
  <c r="KA8" i="2"/>
  <c r="JO8" i="2"/>
  <c r="JC8" i="2"/>
  <c r="IQ8" i="2"/>
  <c r="IC8" i="2"/>
  <c r="HG126" i="2"/>
  <c r="HG67" i="2"/>
  <c r="HG8" i="2"/>
  <c r="HA126" i="2"/>
  <c r="HA67" i="2"/>
  <c r="HA8" i="2"/>
  <c r="GU126" i="2"/>
  <c r="GU67" i="2"/>
  <c r="GU8" i="2"/>
  <c r="GN126" i="2"/>
  <c r="GN67" i="2"/>
  <c r="GN8" i="2"/>
  <c r="GF126" i="2"/>
  <c r="GF67" i="2"/>
  <c r="GF8" i="2"/>
  <c r="FZ126" i="2"/>
  <c r="FZ67" i="2"/>
  <c r="FZ8" i="2"/>
  <c r="FT126" i="2"/>
  <c r="FT67" i="2"/>
  <c r="FT8" i="2"/>
  <c r="FM126" i="2"/>
  <c r="FM67" i="2"/>
  <c r="FM8" i="2"/>
  <c r="FG126" i="2"/>
  <c r="FG67" i="2"/>
  <c r="FG8" i="2"/>
  <c r="EZ126" i="2"/>
  <c r="EZ67" i="2"/>
  <c r="EZ8" i="2"/>
  <c r="MA7" i="2"/>
  <c r="LO7" i="2"/>
  <c r="LH7" i="2"/>
  <c r="LA7" i="2"/>
  <c r="KN7" i="2"/>
  <c r="KA7" i="2"/>
  <c r="JO7" i="2"/>
  <c r="JC7" i="2"/>
  <c r="IQ7" i="2"/>
  <c r="IC7" i="2"/>
  <c r="HG125" i="2"/>
  <c r="HG66" i="2"/>
  <c r="HG7" i="2"/>
  <c r="HA125" i="2"/>
  <c r="HA66" i="2"/>
  <c r="HA7" i="2"/>
  <c r="GU125" i="2"/>
  <c r="GU66" i="2"/>
  <c r="GU7" i="2"/>
  <c r="GN125" i="2"/>
  <c r="GN66" i="2"/>
  <c r="GN7" i="2"/>
  <c r="GF125" i="2"/>
  <c r="GF66" i="2"/>
  <c r="GF7" i="2"/>
  <c r="FZ125" i="2"/>
  <c r="FZ66" i="2"/>
  <c r="FZ7" i="2"/>
  <c r="FT125" i="2"/>
  <c r="FT66" i="2"/>
  <c r="FT7" i="2"/>
  <c r="FM125" i="2"/>
  <c r="FM66" i="2"/>
  <c r="FM7" i="2"/>
  <c r="FG125" i="2"/>
  <c r="FG66" i="2"/>
  <c r="FG7" i="2"/>
  <c r="EZ125" i="2"/>
  <c r="EZ66" i="2"/>
  <c r="EZ7" i="2"/>
  <c r="MA6" i="2"/>
  <c r="LO6" i="2"/>
  <c r="LH6" i="2"/>
  <c r="LA6" i="2"/>
  <c r="KN6" i="2"/>
  <c r="KA6" i="2"/>
  <c r="JO6" i="2"/>
  <c r="JC6" i="2"/>
  <c r="IQ6" i="2"/>
  <c r="IC6" i="2"/>
  <c r="HG124" i="2"/>
  <c r="HG65" i="2"/>
  <c r="HG6" i="2"/>
  <c r="HA124" i="2"/>
  <c r="HA65" i="2"/>
  <c r="HA6" i="2"/>
  <c r="GU124" i="2"/>
  <c r="GU65" i="2"/>
  <c r="GU6" i="2"/>
  <c r="GN124" i="2"/>
  <c r="GN65" i="2"/>
  <c r="GN6" i="2"/>
  <c r="GF124" i="2"/>
  <c r="GF65" i="2"/>
  <c r="GF6" i="2"/>
  <c r="FZ124" i="2"/>
  <c r="FZ65" i="2"/>
  <c r="FZ6" i="2"/>
  <c r="FT124" i="2"/>
  <c r="FT65" i="2"/>
  <c r="FT6" i="2"/>
  <c r="FM124" i="2"/>
  <c r="FM65" i="2"/>
  <c r="FM6" i="2"/>
  <c r="FG124" i="2"/>
  <c r="FG65" i="2"/>
  <c r="FG6" i="2"/>
  <c r="EZ124" i="2"/>
  <c r="EZ65" i="2"/>
  <c r="EZ6" i="2"/>
  <c r="MA5" i="2"/>
  <c r="LO5" i="2"/>
  <c r="LH5" i="2"/>
  <c r="LA5" i="2"/>
  <c r="KN5" i="2"/>
  <c r="KA5" i="2"/>
  <c r="JO5" i="2"/>
  <c r="JC5" i="2"/>
  <c r="IQ5" i="2"/>
  <c r="IC5" i="2"/>
  <c r="HG123" i="2"/>
  <c r="HG64" i="2"/>
  <c r="HG5" i="2"/>
  <c r="HA123" i="2"/>
  <c r="HA64" i="2"/>
  <c r="HA5" i="2"/>
  <c r="GU123" i="2"/>
  <c r="GU64" i="2"/>
  <c r="GU5" i="2"/>
  <c r="GN123" i="2"/>
  <c r="GN64" i="2"/>
  <c r="GN5" i="2"/>
  <c r="GF123" i="2"/>
  <c r="GF64" i="2"/>
  <c r="GF5" i="2"/>
  <c r="FZ123" i="2"/>
  <c r="FZ64" i="2"/>
  <c r="FZ5" i="2"/>
  <c r="FT123" i="2"/>
  <c r="FT64" i="2"/>
  <c r="FT5" i="2"/>
  <c r="FM123" i="2"/>
  <c r="FM64" i="2"/>
  <c r="FM5" i="2"/>
  <c r="FG123" i="2"/>
  <c r="FG64" i="2"/>
  <c r="FG5" i="2"/>
  <c r="EZ123" i="2"/>
  <c r="EZ64" i="2"/>
  <c r="EZ5" i="2"/>
  <c r="MA4" i="2"/>
  <c r="LO4" i="2"/>
  <c r="LH4" i="2"/>
  <c r="LA4" i="2"/>
  <c r="KN4" i="2"/>
  <c r="KA4" i="2"/>
  <c r="JO4" i="2"/>
  <c r="JC4" i="2"/>
  <c r="IQ4" i="2"/>
  <c r="IC4" i="2"/>
  <c r="HG122" i="2"/>
  <c r="HG63" i="2"/>
  <c r="HG4" i="2"/>
  <c r="HA122" i="2"/>
  <c r="HA63" i="2"/>
  <c r="HA4" i="2"/>
  <c r="GU122" i="2"/>
  <c r="GU63" i="2"/>
  <c r="GU4" i="2"/>
  <c r="GN122" i="2"/>
  <c r="GN63" i="2"/>
  <c r="GN4" i="2"/>
  <c r="GF122" i="2"/>
  <c r="GF63" i="2"/>
  <c r="GF4" i="2"/>
  <c r="FZ122" i="2"/>
  <c r="FZ63" i="2"/>
  <c r="FZ4" i="2"/>
  <c r="FT122" i="2"/>
  <c r="FT63" i="2"/>
  <c r="FT4" i="2"/>
  <c r="FM122" i="2"/>
  <c r="FM63" i="2"/>
  <c r="FM4" i="2"/>
  <c r="FG122" i="2"/>
  <c r="FG63" i="2"/>
  <c r="FG4" i="2"/>
  <c r="EZ122" i="2"/>
  <c r="EZ63" i="2"/>
  <c r="EZ4" i="2"/>
  <c r="MA3" i="2"/>
  <c r="LO3" i="2"/>
  <c r="LH3" i="2"/>
  <c r="LA3" i="2"/>
  <c r="KN3" i="2"/>
  <c r="KA3" i="2"/>
  <c r="JO3" i="2"/>
  <c r="JC3" i="2"/>
  <c r="IQ3" i="2"/>
  <c r="IC3" i="2"/>
  <c r="HG121" i="2"/>
  <c r="HG62" i="2"/>
  <c r="HG3" i="2"/>
  <c r="HA121" i="2"/>
  <c r="HA62" i="2"/>
  <c r="HA3" i="2"/>
  <c r="GU121" i="2"/>
  <c r="GU62" i="2"/>
  <c r="GU3" i="2"/>
  <c r="GN121" i="2"/>
  <c r="GN62" i="2"/>
  <c r="GN3" i="2"/>
  <c r="GF121" i="2"/>
  <c r="GF62" i="2"/>
  <c r="GF3" i="2"/>
  <c r="FZ121" i="2"/>
  <c r="FZ62" i="2"/>
  <c r="FZ3" i="2"/>
  <c r="FT121" i="2"/>
  <c r="FT62" i="2"/>
  <c r="FT3" i="2"/>
  <c r="FM121" i="2"/>
  <c r="FM62" i="2"/>
  <c r="FM3" i="2"/>
  <c r="FG121" i="2"/>
  <c r="FG62" i="2"/>
  <c r="FG3" i="2"/>
  <c r="EZ121" i="2"/>
  <c r="EZ62" i="2"/>
  <c r="EZ3" i="2"/>
  <c r="MA2" i="2"/>
  <c r="LO2" i="2"/>
  <c r="LH2" i="2"/>
  <c r="LA2" i="2"/>
  <c r="KN2" i="2"/>
  <c r="KA2" i="2"/>
  <c r="JO2" i="2"/>
  <c r="JC2" i="2"/>
  <c r="IQ2" i="2"/>
  <c r="IC2" i="2"/>
  <c r="HG120" i="2"/>
  <c r="HG61" i="2"/>
  <c r="HG2" i="2"/>
  <c r="HA120" i="2"/>
  <c r="HA61" i="2"/>
  <c r="HA2" i="2"/>
  <c r="GU120" i="2"/>
  <c r="GU61" i="2"/>
  <c r="GU2" i="2"/>
  <c r="GN120" i="2"/>
  <c r="GN61" i="2"/>
  <c r="GN2" i="2"/>
  <c r="GF120" i="2"/>
  <c r="GF61" i="2"/>
  <c r="GF2" i="2"/>
  <c r="FZ120" i="2"/>
  <c r="FZ61" i="2"/>
  <c r="FZ2" i="2"/>
  <c r="FT120" i="2"/>
  <c r="FT61" i="2"/>
  <c r="FT2" i="2"/>
  <c r="FM120" i="2"/>
  <c r="FM61" i="2"/>
  <c r="FM2" i="2"/>
  <c r="FG120" i="2"/>
  <c r="FG61" i="2"/>
  <c r="FG2" i="2"/>
  <c r="EZ120" i="2"/>
  <c r="EZ61" i="2"/>
  <c r="EZ2" i="2"/>
  <c r="MF296" i="1"/>
  <c r="LT296" i="1"/>
  <c r="LM296" i="1"/>
  <c r="LF296" i="1"/>
  <c r="KS296" i="1"/>
  <c r="KF296" i="1"/>
  <c r="JT296" i="1"/>
  <c r="JH296" i="1"/>
  <c r="IV296" i="1"/>
  <c r="IH296" i="1"/>
  <c r="MF295" i="1"/>
  <c r="LT295" i="1"/>
  <c r="LM295" i="1"/>
  <c r="LF295" i="1"/>
  <c r="KS295" i="1"/>
  <c r="KF295" i="1"/>
  <c r="JT295" i="1"/>
  <c r="JH295" i="1"/>
  <c r="IV295" i="1"/>
  <c r="IH295" i="1"/>
  <c r="MF294" i="1"/>
  <c r="LT294" i="1"/>
  <c r="LM294" i="1"/>
  <c r="LF294" i="1"/>
  <c r="KS294" i="1"/>
  <c r="KF294" i="1"/>
  <c r="JT294" i="1"/>
  <c r="JH294" i="1"/>
  <c r="IV294" i="1"/>
  <c r="IH294" i="1"/>
  <c r="MF293" i="1"/>
  <c r="LT293" i="1"/>
  <c r="LM293" i="1"/>
  <c r="LF293" i="1"/>
  <c r="KS293" i="1"/>
  <c r="KF293" i="1"/>
  <c r="JT293" i="1"/>
  <c r="JH293" i="1"/>
  <c r="IV293" i="1"/>
  <c r="IH293" i="1"/>
  <c r="MF292" i="1"/>
  <c r="LT292" i="1"/>
  <c r="LM292" i="1"/>
  <c r="LF292" i="1"/>
  <c r="KS292" i="1"/>
  <c r="KF292" i="1"/>
  <c r="JT292" i="1"/>
  <c r="JH292" i="1"/>
  <c r="IV292" i="1"/>
  <c r="IH292" i="1"/>
  <c r="MF291" i="1"/>
  <c r="LT291" i="1"/>
  <c r="LM291" i="1"/>
  <c r="LF291" i="1"/>
  <c r="KS291" i="1"/>
  <c r="KF291" i="1"/>
  <c r="JT291" i="1"/>
  <c r="JH291" i="1"/>
  <c r="IV291" i="1"/>
  <c r="IH291" i="1"/>
  <c r="MF290" i="1"/>
  <c r="LT290" i="1"/>
  <c r="LM290" i="1"/>
  <c r="LF290" i="1"/>
  <c r="KS290" i="1"/>
  <c r="KF290" i="1"/>
  <c r="JT290" i="1"/>
  <c r="JH290" i="1"/>
  <c r="IV290" i="1"/>
  <c r="IH290" i="1"/>
  <c r="MF289" i="1"/>
  <c r="LT289" i="1"/>
  <c r="LM289" i="1"/>
  <c r="LF289" i="1"/>
  <c r="KS289" i="1"/>
  <c r="KF289" i="1"/>
  <c r="JT289" i="1"/>
  <c r="JH289" i="1"/>
  <c r="IV289" i="1"/>
  <c r="IH289" i="1"/>
  <c r="MF288" i="1"/>
  <c r="LT288" i="1"/>
  <c r="LM288" i="1"/>
  <c r="LF288" i="1"/>
  <c r="KS288" i="1"/>
  <c r="KF288" i="1"/>
  <c r="JT288" i="1"/>
  <c r="JH288" i="1"/>
  <c r="IV288" i="1"/>
  <c r="IH288" i="1"/>
  <c r="MF287" i="1"/>
  <c r="LT287" i="1"/>
  <c r="LM287" i="1"/>
  <c r="LF287" i="1"/>
  <c r="KS287" i="1"/>
  <c r="KF287" i="1"/>
  <c r="JT287" i="1"/>
  <c r="JH287" i="1"/>
  <c r="IV287" i="1"/>
  <c r="IH287" i="1"/>
  <c r="MF286" i="1"/>
  <c r="LT286" i="1"/>
  <c r="LM286" i="1"/>
  <c r="LF286" i="1"/>
  <c r="KS286" i="1"/>
  <c r="KF286" i="1"/>
  <c r="JT286" i="1"/>
  <c r="JH286" i="1"/>
  <c r="IV286" i="1"/>
  <c r="IH286" i="1"/>
  <c r="MF285" i="1"/>
  <c r="LT285" i="1"/>
  <c r="LM285" i="1"/>
  <c r="LF285" i="1"/>
  <c r="KS285" i="1"/>
  <c r="KF285" i="1"/>
  <c r="JT285" i="1"/>
  <c r="JH285" i="1"/>
  <c r="IV285" i="1"/>
  <c r="IH285" i="1"/>
  <c r="MF284" i="1"/>
  <c r="LT284" i="1"/>
  <c r="LM284" i="1"/>
  <c r="LF284" i="1"/>
  <c r="KS284" i="1"/>
  <c r="KF284" i="1"/>
  <c r="JT284" i="1"/>
  <c r="JH284" i="1"/>
  <c r="IV284" i="1"/>
  <c r="IH284" i="1"/>
  <c r="MF283" i="1"/>
  <c r="LT283" i="1"/>
  <c r="LM283" i="1"/>
  <c r="LF283" i="1"/>
  <c r="KS283" i="1"/>
  <c r="KF283" i="1"/>
  <c r="JT283" i="1"/>
  <c r="JH283" i="1"/>
  <c r="IV283" i="1"/>
  <c r="IH283" i="1"/>
  <c r="MF282" i="1"/>
  <c r="LT282" i="1"/>
  <c r="LM282" i="1"/>
  <c r="LF282" i="1"/>
  <c r="KS282" i="1"/>
  <c r="KF282" i="1"/>
  <c r="JT282" i="1"/>
  <c r="JH282" i="1"/>
  <c r="IV282" i="1"/>
  <c r="IH282" i="1"/>
  <c r="MF281" i="1"/>
  <c r="LT281" i="1"/>
  <c r="LM281" i="1"/>
  <c r="LF281" i="1"/>
  <c r="KS281" i="1"/>
  <c r="KF281" i="1"/>
  <c r="JT281" i="1"/>
  <c r="JH281" i="1"/>
  <c r="IV281" i="1"/>
  <c r="IH281" i="1"/>
  <c r="MF280" i="1"/>
  <c r="LT280" i="1"/>
  <c r="LM280" i="1"/>
  <c r="LF280" i="1"/>
  <c r="KS280" i="1"/>
  <c r="KF280" i="1"/>
  <c r="JT280" i="1"/>
  <c r="JH280" i="1"/>
  <c r="IV280" i="1"/>
  <c r="IH280" i="1"/>
  <c r="MF279" i="1"/>
  <c r="LT279" i="1"/>
  <c r="LM279" i="1"/>
  <c r="LF279" i="1"/>
  <c r="KS279" i="1"/>
  <c r="KF279" i="1"/>
  <c r="JT279" i="1"/>
  <c r="JH279" i="1"/>
  <c r="IV279" i="1"/>
  <c r="IH279" i="1"/>
  <c r="MF278" i="1"/>
  <c r="LT278" i="1"/>
  <c r="LM278" i="1"/>
  <c r="LF278" i="1"/>
  <c r="KS278" i="1"/>
  <c r="KF278" i="1"/>
  <c r="JT278" i="1"/>
  <c r="JH278" i="1"/>
  <c r="IV278" i="1"/>
  <c r="IH278" i="1"/>
  <c r="MF277" i="1"/>
  <c r="LT277" i="1"/>
  <c r="LM277" i="1"/>
  <c r="LF277" i="1"/>
  <c r="KS277" i="1"/>
  <c r="KF277" i="1"/>
  <c r="JT277" i="1"/>
  <c r="JH277" i="1"/>
  <c r="IV277" i="1"/>
  <c r="IH277" i="1"/>
  <c r="MF276" i="1"/>
  <c r="LT276" i="1"/>
  <c r="LM276" i="1"/>
  <c r="LF276" i="1"/>
  <c r="KS276" i="1"/>
  <c r="KF276" i="1"/>
  <c r="JT276" i="1"/>
  <c r="JH276" i="1"/>
  <c r="IV276" i="1"/>
  <c r="IH276" i="1"/>
  <c r="MF275" i="1"/>
  <c r="LT275" i="1"/>
  <c r="LM275" i="1"/>
  <c r="LF275" i="1"/>
  <c r="KS275" i="1"/>
  <c r="KF275" i="1"/>
  <c r="JT275" i="1"/>
  <c r="JH275" i="1"/>
  <c r="IV275" i="1"/>
  <c r="IH275" i="1"/>
  <c r="MF274" i="1"/>
  <c r="LT274" i="1"/>
  <c r="LM274" i="1"/>
  <c r="LF274" i="1"/>
  <c r="KS274" i="1"/>
  <c r="KF274" i="1"/>
  <c r="JT274" i="1"/>
  <c r="JH274" i="1"/>
  <c r="IV274" i="1"/>
  <c r="IH274" i="1"/>
  <c r="MF273" i="1"/>
  <c r="LT273" i="1"/>
  <c r="LM273" i="1"/>
  <c r="LF273" i="1"/>
  <c r="KS273" i="1"/>
  <c r="KF273" i="1"/>
  <c r="JT273" i="1"/>
  <c r="JH273" i="1"/>
  <c r="IV273" i="1"/>
  <c r="IH273" i="1"/>
  <c r="MF272" i="1"/>
  <c r="LT272" i="1"/>
  <c r="LM272" i="1"/>
  <c r="LF272" i="1"/>
  <c r="KS272" i="1"/>
  <c r="KF272" i="1"/>
  <c r="JT272" i="1"/>
  <c r="JH272" i="1"/>
  <c r="IV272" i="1"/>
  <c r="IH272" i="1"/>
  <c r="MF271" i="1"/>
  <c r="LT271" i="1"/>
  <c r="LM271" i="1"/>
  <c r="LF271" i="1"/>
  <c r="KS271" i="1"/>
  <c r="KF271" i="1"/>
  <c r="JT271" i="1"/>
  <c r="JH271" i="1"/>
  <c r="IV271" i="1"/>
  <c r="IH271" i="1"/>
  <c r="MF270" i="1"/>
  <c r="LT270" i="1"/>
  <c r="LM270" i="1"/>
  <c r="LF270" i="1"/>
  <c r="KS270" i="1"/>
  <c r="KF270" i="1"/>
  <c r="JT270" i="1"/>
  <c r="JH270" i="1"/>
  <c r="IV270" i="1"/>
  <c r="IH270" i="1"/>
  <c r="MF269" i="1"/>
  <c r="LT269" i="1"/>
  <c r="LM269" i="1"/>
  <c r="LF269" i="1"/>
  <c r="KS269" i="1"/>
  <c r="KF269" i="1"/>
  <c r="JT269" i="1"/>
  <c r="JH269" i="1"/>
  <c r="IV269" i="1"/>
  <c r="IH269" i="1"/>
  <c r="MF268" i="1"/>
  <c r="LT268" i="1"/>
  <c r="LM268" i="1"/>
  <c r="LF268" i="1"/>
  <c r="KS268" i="1"/>
  <c r="KF268" i="1"/>
  <c r="JT268" i="1"/>
  <c r="JH268" i="1"/>
  <c r="IV268" i="1"/>
  <c r="IH268" i="1"/>
  <c r="MF267" i="1"/>
  <c r="LT267" i="1"/>
  <c r="LM267" i="1"/>
  <c r="LF267" i="1"/>
  <c r="KS267" i="1"/>
  <c r="KF267" i="1"/>
  <c r="JT267" i="1"/>
  <c r="JH267" i="1"/>
  <c r="IV267" i="1"/>
  <c r="IH267" i="1"/>
  <c r="MF266" i="1"/>
  <c r="LT266" i="1"/>
  <c r="LM266" i="1"/>
  <c r="LF266" i="1"/>
  <c r="KS266" i="1"/>
  <c r="KF266" i="1"/>
  <c r="JT266" i="1"/>
  <c r="JH266" i="1"/>
  <c r="IV266" i="1"/>
  <c r="IH266" i="1"/>
  <c r="MF265" i="1"/>
  <c r="LT265" i="1"/>
  <c r="LM265" i="1"/>
  <c r="LF265" i="1"/>
  <c r="KS265" i="1"/>
  <c r="KF265" i="1"/>
  <c r="JT265" i="1"/>
  <c r="JH265" i="1"/>
  <c r="IV265" i="1"/>
  <c r="IH265" i="1"/>
  <c r="MF264" i="1"/>
  <c r="LT264" i="1"/>
  <c r="LM264" i="1"/>
  <c r="LF264" i="1"/>
  <c r="KS264" i="1"/>
  <c r="KF264" i="1"/>
  <c r="JT264" i="1"/>
  <c r="JH264" i="1"/>
  <c r="IV264" i="1"/>
  <c r="IH264" i="1"/>
  <c r="MF263" i="1"/>
  <c r="LT263" i="1"/>
  <c r="LM263" i="1"/>
  <c r="LF263" i="1"/>
  <c r="KS263" i="1"/>
  <c r="KF263" i="1"/>
  <c r="JT263" i="1"/>
  <c r="JH263" i="1"/>
  <c r="IV263" i="1"/>
  <c r="IH263" i="1"/>
  <c r="MF262" i="1"/>
  <c r="LT262" i="1"/>
  <c r="LM262" i="1"/>
  <c r="LF262" i="1"/>
  <c r="KS262" i="1"/>
  <c r="KF262" i="1"/>
  <c r="JT262" i="1"/>
  <c r="JH262" i="1"/>
  <c r="IV262" i="1"/>
  <c r="IH262" i="1"/>
  <c r="MF261" i="1"/>
  <c r="LT261" i="1"/>
  <c r="LM261" i="1"/>
  <c r="LF261" i="1"/>
  <c r="KS261" i="1"/>
  <c r="KF261" i="1"/>
  <c r="JT261" i="1"/>
  <c r="JH261" i="1"/>
  <c r="IV261" i="1"/>
  <c r="IH261" i="1"/>
  <c r="MF260" i="1"/>
  <c r="LT260" i="1"/>
  <c r="LM260" i="1"/>
  <c r="LF260" i="1"/>
  <c r="KS260" i="1"/>
  <c r="KF260" i="1"/>
  <c r="JT260" i="1"/>
  <c r="JH260" i="1"/>
  <c r="IV260" i="1"/>
  <c r="IH260" i="1"/>
  <c r="MF259" i="1"/>
  <c r="LT259" i="1"/>
  <c r="LM259" i="1"/>
  <c r="LF259" i="1"/>
  <c r="KS259" i="1"/>
  <c r="KF259" i="1"/>
  <c r="JT259" i="1"/>
  <c r="JH259" i="1"/>
  <c r="IV259" i="1"/>
  <c r="IH259" i="1"/>
  <c r="MF258" i="1"/>
  <c r="LT258" i="1"/>
  <c r="LM258" i="1"/>
  <c r="LF258" i="1"/>
  <c r="KS258" i="1"/>
  <c r="KF258" i="1"/>
  <c r="JT258" i="1"/>
  <c r="JH258" i="1"/>
  <c r="IV258" i="1"/>
  <c r="IH258" i="1"/>
  <c r="MF257" i="1"/>
  <c r="LT257" i="1"/>
  <c r="LM257" i="1"/>
  <c r="LF257" i="1"/>
  <c r="KS257" i="1"/>
  <c r="KF257" i="1"/>
  <c r="JT257" i="1"/>
  <c r="JH257" i="1"/>
  <c r="IV257" i="1"/>
  <c r="IH257" i="1"/>
  <c r="MF256" i="1"/>
  <c r="LT256" i="1"/>
  <c r="LM256" i="1"/>
  <c r="LF256" i="1"/>
  <c r="KS256" i="1"/>
  <c r="KF256" i="1"/>
  <c r="JT256" i="1"/>
  <c r="JH256" i="1"/>
  <c r="IV256" i="1"/>
  <c r="IH256" i="1"/>
  <c r="MF255" i="1"/>
  <c r="LT255" i="1"/>
  <c r="LM255" i="1"/>
  <c r="LF255" i="1"/>
  <c r="KS255" i="1"/>
  <c r="KF255" i="1"/>
  <c r="JT255" i="1"/>
  <c r="JH255" i="1"/>
  <c r="IV255" i="1"/>
  <c r="IH255" i="1"/>
  <c r="MF254" i="1"/>
  <c r="LT254" i="1"/>
  <c r="LM254" i="1"/>
  <c r="LF254" i="1"/>
  <c r="KS254" i="1"/>
  <c r="KF254" i="1"/>
  <c r="JT254" i="1"/>
  <c r="JH254" i="1"/>
  <c r="IV254" i="1"/>
  <c r="IH254" i="1"/>
  <c r="MF253" i="1"/>
  <c r="LT253" i="1"/>
  <c r="LM253" i="1"/>
  <c r="LF253" i="1"/>
  <c r="KS253" i="1"/>
  <c r="KF253" i="1"/>
  <c r="JT253" i="1"/>
  <c r="JH253" i="1"/>
  <c r="IV253" i="1"/>
  <c r="IH253" i="1"/>
  <c r="MF252" i="1"/>
  <c r="LT252" i="1"/>
  <c r="LM252" i="1"/>
  <c r="LF252" i="1"/>
  <c r="KS252" i="1"/>
  <c r="KF252" i="1"/>
  <c r="JT252" i="1"/>
  <c r="JH252" i="1"/>
  <c r="IV252" i="1"/>
  <c r="IH252" i="1"/>
  <c r="MF251" i="1"/>
  <c r="LT251" i="1"/>
  <c r="LM251" i="1"/>
  <c r="LF251" i="1"/>
  <c r="KS251" i="1"/>
  <c r="KF251" i="1"/>
  <c r="JT251" i="1"/>
  <c r="JH251" i="1"/>
  <c r="IV251" i="1"/>
  <c r="IH251" i="1"/>
  <c r="MF250" i="1"/>
  <c r="LT250" i="1"/>
  <c r="LM250" i="1"/>
  <c r="LF250" i="1"/>
  <c r="KS250" i="1"/>
  <c r="KF250" i="1"/>
  <c r="JT250" i="1"/>
  <c r="JH250" i="1"/>
  <c r="IV250" i="1"/>
  <c r="IH250" i="1"/>
  <c r="MF249" i="1"/>
  <c r="LT249" i="1"/>
  <c r="LM249" i="1"/>
  <c r="LF249" i="1"/>
  <c r="KS249" i="1"/>
  <c r="KF249" i="1"/>
  <c r="JT249" i="1"/>
  <c r="JH249" i="1"/>
  <c r="IV249" i="1"/>
  <c r="IH249" i="1"/>
  <c r="MF248" i="1"/>
  <c r="LT248" i="1"/>
  <c r="LM248" i="1"/>
  <c r="LF248" i="1"/>
  <c r="KS248" i="1"/>
  <c r="KF248" i="1"/>
  <c r="JT248" i="1"/>
  <c r="JH248" i="1"/>
  <c r="IV248" i="1"/>
  <c r="IH248" i="1"/>
  <c r="MF247" i="1"/>
  <c r="LT247" i="1"/>
  <c r="LM247" i="1"/>
  <c r="LF247" i="1"/>
  <c r="KS247" i="1"/>
  <c r="KF247" i="1"/>
  <c r="JT247" i="1"/>
  <c r="JH247" i="1"/>
  <c r="IV247" i="1"/>
  <c r="IH247" i="1"/>
  <c r="MF246" i="1"/>
  <c r="LT246" i="1"/>
  <c r="LM246" i="1"/>
  <c r="LF246" i="1"/>
  <c r="KS246" i="1"/>
  <c r="KF246" i="1"/>
  <c r="JT246" i="1"/>
  <c r="JH246" i="1"/>
  <c r="IV246" i="1"/>
  <c r="IH246" i="1"/>
  <c r="MF245" i="1"/>
  <c r="LT245" i="1"/>
  <c r="LM245" i="1"/>
  <c r="LF245" i="1"/>
  <c r="KS245" i="1"/>
  <c r="KF245" i="1"/>
  <c r="JT245" i="1"/>
  <c r="JH245" i="1"/>
  <c r="IV245" i="1"/>
  <c r="IH245" i="1"/>
  <c r="MF244" i="1"/>
  <c r="LT244" i="1"/>
  <c r="LM244" i="1"/>
  <c r="LF244" i="1"/>
  <c r="KS244" i="1"/>
  <c r="KF244" i="1"/>
  <c r="JT244" i="1"/>
  <c r="JH244" i="1"/>
  <c r="IV244" i="1"/>
  <c r="IH244" i="1"/>
  <c r="MF243" i="1"/>
  <c r="LT243" i="1"/>
  <c r="LM243" i="1"/>
  <c r="LF243" i="1"/>
  <c r="KS243" i="1"/>
  <c r="KF243" i="1"/>
  <c r="JT243" i="1"/>
  <c r="JH243" i="1"/>
  <c r="IV243" i="1"/>
  <c r="IH243" i="1"/>
  <c r="MF242" i="1"/>
  <c r="LT242" i="1"/>
  <c r="LM242" i="1"/>
  <c r="LF242" i="1"/>
  <c r="KS242" i="1"/>
  <c r="KF242" i="1"/>
  <c r="JT242" i="1"/>
  <c r="JH242" i="1"/>
  <c r="IV242" i="1"/>
  <c r="IH242" i="1"/>
  <c r="MF241" i="1"/>
  <c r="LT241" i="1"/>
  <c r="LM241" i="1"/>
  <c r="LF241" i="1"/>
  <c r="KS241" i="1"/>
  <c r="KF241" i="1"/>
  <c r="JT241" i="1"/>
  <c r="JH241" i="1"/>
  <c r="IV241" i="1"/>
  <c r="IH241" i="1"/>
  <c r="MF240" i="1"/>
  <c r="LT240" i="1"/>
  <c r="LM240" i="1"/>
  <c r="LF240" i="1"/>
  <c r="KS240" i="1"/>
  <c r="KF240" i="1"/>
  <c r="JT240" i="1"/>
  <c r="JH240" i="1"/>
  <c r="IV240" i="1"/>
  <c r="IH240" i="1"/>
  <c r="MF239" i="1"/>
  <c r="LT239" i="1"/>
  <c r="LM239" i="1"/>
  <c r="LF239" i="1"/>
  <c r="KS239" i="1"/>
  <c r="KF239" i="1"/>
  <c r="JT239" i="1"/>
  <c r="JH239" i="1"/>
  <c r="IV239" i="1"/>
  <c r="IH239" i="1"/>
  <c r="MF238" i="1"/>
  <c r="LT238" i="1"/>
  <c r="LM238" i="1"/>
  <c r="LF238" i="1"/>
  <c r="KS238" i="1"/>
  <c r="KF238" i="1"/>
  <c r="JT238" i="1"/>
  <c r="JH238" i="1"/>
  <c r="IV238" i="1"/>
  <c r="IH238" i="1"/>
  <c r="MF237" i="1"/>
  <c r="LT237" i="1"/>
  <c r="LM237" i="1"/>
  <c r="LF237" i="1"/>
  <c r="KS237" i="1"/>
  <c r="KF237" i="1"/>
  <c r="JT237" i="1"/>
  <c r="JH237" i="1"/>
  <c r="IV237" i="1"/>
  <c r="IH237" i="1"/>
  <c r="MF236" i="1"/>
  <c r="LT236" i="1"/>
  <c r="LM236" i="1"/>
  <c r="LF236" i="1"/>
  <c r="KS236" i="1"/>
  <c r="KF236" i="1"/>
  <c r="JT236" i="1"/>
  <c r="JH236" i="1"/>
  <c r="IV236" i="1"/>
  <c r="IH236" i="1"/>
  <c r="MF235" i="1"/>
  <c r="LT235" i="1"/>
  <c r="LM235" i="1"/>
  <c r="LF235" i="1"/>
  <c r="KS235" i="1"/>
  <c r="KF235" i="1"/>
  <c r="JT235" i="1"/>
  <c r="JH235" i="1"/>
  <c r="IV235" i="1"/>
  <c r="IH235" i="1"/>
  <c r="MF234" i="1"/>
  <c r="LT234" i="1"/>
  <c r="LM234" i="1"/>
  <c r="LF234" i="1"/>
  <c r="KS234" i="1"/>
  <c r="KF234" i="1"/>
  <c r="JT234" i="1"/>
  <c r="JH234" i="1"/>
  <c r="IV234" i="1"/>
  <c r="IH234" i="1"/>
  <c r="MF233" i="1"/>
  <c r="LT233" i="1"/>
  <c r="LM233" i="1"/>
  <c r="LF233" i="1"/>
  <c r="KS233" i="1"/>
  <c r="KF233" i="1"/>
  <c r="JT233" i="1"/>
  <c r="JH233" i="1"/>
  <c r="IV233" i="1"/>
  <c r="IH233" i="1"/>
  <c r="MF232" i="1"/>
  <c r="LT232" i="1"/>
  <c r="LM232" i="1"/>
  <c r="LF232" i="1"/>
  <c r="KS232" i="1"/>
  <c r="KF232" i="1"/>
  <c r="JT232" i="1"/>
  <c r="JH232" i="1"/>
  <c r="IV232" i="1"/>
  <c r="IH232" i="1"/>
  <c r="MF231" i="1"/>
  <c r="LT231" i="1"/>
  <c r="LM231" i="1"/>
  <c r="LF231" i="1"/>
  <c r="KS231" i="1"/>
  <c r="KF231" i="1"/>
  <c r="JT231" i="1"/>
  <c r="JH231" i="1"/>
  <c r="IV231" i="1"/>
  <c r="IH231" i="1"/>
  <c r="MF230" i="1"/>
  <c r="LT230" i="1"/>
  <c r="LM230" i="1"/>
  <c r="LF230" i="1"/>
  <c r="KS230" i="1"/>
  <c r="KF230" i="1"/>
  <c r="JT230" i="1"/>
  <c r="JH230" i="1"/>
  <c r="IV230" i="1"/>
  <c r="IH230" i="1"/>
  <c r="MF229" i="1"/>
  <c r="LT229" i="1"/>
  <c r="LM229" i="1"/>
  <c r="LF229" i="1"/>
  <c r="KS229" i="1"/>
  <c r="KF229" i="1"/>
  <c r="JT229" i="1"/>
  <c r="JH229" i="1"/>
  <c r="IV229" i="1"/>
  <c r="IH229" i="1"/>
  <c r="MF228" i="1"/>
  <c r="LT228" i="1"/>
  <c r="LM228" i="1"/>
  <c r="LF228" i="1"/>
  <c r="KS228" i="1"/>
  <c r="KF228" i="1"/>
  <c r="JT228" i="1"/>
  <c r="JH228" i="1"/>
  <c r="IV228" i="1"/>
  <c r="IH228" i="1"/>
  <c r="MF227" i="1"/>
  <c r="LT227" i="1"/>
  <c r="LM227" i="1"/>
  <c r="LF227" i="1"/>
  <c r="KS227" i="1"/>
  <c r="KF227" i="1"/>
  <c r="JT227" i="1"/>
  <c r="JH227" i="1"/>
  <c r="IV227" i="1"/>
  <c r="IH227" i="1"/>
  <c r="MF226" i="1"/>
  <c r="LT226" i="1"/>
  <c r="LM226" i="1"/>
  <c r="LF226" i="1"/>
  <c r="KS226" i="1"/>
  <c r="KF226" i="1"/>
  <c r="JT226" i="1"/>
  <c r="JH226" i="1"/>
  <c r="IV226" i="1"/>
  <c r="IH226" i="1"/>
  <c r="MF225" i="1"/>
  <c r="LT225" i="1"/>
  <c r="LM225" i="1"/>
  <c r="LF225" i="1"/>
  <c r="KS225" i="1"/>
  <c r="KF225" i="1"/>
  <c r="JT225" i="1"/>
  <c r="JH225" i="1"/>
  <c r="IV225" i="1"/>
  <c r="IH225" i="1"/>
  <c r="MF224" i="1"/>
  <c r="LT224" i="1"/>
  <c r="LM224" i="1"/>
  <c r="LF224" i="1"/>
  <c r="KS224" i="1"/>
  <c r="KF224" i="1"/>
  <c r="JT224" i="1"/>
  <c r="JH224" i="1"/>
  <c r="IV224" i="1"/>
  <c r="IH224" i="1"/>
  <c r="MF223" i="1"/>
  <c r="LT223" i="1"/>
  <c r="LM223" i="1"/>
  <c r="LF223" i="1"/>
  <c r="KS223" i="1"/>
  <c r="KF223" i="1"/>
  <c r="JT223" i="1"/>
  <c r="JH223" i="1"/>
  <c r="IV223" i="1"/>
  <c r="IH223" i="1"/>
  <c r="MF222" i="1"/>
  <c r="LT222" i="1"/>
  <c r="LM222" i="1"/>
  <c r="LF222" i="1"/>
  <c r="KS222" i="1"/>
  <c r="KF222" i="1"/>
  <c r="JT222" i="1"/>
  <c r="JH222" i="1"/>
  <c r="IV222" i="1"/>
  <c r="IH222" i="1"/>
  <c r="MF221" i="1"/>
  <c r="LT221" i="1"/>
  <c r="LM221" i="1"/>
  <c r="LF221" i="1"/>
  <c r="KS221" i="1"/>
  <c r="KF221" i="1"/>
  <c r="JT221" i="1"/>
  <c r="JH221" i="1"/>
  <c r="IV221" i="1"/>
  <c r="IH221" i="1"/>
  <c r="MF220" i="1"/>
  <c r="LT220" i="1"/>
  <c r="LM220" i="1"/>
  <c r="LF220" i="1"/>
  <c r="KS220" i="1"/>
  <c r="KF220" i="1"/>
  <c r="JT220" i="1"/>
  <c r="JH220" i="1"/>
  <c r="IV220" i="1"/>
  <c r="IH220" i="1"/>
  <c r="MF219" i="1"/>
  <c r="LT219" i="1"/>
  <c r="LM219" i="1"/>
  <c r="LF219" i="1"/>
  <c r="KS219" i="1"/>
  <c r="KF219" i="1"/>
  <c r="JT219" i="1"/>
  <c r="JH219" i="1"/>
  <c r="IV219" i="1"/>
  <c r="IH219" i="1"/>
  <c r="MF218" i="1"/>
  <c r="LT218" i="1"/>
  <c r="LM218" i="1"/>
  <c r="LF218" i="1"/>
  <c r="KS218" i="1"/>
  <c r="KF218" i="1"/>
  <c r="JT218" i="1"/>
  <c r="JH218" i="1"/>
  <c r="IV218" i="1"/>
  <c r="IH218" i="1"/>
  <c r="MF217" i="1"/>
  <c r="LT217" i="1"/>
  <c r="LM217" i="1"/>
  <c r="LF217" i="1"/>
  <c r="KS217" i="1"/>
  <c r="KF217" i="1"/>
  <c r="JT217" i="1"/>
  <c r="JH217" i="1"/>
  <c r="IV217" i="1"/>
  <c r="IH217" i="1"/>
  <c r="MF216" i="1"/>
  <c r="LT216" i="1"/>
  <c r="LM216" i="1"/>
  <c r="LF216" i="1"/>
  <c r="KS216" i="1"/>
  <c r="KF216" i="1"/>
  <c r="JT216" i="1"/>
  <c r="JH216" i="1"/>
  <c r="IV216" i="1"/>
  <c r="IH216" i="1"/>
  <c r="MF215" i="1"/>
  <c r="LT215" i="1"/>
  <c r="LM215" i="1"/>
  <c r="LF215" i="1"/>
  <c r="KS215" i="1"/>
  <c r="KF215" i="1"/>
  <c r="JT215" i="1"/>
  <c r="JH215" i="1"/>
  <c r="IV215" i="1"/>
  <c r="IH215" i="1"/>
  <c r="MF214" i="1"/>
  <c r="LT214" i="1"/>
  <c r="LM214" i="1"/>
  <c r="LF214" i="1"/>
  <c r="KS214" i="1"/>
  <c r="KF214" i="1"/>
  <c r="JT214" i="1"/>
  <c r="JH214" i="1"/>
  <c r="IV214" i="1"/>
  <c r="IH214" i="1"/>
  <c r="MF213" i="1"/>
  <c r="LT213" i="1"/>
  <c r="LM213" i="1"/>
  <c r="LF213" i="1"/>
  <c r="KS213" i="1"/>
  <c r="KF213" i="1"/>
  <c r="JT213" i="1"/>
  <c r="JH213" i="1"/>
  <c r="IV213" i="1"/>
  <c r="IH213" i="1"/>
  <c r="MF212" i="1"/>
  <c r="LT212" i="1"/>
  <c r="LM212" i="1"/>
  <c r="LF212" i="1"/>
  <c r="KS212" i="1"/>
  <c r="KF212" i="1"/>
  <c r="JT212" i="1"/>
  <c r="JH212" i="1"/>
  <c r="IV212" i="1"/>
  <c r="IH212" i="1"/>
  <c r="MF211" i="1"/>
  <c r="LT211" i="1"/>
  <c r="LM211" i="1"/>
  <c r="LF211" i="1"/>
  <c r="KS211" i="1"/>
  <c r="KF211" i="1"/>
  <c r="JT211" i="1"/>
  <c r="JH211" i="1"/>
  <c r="IV211" i="1"/>
  <c r="IH211" i="1"/>
  <c r="MF210" i="1"/>
  <c r="LT210" i="1"/>
  <c r="LM210" i="1"/>
  <c r="LF210" i="1"/>
  <c r="KS210" i="1"/>
  <c r="KF210" i="1"/>
  <c r="JT210" i="1"/>
  <c r="JH210" i="1"/>
  <c r="IV210" i="1"/>
  <c r="IH210" i="1"/>
  <c r="MF209" i="1"/>
  <c r="LT209" i="1"/>
  <c r="LM209" i="1"/>
  <c r="LF209" i="1"/>
  <c r="KS209" i="1"/>
  <c r="KF209" i="1"/>
  <c r="JT209" i="1"/>
  <c r="JH209" i="1"/>
  <c r="IV209" i="1"/>
  <c r="IH209" i="1"/>
  <c r="MF208" i="1"/>
  <c r="LT208" i="1"/>
  <c r="LM208" i="1"/>
  <c r="LF208" i="1"/>
  <c r="KS208" i="1"/>
  <c r="KF208" i="1"/>
  <c r="JT208" i="1"/>
  <c r="JH208" i="1"/>
  <c r="IV208" i="1"/>
  <c r="IH208" i="1"/>
  <c r="MF207" i="1"/>
  <c r="LT207" i="1"/>
  <c r="LM207" i="1"/>
  <c r="LF207" i="1"/>
  <c r="KS207" i="1"/>
  <c r="KF207" i="1"/>
  <c r="JT207" i="1"/>
  <c r="JH207" i="1"/>
  <c r="IV207" i="1"/>
  <c r="IH207" i="1"/>
  <c r="MF206" i="1"/>
  <c r="LT206" i="1"/>
  <c r="LM206" i="1"/>
  <c r="LF206" i="1"/>
  <c r="KS206" i="1"/>
  <c r="KF206" i="1"/>
  <c r="JT206" i="1"/>
  <c r="JH206" i="1"/>
  <c r="IV206" i="1"/>
  <c r="IH206" i="1"/>
  <c r="MF205" i="1"/>
  <c r="LT205" i="1"/>
  <c r="LM205" i="1"/>
  <c r="LF205" i="1"/>
  <c r="KS205" i="1"/>
  <c r="KF205" i="1"/>
  <c r="JT205" i="1"/>
  <c r="JH205" i="1"/>
  <c r="IV205" i="1"/>
  <c r="IH205" i="1"/>
  <c r="MF204" i="1"/>
  <c r="LT204" i="1"/>
  <c r="LM204" i="1"/>
  <c r="LF204" i="1"/>
  <c r="KS204" i="1"/>
  <c r="KF204" i="1"/>
  <c r="JT204" i="1"/>
  <c r="JH204" i="1"/>
  <c r="IV204" i="1"/>
  <c r="IH204" i="1"/>
  <c r="MF203" i="1"/>
  <c r="LT203" i="1"/>
  <c r="LM203" i="1"/>
  <c r="LF203" i="1"/>
  <c r="KS203" i="1"/>
  <c r="KF203" i="1"/>
  <c r="JT203" i="1"/>
  <c r="JH203" i="1"/>
  <c r="IV203" i="1"/>
  <c r="IH203" i="1"/>
  <c r="MF202" i="1"/>
  <c r="LT202" i="1"/>
  <c r="LM202" i="1"/>
  <c r="LF202" i="1"/>
  <c r="KS202" i="1"/>
  <c r="KF202" i="1"/>
  <c r="JT202" i="1"/>
  <c r="JH202" i="1"/>
  <c r="IV202" i="1"/>
  <c r="IH202" i="1"/>
  <c r="MF201" i="1"/>
  <c r="LT201" i="1"/>
  <c r="LM201" i="1"/>
  <c r="LF201" i="1"/>
  <c r="KS201" i="1"/>
  <c r="KF201" i="1"/>
  <c r="JT201" i="1"/>
  <c r="JH201" i="1"/>
  <c r="IV201" i="1"/>
  <c r="IH201" i="1"/>
  <c r="MF200" i="1"/>
  <c r="LT200" i="1"/>
  <c r="LM200" i="1"/>
  <c r="LF200" i="1"/>
  <c r="KS200" i="1"/>
  <c r="KF200" i="1"/>
  <c r="JT200" i="1"/>
  <c r="JH200" i="1"/>
  <c r="IV200" i="1"/>
  <c r="IH200" i="1"/>
  <c r="MF199" i="1"/>
  <c r="LT199" i="1"/>
  <c r="LM199" i="1"/>
  <c r="LF199" i="1"/>
  <c r="KS199" i="1"/>
  <c r="KF199" i="1"/>
  <c r="JT199" i="1"/>
  <c r="JH199" i="1"/>
  <c r="IV199" i="1"/>
  <c r="IH199" i="1"/>
  <c r="MF198" i="1"/>
  <c r="LT198" i="1"/>
  <c r="LM198" i="1"/>
  <c r="LF198" i="1"/>
  <c r="KS198" i="1"/>
  <c r="KF198" i="1"/>
  <c r="JT198" i="1"/>
  <c r="JH198" i="1"/>
  <c r="IV198" i="1"/>
  <c r="IH198" i="1"/>
  <c r="MF197" i="1"/>
  <c r="LT197" i="1"/>
  <c r="LM197" i="1"/>
  <c r="LF197" i="1"/>
  <c r="KS197" i="1"/>
  <c r="KF197" i="1"/>
  <c r="JT197" i="1"/>
  <c r="JH197" i="1"/>
  <c r="IV197" i="1"/>
  <c r="IH197" i="1"/>
  <c r="MF196" i="1"/>
  <c r="LT196" i="1"/>
  <c r="LM196" i="1"/>
  <c r="LF196" i="1"/>
  <c r="KS196" i="1"/>
  <c r="KF196" i="1"/>
  <c r="JT196" i="1"/>
  <c r="JH196" i="1"/>
  <c r="IV196" i="1"/>
  <c r="IH196" i="1"/>
  <c r="MF195" i="1"/>
  <c r="LT195" i="1"/>
  <c r="LM195" i="1"/>
  <c r="LF195" i="1"/>
  <c r="KS195" i="1"/>
  <c r="KF195" i="1"/>
  <c r="JT195" i="1"/>
  <c r="JH195" i="1"/>
  <c r="IV195" i="1"/>
  <c r="IH195" i="1"/>
  <c r="MF194" i="1"/>
  <c r="LT194" i="1"/>
  <c r="LM194" i="1"/>
  <c r="LF194" i="1"/>
  <c r="KS194" i="1"/>
  <c r="KF194" i="1"/>
  <c r="JT194" i="1"/>
  <c r="JH194" i="1"/>
  <c r="IV194" i="1"/>
  <c r="IH194" i="1"/>
  <c r="MF193" i="1"/>
  <c r="LT193" i="1"/>
  <c r="LM193" i="1"/>
  <c r="LF193" i="1"/>
  <c r="KS193" i="1"/>
  <c r="KF193" i="1"/>
  <c r="JT193" i="1"/>
  <c r="JH193" i="1"/>
  <c r="IV193" i="1"/>
  <c r="IH193" i="1"/>
  <c r="MF192" i="1"/>
  <c r="LT192" i="1"/>
  <c r="LM192" i="1"/>
  <c r="LF192" i="1"/>
  <c r="KS192" i="1"/>
  <c r="KF192" i="1"/>
  <c r="JT192" i="1"/>
  <c r="JH192" i="1"/>
  <c r="IV192" i="1"/>
  <c r="IH192" i="1"/>
  <c r="MF191" i="1"/>
  <c r="LT191" i="1"/>
  <c r="LM191" i="1"/>
  <c r="LF191" i="1"/>
  <c r="KS191" i="1"/>
  <c r="KF191" i="1"/>
  <c r="JT191" i="1"/>
  <c r="JH191" i="1"/>
  <c r="IV191" i="1"/>
  <c r="IH191" i="1"/>
  <c r="MF190" i="1"/>
  <c r="LT190" i="1"/>
  <c r="LM190" i="1"/>
  <c r="LF190" i="1"/>
  <c r="KS190" i="1"/>
  <c r="KF190" i="1"/>
  <c r="JT190" i="1"/>
  <c r="JH190" i="1"/>
  <c r="IV190" i="1"/>
  <c r="IH190" i="1"/>
  <c r="MF189" i="1"/>
  <c r="LT189" i="1"/>
  <c r="LM189" i="1"/>
  <c r="LF189" i="1"/>
  <c r="KS189" i="1"/>
  <c r="KF189" i="1"/>
  <c r="JT189" i="1"/>
  <c r="JH189" i="1"/>
  <c r="IV189" i="1"/>
  <c r="IH189" i="1"/>
  <c r="MF188" i="1"/>
  <c r="LT188" i="1"/>
  <c r="LM188" i="1"/>
  <c r="LF188" i="1"/>
  <c r="KS188" i="1"/>
  <c r="KF188" i="1"/>
  <c r="JT188" i="1"/>
  <c r="JH188" i="1"/>
  <c r="IV188" i="1"/>
  <c r="IH188" i="1"/>
  <c r="MF187" i="1"/>
  <c r="LT187" i="1"/>
  <c r="LM187" i="1"/>
  <c r="LF187" i="1"/>
  <c r="KS187" i="1"/>
  <c r="KF187" i="1"/>
  <c r="JT187" i="1"/>
  <c r="JH187" i="1"/>
  <c r="IV187" i="1"/>
  <c r="IH187" i="1"/>
  <c r="MF186" i="1"/>
  <c r="LT186" i="1"/>
  <c r="LM186" i="1"/>
  <c r="LF186" i="1"/>
  <c r="KS186" i="1"/>
  <c r="KF186" i="1"/>
  <c r="JT186" i="1"/>
  <c r="JH186" i="1"/>
  <c r="IV186" i="1"/>
  <c r="IH186" i="1"/>
  <c r="MF185" i="1"/>
  <c r="LT185" i="1"/>
  <c r="LM185" i="1"/>
  <c r="LF185" i="1"/>
  <c r="KS185" i="1"/>
  <c r="KF185" i="1"/>
  <c r="JT185" i="1"/>
  <c r="JH185" i="1"/>
  <c r="IV185" i="1"/>
  <c r="IH185" i="1"/>
  <c r="MF184" i="1"/>
  <c r="LT184" i="1"/>
  <c r="LM184" i="1"/>
  <c r="LF184" i="1"/>
  <c r="KS184" i="1"/>
  <c r="KF184" i="1"/>
  <c r="JT184" i="1"/>
  <c r="JH184" i="1"/>
  <c r="IV184" i="1"/>
  <c r="IH184" i="1"/>
  <c r="MF183" i="1"/>
  <c r="LT183" i="1"/>
  <c r="LM183" i="1"/>
  <c r="LF183" i="1"/>
  <c r="KS183" i="1"/>
  <c r="KF183" i="1"/>
  <c r="JT183" i="1"/>
  <c r="JH183" i="1"/>
  <c r="IV183" i="1"/>
  <c r="IH183" i="1"/>
  <c r="MF182" i="1"/>
  <c r="LT182" i="1"/>
  <c r="LM182" i="1"/>
  <c r="LF182" i="1"/>
  <c r="KS182" i="1"/>
  <c r="KF182" i="1"/>
  <c r="JT182" i="1"/>
  <c r="JH182" i="1"/>
  <c r="IV182" i="1"/>
  <c r="IH182" i="1"/>
  <c r="MF181" i="1"/>
  <c r="LT181" i="1"/>
  <c r="LM181" i="1"/>
  <c r="LF181" i="1"/>
  <c r="KS181" i="1"/>
  <c r="KF181" i="1"/>
  <c r="JT181" i="1"/>
  <c r="JH181" i="1"/>
  <c r="IV181" i="1"/>
  <c r="IH181" i="1"/>
  <c r="MF180" i="1"/>
  <c r="LT180" i="1"/>
  <c r="LM180" i="1"/>
  <c r="LF180" i="1"/>
  <c r="KS180" i="1"/>
  <c r="KF180" i="1"/>
  <c r="JT180" i="1"/>
  <c r="JH180" i="1"/>
  <c r="IV180" i="1"/>
  <c r="IH180" i="1"/>
  <c r="MF179" i="1"/>
  <c r="LT179" i="1"/>
  <c r="LM179" i="1"/>
  <c r="LF179" i="1"/>
  <c r="KS179" i="1"/>
  <c r="KF179" i="1"/>
  <c r="JT179" i="1"/>
  <c r="JH179" i="1"/>
  <c r="IV179" i="1"/>
  <c r="IH179" i="1"/>
  <c r="MF178" i="1"/>
  <c r="LT178" i="1"/>
  <c r="LM178" i="1"/>
  <c r="LF178" i="1"/>
  <c r="KS178" i="1"/>
  <c r="KF178" i="1"/>
  <c r="JT178" i="1"/>
  <c r="JH178" i="1"/>
  <c r="IV178" i="1"/>
  <c r="IH178" i="1"/>
  <c r="MF177" i="1"/>
  <c r="LT177" i="1"/>
  <c r="LM177" i="1"/>
  <c r="LF177" i="1"/>
  <c r="KS177" i="1"/>
  <c r="KF177" i="1"/>
  <c r="JT177" i="1"/>
  <c r="JH177" i="1"/>
  <c r="IV177" i="1"/>
  <c r="IH177" i="1"/>
  <c r="MF176" i="1"/>
  <c r="LT176" i="1"/>
  <c r="LM176" i="1"/>
  <c r="LF176" i="1"/>
  <c r="KS176" i="1"/>
  <c r="KF176" i="1"/>
  <c r="JT176" i="1"/>
  <c r="JH176" i="1"/>
  <c r="IV176" i="1"/>
  <c r="IH176" i="1"/>
  <c r="MF175" i="1"/>
  <c r="LT175" i="1"/>
  <c r="LM175" i="1"/>
  <c r="LF175" i="1"/>
  <c r="KS175" i="1"/>
  <c r="KF175" i="1"/>
  <c r="JT175" i="1"/>
  <c r="JH175" i="1"/>
  <c r="IV175" i="1"/>
  <c r="IH175" i="1"/>
  <c r="MF174" i="1"/>
  <c r="LT174" i="1"/>
  <c r="LM174" i="1"/>
  <c r="LF174" i="1"/>
  <c r="KS174" i="1"/>
  <c r="KF174" i="1"/>
  <c r="JT174" i="1"/>
  <c r="JH174" i="1"/>
  <c r="IV174" i="1"/>
  <c r="IH174" i="1"/>
  <c r="MF173" i="1"/>
  <c r="LT173" i="1"/>
  <c r="LM173" i="1"/>
  <c r="LF173" i="1"/>
  <c r="KS173" i="1"/>
  <c r="KF173" i="1"/>
  <c r="JT173" i="1"/>
  <c r="JH173" i="1"/>
  <c r="IV173" i="1"/>
  <c r="IH173" i="1"/>
  <c r="MF172" i="1"/>
  <c r="LT172" i="1"/>
  <c r="LM172" i="1"/>
  <c r="LF172" i="1"/>
  <c r="KS172" i="1"/>
  <c r="KF172" i="1"/>
  <c r="JT172" i="1"/>
  <c r="JH172" i="1"/>
  <c r="IV172" i="1"/>
  <c r="IH172" i="1"/>
  <c r="MF171" i="1"/>
  <c r="LT171" i="1"/>
  <c r="LM171" i="1"/>
  <c r="LF171" i="1"/>
  <c r="KS171" i="1"/>
  <c r="KF171" i="1"/>
  <c r="JT171" i="1"/>
  <c r="JH171" i="1"/>
  <c r="IV171" i="1"/>
  <c r="IH171" i="1"/>
  <c r="MF170" i="1"/>
  <c r="LT170" i="1"/>
  <c r="LM170" i="1"/>
  <c r="LF170" i="1"/>
  <c r="KS170" i="1"/>
  <c r="KF170" i="1"/>
  <c r="JT170" i="1"/>
  <c r="JH170" i="1"/>
  <c r="IV170" i="1"/>
  <c r="IH170" i="1"/>
  <c r="MF169" i="1"/>
  <c r="LT169" i="1"/>
  <c r="LM169" i="1"/>
  <c r="LF169" i="1"/>
  <c r="KS169" i="1"/>
  <c r="KF169" i="1"/>
  <c r="JT169" i="1"/>
  <c r="JH169" i="1"/>
  <c r="IV169" i="1"/>
  <c r="IH169" i="1"/>
  <c r="MF168" i="1"/>
  <c r="LT168" i="1"/>
  <c r="LM168" i="1"/>
  <c r="LF168" i="1"/>
  <c r="KS168" i="1"/>
  <c r="KF168" i="1"/>
  <c r="JT168" i="1"/>
  <c r="JH168" i="1"/>
  <c r="IV168" i="1"/>
  <c r="IH168" i="1"/>
  <c r="MF167" i="1"/>
  <c r="LT167" i="1"/>
  <c r="LM167" i="1"/>
  <c r="LF167" i="1"/>
  <c r="KS167" i="1"/>
  <c r="KF167" i="1"/>
  <c r="JT167" i="1"/>
  <c r="JH167" i="1"/>
  <c r="IV167" i="1"/>
  <c r="IH167" i="1"/>
  <c r="MF166" i="1"/>
  <c r="LT166" i="1"/>
  <c r="LM166" i="1"/>
  <c r="LF166" i="1"/>
  <c r="KS166" i="1"/>
  <c r="KF166" i="1"/>
  <c r="JT166" i="1"/>
  <c r="JH166" i="1"/>
  <c r="IV166" i="1"/>
  <c r="IH166" i="1"/>
  <c r="MF165" i="1"/>
  <c r="LT165" i="1"/>
  <c r="LM165" i="1"/>
  <c r="LF165" i="1"/>
  <c r="KS165" i="1"/>
  <c r="KF165" i="1"/>
  <c r="JT165" i="1"/>
  <c r="JH165" i="1"/>
  <c r="IV165" i="1"/>
  <c r="IH165" i="1"/>
  <c r="MF164" i="1"/>
  <c r="LT164" i="1"/>
  <c r="LM164" i="1"/>
  <c r="LF164" i="1"/>
  <c r="KS164" i="1"/>
  <c r="KF164" i="1"/>
  <c r="JT164" i="1"/>
  <c r="JH164" i="1"/>
  <c r="IV164" i="1"/>
  <c r="IH164" i="1"/>
  <c r="MF163" i="1"/>
  <c r="LT163" i="1"/>
  <c r="LM163" i="1"/>
  <c r="LF163" i="1"/>
  <c r="KS163" i="1"/>
  <c r="KF163" i="1"/>
  <c r="JT163" i="1"/>
  <c r="JH163" i="1"/>
  <c r="IV163" i="1"/>
  <c r="IH163" i="1"/>
  <c r="MF162" i="1"/>
  <c r="LT162" i="1"/>
  <c r="LM162" i="1"/>
  <c r="LF162" i="1"/>
  <c r="KS162" i="1"/>
  <c r="KF162" i="1"/>
  <c r="JT162" i="1"/>
  <c r="JH162" i="1"/>
  <c r="IV162" i="1"/>
  <c r="IH162" i="1"/>
  <c r="MF161" i="1"/>
  <c r="LT161" i="1"/>
  <c r="LM161" i="1"/>
  <c r="LF161" i="1"/>
  <c r="KS161" i="1"/>
  <c r="KF161" i="1"/>
  <c r="JT161" i="1"/>
  <c r="JH161" i="1"/>
  <c r="IV161" i="1"/>
  <c r="IH161" i="1"/>
  <c r="MF160" i="1"/>
  <c r="LT160" i="1"/>
  <c r="LM160" i="1"/>
  <c r="LF160" i="1"/>
  <c r="KS160" i="1"/>
  <c r="KF160" i="1"/>
  <c r="JT160" i="1"/>
  <c r="JH160" i="1"/>
  <c r="IV160" i="1"/>
  <c r="IH160" i="1"/>
  <c r="MF159" i="1"/>
  <c r="LT159" i="1"/>
  <c r="LM159" i="1"/>
  <c r="LF159" i="1"/>
  <c r="KS159" i="1"/>
  <c r="KF159" i="1"/>
  <c r="JT159" i="1"/>
  <c r="JH159" i="1"/>
  <c r="IV159" i="1"/>
  <c r="IH159" i="1"/>
  <c r="MF158" i="1"/>
  <c r="LT158" i="1"/>
  <c r="LM158" i="1"/>
  <c r="LF158" i="1"/>
  <c r="KS158" i="1"/>
  <c r="KF158" i="1"/>
  <c r="JT158" i="1"/>
  <c r="JH158" i="1"/>
  <c r="IV158" i="1"/>
  <c r="IH158" i="1"/>
  <c r="MF157" i="1"/>
  <c r="LT157" i="1"/>
  <c r="LM157" i="1"/>
  <c r="LF157" i="1"/>
  <c r="KS157" i="1"/>
  <c r="KF157" i="1"/>
  <c r="JT157" i="1"/>
  <c r="JH157" i="1"/>
  <c r="IV157" i="1"/>
  <c r="IH157" i="1"/>
  <c r="MF156" i="1"/>
  <c r="LT156" i="1"/>
  <c r="LM156" i="1"/>
  <c r="LF156" i="1"/>
  <c r="KS156" i="1"/>
  <c r="KF156" i="1"/>
  <c r="JT156" i="1"/>
  <c r="JH156" i="1"/>
  <c r="IV156" i="1"/>
  <c r="IH156" i="1"/>
  <c r="MF155" i="1"/>
  <c r="LT155" i="1"/>
  <c r="LM155" i="1"/>
  <c r="LF155" i="1"/>
  <c r="KS155" i="1"/>
  <c r="KF155" i="1"/>
  <c r="JT155" i="1"/>
  <c r="JH155" i="1"/>
  <c r="IV155" i="1"/>
  <c r="IH155" i="1"/>
  <c r="MF154" i="1"/>
  <c r="LT154" i="1"/>
  <c r="LM154" i="1"/>
  <c r="LF154" i="1"/>
  <c r="KS154" i="1"/>
  <c r="KF154" i="1"/>
  <c r="JT154" i="1"/>
  <c r="JH154" i="1"/>
  <c r="IV154" i="1"/>
  <c r="IH154" i="1"/>
  <c r="MF153" i="1"/>
  <c r="LT153" i="1"/>
  <c r="LM153" i="1"/>
  <c r="LF153" i="1"/>
  <c r="KS153" i="1"/>
  <c r="KF153" i="1"/>
  <c r="JT153" i="1"/>
  <c r="JH153" i="1"/>
  <c r="IV153" i="1"/>
  <c r="IH153" i="1"/>
  <c r="MF152" i="1"/>
  <c r="LT152" i="1"/>
  <c r="LM152" i="1"/>
  <c r="LF152" i="1"/>
  <c r="KS152" i="1"/>
  <c r="KF152" i="1"/>
  <c r="JT152" i="1"/>
  <c r="JH152" i="1"/>
  <c r="IV152" i="1"/>
  <c r="IH152" i="1"/>
  <c r="MF151" i="1"/>
  <c r="LT151" i="1"/>
  <c r="LM151" i="1"/>
  <c r="LF151" i="1"/>
  <c r="KS151" i="1"/>
  <c r="KF151" i="1"/>
  <c r="JT151" i="1"/>
  <c r="JH151" i="1"/>
  <c r="IV151" i="1"/>
  <c r="IH151" i="1"/>
  <c r="MF150" i="1"/>
  <c r="LT150" i="1"/>
  <c r="LM150" i="1"/>
  <c r="LF150" i="1"/>
  <c r="KS150" i="1"/>
  <c r="KF150" i="1"/>
  <c r="JT150" i="1"/>
  <c r="JH150" i="1"/>
  <c r="IV150" i="1"/>
  <c r="IH150" i="1"/>
  <c r="MF149" i="1"/>
  <c r="LT149" i="1"/>
  <c r="LM149" i="1"/>
  <c r="LF149" i="1"/>
  <c r="KS149" i="1"/>
  <c r="KF149" i="1"/>
  <c r="JT149" i="1"/>
  <c r="JH149" i="1"/>
  <c r="IV149" i="1"/>
  <c r="IH149" i="1"/>
  <c r="MF148" i="1"/>
  <c r="LT148" i="1"/>
  <c r="LM148" i="1"/>
  <c r="LF148" i="1"/>
  <c r="KS148" i="1"/>
  <c r="KF148" i="1"/>
  <c r="JT148" i="1"/>
  <c r="JH148" i="1"/>
  <c r="IV148" i="1"/>
  <c r="IH148" i="1"/>
  <c r="MF147" i="1"/>
  <c r="LT147" i="1"/>
  <c r="LM147" i="1"/>
  <c r="LF147" i="1"/>
  <c r="KS147" i="1"/>
  <c r="KF147" i="1"/>
  <c r="JT147" i="1"/>
  <c r="JH147" i="1"/>
  <c r="IV147" i="1"/>
  <c r="IH147" i="1"/>
  <c r="MF146" i="1"/>
  <c r="LT146" i="1"/>
  <c r="LM146" i="1"/>
  <c r="LF146" i="1"/>
  <c r="KS146" i="1"/>
  <c r="KF146" i="1"/>
  <c r="JT146" i="1"/>
  <c r="JH146" i="1"/>
  <c r="IV146" i="1"/>
  <c r="IH146" i="1"/>
  <c r="MF145" i="1"/>
  <c r="LT145" i="1"/>
  <c r="LM145" i="1"/>
  <c r="LF145" i="1"/>
  <c r="KS145" i="1"/>
  <c r="KF145" i="1"/>
  <c r="JT145" i="1"/>
  <c r="JH145" i="1"/>
  <c r="IV145" i="1"/>
  <c r="IH145" i="1"/>
  <c r="MF144" i="1"/>
  <c r="LT144" i="1"/>
  <c r="LM144" i="1"/>
  <c r="LF144" i="1"/>
  <c r="KS144" i="1"/>
  <c r="KF144" i="1"/>
  <c r="JT144" i="1"/>
  <c r="JH144" i="1"/>
  <c r="IV144" i="1"/>
  <c r="IH144" i="1"/>
  <c r="MF143" i="1"/>
  <c r="LT143" i="1"/>
  <c r="LM143" i="1"/>
  <c r="LF143" i="1"/>
  <c r="KS143" i="1"/>
  <c r="KF143" i="1"/>
  <c r="JT143" i="1"/>
  <c r="JH143" i="1"/>
  <c r="IV143" i="1"/>
  <c r="IH143" i="1"/>
  <c r="MF142" i="1"/>
  <c r="LT142" i="1"/>
  <c r="LM142" i="1"/>
  <c r="LF142" i="1"/>
  <c r="KS142" i="1"/>
  <c r="KF142" i="1"/>
  <c r="JT142" i="1"/>
  <c r="JH142" i="1"/>
  <c r="IV142" i="1"/>
  <c r="IH142" i="1"/>
  <c r="MF141" i="1"/>
  <c r="LT141" i="1"/>
  <c r="LM141" i="1"/>
  <c r="LF141" i="1"/>
  <c r="KS141" i="1"/>
  <c r="KF141" i="1"/>
  <c r="JT141" i="1"/>
  <c r="JH141" i="1"/>
  <c r="IV141" i="1"/>
  <c r="IH141" i="1"/>
  <c r="MF140" i="1"/>
  <c r="LT140" i="1"/>
  <c r="LM140" i="1"/>
  <c r="LF140" i="1"/>
  <c r="KS140" i="1"/>
  <c r="KF140" i="1"/>
  <c r="JT140" i="1"/>
  <c r="JH140" i="1"/>
  <c r="IV140" i="1"/>
  <c r="IH140" i="1"/>
  <c r="MF139" i="1"/>
  <c r="LT139" i="1"/>
  <c r="LM139" i="1"/>
  <c r="LF139" i="1"/>
  <c r="KS139" i="1"/>
  <c r="KF139" i="1"/>
  <c r="JT139" i="1"/>
  <c r="JH139" i="1"/>
  <c r="IV139" i="1"/>
  <c r="IH139" i="1"/>
  <c r="MF138" i="1"/>
  <c r="LT138" i="1"/>
  <c r="LM138" i="1"/>
  <c r="LF138" i="1"/>
  <c r="KS138" i="1"/>
  <c r="KF138" i="1"/>
  <c r="JT138" i="1"/>
  <c r="JH138" i="1"/>
  <c r="IV138" i="1"/>
  <c r="IH138" i="1"/>
  <c r="MF137" i="1"/>
  <c r="LT137" i="1"/>
  <c r="LM137" i="1"/>
  <c r="LF137" i="1"/>
  <c r="KS137" i="1"/>
  <c r="KF137" i="1"/>
  <c r="JT137" i="1"/>
  <c r="JH137" i="1"/>
  <c r="IV137" i="1"/>
  <c r="IH137" i="1"/>
  <c r="MF136" i="1"/>
  <c r="LT136" i="1"/>
  <c r="LM136" i="1"/>
  <c r="LF136" i="1"/>
  <c r="KS136" i="1"/>
  <c r="KF136" i="1"/>
  <c r="JT136" i="1"/>
  <c r="JH136" i="1"/>
  <c r="IV136" i="1"/>
  <c r="IH136" i="1"/>
  <c r="MF135" i="1"/>
  <c r="LT135" i="1"/>
  <c r="LM135" i="1"/>
  <c r="LF135" i="1"/>
  <c r="KS135" i="1"/>
  <c r="KF135" i="1"/>
  <c r="JT135" i="1"/>
  <c r="JH135" i="1"/>
  <c r="IV135" i="1"/>
  <c r="IH135" i="1"/>
  <c r="MF134" i="1"/>
  <c r="LT134" i="1"/>
  <c r="LM134" i="1"/>
  <c r="LF134" i="1"/>
  <c r="KS134" i="1"/>
  <c r="KF134" i="1"/>
  <c r="JT134" i="1"/>
  <c r="JH134" i="1"/>
  <c r="IV134" i="1"/>
  <c r="IH134" i="1"/>
  <c r="MF133" i="1"/>
  <c r="LT133" i="1"/>
  <c r="LM133" i="1"/>
  <c r="LF133" i="1"/>
  <c r="KS133" i="1"/>
  <c r="KF133" i="1"/>
  <c r="JT133" i="1"/>
  <c r="JH133" i="1"/>
  <c r="IV133" i="1"/>
  <c r="IH133" i="1"/>
  <c r="MF132" i="1"/>
  <c r="LT132" i="1"/>
  <c r="LM132" i="1"/>
  <c r="LF132" i="1"/>
  <c r="KS132" i="1"/>
  <c r="KF132" i="1"/>
  <c r="JT132" i="1"/>
  <c r="JH132" i="1"/>
  <c r="IV132" i="1"/>
  <c r="IH132" i="1"/>
  <c r="MF131" i="1"/>
  <c r="LT131" i="1"/>
  <c r="LM131" i="1"/>
  <c r="LF131" i="1"/>
  <c r="KS131" i="1"/>
  <c r="KF131" i="1"/>
  <c r="JT131" i="1"/>
  <c r="JH131" i="1"/>
  <c r="IV131" i="1"/>
  <c r="IH131" i="1"/>
  <c r="MF130" i="1"/>
  <c r="LT130" i="1"/>
  <c r="LM130" i="1"/>
  <c r="LF130" i="1"/>
  <c r="KS130" i="1"/>
  <c r="KF130" i="1"/>
  <c r="JT130" i="1"/>
  <c r="JH130" i="1"/>
  <c r="IV130" i="1"/>
  <c r="IH130" i="1"/>
  <c r="MF129" i="1"/>
  <c r="LT129" i="1"/>
  <c r="LM129" i="1"/>
  <c r="LF129" i="1"/>
  <c r="KS129" i="1"/>
  <c r="KF129" i="1"/>
  <c r="JT129" i="1"/>
  <c r="JH129" i="1"/>
  <c r="IV129" i="1"/>
  <c r="IH129" i="1"/>
  <c r="MF128" i="1"/>
  <c r="LT128" i="1"/>
  <c r="LM128" i="1"/>
  <c r="LF128" i="1"/>
  <c r="KS128" i="1"/>
  <c r="KF128" i="1"/>
  <c r="JT128" i="1"/>
  <c r="JH128" i="1"/>
  <c r="IV128" i="1"/>
  <c r="IH128" i="1"/>
  <c r="MF127" i="1"/>
  <c r="LT127" i="1"/>
  <c r="LM127" i="1"/>
  <c r="LF127" i="1"/>
  <c r="KS127" i="1"/>
  <c r="KF127" i="1"/>
  <c r="JT127" i="1"/>
  <c r="JH127" i="1"/>
  <c r="IV127" i="1"/>
  <c r="IH127" i="1"/>
  <c r="MF126" i="1"/>
  <c r="LT126" i="1"/>
  <c r="LM126" i="1"/>
  <c r="LF126" i="1"/>
  <c r="KS126" i="1"/>
  <c r="KF126" i="1"/>
  <c r="JT126" i="1"/>
  <c r="JH126" i="1"/>
  <c r="IV126" i="1"/>
  <c r="IH126" i="1"/>
  <c r="MF125" i="1"/>
  <c r="LT125" i="1"/>
  <c r="LM125" i="1"/>
  <c r="LF125" i="1"/>
  <c r="KS125" i="1"/>
  <c r="KF125" i="1"/>
  <c r="JT125" i="1"/>
  <c r="JH125" i="1"/>
  <c r="IV125" i="1"/>
  <c r="IH125" i="1"/>
  <c r="MF124" i="1"/>
  <c r="LT124" i="1"/>
  <c r="LM124" i="1"/>
  <c r="LF124" i="1"/>
  <c r="KS124" i="1"/>
  <c r="KF124" i="1"/>
  <c r="JT124" i="1"/>
  <c r="JH124" i="1"/>
  <c r="IV124" i="1"/>
  <c r="IH124" i="1"/>
  <c r="MF123" i="1"/>
  <c r="LT123" i="1"/>
  <c r="LM123" i="1"/>
  <c r="LF123" i="1"/>
  <c r="KS123" i="1"/>
  <c r="KF123" i="1"/>
  <c r="JT123" i="1"/>
  <c r="JH123" i="1"/>
  <c r="IV123" i="1"/>
  <c r="IH123" i="1"/>
  <c r="MF122" i="1"/>
  <c r="LT122" i="1"/>
  <c r="LM122" i="1"/>
  <c r="LF122" i="1"/>
  <c r="KS122" i="1"/>
  <c r="KF122" i="1"/>
  <c r="JT122" i="1"/>
  <c r="JH122" i="1"/>
  <c r="IV122" i="1"/>
  <c r="IH122" i="1"/>
  <c r="MF121" i="1"/>
  <c r="LT121" i="1"/>
  <c r="LM121" i="1"/>
  <c r="LF121" i="1"/>
  <c r="KS121" i="1"/>
  <c r="KF121" i="1"/>
  <c r="JT121" i="1"/>
  <c r="JH121" i="1"/>
  <c r="IV121" i="1"/>
  <c r="IH121" i="1"/>
  <c r="MF120" i="1"/>
  <c r="LT120" i="1"/>
  <c r="LM120" i="1"/>
  <c r="LF120" i="1"/>
  <c r="KS120" i="1"/>
  <c r="KF120" i="1"/>
  <c r="JT120" i="1"/>
  <c r="JH120" i="1"/>
  <c r="IV120" i="1"/>
  <c r="IH120" i="1"/>
  <c r="MF119" i="1"/>
  <c r="LT119" i="1"/>
  <c r="LM119" i="1"/>
  <c r="LF119" i="1"/>
  <c r="KS119" i="1"/>
  <c r="KF119" i="1"/>
  <c r="JT119" i="1"/>
  <c r="JH119" i="1"/>
  <c r="IV119" i="1"/>
  <c r="IH119" i="1"/>
  <c r="MF118" i="1"/>
  <c r="LT118" i="1"/>
  <c r="LM118" i="1"/>
  <c r="LF118" i="1"/>
  <c r="KS118" i="1"/>
  <c r="KF118" i="1"/>
  <c r="JT118" i="1"/>
  <c r="JH118" i="1"/>
  <c r="IV118" i="1"/>
  <c r="IH118" i="1"/>
  <c r="MF117" i="1"/>
  <c r="LT117" i="1"/>
  <c r="LM117" i="1"/>
  <c r="LF117" i="1"/>
  <c r="KS117" i="1"/>
  <c r="KF117" i="1"/>
  <c r="JT117" i="1"/>
  <c r="JH117" i="1"/>
  <c r="IV117" i="1"/>
  <c r="IH117" i="1"/>
  <c r="MF116" i="1"/>
  <c r="LT116" i="1"/>
  <c r="LM116" i="1"/>
  <c r="LF116" i="1"/>
  <c r="KS116" i="1"/>
  <c r="KF116" i="1"/>
  <c r="JT116" i="1"/>
  <c r="JH116" i="1"/>
  <c r="IV116" i="1"/>
  <c r="IH116" i="1"/>
  <c r="MF115" i="1"/>
  <c r="LT115" i="1"/>
  <c r="LM115" i="1"/>
  <c r="LF115" i="1"/>
  <c r="KS115" i="1"/>
  <c r="KF115" i="1"/>
  <c r="JT115" i="1"/>
  <c r="JH115" i="1"/>
  <c r="IV115" i="1"/>
  <c r="IH115" i="1"/>
  <c r="MF114" i="1"/>
  <c r="LT114" i="1"/>
  <c r="LM114" i="1"/>
  <c r="LF114" i="1"/>
  <c r="KS114" i="1"/>
  <c r="KF114" i="1"/>
  <c r="JT114" i="1"/>
  <c r="JH114" i="1"/>
  <c r="IV114" i="1"/>
  <c r="IH114" i="1"/>
  <c r="MF113" i="1"/>
  <c r="LT113" i="1"/>
  <c r="LM113" i="1"/>
  <c r="LF113" i="1"/>
  <c r="KS113" i="1"/>
  <c r="KF113" i="1"/>
  <c r="JT113" i="1"/>
  <c r="JH113" i="1"/>
  <c r="IV113" i="1"/>
  <c r="IH113" i="1"/>
  <c r="MF112" i="1"/>
  <c r="LT112" i="1"/>
  <c r="LM112" i="1"/>
  <c r="LF112" i="1"/>
  <c r="KS112" i="1"/>
  <c r="KF112" i="1"/>
  <c r="JT112" i="1"/>
  <c r="JH112" i="1"/>
  <c r="IV112" i="1"/>
  <c r="IH112" i="1"/>
  <c r="MF111" i="1"/>
  <c r="LT111" i="1"/>
  <c r="LM111" i="1"/>
  <c r="LF111" i="1"/>
  <c r="KS111" i="1"/>
  <c r="KF111" i="1"/>
  <c r="JT111" i="1"/>
  <c r="JH111" i="1"/>
  <c r="IV111" i="1"/>
  <c r="IH111" i="1"/>
  <c r="MF110" i="1"/>
  <c r="LT110" i="1"/>
  <c r="LM110" i="1"/>
  <c r="LF110" i="1"/>
  <c r="KS110" i="1"/>
  <c r="KF110" i="1"/>
  <c r="JT110" i="1"/>
  <c r="JH110" i="1"/>
  <c r="IV110" i="1"/>
  <c r="IH110" i="1"/>
  <c r="MF109" i="1"/>
  <c r="LT109" i="1"/>
  <c r="LM109" i="1"/>
  <c r="LF109" i="1"/>
  <c r="KS109" i="1"/>
  <c r="KF109" i="1"/>
  <c r="JT109" i="1"/>
  <c r="JH109" i="1"/>
  <c r="IV109" i="1"/>
  <c r="IH109" i="1"/>
  <c r="MF108" i="1"/>
  <c r="LT108" i="1"/>
  <c r="LM108" i="1"/>
  <c r="LF108" i="1"/>
  <c r="KS108" i="1"/>
  <c r="KF108" i="1"/>
  <c r="JT108" i="1"/>
  <c r="JH108" i="1"/>
  <c r="IV108" i="1"/>
  <c r="IH108" i="1"/>
  <c r="MF107" i="1"/>
  <c r="LT107" i="1"/>
  <c r="LM107" i="1"/>
  <c r="LF107" i="1"/>
  <c r="KS107" i="1"/>
  <c r="KF107" i="1"/>
  <c r="JT107" i="1"/>
  <c r="JH107" i="1"/>
  <c r="IV107" i="1"/>
  <c r="IH107" i="1"/>
  <c r="MF106" i="1"/>
  <c r="LT106" i="1"/>
  <c r="LM106" i="1"/>
  <c r="LF106" i="1"/>
  <c r="KS106" i="1"/>
  <c r="KF106" i="1"/>
  <c r="JT106" i="1"/>
  <c r="JH106" i="1"/>
  <c r="IV106" i="1"/>
  <c r="IH106" i="1"/>
  <c r="MF105" i="1"/>
  <c r="LT105" i="1"/>
  <c r="LM105" i="1"/>
  <c r="LF105" i="1"/>
  <c r="KS105" i="1"/>
  <c r="KF105" i="1"/>
  <c r="JT105" i="1"/>
  <c r="JH105" i="1"/>
  <c r="IV105" i="1"/>
  <c r="IH105" i="1"/>
  <c r="MF104" i="1"/>
  <c r="LT104" i="1"/>
  <c r="LM104" i="1"/>
  <c r="LF104" i="1"/>
  <c r="KS104" i="1"/>
  <c r="KF104" i="1"/>
  <c r="JT104" i="1"/>
  <c r="JH104" i="1"/>
  <c r="IV104" i="1"/>
  <c r="IH104" i="1"/>
  <c r="MF103" i="1"/>
  <c r="LT103" i="1"/>
  <c r="LM103" i="1"/>
  <c r="LF103" i="1"/>
  <c r="KS103" i="1"/>
  <c r="KF103" i="1"/>
  <c r="JT103" i="1"/>
  <c r="JH103" i="1"/>
  <c r="IV103" i="1"/>
  <c r="IH103" i="1"/>
  <c r="MF102" i="1"/>
  <c r="LT102" i="1"/>
  <c r="LM102" i="1"/>
  <c r="LF102" i="1"/>
  <c r="KS102" i="1"/>
  <c r="KF102" i="1"/>
  <c r="JT102" i="1"/>
  <c r="JH102" i="1"/>
  <c r="IV102" i="1"/>
  <c r="IH102" i="1"/>
  <c r="MF101" i="1"/>
  <c r="LT101" i="1"/>
  <c r="LM101" i="1"/>
  <c r="LF101" i="1"/>
  <c r="KS101" i="1"/>
  <c r="KF101" i="1"/>
  <c r="JT101" i="1"/>
  <c r="JH101" i="1"/>
  <c r="IV101" i="1"/>
  <c r="IH101" i="1"/>
  <c r="MF100" i="1"/>
  <c r="LT100" i="1"/>
  <c r="LM100" i="1"/>
  <c r="LF100" i="1"/>
  <c r="KS100" i="1"/>
  <c r="KF100" i="1"/>
  <c r="JT100" i="1"/>
  <c r="JH100" i="1"/>
  <c r="IV100" i="1"/>
  <c r="IH100" i="1"/>
  <c r="MF99" i="1"/>
  <c r="LT99" i="1"/>
  <c r="LM99" i="1"/>
  <c r="LF99" i="1"/>
  <c r="KS99" i="1"/>
  <c r="KF99" i="1"/>
  <c r="JT99" i="1"/>
  <c r="JH99" i="1"/>
  <c r="IV99" i="1"/>
  <c r="IH99" i="1"/>
  <c r="MF98" i="1"/>
  <c r="LT98" i="1"/>
  <c r="LM98" i="1"/>
  <c r="LF98" i="1"/>
  <c r="KS98" i="1"/>
  <c r="KF98" i="1"/>
  <c r="JT98" i="1"/>
  <c r="JH98" i="1"/>
  <c r="IV98" i="1"/>
  <c r="IH98" i="1"/>
  <c r="MF97" i="1"/>
  <c r="LT97" i="1"/>
  <c r="LM97" i="1"/>
  <c r="LF97" i="1"/>
  <c r="KS97" i="1"/>
  <c r="KF97" i="1"/>
  <c r="JT97" i="1"/>
  <c r="JH97" i="1"/>
  <c r="IV97" i="1"/>
  <c r="IH97" i="1"/>
  <c r="MF96" i="1"/>
  <c r="LT96" i="1"/>
  <c r="LM96" i="1"/>
  <c r="LF96" i="1"/>
  <c r="KS96" i="1"/>
  <c r="KF96" i="1"/>
  <c r="JT96" i="1"/>
  <c r="JH96" i="1"/>
  <c r="IV96" i="1"/>
  <c r="IH96" i="1"/>
  <c r="MF95" i="1"/>
  <c r="LT95" i="1"/>
  <c r="LM95" i="1"/>
  <c r="LF95" i="1"/>
  <c r="KS95" i="1"/>
  <c r="KF95" i="1"/>
  <c r="JT95" i="1"/>
  <c r="JH95" i="1"/>
  <c r="IV95" i="1"/>
  <c r="IH95" i="1"/>
  <c r="MF94" i="1"/>
  <c r="LT94" i="1"/>
  <c r="LM94" i="1"/>
  <c r="LF94" i="1"/>
  <c r="KS94" i="1"/>
  <c r="KF94" i="1"/>
  <c r="JT94" i="1"/>
  <c r="JH94" i="1"/>
  <c r="IV94" i="1"/>
  <c r="IH94" i="1"/>
  <c r="MF93" i="1"/>
  <c r="LT93" i="1"/>
  <c r="LM93" i="1"/>
  <c r="LF93" i="1"/>
  <c r="KS93" i="1"/>
  <c r="KF93" i="1"/>
  <c r="JT93" i="1"/>
  <c r="JH93" i="1"/>
  <c r="IV93" i="1"/>
  <c r="IH93" i="1"/>
  <c r="MF92" i="1"/>
  <c r="LT92" i="1"/>
  <c r="LM92" i="1"/>
  <c r="LF92" i="1"/>
  <c r="KS92" i="1"/>
  <c r="KF92" i="1"/>
  <c r="JT92" i="1"/>
  <c r="JH92" i="1"/>
  <c r="IV92" i="1"/>
  <c r="IH92" i="1"/>
  <c r="MF91" i="1"/>
  <c r="LT91" i="1"/>
  <c r="LM91" i="1"/>
  <c r="LF91" i="1"/>
  <c r="KS91" i="1"/>
  <c r="KF91" i="1"/>
  <c r="JT91" i="1"/>
  <c r="JH91" i="1"/>
  <c r="IV91" i="1"/>
  <c r="IH91" i="1"/>
  <c r="MF90" i="1"/>
  <c r="LT90" i="1"/>
  <c r="LM90" i="1"/>
  <c r="LF90" i="1"/>
  <c r="KS90" i="1"/>
  <c r="KF90" i="1"/>
  <c r="JT90" i="1"/>
  <c r="JH90" i="1"/>
  <c r="IV90" i="1"/>
  <c r="IH90" i="1"/>
  <c r="MF89" i="1"/>
  <c r="LT89" i="1"/>
  <c r="LM89" i="1"/>
  <c r="LF89" i="1"/>
  <c r="KS89" i="1"/>
  <c r="KF89" i="1"/>
  <c r="JT89" i="1"/>
  <c r="JH89" i="1"/>
  <c r="IV89" i="1"/>
  <c r="IH89" i="1"/>
  <c r="MF88" i="1"/>
  <c r="LT88" i="1"/>
  <c r="LM88" i="1"/>
  <c r="LF88" i="1"/>
  <c r="KS88" i="1"/>
  <c r="KF88" i="1"/>
  <c r="JT88" i="1"/>
  <c r="JH88" i="1"/>
  <c r="IV88" i="1"/>
  <c r="IH88" i="1"/>
  <c r="MF87" i="1"/>
  <c r="LT87" i="1"/>
  <c r="LM87" i="1"/>
  <c r="LF87" i="1"/>
  <c r="KS87" i="1"/>
  <c r="KF87" i="1"/>
  <c r="JT87" i="1"/>
  <c r="JH87" i="1"/>
  <c r="IV87" i="1"/>
  <c r="IH87" i="1"/>
  <c r="MF86" i="1"/>
  <c r="LT86" i="1"/>
  <c r="LM86" i="1"/>
  <c r="LF86" i="1"/>
  <c r="KS86" i="1"/>
  <c r="KF86" i="1"/>
  <c r="JT86" i="1"/>
  <c r="JH86" i="1"/>
  <c r="IV86" i="1"/>
  <c r="IH86" i="1"/>
  <c r="MF85" i="1"/>
  <c r="LT85" i="1"/>
  <c r="LM85" i="1"/>
  <c r="LF85" i="1"/>
  <c r="KS85" i="1"/>
  <c r="KF85" i="1"/>
  <c r="JT85" i="1"/>
  <c r="JH85" i="1"/>
  <c r="IV85" i="1"/>
  <c r="IH85" i="1"/>
  <c r="MF84" i="1"/>
  <c r="LT84" i="1"/>
  <c r="LM84" i="1"/>
  <c r="LF84" i="1"/>
  <c r="KS84" i="1"/>
  <c r="KF84" i="1"/>
  <c r="JT84" i="1"/>
  <c r="JH84" i="1"/>
  <c r="IV84" i="1"/>
  <c r="IH84" i="1"/>
  <c r="MF83" i="1"/>
  <c r="LT83" i="1"/>
  <c r="LM83" i="1"/>
  <c r="LF83" i="1"/>
  <c r="KS83" i="1"/>
  <c r="KF83" i="1"/>
  <c r="JT83" i="1"/>
  <c r="JH83" i="1"/>
  <c r="IV83" i="1"/>
  <c r="IH83" i="1"/>
  <c r="MF82" i="1"/>
  <c r="LT82" i="1"/>
  <c r="LM82" i="1"/>
  <c r="LF82" i="1"/>
  <c r="KS82" i="1"/>
  <c r="KF82" i="1"/>
  <c r="JT82" i="1"/>
  <c r="JH82" i="1"/>
  <c r="IV82" i="1"/>
  <c r="IH82" i="1"/>
  <c r="MF81" i="1"/>
  <c r="LT81" i="1"/>
  <c r="LM81" i="1"/>
  <c r="LF81" i="1"/>
  <c r="KS81" i="1"/>
  <c r="KF81" i="1"/>
  <c r="JT81" i="1"/>
  <c r="JH81" i="1"/>
  <c r="IV81" i="1"/>
  <c r="IH81" i="1"/>
  <c r="MF80" i="1"/>
  <c r="LT80" i="1"/>
  <c r="LM80" i="1"/>
  <c r="LF80" i="1"/>
  <c r="KS80" i="1"/>
  <c r="KF80" i="1"/>
  <c r="JT80" i="1"/>
  <c r="JH80" i="1"/>
  <c r="IV80" i="1"/>
  <c r="IH80" i="1"/>
  <c r="MF79" i="1"/>
  <c r="LT79" i="1"/>
  <c r="LM79" i="1"/>
  <c r="LF79" i="1"/>
  <c r="KS79" i="1"/>
  <c r="KF79" i="1"/>
  <c r="JT79" i="1"/>
  <c r="JH79" i="1"/>
  <c r="IV79" i="1"/>
  <c r="IH79" i="1"/>
  <c r="MF78" i="1"/>
  <c r="LT78" i="1"/>
  <c r="LM78" i="1"/>
  <c r="LF78" i="1"/>
  <c r="KS78" i="1"/>
  <c r="KF78" i="1"/>
  <c r="JT78" i="1"/>
  <c r="JH78" i="1"/>
  <c r="IV78" i="1"/>
  <c r="IH78" i="1"/>
  <c r="MF77" i="1"/>
  <c r="LT77" i="1"/>
  <c r="LM77" i="1"/>
  <c r="LF77" i="1"/>
  <c r="KS77" i="1"/>
  <c r="KF77" i="1"/>
  <c r="JT77" i="1"/>
  <c r="JH77" i="1"/>
  <c r="IV77" i="1"/>
  <c r="IH77" i="1"/>
  <c r="MF76" i="1"/>
  <c r="LT76" i="1"/>
  <c r="LM76" i="1"/>
  <c r="LF76" i="1"/>
  <c r="KS76" i="1"/>
  <c r="KF76" i="1"/>
  <c r="JT76" i="1"/>
  <c r="JH76" i="1"/>
  <c r="IV76" i="1"/>
  <c r="IH76" i="1"/>
  <c r="MF75" i="1"/>
  <c r="LT75" i="1"/>
  <c r="LM75" i="1"/>
  <c r="LF75" i="1"/>
  <c r="KS75" i="1"/>
  <c r="KF75" i="1"/>
  <c r="JT75" i="1"/>
  <c r="JH75" i="1"/>
  <c r="IV75" i="1"/>
  <c r="IH75" i="1"/>
  <c r="MF74" i="1"/>
  <c r="LT74" i="1"/>
  <c r="LM74" i="1"/>
  <c r="LF74" i="1"/>
  <c r="KS74" i="1"/>
  <c r="KF74" i="1"/>
  <c r="JT74" i="1"/>
  <c r="JH74" i="1"/>
  <c r="IV74" i="1"/>
  <c r="IH74" i="1"/>
  <c r="MF73" i="1"/>
  <c r="LT73" i="1"/>
  <c r="LM73" i="1"/>
  <c r="LF73" i="1"/>
  <c r="KS73" i="1"/>
  <c r="KF73" i="1"/>
  <c r="JT73" i="1"/>
  <c r="JH73" i="1"/>
  <c r="IV73" i="1"/>
  <c r="IH73" i="1"/>
  <c r="MF72" i="1"/>
  <c r="LT72" i="1"/>
  <c r="LM72" i="1"/>
  <c r="LF72" i="1"/>
  <c r="KS72" i="1"/>
  <c r="KF72" i="1"/>
  <c r="JT72" i="1"/>
  <c r="JH72" i="1"/>
  <c r="IV72" i="1"/>
  <c r="IH72" i="1"/>
  <c r="MF71" i="1"/>
  <c r="LT71" i="1"/>
  <c r="LM71" i="1"/>
  <c r="LF71" i="1"/>
  <c r="KS71" i="1"/>
  <c r="KF71" i="1"/>
  <c r="JT71" i="1"/>
  <c r="JH71" i="1"/>
  <c r="IV71" i="1"/>
  <c r="IH71" i="1"/>
  <c r="MF70" i="1"/>
  <c r="LT70" i="1"/>
  <c r="LM70" i="1"/>
  <c r="LF70" i="1"/>
  <c r="KS70" i="1"/>
  <c r="KF70" i="1"/>
  <c r="JT70" i="1"/>
  <c r="JH70" i="1"/>
  <c r="IV70" i="1"/>
  <c r="IH70" i="1"/>
  <c r="MF69" i="1"/>
  <c r="LT69" i="1"/>
  <c r="LM69" i="1"/>
  <c r="LF69" i="1"/>
  <c r="KS69" i="1"/>
  <c r="KF69" i="1"/>
  <c r="JT69" i="1"/>
  <c r="JH69" i="1"/>
  <c r="IV69" i="1"/>
  <c r="IH69" i="1"/>
  <c r="MF68" i="1"/>
  <c r="LT68" i="1"/>
  <c r="LM68" i="1"/>
  <c r="LF68" i="1"/>
  <c r="KS68" i="1"/>
  <c r="KF68" i="1"/>
  <c r="JT68" i="1"/>
  <c r="JH68" i="1"/>
  <c r="IV68" i="1"/>
  <c r="IH68" i="1"/>
  <c r="MF67" i="1"/>
  <c r="LT67" i="1"/>
  <c r="LM67" i="1"/>
  <c r="LF67" i="1"/>
  <c r="KS67" i="1"/>
  <c r="KF67" i="1"/>
  <c r="JT67" i="1"/>
  <c r="JH67" i="1"/>
  <c r="IV67" i="1"/>
  <c r="IH67" i="1"/>
  <c r="MF66" i="1"/>
  <c r="LT66" i="1"/>
  <c r="LM66" i="1"/>
  <c r="LF66" i="1"/>
  <c r="KS66" i="1"/>
  <c r="KF66" i="1"/>
  <c r="JT66" i="1"/>
  <c r="JH66" i="1"/>
  <c r="IV66" i="1"/>
  <c r="IH66" i="1"/>
  <c r="MF65" i="1"/>
  <c r="LT65" i="1"/>
  <c r="LM65" i="1"/>
  <c r="LF65" i="1"/>
  <c r="KS65" i="1"/>
  <c r="KF65" i="1"/>
  <c r="JT65" i="1"/>
  <c r="JH65" i="1"/>
  <c r="IV65" i="1"/>
  <c r="IH65" i="1"/>
  <c r="MF64" i="1"/>
  <c r="LT64" i="1"/>
  <c r="LM64" i="1"/>
  <c r="LF64" i="1"/>
  <c r="KS64" i="1"/>
  <c r="KF64" i="1"/>
  <c r="JT64" i="1"/>
  <c r="JH64" i="1"/>
  <c r="IV64" i="1"/>
  <c r="IH64" i="1"/>
  <c r="MF63" i="1"/>
  <c r="LT63" i="1"/>
  <c r="LM63" i="1"/>
  <c r="LF63" i="1"/>
  <c r="KS63" i="1"/>
  <c r="KF63" i="1"/>
  <c r="JT63" i="1"/>
  <c r="JH63" i="1"/>
  <c r="IV63" i="1"/>
  <c r="IH63" i="1"/>
  <c r="MF62" i="1"/>
  <c r="LT62" i="1"/>
  <c r="LM62" i="1"/>
  <c r="LF62" i="1"/>
  <c r="KS62" i="1"/>
  <c r="KF62" i="1"/>
  <c r="JT62" i="1"/>
  <c r="JH62" i="1"/>
  <c r="IV62" i="1"/>
  <c r="IH62" i="1"/>
  <c r="MF61" i="1"/>
  <c r="LT61" i="1"/>
  <c r="LM61" i="1"/>
  <c r="LF61" i="1"/>
  <c r="KS61" i="1"/>
  <c r="KF61" i="1"/>
  <c r="JT61" i="1"/>
  <c r="JH61" i="1"/>
  <c r="IV61" i="1"/>
  <c r="IH61" i="1"/>
  <c r="MF60" i="1"/>
  <c r="LT60" i="1"/>
  <c r="LM60" i="1"/>
  <c r="LF60" i="1"/>
  <c r="KS60" i="1"/>
  <c r="KF60" i="1"/>
  <c r="JT60" i="1"/>
  <c r="JH60" i="1"/>
  <c r="IV60" i="1"/>
  <c r="IH60" i="1"/>
  <c r="HL178" i="1"/>
  <c r="HL119" i="1"/>
  <c r="HL60" i="1"/>
  <c r="HF178" i="1"/>
  <c r="HF119" i="1"/>
  <c r="HF60" i="1"/>
  <c r="GZ178" i="1"/>
  <c r="GZ119" i="1"/>
  <c r="GZ60" i="1"/>
  <c r="GS178" i="1"/>
  <c r="GS119" i="1"/>
  <c r="GS60" i="1"/>
  <c r="GL178" i="1"/>
  <c r="GL119" i="1"/>
  <c r="GL60" i="1"/>
  <c r="GF178" i="1"/>
  <c r="GF119" i="1"/>
  <c r="GF60" i="1"/>
  <c r="FZ178" i="1"/>
  <c r="FZ119" i="1"/>
  <c r="FZ60" i="1"/>
  <c r="FS178" i="1"/>
  <c r="FS119" i="1"/>
  <c r="FS60" i="1"/>
  <c r="FM178" i="1"/>
  <c r="FM119" i="1"/>
  <c r="FM60" i="1"/>
  <c r="FF178" i="1"/>
  <c r="FF119" i="1"/>
  <c r="FF60" i="1"/>
  <c r="MF59" i="1"/>
  <c r="LT59" i="1"/>
  <c r="LM59" i="1"/>
  <c r="LF59" i="1"/>
  <c r="KS59" i="1"/>
  <c r="KF59" i="1"/>
  <c r="JT59" i="1"/>
  <c r="JH59" i="1"/>
  <c r="IV59" i="1"/>
  <c r="IH59" i="1"/>
  <c r="HL177" i="1"/>
  <c r="HL118" i="1"/>
  <c r="HL59" i="1"/>
  <c r="HF177" i="1"/>
  <c r="HF118" i="1"/>
  <c r="HF59" i="1"/>
  <c r="GZ177" i="1"/>
  <c r="GZ118" i="1"/>
  <c r="GZ59" i="1"/>
  <c r="GS177" i="1"/>
  <c r="GS118" i="1"/>
  <c r="GS59" i="1"/>
  <c r="GL177" i="1"/>
  <c r="GL118" i="1"/>
  <c r="GL59" i="1"/>
  <c r="GF177" i="1"/>
  <c r="GF118" i="1"/>
  <c r="GF59" i="1"/>
  <c r="FZ177" i="1"/>
  <c r="FZ118" i="1"/>
  <c r="FZ59" i="1"/>
  <c r="FS177" i="1"/>
  <c r="FS118" i="1"/>
  <c r="FS59" i="1"/>
  <c r="FM177" i="1"/>
  <c r="FM118" i="1"/>
  <c r="FM59" i="1"/>
  <c r="FF177" i="1"/>
  <c r="FF118" i="1"/>
  <c r="FF59" i="1"/>
  <c r="MF58" i="1"/>
  <c r="LT58" i="1"/>
  <c r="LM58" i="1"/>
  <c r="LF58" i="1"/>
  <c r="KS58" i="1"/>
  <c r="KF58" i="1"/>
  <c r="JT58" i="1"/>
  <c r="JH58" i="1"/>
  <c r="IV58" i="1"/>
  <c r="IH58" i="1"/>
  <c r="HL176" i="1"/>
  <c r="HL117" i="1"/>
  <c r="HL58" i="1"/>
  <c r="HF176" i="1"/>
  <c r="HF117" i="1"/>
  <c r="HF58" i="1"/>
  <c r="GZ176" i="1"/>
  <c r="GZ117" i="1"/>
  <c r="GZ58" i="1"/>
  <c r="GS176" i="1"/>
  <c r="GS117" i="1"/>
  <c r="GS58" i="1"/>
  <c r="GL176" i="1"/>
  <c r="GL117" i="1"/>
  <c r="GL58" i="1"/>
  <c r="GF176" i="1"/>
  <c r="GF117" i="1"/>
  <c r="GF58" i="1"/>
  <c r="FZ176" i="1"/>
  <c r="FZ117" i="1"/>
  <c r="FZ58" i="1"/>
  <c r="FS176" i="1"/>
  <c r="FS117" i="1"/>
  <c r="FS58" i="1"/>
  <c r="FM176" i="1"/>
  <c r="FM117" i="1"/>
  <c r="FM58" i="1"/>
  <c r="FF176" i="1"/>
  <c r="FF117" i="1"/>
  <c r="FF58" i="1"/>
  <c r="MF57" i="1"/>
  <c r="LT57" i="1"/>
  <c r="LM57" i="1"/>
  <c r="LF57" i="1"/>
  <c r="KS57" i="1"/>
  <c r="KF57" i="1"/>
  <c r="JT57" i="1"/>
  <c r="JH57" i="1"/>
  <c r="IV57" i="1"/>
  <c r="IH57" i="1"/>
  <c r="HL175" i="1"/>
  <c r="HL116" i="1"/>
  <c r="HL57" i="1"/>
  <c r="HF175" i="1"/>
  <c r="HF116" i="1"/>
  <c r="HF57" i="1"/>
  <c r="GZ175" i="1"/>
  <c r="GZ116" i="1"/>
  <c r="GZ57" i="1"/>
  <c r="GS175" i="1"/>
  <c r="GS116" i="1"/>
  <c r="GS57" i="1"/>
  <c r="GL175" i="1"/>
  <c r="GL116" i="1"/>
  <c r="GL57" i="1"/>
  <c r="GF175" i="1"/>
  <c r="GF116" i="1"/>
  <c r="GF57" i="1"/>
  <c r="FZ175" i="1"/>
  <c r="FZ116" i="1"/>
  <c r="FZ57" i="1"/>
  <c r="FS175" i="1"/>
  <c r="FS116" i="1"/>
  <c r="FS57" i="1"/>
  <c r="FM175" i="1"/>
  <c r="FM116" i="1"/>
  <c r="FM57" i="1"/>
  <c r="FF175" i="1"/>
  <c r="FF116" i="1"/>
  <c r="FF57" i="1"/>
  <c r="MF56" i="1"/>
  <c r="LT56" i="1"/>
  <c r="LM56" i="1"/>
  <c r="LF56" i="1"/>
  <c r="KS56" i="1"/>
  <c r="KF56" i="1"/>
  <c r="JT56" i="1"/>
  <c r="JH56" i="1"/>
  <c r="IV56" i="1"/>
  <c r="IH56" i="1"/>
  <c r="HL174" i="1"/>
  <c r="HL115" i="1"/>
  <c r="HL56" i="1"/>
  <c r="HF174" i="1"/>
  <c r="HF115" i="1"/>
  <c r="HF56" i="1"/>
  <c r="GZ174" i="1"/>
  <c r="GZ115" i="1"/>
  <c r="GZ56" i="1"/>
  <c r="GS174" i="1"/>
  <c r="GS115" i="1"/>
  <c r="GS56" i="1"/>
  <c r="GL174" i="1"/>
  <c r="GL115" i="1"/>
  <c r="GL56" i="1"/>
  <c r="GF174" i="1"/>
  <c r="GF115" i="1"/>
  <c r="GF56" i="1"/>
  <c r="FZ174" i="1"/>
  <c r="FZ115" i="1"/>
  <c r="FZ56" i="1"/>
  <c r="FS174" i="1"/>
  <c r="FS115" i="1"/>
  <c r="FS56" i="1"/>
  <c r="FM174" i="1"/>
  <c r="FM115" i="1"/>
  <c r="FM56" i="1"/>
  <c r="FF174" i="1"/>
  <c r="FF115" i="1"/>
  <c r="FF56" i="1"/>
  <c r="MF55" i="1"/>
  <c r="LT55" i="1"/>
  <c r="LM55" i="1"/>
  <c r="LF55" i="1"/>
  <c r="KS55" i="1"/>
  <c r="KF55" i="1"/>
  <c r="JT55" i="1"/>
  <c r="JH55" i="1"/>
  <c r="IV55" i="1"/>
  <c r="IH55" i="1"/>
  <c r="HL173" i="1"/>
  <c r="HL114" i="1"/>
  <c r="HL55" i="1"/>
  <c r="HF173" i="1"/>
  <c r="HF114" i="1"/>
  <c r="HF55" i="1"/>
  <c r="GZ173" i="1"/>
  <c r="GZ114" i="1"/>
  <c r="GZ55" i="1"/>
  <c r="GS173" i="1"/>
  <c r="GS114" i="1"/>
  <c r="GS55" i="1"/>
  <c r="GL173" i="1"/>
  <c r="GL114" i="1"/>
  <c r="GL55" i="1"/>
  <c r="GF173" i="1"/>
  <c r="GF114" i="1"/>
  <c r="GF55" i="1"/>
  <c r="FZ173" i="1"/>
  <c r="FZ114" i="1"/>
  <c r="FZ55" i="1"/>
  <c r="FS173" i="1"/>
  <c r="FS114" i="1"/>
  <c r="FS55" i="1"/>
  <c r="FM173" i="1"/>
  <c r="FM114" i="1"/>
  <c r="FM55" i="1"/>
  <c r="FF173" i="1"/>
  <c r="FF114" i="1"/>
  <c r="FF55" i="1"/>
  <c r="MF54" i="1"/>
  <c r="LT54" i="1"/>
  <c r="LM54" i="1"/>
  <c r="LF54" i="1"/>
  <c r="KS54" i="1"/>
  <c r="KF54" i="1"/>
  <c r="JT54" i="1"/>
  <c r="JH54" i="1"/>
  <c r="IV54" i="1"/>
  <c r="IH54" i="1"/>
  <c r="HL172" i="1"/>
  <c r="HL113" i="1"/>
  <c r="HL54" i="1"/>
  <c r="HF172" i="1"/>
  <c r="HF113" i="1"/>
  <c r="HF54" i="1"/>
  <c r="GZ172" i="1"/>
  <c r="GZ113" i="1"/>
  <c r="GZ54" i="1"/>
  <c r="GS172" i="1"/>
  <c r="GS113" i="1"/>
  <c r="GS54" i="1"/>
  <c r="GL172" i="1"/>
  <c r="GL113" i="1"/>
  <c r="GL54" i="1"/>
  <c r="GF172" i="1"/>
  <c r="GF113" i="1"/>
  <c r="GF54" i="1"/>
  <c r="FZ172" i="1"/>
  <c r="FZ113" i="1"/>
  <c r="FZ54" i="1"/>
  <c r="FS172" i="1"/>
  <c r="FS113" i="1"/>
  <c r="FS54" i="1"/>
  <c r="FM172" i="1"/>
  <c r="FM113" i="1"/>
  <c r="FM54" i="1"/>
  <c r="FF172" i="1"/>
  <c r="FF113" i="1"/>
  <c r="FF54" i="1"/>
  <c r="MF53" i="1"/>
  <c r="LT53" i="1"/>
  <c r="LM53" i="1"/>
  <c r="LF53" i="1"/>
  <c r="KS53" i="1"/>
  <c r="KF53" i="1"/>
  <c r="JT53" i="1"/>
  <c r="JH53" i="1"/>
  <c r="IV53" i="1"/>
  <c r="IH53" i="1"/>
  <c r="HL171" i="1"/>
  <c r="HL112" i="1"/>
  <c r="HL53" i="1"/>
  <c r="HF171" i="1"/>
  <c r="HF112" i="1"/>
  <c r="HF53" i="1"/>
  <c r="GZ171" i="1"/>
  <c r="GZ112" i="1"/>
  <c r="GZ53" i="1"/>
  <c r="GS171" i="1"/>
  <c r="GS112" i="1"/>
  <c r="GS53" i="1"/>
  <c r="GL171" i="1"/>
  <c r="GL112" i="1"/>
  <c r="GL53" i="1"/>
  <c r="GF171" i="1"/>
  <c r="GF112" i="1"/>
  <c r="GF53" i="1"/>
  <c r="FZ171" i="1"/>
  <c r="FZ112" i="1"/>
  <c r="FZ53" i="1"/>
  <c r="FS171" i="1"/>
  <c r="FS112" i="1"/>
  <c r="FS53" i="1"/>
  <c r="FM171" i="1"/>
  <c r="FM112" i="1"/>
  <c r="FM53" i="1"/>
  <c r="FF171" i="1"/>
  <c r="FF112" i="1"/>
  <c r="FF53" i="1"/>
  <c r="MF52" i="1"/>
  <c r="LT52" i="1"/>
  <c r="LM52" i="1"/>
  <c r="LF52" i="1"/>
  <c r="KS52" i="1"/>
  <c r="KF52" i="1"/>
  <c r="JT52" i="1"/>
  <c r="JH52" i="1"/>
  <c r="IV52" i="1"/>
  <c r="IH52" i="1"/>
  <c r="HL170" i="1"/>
  <c r="HL111" i="1"/>
  <c r="HL52" i="1"/>
  <c r="HF170" i="1"/>
  <c r="HF111" i="1"/>
  <c r="HF52" i="1"/>
  <c r="GZ170" i="1"/>
  <c r="GZ111" i="1"/>
  <c r="GZ52" i="1"/>
  <c r="GS170" i="1"/>
  <c r="GS111" i="1"/>
  <c r="GS52" i="1"/>
  <c r="GL170" i="1"/>
  <c r="GL111" i="1"/>
  <c r="GL52" i="1"/>
  <c r="GF170" i="1"/>
  <c r="GF111" i="1"/>
  <c r="GF52" i="1"/>
  <c r="FZ170" i="1"/>
  <c r="FZ111" i="1"/>
  <c r="FZ52" i="1"/>
  <c r="FS170" i="1"/>
  <c r="FS111" i="1"/>
  <c r="FS52" i="1"/>
  <c r="FM170" i="1"/>
  <c r="FM111" i="1"/>
  <c r="FM52" i="1"/>
  <c r="FF170" i="1"/>
  <c r="FF111" i="1"/>
  <c r="FF52" i="1"/>
  <c r="MF51" i="1"/>
  <c r="LT51" i="1"/>
  <c r="LM51" i="1"/>
  <c r="LF51" i="1"/>
  <c r="KS51" i="1"/>
  <c r="KF51" i="1"/>
  <c r="JT51" i="1"/>
  <c r="JH51" i="1"/>
  <c r="IV51" i="1"/>
  <c r="IH51" i="1"/>
  <c r="HL169" i="1"/>
  <c r="HL110" i="1"/>
  <c r="HL51" i="1"/>
  <c r="HF169" i="1"/>
  <c r="HF110" i="1"/>
  <c r="HF51" i="1"/>
  <c r="GZ169" i="1"/>
  <c r="GZ110" i="1"/>
  <c r="GZ51" i="1"/>
  <c r="GS169" i="1"/>
  <c r="GS110" i="1"/>
  <c r="GS51" i="1"/>
  <c r="GL169" i="1"/>
  <c r="GL110" i="1"/>
  <c r="GL51" i="1"/>
  <c r="GF169" i="1"/>
  <c r="GF110" i="1"/>
  <c r="GF51" i="1"/>
  <c r="FZ169" i="1"/>
  <c r="FZ110" i="1"/>
  <c r="FZ51" i="1"/>
  <c r="FS169" i="1"/>
  <c r="FS110" i="1"/>
  <c r="FS51" i="1"/>
  <c r="FM169" i="1"/>
  <c r="FM110" i="1"/>
  <c r="FM51" i="1"/>
  <c r="FF169" i="1"/>
  <c r="FF110" i="1"/>
  <c r="FF51" i="1"/>
  <c r="MF50" i="1"/>
  <c r="LT50" i="1"/>
  <c r="LM50" i="1"/>
  <c r="LF50" i="1"/>
  <c r="KS50" i="1"/>
  <c r="KF50" i="1"/>
  <c r="JT50" i="1"/>
  <c r="JH50" i="1"/>
  <c r="IV50" i="1"/>
  <c r="IH50" i="1"/>
  <c r="HL168" i="1"/>
  <c r="HL109" i="1"/>
  <c r="HL50" i="1"/>
  <c r="HF168" i="1"/>
  <c r="HF109" i="1"/>
  <c r="HF50" i="1"/>
  <c r="GZ168" i="1"/>
  <c r="GZ109" i="1"/>
  <c r="GZ50" i="1"/>
  <c r="GS168" i="1"/>
  <c r="GS109" i="1"/>
  <c r="GS50" i="1"/>
  <c r="GL168" i="1"/>
  <c r="GL109" i="1"/>
  <c r="GL50" i="1"/>
  <c r="GF168" i="1"/>
  <c r="GF109" i="1"/>
  <c r="GF50" i="1"/>
  <c r="FZ168" i="1"/>
  <c r="FZ109" i="1"/>
  <c r="FZ50" i="1"/>
  <c r="FS168" i="1"/>
  <c r="FS109" i="1"/>
  <c r="FS50" i="1"/>
  <c r="FM168" i="1"/>
  <c r="FM109" i="1"/>
  <c r="FM50" i="1"/>
  <c r="FF168" i="1"/>
  <c r="FF109" i="1"/>
  <c r="FF50" i="1"/>
  <c r="MF49" i="1"/>
  <c r="LT49" i="1"/>
  <c r="LM49" i="1"/>
  <c r="LF49" i="1"/>
  <c r="KS49" i="1"/>
  <c r="KF49" i="1"/>
  <c r="JT49" i="1"/>
  <c r="JH49" i="1"/>
  <c r="IV49" i="1"/>
  <c r="IH49" i="1"/>
  <c r="HL167" i="1"/>
  <c r="HL108" i="1"/>
  <c r="HL49" i="1"/>
  <c r="HF167" i="1"/>
  <c r="HF108" i="1"/>
  <c r="HF49" i="1"/>
  <c r="GZ167" i="1"/>
  <c r="GZ108" i="1"/>
  <c r="GZ49" i="1"/>
  <c r="GS167" i="1"/>
  <c r="GS108" i="1"/>
  <c r="GS49" i="1"/>
  <c r="GL167" i="1"/>
  <c r="GL108" i="1"/>
  <c r="GL49" i="1"/>
  <c r="GF167" i="1"/>
  <c r="GF108" i="1"/>
  <c r="GF49" i="1"/>
  <c r="FZ167" i="1"/>
  <c r="FZ108" i="1"/>
  <c r="FZ49" i="1"/>
  <c r="FS167" i="1"/>
  <c r="FS108" i="1"/>
  <c r="FS49" i="1"/>
  <c r="FM167" i="1"/>
  <c r="FM108" i="1"/>
  <c r="FM49" i="1"/>
  <c r="FF167" i="1"/>
  <c r="FF108" i="1"/>
  <c r="FF49" i="1"/>
  <c r="MF48" i="1"/>
  <c r="LT48" i="1"/>
  <c r="LM48" i="1"/>
  <c r="LF48" i="1"/>
  <c r="KS48" i="1"/>
  <c r="KF48" i="1"/>
  <c r="JT48" i="1"/>
  <c r="JH48" i="1"/>
  <c r="IV48" i="1"/>
  <c r="IH48" i="1"/>
  <c r="HL166" i="1"/>
  <c r="HL107" i="1"/>
  <c r="HL48" i="1"/>
  <c r="HF166" i="1"/>
  <c r="HF107" i="1"/>
  <c r="HF48" i="1"/>
  <c r="GZ166" i="1"/>
  <c r="GZ107" i="1"/>
  <c r="GZ48" i="1"/>
  <c r="GS166" i="1"/>
  <c r="GS107" i="1"/>
  <c r="GS48" i="1"/>
  <c r="GL166" i="1"/>
  <c r="GL107" i="1"/>
  <c r="GL48" i="1"/>
  <c r="GF166" i="1"/>
  <c r="GF107" i="1"/>
  <c r="GF48" i="1"/>
  <c r="FZ166" i="1"/>
  <c r="FZ107" i="1"/>
  <c r="FZ48" i="1"/>
  <c r="FS166" i="1"/>
  <c r="FS107" i="1"/>
  <c r="FS48" i="1"/>
  <c r="FM166" i="1"/>
  <c r="FM107" i="1"/>
  <c r="FM48" i="1"/>
  <c r="FF166" i="1"/>
  <c r="FF107" i="1"/>
  <c r="FF48" i="1"/>
  <c r="MF47" i="1"/>
  <c r="LT47" i="1"/>
  <c r="LM47" i="1"/>
  <c r="LF47" i="1"/>
  <c r="KS47" i="1"/>
  <c r="KF47" i="1"/>
  <c r="JT47" i="1"/>
  <c r="JH47" i="1"/>
  <c r="IV47" i="1"/>
  <c r="IH47" i="1"/>
  <c r="HL165" i="1"/>
  <c r="HL106" i="1"/>
  <c r="HL47" i="1"/>
  <c r="HF165" i="1"/>
  <c r="HF106" i="1"/>
  <c r="HF47" i="1"/>
  <c r="GZ165" i="1"/>
  <c r="GZ106" i="1"/>
  <c r="GZ47" i="1"/>
  <c r="GS165" i="1"/>
  <c r="GS106" i="1"/>
  <c r="GS47" i="1"/>
  <c r="GL165" i="1"/>
  <c r="GL106" i="1"/>
  <c r="GL47" i="1"/>
  <c r="GF165" i="1"/>
  <c r="GF106" i="1"/>
  <c r="GF47" i="1"/>
  <c r="FZ165" i="1"/>
  <c r="FZ106" i="1"/>
  <c r="FZ47" i="1"/>
  <c r="FS165" i="1"/>
  <c r="FS106" i="1"/>
  <c r="FS47" i="1"/>
  <c r="FM165" i="1"/>
  <c r="FM106" i="1"/>
  <c r="FM47" i="1"/>
  <c r="FF165" i="1"/>
  <c r="FF106" i="1"/>
  <c r="FF47" i="1"/>
  <c r="MF46" i="1"/>
  <c r="LT46" i="1"/>
  <c r="LM46" i="1"/>
  <c r="LF46" i="1"/>
  <c r="KS46" i="1"/>
  <c r="KF46" i="1"/>
  <c r="JT46" i="1"/>
  <c r="JH46" i="1"/>
  <c r="IV46" i="1"/>
  <c r="IH46" i="1"/>
  <c r="HL164" i="1"/>
  <c r="HL105" i="1"/>
  <c r="HL46" i="1"/>
  <c r="HF164" i="1"/>
  <c r="HF105" i="1"/>
  <c r="HF46" i="1"/>
  <c r="GZ164" i="1"/>
  <c r="GZ105" i="1"/>
  <c r="GZ46" i="1"/>
  <c r="GS164" i="1"/>
  <c r="GS105" i="1"/>
  <c r="GS46" i="1"/>
  <c r="GL164" i="1"/>
  <c r="GL105" i="1"/>
  <c r="GL46" i="1"/>
  <c r="GF164" i="1"/>
  <c r="GF105" i="1"/>
  <c r="GF46" i="1"/>
  <c r="FZ164" i="1"/>
  <c r="FZ105" i="1"/>
  <c r="FZ46" i="1"/>
  <c r="FS164" i="1"/>
  <c r="FS105" i="1"/>
  <c r="FS46" i="1"/>
  <c r="FM164" i="1"/>
  <c r="FM105" i="1"/>
  <c r="FM46" i="1"/>
  <c r="FF164" i="1"/>
  <c r="FF105" i="1"/>
  <c r="FF46" i="1"/>
  <c r="MF45" i="1"/>
  <c r="LT45" i="1"/>
  <c r="LM45" i="1"/>
  <c r="LF45" i="1"/>
  <c r="KS45" i="1"/>
  <c r="KF45" i="1"/>
  <c r="JT45" i="1"/>
  <c r="JH45" i="1"/>
  <c r="IV45" i="1"/>
  <c r="IH45" i="1"/>
  <c r="HL163" i="1"/>
  <c r="HL104" i="1"/>
  <c r="HL45" i="1"/>
  <c r="HF163" i="1"/>
  <c r="HF104" i="1"/>
  <c r="HF45" i="1"/>
  <c r="GZ163" i="1"/>
  <c r="GZ104" i="1"/>
  <c r="GZ45" i="1"/>
  <c r="GS163" i="1"/>
  <c r="GS104" i="1"/>
  <c r="GS45" i="1"/>
  <c r="GL163" i="1"/>
  <c r="GL104" i="1"/>
  <c r="GL45" i="1"/>
  <c r="GF163" i="1"/>
  <c r="GF104" i="1"/>
  <c r="GF45" i="1"/>
  <c r="FZ163" i="1"/>
  <c r="FZ104" i="1"/>
  <c r="FZ45" i="1"/>
  <c r="FS163" i="1"/>
  <c r="FS104" i="1"/>
  <c r="FS45" i="1"/>
  <c r="FM163" i="1"/>
  <c r="FM104" i="1"/>
  <c r="FM45" i="1"/>
  <c r="FF163" i="1"/>
  <c r="FF104" i="1"/>
  <c r="FF45" i="1"/>
  <c r="MF44" i="1"/>
  <c r="LT44" i="1"/>
  <c r="LM44" i="1"/>
  <c r="LF44" i="1"/>
  <c r="KS44" i="1"/>
  <c r="KF44" i="1"/>
  <c r="JT44" i="1"/>
  <c r="JH44" i="1"/>
  <c r="IV44" i="1"/>
  <c r="IH44" i="1"/>
  <c r="HL162" i="1"/>
  <c r="HL103" i="1"/>
  <c r="HL44" i="1"/>
  <c r="HF162" i="1"/>
  <c r="HF103" i="1"/>
  <c r="HF44" i="1"/>
  <c r="GZ162" i="1"/>
  <c r="GZ103" i="1"/>
  <c r="GZ44" i="1"/>
  <c r="GS162" i="1"/>
  <c r="GS103" i="1"/>
  <c r="GS44" i="1"/>
  <c r="GL162" i="1"/>
  <c r="GL103" i="1"/>
  <c r="GL44" i="1"/>
  <c r="GF162" i="1"/>
  <c r="GF103" i="1"/>
  <c r="GF44" i="1"/>
  <c r="FZ162" i="1"/>
  <c r="FZ103" i="1"/>
  <c r="FZ44" i="1"/>
  <c r="FS162" i="1"/>
  <c r="FS103" i="1"/>
  <c r="FS44" i="1"/>
  <c r="FM162" i="1"/>
  <c r="FM103" i="1"/>
  <c r="FM44" i="1"/>
  <c r="FF162" i="1"/>
  <c r="FF103" i="1"/>
  <c r="FF44" i="1"/>
  <c r="MF43" i="1"/>
  <c r="LT43" i="1"/>
  <c r="LM43" i="1"/>
  <c r="LF43" i="1"/>
  <c r="KS43" i="1"/>
  <c r="KF43" i="1"/>
  <c r="JT43" i="1"/>
  <c r="JH43" i="1"/>
  <c r="IV43" i="1"/>
  <c r="IH43" i="1"/>
  <c r="HL161" i="1"/>
  <c r="HL102" i="1"/>
  <c r="HL43" i="1"/>
  <c r="HF161" i="1"/>
  <c r="HF102" i="1"/>
  <c r="HF43" i="1"/>
  <c r="GZ161" i="1"/>
  <c r="GZ102" i="1"/>
  <c r="GZ43" i="1"/>
  <c r="GS161" i="1"/>
  <c r="GS102" i="1"/>
  <c r="GS43" i="1"/>
  <c r="GL161" i="1"/>
  <c r="GL102" i="1"/>
  <c r="GL43" i="1"/>
  <c r="GF161" i="1"/>
  <c r="GF102" i="1"/>
  <c r="GF43" i="1"/>
  <c r="FZ161" i="1"/>
  <c r="FZ102" i="1"/>
  <c r="FZ43" i="1"/>
  <c r="FS161" i="1"/>
  <c r="FS102" i="1"/>
  <c r="FS43" i="1"/>
  <c r="FM161" i="1"/>
  <c r="FM102" i="1"/>
  <c r="FM43" i="1"/>
  <c r="FF161" i="1"/>
  <c r="FF102" i="1"/>
  <c r="FF43" i="1"/>
  <c r="MF42" i="1"/>
  <c r="LT42" i="1"/>
  <c r="LM42" i="1"/>
  <c r="LF42" i="1"/>
  <c r="KS42" i="1"/>
  <c r="KF42" i="1"/>
  <c r="JT42" i="1"/>
  <c r="JH42" i="1"/>
  <c r="IV42" i="1"/>
  <c r="IH42" i="1"/>
  <c r="HL160" i="1"/>
  <c r="HL101" i="1"/>
  <c r="HL42" i="1"/>
  <c r="HF160" i="1"/>
  <c r="HF101" i="1"/>
  <c r="HF42" i="1"/>
  <c r="GZ160" i="1"/>
  <c r="GZ101" i="1"/>
  <c r="GZ42" i="1"/>
  <c r="GS160" i="1"/>
  <c r="GS101" i="1"/>
  <c r="GS42" i="1"/>
  <c r="GL160" i="1"/>
  <c r="GL101" i="1"/>
  <c r="GL42" i="1"/>
  <c r="GF160" i="1"/>
  <c r="GF101" i="1"/>
  <c r="GF42" i="1"/>
  <c r="FZ160" i="1"/>
  <c r="FZ101" i="1"/>
  <c r="FZ42" i="1"/>
  <c r="FS160" i="1"/>
  <c r="FS101" i="1"/>
  <c r="FS42" i="1"/>
  <c r="FM160" i="1"/>
  <c r="FM101" i="1"/>
  <c r="FM42" i="1"/>
  <c r="FF160" i="1"/>
  <c r="FF101" i="1"/>
  <c r="FF42" i="1"/>
  <c r="MF41" i="1"/>
  <c r="LT41" i="1"/>
  <c r="LM41" i="1"/>
  <c r="LF41" i="1"/>
  <c r="KS41" i="1"/>
  <c r="KF41" i="1"/>
  <c r="JT41" i="1"/>
  <c r="JH41" i="1"/>
  <c r="IV41" i="1"/>
  <c r="IH41" i="1"/>
  <c r="HL159" i="1"/>
  <c r="HL100" i="1"/>
  <c r="HL41" i="1"/>
  <c r="HF159" i="1"/>
  <c r="HF100" i="1"/>
  <c r="HF41" i="1"/>
  <c r="GZ159" i="1"/>
  <c r="GZ100" i="1"/>
  <c r="GZ41" i="1"/>
  <c r="GS159" i="1"/>
  <c r="GS100" i="1"/>
  <c r="GS41" i="1"/>
  <c r="GL159" i="1"/>
  <c r="GL100" i="1"/>
  <c r="GL41" i="1"/>
  <c r="GF159" i="1"/>
  <c r="GF100" i="1"/>
  <c r="GF41" i="1"/>
  <c r="FZ159" i="1"/>
  <c r="FZ100" i="1"/>
  <c r="FZ41" i="1"/>
  <c r="FS159" i="1"/>
  <c r="FS100" i="1"/>
  <c r="FS41" i="1"/>
  <c r="FM159" i="1"/>
  <c r="FM100" i="1"/>
  <c r="FM41" i="1"/>
  <c r="FF159" i="1"/>
  <c r="FF100" i="1"/>
  <c r="FF41" i="1"/>
  <c r="MF40" i="1"/>
  <c r="LT40" i="1"/>
  <c r="LM40" i="1"/>
  <c r="LF40" i="1"/>
  <c r="KS40" i="1"/>
  <c r="KF40" i="1"/>
  <c r="JT40" i="1"/>
  <c r="JH40" i="1"/>
  <c r="IV40" i="1"/>
  <c r="IH40" i="1"/>
  <c r="HL158" i="1"/>
  <c r="HL99" i="1"/>
  <c r="HL40" i="1"/>
  <c r="HF158" i="1"/>
  <c r="HF99" i="1"/>
  <c r="HF40" i="1"/>
  <c r="GZ158" i="1"/>
  <c r="GZ99" i="1"/>
  <c r="GZ40" i="1"/>
  <c r="GS158" i="1"/>
  <c r="GS99" i="1"/>
  <c r="GS40" i="1"/>
  <c r="GL158" i="1"/>
  <c r="GL99" i="1"/>
  <c r="GL40" i="1"/>
  <c r="GF158" i="1"/>
  <c r="GF99" i="1"/>
  <c r="GF40" i="1"/>
  <c r="FZ158" i="1"/>
  <c r="FZ99" i="1"/>
  <c r="FZ40" i="1"/>
  <c r="FS158" i="1"/>
  <c r="FS99" i="1"/>
  <c r="FS40" i="1"/>
  <c r="FM158" i="1"/>
  <c r="FM99" i="1"/>
  <c r="FM40" i="1"/>
  <c r="FF158" i="1"/>
  <c r="FF99" i="1"/>
  <c r="FF40" i="1"/>
  <c r="MF39" i="1"/>
  <c r="LT39" i="1"/>
  <c r="LM39" i="1"/>
  <c r="LF39" i="1"/>
  <c r="KS39" i="1"/>
  <c r="KF39" i="1"/>
  <c r="JT39" i="1"/>
  <c r="JH39" i="1"/>
  <c r="IV39" i="1"/>
  <c r="IH39" i="1"/>
  <c r="HL157" i="1"/>
  <c r="HL98" i="1"/>
  <c r="HL39" i="1"/>
  <c r="HF157" i="1"/>
  <c r="HF98" i="1"/>
  <c r="HF39" i="1"/>
  <c r="GZ157" i="1"/>
  <c r="GZ98" i="1"/>
  <c r="GZ39" i="1"/>
  <c r="GS157" i="1"/>
  <c r="GS98" i="1"/>
  <c r="GS39" i="1"/>
  <c r="GL157" i="1"/>
  <c r="GL98" i="1"/>
  <c r="GL39" i="1"/>
  <c r="GF157" i="1"/>
  <c r="GF98" i="1"/>
  <c r="GF39" i="1"/>
  <c r="FZ157" i="1"/>
  <c r="FZ98" i="1"/>
  <c r="FZ39" i="1"/>
  <c r="FS157" i="1"/>
  <c r="FS98" i="1"/>
  <c r="FS39" i="1"/>
  <c r="FM157" i="1"/>
  <c r="FM98" i="1"/>
  <c r="FM39" i="1"/>
  <c r="FF157" i="1"/>
  <c r="FF98" i="1"/>
  <c r="FF39" i="1"/>
  <c r="MF38" i="1"/>
  <c r="LT38" i="1"/>
  <c r="LM38" i="1"/>
  <c r="LF38" i="1"/>
  <c r="KS38" i="1"/>
  <c r="KF38" i="1"/>
  <c r="JT38" i="1"/>
  <c r="JH38" i="1"/>
  <c r="IV38" i="1"/>
  <c r="IH38" i="1"/>
  <c r="HL156" i="1"/>
  <c r="HL97" i="1"/>
  <c r="HL38" i="1"/>
  <c r="HF156" i="1"/>
  <c r="HF97" i="1"/>
  <c r="HF38" i="1"/>
  <c r="GZ156" i="1"/>
  <c r="GZ97" i="1"/>
  <c r="GZ38" i="1"/>
  <c r="GS156" i="1"/>
  <c r="GS97" i="1"/>
  <c r="GS38" i="1"/>
  <c r="GL156" i="1"/>
  <c r="GL97" i="1"/>
  <c r="GL38" i="1"/>
  <c r="GF156" i="1"/>
  <c r="GF97" i="1"/>
  <c r="GF38" i="1"/>
  <c r="FZ156" i="1"/>
  <c r="FZ97" i="1"/>
  <c r="FZ38" i="1"/>
  <c r="FS156" i="1"/>
  <c r="FS97" i="1"/>
  <c r="FS38" i="1"/>
  <c r="FM156" i="1"/>
  <c r="FM97" i="1"/>
  <c r="FM38" i="1"/>
  <c r="FF156" i="1"/>
  <c r="FF97" i="1"/>
  <c r="FF38" i="1"/>
  <c r="MF37" i="1"/>
  <c r="LT37" i="1"/>
  <c r="LM37" i="1"/>
  <c r="LF37" i="1"/>
  <c r="KS37" i="1"/>
  <c r="KF37" i="1"/>
  <c r="JT37" i="1"/>
  <c r="JH37" i="1"/>
  <c r="IV37" i="1"/>
  <c r="IH37" i="1"/>
  <c r="HL155" i="1"/>
  <c r="HL96" i="1"/>
  <c r="HL37" i="1"/>
  <c r="HF155" i="1"/>
  <c r="HF96" i="1"/>
  <c r="HF37" i="1"/>
  <c r="GZ155" i="1"/>
  <c r="GZ96" i="1"/>
  <c r="GZ37" i="1"/>
  <c r="GS155" i="1"/>
  <c r="GS96" i="1"/>
  <c r="GS37" i="1"/>
  <c r="GL155" i="1"/>
  <c r="GL96" i="1"/>
  <c r="GL37" i="1"/>
  <c r="GF155" i="1"/>
  <c r="GF96" i="1"/>
  <c r="GF37" i="1"/>
  <c r="FZ155" i="1"/>
  <c r="FZ96" i="1"/>
  <c r="FZ37" i="1"/>
  <c r="FS155" i="1"/>
  <c r="FS96" i="1"/>
  <c r="FS37" i="1"/>
  <c r="FM155" i="1"/>
  <c r="FM96" i="1"/>
  <c r="FM37" i="1"/>
  <c r="FF155" i="1"/>
  <c r="FF96" i="1"/>
  <c r="FF37" i="1"/>
  <c r="MF36" i="1"/>
  <c r="LT36" i="1"/>
  <c r="LM36" i="1"/>
  <c r="LF36" i="1"/>
  <c r="KS36" i="1"/>
  <c r="KF36" i="1"/>
  <c r="JT36" i="1"/>
  <c r="JH36" i="1"/>
  <c r="IV36" i="1"/>
  <c r="IH36" i="1"/>
  <c r="HL154" i="1"/>
  <c r="HL95" i="1"/>
  <c r="HL36" i="1"/>
  <c r="HF154" i="1"/>
  <c r="HF95" i="1"/>
  <c r="HF36" i="1"/>
  <c r="GZ154" i="1"/>
  <c r="GZ95" i="1"/>
  <c r="GZ36" i="1"/>
  <c r="GS154" i="1"/>
  <c r="GS95" i="1"/>
  <c r="GS36" i="1"/>
  <c r="GL154" i="1"/>
  <c r="GL95" i="1"/>
  <c r="GL36" i="1"/>
  <c r="GF154" i="1"/>
  <c r="GF95" i="1"/>
  <c r="GF36" i="1"/>
  <c r="FZ154" i="1"/>
  <c r="FZ95" i="1"/>
  <c r="FZ36" i="1"/>
  <c r="FS154" i="1"/>
  <c r="FS95" i="1"/>
  <c r="FS36" i="1"/>
  <c r="FM154" i="1"/>
  <c r="FM95" i="1"/>
  <c r="FM36" i="1"/>
  <c r="FF154" i="1"/>
  <c r="FF95" i="1"/>
  <c r="FF36" i="1"/>
  <c r="MF35" i="1"/>
  <c r="LT35" i="1"/>
  <c r="LM35" i="1"/>
  <c r="LF35" i="1"/>
  <c r="KS35" i="1"/>
  <c r="KF35" i="1"/>
  <c r="JT35" i="1"/>
  <c r="JH35" i="1"/>
  <c r="IV35" i="1"/>
  <c r="IH35" i="1"/>
  <c r="HL153" i="1"/>
  <c r="HL94" i="1"/>
  <c r="HL35" i="1"/>
  <c r="HF153" i="1"/>
  <c r="HF94" i="1"/>
  <c r="HF35" i="1"/>
  <c r="GZ153" i="1"/>
  <c r="GZ94" i="1"/>
  <c r="GZ35" i="1"/>
  <c r="GS153" i="1"/>
  <c r="GS94" i="1"/>
  <c r="GS35" i="1"/>
  <c r="GL153" i="1"/>
  <c r="GL94" i="1"/>
  <c r="GL35" i="1"/>
  <c r="GF153" i="1"/>
  <c r="GF94" i="1"/>
  <c r="GF35" i="1"/>
  <c r="FZ153" i="1"/>
  <c r="FZ94" i="1"/>
  <c r="FZ35" i="1"/>
  <c r="FS153" i="1"/>
  <c r="FS94" i="1"/>
  <c r="FS35" i="1"/>
  <c r="FM153" i="1"/>
  <c r="FM94" i="1"/>
  <c r="FM35" i="1"/>
  <c r="FF153" i="1"/>
  <c r="FF94" i="1"/>
  <c r="FF35" i="1"/>
  <c r="MF34" i="1"/>
  <c r="LT34" i="1"/>
  <c r="LM34" i="1"/>
  <c r="LF34" i="1"/>
  <c r="KS34" i="1"/>
  <c r="KF34" i="1"/>
  <c r="JT34" i="1"/>
  <c r="JH34" i="1"/>
  <c r="IV34" i="1"/>
  <c r="IH34" i="1"/>
  <c r="HL152" i="1"/>
  <c r="HL93" i="1"/>
  <c r="HL34" i="1"/>
  <c r="HF152" i="1"/>
  <c r="HF93" i="1"/>
  <c r="HF34" i="1"/>
  <c r="GZ152" i="1"/>
  <c r="GZ93" i="1"/>
  <c r="GZ34" i="1"/>
  <c r="GS152" i="1"/>
  <c r="GS93" i="1"/>
  <c r="GS34" i="1"/>
  <c r="GL152" i="1"/>
  <c r="GL93" i="1"/>
  <c r="GL34" i="1"/>
  <c r="GF152" i="1"/>
  <c r="GF93" i="1"/>
  <c r="GF34" i="1"/>
  <c r="FZ152" i="1"/>
  <c r="FZ93" i="1"/>
  <c r="FZ34" i="1"/>
  <c r="FS152" i="1"/>
  <c r="FS93" i="1"/>
  <c r="FS34" i="1"/>
  <c r="FM152" i="1"/>
  <c r="FM93" i="1"/>
  <c r="FM34" i="1"/>
  <c r="FF152" i="1"/>
  <c r="FF93" i="1"/>
  <c r="FF34" i="1"/>
  <c r="MF33" i="1"/>
  <c r="LT33" i="1"/>
  <c r="LM33" i="1"/>
  <c r="LF33" i="1"/>
  <c r="KS33" i="1"/>
  <c r="KF33" i="1"/>
  <c r="JT33" i="1"/>
  <c r="JH33" i="1"/>
  <c r="IV33" i="1"/>
  <c r="IH33" i="1"/>
  <c r="HL151" i="1"/>
  <c r="HL92" i="1"/>
  <c r="HL33" i="1"/>
  <c r="HF151" i="1"/>
  <c r="HF92" i="1"/>
  <c r="HF33" i="1"/>
  <c r="GZ151" i="1"/>
  <c r="GZ92" i="1"/>
  <c r="GZ33" i="1"/>
  <c r="GS151" i="1"/>
  <c r="GS92" i="1"/>
  <c r="GS33" i="1"/>
  <c r="GL151" i="1"/>
  <c r="GL92" i="1"/>
  <c r="GL33" i="1"/>
  <c r="GF151" i="1"/>
  <c r="GF92" i="1"/>
  <c r="GF33" i="1"/>
  <c r="FZ151" i="1"/>
  <c r="FZ92" i="1"/>
  <c r="FZ33" i="1"/>
  <c r="FS151" i="1"/>
  <c r="FS92" i="1"/>
  <c r="FS33" i="1"/>
  <c r="FM151" i="1"/>
  <c r="FM92" i="1"/>
  <c r="FM33" i="1"/>
  <c r="FF151" i="1"/>
  <c r="FF92" i="1"/>
  <c r="FF33" i="1"/>
  <c r="MF32" i="1"/>
  <c r="LT32" i="1"/>
  <c r="LM32" i="1"/>
  <c r="LF32" i="1"/>
  <c r="KS32" i="1"/>
  <c r="KF32" i="1"/>
  <c r="JT32" i="1"/>
  <c r="JH32" i="1"/>
  <c r="IV32" i="1"/>
  <c r="IH32" i="1"/>
  <c r="HL150" i="1"/>
  <c r="HL91" i="1"/>
  <c r="HL32" i="1"/>
  <c r="HF150" i="1"/>
  <c r="HF91" i="1"/>
  <c r="HF32" i="1"/>
  <c r="GZ150" i="1"/>
  <c r="GZ91" i="1"/>
  <c r="GZ32" i="1"/>
  <c r="GS150" i="1"/>
  <c r="GS91" i="1"/>
  <c r="GS32" i="1"/>
  <c r="GL150" i="1"/>
  <c r="GL91" i="1"/>
  <c r="GL32" i="1"/>
  <c r="GF150" i="1"/>
  <c r="GF91" i="1"/>
  <c r="GF32" i="1"/>
  <c r="FZ150" i="1"/>
  <c r="FZ91" i="1"/>
  <c r="FZ32" i="1"/>
  <c r="FS150" i="1"/>
  <c r="FS91" i="1"/>
  <c r="FS32" i="1"/>
  <c r="FM150" i="1"/>
  <c r="FM91" i="1"/>
  <c r="FM32" i="1"/>
  <c r="FF150" i="1"/>
  <c r="FF91" i="1"/>
  <c r="FF32" i="1"/>
  <c r="MF31" i="1"/>
  <c r="LT31" i="1"/>
  <c r="LM31" i="1"/>
  <c r="LF31" i="1"/>
  <c r="KS31" i="1"/>
  <c r="KF31" i="1"/>
  <c r="JT31" i="1"/>
  <c r="JH31" i="1"/>
  <c r="IV31" i="1"/>
  <c r="IH31" i="1"/>
  <c r="HL149" i="1"/>
  <c r="HL90" i="1"/>
  <c r="HL31" i="1"/>
  <c r="HF149" i="1"/>
  <c r="HF90" i="1"/>
  <c r="HF31" i="1"/>
  <c r="GZ149" i="1"/>
  <c r="GZ90" i="1"/>
  <c r="GZ31" i="1"/>
  <c r="GS149" i="1"/>
  <c r="GS90" i="1"/>
  <c r="GS31" i="1"/>
  <c r="GL149" i="1"/>
  <c r="GL90" i="1"/>
  <c r="GL31" i="1"/>
  <c r="GF149" i="1"/>
  <c r="GF90" i="1"/>
  <c r="GF31" i="1"/>
  <c r="FZ149" i="1"/>
  <c r="FZ90" i="1"/>
  <c r="FZ31" i="1"/>
  <c r="FS149" i="1"/>
  <c r="FS90" i="1"/>
  <c r="FS31" i="1"/>
  <c r="FM149" i="1"/>
  <c r="FM90" i="1"/>
  <c r="FM31" i="1"/>
  <c r="FF149" i="1"/>
  <c r="FF90" i="1"/>
  <c r="FF31" i="1"/>
  <c r="MF30" i="1"/>
  <c r="LT30" i="1"/>
  <c r="LM30" i="1"/>
  <c r="LF30" i="1"/>
  <c r="KS30" i="1"/>
  <c r="KF30" i="1"/>
  <c r="JT30" i="1"/>
  <c r="JH30" i="1"/>
  <c r="IV30" i="1"/>
  <c r="IH30" i="1"/>
  <c r="HL148" i="1"/>
  <c r="HL89" i="1"/>
  <c r="HL30" i="1"/>
  <c r="HF148" i="1"/>
  <c r="HF89" i="1"/>
  <c r="HF30" i="1"/>
  <c r="GZ148" i="1"/>
  <c r="GZ89" i="1"/>
  <c r="GZ30" i="1"/>
  <c r="GS148" i="1"/>
  <c r="GS89" i="1"/>
  <c r="GS30" i="1"/>
  <c r="GL148" i="1"/>
  <c r="GL89" i="1"/>
  <c r="GL30" i="1"/>
  <c r="GF148" i="1"/>
  <c r="GF89" i="1"/>
  <c r="GF30" i="1"/>
  <c r="FZ148" i="1"/>
  <c r="FZ89" i="1"/>
  <c r="FZ30" i="1"/>
  <c r="FS148" i="1"/>
  <c r="FS89" i="1"/>
  <c r="FS30" i="1"/>
  <c r="FM148" i="1"/>
  <c r="FM89" i="1"/>
  <c r="FM30" i="1"/>
  <c r="FF148" i="1"/>
  <c r="FF89" i="1"/>
  <c r="FF30" i="1"/>
  <c r="MF29" i="1"/>
  <c r="LT29" i="1"/>
  <c r="LM29" i="1"/>
  <c r="LF29" i="1"/>
  <c r="KS29" i="1"/>
  <c r="KF29" i="1"/>
  <c r="JT29" i="1"/>
  <c r="JH29" i="1"/>
  <c r="IV29" i="1"/>
  <c r="IH29" i="1"/>
  <c r="HL147" i="1"/>
  <c r="HL88" i="1"/>
  <c r="HL29" i="1"/>
  <c r="HF147" i="1"/>
  <c r="HF88" i="1"/>
  <c r="HF29" i="1"/>
  <c r="GZ147" i="1"/>
  <c r="GZ88" i="1"/>
  <c r="GZ29" i="1"/>
  <c r="GS147" i="1"/>
  <c r="GS88" i="1"/>
  <c r="GS29" i="1"/>
  <c r="GL147" i="1"/>
  <c r="GL88" i="1"/>
  <c r="GL29" i="1"/>
  <c r="GF147" i="1"/>
  <c r="GF88" i="1"/>
  <c r="GF29" i="1"/>
  <c r="FZ147" i="1"/>
  <c r="FZ88" i="1"/>
  <c r="FZ29" i="1"/>
  <c r="FS147" i="1"/>
  <c r="FS88" i="1"/>
  <c r="FS29" i="1"/>
  <c r="FM147" i="1"/>
  <c r="FM88" i="1"/>
  <c r="FM29" i="1"/>
  <c r="FF147" i="1"/>
  <c r="FF88" i="1"/>
  <c r="FF29" i="1"/>
  <c r="MF28" i="1"/>
  <c r="LT28" i="1"/>
  <c r="LM28" i="1"/>
  <c r="LF28" i="1"/>
  <c r="KS28" i="1"/>
  <c r="KF28" i="1"/>
  <c r="JT28" i="1"/>
  <c r="JH28" i="1"/>
  <c r="IV28" i="1"/>
  <c r="IH28" i="1"/>
  <c r="HL146" i="1"/>
  <c r="HL87" i="1"/>
  <c r="HL28" i="1"/>
  <c r="HF146" i="1"/>
  <c r="HF87" i="1"/>
  <c r="HF28" i="1"/>
  <c r="GZ146" i="1"/>
  <c r="GZ87" i="1"/>
  <c r="GZ28" i="1"/>
  <c r="GS146" i="1"/>
  <c r="GS87" i="1"/>
  <c r="GS28" i="1"/>
  <c r="GL146" i="1"/>
  <c r="GL87" i="1"/>
  <c r="GL28" i="1"/>
  <c r="GF146" i="1"/>
  <c r="GF87" i="1"/>
  <c r="GF28" i="1"/>
  <c r="FZ146" i="1"/>
  <c r="FZ87" i="1"/>
  <c r="FZ28" i="1"/>
  <c r="FS146" i="1"/>
  <c r="FS87" i="1"/>
  <c r="FS28" i="1"/>
  <c r="FM146" i="1"/>
  <c r="FM87" i="1"/>
  <c r="FM28" i="1"/>
  <c r="FF146" i="1"/>
  <c r="FF87" i="1"/>
  <c r="FF28" i="1"/>
  <c r="MF27" i="1"/>
  <c r="LT27" i="1"/>
  <c r="LM27" i="1"/>
  <c r="LF27" i="1"/>
  <c r="KS27" i="1"/>
  <c r="KF27" i="1"/>
  <c r="JT27" i="1"/>
  <c r="JH27" i="1"/>
  <c r="IV27" i="1"/>
  <c r="IH27" i="1"/>
  <c r="HL145" i="1"/>
  <c r="HL86" i="1"/>
  <c r="HL27" i="1"/>
  <c r="HF145" i="1"/>
  <c r="HF86" i="1"/>
  <c r="HF27" i="1"/>
  <c r="GZ145" i="1"/>
  <c r="GZ86" i="1"/>
  <c r="GZ27" i="1"/>
  <c r="GS145" i="1"/>
  <c r="GS86" i="1"/>
  <c r="GS27" i="1"/>
  <c r="GL145" i="1"/>
  <c r="GL86" i="1"/>
  <c r="GL27" i="1"/>
  <c r="GF145" i="1"/>
  <c r="GF86" i="1"/>
  <c r="GF27" i="1"/>
  <c r="FZ145" i="1"/>
  <c r="FZ86" i="1"/>
  <c r="FZ27" i="1"/>
  <c r="FS145" i="1"/>
  <c r="FS86" i="1"/>
  <c r="FS27" i="1"/>
  <c r="FM145" i="1"/>
  <c r="FM86" i="1"/>
  <c r="FM27" i="1"/>
  <c r="FF145" i="1"/>
  <c r="FF86" i="1"/>
  <c r="FF27" i="1"/>
  <c r="MF26" i="1"/>
  <c r="LT26" i="1"/>
  <c r="LM26" i="1"/>
  <c r="LF26" i="1"/>
  <c r="KS26" i="1"/>
  <c r="KF26" i="1"/>
  <c r="JT26" i="1"/>
  <c r="JH26" i="1"/>
  <c r="IV26" i="1"/>
  <c r="IH26" i="1"/>
  <c r="HL144" i="1"/>
  <c r="HL85" i="1"/>
  <c r="HL26" i="1"/>
  <c r="HF144" i="1"/>
  <c r="HF85" i="1"/>
  <c r="HF26" i="1"/>
  <c r="GZ144" i="1"/>
  <c r="GZ85" i="1"/>
  <c r="GZ26" i="1"/>
  <c r="GS144" i="1"/>
  <c r="GS85" i="1"/>
  <c r="GS26" i="1"/>
  <c r="GL144" i="1"/>
  <c r="GL85" i="1"/>
  <c r="GL26" i="1"/>
  <c r="GF144" i="1"/>
  <c r="GF85" i="1"/>
  <c r="GF26" i="1"/>
  <c r="FZ144" i="1"/>
  <c r="FZ85" i="1"/>
  <c r="FZ26" i="1"/>
  <c r="FS144" i="1"/>
  <c r="FS85" i="1"/>
  <c r="FS26" i="1"/>
  <c r="FM144" i="1"/>
  <c r="FM85" i="1"/>
  <c r="FM26" i="1"/>
  <c r="FF144" i="1"/>
  <c r="FF85" i="1"/>
  <c r="FF26" i="1"/>
  <c r="MF25" i="1"/>
  <c r="LT25" i="1"/>
  <c r="LM25" i="1"/>
  <c r="LF25" i="1"/>
  <c r="KS25" i="1"/>
  <c r="KF25" i="1"/>
  <c r="JT25" i="1"/>
  <c r="JH25" i="1"/>
  <c r="IV25" i="1"/>
  <c r="IH25" i="1"/>
  <c r="HL143" i="1"/>
  <c r="HL84" i="1"/>
  <c r="HL25" i="1"/>
  <c r="HF143" i="1"/>
  <c r="HF84" i="1"/>
  <c r="HF25" i="1"/>
  <c r="GZ143" i="1"/>
  <c r="GZ84" i="1"/>
  <c r="GZ25" i="1"/>
  <c r="GS143" i="1"/>
  <c r="GS84" i="1"/>
  <c r="GS25" i="1"/>
  <c r="GL143" i="1"/>
  <c r="GL84" i="1"/>
  <c r="GL25" i="1"/>
  <c r="GF143" i="1"/>
  <c r="GF84" i="1"/>
  <c r="GF25" i="1"/>
  <c r="FZ143" i="1"/>
  <c r="FZ84" i="1"/>
  <c r="FZ25" i="1"/>
  <c r="FS143" i="1"/>
  <c r="FS84" i="1"/>
  <c r="FS25" i="1"/>
  <c r="FM143" i="1"/>
  <c r="FM84" i="1"/>
  <c r="FM25" i="1"/>
  <c r="FF143" i="1"/>
  <c r="FF84" i="1"/>
  <c r="FF25" i="1"/>
  <c r="MF24" i="1"/>
  <c r="LT24" i="1"/>
  <c r="LM24" i="1"/>
  <c r="LF24" i="1"/>
  <c r="KS24" i="1"/>
  <c r="KF24" i="1"/>
  <c r="JT24" i="1"/>
  <c r="JH24" i="1"/>
  <c r="IV24" i="1"/>
  <c r="IH24" i="1"/>
  <c r="HL142" i="1"/>
  <c r="HL83" i="1"/>
  <c r="HL24" i="1"/>
  <c r="HF142" i="1"/>
  <c r="HF83" i="1"/>
  <c r="HF24" i="1"/>
  <c r="GZ142" i="1"/>
  <c r="GZ83" i="1"/>
  <c r="GZ24" i="1"/>
  <c r="GS142" i="1"/>
  <c r="GS83" i="1"/>
  <c r="GS24" i="1"/>
  <c r="GL142" i="1"/>
  <c r="GL83" i="1"/>
  <c r="GL24" i="1"/>
  <c r="GF142" i="1"/>
  <c r="GF83" i="1"/>
  <c r="GF24" i="1"/>
  <c r="FZ142" i="1"/>
  <c r="FZ83" i="1"/>
  <c r="FZ24" i="1"/>
  <c r="FS142" i="1"/>
  <c r="FS83" i="1"/>
  <c r="FS24" i="1"/>
  <c r="FM142" i="1"/>
  <c r="FM83" i="1"/>
  <c r="FM24" i="1"/>
  <c r="FF142" i="1"/>
  <c r="FF83" i="1"/>
  <c r="FF24" i="1"/>
  <c r="MF23" i="1"/>
  <c r="LT23" i="1"/>
  <c r="LM23" i="1"/>
  <c r="LF23" i="1"/>
  <c r="KS23" i="1"/>
  <c r="KF23" i="1"/>
  <c r="JT23" i="1"/>
  <c r="JH23" i="1"/>
  <c r="IV23" i="1"/>
  <c r="IH23" i="1"/>
  <c r="HL141" i="1"/>
  <c r="HL82" i="1"/>
  <c r="HL23" i="1"/>
  <c r="HF141" i="1"/>
  <c r="HF82" i="1"/>
  <c r="HF23" i="1"/>
  <c r="GZ141" i="1"/>
  <c r="GZ82" i="1"/>
  <c r="GZ23" i="1"/>
  <c r="GS141" i="1"/>
  <c r="GS82" i="1"/>
  <c r="GS23" i="1"/>
  <c r="GL141" i="1"/>
  <c r="GL82" i="1"/>
  <c r="GL23" i="1"/>
  <c r="GF141" i="1"/>
  <c r="GF82" i="1"/>
  <c r="GF23" i="1"/>
  <c r="FZ141" i="1"/>
  <c r="FZ82" i="1"/>
  <c r="FZ23" i="1"/>
  <c r="FS141" i="1"/>
  <c r="FS82" i="1"/>
  <c r="FS23" i="1"/>
  <c r="FM141" i="1"/>
  <c r="FM82" i="1"/>
  <c r="FM23" i="1"/>
  <c r="FF141" i="1"/>
  <c r="FF82" i="1"/>
  <c r="FF23" i="1"/>
  <c r="MF22" i="1"/>
  <c r="LT22" i="1"/>
  <c r="LM22" i="1"/>
  <c r="LF22" i="1"/>
  <c r="KS22" i="1"/>
  <c r="KF22" i="1"/>
  <c r="JT22" i="1"/>
  <c r="JH22" i="1"/>
  <c r="IV22" i="1"/>
  <c r="IH22" i="1"/>
  <c r="HL140" i="1"/>
  <c r="HL81" i="1"/>
  <c r="HL22" i="1"/>
  <c r="HF140" i="1"/>
  <c r="HF81" i="1"/>
  <c r="HF22" i="1"/>
  <c r="GZ140" i="1"/>
  <c r="GZ81" i="1"/>
  <c r="GZ22" i="1"/>
  <c r="GS140" i="1"/>
  <c r="GS81" i="1"/>
  <c r="GS22" i="1"/>
  <c r="GL140" i="1"/>
  <c r="GL81" i="1"/>
  <c r="GL22" i="1"/>
  <c r="GF140" i="1"/>
  <c r="GF81" i="1"/>
  <c r="GF22" i="1"/>
  <c r="FZ140" i="1"/>
  <c r="FZ81" i="1"/>
  <c r="FZ22" i="1"/>
  <c r="FS140" i="1"/>
  <c r="FS81" i="1"/>
  <c r="FS22" i="1"/>
  <c r="FM140" i="1"/>
  <c r="FM81" i="1"/>
  <c r="FM22" i="1"/>
  <c r="FF140" i="1"/>
  <c r="FF81" i="1"/>
  <c r="FF22" i="1"/>
  <c r="MF21" i="1"/>
  <c r="LT21" i="1"/>
  <c r="LM21" i="1"/>
  <c r="LF21" i="1"/>
  <c r="KS21" i="1"/>
  <c r="KF21" i="1"/>
  <c r="JT21" i="1"/>
  <c r="JH21" i="1"/>
  <c r="IV21" i="1"/>
  <c r="IH21" i="1"/>
  <c r="HL139" i="1"/>
  <c r="HL80" i="1"/>
  <c r="HL21" i="1"/>
  <c r="HF139" i="1"/>
  <c r="HF80" i="1"/>
  <c r="HF21" i="1"/>
  <c r="GZ139" i="1"/>
  <c r="GZ80" i="1"/>
  <c r="GZ21" i="1"/>
  <c r="GS139" i="1"/>
  <c r="GS80" i="1"/>
  <c r="GS21" i="1"/>
  <c r="GL139" i="1"/>
  <c r="GL80" i="1"/>
  <c r="GL21" i="1"/>
  <c r="GF139" i="1"/>
  <c r="GF80" i="1"/>
  <c r="GF21" i="1"/>
  <c r="FZ139" i="1"/>
  <c r="FZ80" i="1"/>
  <c r="FZ21" i="1"/>
  <c r="FS139" i="1"/>
  <c r="FS80" i="1"/>
  <c r="FS21" i="1"/>
  <c r="FM139" i="1"/>
  <c r="FM80" i="1"/>
  <c r="FM21" i="1"/>
  <c r="FF139" i="1"/>
  <c r="FF80" i="1"/>
  <c r="FF21" i="1"/>
  <c r="MF20" i="1"/>
  <c r="LT20" i="1"/>
  <c r="LM20" i="1"/>
  <c r="LF20" i="1"/>
  <c r="KS20" i="1"/>
  <c r="KF20" i="1"/>
  <c r="JT20" i="1"/>
  <c r="JH20" i="1"/>
  <c r="IV20" i="1"/>
  <c r="IH20" i="1"/>
  <c r="HL138" i="1"/>
  <c r="HL79" i="1"/>
  <c r="HL20" i="1"/>
  <c r="HF138" i="1"/>
  <c r="HF79" i="1"/>
  <c r="HF20" i="1"/>
  <c r="GZ138" i="1"/>
  <c r="GZ79" i="1"/>
  <c r="GZ20" i="1"/>
  <c r="GS138" i="1"/>
  <c r="GS79" i="1"/>
  <c r="GS20" i="1"/>
  <c r="GL138" i="1"/>
  <c r="GL79" i="1"/>
  <c r="GL20" i="1"/>
  <c r="GF138" i="1"/>
  <c r="GF79" i="1"/>
  <c r="GF20" i="1"/>
  <c r="FZ138" i="1"/>
  <c r="FZ79" i="1"/>
  <c r="FZ20" i="1"/>
  <c r="FS138" i="1"/>
  <c r="FS79" i="1"/>
  <c r="FS20" i="1"/>
  <c r="FM138" i="1"/>
  <c r="FM79" i="1"/>
  <c r="FM20" i="1"/>
  <c r="FF138" i="1"/>
  <c r="FF79" i="1"/>
  <c r="FF20" i="1"/>
  <c r="MF19" i="1"/>
  <c r="LT19" i="1"/>
  <c r="LM19" i="1"/>
  <c r="LF19" i="1"/>
  <c r="KS19" i="1"/>
  <c r="KF19" i="1"/>
  <c r="JT19" i="1"/>
  <c r="JH19" i="1"/>
  <c r="IV19" i="1"/>
  <c r="IH19" i="1"/>
  <c r="HL137" i="1"/>
  <c r="HL78" i="1"/>
  <c r="HL19" i="1"/>
  <c r="HF137" i="1"/>
  <c r="HF78" i="1"/>
  <c r="HF19" i="1"/>
  <c r="GZ137" i="1"/>
  <c r="GZ78" i="1"/>
  <c r="GZ19" i="1"/>
  <c r="GS137" i="1"/>
  <c r="GS78" i="1"/>
  <c r="GS19" i="1"/>
  <c r="GL137" i="1"/>
  <c r="GL78" i="1"/>
  <c r="GL19" i="1"/>
  <c r="GF137" i="1"/>
  <c r="GF78" i="1"/>
  <c r="GF19" i="1"/>
  <c r="FZ137" i="1"/>
  <c r="FZ78" i="1"/>
  <c r="FZ19" i="1"/>
  <c r="FS137" i="1"/>
  <c r="FS78" i="1"/>
  <c r="FS19" i="1"/>
  <c r="FM137" i="1"/>
  <c r="FM78" i="1"/>
  <c r="FM19" i="1"/>
  <c r="FF137" i="1"/>
  <c r="FF78" i="1"/>
  <c r="FF19" i="1"/>
  <c r="MF18" i="1"/>
  <c r="LT18" i="1"/>
  <c r="LM18" i="1"/>
  <c r="LF18" i="1"/>
  <c r="KS18" i="1"/>
  <c r="KF18" i="1"/>
  <c r="JT18" i="1"/>
  <c r="JH18" i="1"/>
  <c r="IV18" i="1"/>
  <c r="IH18" i="1"/>
  <c r="HL136" i="1"/>
  <c r="HL77" i="1"/>
  <c r="HL18" i="1"/>
  <c r="HF136" i="1"/>
  <c r="HF77" i="1"/>
  <c r="HF18" i="1"/>
  <c r="GZ136" i="1"/>
  <c r="GZ77" i="1"/>
  <c r="GZ18" i="1"/>
  <c r="GS136" i="1"/>
  <c r="GS77" i="1"/>
  <c r="GS18" i="1"/>
  <c r="GL136" i="1"/>
  <c r="GL77" i="1"/>
  <c r="GL18" i="1"/>
  <c r="GF136" i="1"/>
  <c r="GF77" i="1"/>
  <c r="GF18" i="1"/>
  <c r="FZ136" i="1"/>
  <c r="FZ77" i="1"/>
  <c r="FZ18" i="1"/>
  <c r="FS136" i="1"/>
  <c r="FS77" i="1"/>
  <c r="FS18" i="1"/>
  <c r="FM136" i="1"/>
  <c r="FM77" i="1"/>
  <c r="FM18" i="1"/>
  <c r="FF136" i="1"/>
  <c r="FF77" i="1"/>
  <c r="FF18" i="1"/>
  <c r="MF17" i="1"/>
  <c r="LT17" i="1"/>
  <c r="LM17" i="1"/>
  <c r="LF17" i="1"/>
  <c r="KS17" i="1"/>
  <c r="KF17" i="1"/>
  <c r="JT17" i="1"/>
  <c r="JH17" i="1"/>
  <c r="IV17" i="1"/>
  <c r="IH17" i="1"/>
  <c r="HL135" i="1"/>
  <c r="HL76" i="1"/>
  <c r="HL17" i="1"/>
  <c r="HF135" i="1"/>
  <c r="HF76" i="1"/>
  <c r="HF17" i="1"/>
  <c r="GZ135" i="1"/>
  <c r="GZ76" i="1"/>
  <c r="GZ17" i="1"/>
  <c r="GS135" i="1"/>
  <c r="GS76" i="1"/>
  <c r="GS17" i="1"/>
  <c r="GL135" i="1"/>
  <c r="GL76" i="1"/>
  <c r="GL17" i="1"/>
  <c r="GF135" i="1"/>
  <c r="GF76" i="1"/>
  <c r="GF17" i="1"/>
  <c r="FZ135" i="1"/>
  <c r="FZ76" i="1"/>
  <c r="FZ17" i="1"/>
  <c r="FS135" i="1"/>
  <c r="FS76" i="1"/>
  <c r="FS17" i="1"/>
  <c r="FM135" i="1"/>
  <c r="FM76" i="1"/>
  <c r="FM17" i="1"/>
  <c r="FF135" i="1"/>
  <c r="FF76" i="1"/>
  <c r="FF17" i="1"/>
  <c r="MF16" i="1"/>
  <c r="LT16" i="1"/>
  <c r="LM16" i="1"/>
  <c r="LF16" i="1"/>
  <c r="KS16" i="1"/>
  <c r="KF16" i="1"/>
  <c r="JT16" i="1"/>
  <c r="JH16" i="1"/>
  <c r="IV16" i="1"/>
  <c r="IH16" i="1"/>
  <c r="HL134" i="1"/>
  <c r="HL75" i="1"/>
  <c r="HL16" i="1"/>
  <c r="HF134" i="1"/>
  <c r="HF75" i="1"/>
  <c r="HF16" i="1"/>
  <c r="GZ134" i="1"/>
  <c r="GZ75" i="1"/>
  <c r="GZ16" i="1"/>
  <c r="GS134" i="1"/>
  <c r="GS75" i="1"/>
  <c r="GS16" i="1"/>
  <c r="GL134" i="1"/>
  <c r="GL75" i="1"/>
  <c r="GL16" i="1"/>
  <c r="GF134" i="1"/>
  <c r="GF75" i="1"/>
  <c r="GF16" i="1"/>
  <c r="FZ134" i="1"/>
  <c r="FZ75" i="1"/>
  <c r="FZ16" i="1"/>
  <c r="FS134" i="1"/>
  <c r="FS75" i="1"/>
  <c r="FS16" i="1"/>
  <c r="FM134" i="1"/>
  <c r="FM75" i="1"/>
  <c r="FM16" i="1"/>
  <c r="FF134" i="1"/>
  <c r="FF75" i="1"/>
  <c r="FF16" i="1"/>
  <c r="MF15" i="1"/>
  <c r="LT15" i="1"/>
  <c r="LM15" i="1"/>
  <c r="LF15" i="1"/>
  <c r="KS15" i="1"/>
  <c r="KF15" i="1"/>
  <c r="JT15" i="1"/>
  <c r="JH15" i="1"/>
  <c r="IV15" i="1"/>
  <c r="IH15" i="1"/>
  <c r="HL133" i="1"/>
  <c r="HL74" i="1"/>
  <c r="HL15" i="1"/>
  <c r="HF133" i="1"/>
  <c r="HF74" i="1"/>
  <c r="HF15" i="1"/>
  <c r="GZ133" i="1"/>
  <c r="GZ74" i="1"/>
  <c r="GZ15" i="1"/>
  <c r="GS133" i="1"/>
  <c r="GS74" i="1"/>
  <c r="GS15" i="1"/>
  <c r="GL133" i="1"/>
  <c r="GL74" i="1"/>
  <c r="GL15" i="1"/>
  <c r="GF133" i="1"/>
  <c r="GF74" i="1"/>
  <c r="GF15" i="1"/>
  <c r="FZ133" i="1"/>
  <c r="FZ74" i="1"/>
  <c r="FZ15" i="1"/>
  <c r="FS133" i="1"/>
  <c r="FS74" i="1"/>
  <c r="FS15" i="1"/>
  <c r="FM133" i="1"/>
  <c r="FM74" i="1"/>
  <c r="FM15" i="1"/>
  <c r="FF133" i="1"/>
  <c r="FF74" i="1"/>
  <c r="FF15" i="1"/>
  <c r="MF14" i="1"/>
  <c r="LT14" i="1"/>
  <c r="LM14" i="1"/>
  <c r="LF14" i="1"/>
  <c r="KS14" i="1"/>
  <c r="KF14" i="1"/>
  <c r="JT14" i="1"/>
  <c r="JH14" i="1"/>
  <c r="IV14" i="1"/>
  <c r="IH14" i="1"/>
  <c r="HL132" i="1"/>
  <c r="HL73" i="1"/>
  <c r="HL14" i="1"/>
  <c r="HF132" i="1"/>
  <c r="HF73" i="1"/>
  <c r="HF14" i="1"/>
  <c r="GZ132" i="1"/>
  <c r="GZ73" i="1"/>
  <c r="GZ14" i="1"/>
  <c r="GS132" i="1"/>
  <c r="GS73" i="1"/>
  <c r="GS14" i="1"/>
  <c r="GL132" i="1"/>
  <c r="GL73" i="1"/>
  <c r="GL14" i="1"/>
  <c r="GF132" i="1"/>
  <c r="GF73" i="1"/>
  <c r="GF14" i="1"/>
  <c r="FZ132" i="1"/>
  <c r="FZ73" i="1"/>
  <c r="FZ14" i="1"/>
  <c r="FS132" i="1"/>
  <c r="FS73" i="1"/>
  <c r="FS14" i="1"/>
  <c r="FM132" i="1"/>
  <c r="FM73" i="1"/>
  <c r="FM14" i="1"/>
  <c r="FF132" i="1"/>
  <c r="FF73" i="1"/>
  <c r="FF14" i="1"/>
  <c r="MF13" i="1"/>
  <c r="LT13" i="1"/>
  <c r="LM13" i="1"/>
  <c r="LF13" i="1"/>
  <c r="KS13" i="1"/>
  <c r="KF13" i="1"/>
  <c r="JT13" i="1"/>
  <c r="JH13" i="1"/>
  <c r="IV13" i="1"/>
  <c r="IH13" i="1"/>
  <c r="HL131" i="1"/>
  <c r="HL72" i="1"/>
  <c r="HL13" i="1"/>
  <c r="HF131" i="1"/>
  <c r="HF72" i="1"/>
  <c r="HF13" i="1"/>
  <c r="GZ131" i="1"/>
  <c r="GZ72" i="1"/>
  <c r="GZ13" i="1"/>
  <c r="GS131" i="1"/>
  <c r="GS72" i="1"/>
  <c r="GS13" i="1"/>
  <c r="GL131" i="1"/>
  <c r="GL72" i="1"/>
  <c r="GL13" i="1"/>
  <c r="GF131" i="1"/>
  <c r="GF72" i="1"/>
  <c r="GF13" i="1"/>
  <c r="FZ131" i="1"/>
  <c r="FZ72" i="1"/>
  <c r="FZ13" i="1"/>
  <c r="FS131" i="1"/>
  <c r="FS72" i="1"/>
  <c r="FS13" i="1"/>
  <c r="FM131" i="1"/>
  <c r="FM72" i="1"/>
  <c r="FM13" i="1"/>
  <c r="FF131" i="1"/>
  <c r="FF72" i="1"/>
  <c r="FF13" i="1"/>
  <c r="MF12" i="1"/>
  <c r="LT12" i="1"/>
  <c r="LM12" i="1"/>
  <c r="LF12" i="1"/>
  <c r="KS12" i="1"/>
  <c r="KF12" i="1"/>
  <c r="JT12" i="1"/>
  <c r="JH12" i="1"/>
  <c r="IV12" i="1"/>
  <c r="IH12" i="1"/>
  <c r="HL130" i="1"/>
  <c r="HL71" i="1"/>
  <c r="HL12" i="1"/>
  <c r="HF130" i="1"/>
  <c r="HF71" i="1"/>
  <c r="HF12" i="1"/>
  <c r="GZ130" i="1"/>
  <c r="GZ71" i="1"/>
  <c r="GZ12" i="1"/>
  <c r="GS130" i="1"/>
  <c r="GS71" i="1"/>
  <c r="GS12" i="1"/>
  <c r="GL130" i="1"/>
  <c r="GL71" i="1"/>
  <c r="GL12" i="1"/>
  <c r="GF130" i="1"/>
  <c r="GF71" i="1"/>
  <c r="GF12" i="1"/>
  <c r="FZ130" i="1"/>
  <c r="FZ71" i="1"/>
  <c r="FZ12" i="1"/>
  <c r="FS130" i="1"/>
  <c r="FS71" i="1"/>
  <c r="FS12" i="1"/>
  <c r="FM130" i="1"/>
  <c r="FM71" i="1"/>
  <c r="FM12" i="1"/>
  <c r="FF130" i="1"/>
  <c r="FF71" i="1"/>
  <c r="FF12" i="1"/>
  <c r="MF11" i="1"/>
  <c r="LT11" i="1"/>
  <c r="LM11" i="1"/>
  <c r="LF11" i="1"/>
  <c r="KS11" i="1"/>
  <c r="KF11" i="1"/>
  <c r="JT11" i="1"/>
  <c r="JH11" i="1"/>
  <c r="IV11" i="1"/>
  <c r="IH11" i="1"/>
  <c r="HL129" i="1"/>
  <c r="HL70" i="1"/>
  <c r="HL11" i="1"/>
  <c r="HF129" i="1"/>
  <c r="HF70" i="1"/>
  <c r="HF11" i="1"/>
  <c r="GZ129" i="1"/>
  <c r="GZ70" i="1"/>
  <c r="GZ11" i="1"/>
  <c r="GS129" i="1"/>
  <c r="GS70" i="1"/>
  <c r="GS11" i="1"/>
  <c r="GL129" i="1"/>
  <c r="GL70" i="1"/>
  <c r="GL11" i="1"/>
  <c r="GF129" i="1"/>
  <c r="GF70" i="1"/>
  <c r="GF11" i="1"/>
  <c r="FZ129" i="1"/>
  <c r="FZ70" i="1"/>
  <c r="FZ11" i="1"/>
  <c r="FS129" i="1"/>
  <c r="FS70" i="1"/>
  <c r="FS11" i="1"/>
  <c r="FM129" i="1"/>
  <c r="FM70" i="1"/>
  <c r="FM11" i="1"/>
  <c r="FF129" i="1"/>
  <c r="FF70" i="1"/>
  <c r="FF11" i="1"/>
  <c r="MF10" i="1"/>
  <c r="LT10" i="1"/>
  <c r="LM10" i="1"/>
  <c r="LF10" i="1"/>
  <c r="KS10" i="1"/>
  <c r="KF10" i="1"/>
  <c r="JT10" i="1"/>
  <c r="JH10" i="1"/>
  <c r="IV10" i="1"/>
  <c r="IH10" i="1"/>
  <c r="HL128" i="1"/>
  <c r="HL69" i="1"/>
  <c r="HL10" i="1"/>
  <c r="HF128" i="1"/>
  <c r="HF69" i="1"/>
  <c r="HF10" i="1"/>
  <c r="GZ128" i="1"/>
  <c r="GZ69" i="1"/>
  <c r="GZ10" i="1"/>
  <c r="GS128" i="1"/>
  <c r="GS69" i="1"/>
  <c r="GS10" i="1"/>
  <c r="GL128" i="1"/>
  <c r="GL69" i="1"/>
  <c r="GL10" i="1"/>
  <c r="GF128" i="1"/>
  <c r="GF69" i="1"/>
  <c r="GF10" i="1"/>
  <c r="FZ128" i="1"/>
  <c r="FZ69" i="1"/>
  <c r="FZ10" i="1"/>
  <c r="FS128" i="1"/>
  <c r="FS69" i="1"/>
  <c r="FS10" i="1"/>
  <c r="FM128" i="1"/>
  <c r="FM69" i="1"/>
  <c r="FM10" i="1"/>
  <c r="FF128" i="1"/>
  <c r="FF69" i="1"/>
  <c r="FF10" i="1"/>
  <c r="MF9" i="1"/>
  <c r="LT9" i="1"/>
  <c r="LM9" i="1"/>
  <c r="LF9" i="1"/>
  <c r="KS9" i="1"/>
  <c r="KF9" i="1"/>
  <c r="JT9" i="1"/>
  <c r="JH9" i="1"/>
  <c r="IV9" i="1"/>
  <c r="IH9" i="1"/>
  <c r="HL127" i="1"/>
  <c r="HL68" i="1"/>
  <c r="HL9" i="1"/>
  <c r="HF127" i="1"/>
  <c r="HF68" i="1"/>
  <c r="HF9" i="1"/>
  <c r="GZ127" i="1"/>
  <c r="GZ68" i="1"/>
  <c r="GZ9" i="1"/>
  <c r="GS127" i="1"/>
  <c r="GS68" i="1"/>
  <c r="GS9" i="1"/>
  <c r="GL127" i="1"/>
  <c r="GL68" i="1"/>
  <c r="GL9" i="1"/>
  <c r="GF127" i="1"/>
  <c r="GF68" i="1"/>
  <c r="GF9" i="1"/>
  <c r="FZ127" i="1"/>
  <c r="FZ68" i="1"/>
  <c r="FZ9" i="1"/>
  <c r="FS127" i="1"/>
  <c r="FS68" i="1"/>
  <c r="FS9" i="1"/>
  <c r="FM127" i="1"/>
  <c r="FM68" i="1"/>
  <c r="FM9" i="1"/>
  <c r="FF127" i="1"/>
  <c r="FF68" i="1"/>
  <c r="FF9" i="1"/>
  <c r="MF8" i="1"/>
  <c r="LT8" i="1"/>
  <c r="LM8" i="1"/>
  <c r="LF8" i="1"/>
  <c r="KS8" i="1"/>
  <c r="KF8" i="1"/>
  <c r="JT8" i="1"/>
  <c r="JH8" i="1"/>
  <c r="IV8" i="1"/>
  <c r="IH8" i="1"/>
  <c r="HL126" i="1"/>
  <c r="HL67" i="1"/>
  <c r="HL8" i="1"/>
  <c r="HF126" i="1"/>
  <c r="HF67" i="1"/>
  <c r="HF8" i="1"/>
  <c r="GZ126" i="1"/>
  <c r="GZ67" i="1"/>
  <c r="GZ8" i="1"/>
  <c r="GS126" i="1"/>
  <c r="GS67" i="1"/>
  <c r="GS8" i="1"/>
  <c r="GL126" i="1"/>
  <c r="GL67" i="1"/>
  <c r="GL8" i="1"/>
  <c r="GF126" i="1"/>
  <c r="GF67" i="1"/>
  <c r="GF8" i="1"/>
  <c r="FZ126" i="1"/>
  <c r="FZ67" i="1"/>
  <c r="FZ8" i="1"/>
  <c r="FS126" i="1"/>
  <c r="FS67" i="1"/>
  <c r="FS8" i="1"/>
  <c r="FM126" i="1"/>
  <c r="FM67" i="1"/>
  <c r="FM8" i="1"/>
  <c r="FF126" i="1"/>
  <c r="FF67" i="1"/>
  <c r="FF8" i="1"/>
  <c r="MF7" i="1"/>
  <c r="LT7" i="1"/>
  <c r="LM7" i="1"/>
  <c r="LF7" i="1"/>
  <c r="KS7" i="1"/>
  <c r="KF7" i="1"/>
  <c r="JT7" i="1"/>
  <c r="JH7" i="1"/>
  <c r="IV7" i="1"/>
  <c r="IH7" i="1"/>
  <c r="HL125" i="1"/>
  <c r="HL66" i="1"/>
  <c r="HL7" i="1"/>
  <c r="HF125" i="1"/>
  <c r="HF66" i="1"/>
  <c r="HF7" i="1"/>
  <c r="GZ125" i="1"/>
  <c r="GZ66" i="1"/>
  <c r="GZ7" i="1"/>
  <c r="GS125" i="1"/>
  <c r="GS66" i="1"/>
  <c r="GS7" i="1"/>
  <c r="GL125" i="1"/>
  <c r="GL66" i="1"/>
  <c r="GL7" i="1"/>
  <c r="GF125" i="1"/>
  <c r="GF66" i="1"/>
  <c r="GF7" i="1"/>
  <c r="FZ125" i="1"/>
  <c r="FZ66" i="1"/>
  <c r="FZ7" i="1"/>
  <c r="FS125" i="1"/>
  <c r="FS66" i="1"/>
  <c r="FS7" i="1"/>
  <c r="FM125" i="1"/>
  <c r="FM66" i="1"/>
  <c r="FM7" i="1"/>
  <c r="FF125" i="1"/>
  <c r="FF66" i="1"/>
  <c r="FF7" i="1"/>
  <c r="MF6" i="1"/>
  <c r="LT6" i="1"/>
  <c r="LM6" i="1"/>
  <c r="LF6" i="1"/>
  <c r="KS6" i="1"/>
  <c r="KF6" i="1"/>
  <c r="JT6" i="1"/>
  <c r="JH6" i="1"/>
  <c r="IV6" i="1"/>
  <c r="IH6" i="1"/>
  <c r="HL124" i="1"/>
  <c r="HL65" i="1"/>
  <c r="HL6" i="1"/>
  <c r="HF124" i="1"/>
  <c r="HF65" i="1"/>
  <c r="HF6" i="1"/>
  <c r="GZ124" i="1"/>
  <c r="GZ65" i="1"/>
  <c r="GZ6" i="1"/>
  <c r="GS124" i="1"/>
  <c r="GS65" i="1"/>
  <c r="GS6" i="1"/>
  <c r="GL124" i="1"/>
  <c r="GL65" i="1"/>
  <c r="GL6" i="1"/>
  <c r="GF124" i="1"/>
  <c r="GF65" i="1"/>
  <c r="GF6" i="1"/>
  <c r="FZ124" i="1"/>
  <c r="FZ65" i="1"/>
  <c r="FZ6" i="1"/>
  <c r="FS124" i="1"/>
  <c r="FS65" i="1"/>
  <c r="FS6" i="1"/>
  <c r="FM124" i="1"/>
  <c r="FM65" i="1"/>
  <c r="FM6" i="1"/>
  <c r="FF124" i="1"/>
  <c r="FF65" i="1"/>
  <c r="FF6" i="1"/>
  <c r="MF5" i="1"/>
  <c r="LT5" i="1"/>
  <c r="LM5" i="1"/>
  <c r="LF5" i="1"/>
  <c r="KS5" i="1"/>
  <c r="KF5" i="1"/>
  <c r="JT5" i="1"/>
  <c r="JH5" i="1"/>
  <c r="IV5" i="1"/>
  <c r="IH5" i="1"/>
  <c r="HL123" i="1"/>
  <c r="HL64" i="1"/>
  <c r="HL5" i="1"/>
  <c r="HF123" i="1"/>
  <c r="HF64" i="1"/>
  <c r="HF5" i="1"/>
  <c r="GZ123" i="1"/>
  <c r="GZ64" i="1"/>
  <c r="GZ5" i="1"/>
  <c r="GS123" i="1"/>
  <c r="GS64" i="1"/>
  <c r="GS5" i="1"/>
  <c r="GL123" i="1"/>
  <c r="GL64" i="1"/>
  <c r="GL5" i="1"/>
  <c r="GF123" i="1"/>
  <c r="GF64" i="1"/>
  <c r="GF5" i="1"/>
  <c r="FZ123" i="1"/>
  <c r="FZ64" i="1"/>
  <c r="FZ5" i="1"/>
  <c r="FS123" i="1"/>
  <c r="FS64" i="1"/>
  <c r="FS5" i="1"/>
  <c r="FM123" i="1"/>
  <c r="FM64" i="1"/>
  <c r="FM5" i="1"/>
  <c r="FF123" i="1"/>
  <c r="FF64" i="1"/>
  <c r="FF5" i="1"/>
  <c r="MF4" i="1"/>
  <c r="LT4" i="1"/>
  <c r="LM4" i="1"/>
  <c r="LF4" i="1"/>
  <c r="KS4" i="1"/>
  <c r="KF4" i="1"/>
  <c r="JT4" i="1"/>
  <c r="JH4" i="1"/>
  <c r="IV4" i="1"/>
  <c r="IH4" i="1"/>
  <c r="HL122" i="1"/>
  <c r="HL63" i="1"/>
  <c r="HL4" i="1"/>
  <c r="HF122" i="1"/>
  <c r="HF63" i="1"/>
  <c r="HF4" i="1"/>
  <c r="GZ122" i="1"/>
  <c r="GZ63" i="1"/>
  <c r="GZ4" i="1"/>
  <c r="GS122" i="1"/>
  <c r="GS63" i="1"/>
  <c r="GS4" i="1"/>
  <c r="GL122" i="1"/>
  <c r="GL63" i="1"/>
  <c r="GL4" i="1"/>
  <c r="GF122" i="1"/>
  <c r="GF63" i="1"/>
  <c r="GF4" i="1"/>
  <c r="FZ122" i="1"/>
  <c r="FZ63" i="1"/>
  <c r="FZ4" i="1"/>
  <c r="FS122" i="1"/>
  <c r="FS63" i="1"/>
  <c r="FS4" i="1"/>
  <c r="FM122" i="1"/>
  <c r="FM63" i="1"/>
  <c r="FM4" i="1"/>
  <c r="FF122" i="1"/>
  <c r="FF63" i="1"/>
  <c r="FF4" i="1"/>
  <c r="MF3" i="1"/>
  <c r="LT3" i="1"/>
  <c r="LM3" i="1"/>
  <c r="LF3" i="1"/>
  <c r="KS3" i="1"/>
  <c r="KF3" i="1"/>
  <c r="JT3" i="1"/>
  <c r="JH3" i="1"/>
  <c r="IV3" i="1"/>
  <c r="IH3" i="1"/>
  <c r="HL121" i="1"/>
  <c r="HL62" i="1"/>
  <c r="HL3" i="1"/>
  <c r="HF121" i="1"/>
  <c r="HF62" i="1"/>
  <c r="HF3" i="1"/>
  <c r="GZ121" i="1"/>
  <c r="GZ62" i="1"/>
  <c r="GZ3" i="1"/>
  <c r="GS121" i="1"/>
  <c r="GS62" i="1"/>
  <c r="GS3" i="1"/>
  <c r="GL121" i="1"/>
  <c r="GL62" i="1"/>
  <c r="GL3" i="1"/>
  <c r="GF121" i="1"/>
  <c r="GF62" i="1"/>
  <c r="GF3" i="1"/>
  <c r="FZ121" i="1"/>
  <c r="FZ62" i="1"/>
  <c r="FZ3" i="1"/>
  <c r="FS121" i="1"/>
  <c r="FS62" i="1"/>
  <c r="FS3" i="1"/>
  <c r="FM121" i="1"/>
  <c r="FM62" i="1"/>
  <c r="FM3" i="1"/>
  <c r="FF121" i="1"/>
  <c r="FF62" i="1"/>
  <c r="FF3" i="1"/>
  <c r="MF2" i="1"/>
  <c r="LT2" i="1"/>
  <c r="LM2" i="1"/>
  <c r="LF2" i="1"/>
  <c r="KS2" i="1"/>
  <c r="KF2" i="1"/>
  <c r="JT2" i="1"/>
  <c r="JH2" i="1"/>
  <c r="IV2" i="1"/>
  <c r="IH2" i="1"/>
  <c r="HL120" i="1"/>
  <c r="HL61" i="1"/>
  <c r="HL2" i="1"/>
  <c r="HF120" i="1"/>
  <c r="HF61" i="1"/>
  <c r="HF2" i="1"/>
  <c r="GZ120" i="1"/>
  <c r="GZ61" i="1"/>
  <c r="GZ2" i="1"/>
  <c r="GS120" i="1"/>
  <c r="GS61" i="1"/>
  <c r="GS2" i="1"/>
  <c r="GL120" i="1"/>
  <c r="GL61" i="1"/>
  <c r="GL2" i="1"/>
  <c r="GF120" i="1"/>
  <c r="GF61" i="1"/>
  <c r="GF2" i="1"/>
  <c r="FZ120" i="1"/>
  <c r="FZ61" i="1"/>
  <c r="FZ2" i="1"/>
  <c r="FS120" i="1"/>
  <c r="FS61" i="1"/>
  <c r="FS2" i="1"/>
  <c r="FM120" i="1"/>
  <c r="FM61" i="1"/>
  <c r="FM2" i="1"/>
  <c r="FF120" i="1"/>
  <c r="FF61" i="1"/>
  <c r="FF2" i="1"/>
  <c r="DM296" i="1"/>
  <c r="DM295" i="1"/>
  <c r="DM294" i="1"/>
  <c r="DM293" i="1"/>
  <c r="DM292" i="1"/>
  <c r="DM291" i="1"/>
  <c r="DM290" i="1"/>
  <c r="DM289" i="1"/>
  <c r="DM288" i="1"/>
  <c r="DM287" i="1"/>
  <c r="DM286" i="1"/>
  <c r="DM285" i="1"/>
  <c r="DM284" i="1"/>
  <c r="DM283" i="1"/>
  <c r="DM282" i="1"/>
  <c r="DM281" i="1"/>
  <c r="DM280" i="1"/>
  <c r="DM279" i="1"/>
  <c r="DM278" i="1"/>
  <c r="DM277" i="1"/>
  <c r="DM276" i="1"/>
  <c r="DM275" i="1"/>
  <c r="DM274" i="1"/>
  <c r="DM273" i="1"/>
  <c r="DM272" i="1"/>
  <c r="DM271" i="1"/>
  <c r="DM270" i="1"/>
  <c r="DM269" i="1"/>
  <c r="DM268" i="1"/>
  <c r="DM267" i="1"/>
  <c r="DM266" i="1"/>
  <c r="DM265" i="1"/>
  <c r="DM264" i="1"/>
  <c r="DM263" i="1"/>
  <c r="DM262" i="1"/>
  <c r="DM261" i="1"/>
  <c r="DM260" i="1"/>
  <c r="DM259" i="1"/>
  <c r="DM258" i="1"/>
  <c r="DM257" i="1"/>
  <c r="DM256" i="1"/>
  <c r="DM255" i="1"/>
  <c r="DM254" i="1"/>
  <c r="DM253" i="1"/>
  <c r="DM252" i="1"/>
  <c r="DM251" i="1"/>
  <c r="DM250" i="1"/>
  <c r="DM249" i="1"/>
  <c r="DM248" i="1"/>
  <c r="DM247" i="1"/>
  <c r="DM246" i="1"/>
  <c r="DM245" i="1"/>
  <c r="DM244" i="1"/>
  <c r="DM243" i="1"/>
  <c r="DM242" i="1"/>
  <c r="DM241" i="1"/>
  <c r="DM240" i="1"/>
  <c r="DM239" i="1"/>
  <c r="DM238" i="1"/>
  <c r="DM237" i="1"/>
  <c r="DM236" i="1"/>
  <c r="DM235" i="1"/>
  <c r="DM234" i="1"/>
  <c r="DM233" i="1"/>
  <c r="DM232" i="1"/>
  <c r="DM231" i="1"/>
  <c r="DM230" i="1"/>
  <c r="DM229" i="1"/>
  <c r="DM228" i="1"/>
  <c r="DM227" i="1"/>
  <c r="DM226" i="1"/>
  <c r="DM225" i="1"/>
  <c r="DM224" i="1"/>
  <c r="DM223" i="1"/>
  <c r="DM222" i="1"/>
  <c r="DM221" i="1"/>
  <c r="DM220" i="1"/>
  <c r="DM219" i="1"/>
  <c r="DM218" i="1"/>
  <c r="DM217" i="1"/>
  <c r="DM216" i="1"/>
  <c r="DM215" i="1"/>
  <c r="DM214" i="1"/>
  <c r="DM213" i="1"/>
  <c r="DM212" i="1"/>
  <c r="DM211" i="1"/>
  <c r="DM210" i="1"/>
  <c r="DM209" i="1"/>
  <c r="DM208" i="1"/>
  <c r="DM207" i="1"/>
  <c r="DM206" i="1"/>
  <c r="DM205" i="1"/>
  <c r="DM204" i="1"/>
  <c r="DM203" i="1"/>
  <c r="DM202" i="1"/>
  <c r="DM201" i="1"/>
  <c r="DM200" i="1"/>
  <c r="DM199" i="1"/>
  <c r="DM198" i="1"/>
  <c r="DM197" i="1"/>
  <c r="DM196" i="1"/>
  <c r="DM195" i="1"/>
  <c r="DM194" i="1"/>
  <c r="DM193" i="1"/>
  <c r="DM192" i="1"/>
  <c r="DM191" i="1"/>
  <c r="DM190" i="1"/>
  <c r="DM189" i="1"/>
  <c r="DM188" i="1"/>
  <c r="DM187" i="1"/>
  <c r="DM186" i="1"/>
  <c r="DM185" i="1"/>
  <c r="DM184" i="1"/>
  <c r="DM183" i="1"/>
  <c r="DM182" i="1"/>
  <c r="DM181" i="1"/>
  <c r="DM180" i="1"/>
  <c r="DM179" i="1"/>
  <c r="DM178" i="1"/>
  <c r="DM177" i="1"/>
  <c r="DM176" i="1"/>
  <c r="DM175" i="1"/>
  <c r="DM174" i="1"/>
  <c r="DM173" i="1"/>
  <c r="DM172" i="1"/>
  <c r="DM171" i="1"/>
  <c r="DM170" i="1"/>
  <c r="DM169" i="1"/>
  <c r="DM168" i="1"/>
  <c r="DM167" i="1"/>
  <c r="DM166" i="1"/>
  <c r="DM165" i="1"/>
  <c r="DM164" i="1"/>
  <c r="DM163" i="1"/>
  <c r="DM162" i="1"/>
  <c r="DM161" i="1"/>
  <c r="DM160" i="1"/>
  <c r="DM159" i="1"/>
  <c r="DM158" i="1"/>
  <c r="DM157" i="1"/>
  <c r="DM156" i="1"/>
  <c r="DM155" i="1"/>
  <c r="DM154" i="1"/>
  <c r="DM153" i="1"/>
  <c r="DM152" i="1"/>
  <c r="DM151" i="1"/>
  <c r="DM150" i="1"/>
  <c r="DM149" i="1"/>
  <c r="DM148" i="1"/>
  <c r="DM147" i="1"/>
  <c r="DM146" i="1"/>
  <c r="DM145" i="1"/>
  <c r="DM144" i="1"/>
  <c r="DM143" i="1"/>
  <c r="DM142" i="1"/>
  <c r="DM141" i="1"/>
  <c r="DM140" i="1"/>
  <c r="DM139" i="1"/>
  <c r="DM138" i="1"/>
  <c r="DM137" i="1"/>
  <c r="DM136" i="1"/>
  <c r="DM135" i="1"/>
  <c r="DM134" i="1"/>
  <c r="DM133" i="1"/>
  <c r="DM132" i="1"/>
  <c r="DM131" i="1"/>
  <c r="DM130" i="1"/>
  <c r="DM129" i="1"/>
  <c r="DM128" i="1"/>
  <c r="DM127" i="1"/>
  <c r="DM126" i="1"/>
  <c r="DM125" i="1"/>
  <c r="DM124" i="1"/>
  <c r="DM123" i="1"/>
  <c r="DM12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H296" i="1"/>
  <c r="DH295" i="1"/>
  <c r="DH294" i="1"/>
  <c r="DH293" i="1"/>
  <c r="DH292" i="1"/>
  <c r="DH291" i="1"/>
  <c r="DH290" i="1"/>
  <c r="DH289" i="1"/>
  <c r="DH288" i="1"/>
  <c r="DH287" i="1"/>
  <c r="DH286" i="1"/>
  <c r="DH285" i="1"/>
  <c r="DH284" i="1"/>
  <c r="DH283" i="1"/>
  <c r="DH282" i="1"/>
  <c r="DH281" i="1"/>
  <c r="DH280" i="1"/>
  <c r="DH279" i="1"/>
  <c r="DH278" i="1"/>
  <c r="DH277" i="1"/>
  <c r="DH276" i="1"/>
  <c r="DH275" i="1"/>
  <c r="DH274" i="1"/>
  <c r="DH273" i="1"/>
  <c r="DH272" i="1"/>
  <c r="DH271" i="1"/>
  <c r="DH270" i="1"/>
  <c r="DH269" i="1"/>
  <c r="DH268" i="1"/>
  <c r="DH267" i="1"/>
  <c r="DH266" i="1"/>
  <c r="DH265" i="1"/>
  <c r="DH264" i="1"/>
  <c r="DH263" i="1"/>
  <c r="DH262" i="1"/>
  <c r="DH261" i="1"/>
  <c r="DH260" i="1"/>
  <c r="DH259" i="1"/>
  <c r="DH258" i="1"/>
  <c r="DH257" i="1"/>
  <c r="DH256" i="1"/>
  <c r="DH255" i="1"/>
  <c r="DH254" i="1"/>
  <c r="DH253" i="1"/>
  <c r="DH252" i="1"/>
  <c r="DH251" i="1"/>
  <c r="DH250" i="1"/>
  <c r="DH249" i="1"/>
  <c r="DH248" i="1"/>
  <c r="DH247" i="1"/>
  <c r="DH246" i="1"/>
  <c r="DH245" i="1"/>
  <c r="DH244" i="1"/>
  <c r="DH243" i="1"/>
  <c r="DH242" i="1"/>
  <c r="DH241" i="1"/>
  <c r="DH240" i="1"/>
  <c r="DH239" i="1"/>
  <c r="DH238" i="1"/>
  <c r="DH237" i="1"/>
  <c r="DH236" i="1"/>
  <c r="DH235" i="1"/>
  <c r="DH234" i="1"/>
  <c r="DH233" i="1"/>
  <c r="DH232" i="1"/>
  <c r="DH231" i="1"/>
  <c r="DH230" i="1"/>
  <c r="DH229" i="1"/>
  <c r="DH228" i="1"/>
  <c r="DH227" i="1"/>
  <c r="DH226" i="1"/>
  <c r="DH225" i="1"/>
  <c r="DH224" i="1"/>
  <c r="DH223" i="1"/>
  <c r="DH222" i="1"/>
  <c r="DH221" i="1"/>
  <c r="DH220" i="1"/>
  <c r="DH219" i="1"/>
  <c r="DH218" i="1"/>
  <c r="DH217" i="1"/>
  <c r="DH216" i="1"/>
  <c r="DH215" i="1"/>
  <c r="DH214" i="1"/>
  <c r="DH213" i="1"/>
  <c r="DH212" i="1"/>
  <c r="DH211" i="1"/>
  <c r="DH210" i="1"/>
  <c r="DH209" i="1"/>
  <c r="DH208" i="1"/>
  <c r="DH207" i="1"/>
  <c r="DH206" i="1"/>
  <c r="DH205" i="1"/>
  <c r="DH204" i="1"/>
  <c r="DH203" i="1"/>
  <c r="DH202" i="1"/>
  <c r="DH201" i="1"/>
  <c r="DH200" i="1"/>
  <c r="DH199" i="1"/>
  <c r="DH198" i="1"/>
  <c r="DH197" i="1"/>
  <c r="DH196" i="1"/>
  <c r="DH195" i="1"/>
  <c r="DH194" i="1"/>
  <c r="DH193" i="1"/>
  <c r="DH192" i="1"/>
  <c r="DH191" i="1"/>
  <c r="DH190" i="1"/>
  <c r="DH189" i="1"/>
  <c r="DH188" i="1"/>
  <c r="DH187" i="1"/>
  <c r="DH186" i="1"/>
  <c r="DH185" i="1"/>
  <c r="DH184" i="1"/>
  <c r="DH183" i="1"/>
  <c r="DH182" i="1"/>
  <c r="DH181" i="1"/>
  <c r="DH180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C296" i="1"/>
  <c r="DC295" i="1"/>
  <c r="DC294" i="1"/>
  <c r="DC293" i="1"/>
  <c r="DC292" i="1"/>
  <c r="DC291" i="1"/>
  <c r="DC290" i="1"/>
  <c r="DC289" i="1"/>
  <c r="DC288" i="1"/>
  <c r="DC287" i="1"/>
  <c r="DC286" i="1"/>
  <c r="DC285" i="1"/>
  <c r="DC284" i="1"/>
  <c r="DC283" i="1"/>
  <c r="DC282" i="1"/>
  <c r="DC281" i="1"/>
  <c r="DC280" i="1"/>
  <c r="DC279" i="1"/>
  <c r="DC278" i="1"/>
  <c r="DC277" i="1"/>
  <c r="DC276" i="1"/>
  <c r="DC275" i="1"/>
  <c r="DC274" i="1"/>
  <c r="DC273" i="1"/>
  <c r="DC272" i="1"/>
  <c r="DC271" i="1"/>
  <c r="DC270" i="1"/>
  <c r="DC269" i="1"/>
  <c r="DC268" i="1"/>
  <c r="DC267" i="1"/>
  <c r="DC266" i="1"/>
  <c r="DC265" i="1"/>
  <c r="DC264" i="1"/>
  <c r="DC263" i="1"/>
  <c r="DC262" i="1"/>
  <c r="DC261" i="1"/>
  <c r="DC260" i="1"/>
  <c r="DC259" i="1"/>
  <c r="DC258" i="1"/>
  <c r="DC257" i="1"/>
  <c r="DC256" i="1"/>
  <c r="DC255" i="1"/>
  <c r="DC254" i="1"/>
  <c r="DC253" i="1"/>
  <c r="DC252" i="1"/>
  <c r="DC251" i="1"/>
  <c r="DC250" i="1"/>
  <c r="DC249" i="1"/>
  <c r="DC248" i="1"/>
  <c r="DC247" i="1"/>
  <c r="DC246" i="1"/>
  <c r="DC245" i="1"/>
  <c r="DC244" i="1"/>
  <c r="DC243" i="1"/>
  <c r="DC242" i="1"/>
  <c r="DC241" i="1"/>
  <c r="DC240" i="1"/>
  <c r="DC239" i="1"/>
  <c r="DC238" i="1"/>
  <c r="DC237" i="1"/>
  <c r="DC236" i="1"/>
  <c r="DC235" i="1"/>
  <c r="DC234" i="1"/>
  <c r="DC233" i="1"/>
  <c r="DC232" i="1"/>
  <c r="DC231" i="1"/>
  <c r="DC230" i="1"/>
  <c r="DC229" i="1"/>
  <c r="DC228" i="1"/>
  <c r="DC227" i="1"/>
  <c r="DC226" i="1"/>
  <c r="DC225" i="1"/>
  <c r="DC224" i="1"/>
  <c r="DC223" i="1"/>
  <c r="DC222" i="1"/>
  <c r="DC221" i="1"/>
  <c r="DC220" i="1"/>
  <c r="DC219" i="1"/>
  <c r="DC218" i="1"/>
  <c r="DC217" i="1"/>
  <c r="DC216" i="1"/>
  <c r="DC215" i="1"/>
  <c r="DC214" i="1"/>
  <c r="DC213" i="1"/>
  <c r="DC212" i="1"/>
  <c r="DC211" i="1"/>
  <c r="DC210" i="1"/>
  <c r="DC209" i="1"/>
  <c r="DC208" i="1"/>
  <c r="DC207" i="1"/>
  <c r="DC206" i="1"/>
  <c r="DC205" i="1"/>
  <c r="DC204" i="1"/>
  <c r="DC203" i="1"/>
  <c r="DC202" i="1"/>
  <c r="DC201" i="1"/>
  <c r="DC200" i="1"/>
  <c r="DC199" i="1"/>
  <c r="DC198" i="1"/>
  <c r="DC197" i="1"/>
  <c r="DC196" i="1"/>
  <c r="DC195" i="1"/>
  <c r="DC194" i="1"/>
  <c r="DC193" i="1"/>
  <c r="DC192" i="1"/>
  <c r="DC191" i="1"/>
  <c r="DC190" i="1"/>
  <c r="DC189" i="1"/>
  <c r="DC188" i="1"/>
  <c r="DC187" i="1"/>
  <c r="DC186" i="1"/>
  <c r="DC185" i="1"/>
  <c r="DC184" i="1"/>
  <c r="DC183" i="1"/>
  <c r="DC182" i="1"/>
  <c r="DC181" i="1"/>
  <c r="DC180" i="1"/>
  <c r="DC179" i="1"/>
  <c r="DC178" i="1"/>
  <c r="DC177" i="1"/>
  <c r="DC176" i="1"/>
  <c r="DC175" i="1"/>
  <c r="DC174" i="1"/>
  <c r="DC173" i="1"/>
  <c r="DC172" i="1"/>
  <c r="DC171" i="1"/>
  <c r="DC170" i="1"/>
  <c r="DC169" i="1"/>
  <c r="DC168" i="1"/>
  <c r="DC167" i="1"/>
  <c r="DC166" i="1"/>
  <c r="DC165" i="1"/>
  <c r="DC164" i="1"/>
  <c r="DC163" i="1"/>
  <c r="DC162" i="1"/>
  <c r="DC161" i="1"/>
  <c r="DC160" i="1"/>
  <c r="DC159" i="1"/>
  <c r="DC158" i="1"/>
  <c r="DC157" i="1"/>
  <c r="DC156" i="1"/>
  <c r="DC155" i="1"/>
  <c r="DC154" i="1"/>
  <c r="DC153" i="1"/>
  <c r="DC152" i="1"/>
  <c r="DC151" i="1"/>
  <c r="DC150" i="1"/>
  <c r="DC149" i="1"/>
  <c r="DC148" i="1"/>
  <c r="DC147" i="1"/>
  <c r="DC146" i="1"/>
  <c r="DC145" i="1"/>
  <c r="DC144" i="1"/>
  <c r="DC143" i="1"/>
  <c r="DC142" i="1"/>
  <c r="DC141" i="1"/>
  <c r="DC140" i="1"/>
  <c r="DC139" i="1"/>
  <c r="DC138" i="1"/>
  <c r="DC137" i="1"/>
  <c r="DC136" i="1"/>
  <c r="DC135" i="1"/>
  <c r="DC134" i="1"/>
  <c r="DC133" i="1"/>
  <c r="DC132" i="1"/>
  <c r="DC131" i="1"/>
  <c r="DC130" i="1"/>
  <c r="DC129" i="1"/>
  <c r="DC128" i="1"/>
  <c r="DC127" i="1"/>
  <c r="DC126" i="1"/>
  <c r="DC125" i="1"/>
  <c r="DC124" i="1"/>
  <c r="DC123" i="1"/>
  <c r="DC122" i="1"/>
  <c r="DC121" i="1"/>
  <c r="DC120" i="1"/>
  <c r="DC119" i="1"/>
  <c r="DC118" i="1"/>
  <c r="DC117" i="1"/>
  <c r="DC116" i="1"/>
  <c r="DC115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DM4" i="1"/>
  <c r="DH4" i="1"/>
  <c r="DC4" i="1"/>
  <c r="DM6" i="1"/>
  <c r="DM5" i="1"/>
  <c r="DM3" i="1"/>
  <c r="DM2" i="1"/>
  <c r="DH6" i="1"/>
  <c r="DH5" i="1"/>
  <c r="DH3" i="1"/>
  <c r="DH2" i="1"/>
  <c r="DC6" i="1"/>
  <c r="DC5" i="1"/>
  <c r="DC3" i="1"/>
  <c r="DC2" i="1"/>
  <c r="CX4" i="1"/>
  <c r="CX6" i="1"/>
  <c r="CX5" i="1"/>
  <c r="CX3" i="1"/>
  <c r="CX2" i="1"/>
  <c r="BY296" i="2"/>
  <c r="BY295" i="2"/>
  <c r="BY294" i="2"/>
  <c r="BY293" i="2"/>
  <c r="BY292" i="2"/>
  <c r="BY291" i="2"/>
  <c r="BY290" i="2"/>
  <c r="BY289" i="2"/>
  <c r="BY288" i="2"/>
  <c r="BY287" i="2"/>
  <c r="BY286" i="2"/>
  <c r="BY285" i="2"/>
  <c r="BY284" i="2"/>
  <c r="BY283" i="2"/>
  <c r="BY282" i="2"/>
  <c r="BY281" i="2"/>
  <c r="BY280" i="2"/>
  <c r="BY279" i="2"/>
  <c r="BY278" i="2"/>
  <c r="BY277" i="2"/>
  <c r="BY276" i="2"/>
  <c r="BY275" i="2"/>
  <c r="BY274" i="2"/>
  <c r="BY273" i="2"/>
  <c r="BY272" i="2"/>
  <c r="BY271" i="2"/>
  <c r="BY270" i="2"/>
  <c r="BY269" i="2"/>
  <c r="BY268" i="2"/>
  <c r="BY267" i="2"/>
  <c r="BY266" i="2"/>
  <c r="BY265" i="2"/>
  <c r="BY264" i="2"/>
  <c r="BY263" i="2"/>
  <c r="BY262" i="2"/>
  <c r="BY261" i="2"/>
  <c r="BY260" i="2"/>
  <c r="BY259" i="2"/>
  <c r="BY258" i="2"/>
  <c r="BY257" i="2"/>
  <c r="BY256" i="2"/>
  <c r="BY255" i="2"/>
  <c r="BY254" i="2"/>
  <c r="BY253" i="2"/>
  <c r="BY252" i="2"/>
  <c r="BY251" i="2"/>
  <c r="BY250" i="2"/>
  <c r="BY249" i="2"/>
  <c r="BY248" i="2"/>
  <c r="BY247" i="2"/>
  <c r="BY246" i="2"/>
  <c r="BY245" i="2"/>
  <c r="BY244" i="2"/>
  <c r="BY243" i="2"/>
  <c r="BY242" i="2"/>
  <c r="BY241" i="2"/>
  <c r="BY240" i="2"/>
  <c r="BY239" i="2"/>
  <c r="BY238" i="2"/>
  <c r="BY237" i="2"/>
  <c r="BY236" i="2"/>
  <c r="BY235" i="2"/>
  <c r="BY234" i="2"/>
  <c r="BY233" i="2"/>
  <c r="BY232" i="2"/>
  <c r="BY231" i="2"/>
  <c r="BY230" i="2"/>
  <c r="BY229" i="2"/>
  <c r="BY228" i="2"/>
  <c r="BY227" i="2"/>
  <c r="BY226" i="2"/>
  <c r="BY225" i="2"/>
  <c r="BY224" i="2"/>
  <c r="BY223" i="2"/>
  <c r="BY222" i="2"/>
  <c r="BY221" i="2"/>
  <c r="BY220" i="2"/>
  <c r="BY219" i="2"/>
  <c r="BY218" i="2"/>
  <c r="BY217" i="2"/>
  <c r="BY216" i="2"/>
  <c r="BY215" i="2"/>
  <c r="BY214" i="2"/>
  <c r="BY213" i="2"/>
  <c r="BY212" i="2"/>
  <c r="BY211" i="2"/>
  <c r="BY210" i="2"/>
  <c r="BY209" i="2"/>
  <c r="BY208" i="2"/>
  <c r="BY207" i="2"/>
  <c r="BY206" i="2"/>
  <c r="BY205" i="2"/>
  <c r="BY204" i="2"/>
  <c r="BY203" i="2"/>
  <c r="BY202" i="2"/>
  <c r="BY201" i="2"/>
  <c r="BY200" i="2"/>
  <c r="BY199" i="2"/>
  <c r="BY198" i="2"/>
  <c r="BY197" i="2"/>
  <c r="BY196" i="2"/>
  <c r="BY195" i="2"/>
  <c r="BY194" i="2"/>
  <c r="BY193" i="2"/>
  <c r="BY192" i="2"/>
  <c r="BY191" i="2"/>
  <c r="BY190" i="2"/>
  <c r="BY189" i="2"/>
  <c r="BY188" i="2"/>
  <c r="BY187" i="2"/>
  <c r="BY186" i="2"/>
  <c r="BY185" i="2"/>
  <c r="BY184" i="2"/>
  <c r="BY183" i="2"/>
  <c r="BY182" i="2"/>
  <c r="BY181" i="2"/>
  <c r="BY180" i="2"/>
  <c r="BY179" i="2"/>
  <c r="BY178" i="2"/>
  <c r="BY177" i="2"/>
  <c r="BY176" i="2"/>
  <c r="BY175" i="2"/>
  <c r="BY174" i="2"/>
  <c r="BY173" i="2"/>
  <c r="BY172" i="2"/>
  <c r="BY171" i="2"/>
  <c r="BY170" i="2"/>
  <c r="BY169" i="2"/>
  <c r="BY168" i="2"/>
  <c r="BY167" i="2"/>
  <c r="BY166" i="2"/>
  <c r="BY165" i="2"/>
  <c r="BY164" i="2"/>
  <c r="BY163" i="2"/>
  <c r="BY162" i="2"/>
  <c r="BY161" i="2"/>
  <c r="BY160" i="2"/>
  <c r="BY159" i="2"/>
  <c r="BY158" i="2"/>
  <c r="BY157" i="2"/>
  <c r="BY156" i="2"/>
  <c r="BY155" i="2"/>
  <c r="BY154" i="2"/>
  <c r="BY153" i="2"/>
  <c r="BY152" i="2"/>
  <c r="BY151" i="2"/>
  <c r="BY150" i="2"/>
  <c r="BY149" i="2"/>
  <c r="BY148" i="2"/>
  <c r="BY147" i="2"/>
  <c r="BY146" i="2"/>
  <c r="BY145" i="2"/>
  <c r="BY144" i="2"/>
  <c r="BY143" i="2"/>
  <c r="BY142" i="2"/>
  <c r="BY141" i="2"/>
  <c r="BY140" i="2"/>
  <c r="BY139" i="2"/>
  <c r="BY138" i="2"/>
  <c r="BY137" i="2"/>
  <c r="BY136" i="2"/>
  <c r="BY135" i="2"/>
  <c r="BY134" i="2"/>
  <c r="BY133" i="2"/>
  <c r="BY132" i="2"/>
  <c r="BY131" i="2"/>
  <c r="BY130" i="2"/>
  <c r="BY129" i="2"/>
  <c r="BY128" i="2"/>
  <c r="BY127" i="2"/>
  <c r="BY126" i="2"/>
  <c r="BY125" i="2"/>
  <c r="BY124" i="2"/>
  <c r="BY123" i="2"/>
  <c r="BY122" i="2"/>
  <c r="BY121" i="2"/>
  <c r="BY120" i="2"/>
  <c r="BY119" i="2"/>
  <c r="BY118" i="2"/>
  <c r="BY117" i="2"/>
  <c r="BY116" i="2"/>
  <c r="BY115" i="2"/>
  <c r="BY114" i="2"/>
  <c r="BY113" i="2"/>
  <c r="BY112" i="2"/>
  <c r="BY111" i="2"/>
  <c r="BY110" i="2"/>
  <c r="BY109" i="2"/>
  <c r="BY108" i="2"/>
  <c r="BY107" i="2"/>
  <c r="BY106" i="2"/>
  <c r="BY105" i="2"/>
  <c r="BY104" i="2"/>
  <c r="BY103" i="2"/>
  <c r="BY102" i="2"/>
  <c r="BY101" i="2"/>
  <c r="BY100" i="2"/>
  <c r="BY99" i="2"/>
  <c r="BY98" i="2"/>
  <c r="BY97" i="2"/>
  <c r="BY96" i="2"/>
  <c r="BY95" i="2"/>
  <c r="BY94" i="2"/>
  <c r="BY93" i="2"/>
  <c r="BY92" i="2"/>
  <c r="BY91" i="2"/>
  <c r="BY90" i="2"/>
  <c r="BY89" i="2"/>
  <c r="BY88" i="2"/>
  <c r="BY87" i="2"/>
  <c r="BY86" i="2"/>
  <c r="BY85" i="2"/>
  <c r="BY84" i="2"/>
  <c r="BY83" i="2"/>
  <c r="BY82" i="2"/>
  <c r="BY81" i="2"/>
  <c r="BY80" i="2"/>
  <c r="BY79" i="2"/>
  <c r="BY78" i="2"/>
  <c r="BY77" i="2"/>
  <c r="BY76" i="2"/>
  <c r="BY75" i="2"/>
  <c r="BY74" i="2"/>
  <c r="BY73" i="2"/>
  <c r="BY72" i="2"/>
  <c r="BY71" i="2"/>
  <c r="BY70" i="2"/>
  <c r="BY69" i="2"/>
  <c r="BY68" i="2"/>
  <c r="BY67" i="2"/>
  <c r="BY66" i="2"/>
  <c r="BY65" i="2"/>
  <c r="BY64" i="2"/>
  <c r="BY63" i="2"/>
  <c r="BY62" i="2"/>
  <c r="BY61" i="2"/>
  <c r="BY60" i="2"/>
  <c r="BY59" i="2"/>
  <c r="BY58" i="2"/>
  <c r="BY57" i="2"/>
  <c r="BY56" i="2"/>
  <c r="BY55" i="2"/>
  <c r="BY54" i="2"/>
  <c r="BY53" i="2"/>
  <c r="BY52" i="2"/>
  <c r="BY51" i="2"/>
  <c r="BY50" i="2"/>
  <c r="BY49" i="2"/>
  <c r="BY48" i="2"/>
  <c r="BY47" i="2"/>
  <c r="BY46" i="2"/>
  <c r="BY45" i="2"/>
  <c r="BY44" i="2"/>
  <c r="BY43" i="2"/>
  <c r="BY42" i="2"/>
  <c r="BY41" i="2"/>
  <c r="BY40" i="2"/>
  <c r="BY39" i="2"/>
  <c r="BY38" i="2"/>
  <c r="BY37" i="2"/>
  <c r="BY36" i="2"/>
  <c r="BY35" i="2"/>
  <c r="BY34" i="2"/>
  <c r="BY33" i="2"/>
  <c r="BY32" i="2"/>
  <c r="BY31" i="2"/>
  <c r="BY30" i="2"/>
  <c r="BY29" i="2"/>
  <c r="BY28" i="2"/>
  <c r="BY27" i="2"/>
  <c r="BY26" i="2"/>
  <c r="BY25" i="2"/>
  <c r="BY24" i="2"/>
  <c r="BY23" i="2"/>
  <c r="BY22" i="2"/>
  <c r="BY21" i="2"/>
  <c r="BY20" i="2"/>
  <c r="BY19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4" i="1"/>
  <c r="EB472" i="4"/>
  <c r="EB471" i="4"/>
  <c r="EB470" i="4"/>
  <c r="EB469" i="4"/>
  <c r="EB468" i="4"/>
  <c r="EB466" i="4"/>
  <c r="EB464" i="4"/>
  <c r="EB463" i="4"/>
  <c r="EB462" i="4"/>
  <c r="EB461" i="4"/>
  <c r="EB460" i="4"/>
  <c r="EB458" i="4"/>
  <c r="EB456" i="4"/>
  <c r="EB455" i="4"/>
  <c r="EB454" i="4"/>
  <c r="EB453" i="4"/>
  <c r="EB452" i="4"/>
  <c r="EB450" i="4"/>
  <c r="EB448" i="4"/>
  <c r="EB447" i="4"/>
  <c r="EB446" i="4"/>
  <c r="EB445" i="4"/>
  <c r="EB444" i="4"/>
  <c r="EB442" i="4"/>
  <c r="EB440" i="4"/>
  <c r="EB439" i="4"/>
  <c r="EB438" i="4"/>
  <c r="EB437" i="4"/>
  <c r="EB436" i="4"/>
  <c r="EB434" i="4"/>
  <c r="EB432" i="4"/>
  <c r="EB431" i="4"/>
  <c r="EB430" i="4"/>
  <c r="EB429" i="4"/>
  <c r="EB428" i="4"/>
  <c r="EB426" i="4"/>
  <c r="EB424" i="4"/>
  <c r="EB423" i="4"/>
  <c r="EB422" i="4"/>
  <c r="EB421" i="4"/>
  <c r="EB420" i="4"/>
  <c r="EB418" i="4"/>
  <c r="EB416" i="4"/>
  <c r="EB415" i="4"/>
  <c r="EB414" i="4"/>
  <c r="EB413" i="4"/>
  <c r="EB412" i="4"/>
  <c r="EB410" i="4"/>
  <c r="EB408" i="4"/>
  <c r="EB407" i="4"/>
  <c r="EB406" i="4"/>
  <c r="EB405" i="4"/>
  <c r="EB404" i="4"/>
  <c r="EB402" i="4"/>
  <c r="EB400" i="4"/>
  <c r="EB399" i="4"/>
  <c r="EB398" i="4"/>
  <c r="EB397" i="4"/>
  <c r="EB396" i="4"/>
  <c r="EB394" i="4"/>
  <c r="EB392" i="4"/>
  <c r="EB391" i="4"/>
  <c r="EB390" i="4"/>
  <c r="EB389" i="4"/>
  <c r="EB388" i="4"/>
  <c r="EB386" i="4"/>
  <c r="EB384" i="4"/>
  <c r="EB383" i="4"/>
  <c r="EB382" i="4"/>
  <c r="EB381" i="4"/>
  <c r="EB380" i="4"/>
  <c r="EB378" i="4"/>
  <c r="EB376" i="4"/>
  <c r="EB375" i="4"/>
  <c r="EB374" i="4"/>
  <c r="EB373" i="4"/>
  <c r="EB372" i="4"/>
  <c r="EB370" i="4"/>
  <c r="EB368" i="4"/>
  <c r="EB367" i="4"/>
  <c r="EB366" i="4"/>
  <c r="EB365" i="4"/>
  <c r="EB364" i="4"/>
  <c r="EB362" i="4"/>
  <c r="EB360" i="4"/>
  <c r="EB359" i="4"/>
  <c r="EB358" i="4"/>
  <c r="EB357" i="4"/>
  <c r="EB356" i="4"/>
  <c r="EB354" i="4"/>
  <c r="EB352" i="4"/>
  <c r="EB351" i="4"/>
  <c r="EB350" i="4"/>
  <c r="EB349" i="4"/>
  <c r="EB348" i="4"/>
  <c r="EB346" i="4"/>
  <c r="EB344" i="4"/>
  <c r="EB343" i="4"/>
  <c r="EB342" i="4"/>
  <c r="EB341" i="4"/>
  <c r="EB340" i="4"/>
  <c r="EB338" i="4"/>
  <c r="EB336" i="4"/>
  <c r="EB335" i="4"/>
  <c r="EB334" i="4"/>
  <c r="EB333" i="4"/>
  <c r="EB332" i="4"/>
  <c r="EB330" i="4"/>
  <c r="EB328" i="4"/>
  <c r="EB327" i="4"/>
  <c r="EB326" i="4"/>
  <c r="EB325" i="4"/>
  <c r="EB324" i="4"/>
  <c r="EB322" i="4"/>
  <c r="EB320" i="4"/>
  <c r="EB319" i="4"/>
  <c r="EB318" i="4"/>
  <c r="EB317" i="4"/>
  <c r="EB316" i="4"/>
  <c r="EB314" i="4"/>
  <c r="EB312" i="4"/>
  <c r="EB311" i="4"/>
  <c r="EB310" i="4"/>
  <c r="EB309" i="4"/>
  <c r="EB308" i="4"/>
  <c r="EB306" i="4"/>
  <c r="EB304" i="4"/>
  <c r="EB303" i="4"/>
  <c r="EB302" i="4"/>
  <c r="EB301" i="4"/>
  <c r="EB300" i="4"/>
  <c r="EB298" i="4"/>
  <c r="EB296" i="4"/>
  <c r="EB295" i="4"/>
  <c r="EB294" i="4"/>
  <c r="EB293" i="4"/>
  <c r="EB292" i="4"/>
  <c r="EB290" i="4"/>
  <c r="EB288" i="4"/>
  <c r="EB287" i="4"/>
  <c r="EB286" i="4"/>
  <c r="EB285" i="4"/>
  <c r="EB284" i="4"/>
  <c r="EB282" i="4"/>
  <c r="EB280" i="4"/>
  <c r="EB279" i="4"/>
  <c r="EB278" i="4"/>
  <c r="EB277" i="4"/>
  <c r="EB276" i="4"/>
  <c r="EB274" i="4"/>
  <c r="EB272" i="4"/>
  <c r="EB271" i="4"/>
  <c r="EB270" i="4"/>
  <c r="EB269" i="4"/>
  <c r="EB268" i="4"/>
  <c r="EB266" i="4"/>
  <c r="EB264" i="4"/>
  <c r="EB263" i="4"/>
  <c r="EB262" i="4"/>
  <c r="EB261" i="4"/>
  <c r="EB260" i="4"/>
  <c r="EB258" i="4"/>
  <c r="EB256" i="4"/>
  <c r="EB255" i="4"/>
  <c r="EB254" i="4"/>
  <c r="EB253" i="4"/>
  <c r="EB252" i="4"/>
  <c r="EB250" i="4"/>
  <c r="EB248" i="4"/>
  <c r="EB247" i="4"/>
  <c r="EB246" i="4"/>
  <c r="EB245" i="4"/>
  <c r="EB244" i="4"/>
  <c r="EB242" i="4"/>
  <c r="EB240" i="4"/>
  <c r="EB239" i="4"/>
  <c r="EB238" i="4"/>
  <c r="EB237" i="4"/>
  <c r="EB236" i="4"/>
  <c r="EB234" i="4"/>
  <c r="EB232" i="4"/>
  <c r="EB231" i="4"/>
  <c r="EB230" i="4"/>
  <c r="EB229" i="4"/>
  <c r="EB228" i="4"/>
  <c r="EB226" i="4"/>
  <c r="EB224" i="4"/>
  <c r="EB223" i="4"/>
  <c r="EB222" i="4"/>
  <c r="EB221" i="4"/>
  <c r="EB220" i="4"/>
  <c r="EB218" i="4"/>
  <c r="EB216" i="4"/>
  <c r="EB215" i="4"/>
  <c r="EB214" i="4"/>
  <c r="EB213" i="4"/>
  <c r="EB212" i="4"/>
  <c r="EB210" i="4"/>
  <c r="EB208" i="4"/>
  <c r="EB207" i="4"/>
  <c r="EB206" i="4"/>
  <c r="EB205" i="4"/>
  <c r="EB204" i="4"/>
  <c r="EB202" i="4"/>
  <c r="EB200" i="4"/>
  <c r="EB199" i="4"/>
  <c r="EB198" i="4"/>
  <c r="EB197" i="4"/>
  <c r="EB196" i="4"/>
  <c r="EB194" i="4"/>
  <c r="EB192" i="4"/>
  <c r="EB191" i="4"/>
  <c r="EB190" i="4"/>
  <c r="EB189" i="4"/>
  <c r="EB188" i="4"/>
  <c r="EB186" i="4"/>
  <c r="EB184" i="4"/>
  <c r="EB183" i="4"/>
  <c r="EB182" i="4"/>
  <c r="EB181" i="4"/>
  <c r="EB180" i="4"/>
  <c r="EB178" i="4"/>
  <c r="EB176" i="4"/>
  <c r="EB175" i="4"/>
  <c r="EB174" i="4"/>
  <c r="EB173" i="4"/>
  <c r="EB172" i="4"/>
  <c r="EB170" i="4"/>
  <c r="EB168" i="4"/>
  <c r="EB167" i="4"/>
  <c r="EB166" i="4"/>
  <c r="EB165" i="4"/>
  <c r="EB164" i="4"/>
  <c r="EB162" i="4"/>
  <c r="EB160" i="4"/>
  <c r="EB159" i="4"/>
  <c r="EB158" i="4"/>
  <c r="EB157" i="4"/>
  <c r="EB156" i="4"/>
  <c r="EB154" i="4"/>
  <c r="EB152" i="4"/>
  <c r="EB151" i="4"/>
  <c r="EB150" i="4"/>
  <c r="EB149" i="4"/>
  <c r="EB148" i="4"/>
  <c r="EB146" i="4"/>
  <c r="EB144" i="4"/>
  <c r="EB143" i="4"/>
  <c r="EB142" i="4"/>
  <c r="EB141" i="4"/>
  <c r="EB140" i="4"/>
  <c r="EB138" i="4"/>
  <c r="EB136" i="4"/>
  <c r="EB135" i="4"/>
  <c r="EB134" i="4"/>
  <c r="EB133" i="4"/>
  <c r="EB132" i="4"/>
  <c r="EB130" i="4"/>
  <c r="EB128" i="4"/>
  <c r="EB127" i="4"/>
  <c r="EB126" i="4"/>
  <c r="EB125" i="4"/>
  <c r="EB124" i="4"/>
  <c r="EB122" i="4"/>
  <c r="EB120" i="4"/>
  <c r="EB119" i="4"/>
  <c r="EB118" i="4"/>
  <c r="EB117" i="4"/>
  <c r="EB116" i="4"/>
  <c r="EB114" i="4"/>
  <c r="EB112" i="4"/>
  <c r="EB111" i="4"/>
  <c r="EB110" i="4"/>
  <c r="EB109" i="4"/>
  <c r="EB108" i="4"/>
  <c r="EB106" i="4"/>
  <c r="EB104" i="4"/>
  <c r="EB103" i="4"/>
  <c r="EB102" i="4"/>
  <c r="EB101" i="4"/>
  <c r="EB100" i="4"/>
  <c r="EB98" i="4"/>
  <c r="EB96" i="4"/>
  <c r="EB95" i="4"/>
  <c r="EB94" i="4"/>
  <c r="EB93" i="4"/>
  <c r="EB92" i="4"/>
  <c r="EB90" i="4"/>
  <c r="EB88" i="4"/>
  <c r="EB87" i="4"/>
  <c r="EB86" i="4"/>
  <c r="EB85" i="4"/>
  <c r="EB84" i="4"/>
  <c r="EB82" i="4"/>
  <c r="EB80" i="4"/>
  <c r="EB79" i="4"/>
  <c r="EB78" i="4"/>
  <c r="EB77" i="4"/>
  <c r="EB76" i="4"/>
  <c r="EB74" i="4"/>
  <c r="EB72" i="4"/>
  <c r="EB71" i="4"/>
  <c r="EB70" i="4"/>
  <c r="EB69" i="4"/>
  <c r="EB68" i="4"/>
  <c r="EB66" i="4"/>
  <c r="EB64" i="4"/>
  <c r="EB63" i="4"/>
  <c r="EB62" i="4"/>
  <c r="EB61" i="4"/>
  <c r="EB60" i="4"/>
  <c r="EB58" i="4"/>
  <c r="EB56" i="4"/>
  <c r="EB55" i="4"/>
  <c r="EB54" i="4"/>
  <c r="EB53" i="4"/>
  <c r="EB52" i="4"/>
  <c r="EB50" i="4"/>
  <c r="EB48" i="4"/>
  <c r="EB47" i="4"/>
  <c r="EB46" i="4"/>
  <c r="EB45" i="4"/>
  <c r="EB44" i="4"/>
  <c r="EB42" i="4"/>
  <c r="EB40" i="4"/>
  <c r="EB39" i="4"/>
  <c r="EB38" i="4"/>
  <c r="EB37" i="4"/>
  <c r="EB36" i="4"/>
  <c r="EB34" i="4"/>
  <c r="EB32" i="4"/>
  <c r="EB31" i="4"/>
  <c r="EB30" i="4"/>
  <c r="EB29" i="4"/>
  <c r="EB28" i="4"/>
  <c r="EB26" i="4"/>
  <c r="EB24" i="4"/>
  <c r="EB23" i="4"/>
  <c r="EB22" i="4"/>
  <c r="EB21" i="4"/>
  <c r="EB20" i="4"/>
  <c r="EB18" i="4"/>
  <c r="EB16" i="4"/>
  <c r="EB15" i="4"/>
  <c r="EB14" i="4"/>
  <c r="EB13" i="4"/>
  <c r="EB12" i="4"/>
  <c r="EB10" i="4"/>
  <c r="EB8" i="4"/>
  <c r="EB7" i="4"/>
  <c r="EB6" i="4"/>
  <c r="EB5" i="4"/>
  <c r="EB4" i="4"/>
  <c r="EB2" i="4"/>
  <c r="EB472" i="3"/>
  <c r="EB471" i="3"/>
  <c r="EB470" i="3"/>
  <c r="EB469" i="3"/>
  <c r="EB468" i="3"/>
  <c r="EB466" i="3"/>
  <c r="EB464" i="3"/>
  <c r="EB463" i="3"/>
  <c r="EB462" i="3"/>
  <c r="EB461" i="3"/>
  <c r="EB460" i="3"/>
  <c r="EB458" i="3"/>
  <c r="EB456" i="3"/>
  <c r="EB455" i="3"/>
  <c r="EB454" i="3"/>
  <c r="EB453" i="3"/>
  <c r="EB452" i="3"/>
  <c r="EB450" i="3"/>
  <c r="EB448" i="3"/>
  <c r="EB447" i="3"/>
  <c r="EB446" i="3"/>
  <c r="EB445" i="3"/>
  <c r="EB444" i="3"/>
  <c r="EB442" i="3"/>
  <c r="EB440" i="3"/>
  <c r="EB439" i="3"/>
  <c r="EB438" i="3"/>
  <c r="EB437" i="3"/>
  <c r="EB436" i="3"/>
  <c r="EB434" i="3"/>
  <c r="EB432" i="3"/>
  <c r="EB431" i="3"/>
  <c r="EB430" i="3"/>
  <c r="EB429" i="3"/>
  <c r="EB428" i="3"/>
  <c r="EB426" i="3"/>
  <c r="EB424" i="3"/>
  <c r="EB423" i="3"/>
  <c r="EB422" i="3"/>
  <c r="EB421" i="3"/>
  <c r="EB420" i="3"/>
  <c r="EB418" i="3"/>
  <c r="EB416" i="3"/>
  <c r="EB415" i="3"/>
  <c r="EB414" i="3"/>
  <c r="EB413" i="3"/>
  <c r="EB412" i="3"/>
  <c r="EB410" i="3"/>
  <c r="EB408" i="3"/>
  <c r="EB407" i="3"/>
  <c r="EB406" i="3"/>
  <c r="EB405" i="3"/>
  <c r="EB404" i="3"/>
  <c r="EB402" i="3"/>
  <c r="EB400" i="3"/>
  <c r="EB399" i="3"/>
  <c r="EB398" i="3"/>
  <c r="EB397" i="3"/>
  <c r="EB396" i="3"/>
  <c r="EB394" i="3"/>
  <c r="EB392" i="3"/>
  <c r="EB391" i="3"/>
  <c r="EB390" i="3"/>
  <c r="EB389" i="3"/>
  <c r="EB388" i="3"/>
  <c r="EB386" i="3"/>
  <c r="EB384" i="3"/>
  <c r="EB383" i="3"/>
  <c r="EB382" i="3"/>
  <c r="EB381" i="3"/>
  <c r="EB380" i="3"/>
  <c r="EB378" i="3"/>
  <c r="EB376" i="3"/>
  <c r="EB375" i="3"/>
  <c r="EB374" i="3"/>
  <c r="EB373" i="3"/>
  <c r="EB372" i="3"/>
  <c r="EB370" i="3"/>
  <c r="EB368" i="3"/>
  <c r="EB367" i="3"/>
  <c r="EB366" i="3"/>
  <c r="EB365" i="3"/>
  <c r="EB364" i="3"/>
  <c r="EB362" i="3"/>
  <c r="EB360" i="3"/>
  <c r="EB359" i="3"/>
  <c r="EB358" i="3"/>
  <c r="EB357" i="3"/>
  <c r="EB356" i="3"/>
  <c r="EB354" i="3"/>
  <c r="EB352" i="3"/>
  <c r="EB351" i="3"/>
  <c r="EB350" i="3"/>
  <c r="EB349" i="3"/>
  <c r="EB348" i="3"/>
  <c r="EB346" i="3"/>
  <c r="EB344" i="3"/>
  <c r="EB343" i="3"/>
  <c r="EB342" i="3"/>
  <c r="EB341" i="3"/>
  <c r="EB340" i="3"/>
  <c r="EB338" i="3"/>
  <c r="EB336" i="3"/>
  <c r="EB335" i="3"/>
  <c r="EB334" i="3"/>
  <c r="EB333" i="3"/>
  <c r="EB332" i="3"/>
  <c r="EB330" i="3"/>
  <c r="EB328" i="3"/>
  <c r="EB327" i="3"/>
  <c r="EB326" i="3"/>
  <c r="EB325" i="3"/>
  <c r="EB324" i="3"/>
  <c r="EB322" i="3"/>
  <c r="EB320" i="3"/>
  <c r="EB319" i="3"/>
  <c r="EB318" i="3"/>
  <c r="EB317" i="3"/>
  <c r="EB316" i="3"/>
  <c r="EB314" i="3"/>
  <c r="EB312" i="3"/>
  <c r="EB311" i="3"/>
  <c r="EB310" i="3"/>
  <c r="EB309" i="3"/>
  <c r="EB308" i="3"/>
  <c r="EB306" i="3"/>
  <c r="EB304" i="3"/>
  <c r="EB303" i="3"/>
  <c r="EB302" i="3"/>
  <c r="EB301" i="3"/>
  <c r="EB300" i="3"/>
  <c r="EB298" i="3"/>
  <c r="EB296" i="3"/>
  <c r="EB295" i="3"/>
  <c r="EB294" i="3"/>
  <c r="EB293" i="3"/>
  <c r="EB292" i="3"/>
  <c r="EB290" i="3"/>
  <c r="EB288" i="3"/>
  <c r="EB287" i="3"/>
  <c r="EB286" i="3"/>
  <c r="EB285" i="3"/>
  <c r="EB284" i="3"/>
  <c r="EB282" i="3"/>
  <c r="EB280" i="3"/>
  <c r="EB279" i="3"/>
  <c r="EB278" i="3"/>
  <c r="EB277" i="3"/>
  <c r="EB276" i="3"/>
  <c r="EB274" i="3"/>
  <c r="EB272" i="3"/>
  <c r="EB271" i="3"/>
  <c r="EB270" i="3"/>
  <c r="EB269" i="3"/>
  <c r="EB268" i="3"/>
  <c r="EB266" i="3"/>
  <c r="EB264" i="3"/>
  <c r="EB263" i="3"/>
  <c r="EB262" i="3"/>
  <c r="EB261" i="3"/>
  <c r="EB260" i="3"/>
  <c r="EB258" i="3"/>
  <c r="EB256" i="3"/>
  <c r="EB255" i="3"/>
  <c r="EB254" i="3"/>
  <c r="EB253" i="3"/>
  <c r="EB252" i="3"/>
  <c r="EB250" i="3"/>
  <c r="EB248" i="3"/>
  <c r="EB247" i="3"/>
  <c r="EB246" i="3"/>
  <c r="EB245" i="3"/>
  <c r="EB244" i="3"/>
  <c r="EB242" i="3"/>
  <c r="EB240" i="3"/>
  <c r="EB239" i="3"/>
  <c r="EB238" i="3"/>
  <c r="EB237" i="3"/>
  <c r="EB236" i="3"/>
  <c r="EB234" i="3"/>
  <c r="EB232" i="3"/>
  <c r="EB231" i="3"/>
  <c r="EB230" i="3"/>
  <c r="EB229" i="3"/>
  <c r="EB228" i="3"/>
  <c r="EB226" i="3"/>
  <c r="EB224" i="3"/>
  <c r="EB223" i="3"/>
  <c r="EB222" i="3"/>
  <c r="EB221" i="3"/>
  <c r="EB220" i="3"/>
  <c r="EB218" i="3"/>
  <c r="EB216" i="3"/>
  <c r="EB215" i="3"/>
  <c r="EB214" i="3"/>
  <c r="EB213" i="3"/>
  <c r="EB212" i="3"/>
  <c r="EB210" i="3"/>
  <c r="EB208" i="3"/>
  <c r="EB207" i="3"/>
  <c r="EB206" i="3"/>
  <c r="EB205" i="3"/>
  <c r="EB204" i="3"/>
  <c r="EB202" i="3"/>
  <c r="EB200" i="3"/>
  <c r="EB199" i="3"/>
  <c r="EB198" i="3"/>
  <c r="EB197" i="3"/>
  <c r="EB196" i="3"/>
  <c r="EB194" i="3"/>
  <c r="EB192" i="3"/>
  <c r="EB191" i="3"/>
  <c r="EB190" i="3"/>
  <c r="EB189" i="3"/>
  <c r="EB188" i="3"/>
  <c r="EB186" i="3"/>
  <c r="EB184" i="3"/>
  <c r="EB183" i="3"/>
  <c r="EB182" i="3"/>
  <c r="EB181" i="3"/>
  <c r="EB180" i="3"/>
  <c r="EB178" i="3"/>
  <c r="EB176" i="3"/>
  <c r="EB175" i="3"/>
  <c r="EB174" i="3"/>
  <c r="EB173" i="3"/>
  <c r="EB172" i="3"/>
  <c r="EB170" i="3"/>
  <c r="EB168" i="3"/>
  <c r="EB167" i="3"/>
  <c r="EB166" i="3"/>
  <c r="EB165" i="3"/>
  <c r="EB164" i="3"/>
  <c r="EB162" i="3"/>
  <c r="EB160" i="3"/>
  <c r="EB159" i="3"/>
  <c r="EB158" i="3"/>
  <c r="EB157" i="3"/>
  <c r="EB156" i="3"/>
  <c r="EB154" i="3"/>
  <c r="EB152" i="3"/>
  <c r="EB151" i="3"/>
  <c r="EB150" i="3"/>
  <c r="EB149" i="3"/>
  <c r="EB148" i="3"/>
  <c r="EB146" i="3"/>
  <c r="EB144" i="3"/>
  <c r="EB143" i="3"/>
  <c r="EB142" i="3"/>
  <c r="EB141" i="3"/>
  <c r="EB140" i="3"/>
  <c r="EB138" i="3"/>
  <c r="EB136" i="3"/>
  <c r="EB135" i="3"/>
  <c r="EB134" i="3"/>
  <c r="EB133" i="3"/>
  <c r="EB132" i="3"/>
  <c r="EB130" i="3"/>
  <c r="EB128" i="3"/>
  <c r="EB127" i="3"/>
  <c r="EB126" i="3"/>
  <c r="EB125" i="3"/>
  <c r="EB124" i="3"/>
  <c r="EB122" i="3"/>
  <c r="EB120" i="3"/>
  <c r="EB119" i="3"/>
  <c r="EB118" i="3"/>
  <c r="EB117" i="3"/>
  <c r="EB116" i="3"/>
  <c r="EB114" i="3"/>
  <c r="EB112" i="3"/>
  <c r="EB111" i="3"/>
  <c r="EB110" i="3"/>
  <c r="EB109" i="3"/>
  <c r="EB108" i="3"/>
  <c r="EB106" i="3"/>
  <c r="EB104" i="3"/>
  <c r="EB103" i="3"/>
  <c r="EB102" i="3"/>
  <c r="EB101" i="3"/>
  <c r="EB100" i="3"/>
  <c r="EB98" i="3"/>
  <c r="EB96" i="3"/>
  <c r="EB95" i="3"/>
  <c r="EB94" i="3"/>
  <c r="EB93" i="3"/>
  <c r="EB92" i="3"/>
  <c r="EB90" i="3"/>
  <c r="EB88" i="3"/>
  <c r="EB87" i="3"/>
  <c r="EB86" i="3"/>
  <c r="EB85" i="3"/>
  <c r="EB84" i="3"/>
  <c r="EB82" i="3"/>
  <c r="EB80" i="3"/>
  <c r="EB79" i="3"/>
  <c r="EB78" i="3"/>
  <c r="EB77" i="3"/>
  <c r="EB76" i="3"/>
  <c r="EB74" i="3"/>
  <c r="EB72" i="3"/>
  <c r="EB71" i="3"/>
  <c r="EB70" i="3"/>
  <c r="EB69" i="3"/>
  <c r="EB68" i="3"/>
  <c r="EB66" i="3"/>
  <c r="EB64" i="3"/>
  <c r="EB63" i="3"/>
  <c r="EB62" i="3"/>
  <c r="EB61" i="3"/>
  <c r="EB60" i="3"/>
  <c r="EB58" i="3"/>
  <c r="EB56" i="3"/>
  <c r="EB55" i="3"/>
  <c r="EB54" i="3"/>
  <c r="EB53" i="3"/>
  <c r="EB52" i="3"/>
  <c r="EB50" i="3"/>
  <c r="EB48" i="3"/>
  <c r="EB47" i="3"/>
  <c r="EB46" i="3"/>
  <c r="EB45" i="3"/>
  <c r="EB44" i="3"/>
  <c r="EB42" i="3"/>
  <c r="EB40" i="3"/>
  <c r="EB39" i="3"/>
  <c r="EB38" i="3"/>
  <c r="EB37" i="3"/>
  <c r="EB36" i="3"/>
  <c r="EB34" i="3"/>
  <c r="EB32" i="3"/>
  <c r="EB31" i="3"/>
  <c r="EB30" i="3"/>
  <c r="EB29" i="3"/>
  <c r="EB28" i="3"/>
  <c r="EB26" i="3"/>
  <c r="EB24" i="3"/>
  <c r="EB23" i="3"/>
  <c r="EB22" i="3"/>
  <c r="EB21" i="3"/>
  <c r="EB20" i="3"/>
  <c r="EB18" i="3"/>
  <c r="EB16" i="3"/>
  <c r="EB15" i="3"/>
  <c r="EB14" i="3"/>
  <c r="EB13" i="3"/>
  <c r="EB12" i="3"/>
  <c r="EB10" i="3"/>
  <c r="EB8" i="3"/>
  <c r="EB7" i="3"/>
  <c r="EB6" i="3"/>
  <c r="EB5" i="3"/>
  <c r="EB4" i="3"/>
  <c r="EB2" i="3"/>
  <c r="EB472" i="2"/>
  <c r="EB471" i="2"/>
  <c r="EB470" i="2"/>
  <c r="EB469" i="2"/>
  <c r="EB468" i="2"/>
  <c r="EB466" i="2"/>
  <c r="EB464" i="2"/>
  <c r="EB463" i="2"/>
  <c r="EB462" i="2"/>
  <c r="EB461" i="2"/>
  <c r="EB460" i="2"/>
  <c r="EB458" i="2"/>
  <c r="EB456" i="2"/>
  <c r="EB455" i="2"/>
  <c r="EB454" i="2"/>
  <c r="EB453" i="2"/>
  <c r="EB452" i="2"/>
  <c r="EB450" i="2"/>
  <c r="EB448" i="2"/>
  <c r="EB447" i="2"/>
  <c r="EB446" i="2"/>
  <c r="EB445" i="2"/>
  <c r="EB444" i="2"/>
  <c r="EB442" i="2"/>
  <c r="EB440" i="2"/>
  <c r="EB439" i="2"/>
  <c r="EB438" i="2"/>
  <c r="EB437" i="2"/>
  <c r="EB436" i="2"/>
  <c r="EB434" i="2"/>
  <c r="EB432" i="2"/>
  <c r="EB431" i="2"/>
  <c r="EB430" i="2"/>
  <c r="EB429" i="2"/>
  <c r="EB428" i="2"/>
  <c r="EB426" i="2"/>
  <c r="EB424" i="2"/>
  <c r="EB423" i="2"/>
  <c r="EB422" i="2"/>
  <c r="EB421" i="2"/>
  <c r="EB420" i="2"/>
  <c r="EB418" i="2"/>
  <c r="EB416" i="2"/>
  <c r="EB415" i="2"/>
  <c r="EB414" i="2"/>
  <c r="EB413" i="2"/>
  <c r="EB412" i="2"/>
  <c r="EB410" i="2"/>
  <c r="EB408" i="2"/>
  <c r="EB407" i="2"/>
  <c r="EB406" i="2"/>
  <c r="EB405" i="2"/>
  <c r="EB404" i="2"/>
  <c r="EB402" i="2"/>
  <c r="EB400" i="2"/>
  <c r="EB399" i="2"/>
  <c r="EB398" i="2"/>
  <c r="EB397" i="2"/>
  <c r="EB396" i="2"/>
  <c r="EB394" i="2"/>
  <c r="EB392" i="2"/>
  <c r="EB391" i="2"/>
  <c r="EB390" i="2"/>
  <c r="EB389" i="2"/>
  <c r="EB388" i="2"/>
  <c r="EB386" i="2"/>
  <c r="EB384" i="2"/>
  <c r="EB383" i="2"/>
  <c r="EB382" i="2"/>
  <c r="EB381" i="2"/>
  <c r="EB380" i="2"/>
  <c r="EB378" i="2"/>
  <c r="EB376" i="2"/>
  <c r="EB375" i="2"/>
  <c r="EB374" i="2"/>
  <c r="EB373" i="2"/>
  <c r="EB372" i="2"/>
  <c r="EB370" i="2"/>
  <c r="EB368" i="2"/>
  <c r="EB367" i="2"/>
  <c r="EB366" i="2"/>
  <c r="EB365" i="2"/>
  <c r="EB364" i="2"/>
  <c r="EB362" i="2"/>
  <c r="EB360" i="2"/>
  <c r="EB359" i="2"/>
  <c r="EB358" i="2"/>
  <c r="EB357" i="2"/>
  <c r="EB356" i="2"/>
  <c r="EB354" i="2"/>
  <c r="EB352" i="2"/>
  <c r="EB351" i="2"/>
  <c r="EB350" i="2"/>
  <c r="EB349" i="2"/>
  <c r="EB348" i="2"/>
  <c r="EB346" i="2"/>
  <c r="EB344" i="2"/>
  <c r="EB343" i="2"/>
  <c r="EB342" i="2"/>
  <c r="EB341" i="2"/>
  <c r="EB340" i="2"/>
  <c r="EB338" i="2"/>
  <c r="EB336" i="2"/>
  <c r="EB335" i="2"/>
  <c r="EB334" i="2"/>
  <c r="EB333" i="2"/>
  <c r="EB332" i="2"/>
  <c r="EB330" i="2"/>
  <c r="EB328" i="2"/>
  <c r="EB327" i="2"/>
  <c r="EB326" i="2"/>
  <c r="EB325" i="2"/>
  <c r="EB324" i="2"/>
  <c r="EB322" i="2"/>
  <c r="EB320" i="2"/>
  <c r="EB319" i="2"/>
  <c r="EB318" i="2"/>
  <c r="EB317" i="2"/>
  <c r="EB316" i="2"/>
  <c r="EB314" i="2"/>
  <c r="EB312" i="2"/>
  <c r="EB311" i="2"/>
  <c r="EB310" i="2"/>
  <c r="EB309" i="2"/>
  <c r="EB308" i="2"/>
  <c r="EB306" i="2"/>
  <c r="EB304" i="2"/>
  <c r="EB303" i="2"/>
  <c r="EB302" i="2"/>
  <c r="EB301" i="2"/>
  <c r="EB300" i="2"/>
  <c r="EB298" i="2"/>
  <c r="EB296" i="2"/>
  <c r="EB295" i="2"/>
  <c r="EB294" i="2"/>
  <c r="EB293" i="2"/>
  <c r="EB292" i="2"/>
  <c r="EB290" i="2"/>
  <c r="EB288" i="2"/>
  <c r="EB287" i="2"/>
  <c r="EB286" i="2"/>
  <c r="EB285" i="2"/>
  <c r="EB284" i="2"/>
  <c r="EB282" i="2"/>
  <c r="EB280" i="2"/>
  <c r="EB279" i="2"/>
  <c r="EB278" i="2"/>
  <c r="EB277" i="2"/>
  <c r="EB276" i="2"/>
  <c r="EB274" i="2"/>
  <c r="EB272" i="2"/>
  <c r="EB271" i="2"/>
  <c r="EB270" i="2"/>
  <c r="EB269" i="2"/>
  <c r="EB268" i="2"/>
  <c r="EB266" i="2"/>
  <c r="EB264" i="2"/>
  <c r="EB263" i="2"/>
  <c r="EB262" i="2"/>
  <c r="EB261" i="2"/>
  <c r="EB260" i="2"/>
  <c r="EB258" i="2"/>
  <c r="EB256" i="2"/>
  <c r="EB255" i="2"/>
  <c r="EB254" i="2"/>
  <c r="EB253" i="2"/>
  <c r="EB252" i="2"/>
  <c r="EB250" i="2"/>
  <c r="EB248" i="2"/>
  <c r="EB247" i="2"/>
  <c r="EB246" i="2"/>
  <c r="EB245" i="2"/>
  <c r="EB244" i="2"/>
  <c r="EB242" i="2"/>
  <c r="EB240" i="2"/>
  <c r="EB239" i="2"/>
  <c r="EB238" i="2"/>
  <c r="EB237" i="2"/>
  <c r="EB236" i="2"/>
  <c r="EB234" i="2"/>
  <c r="EB232" i="2"/>
  <c r="EB231" i="2"/>
  <c r="EB230" i="2"/>
  <c r="EB229" i="2"/>
  <c r="EB228" i="2"/>
  <c r="EB226" i="2"/>
  <c r="EB224" i="2"/>
  <c r="EB223" i="2"/>
  <c r="EB222" i="2"/>
  <c r="EB221" i="2"/>
  <c r="EB220" i="2"/>
  <c r="EB218" i="2"/>
  <c r="EB216" i="2"/>
  <c r="EB215" i="2"/>
  <c r="EB214" i="2"/>
  <c r="EB213" i="2"/>
  <c r="EB212" i="2"/>
  <c r="EB210" i="2"/>
  <c r="EB208" i="2"/>
  <c r="EB207" i="2"/>
  <c r="EB206" i="2"/>
  <c r="EB205" i="2"/>
  <c r="EB204" i="2"/>
  <c r="EB202" i="2"/>
  <c r="EB200" i="2"/>
  <c r="EB199" i="2"/>
  <c r="EB198" i="2"/>
  <c r="EB197" i="2"/>
  <c r="EB196" i="2"/>
  <c r="EB194" i="2"/>
  <c r="EB192" i="2"/>
  <c r="EB191" i="2"/>
  <c r="EB190" i="2"/>
  <c r="EB189" i="2"/>
  <c r="EB188" i="2"/>
  <c r="EB186" i="2"/>
  <c r="EB184" i="2"/>
  <c r="EB183" i="2"/>
  <c r="EB182" i="2"/>
  <c r="EB181" i="2"/>
  <c r="EB180" i="2"/>
  <c r="EB178" i="2"/>
  <c r="EB176" i="2"/>
  <c r="EB175" i="2"/>
  <c r="EB174" i="2"/>
  <c r="EB173" i="2"/>
  <c r="EB172" i="2"/>
  <c r="EB170" i="2"/>
  <c r="EB168" i="2"/>
  <c r="EB167" i="2"/>
  <c r="EB166" i="2"/>
  <c r="EB165" i="2"/>
  <c r="EB164" i="2"/>
  <c r="EB162" i="2"/>
  <c r="EB160" i="2"/>
  <c r="EB159" i="2"/>
  <c r="EB158" i="2"/>
  <c r="EB157" i="2"/>
  <c r="EB156" i="2"/>
  <c r="EB154" i="2"/>
  <c r="EB152" i="2"/>
  <c r="EB151" i="2"/>
  <c r="EB150" i="2"/>
  <c r="EB149" i="2"/>
  <c r="EB148" i="2"/>
  <c r="EB146" i="2"/>
  <c r="EB144" i="2"/>
  <c r="EB143" i="2"/>
  <c r="EB142" i="2"/>
  <c r="EB141" i="2"/>
  <c r="EB140" i="2"/>
  <c r="EB138" i="2"/>
  <c r="EB136" i="2"/>
  <c r="EB135" i="2"/>
  <c r="EB134" i="2"/>
  <c r="EB133" i="2"/>
  <c r="EB132" i="2"/>
  <c r="EB130" i="2"/>
  <c r="EB128" i="2"/>
  <c r="EB127" i="2"/>
  <c r="EB126" i="2"/>
  <c r="EB125" i="2"/>
  <c r="EB124" i="2"/>
  <c r="EB122" i="2"/>
  <c r="EB120" i="2"/>
  <c r="EB119" i="2"/>
  <c r="EB118" i="2"/>
  <c r="EB117" i="2"/>
  <c r="EB116" i="2"/>
  <c r="EB114" i="2"/>
  <c r="EB112" i="2"/>
  <c r="EB111" i="2"/>
  <c r="EB110" i="2"/>
  <c r="EB109" i="2"/>
  <c r="EB108" i="2"/>
  <c r="EB106" i="2"/>
  <c r="EB104" i="2"/>
  <c r="EB103" i="2"/>
  <c r="EB102" i="2"/>
  <c r="EB101" i="2"/>
  <c r="EB100" i="2"/>
  <c r="EB98" i="2"/>
  <c r="EB96" i="2"/>
  <c r="EB95" i="2"/>
  <c r="EB94" i="2"/>
  <c r="EB93" i="2"/>
  <c r="EB92" i="2"/>
  <c r="EB90" i="2"/>
  <c r="EB88" i="2"/>
  <c r="EB87" i="2"/>
  <c r="EB86" i="2"/>
  <c r="EB85" i="2"/>
  <c r="EB84" i="2"/>
  <c r="EB82" i="2"/>
  <c r="EB80" i="2"/>
  <c r="EB79" i="2"/>
  <c r="EB78" i="2"/>
  <c r="EB77" i="2"/>
  <c r="EB76" i="2"/>
  <c r="EB74" i="2"/>
  <c r="EB72" i="2"/>
  <c r="EB71" i="2"/>
  <c r="EB70" i="2"/>
  <c r="EB69" i="2"/>
  <c r="EB68" i="2"/>
  <c r="EB66" i="2"/>
  <c r="EB64" i="2"/>
  <c r="EB63" i="2"/>
  <c r="EB62" i="2"/>
  <c r="EB61" i="2"/>
  <c r="EB60" i="2"/>
  <c r="EB58" i="2"/>
  <c r="EB56" i="2"/>
  <c r="EB55" i="2"/>
  <c r="EB54" i="2"/>
  <c r="EB53" i="2"/>
  <c r="EB52" i="2"/>
  <c r="EB50" i="2"/>
  <c r="EB48" i="2"/>
  <c r="EB47" i="2"/>
  <c r="EB46" i="2"/>
  <c r="EB45" i="2"/>
  <c r="EB44" i="2"/>
  <c r="EB42" i="2"/>
  <c r="EB40" i="2"/>
  <c r="EB39" i="2"/>
  <c r="EB38" i="2"/>
  <c r="EB37" i="2"/>
  <c r="EB36" i="2"/>
  <c r="EB34" i="2"/>
  <c r="EB32" i="2"/>
  <c r="EB31" i="2"/>
  <c r="EB30" i="2"/>
  <c r="EB29" i="2"/>
  <c r="EB28" i="2"/>
  <c r="EB26" i="2"/>
  <c r="EB24" i="2"/>
  <c r="EB23" i="2"/>
  <c r="EB22" i="2"/>
  <c r="EB21" i="2"/>
  <c r="EB20" i="2"/>
  <c r="EB18" i="2"/>
  <c r="EB16" i="2"/>
  <c r="EB15" i="2"/>
  <c r="EB14" i="2"/>
  <c r="EB13" i="2"/>
  <c r="EB12" i="2"/>
  <c r="EB10" i="2"/>
  <c r="EB8" i="2"/>
  <c r="EB7" i="2"/>
  <c r="EB6" i="2"/>
  <c r="EB5" i="2"/>
  <c r="EB4" i="2"/>
  <c r="EB2" i="2"/>
  <c r="EH10" i="1"/>
  <c r="EH12" i="1"/>
  <c r="EH13" i="1"/>
  <c r="EH14" i="1"/>
  <c r="EH15" i="1"/>
  <c r="EH16" i="1"/>
  <c r="EH18" i="1"/>
  <c r="EH20" i="1"/>
  <c r="EH21" i="1"/>
  <c r="EH22" i="1"/>
  <c r="EH23" i="1"/>
  <c r="EH24" i="1"/>
  <c r="EH26" i="1"/>
  <c r="EH28" i="1"/>
  <c r="EH29" i="1"/>
  <c r="EH30" i="1"/>
  <c r="EH31" i="1"/>
  <c r="EH32" i="1"/>
  <c r="EH34" i="1"/>
  <c r="EH36" i="1"/>
  <c r="EH37" i="1"/>
  <c r="EH38" i="1"/>
  <c r="EH39" i="1"/>
  <c r="EH40" i="1"/>
  <c r="EH42" i="1"/>
  <c r="EH44" i="1"/>
  <c r="EH45" i="1"/>
  <c r="EH46" i="1"/>
  <c r="EH47" i="1"/>
  <c r="EH48" i="1"/>
  <c r="EH50" i="1"/>
  <c r="EH52" i="1"/>
  <c r="EH53" i="1"/>
  <c r="EH54" i="1"/>
  <c r="EH55" i="1"/>
  <c r="EH56" i="1"/>
  <c r="EH58" i="1"/>
  <c r="EH60" i="1"/>
  <c r="EH61" i="1"/>
  <c r="EH62" i="1"/>
  <c r="EH63" i="1"/>
  <c r="EH64" i="1"/>
  <c r="EH66" i="1"/>
  <c r="EH68" i="1"/>
  <c r="EH69" i="1"/>
  <c r="EH70" i="1"/>
  <c r="EH71" i="1"/>
  <c r="EH72" i="1"/>
  <c r="EH74" i="1"/>
  <c r="EH76" i="1"/>
  <c r="EH77" i="1"/>
  <c r="EH78" i="1"/>
  <c r="EH79" i="1"/>
  <c r="EH80" i="1"/>
  <c r="EH82" i="1"/>
  <c r="EH84" i="1"/>
  <c r="EH85" i="1"/>
  <c r="EH86" i="1"/>
  <c r="EH87" i="1"/>
  <c r="EH88" i="1"/>
  <c r="EH90" i="1"/>
  <c r="EH92" i="1"/>
  <c r="EH93" i="1"/>
  <c r="EH94" i="1"/>
  <c r="EH95" i="1"/>
  <c r="EH96" i="1"/>
  <c r="EH98" i="1"/>
  <c r="EH100" i="1"/>
  <c r="EH101" i="1"/>
  <c r="EH102" i="1"/>
  <c r="EH103" i="1"/>
  <c r="EH104" i="1"/>
  <c r="EH106" i="1"/>
  <c r="EH108" i="1"/>
  <c r="EH109" i="1"/>
  <c r="EH110" i="1"/>
  <c r="EH111" i="1"/>
  <c r="EH112" i="1"/>
  <c r="EH114" i="1"/>
  <c r="EH116" i="1"/>
  <c r="EH117" i="1"/>
  <c r="EH118" i="1"/>
  <c r="EH119" i="1"/>
  <c r="EH120" i="1"/>
  <c r="EH122" i="1"/>
  <c r="EH124" i="1"/>
  <c r="EH125" i="1"/>
  <c r="EH126" i="1"/>
  <c r="EH127" i="1"/>
  <c r="EH128" i="1"/>
  <c r="EH130" i="1"/>
  <c r="EH132" i="1"/>
  <c r="EH133" i="1"/>
  <c r="EH134" i="1"/>
  <c r="EH135" i="1"/>
  <c r="EH136" i="1"/>
  <c r="EH138" i="1"/>
  <c r="EH140" i="1"/>
  <c r="EH141" i="1"/>
  <c r="EH142" i="1"/>
  <c r="EH143" i="1"/>
  <c r="EH144" i="1"/>
  <c r="EH146" i="1"/>
  <c r="EH148" i="1"/>
  <c r="EH149" i="1"/>
  <c r="EH150" i="1"/>
  <c r="EH151" i="1"/>
  <c r="EH152" i="1"/>
  <c r="EH154" i="1"/>
  <c r="EH156" i="1"/>
  <c r="EH157" i="1"/>
  <c r="EH158" i="1"/>
  <c r="EH159" i="1"/>
  <c r="EH160" i="1"/>
  <c r="EH162" i="1"/>
  <c r="EH164" i="1"/>
  <c r="EH165" i="1"/>
  <c r="EH166" i="1"/>
  <c r="EH167" i="1"/>
  <c r="EH168" i="1"/>
  <c r="EH170" i="1"/>
  <c r="EH172" i="1"/>
  <c r="EH173" i="1"/>
  <c r="EH174" i="1"/>
  <c r="EH175" i="1"/>
  <c r="EH176" i="1"/>
  <c r="EH178" i="1"/>
  <c r="EH180" i="1"/>
  <c r="EH181" i="1"/>
  <c r="EH182" i="1"/>
  <c r="EH183" i="1"/>
  <c r="EH184" i="1"/>
  <c r="EH186" i="1"/>
  <c r="EH188" i="1"/>
  <c r="EH189" i="1"/>
  <c r="EH190" i="1"/>
  <c r="EH191" i="1"/>
  <c r="EH192" i="1"/>
  <c r="EH194" i="1"/>
  <c r="EH196" i="1"/>
  <c r="EH197" i="1"/>
  <c r="EH198" i="1"/>
  <c r="EH199" i="1"/>
  <c r="EH200" i="1"/>
  <c r="EH202" i="1"/>
  <c r="EH204" i="1"/>
  <c r="EH205" i="1"/>
  <c r="EH206" i="1"/>
  <c r="EH207" i="1"/>
  <c r="EH208" i="1"/>
  <c r="EH210" i="1"/>
  <c r="EH212" i="1"/>
  <c r="EH213" i="1"/>
  <c r="EH214" i="1"/>
  <c r="EH215" i="1"/>
  <c r="EH216" i="1"/>
  <c r="EH218" i="1"/>
  <c r="EH220" i="1"/>
  <c r="EH221" i="1"/>
  <c r="EH222" i="1"/>
  <c r="EH223" i="1"/>
  <c r="EH224" i="1"/>
  <c r="EH226" i="1"/>
  <c r="EH228" i="1"/>
  <c r="EH229" i="1"/>
  <c r="EH230" i="1"/>
  <c r="EH231" i="1"/>
  <c r="EH232" i="1"/>
  <c r="EH234" i="1"/>
  <c r="EH236" i="1"/>
  <c r="EH237" i="1"/>
  <c r="EH238" i="1"/>
  <c r="EH239" i="1"/>
  <c r="EH240" i="1"/>
  <c r="EH242" i="1"/>
  <c r="EH244" i="1"/>
  <c r="EH245" i="1"/>
  <c r="EH246" i="1"/>
  <c r="EH247" i="1"/>
  <c r="EH248" i="1"/>
  <c r="EH250" i="1"/>
  <c r="EH252" i="1"/>
  <c r="EH253" i="1"/>
  <c r="EH254" i="1"/>
  <c r="EH255" i="1"/>
  <c r="EH256" i="1"/>
  <c r="EH258" i="1"/>
  <c r="EH260" i="1"/>
  <c r="EH261" i="1"/>
  <c r="EH262" i="1"/>
  <c r="EH263" i="1"/>
  <c r="EH264" i="1"/>
  <c r="EH266" i="1"/>
  <c r="EH268" i="1"/>
  <c r="EH269" i="1"/>
  <c r="EH270" i="1"/>
  <c r="EH271" i="1"/>
  <c r="EH272" i="1"/>
  <c r="EH274" i="1"/>
  <c r="EH276" i="1"/>
  <c r="EH277" i="1"/>
  <c r="EH278" i="1"/>
  <c r="EH279" i="1"/>
  <c r="EH280" i="1"/>
  <c r="EH282" i="1"/>
  <c r="EH284" i="1"/>
  <c r="EH285" i="1"/>
  <c r="EH286" i="1"/>
  <c r="EH287" i="1"/>
  <c r="EH288" i="1"/>
  <c r="EH290" i="1"/>
  <c r="EH292" i="1"/>
  <c r="EH293" i="1"/>
  <c r="EH294" i="1"/>
  <c r="EH295" i="1"/>
  <c r="EH296" i="1"/>
  <c r="EH298" i="1"/>
  <c r="EH300" i="1"/>
  <c r="EH301" i="1"/>
  <c r="EH302" i="1"/>
  <c r="EH303" i="1"/>
  <c r="EH304" i="1"/>
  <c r="EH306" i="1"/>
  <c r="EH308" i="1"/>
  <c r="EH309" i="1"/>
  <c r="EH310" i="1"/>
  <c r="EH311" i="1"/>
  <c r="EH312" i="1"/>
  <c r="EH314" i="1"/>
  <c r="EH316" i="1"/>
  <c r="EH317" i="1"/>
  <c r="EH318" i="1"/>
  <c r="EH319" i="1"/>
  <c r="EH320" i="1"/>
  <c r="EH322" i="1"/>
  <c r="EH324" i="1"/>
  <c r="EH325" i="1"/>
  <c r="EH326" i="1"/>
  <c r="EH327" i="1"/>
  <c r="EH328" i="1"/>
  <c r="EH330" i="1"/>
  <c r="EH332" i="1"/>
  <c r="EH333" i="1"/>
  <c r="EH334" i="1"/>
  <c r="EH335" i="1"/>
  <c r="EH336" i="1"/>
  <c r="EH338" i="1"/>
  <c r="EH340" i="1"/>
  <c r="EH341" i="1"/>
  <c r="EH342" i="1"/>
  <c r="EH343" i="1"/>
  <c r="EH344" i="1"/>
  <c r="EH346" i="1"/>
  <c r="EH348" i="1"/>
  <c r="EH349" i="1"/>
  <c r="EH350" i="1"/>
  <c r="EH351" i="1"/>
  <c r="EH352" i="1"/>
  <c r="EH354" i="1"/>
  <c r="EH356" i="1"/>
  <c r="EH357" i="1"/>
  <c r="EH358" i="1"/>
  <c r="EH359" i="1"/>
  <c r="EH360" i="1"/>
  <c r="EH362" i="1"/>
  <c r="EH364" i="1"/>
  <c r="EH365" i="1"/>
  <c r="EH366" i="1"/>
  <c r="EH367" i="1"/>
  <c r="EH368" i="1"/>
  <c r="EH370" i="1"/>
  <c r="EH372" i="1"/>
  <c r="EH373" i="1"/>
  <c r="EH374" i="1"/>
  <c r="EH375" i="1"/>
  <c r="EH376" i="1"/>
  <c r="EH378" i="1"/>
  <c r="EH380" i="1"/>
  <c r="EH381" i="1"/>
  <c r="EH382" i="1"/>
  <c r="EH383" i="1"/>
  <c r="EH384" i="1"/>
  <c r="EH386" i="1"/>
  <c r="EH388" i="1"/>
  <c r="EH389" i="1"/>
  <c r="EH390" i="1"/>
  <c r="EH391" i="1"/>
  <c r="EH392" i="1"/>
  <c r="EH394" i="1"/>
  <c r="EH396" i="1"/>
  <c r="EH397" i="1"/>
  <c r="EH398" i="1"/>
  <c r="EH399" i="1"/>
  <c r="EH400" i="1"/>
  <c r="EH402" i="1"/>
  <c r="EH404" i="1"/>
  <c r="EH405" i="1"/>
  <c r="EH406" i="1"/>
  <c r="EH407" i="1"/>
  <c r="EH408" i="1"/>
  <c r="EH410" i="1"/>
  <c r="EH412" i="1"/>
  <c r="EH413" i="1"/>
  <c r="EH414" i="1"/>
  <c r="EH415" i="1"/>
  <c r="EH416" i="1"/>
  <c r="EH418" i="1"/>
  <c r="EH420" i="1"/>
  <c r="EH421" i="1"/>
  <c r="EH422" i="1"/>
  <c r="EH423" i="1"/>
  <c r="EH424" i="1"/>
  <c r="EH426" i="1"/>
  <c r="EH428" i="1"/>
  <c r="EH429" i="1"/>
  <c r="EH430" i="1"/>
  <c r="EH431" i="1"/>
  <c r="EH432" i="1"/>
  <c r="EH434" i="1"/>
  <c r="EH436" i="1"/>
  <c r="EH437" i="1"/>
  <c r="EH438" i="1"/>
  <c r="EH439" i="1"/>
  <c r="EH440" i="1"/>
  <c r="EH442" i="1"/>
  <c r="EH444" i="1"/>
  <c r="EH445" i="1"/>
  <c r="EH446" i="1"/>
  <c r="EH447" i="1"/>
  <c r="EH448" i="1"/>
  <c r="EH450" i="1"/>
  <c r="EH452" i="1"/>
  <c r="EH453" i="1"/>
  <c r="EH454" i="1"/>
  <c r="EH455" i="1"/>
  <c r="EH456" i="1"/>
  <c r="EH458" i="1"/>
  <c r="EH460" i="1"/>
  <c r="EH461" i="1"/>
  <c r="EH462" i="1"/>
  <c r="EH463" i="1"/>
  <c r="EH464" i="1"/>
  <c r="EH466" i="1"/>
  <c r="EH468" i="1"/>
  <c r="EH469" i="1"/>
  <c r="EH470" i="1"/>
  <c r="EH471" i="1"/>
  <c r="EH472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HN532" i="4"/>
  <c r="HN531" i="4"/>
  <c r="HN530" i="4"/>
  <c r="HN529" i="4"/>
  <c r="HN527" i="4"/>
  <c r="HN526" i="4"/>
  <c r="HN525" i="4"/>
  <c r="HN523" i="4"/>
  <c r="HN522" i="4"/>
  <c r="HN521" i="4"/>
  <c r="HN520" i="4"/>
  <c r="HN518" i="4"/>
  <c r="HN517" i="4"/>
  <c r="HN516" i="4"/>
  <c r="HN514" i="4"/>
  <c r="HN513" i="4"/>
  <c r="HN512" i="4"/>
  <c r="HN511" i="4"/>
  <c r="HN509" i="4"/>
  <c r="HN508" i="4"/>
  <c r="HN507" i="4"/>
  <c r="HN505" i="4"/>
  <c r="HN504" i="4"/>
  <c r="HN503" i="4"/>
  <c r="HN502" i="4"/>
  <c r="HN500" i="4"/>
  <c r="HN499" i="4"/>
  <c r="HN498" i="4"/>
  <c r="HN496" i="4"/>
  <c r="HN495" i="4"/>
  <c r="HN494" i="4"/>
  <c r="HN493" i="4"/>
  <c r="HN491" i="4"/>
  <c r="HN490" i="4"/>
  <c r="HN489" i="4"/>
  <c r="HN487" i="4"/>
  <c r="HN486" i="4"/>
  <c r="HN485" i="4"/>
  <c r="HN484" i="4"/>
  <c r="HN482" i="4"/>
  <c r="HN481" i="4"/>
  <c r="HN480" i="4"/>
  <c r="HN478" i="4"/>
  <c r="HN477" i="4"/>
  <c r="HN476" i="4"/>
  <c r="HN475" i="4"/>
  <c r="HN473" i="4"/>
  <c r="HN472" i="4"/>
  <c r="HN471" i="4"/>
  <c r="HN469" i="4"/>
  <c r="HN468" i="4"/>
  <c r="HN467" i="4"/>
  <c r="HN466" i="4"/>
  <c r="HN464" i="4"/>
  <c r="HN463" i="4"/>
  <c r="HN462" i="4"/>
  <c r="HN460" i="4"/>
  <c r="HN459" i="4"/>
  <c r="HN458" i="4"/>
  <c r="HN457" i="4"/>
  <c r="HN455" i="4"/>
  <c r="HN454" i="4"/>
  <c r="HN453" i="4"/>
  <c r="HN451" i="4"/>
  <c r="HN450" i="4"/>
  <c r="HN449" i="4"/>
  <c r="HN448" i="4"/>
  <c r="HN446" i="4"/>
  <c r="HN445" i="4"/>
  <c r="HN444" i="4"/>
  <c r="HN442" i="4"/>
  <c r="HN441" i="4"/>
  <c r="HN440" i="4"/>
  <c r="HN439" i="4"/>
  <c r="HN437" i="4"/>
  <c r="HN436" i="4"/>
  <c r="HN435" i="4"/>
  <c r="HN433" i="4"/>
  <c r="HN432" i="4"/>
  <c r="HN431" i="4"/>
  <c r="HN430" i="4"/>
  <c r="HN428" i="4"/>
  <c r="HN427" i="4"/>
  <c r="HN426" i="4"/>
  <c r="HN424" i="4"/>
  <c r="HN423" i="4"/>
  <c r="HN422" i="4"/>
  <c r="HN421" i="4"/>
  <c r="HN419" i="4"/>
  <c r="HN418" i="4"/>
  <c r="HN417" i="4"/>
  <c r="HN415" i="4"/>
  <c r="HN414" i="4"/>
  <c r="HN413" i="4"/>
  <c r="HN412" i="4"/>
  <c r="HN410" i="4"/>
  <c r="HN409" i="4"/>
  <c r="HN408" i="4"/>
  <c r="HN406" i="4"/>
  <c r="HN405" i="4"/>
  <c r="HN404" i="4"/>
  <c r="HN403" i="4"/>
  <c r="HN401" i="4"/>
  <c r="HN400" i="4"/>
  <c r="HN399" i="4"/>
  <c r="HN397" i="4"/>
  <c r="HN396" i="4"/>
  <c r="HN395" i="4"/>
  <c r="HN394" i="4"/>
  <c r="HN392" i="4"/>
  <c r="HN391" i="4"/>
  <c r="HN390" i="4"/>
  <c r="HN388" i="4"/>
  <c r="HN387" i="4"/>
  <c r="HN386" i="4"/>
  <c r="HN385" i="4"/>
  <c r="HN383" i="4"/>
  <c r="HN382" i="4"/>
  <c r="HN381" i="4"/>
  <c r="HN379" i="4"/>
  <c r="HN378" i="4"/>
  <c r="HN377" i="4"/>
  <c r="HN376" i="4"/>
  <c r="HN374" i="4"/>
  <c r="HN373" i="4"/>
  <c r="HN372" i="4"/>
  <c r="HN370" i="4"/>
  <c r="HN369" i="4"/>
  <c r="HN368" i="4"/>
  <c r="HN367" i="4"/>
  <c r="HN365" i="4"/>
  <c r="HN364" i="4"/>
  <c r="HN363" i="4"/>
  <c r="HN361" i="4"/>
  <c r="HN360" i="4"/>
  <c r="HN359" i="4"/>
  <c r="HN358" i="4"/>
  <c r="HN356" i="4"/>
  <c r="HU355" i="4"/>
  <c r="HN355" i="4"/>
  <c r="HN354" i="4"/>
  <c r="HN352" i="4"/>
  <c r="HU351" i="4"/>
  <c r="HN351" i="4"/>
  <c r="HN350" i="4"/>
  <c r="HU349" i="4"/>
  <c r="HN349" i="4"/>
  <c r="HN347" i="4"/>
  <c r="HN346" i="4"/>
  <c r="HU345" i="4"/>
  <c r="HN345" i="4"/>
  <c r="HU343" i="4"/>
  <c r="HN343" i="4"/>
  <c r="HN342" i="4"/>
  <c r="HN341" i="4"/>
  <c r="HN340" i="4"/>
  <c r="HU339" i="4"/>
  <c r="HN338" i="4"/>
  <c r="HU337" i="4"/>
  <c r="HN337" i="4"/>
  <c r="HN336" i="4"/>
  <c r="HN334" i="4"/>
  <c r="HU333" i="4"/>
  <c r="HN333" i="4"/>
  <c r="HN332" i="4"/>
  <c r="HU331" i="4"/>
  <c r="HN331" i="4"/>
  <c r="HN329" i="4"/>
  <c r="HN328" i="4"/>
  <c r="HU327" i="4"/>
  <c r="HN327" i="4"/>
  <c r="HU325" i="4"/>
  <c r="HN325" i="4"/>
  <c r="HN324" i="4"/>
  <c r="HN323" i="4"/>
  <c r="HN322" i="4"/>
  <c r="HU321" i="4"/>
  <c r="HN320" i="4"/>
  <c r="HU319" i="4"/>
  <c r="HN319" i="4"/>
  <c r="HN318" i="4"/>
  <c r="HN316" i="4"/>
  <c r="HU315" i="4"/>
  <c r="HN315" i="4"/>
  <c r="HN314" i="4"/>
  <c r="HU313" i="4"/>
  <c r="HN313" i="4"/>
  <c r="HN311" i="4"/>
  <c r="HN310" i="4"/>
  <c r="HU309" i="4"/>
  <c r="HN309" i="4"/>
  <c r="HU307" i="4"/>
  <c r="HN307" i="4"/>
  <c r="HN306" i="4"/>
  <c r="HN305" i="4"/>
  <c r="HN304" i="4"/>
  <c r="HU303" i="4"/>
  <c r="HN302" i="4"/>
  <c r="HU301" i="4"/>
  <c r="HN301" i="4"/>
  <c r="HN300" i="4"/>
  <c r="HN298" i="4"/>
  <c r="HU297" i="4"/>
  <c r="HN297" i="4"/>
  <c r="HN296" i="4"/>
  <c r="HU295" i="4"/>
  <c r="HN295" i="4"/>
  <c r="HN293" i="4"/>
  <c r="HN292" i="4"/>
  <c r="HU291" i="4"/>
  <c r="HN291" i="4"/>
  <c r="HU289" i="4"/>
  <c r="HN289" i="4"/>
  <c r="HN288" i="4"/>
  <c r="HN287" i="4"/>
  <c r="HN286" i="4"/>
  <c r="HU285" i="4"/>
  <c r="HN284" i="4"/>
  <c r="HU283" i="4"/>
  <c r="HN283" i="4"/>
  <c r="HN282" i="4"/>
  <c r="HN280" i="4"/>
  <c r="HU279" i="4"/>
  <c r="HN279" i="4"/>
  <c r="HN278" i="4"/>
  <c r="HU277" i="4"/>
  <c r="HN277" i="4"/>
  <c r="HN275" i="4"/>
  <c r="HN274" i="4"/>
  <c r="HU273" i="4"/>
  <c r="HN273" i="4"/>
  <c r="HU271" i="4"/>
  <c r="HN271" i="4"/>
  <c r="HN270" i="4"/>
  <c r="HN269" i="4"/>
  <c r="HN268" i="4"/>
  <c r="HU267" i="4"/>
  <c r="HN266" i="4"/>
  <c r="HU265" i="4"/>
  <c r="HN265" i="4"/>
  <c r="HN264" i="4"/>
  <c r="HN262" i="4"/>
  <c r="HU261" i="4"/>
  <c r="HN261" i="4"/>
  <c r="HN260" i="4"/>
  <c r="HU259" i="4"/>
  <c r="HN259" i="4"/>
  <c r="HN257" i="4"/>
  <c r="HN256" i="4"/>
  <c r="HU255" i="4"/>
  <c r="HN255" i="4"/>
  <c r="HU253" i="4"/>
  <c r="HN253" i="4"/>
  <c r="HN252" i="4"/>
  <c r="HN251" i="4"/>
  <c r="HN250" i="4"/>
  <c r="HU249" i="4"/>
  <c r="HN248" i="4"/>
  <c r="HU247" i="4"/>
  <c r="HN247" i="4"/>
  <c r="HN246" i="4"/>
  <c r="HN244" i="4"/>
  <c r="HU243" i="4"/>
  <c r="HN243" i="4"/>
  <c r="HN242" i="4"/>
  <c r="HU241" i="4"/>
  <c r="HN241" i="4"/>
  <c r="HN239" i="4"/>
  <c r="HN238" i="4"/>
  <c r="HU237" i="4"/>
  <c r="HN237" i="4"/>
  <c r="HU235" i="4"/>
  <c r="HN235" i="4"/>
  <c r="HN234" i="4"/>
  <c r="HN233" i="4"/>
  <c r="HN232" i="4"/>
  <c r="HU231" i="4"/>
  <c r="HN230" i="4"/>
  <c r="HU229" i="4"/>
  <c r="HN229" i="4"/>
  <c r="HN228" i="4"/>
  <c r="HN226" i="4"/>
  <c r="HU225" i="4"/>
  <c r="HN225" i="4"/>
  <c r="HN224" i="4"/>
  <c r="HU223" i="4"/>
  <c r="HN223" i="4"/>
  <c r="HN221" i="4"/>
  <c r="HN220" i="4"/>
  <c r="HU219" i="4"/>
  <c r="HN219" i="4"/>
  <c r="HU217" i="4"/>
  <c r="HN217" i="4"/>
  <c r="HN216" i="4"/>
  <c r="HN215" i="4"/>
  <c r="HN214" i="4"/>
  <c r="HU213" i="4"/>
  <c r="HN212" i="4"/>
  <c r="HU211" i="4"/>
  <c r="HN211" i="4"/>
  <c r="HN210" i="4"/>
  <c r="HN208" i="4"/>
  <c r="HU207" i="4"/>
  <c r="HN207" i="4"/>
  <c r="HN206" i="4"/>
  <c r="HU205" i="4"/>
  <c r="HN205" i="4"/>
  <c r="HN203" i="4"/>
  <c r="HN202" i="4"/>
  <c r="HU201" i="4"/>
  <c r="HN201" i="4"/>
  <c r="HU199" i="4"/>
  <c r="HN199" i="4"/>
  <c r="HN198" i="4"/>
  <c r="HN197" i="4"/>
  <c r="HN196" i="4"/>
  <c r="HU195" i="4"/>
  <c r="HN194" i="4"/>
  <c r="HU193" i="4"/>
  <c r="HN193" i="4"/>
  <c r="HN192" i="4"/>
  <c r="HN190" i="4"/>
  <c r="HU189" i="4"/>
  <c r="HN189" i="4"/>
  <c r="HN188" i="4"/>
  <c r="HU187" i="4"/>
  <c r="HN187" i="4"/>
  <c r="HN185" i="4"/>
  <c r="HN184" i="4"/>
  <c r="HU183" i="4"/>
  <c r="HN183" i="4"/>
  <c r="HU181" i="4"/>
  <c r="HN181" i="4"/>
  <c r="HN180" i="4"/>
  <c r="HN179" i="4"/>
  <c r="HN178" i="4"/>
  <c r="HU177" i="4"/>
  <c r="HN176" i="4"/>
  <c r="HU175" i="4"/>
  <c r="HN175" i="4"/>
  <c r="HN174" i="4"/>
  <c r="HN172" i="4"/>
  <c r="HU171" i="4"/>
  <c r="HN171" i="4"/>
  <c r="HN170" i="4"/>
  <c r="HU169" i="4"/>
  <c r="HN169" i="4"/>
  <c r="HN167" i="4"/>
  <c r="HN166" i="4"/>
  <c r="HU165" i="4"/>
  <c r="HN165" i="4"/>
  <c r="HU163" i="4"/>
  <c r="HN163" i="4"/>
  <c r="HN162" i="4"/>
  <c r="HN161" i="4"/>
  <c r="HN160" i="4"/>
  <c r="HU159" i="4"/>
  <c r="HN158" i="4"/>
  <c r="HU157" i="4"/>
  <c r="HN157" i="4"/>
  <c r="HN156" i="4"/>
  <c r="HN154" i="4"/>
  <c r="HU153" i="4"/>
  <c r="HN153" i="4"/>
  <c r="HN152" i="4"/>
  <c r="HU151" i="4"/>
  <c r="HN151" i="4"/>
  <c r="HN149" i="4"/>
  <c r="HN148" i="4"/>
  <c r="HU147" i="4"/>
  <c r="HN147" i="4"/>
  <c r="HU145" i="4"/>
  <c r="HN145" i="4"/>
  <c r="HN144" i="4"/>
  <c r="HN143" i="4"/>
  <c r="HN142" i="4"/>
  <c r="HU141" i="4"/>
  <c r="HN140" i="4"/>
  <c r="HU139" i="4"/>
  <c r="HN139" i="4"/>
  <c r="HN138" i="4"/>
  <c r="HN136" i="4"/>
  <c r="HU135" i="4"/>
  <c r="HN135" i="4"/>
  <c r="HN134" i="4"/>
  <c r="HU133" i="4"/>
  <c r="HN133" i="4"/>
  <c r="HN131" i="4"/>
  <c r="HN130" i="4"/>
  <c r="HU129" i="4"/>
  <c r="HN129" i="4"/>
  <c r="HU127" i="4"/>
  <c r="HN127" i="4"/>
  <c r="HN126" i="4"/>
  <c r="HN125" i="4"/>
  <c r="HN124" i="4"/>
  <c r="HU123" i="4"/>
  <c r="HN122" i="4"/>
  <c r="HU121" i="4"/>
  <c r="HN121" i="4"/>
  <c r="HN120" i="4"/>
  <c r="HN118" i="4"/>
  <c r="HU117" i="4"/>
  <c r="HN117" i="4"/>
  <c r="HN116" i="4"/>
  <c r="HU115" i="4"/>
  <c r="HN115" i="4"/>
  <c r="HN113" i="4"/>
  <c r="HN112" i="4"/>
  <c r="HU111" i="4"/>
  <c r="HN111" i="4"/>
  <c r="HU109" i="4"/>
  <c r="HN109" i="4"/>
  <c r="HN108" i="4"/>
  <c r="HN107" i="4"/>
  <c r="HN106" i="4"/>
  <c r="HU105" i="4"/>
  <c r="HN104" i="4"/>
  <c r="HU103" i="4"/>
  <c r="HN103" i="4"/>
  <c r="HN102" i="4"/>
  <c r="HN100" i="4"/>
  <c r="HU99" i="4"/>
  <c r="HN99" i="4"/>
  <c r="HN98" i="4"/>
  <c r="HU97" i="4"/>
  <c r="HN97" i="4"/>
  <c r="HN95" i="4"/>
  <c r="HN94" i="4"/>
  <c r="HU93" i="4"/>
  <c r="HN93" i="4"/>
  <c r="HU91" i="4"/>
  <c r="HN91" i="4"/>
  <c r="HN90" i="4"/>
  <c r="HN89" i="4"/>
  <c r="HN88" i="4"/>
  <c r="HU87" i="4"/>
  <c r="HN86" i="4"/>
  <c r="HU85" i="4"/>
  <c r="HN85" i="4"/>
  <c r="HN84" i="4"/>
  <c r="HN82" i="4"/>
  <c r="HU81" i="4"/>
  <c r="HN81" i="4"/>
  <c r="HN80" i="4"/>
  <c r="HU79" i="4"/>
  <c r="HN79" i="4"/>
  <c r="HN77" i="4"/>
  <c r="HN76" i="4"/>
  <c r="HU75" i="4"/>
  <c r="HN75" i="4"/>
  <c r="HU73" i="4"/>
  <c r="HN73" i="4"/>
  <c r="HN72" i="4"/>
  <c r="HN71" i="4"/>
  <c r="HN70" i="4"/>
  <c r="HU69" i="4"/>
  <c r="HN68" i="4"/>
  <c r="HU67" i="4"/>
  <c r="HN67" i="4"/>
  <c r="HN66" i="4"/>
  <c r="HN64" i="4"/>
  <c r="HU63" i="4"/>
  <c r="HN63" i="4"/>
  <c r="HN62" i="4"/>
  <c r="HU61" i="4"/>
  <c r="HN61" i="4"/>
  <c r="HN59" i="4"/>
  <c r="HN58" i="4"/>
  <c r="HU57" i="4"/>
  <c r="HN57" i="4"/>
  <c r="HU55" i="4"/>
  <c r="HN55" i="4"/>
  <c r="HN54" i="4"/>
  <c r="HN53" i="4"/>
  <c r="HN52" i="4"/>
  <c r="HU51" i="4"/>
  <c r="HN50" i="4"/>
  <c r="HU49" i="4"/>
  <c r="HN49" i="4"/>
  <c r="HN48" i="4"/>
  <c r="HN46" i="4"/>
  <c r="HU45" i="4"/>
  <c r="HN45" i="4"/>
  <c r="HN44" i="4"/>
  <c r="HU43" i="4"/>
  <c r="HN43" i="4"/>
  <c r="HN41" i="4"/>
  <c r="HN40" i="4"/>
  <c r="HU39" i="4"/>
  <c r="HN39" i="4"/>
  <c r="HU37" i="4"/>
  <c r="HN37" i="4"/>
  <c r="HN36" i="4"/>
  <c r="HN35" i="4"/>
  <c r="HN34" i="4"/>
  <c r="HU33" i="4"/>
  <c r="HN32" i="4"/>
  <c r="HU31" i="4"/>
  <c r="HN31" i="4"/>
  <c r="HN30" i="4"/>
  <c r="HN28" i="4"/>
  <c r="HU27" i="4"/>
  <c r="HN27" i="4"/>
  <c r="HN26" i="4"/>
  <c r="HU25" i="4"/>
  <c r="HN25" i="4"/>
  <c r="HN23" i="4"/>
  <c r="HN22" i="4"/>
  <c r="HU21" i="4"/>
  <c r="HN21" i="4"/>
  <c r="HU19" i="4"/>
  <c r="HN19" i="4"/>
  <c r="HN18" i="4"/>
  <c r="HN17" i="4"/>
  <c r="HN16" i="4"/>
  <c r="HU15" i="4"/>
  <c r="HN14" i="4"/>
  <c r="HU13" i="4"/>
  <c r="HN13" i="4"/>
  <c r="HN12" i="4"/>
  <c r="HN10" i="4"/>
  <c r="HU9" i="4"/>
  <c r="HN9" i="4"/>
  <c r="HN8" i="4"/>
  <c r="HU7" i="4"/>
  <c r="HN7" i="4"/>
  <c r="HN5" i="4"/>
  <c r="HN4" i="4"/>
  <c r="HU3" i="4"/>
  <c r="HN3" i="4"/>
  <c r="HN532" i="3"/>
  <c r="HN531" i="3"/>
  <c r="HN530" i="3"/>
  <c r="HN529" i="3"/>
  <c r="HN527" i="3"/>
  <c r="HN526" i="3"/>
  <c r="HN525" i="3"/>
  <c r="HN523" i="3"/>
  <c r="HN522" i="3"/>
  <c r="HN521" i="3"/>
  <c r="HN520" i="3"/>
  <c r="HN518" i="3"/>
  <c r="HN517" i="3"/>
  <c r="HN516" i="3"/>
  <c r="HN514" i="3"/>
  <c r="HN513" i="3"/>
  <c r="HN512" i="3"/>
  <c r="HN511" i="3"/>
  <c r="HN509" i="3"/>
  <c r="HN508" i="3"/>
  <c r="HN507" i="3"/>
  <c r="HN505" i="3"/>
  <c r="HN504" i="3"/>
  <c r="HN503" i="3"/>
  <c r="HN502" i="3"/>
  <c r="HN500" i="3"/>
  <c r="HN499" i="3"/>
  <c r="HN498" i="3"/>
  <c r="HN496" i="3"/>
  <c r="HN495" i="3"/>
  <c r="HN494" i="3"/>
  <c r="HN493" i="3"/>
  <c r="HN491" i="3"/>
  <c r="HN490" i="3"/>
  <c r="HN489" i="3"/>
  <c r="HN487" i="3"/>
  <c r="HN486" i="3"/>
  <c r="HN485" i="3"/>
  <c r="HN484" i="3"/>
  <c r="HN482" i="3"/>
  <c r="HN481" i="3"/>
  <c r="HN480" i="3"/>
  <c r="HN478" i="3"/>
  <c r="HN477" i="3"/>
  <c r="HN476" i="3"/>
  <c r="HN475" i="3"/>
  <c r="HN473" i="3"/>
  <c r="HN472" i="3"/>
  <c r="HN471" i="3"/>
  <c r="HN469" i="3"/>
  <c r="HN468" i="3"/>
  <c r="HN467" i="3"/>
  <c r="HN466" i="3"/>
  <c r="HN464" i="3"/>
  <c r="HN463" i="3"/>
  <c r="HN462" i="3"/>
  <c r="HN460" i="3"/>
  <c r="HN459" i="3"/>
  <c r="HN458" i="3"/>
  <c r="HN457" i="3"/>
  <c r="HN455" i="3"/>
  <c r="HN454" i="3"/>
  <c r="HN453" i="3"/>
  <c r="HN451" i="3"/>
  <c r="HN450" i="3"/>
  <c r="HN449" i="3"/>
  <c r="HN448" i="3"/>
  <c r="HN446" i="3"/>
  <c r="HN445" i="3"/>
  <c r="HN444" i="3"/>
  <c r="HN442" i="3"/>
  <c r="HN441" i="3"/>
  <c r="HN440" i="3"/>
  <c r="HN439" i="3"/>
  <c r="HN437" i="3"/>
  <c r="HN436" i="3"/>
  <c r="HN435" i="3"/>
  <c r="HN433" i="3"/>
  <c r="HN432" i="3"/>
  <c r="HN431" i="3"/>
  <c r="HN430" i="3"/>
  <c r="HN428" i="3"/>
  <c r="HN427" i="3"/>
  <c r="HN426" i="3"/>
  <c r="HN424" i="3"/>
  <c r="HN423" i="3"/>
  <c r="HN422" i="3"/>
  <c r="HN421" i="3"/>
  <c r="HN419" i="3"/>
  <c r="HN418" i="3"/>
  <c r="HN417" i="3"/>
  <c r="HN415" i="3"/>
  <c r="HN414" i="3"/>
  <c r="HN413" i="3"/>
  <c r="HN412" i="3"/>
  <c r="HN410" i="3"/>
  <c r="HN409" i="3"/>
  <c r="HN408" i="3"/>
  <c r="HN406" i="3"/>
  <c r="HN405" i="3"/>
  <c r="HN404" i="3"/>
  <c r="HN403" i="3"/>
  <c r="HN401" i="3"/>
  <c r="HN400" i="3"/>
  <c r="HN399" i="3"/>
  <c r="HN397" i="3"/>
  <c r="HN396" i="3"/>
  <c r="HN395" i="3"/>
  <c r="HN394" i="3"/>
  <c r="HN392" i="3"/>
  <c r="HN391" i="3"/>
  <c r="HN390" i="3"/>
  <c r="HN388" i="3"/>
  <c r="HN387" i="3"/>
  <c r="HN386" i="3"/>
  <c r="HN385" i="3"/>
  <c r="HN383" i="3"/>
  <c r="HN382" i="3"/>
  <c r="HN381" i="3"/>
  <c r="HN379" i="3"/>
  <c r="HN378" i="3"/>
  <c r="HN377" i="3"/>
  <c r="HN376" i="3"/>
  <c r="HN374" i="3"/>
  <c r="HN373" i="3"/>
  <c r="HN372" i="3"/>
  <c r="HN370" i="3"/>
  <c r="HN369" i="3"/>
  <c r="HN368" i="3"/>
  <c r="HN367" i="3"/>
  <c r="HN365" i="3"/>
  <c r="HN364" i="3"/>
  <c r="HN363" i="3"/>
  <c r="HN361" i="3"/>
  <c r="HN360" i="3"/>
  <c r="HN359" i="3"/>
  <c r="HN358" i="3"/>
  <c r="HN356" i="3"/>
  <c r="HU355" i="3"/>
  <c r="HN355" i="3"/>
  <c r="HN354" i="3"/>
  <c r="HN352" i="3"/>
  <c r="HU351" i="3"/>
  <c r="HN351" i="3"/>
  <c r="HN350" i="3"/>
  <c r="HU349" i="3"/>
  <c r="HN349" i="3"/>
  <c r="HN347" i="3"/>
  <c r="HN346" i="3"/>
  <c r="HU345" i="3"/>
  <c r="HN345" i="3"/>
  <c r="HU343" i="3"/>
  <c r="HN343" i="3"/>
  <c r="HN342" i="3"/>
  <c r="HN341" i="3"/>
  <c r="HN340" i="3"/>
  <c r="HU339" i="3"/>
  <c r="HN338" i="3"/>
  <c r="HU337" i="3"/>
  <c r="HN337" i="3"/>
  <c r="HN336" i="3"/>
  <c r="HN334" i="3"/>
  <c r="HU333" i="3"/>
  <c r="HN333" i="3"/>
  <c r="HN332" i="3"/>
  <c r="HU331" i="3"/>
  <c r="HN331" i="3"/>
  <c r="HN329" i="3"/>
  <c r="HN328" i="3"/>
  <c r="HU327" i="3"/>
  <c r="HN327" i="3"/>
  <c r="HU325" i="3"/>
  <c r="HN325" i="3"/>
  <c r="HN324" i="3"/>
  <c r="HN323" i="3"/>
  <c r="HN322" i="3"/>
  <c r="HU321" i="3"/>
  <c r="HN320" i="3"/>
  <c r="HU319" i="3"/>
  <c r="HN319" i="3"/>
  <c r="HN318" i="3"/>
  <c r="HN316" i="3"/>
  <c r="HU315" i="3"/>
  <c r="HN315" i="3"/>
  <c r="HN314" i="3"/>
  <c r="HU313" i="3"/>
  <c r="HN313" i="3"/>
  <c r="HN311" i="3"/>
  <c r="HN310" i="3"/>
  <c r="HU309" i="3"/>
  <c r="HN309" i="3"/>
  <c r="HU307" i="3"/>
  <c r="HN307" i="3"/>
  <c r="HN306" i="3"/>
  <c r="HN305" i="3"/>
  <c r="HN304" i="3"/>
  <c r="HU303" i="3"/>
  <c r="HN302" i="3"/>
  <c r="HU301" i="3"/>
  <c r="HN301" i="3"/>
  <c r="HN300" i="3"/>
  <c r="HN298" i="3"/>
  <c r="HU297" i="3"/>
  <c r="HN297" i="3"/>
  <c r="HN296" i="3"/>
  <c r="HU295" i="3"/>
  <c r="HN295" i="3"/>
  <c r="HN293" i="3"/>
  <c r="HN292" i="3"/>
  <c r="HU291" i="3"/>
  <c r="HN291" i="3"/>
  <c r="HU289" i="3"/>
  <c r="HN289" i="3"/>
  <c r="HN288" i="3"/>
  <c r="HN287" i="3"/>
  <c r="HN286" i="3"/>
  <c r="HU285" i="3"/>
  <c r="HN284" i="3"/>
  <c r="HU283" i="3"/>
  <c r="HN283" i="3"/>
  <c r="HN282" i="3"/>
  <c r="HN280" i="3"/>
  <c r="HU279" i="3"/>
  <c r="HN279" i="3"/>
  <c r="HN278" i="3"/>
  <c r="HU277" i="3"/>
  <c r="HN277" i="3"/>
  <c r="HN275" i="3"/>
  <c r="HN274" i="3"/>
  <c r="HU273" i="3"/>
  <c r="HN273" i="3"/>
  <c r="HU271" i="3"/>
  <c r="HN271" i="3"/>
  <c r="HN270" i="3"/>
  <c r="HN269" i="3"/>
  <c r="HN268" i="3"/>
  <c r="HU267" i="3"/>
  <c r="HN266" i="3"/>
  <c r="HU265" i="3"/>
  <c r="HN265" i="3"/>
  <c r="HN264" i="3"/>
  <c r="HN262" i="3"/>
  <c r="HU261" i="3"/>
  <c r="HN261" i="3"/>
  <c r="HN260" i="3"/>
  <c r="HU259" i="3"/>
  <c r="HN259" i="3"/>
  <c r="HN257" i="3"/>
  <c r="HN256" i="3"/>
  <c r="HU255" i="3"/>
  <c r="HN255" i="3"/>
  <c r="HU253" i="3"/>
  <c r="HN253" i="3"/>
  <c r="HN252" i="3"/>
  <c r="HN251" i="3"/>
  <c r="HN250" i="3"/>
  <c r="HU249" i="3"/>
  <c r="HN248" i="3"/>
  <c r="HU247" i="3"/>
  <c r="HN247" i="3"/>
  <c r="HN246" i="3"/>
  <c r="HN244" i="3"/>
  <c r="HU243" i="3"/>
  <c r="HN243" i="3"/>
  <c r="HN242" i="3"/>
  <c r="HU241" i="3"/>
  <c r="HN241" i="3"/>
  <c r="HN239" i="3"/>
  <c r="HN238" i="3"/>
  <c r="HU237" i="3"/>
  <c r="HN237" i="3"/>
  <c r="HU235" i="3"/>
  <c r="HN235" i="3"/>
  <c r="HN234" i="3"/>
  <c r="HN233" i="3"/>
  <c r="HN232" i="3"/>
  <c r="HU231" i="3"/>
  <c r="HN230" i="3"/>
  <c r="HU229" i="3"/>
  <c r="HN229" i="3"/>
  <c r="HN228" i="3"/>
  <c r="HN226" i="3"/>
  <c r="HU225" i="3"/>
  <c r="HN225" i="3"/>
  <c r="HN224" i="3"/>
  <c r="HU223" i="3"/>
  <c r="HN223" i="3"/>
  <c r="HN221" i="3"/>
  <c r="HN220" i="3"/>
  <c r="HU219" i="3"/>
  <c r="HN219" i="3"/>
  <c r="HU217" i="3"/>
  <c r="HN217" i="3"/>
  <c r="HN216" i="3"/>
  <c r="HN215" i="3"/>
  <c r="HN214" i="3"/>
  <c r="HU213" i="3"/>
  <c r="HN212" i="3"/>
  <c r="HU211" i="3"/>
  <c r="HN211" i="3"/>
  <c r="HN210" i="3"/>
  <c r="HN208" i="3"/>
  <c r="HU207" i="3"/>
  <c r="HN207" i="3"/>
  <c r="HN206" i="3"/>
  <c r="HU205" i="3"/>
  <c r="HN205" i="3"/>
  <c r="HN203" i="3"/>
  <c r="HN202" i="3"/>
  <c r="HU201" i="3"/>
  <c r="HN201" i="3"/>
  <c r="HU199" i="3"/>
  <c r="HN199" i="3"/>
  <c r="HN198" i="3"/>
  <c r="HN197" i="3"/>
  <c r="HN196" i="3"/>
  <c r="HU195" i="3"/>
  <c r="HN194" i="3"/>
  <c r="HU193" i="3"/>
  <c r="HN193" i="3"/>
  <c r="HN192" i="3"/>
  <c r="HN190" i="3"/>
  <c r="HU189" i="3"/>
  <c r="HN189" i="3"/>
  <c r="HN188" i="3"/>
  <c r="HU187" i="3"/>
  <c r="HN187" i="3"/>
  <c r="HN185" i="3"/>
  <c r="HN184" i="3"/>
  <c r="HU183" i="3"/>
  <c r="HN183" i="3"/>
  <c r="HU181" i="3"/>
  <c r="HN181" i="3"/>
  <c r="HN180" i="3"/>
  <c r="HN179" i="3"/>
  <c r="HN178" i="3"/>
  <c r="HU177" i="3"/>
  <c r="HN176" i="3"/>
  <c r="HU175" i="3"/>
  <c r="HN175" i="3"/>
  <c r="HN174" i="3"/>
  <c r="HN172" i="3"/>
  <c r="HU171" i="3"/>
  <c r="HN171" i="3"/>
  <c r="HN170" i="3"/>
  <c r="HU169" i="3"/>
  <c r="HN169" i="3"/>
  <c r="HN167" i="3"/>
  <c r="HN166" i="3"/>
  <c r="HU165" i="3"/>
  <c r="HN165" i="3"/>
  <c r="HU163" i="3"/>
  <c r="HN163" i="3"/>
  <c r="HN162" i="3"/>
  <c r="HN161" i="3"/>
  <c r="HN160" i="3"/>
  <c r="HU159" i="3"/>
  <c r="HN158" i="3"/>
  <c r="HU157" i="3"/>
  <c r="HN157" i="3"/>
  <c r="HN156" i="3"/>
  <c r="HN154" i="3"/>
  <c r="HU153" i="3"/>
  <c r="HN153" i="3"/>
  <c r="HN152" i="3"/>
  <c r="HU151" i="3"/>
  <c r="HN151" i="3"/>
  <c r="HN149" i="3"/>
  <c r="HN148" i="3"/>
  <c r="HU147" i="3"/>
  <c r="HN147" i="3"/>
  <c r="HU145" i="3"/>
  <c r="HN145" i="3"/>
  <c r="HN144" i="3"/>
  <c r="HN143" i="3"/>
  <c r="HN142" i="3"/>
  <c r="HU141" i="3"/>
  <c r="HN140" i="3"/>
  <c r="HU139" i="3"/>
  <c r="HN139" i="3"/>
  <c r="HN138" i="3"/>
  <c r="HN136" i="3"/>
  <c r="HU135" i="3"/>
  <c r="HN135" i="3"/>
  <c r="HN134" i="3"/>
  <c r="HU133" i="3"/>
  <c r="HN133" i="3"/>
  <c r="HN131" i="3"/>
  <c r="HN130" i="3"/>
  <c r="HU129" i="3"/>
  <c r="HN129" i="3"/>
  <c r="HU127" i="3"/>
  <c r="HN127" i="3"/>
  <c r="HN126" i="3"/>
  <c r="HN125" i="3"/>
  <c r="HN124" i="3"/>
  <c r="HU123" i="3"/>
  <c r="HN122" i="3"/>
  <c r="HU121" i="3"/>
  <c r="HN121" i="3"/>
  <c r="HN120" i="3"/>
  <c r="HN118" i="3"/>
  <c r="HU117" i="3"/>
  <c r="HN117" i="3"/>
  <c r="HN116" i="3"/>
  <c r="HU115" i="3"/>
  <c r="HN115" i="3"/>
  <c r="HN113" i="3"/>
  <c r="HN112" i="3"/>
  <c r="HU111" i="3"/>
  <c r="HN111" i="3"/>
  <c r="HU109" i="3"/>
  <c r="HN109" i="3"/>
  <c r="HN108" i="3"/>
  <c r="HN107" i="3"/>
  <c r="HN106" i="3"/>
  <c r="HU105" i="3"/>
  <c r="HN104" i="3"/>
  <c r="HU103" i="3"/>
  <c r="HN103" i="3"/>
  <c r="HN102" i="3"/>
  <c r="HN100" i="3"/>
  <c r="HU99" i="3"/>
  <c r="HN99" i="3"/>
  <c r="HN98" i="3"/>
  <c r="HU97" i="3"/>
  <c r="HN97" i="3"/>
  <c r="HN95" i="3"/>
  <c r="HN94" i="3"/>
  <c r="HU93" i="3"/>
  <c r="HN93" i="3"/>
  <c r="HU91" i="3"/>
  <c r="HN91" i="3"/>
  <c r="HN90" i="3"/>
  <c r="HN89" i="3"/>
  <c r="HN88" i="3"/>
  <c r="HU87" i="3"/>
  <c r="HN86" i="3"/>
  <c r="HU85" i="3"/>
  <c r="HN85" i="3"/>
  <c r="HN84" i="3"/>
  <c r="HN82" i="3"/>
  <c r="HU81" i="3"/>
  <c r="HN81" i="3"/>
  <c r="HN80" i="3"/>
  <c r="HU79" i="3"/>
  <c r="HN79" i="3"/>
  <c r="HN77" i="3"/>
  <c r="HN76" i="3"/>
  <c r="HU75" i="3"/>
  <c r="HN75" i="3"/>
  <c r="HU73" i="3"/>
  <c r="HN73" i="3"/>
  <c r="HN72" i="3"/>
  <c r="HN71" i="3"/>
  <c r="HN70" i="3"/>
  <c r="HU69" i="3"/>
  <c r="HN68" i="3"/>
  <c r="HU67" i="3"/>
  <c r="HN67" i="3"/>
  <c r="HN66" i="3"/>
  <c r="HN64" i="3"/>
  <c r="HU63" i="3"/>
  <c r="HN63" i="3"/>
  <c r="HN62" i="3"/>
  <c r="HU61" i="3"/>
  <c r="HN61" i="3"/>
  <c r="HN59" i="3"/>
  <c r="HN58" i="3"/>
  <c r="HU57" i="3"/>
  <c r="HN57" i="3"/>
  <c r="HU55" i="3"/>
  <c r="HN55" i="3"/>
  <c r="HN54" i="3"/>
  <c r="HN53" i="3"/>
  <c r="HN52" i="3"/>
  <c r="HU51" i="3"/>
  <c r="HN50" i="3"/>
  <c r="HU49" i="3"/>
  <c r="HN49" i="3"/>
  <c r="HN48" i="3"/>
  <c r="HN46" i="3"/>
  <c r="HU45" i="3"/>
  <c r="HN45" i="3"/>
  <c r="HN44" i="3"/>
  <c r="HU43" i="3"/>
  <c r="HN43" i="3"/>
  <c r="HN41" i="3"/>
  <c r="HN40" i="3"/>
  <c r="HU39" i="3"/>
  <c r="HN39" i="3"/>
  <c r="HU37" i="3"/>
  <c r="HN37" i="3"/>
  <c r="HN36" i="3"/>
  <c r="HN35" i="3"/>
  <c r="HN34" i="3"/>
  <c r="HU33" i="3"/>
  <c r="HN32" i="3"/>
  <c r="HU31" i="3"/>
  <c r="HN31" i="3"/>
  <c r="HN30" i="3"/>
  <c r="HN28" i="3"/>
  <c r="HU27" i="3"/>
  <c r="HN27" i="3"/>
  <c r="HN26" i="3"/>
  <c r="HU25" i="3"/>
  <c r="HN25" i="3"/>
  <c r="HN23" i="3"/>
  <c r="HN22" i="3"/>
  <c r="HU21" i="3"/>
  <c r="HN21" i="3"/>
  <c r="HU19" i="3"/>
  <c r="HN19" i="3"/>
  <c r="HN18" i="3"/>
  <c r="HN17" i="3"/>
  <c r="HN16" i="3"/>
  <c r="HU15" i="3"/>
  <c r="HN14" i="3"/>
  <c r="HU13" i="3"/>
  <c r="HN13" i="3"/>
  <c r="HN12" i="3"/>
  <c r="HN10" i="3"/>
  <c r="HU9" i="3"/>
  <c r="HN9" i="3"/>
  <c r="HN8" i="3"/>
  <c r="HU7" i="3"/>
  <c r="HN7" i="3"/>
  <c r="HN5" i="3"/>
  <c r="HN4" i="3"/>
  <c r="HU3" i="3"/>
  <c r="HN3" i="3"/>
  <c r="HO532" i="2"/>
  <c r="HO531" i="2"/>
  <c r="HO530" i="2"/>
  <c r="HO529" i="2"/>
  <c r="HO527" i="2"/>
  <c r="HO526" i="2"/>
  <c r="HO525" i="2"/>
  <c r="HO523" i="2"/>
  <c r="HO522" i="2"/>
  <c r="HO521" i="2"/>
  <c r="HO520" i="2"/>
  <c r="HO518" i="2"/>
  <c r="HO517" i="2"/>
  <c r="HO516" i="2"/>
  <c r="HO514" i="2"/>
  <c r="HO513" i="2"/>
  <c r="HO512" i="2"/>
  <c r="HO511" i="2"/>
  <c r="HO509" i="2"/>
  <c r="HO508" i="2"/>
  <c r="HO507" i="2"/>
  <c r="HO505" i="2"/>
  <c r="HO504" i="2"/>
  <c r="HO503" i="2"/>
  <c r="HO502" i="2"/>
  <c r="HO500" i="2"/>
  <c r="HO499" i="2"/>
  <c r="HO498" i="2"/>
  <c r="HO496" i="2"/>
  <c r="HO495" i="2"/>
  <c r="HO494" i="2"/>
  <c r="HO493" i="2"/>
  <c r="HO491" i="2"/>
  <c r="HO490" i="2"/>
  <c r="HO489" i="2"/>
  <c r="HO487" i="2"/>
  <c r="HO486" i="2"/>
  <c r="HO485" i="2"/>
  <c r="HO484" i="2"/>
  <c r="HO482" i="2"/>
  <c r="HO481" i="2"/>
  <c r="HO480" i="2"/>
  <c r="HO478" i="2"/>
  <c r="HO477" i="2"/>
  <c r="HO476" i="2"/>
  <c r="HO475" i="2"/>
  <c r="HO473" i="2"/>
  <c r="HO472" i="2"/>
  <c r="HO471" i="2"/>
  <c r="HO469" i="2"/>
  <c r="HO468" i="2"/>
  <c r="HO467" i="2"/>
  <c r="HO466" i="2"/>
  <c r="HO464" i="2"/>
  <c r="HO463" i="2"/>
  <c r="HO462" i="2"/>
  <c r="HO460" i="2"/>
  <c r="HO459" i="2"/>
  <c r="HO458" i="2"/>
  <c r="HO457" i="2"/>
  <c r="HO455" i="2"/>
  <c r="HO454" i="2"/>
  <c r="HO453" i="2"/>
  <c r="HO451" i="2"/>
  <c r="HO450" i="2"/>
  <c r="HO449" i="2"/>
  <c r="HO448" i="2"/>
  <c r="HO446" i="2"/>
  <c r="HO445" i="2"/>
  <c r="HO444" i="2"/>
  <c r="HO442" i="2"/>
  <c r="HO441" i="2"/>
  <c r="HO440" i="2"/>
  <c r="HO439" i="2"/>
  <c r="HO437" i="2"/>
  <c r="HO436" i="2"/>
  <c r="HO435" i="2"/>
  <c r="HO433" i="2"/>
  <c r="HO432" i="2"/>
  <c r="HO431" i="2"/>
  <c r="HO430" i="2"/>
  <c r="HO428" i="2"/>
  <c r="HO427" i="2"/>
  <c r="HO426" i="2"/>
  <c r="HO424" i="2"/>
  <c r="HO423" i="2"/>
  <c r="HO422" i="2"/>
  <c r="HO421" i="2"/>
  <c r="HO419" i="2"/>
  <c r="HO418" i="2"/>
  <c r="HO417" i="2"/>
  <c r="HO415" i="2"/>
  <c r="HO414" i="2"/>
  <c r="HO413" i="2"/>
  <c r="HO412" i="2"/>
  <c r="HO410" i="2"/>
  <c r="HO409" i="2"/>
  <c r="HO408" i="2"/>
  <c r="HO406" i="2"/>
  <c r="HO405" i="2"/>
  <c r="HO404" i="2"/>
  <c r="HO403" i="2"/>
  <c r="HO401" i="2"/>
  <c r="HO400" i="2"/>
  <c r="HO399" i="2"/>
  <c r="HO397" i="2"/>
  <c r="HO396" i="2"/>
  <c r="HO395" i="2"/>
  <c r="HO394" i="2"/>
  <c r="HO392" i="2"/>
  <c r="HO391" i="2"/>
  <c r="HO390" i="2"/>
  <c r="HO388" i="2"/>
  <c r="HO387" i="2"/>
  <c r="HO386" i="2"/>
  <c r="HO385" i="2"/>
  <c r="HO383" i="2"/>
  <c r="HO382" i="2"/>
  <c r="HO381" i="2"/>
  <c r="HO379" i="2"/>
  <c r="HO378" i="2"/>
  <c r="HO377" i="2"/>
  <c r="HO376" i="2"/>
  <c r="HO374" i="2"/>
  <c r="HO373" i="2"/>
  <c r="HO372" i="2"/>
  <c r="HO370" i="2"/>
  <c r="HO369" i="2"/>
  <c r="HO368" i="2"/>
  <c r="HO367" i="2"/>
  <c r="HO365" i="2"/>
  <c r="HO364" i="2"/>
  <c r="HO363" i="2"/>
  <c r="HO361" i="2"/>
  <c r="HO360" i="2"/>
  <c r="HO359" i="2"/>
  <c r="HO358" i="2"/>
  <c r="HO356" i="2"/>
  <c r="HV355" i="2"/>
  <c r="HO355" i="2"/>
  <c r="HO354" i="2"/>
  <c r="HO352" i="2"/>
  <c r="HV351" i="2"/>
  <c r="HO351" i="2"/>
  <c r="HO350" i="2"/>
  <c r="HV349" i="2"/>
  <c r="HO349" i="2"/>
  <c r="HO347" i="2"/>
  <c r="HO346" i="2"/>
  <c r="HV345" i="2"/>
  <c r="HO345" i="2"/>
  <c r="HV343" i="2"/>
  <c r="HO343" i="2"/>
  <c r="HO342" i="2"/>
  <c r="HO341" i="2"/>
  <c r="HO340" i="2"/>
  <c r="HV339" i="2"/>
  <c r="HO338" i="2"/>
  <c r="HV337" i="2"/>
  <c r="HO337" i="2"/>
  <c r="HO336" i="2"/>
  <c r="HO334" i="2"/>
  <c r="HV333" i="2"/>
  <c r="HO333" i="2"/>
  <c r="HO332" i="2"/>
  <c r="HV331" i="2"/>
  <c r="HO331" i="2"/>
  <c r="HO329" i="2"/>
  <c r="HO328" i="2"/>
  <c r="HV327" i="2"/>
  <c r="HO327" i="2"/>
  <c r="HV325" i="2"/>
  <c r="HO325" i="2"/>
  <c r="HO324" i="2"/>
  <c r="HO323" i="2"/>
  <c r="HO322" i="2"/>
  <c r="HV321" i="2"/>
  <c r="HO320" i="2"/>
  <c r="HV319" i="2"/>
  <c r="HO319" i="2"/>
  <c r="HO318" i="2"/>
  <c r="HO316" i="2"/>
  <c r="HV315" i="2"/>
  <c r="HO315" i="2"/>
  <c r="HO314" i="2"/>
  <c r="HV313" i="2"/>
  <c r="HO313" i="2"/>
  <c r="HO311" i="2"/>
  <c r="HO310" i="2"/>
  <c r="HV309" i="2"/>
  <c r="HO309" i="2"/>
  <c r="HV307" i="2"/>
  <c r="HO307" i="2"/>
  <c r="HO306" i="2"/>
  <c r="HO305" i="2"/>
  <c r="HO304" i="2"/>
  <c r="HV303" i="2"/>
  <c r="HO302" i="2"/>
  <c r="HV301" i="2"/>
  <c r="HO301" i="2"/>
  <c r="HO300" i="2"/>
  <c r="HO298" i="2"/>
  <c r="HV297" i="2"/>
  <c r="HO297" i="2"/>
  <c r="HO296" i="2"/>
  <c r="HV295" i="2"/>
  <c r="HO295" i="2"/>
  <c r="HO293" i="2"/>
  <c r="HO292" i="2"/>
  <c r="HV291" i="2"/>
  <c r="HO291" i="2"/>
  <c r="HV289" i="2"/>
  <c r="HO289" i="2"/>
  <c r="HO288" i="2"/>
  <c r="HO287" i="2"/>
  <c r="HO286" i="2"/>
  <c r="HV285" i="2"/>
  <c r="HO284" i="2"/>
  <c r="HV283" i="2"/>
  <c r="HO283" i="2"/>
  <c r="HO282" i="2"/>
  <c r="HO280" i="2"/>
  <c r="HV279" i="2"/>
  <c r="HO279" i="2"/>
  <c r="HO278" i="2"/>
  <c r="HV277" i="2"/>
  <c r="HO277" i="2"/>
  <c r="HO275" i="2"/>
  <c r="HO274" i="2"/>
  <c r="HV273" i="2"/>
  <c r="HO273" i="2"/>
  <c r="HV271" i="2"/>
  <c r="HO271" i="2"/>
  <c r="HO270" i="2"/>
  <c r="HO269" i="2"/>
  <c r="HO268" i="2"/>
  <c r="HV267" i="2"/>
  <c r="HO266" i="2"/>
  <c r="HV265" i="2"/>
  <c r="HO265" i="2"/>
  <c r="HO264" i="2"/>
  <c r="HO262" i="2"/>
  <c r="HV261" i="2"/>
  <c r="HO261" i="2"/>
  <c r="HO260" i="2"/>
  <c r="HV259" i="2"/>
  <c r="HO259" i="2"/>
  <c r="HO257" i="2"/>
  <c r="HO256" i="2"/>
  <c r="HV255" i="2"/>
  <c r="HO255" i="2"/>
  <c r="HV253" i="2"/>
  <c r="HO253" i="2"/>
  <c r="HO252" i="2"/>
  <c r="HO251" i="2"/>
  <c r="HO250" i="2"/>
  <c r="HV249" i="2"/>
  <c r="HO248" i="2"/>
  <c r="HV247" i="2"/>
  <c r="HO247" i="2"/>
  <c r="HO246" i="2"/>
  <c r="HO244" i="2"/>
  <c r="HV243" i="2"/>
  <c r="HO243" i="2"/>
  <c r="HO242" i="2"/>
  <c r="HV241" i="2"/>
  <c r="HO241" i="2"/>
  <c r="HO239" i="2"/>
  <c r="HO238" i="2"/>
  <c r="HV237" i="2"/>
  <c r="HO237" i="2"/>
  <c r="HV235" i="2"/>
  <c r="HO235" i="2"/>
  <c r="HO234" i="2"/>
  <c r="HO233" i="2"/>
  <c r="HO232" i="2"/>
  <c r="HV231" i="2"/>
  <c r="HO230" i="2"/>
  <c r="HV229" i="2"/>
  <c r="HO229" i="2"/>
  <c r="HO228" i="2"/>
  <c r="HO226" i="2"/>
  <c r="HV225" i="2"/>
  <c r="HO225" i="2"/>
  <c r="HO224" i="2"/>
  <c r="HV223" i="2"/>
  <c r="HO223" i="2"/>
  <c r="HO221" i="2"/>
  <c r="HO220" i="2"/>
  <c r="HV219" i="2"/>
  <c r="HO219" i="2"/>
  <c r="HV217" i="2"/>
  <c r="HO217" i="2"/>
  <c r="HO216" i="2"/>
  <c r="HO215" i="2"/>
  <c r="HO214" i="2"/>
  <c r="HV213" i="2"/>
  <c r="HO212" i="2"/>
  <c r="HV211" i="2"/>
  <c r="HO211" i="2"/>
  <c r="HO210" i="2"/>
  <c r="HO208" i="2"/>
  <c r="HV207" i="2"/>
  <c r="HO207" i="2"/>
  <c r="HO206" i="2"/>
  <c r="HV205" i="2"/>
  <c r="HO205" i="2"/>
  <c r="HO203" i="2"/>
  <c r="HO202" i="2"/>
  <c r="HV201" i="2"/>
  <c r="HO201" i="2"/>
  <c r="HV199" i="2"/>
  <c r="HO199" i="2"/>
  <c r="HO198" i="2"/>
  <c r="HO197" i="2"/>
  <c r="HO196" i="2"/>
  <c r="HV195" i="2"/>
  <c r="HO194" i="2"/>
  <c r="HV193" i="2"/>
  <c r="HO193" i="2"/>
  <c r="HO192" i="2"/>
  <c r="HO190" i="2"/>
  <c r="HV189" i="2"/>
  <c r="HO189" i="2"/>
  <c r="HO188" i="2"/>
  <c r="HV187" i="2"/>
  <c r="HO187" i="2"/>
  <c r="HO185" i="2"/>
  <c r="HO184" i="2"/>
  <c r="HV183" i="2"/>
  <c r="HO183" i="2"/>
  <c r="HV181" i="2"/>
  <c r="HO181" i="2"/>
  <c r="HO180" i="2"/>
  <c r="HO179" i="2"/>
  <c r="HO178" i="2"/>
  <c r="HV177" i="2"/>
  <c r="HO176" i="2"/>
  <c r="HV175" i="2"/>
  <c r="HO175" i="2"/>
  <c r="HO174" i="2"/>
  <c r="HO172" i="2"/>
  <c r="HV171" i="2"/>
  <c r="HO171" i="2"/>
  <c r="HO170" i="2"/>
  <c r="HV169" i="2"/>
  <c r="HO169" i="2"/>
  <c r="HO167" i="2"/>
  <c r="HO166" i="2"/>
  <c r="HV165" i="2"/>
  <c r="HO165" i="2"/>
  <c r="HV163" i="2"/>
  <c r="HO163" i="2"/>
  <c r="HO162" i="2"/>
  <c r="HO161" i="2"/>
  <c r="HO160" i="2"/>
  <c r="HV159" i="2"/>
  <c r="HO158" i="2"/>
  <c r="HV157" i="2"/>
  <c r="HO157" i="2"/>
  <c r="HO156" i="2"/>
  <c r="HO154" i="2"/>
  <c r="HV153" i="2"/>
  <c r="HO153" i="2"/>
  <c r="HO152" i="2"/>
  <c r="HV151" i="2"/>
  <c r="HO151" i="2"/>
  <c r="HO149" i="2"/>
  <c r="HO148" i="2"/>
  <c r="HV147" i="2"/>
  <c r="HO147" i="2"/>
  <c r="HV145" i="2"/>
  <c r="HO145" i="2"/>
  <c r="HO144" i="2"/>
  <c r="HO143" i="2"/>
  <c r="HO142" i="2"/>
  <c r="HV141" i="2"/>
  <c r="HO140" i="2"/>
  <c r="HV139" i="2"/>
  <c r="HO139" i="2"/>
  <c r="HO138" i="2"/>
  <c r="HO136" i="2"/>
  <c r="HV135" i="2"/>
  <c r="HO135" i="2"/>
  <c r="HO134" i="2"/>
  <c r="HV133" i="2"/>
  <c r="HO133" i="2"/>
  <c r="HO131" i="2"/>
  <c r="HO130" i="2"/>
  <c r="HV129" i="2"/>
  <c r="HO129" i="2"/>
  <c r="HV127" i="2"/>
  <c r="HO127" i="2"/>
  <c r="HO126" i="2"/>
  <c r="HO125" i="2"/>
  <c r="HO124" i="2"/>
  <c r="HV123" i="2"/>
  <c r="HO122" i="2"/>
  <c r="HV121" i="2"/>
  <c r="HO121" i="2"/>
  <c r="HO120" i="2"/>
  <c r="HO118" i="2"/>
  <c r="HV117" i="2"/>
  <c r="HO117" i="2"/>
  <c r="HO116" i="2"/>
  <c r="HV115" i="2"/>
  <c r="HO115" i="2"/>
  <c r="HO113" i="2"/>
  <c r="HO112" i="2"/>
  <c r="HV111" i="2"/>
  <c r="HO111" i="2"/>
  <c r="HV109" i="2"/>
  <c r="HO109" i="2"/>
  <c r="HO108" i="2"/>
  <c r="HO107" i="2"/>
  <c r="HO106" i="2"/>
  <c r="HV105" i="2"/>
  <c r="HO104" i="2"/>
  <c r="HV103" i="2"/>
  <c r="HO103" i="2"/>
  <c r="HO102" i="2"/>
  <c r="HO100" i="2"/>
  <c r="HV99" i="2"/>
  <c r="HO99" i="2"/>
  <c r="HO98" i="2"/>
  <c r="HV97" i="2"/>
  <c r="HO97" i="2"/>
  <c r="HO95" i="2"/>
  <c r="HO94" i="2"/>
  <c r="HV93" i="2"/>
  <c r="HO93" i="2"/>
  <c r="HV91" i="2"/>
  <c r="HO91" i="2"/>
  <c r="HO90" i="2"/>
  <c r="HO89" i="2"/>
  <c r="HO88" i="2"/>
  <c r="HV87" i="2"/>
  <c r="HO86" i="2"/>
  <c r="HV85" i="2"/>
  <c r="HO85" i="2"/>
  <c r="HO84" i="2"/>
  <c r="HO82" i="2"/>
  <c r="HV81" i="2"/>
  <c r="HO81" i="2"/>
  <c r="HO80" i="2"/>
  <c r="HV79" i="2"/>
  <c r="HO79" i="2"/>
  <c r="HO77" i="2"/>
  <c r="HO76" i="2"/>
  <c r="HV75" i="2"/>
  <c r="HO75" i="2"/>
  <c r="HV73" i="2"/>
  <c r="HO73" i="2"/>
  <c r="HO72" i="2"/>
  <c r="HO71" i="2"/>
  <c r="HO70" i="2"/>
  <c r="HV69" i="2"/>
  <c r="HO68" i="2"/>
  <c r="HV67" i="2"/>
  <c r="HO67" i="2"/>
  <c r="HO66" i="2"/>
  <c r="HO64" i="2"/>
  <c r="HV63" i="2"/>
  <c r="HO63" i="2"/>
  <c r="HO62" i="2"/>
  <c r="HV61" i="2"/>
  <c r="HO61" i="2"/>
  <c r="HO59" i="2"/>
  <c r="HO58" i="2"/>
  <c r="HV57" i="2"/>
  <c r="HO57" i="2"/>
  <c r="HV55" i="2"/>
  <c r="HO55" i="2"/>
  <c r="HO54" i="2"/>
  <c r="HO53" i="2"/>
  <c r="HO52" i="2"/>
  <c r="HV51" i="2"/>
  <c r="HO50" i="2"/>
  <c r="HV49" i="2"/>
  <c r="HO49" i="2"/>
  <c r="HO48" i="2"/>
  <c r="HO46" i="2"/>
  <c r="HV45" i="2"/>
  <c r="HO45" i="2"/>
  <c r="HO44" i="2"/>
  <c r="HV43" i="2"/>
  <c r="HO43" i="2"/>
  <c r="HO41" i="2"/>
  <c r="HO40" i="2"/>
  <c r="HV39" i="2"/>
  <c r="HO39" i="2"/>
  <c r="HV37" i="2"/>
  <c r="HO37" i="2"/>
  <c r="HO36" i="2"/>
  <c r="HO35" i="2"/>
  <c r="HO34" i="2"/>
  <c r="HV33" i="2"/>
  <c r="HO32" i="2"/>
  <c r="HV31" i="2"/>
  <c r="HO31" i="2"/>
  <c r="HO30" i="2"/>
  <c r="HO28" i="2"/>
  <c r="HV27" i="2"/>
  <c r="HO27" i="2"/>
  <c r="HO26" i="2"/>
  <c r="HV25" i="2"/>
  <c r="HO25" i="2"/>
  <c r="HO23" i="2"/>
  <c r="HO22" i="2"/>
  <c r="HV21" i="2"/>
  <c r="HO21" i="2"/>
  <c r="HV19" i="2"/>
  <c r="HO19" i="2"/>
  <c r="HO18" i="2"/>
  <c r="HO17" i="2"/>
  <c r="HO16" i="2"/>
  <c r="HV15" i="2"/>
  <c r="HO14" i="2"/>
  <c r="HV13" i="2"/>
  <c r="HO13" i="2"/>
  <c r="HO12" i="2"/>
  <c r="HO10" i="2"/>
  <c r="HV9" i="2"/>
  <c r="HO9" i="2"/>
  <c r="HO8" i="2"/>
  <c r="HV7" i="2"/>
  <c r="HO7" i="2"/>
  <c r="HO5" i="2"/>
  <c r="HO4" i="2"/>
  <c r="HV3" i="2"/>
  <c r="HO3" i="2"/>
  <c r="FB60" i="1"/>
  <c r="FB59" i="1"/>
  <c r="FB58" i="1"/>
  <c r="FB57" i="1"/>
  <c r="FB56" i="1"/>
  <c r="FB55" i="1"/>
  <c r="FB54" i="1"/>
  <c r="FB53" i="1"/>
  <c r="FB52" i="1"/>
  <c r="FB51" i="1"/>
  <c r="FB50" i="1"/>
  <c r="FB49" i="1"/>
  <c r="FB48" i="1"/>
  <c r="FB47" i="1"/>
  <c r="FB46" i="1"/>
  <c r="FB45" i="1"/>
  <c r="FB44" i="1"/>
  <c r="FB43" i="1"/>
  <c r="FB42" i="1"/>
  <c r="FB41" i="1"/>
  <c r="FB40" i="1"/>
  <c r="FB39" i="1"/>
  <c r="FB38" i="1"/>
  <c r="FB37" i="1"/>
  <c r="FB36" i="1"/>
  <c r="FB35" i="1"/>
  <c r="FB34" i="1"/>
  <c r="FB33" i="1"/>
  <c r="FB32" i="1"/>
  <c r="FB31" i="1"/>
  <c r="FB30" i="1"/>
  <c r="FB29" i="1"/>
  <c r="FB28" i="1"/>
  <c r="FB27" i="1"/>
  <c r="FB26" i="1"/>
  <c r="FB25" i="1"/>
  <c r="FB24" i="1"/>
  <c r="FB23" i="1"/>
  <c r="FB22" i="1"/>
  <c r="FB21" i="1"/>
  <c r="FB20" i="1"/>
  <c r="FB19" i="1"/>
  <c r="FB18" i="1"/>
  <c r="FB17" i="1"/>
  <c r="FB16" i="1"/>
  <c r="FB15" i="1"/>
  <c r="FB14" i="1"/>
  <c r="FB13" i="1"/>
  <c r="FB12" i="1"/>
  <c r="FB11" i="1"/>
  <c r="FB10" i="1"/>
  <c r="FB9" i="1"/>
  <c r="FB8" i="1"/>
  <c r="FB7" i="1"/>
  <c r="FB6" i="1"/>
  <c r="FB5" i="1"/>
  <c r="FB4" i="1"/>
  <c r="FB3" i="1"/>
  <c r="FB2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W42" i="1"/>
  <c r="EW41" i="1"/>
  <c r="EW40" i="1"/>
  <c r="EW39" i="1"/>
  <c r="EW38" i="1"/>
  <c r="EW37" i="1"/>
  <c r="EW36" i="1"/>
  <c r="EW35" i="1"/>
  <c r="EW34" i="1"/>
  <c r="EW33" i="1"/>
  <c r="EW32" i="1"/>
  <c r="EW31" i="1"/>
  <c r="EW30" i="1"/>
  <c r="EW29" i="1"/>
  <c r="EW28" i="1"/>
  <c r="EW27" i="1"/>
  <c r="EW26" i="1"/>
  <c r="EW25" i="1"/>
  <c r="EW24" i="1"/>
  <c r="EW23" i="1"/>
  <c r="EW22" i="1"/>
  <c r="EW21" i="1"/>
  <c r="EW20" i="1"/>
  <c r="EW19" i="1"/>
  <c r="EW18" i="1"/>
  <c r="EW17" i="1"/>
  <c r="EW16" i="1"/>
  <c r="EW15" i="1"/>
  <c r="EW14" i="1"/>
  <c r="EW13" i="1"/>
  <c r="EW12" i="1"/>
  <c r="EW11" i="1"/>
  <c r="EW10" i="1"/>
  <c r="EW9" i="1"/>
  <c r="EW8" i="1"/>
  <c r="EW7" i="1"/>
  <c r="EW6" i="1"/>
  <c r="EW5" i="1"/>
  <c r="EW4" i="1"/>
  <c r="EW3" i="1"/>
  <c r="EW2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R2" i="1"/>
  <c r="EH8" i="1"/>
  <c r="EH7" i="1"/>
  <c r="IA355" i="1"/>
  <c r="IA351" i="1"/>
  <c r="IA349" i="1"/>
  <c r="IA345" i="1"/>
  <c r="IA343" i="1"/>
  <c r="IA339" i="1"/>
  <c r="IA337" i="1"/>
  <c r="IA333" i="1"/>
  <c r="IA331" i="1"/>
  <c r="IA327" i="1"/>
  <c r="IA325" i="1"/>
  <c r="IA321" i="1"/>
  <c r="IA319" i="1"/>
  <c r="IA315" i="1"/>
  <c r="IA313" i="1"/>
  <c r="IA309" i="1"/>
  <c r="IA307" i="1"/>
  <c r="IA303" i="1"/>
  <c r="IA301" i="1"/>
  <c r="IA297" i="1"/>
  <c r="IA295" i="1"/>
  <c r="IA291" i="1"/>
  <c r="IA289" i="1"/>
  <c r="IA285" i="1"/>
  <c r="IA283" i="1"/>
  <c r="IA279" i="1"/>
  <c r="IA277" i="1"/>
  <c r="IA273" i="1"/>
  <c r="IA271" i="1"/>
  <c r="IA267" i="1"/>
  <c r="IA265" i="1"/>
  <c r="IA261" i="1"/>
  <c r="IA259" i="1"/>
  <c r="IA255" i="1"/>
  <c r="IA253" i="1"/>
  <c r="IA249" i="1"/>
  <c r="IA247" i="1"/>
  <c r="IA243" i="1"/>
  <c r="IA241" i="1"/>
  <c r="IA237" i="1"/>
  <c r="IA235" i="1"/>
  <c r="IA231" i="1"/>
  <c r="IA229" i="1"/>
  <c r="IA225" i="1"/>
  <c r="IA223" i="1"/>
  <c r="IA219" i="1"/>
  <c r="IA217" i="1"/>
  <c r="IA213" i="1"/>
  <c r="IA211" i="1"/>
  <c r="IA207" i="1"/>
  <c r="IA205" i="1"/>
  <c r="IA201" i="1"/>
  <c r="IA199" i="1"/>
  <c r="IA195" i="1"/>
  <c r="IA193" i="1"/>
  <c r="IA189" i="1"/>
  <c r="IA187" i="1"/>
  <c r="IA183" i="1"/>
  <c r="IA181" i="1"/>
  <c r="IA177" i="1"/>
  <c r="IA175" i="1"/>
  <c r="IA171" i="1"/>
  <c r="IA169" i="1"/>
  <c r="IA165" i="1"/>
  <c r="IA163" i="1"/>
  <c r="IA159" i="1"/>
  <c r="IA157" i="1"/>
  <c r="IA153" i="1"/>
  <c r="IA151" i="1"/>
  <c r="IA147" i="1"/>
  <c r="IA145" i="1"/>
  <c r="IA141" i="1"/>
  <c r="IA139" i="1"/>
  <c r="IA135" i="1"/>
  <c r="IA133" i="1"/>
  <c r="IA129" i="1"/>
  <c r="IA127" i="1"/>
  <c r="IA123" i="1"/>
  <c r="IA121" i="1"/>
  <c r="IA117" i="1"/>
  <c r="IA115" i="1"/>
  <c r="IA111" i="1"/>
  <c r="IA109" i="1"/>
  <c r="IA105" i="1"/>
  <c r="IA103" i="1"/>
  <c r="IA99" i="1"/>
  <c r="IA97" i="1"/>
  <c r="IA93" i="1"/>
  <c r="IA91" i="1"/>
  <c r="IA87" i="1"/>
  <c r="IA85" i="1"/>
  <c r="IA81" i="1"/>
  <c r="IA79" i="1"/>
  <c r="IA75" i="1"/>
  <c r="IA73" i="1"/>
  <c r="IA69" i="1"/>
  <c r="IA67" i="1"/>
  <c r="IA63" i="1"/>
  <c r="IA61" i="1"/>
  <c r="IA57" i="1"/>
  <c r="IA55" i="1"/>
  <c r="IA51" i="1"/>
  <c r="IA49" i="1"/>
  <c r="IA45" i="1"/>
  <c r="IA43" i="1"/>
  <c r="IA39" i="1"/>
  <c r="IA37" i="1"/>
  <c r="IA33" i="1"/>
  <c r="IA31" i="1"/>
  <c r="IA27" i="1"/>
  <c r="IA25" i="1"/>
  <c r="IA21" i="1"/>
  <c r="IA19" i="1"/>
  <c r="IA15" i="1"/>
  <c r="IA13" i="1"/>
  <c r="IA9" i="1"/>
  <c r="IA7" i="1"/>
  <c r="IA3" i="1"/>
  <c r="HT532" i="1"/>
  <c r="HT531" i="1"/>
  <c r="HT530" i="1"/>
  <c r="HT529" i="1"/>
  <c r="HT527" i="1"/>
  <c r="HT526" i="1"/>
  <c r="HT525" i="1"/>
  <c r="HT523" i="1"/>
  <c r="HT522" i="1"/>
  <c r="HT521" i="1"/>
  <c r="HT520" i="1"/>
  <c r="HT518" i="1"/>
  <c r="HT517" i="1"/>
  <c r="HT516" i="1"/>
  <c r="HT514" i="1"/>
  <c r="HT513" i="1"/>
  <c r="HT512" i="1"/>
  <c r="HT511" i="1"/>
  <c r="HT509" i="1"/>
  <c r="HT508" i="1"/>
  <c r="HT507" i="1"/>
  <c r="HT505" i="1"/>
  <c r="HT504" i="1"/>
  <c r="HT503" i="1"/>
  <c r="HT502" i="1"/>
  <c r="HT500" i="1"/>
  <c r="HT499" i="1"/>
  <c r="HT498" i="1"/>
  <c r="HT496" i="1"/>
  <c r="HT495" i="1"/>
  <c r="HT494" i="1"/>
  <c r="HT493" i="1"/>
  <c r="HT491" i="1"/>
  <c r="HT490" i="1"/>
  <c r="HT489" i="1"/>
  <c r="HT487" i="1"/>
  <c r="HT486" i="1"/>
  <c r="HT485" i="1"/>
  <c r="HT484" i="1"/>
  <c r="HT482" i="1"/>
  <c r="HT481" i="1"/>
  <c r="HT480" i="1"/>
  <c r="HT478" i="1"/>
  <c r="HT477" i="1"/>
  <c r="HT476" i="1"/>
  <c r="HT475" i="1"/>
  <c r="HT473" i="1"/>
  <c r="HT472" i="1"/>
  <c r="HT471" i="1"/>
  <c r="HT469" i="1"/>
  <c r="HT468" i="1"/>
  <c r="HT467" i="1"/>
  <c r="HT466" i="1"/>
  <c r="HT464" i="1"/>
  <c r="HT463" i="1"/>
  <c r="HT462" i="1"/>
  <c r="HT460" i="1"/>
  <c r="HT459" i="1"/>
  <c r="HT458" i="1"/>
  <c r="HT457" i="1"/>
  <c r="HT455" i="1"/>
  <c r="HT454" i="1"/>
  <c r="HT453" i="1"/>
  <c r="HT451" i="1"/>
  <c r="HT450" i="1"/>
  <c r="HT449" i="1"/>
  <c r="HT448" i="1"/>
  <c r="HT446" i="1"/>
  <c r="HT445" i="1"/>
  <c r="HT444" i="1"/>
  <c r="HT442" i="1"/>
  <c r="HT441" i="1"/>
  <c r="HT440" i="1"/>
  <c r="HT439" i="1"/>
  <c r="HT437" i="1"/>
  <c r="HT436" i="1"/>
  <c r="HT435" i="1"/>
  <c r="HT433" i="1"/>
  <c r="HT432" i="1"/>
  <c r="HT431" i="1"/>
  <c r="HT430" i="1"/>
  <c r="HT428" i="1"/>
  <c r="HT427" i="1"/>
  <c r="HT426" i="1"/>
  <c r="HT424" i="1"/>
  <c r="HT423" i="1"/>
  <c r="HT422" i="1"/>
  <c r="HT421" i="1"/>
  <c r="HT419" i="1"/>
  <c r="HT418" i="1"/>
  <c r="HT417" i="1"/>
  <c r="HT415" i="1"/>
  <c r="HT414" i="1"/>
  <c r="HT413" i="1"/>
  <c r="HT412" i="1"/>
  <c r="HT410" i="1"/>
  <c r="HT409" i="1"/>
  <c r="HT408" i="1"/>
  <c r="HT406" i="1"/>
  <c r="HT405" i="1"/>
  <c r="HT404" i="1"/>
  <c r="HT403" i="1"/>
  <c r="HT401" i="1"/>
  <c r="HT400" i="1"/>
  <c r="HT399" i="1"/>
  <c r="HT397" i="1"/>
  <c r="HT396" i="1"/>
  <c r="HT395" i="1"/>
  <c r="HT394" i="1"/>
  <c r="HT392" i="1"/>
  <c r="HT391" i="1"/>
  <c r="HT390" i="1"/>
  <c r="HT388" i="1"/>
  <c r="HT387" i="1"/>
  <c r="HT386" i="1"/>
  <c r="HT385" i="1"/>
  <c r="HT383" i="1"/>
  <c r="HT382" i="1"/>
  <c r="HT381" i="1"/>
  <c r="HT379" i="1"/>
  <c r="HT378" i="1"/>
  <c r="HT377" i="1"/>
  <c r="HT376" i="1"/>
  <c r="HT374" i="1"/>
  <c r="HT373" i="1"/>
  <c r="HT372" i="1"/>
  <c r="HT370" i="1"/>
  <c r="HT369" i="1"/>
  <c r="HT368" i="1"/>
  <c r="HT367" i="1"/>
  <c r="HT365" i="1"/>
  <c r="HT364" i="1"/>
  <c r="HT363" i="1"/>
  <c r="HT361" i="1"/>
  <c r="HT360" i="1"/>
  <c r="HT359" i="1"/>
  <c r="HT358" i="1"/>
  <c r="HT356" i="1"/>
  <c r="HT355" i="1"/>
  <c r="HT354" i="1"/>
  <c r="HT352" i="1"/>
  <c r="HT351" i="1"/>
  <c r="HT350" i="1"/>
  <c r="HT349" i="1"/>
  <c r="HT347" i="1"/>
  <c r="HT346" i="1"/>
  <c r="HT345" i="1"/>
  <c r="HT343" i="1"/>
  <c r="HT342" i="1"/>
  <c r="HT341" i="1"/>
  <c r="HT340" i="1"/>
  <c r="HT338" i="1"/>
  <c r="HT337" i="1"/>
  <c r="HT336" i="1"/>
  <c r="HT334" i="1"/>
  <c r="HT333" i="1"/>
  <c r="HT332" i="1"/>
  <c r="HT331" i="1"/>
  <c r="HT329" i="1"/>
  <c r="HT328" i="1"/>
  <c r="HT327" i="1"/>
  <c r="HT325" i="1"/>
  <c r="HT324" i="1"/>
  <c r="HT323" i="1"/>
  <c r="HT322" i="1"/>
  <c r="HT320" i="1"/>
  <c r="HT319" i="1"/>
  <c r="HT318" i="1"/>
  <c r="HT316" i="1"/>
  <c r="HT315" i="1"/>
  <c r="HT314" i="1"/>
  <c r="HT313" i="1"/>
  <c r="HT311" i="1"/>
  <c r="HT310" i="1"/>
  <c r="HT309" i="1"/>
  <c r="HT307" i="1"/>
  <c r="HT306" i="1"/>
  <c r="HT305" i="1"/>
  <c r="HT304" i="1"/>
  <c r="HT302" i="1"/>
  <c r="HT301" i="1"/>
  <c r="HT300" i="1"/>
  <c r="HT298" i="1"/>
  <c r="HT297" i="1"/>
  <c r="HT296" i="1"/>
  <c r="HT295" i="1"/>
  <c r="HT293" i="1"/>
  <c r="HT292" i="1"/>
  <c r="HT291" i="1"/>
  <c r="HT289" i="1"/>
  <c r="HT288" i="1"/>
  <c r="HT287" i="1"/>
  <c r="HT286" i="1"/>
  <c r="HT284" i="1"/>
  <c r="HT283" i="1"/>
  <c r="HT282" i="1"/>
  <c r="HT280" i="1"/>
  <c r="HT279" i="1"/>
  <c r="HT278" i="1"/>
  <c r="HT277" i="1"/>
  <c r="HT275" i="1"/>
  <c r="HT274" i="1"/>
  <c r="HT273" i="1"/>
  <c r="HT271" i="1"/>
  <c r="HT270" i="1"/>
  <c r="HT269" i="1"/>
  <c r="HT268" i="1"/>
  <c r="HT266" i="1"/>
  <c r="HT265" i="1"/>
  <c r="HT264" i="1"/>
  <c r="HT262" i="1"/>
  <c r="HT261" i="1"/>
  <c r="HT260" i="1"/>
  <c r="HT259" i="1"/>
  <c r="HT257" i="1"/>
  <c r="HT256" i="1"/>
  <c r="HT255" i="1"/>
  <c r="HT253" i="1"/>
  <c r="HT252" i="1"/>
  <c r="HT251" i="1"/>
  <c r="HT250" i="1"/>
  <c r="HT248" i="1"/>
  <c r="HT247" i="1"/>
  <c r="HT246" i="1"/>
  <c r="HT244" i="1"/>
  <c r="HT243" i="1"/>
  <c r="HT242" i="1"/>
  <c r="HT241" i="1"/>
  <c r="HT239" i="1"/>
  <c r="HT238" i="1"/>
  <c r="HT237" i="1"/>
  <c r="HT235" i="1"/>
  <c r="HT234" i="1"/>
  <c r="HT233" i="1"/>
  <c r="HT232" i="1"/>
  <c r="HT230" i="1"/>
  <c r="HT229" i="1"/>
  <c r="HT228" i="1"/>
  <c r="HT226" i="1"/>
  <c r="HT225" i="1"/>
  <c r="HT224" i="1"/>
  <c r="HT223" i="1"/>
  <c r="HT221" i="1"/>
  <c r="HT220" i="1"/>
  <c r="HT219" i="1"/>
  <c r="HT217" i="1"/>
  <c r="HT216" i="1"/>
  <c r="HT215" i="1"/>
  <c r="HT214" i="1"/>
  <c r="HT212" i="1"/>
  <c r="HT211" i="1"/>
  <c r="HT210" i="1"/>
  <c r="HT208" i="1"/>
  <c r="HT207" i="1"/>
  <c r="HT206" i="1"/>
  <c r="HT205" i="1"/>
  <c r="HT203" i="1"/>
  <c r="HT202" i="1"/>
  <c r="HT201" i="1"/>
  <c r="HT199" i="1"/>
  <c r="HT198" i="1"/>
  <c r="HT197" i="1"/>
  <c r="HT196" i="1"/>
  <c r="HT194" i="1"/>
  <c r="HT193" i="1"/>
  <c r="HT192" i="1"/>
  <c r="HT190" i="1"/>
  <c r="HT189" i="1"/>
  <c r="HT188" i="1"/>
  <c r="HT187" i="1"/>
  <c r="HT185" i="1"/>
  <c r="HT184" i="1"/>
  <c r="HT183" i="1"/>
  <c r="HT181" i="1"/>
  <c r="HT180" i="1"/>
  <c r="HT179" i="1"/>
  <c r="HT178" i="1"/>
  <c r="HT176" i="1"/>
  <c r="HT175" i="1"/>
  <c r="HT174" i="1"/>
  <c r="HT172" i="1"/>
  <c r="HT171" i="1"/>
  <c r="HT170" i="1"/>
  <c r="HT169" i="1"/>
  <c r="HT167" i="1"/>
  <c r="HT166" i="1"/>
  <c r="HT165" i="1"/>
  <c r="HT163" i="1"/>
  <c r="HT162" i="1"/>
  <c r="HT161" i="1"/>
  <c r="HT160" i="1"/>
  <c r="HT158" i="1"/>
  <c r="HT157" i="1"/>
  <c r="HT156" i="1"/>
  <c r="HT154" i="1"/>
  <c r="HT153" i="1"/>
  <c r="HT152" i="1"/>
  <c r="HT151" i="1"/>
  <c r="HT149" i="1"/>
  <c r="HT148" i="1"/>
  <c r="HT147" i="1"/>
  <c r="HT145" i="1"/>
  <c r="HT144" i="1"/>
  <c r="HT143" i="1"/>
  <c r="HT142" i="1"/>
  <c r="HT140" i="1"/>
  <c r="HT139" i="1"/>
  <c r="HT138" i="1"/>
  <c r="HT136" i="1"/>
  <c r="HT135" i="1"/>
  <c r="HT134" i="1"/>
  <c r="HT133" i="1"/>
  <c r="HT131" i="1"/>
  <c r="HT130" i="1"/>
  <c r="HT129" i="1"/>
  <c r="HT127" i="1"/>
  <c r="HT126" i="1"/>
  <c r="HT125" i="1"/>
  <c r="HT124" i="1"/>
  <c r="HT122" i="1"/>
  <c r="HT121" i="1"/>
  <c r="HT120" i="1"/>
  <c r="HT118" i="1"/>
  <c r="HT117" i="1"/>
  <c r="HT116" i="1"/>
  <c r="HT115" i="1"/>
  <c r="HT113" i="1"/>
  <c r="HT112" i="1"/>
  <c r="HT111" i="1"/>
  <c r="HT109" i="1"/>
  <c r="HT108" i="1"/>
  <c r="HT107" i="1"/>
  <c r="HT106" i="1"/>
  <c r="HT104" i="1"/>
  <c r="HT103" i="1"/>
  <c r="HT102" i="1"/>
  <c r="HT100" i="1"/>
  <c r="HT99" i="1"/>
  <c r="HT98" i="1"/>
  <c r="HT97" i="1"/>
  <c r="HT95" i="1"/>
  <c r="HT94" i="1"/>
  <c r="HT93" i="1"/>
  <c r="HT91" i="1"/>
  <c r="HT90" i="1"/>
  <c r="HT89" i="1"/>
  <c r="HT88" i="1"/>
  <c r="HT86" i="1"/>
  <c r="HT85" i="1"/>
  <c r="HT84" i="1"/>
  <c r="HT82" i="1"/>
  <c r="HT81" i="1"/>
  <c r="HT80" i="1"/>
  <c r="HT79" i="1"/>
  <c r="HT77" i="1"/>
  <c r="HT76" i="1"/>
  <c r="HT75" i="1"/>
  <c r="HT73" i="1"/>
  <c r="HT72" i="1"/>
  <c r="HT71" i="1"/>
  <c r="HT70" i="1"/>
  <c r="HT68" i="1"/>
  <c r="HT67" i="1"/>
  <c r="HT66" i="1"/>
  <c r="HT64" i="1"/>
  <c r="HT63" i="1"/>
  <c r="HT62" i="1"/>
  <c r="HT61" i="1"/>
  <c r="HT59" i="1"/>
  <c r="HT58" i="1"/>
  <c r="HT57" i="1"/>
  <c r="HT55" i="1"/>
  <c r="HT54" i="1"/>
  <c r="HT53" i="1"/>
  <c r="HT52" i="1"/>
  <c r="HT50" i="1"/>
  <c r="HT49" i="1"/>
  <c r="HT48" i="1"/>
  <c r="HT46" i="1"/>
  <c r="HT45" i="1"/>
  <c r="HT44" i="1"/>
  <c r="HT43" i="1"/>
  <c r="HT41" i="1"/>
  <c r="HT40" i="1"/>
  <c r="HT39" i="1"/>
  <c r="HT37" i="1"/>
  <c r="HT36" i="1"/>
  <c r="HT35" i="1"/>
  <c r="HT34" i="1"/>
  <c r="HT32" i="1"/>
  <c r="HT31" i="1"/>
  <c r="HT30" i="1"/>
  <c r="HT28" i="1"/>
  <c r="HT27" i="1"/>
  <c r="HT26" i="1"/>
  <c r="HT25" i="1"/>
  <c r="HT23" i="1"/>
  <c r="HT22" i="1"/>
  <c r="HT21" i="1"/>
  <c r="HT19" i="1"/>
  <c r="HT18" i="1"/>
  <c r="HT17" i="1"/>
  <c r="HT16" i="1"/>
  <c r="HT14" i="1"/>
  <c r="HT13" i="1"/>
  <c r="HT12" i="1"/>
  <c r="HT5" i="1"/>
  <c r="HT4" i="1"/>
  <c r="HT10" i="1"/>
  <c r="HT9" i="1"/>
  <c r="HT8" i="1"/>
  <c r="HT7" i="1"/>
  <c r="HT3" i="1"/>
  <c r="CK296" i="1"/>
  <c r="CK295" i="1"/>
  <c r="CK294" i="1"/>
  <c r="CK293" i="1"/>
  <c r="CK292" i="1"/>
  <c r="CK291" i="1"/>
  <c r="CK290" i="1"/>
  <c r="CK289" i="1"/>
  <c r="CK288" i="1"/>
  <c r="CK287" i="1"/>
  <c r="CK286" i="1"/>
  <c r="CK285" i="1"/>
  <c r="CK284" i="1"/>
  <c r="CK283" i="1"/>
  <c r="CK282" i="1"/>
  <c r="CK281" i="1"/>
  <c r="CK280" i="1"/>
  <c r="CK279" i="1"/>
  <c r="CK278" i="1"/>
  <c r="CK277" i="1"/>
  <c r="CK276" i="1"/>
  <c r="CK275" i="1"/>
  <c r="CK274" i="1"/>
  <c r="CK273" i="1"/>
  <c r="CK272" i="1"/>
  <c r="CK271" i="1"/>
  <c r="CK270" i="1"/>
  <c r="CK269" i="1"/>
  <c r="CK268" i="1"/>
  <c r="CK267" i="1"/>
  <c r="CK266" i="1"/>
  <c r="CK265" i="1"/>
  <c r="CK264" i="1"/>
  <c r="CK263" i="1"/>
  <c r="CK262" i="1"/>
  <c r="CK261" i="1"/>
  <c r="CK260" i="1"/>
  <c r="CK259" i="1"/>
  <c r="CK258" i="1"/>
  <c r="CK257" i="1"/>
  <c r="CK256" i="1"/>
  <c r="CK255" i="1"/>
  <c r="CK254" i="1"/>
  <c r="CK253" i="1"/>
  <c r="CK252" i="1"/>
  <c r="CK251" i="1"/>
  <c r="CK250" i="1"/>
  <c r="CK249" i="1"/>
  <c r="CK248" i="1"/>
  <c r="CK247" i="1"/>
  <c r="CK246" i="1"/>
  <c r="CK245" i="1"/>
  <c r="CK244" i="1"/>
  <c r="CK243" i="1"/>
  <c r="CK242" i="1"/>
  <c r="CK241" i="1"/>
  <c r="CK240" i="1"/>
  <c r="CK239" i="1"/>
  <c r="CK238" i="1"/>
  <c r="CK237" i="1"/>
  <c r="CK236" i="1"/>
  <c r="CK235" i="1"/>
  <c r="CK234" i="1"/>
  <c r="CK233" i="1"/>
  <c r="CK232" i="1"/>
  <c r="CK231" i="1"/>
  <c r="CK230" i="1"/>
  <c r="CK229" i="1"/>
  <c r="CK228" i="1"/>
  <c r="CK227" i="1"/>
  <c r="CK226" i="1"/>
  <c r="CK225" i="1"/>
  <c r="CK224" i="1"/>
  <c r="CK223" i="1"/>
  <c r="CK222" i="1"/>
  <c r="CK221" i="1"/>
  <c r="CK220" i="1"/>
  <c r="CK219" i="1"/>
  <c r="CK218" i="1"/>
  <c r="CK217" i="1"/>
  <c r="CK216" i="1"/>
  <c r="CK215" i="1"/>
  <c r="CK214" i="1"/>
  <c r="CK213" i="1"/>
  <c r="CK212" i="1"/>
  <c r="CK211" i="1"/>
  <c r="CK210" i="1"/>
  <c r="CK209" i="1"/>
  <c r="CK208" i="1"/>
  <c r="CK207" i="1"/>
  <c r="CK206" i="1"/>
  <c r="CK205" i="1"/>
  <c r="CK204" i="1"/>
  <c r="CK203" i="1"/>
  <c r="CK202" i="1"/>
  <c r="CK201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4" i="1"/>
  <c r="CK6" i="1"/>
  <c r="CK5" i="1"/>
  <c r="CK3" i="1"/>
  <c r="CK2" i="1"/>
  <c r="CK296" i="4" l="1"/>
  <c r="CE296" i="4"/>
  <c r="BY296" i="4"/>
  <c r="BS296" i="4"/>
  <c r="CK295" i="4"/>
  <c r="CE295" i="4"/>
  <c r="BY295" i="4"/>
  <c r="BS295" i="4"/>
  <c r="CK294" i="4"/>
  <c r="CE294" i="4"/>
  <c r="BY294" i="4"/>
  <c r="BS294" i="4"/>
  <c r="BM294" i="4"/>
  <c r="CK293" i="4"/>
  <c r="CE293" i="4"/>
  <c r="BY293" i="4"/>
  <c r="BS293" i="4"/>
  <c r="BM293" i="4"/>
  <c r="CK292" i="4"/>
  <c r="CE292" i="4"/>
  <c r="BY292" i="4"/>
  <c r="BS292" i="4"/>
  <c r="BM292" i="4"/>
  <c r="CK291" i="4"/>
  <c r="CE291" i="4"/>
  <c r="BY291" i="4"/>
  <c r="BS291" i="4"/>
  <c r="CK290" i="4"/>
  <c r="CE290" i="4"/>
  <c r="BY290" i="4"/>
  <c r="BS290" i="4"/>
  <c r="CK289" i="4"/>
  <c r="CE289" i="4"/>
  <c r="BY289" i="4"/>
  <c r="BS289" i="4"/>
  <c r="BM289" i="4"/>
  <c r="CK288" i="4"/>
  <c r="CE288" i="4"/>
  <c r="BY288" i="4"/>
  <c r="BS288" i="4"/>
  <c r="BM288" i="4"/>
  <c r="CK287" i="4"/>
  <c r="CE287" i="4"/>
  <c r="BY287" i="4"/>
  <c r="BS287" i="4"/>
  <c r="BM287" i="4"/>
  <c r="CK286" i="4"/>
  <c r="CE286" i="4"/>
  <c r="BY286" i="4"/>
  <c r="BS286" i="4"/>
  <c r="CK285" i="4"/>
  <c r="CE285" i="4"/>
  <c r="BY285" i="4"/>
  <c r="BS285" i="4"/>
  <c r="CK284" i="4"/>
  <c r="CE284" i="4"/>
  <c r="BY284" i="4"/>
  <c r="BS284" i="4"/>
  <c r="BM284" i="4"/>
  <c r="CK283" i="4"/>
  <c r="CE283" i="4"/>
  <c r="BY283" i="4"/>
  <c r="BS283" i="4"/>
  <c r="BM283" i="4"/>
  <c r="CK282" i="4"/>
  <c r="CE282" i="4"/>
  <c r="BY282" i="4"/>
  <c r="BS282" i="4"/>
  <c r="BM282" i="4"/>
  <c r="CK281" i="4"/>
  <c r="CE281" i="4"/>
  <c r="BY281" i="4"/>
  <c r="BS281" i="4"/>
  <c r="CK280" i="4"/>
  <c r="CE280" i="4"/>
  <c r="BY280" i="4"/>
  <c r="BS280" i="4"/>
  <c r="CK279" i="4"/>
  <c r="CE279" i="4"/>
  <c r="BY279" i="4"/>
  <c r="BS279" i="4"/>
  <c r="BM279" i="4"/>
  <c r="CK278" i="4"/>
  <c r="CE278" i="4"/>
  <c r="BY278" i="4"/>
  <c r="BS278" i="4"/>
  <c r="BM278" i="4"/>
  <c r="CK277" i="4"/>
  <c r="CE277" i="4"/>
  <c r="BY277" i="4"/>
  <c r="BS277" i="4"/>
  <c r="BM277" i="4"/>
  <c r="CK276" i="4"/>
  <c r="CE276" i="4"/>
  <c r="BY276" i="4"/>
  <c r="BS276" i="4"/>
  <c r="CK275" i="4"/>
  <c r="CE275" i="4"/>
  <c r="BY275" i="4"/>
  <c r="BS275" i="4"/>
  <c r="CK274" i="4"/>
  <c r="CE274" i="4"/>
  <c r="BY274" i="4"/>
  <c r="BS274" i="4"/>
  <c r="BM274" i="4"/>
  <c r="CK273" i="4"/>
  <c r="CE273" i="4"/>
  <c r="BY273" i="4"/>
  <c r="BS273" i="4"/>
  <c r="BM273" i="4"/>
  <c r="CK272" i="4"/>
  <c r="CE272" i="4"/>
  <c r="BY272" i="4"/>
  <c r="BS272" i="4"/>
  <c r="BM272" i="4"/>
  <c r="CK271" i="4"/>
  <c r="CE271" i="4"/>
  <c r="BY271" i="4"/>
  <c r="BS271" i="4"/>
  <c r="CK270" i="4"/>
  <c r="CE270" i="4"/>
  <c r="BY270" i="4"/>
  <c r="BS270" i="4"/>
  <c r="CK269" i="4"/>
  <c r="CE269" i="4"/>
  <c r="BY269" i="4"/>
  <c r="BS269" i="4"/>
  <c r="BM269" i="4"/>
  <c r="CK268" i="4"/>
  <c r="CE268" i="4"/>
  <c r="BY268" i="4"/>
  <c r="BS268" i="4"/>
  <c r="BM268" i="4"/>
  <c r="CK267" i="4"/>
  <c r="CE267" i="4"/>
  <c r="BY267" i="4"/>
  <c r="BS267" i="4"/>
  <c r="BM267" i="4"/>
  <c r="CK266" i="4"/>
  <c r="CE266" i="4"/>
  <c r="BY266" i="4"/>
  <c r="BS266" i="4"/>
  <c r="CK265" i="4"/>
  <c r="CE265" i="4"/>
  <c r="BY265" i="4"/>
  <c r="BS265" i="4"/>
  <c r="CK264" i="4"/>
  <c r="CE264" i="4"/>
  <c r="BY264" i="4"/>
  <c r="BS264" i="4"/>
  <c r="BM264" i="4"/>
  <c r="CK263" i="4"/>
  <c r="CE263" i="4"/>
  <c r="BY263" i="4"/>
  <c r="BS263" i="4"/>
  <c r="BM263" i="4"/>
  <c r="CK262" i="4"/>
  <c r="CE262" i="4"/>
  <c r="BY262" i="4"/>
  <c r="BS262" i="4"/>
  <c r="BM262" i="4"/>
  <c r="CK261" i="4"/>
  <c r="CE261" i="4"/>
  <c r="BY261" i="4"/>
  <c r="BS261" i="4"/>
  <c r="CK260" i="4"/>
  <c r="CE260" i="4"/>
  <c r="BY260" i="4"/>
  <c r="BS260" i="4"/>
  <c r="CK259" i="4"/>
  <c r="CE259" i="4"/>
  <c r="BY259" i="4"/>
  <c r="BS259" i="4"/>
  <c r="BM259" i="4"/>
  <c r="CK258" i="4"/>
  <c r="CE258" i="4"/>
  <c r="BY258" i="4"/>
  <c r="BS258" i="4"/>
  <c r="BM258" i="4"/>
  <c r="CK257" i="4"/>
  <c r="CE257" i="4"/>
  <c r="BY257" i="4"/>
  <c r="BS257" i="4"/>
  <c r="BM257" i="4"/>
  <c r="CK256" i="4"/>
  <c r="CE256" i="4"/>
  <c r="BY256" i="4"/>
  <c r="BS256" i="4"/>
  <c r="CK255" i="4"/>
  <c r="CE255" i="4"/>
  <c r="BY255" i="4"/>
  <c r="BS255" i="4"/>
  <c r="CK254" i="4"/>
  <c r="CE254" i="4"/>
  <c r="BY254" i="4"/>
  <c r="BS254" i="4"/>
  <c r="BM254" i="4"/>
  <c r="CK253" i="4"/>
  <c r="CE253" i="4"/>
  <c r="BY253" i="4"/>
  <c r="BS253" i="4"/>
  <c r="BM253" i="4"/>
  <c r="CK252" i="4"/>
  <c r="CE252" i="4"/>
  <c r="BY252" i="4"/>
  <c r="BS252" i="4"/>
  <c r="BM252" i="4"/>
  <c r="CK251" i="4"/>
  <c r="CE251" i="4"/>
  <c r="BY251" i="4"/>
  <c r="BS251" i="4"/>
  <c r="CK250" i="4"/>
  <c r="CE250" i="4"/>
  <c r="BY250" i="4"/>
  <c r="BS250" i="4"/>
  <c r="CK249" i="4"/>
  <c r="CE249" i="4"/>
  <c r="BY249" i="4"/>
  <c r="BS249" i="4"/>
  <c r="BM249" i="4"/>
  <c r="CK248" i="4"/>
  <c r="CE248" i="4"/>
  <c r="BY248" i="4"/>
  <c r="BS248" i="4"/>
  <c r="BM248" i="4"/>
  <c r="CK247" i="4"/>
  <c r="CE247" i="4"/>
  <c r="BY247" i="4"/>
  <c r="BS247" i="4"/>
  <c r="BM247" i="4"/>
  <c r="CK246" i="4"/>
  <c r="CE246" i="4"/>
  <c r="BY246" i="4"/>
  <c r="BS246" i="4"/>
  <c r="CK245" i="4"/>
  <c r="CE245" i="4"/>
  <c r="BY245" i="4"/>
  <c r="BS245" i="4"/>
  <c r="CK244" i="4"/>
  <c r="CE244" i="4"/>
  <c r="BY244" i="4"/>
  <c r="BS244" i="4"/>
  <c r="BM244" i="4"/>
  <c r="CK243" i="4"/>
  <c r="CE243" i="4"/>
  <c r="BY243" i="4"/>
  <c r="BS243" i="4"/>
  <c r="BM243" i="4"/>
  <c r="CK242" i="4"/>
  <c r="CE242" i="4"/>
  <c r="BY242" i="4"/>
  <c r="BS242" i="4"/>
  <c r="BM242" i="4"/>
  <c r="CK241" i="4"/>
  <c r="CE241" i="4"/>
  <c r="BY241" i="4"/>
  <c r="BS241" i="4"/>
  <c r="CK240" i="4"/>
  <c r="CE240" i="4"/>
  <c r="BY240" i="4"/>
  <c r="BS240" i="4"/>
  <c r="CK239" i="4"/>
  <c r="CE239" i="4"/>
  <c r="BY239" i="4"/>
  <c r="BS239" i="4"/>
  <c r="BM239" i="4"/>
  <c r="CK238" i="4"/>
  <c r="CE238" i="4"/>
  <c r="BY238" i="4"/>
  <c r="BS238" i="4"/>
  <c r="BM238" i="4"/>
  <c r="CK237" i="4"/>
  <c r="CE237" i="4"/>
  <c r="BY237" i="4"/>
  <c r="BS237" i="4"/>
  <c r="BM237" i="4"/>
  <c r="CK236" i="4"/>
  <c r="CE236" i="4"/>
  <c r="BY236" i="4"/>
  <c r="BS236" i="4"/>
  <c r="CK235" i="4"/>
  <c r="CE235" i="4"/>
  <c r="BY235" i="4"/>
  <c r="BS235" i="4"/>
  <c r="CK234" i="4"/>
  <c r="CE234" i="4"/>
  <c r="BY234" i="4"/>
  <c r="BS234" i="4"/>
  <c r="BM234" i="4"/>
  <c r="CK233" i="4"/>
  <c r="CE233" i="4"/>
  <c r="BY233" i="4"/>
  <c r="BS233" i="4"/>
  <c r="BM233" i="4"/>
  <c r="CK232" i="4"/>
  <c r="CE232" i="4"/>
  <c r="BY232" i="4"/>
  <c r="BS232" i="4"/>
  <c r="BM232" i="4"/>
  <c r="CK231" i="4"/>
  <c r="CE231" i="4"/>
  <c r="BY231" i="4"/>
  <c r="BS231" i="4"/>
  <c r="CK230" i="4"/>
  <c r="CE230" i="4"/>
  <c r="BY230" i="4"/>
  <c r="BS230" i="4"/>
  <c r="CK229" i="4"/>
  <c r="CE229" i="4"/>
  <c r="BY229" i="4"/>
  <c r="BS229" i="4"/>
  <c r="BM229" i="4"/>
  <c r="CK228" i="4"/>
  <c r="CE228" i="4"/>
  <c r="BY228" i="4"/>
  <c r="BS228" i="4"/>
  <c r="BM228" i="4"/>
  <c r="CK227" i="4"/>
  <c r="CE227" i="4"/>
  <c r="BY227" i="4"/>
  <c r="BS227" i="4"/>
  <c r="BM227" i="4"/>
  <c r="CK226" i="4"/>
  <c r="CE226" i="4"/>
  <c r="BY226" i="4"/>
  <c r="BS226" i="4"/>
  <c r="CK225" i="4"/>
  <c r="CE225" i="4"/>
  <c r="BY225" i="4"/>
  <c r="BS225" i="4"/>
  <c r="CK224" i="4"/>
  <c r="CE224" i="4"/>
  <c r="BY224" i="4"/>
  <c r="BS224" i="4"/>
  <c r="BM224" i="4"/>
  <c r="CK223" i="4"/>
  <c r="CE223" i="4"/>
  <c r="BY223" i="4"/>
  <c r="BS223" i="4"/>
  <c r="BM223" i="4"/>
  <c r="CK222" i="4"/>
  <c r="CE222" i="4"/>
  <c r="BY222" i="4"/>
  <c r="BS222" i="4"/>
  <c r="BM222" i="4"/>
  <c r="CK221" i="4"/>
  <c r="CE221" i="4"/>
  <c r="BY221" i="4"/>
  <c r="BS221" i="4"/>
  <c r="CK220" i="4"/>
  <c r="CE220" i="4"/>
  <c r="BY220" i="4"/>
  <c r="BS220" i="4"/>
  <c r="CK219" i="4"/>
  <c r="CE219" i="4"/>
  <c r="BY219" i="4"/>
  <c r="BS219" i="4"/>
  <c r="BM219" i="4"/>
  <c r="CK218" i="4"/>
  <c r="CE218" i="4"/>
  <c r="BY218" i="4"/>
  <c r="BS218" i="4"/>
  <c r="BM218" i="4"/>
  <c r="CK217" i="4"/>
  <c r="CE217" i="4"/>
  <c r="BY217" i="4"/>
  <c r="BS217" i="4"/>
  <c r="BM217" i="4"/>
  <c r="CK216" i="4"/>
  <c r="CE216" i="4"/>
  <c r="BY216" i="4"/>
  <c r="BS216" i="4"/>
  <c r="CK215" i="4"/>
  <c r="CE215" i="4"/>
  <c r="BY215" i="4"/>
  <c r="BS215" i="4"/>
  <c r="CK214" i="4"/>
  <c r="CE214" i="4"/>
  <c r="BY214" i="4"/>
  <c r="BS214" i="4"/>
  <c r="BM214" i="4"/>
  <c r="CK213" i="4"/>
  <c r="CE213" i="4"/>
  <c r="BY213" i="4"/>
  <c r="BS213" i="4"/>
  <c r="BM213" i="4"/>
  <c r="CK212" i="4"/>
  <c r="CE212" i="4"/>
  <c r="BY212" i="4"/>
  <c r="BS212" i="4"/>
  <c r="BM212" i="4"/>
  <c r="CK211" i="4"/>
  <c r="CE211" i="4"/>
  <c r="BY211" i="4"/>
  <c r="BS211" i="4"/>
  <c r="CK210" i="4"/>
  <c r="CE210" i="4"/>
  <c r="BY210" i="4"/>
  <c r="BS210" i="4"/>
  <c r="CK209" i="4"/>
  <c r="CE209" i="4"/>
  <c r="BY209" i="4"/>
  <c r="BS209" i="4"/>
  <c r="BM209" i="4"/>
  <c r="CK208" i="4"/>
  <c r="CE208" i="4"/>
  <c r="BY208" i="4"/>
  <c r="BS208" i="4"/>
  <c r="BM208" i="4"/>
  <c r="CK207" i="4"/>
  <c r="CE207" i="4"/>
  <c r="BY207" i="4"/>
  <c r="BS207" i="4"/>
  <c r="BM207" i="4"/>
  <c r="CK206" i="4"/>
  <c r="CE206" i="4"/>
  <c r="BY206" i="4"/>
  <c r="BS206" i="4"/>
  <c r="CK205" i="4"/>
  <c r="CE205" i="4"/>
  <c r="BY205" i="4"/>
  <c r="BS205" i="4"/>
  <c r="CK204" i="4"/>
  <c r="CE204" i="4"/>
  <c r="BY204" i="4"/>
  <c r="BS204" i="4"/>
  <c r="BM204" i="4"/>
  <c r="CK203" i="4"/>
  <c r="CE203" i="4"/>
  <c r="BY203" i="4"/>
  <c r="BS203" i="4"/>
  <c r="BM203" i="4"/>
  <c r="CK202" i="4"/>
  <c r="CE202" i="4"/>
  <c r="BY202" i="4"/>
  <c r="BS202" i="4"/>
  <c r="BM202" i="4"/>
  <c r="CK201" i="4"/>
  <c r="CE201" i="4"/>
  <c r="BY201" i="4"/>
  <c r="BS201" i="4"/>
  <c r="CK200" i="4"/>
  <c r="CE200" i="4"/>
  <c r="BY200" i="4"/>
  <c r="BS200" i="4"/>
  <c r="CK199" i="4"/>
  <c r="CE199" i="4"/>
  <c r="BY199" i="4"/>
  <c r="BS199" i="4"/>
  <c r="BM199" i="4"/>
  <c r="CK198" i="4"/>
  <c r="CE198" i="4"/>
  <c r="BY198" i="4"/>
  <c r="BS198" i="4"/>
  <c r="BM198" i="4"/>
  <c r="CK197" i="4"/>
  <c r="CE197" i="4"/>
  <c r="BY197" i="4"/>
  <c r="BS197" i="4"/>
  <c r="BM197" i="4"/>
  <c r="CK196" i="4"/>
  <c r="CE196" i="4"/>
  <c r="BY196" i="4"/>
  <c r="BS196" i="4"/>
  <c r="CK195" i="4"/>
  <c r="CE195" i="4"/>
  <c r="BY195" i="4"/>
  <c r="BS195" i="4"/>
  <c r="CK194" i="4"/>
  <c r="CE194" i="4"/>
  <c r="BY194" i="4"/>
  <c r="BS194" i="4"/>
  <c r="BM194" i="4"/>
  <c r="CK193" i="4"/>
  <c r="CE193" i="4"/>
  <c r="BY193" i="4"/>
  <c r="BS193" i="4"/>
  <c r="BM193" i="4"/>
  <c r="CK192" i="4"/>
  <c r="CE192" i="4"/>
  <c r="BY192" i="4"/>
  <c r="BS192" i="4"/>
  <c r="BM192" i="4"/>
  <c r="CK191" i="4"/>
  <c r="CE191" i="4"/>
  <c r="BY191" i="4"/>
  <c r="BS191" i="4"/>
  <c r="CK190" i="4"/>
  <c r="CE190" i="4"/>
  <c r="BY190" i="4"/>
  <c r="BS190" i="4"/>
  <c r="CK189" i="4"/>
  <c r="CE189" i="4"/>
  <c r="BY189" i="4"/>
  <c r="BS189" i="4"/>
  <c r="BM189" i="4"/>
  <c r="CK188" i="4"/>
  <c r="CE188" i="4"/>
  <c r="BY188" i="4"/>
  <c r="BS188" i="4"/>
  <c r="BM188" i="4"/>
  <c r="CK187" i="4"/>
  <c r="CE187" i="4"/>
  <c r="BY187" i="4"/>
  <c r="BS187" i="4"/>
  <c r="BM187" i="4"/>
  <c r="CK186" i="4"/>
  <c r="CE186" i="4"/>
  <c r="BY186" i="4"/>
  <c r="BS186" i="4"/>
  <c r="CK185" i="4"/>
  <c r="CE185" i="4"/>
  <c r="BY185" i="4"/>
  <c r="BS185" i="4"/>
  <c r="CK184" i="4"/>
  <c r="CE184" i="4"/>
  <c r="BY184" i="4"/>
  <c r="BS184" i="4"/>
  <c r="BM184" i="4"/>
  <c r="CK183" i="4"/>
  <c r="CE183" i="4"/>
  <c r="BY183" i="4"/>
  <c r="BS183" i="4"/>
  <c r="BM183" i="4"/>
  <c r="CK182" i="4"/>
  <c r="CE182" i="4"/>
  <c r="BY182" i="4"/>
  <c r="BS182" i="4"/>
  <c r="BM182" i="4"/>
  <c r="CK181" i="4"/>
  <c r="CE181" i="4"/>
  <c r="BY181" i="4"/>
  <c r="BS181" i="4"/>
  <c r="CK180" i="4"/>
  <c r="CE180" i="4"/>
  <c r="BY180" i="4"/>
  <c r="BS180" i="4"/>
  <c r="CK179" i="4"/>
  <c r="CE179" i="4"/>
  <c r="BY179" i="4"/>
  <c r="BS179" i="4"/>
  <c r="BM179" i="4"/>
  <c r="CK178" i="4"/>
  <c r="CE178" i="4"/>
  <c r="BY178" i="4"/>
  <c r="BS178" i="4"/>
  <c r="BM178" i="4"/>
  <c r="CK177" i="4"/>
  <c r="CE177" i="4"/>
  <c r="BY177" i="4"/>
  <c r="BS177" i="4"/>
  <c r="BM177" i="4"/>
  <c r="CK176" i="4"/>
  <c r="CE176" i="4"/>
  <c r="BY176" i="4"/>
  <c r="BS176" i="4"/>
  <c r="CK175" i="4"/>
  <c r="CE175" i="4"/>
  <c r="BY175" i="4"/>
  <c r="BS175" i="4"/>
  <c r="CK174" i="4"/>
  <c r="CE174" i="4"/>
  <c r="BY174" i="4"/>
  <c r="BS174" i="4"/>
  <c r="BM174" i="4"/>
  <c r="CK173" i="4"/>
  <c r="CE173" i="4"/>
  <c r="BY173" i="4"/>
  <c r="BS173" i="4"/>
  <c r="BM173" i="4"/>
  <c r="CK172" i="4"/>
  <c r="CE172" i="4"/>
  <c r="BY172" i="4"/>
  <c r="BS172" i="4"/>
  <c r="BM172" i="4"/>
  <c r="CK171" i="4"/>
  <c r="CE171" i="4"/>
  <c r="BY171" i="4"/>
  <c r="BS171" i="4"/>
  <c r="CK170" i="4"/>
  <c r="CE170" i="4"/>
  <c r="BY170" i="4"/>
  <c r="BS170" i="4"/>
  <c r="CK169" i="4"/>
  <c r="CE169" i="4"/>
  <c r="BY169" i="4"/>
  <c r="BS169" i="4"/>
  <c r="BM169" i="4"/>
  <c r="CK168" i="4"/>
  <c r="CE168" i="4"/>
  <c r="BY168" i="4"/>
  <c r="BS168" i="4"/>
  <c r="BM168" i="4"/>
  <c r="CK167" i="4"/>
  <c r="CE167" i="4"/>
  <c r="BY167" i="4"/>
  <c r="BS167" i="4"/>
  <c r="BM167" i="4"/>
  <c r="CK166" i="4"/>
  <c r="CE166" i="4"/>
  <c r="BY166" i="4"/>
  <c r="BS166" i="4"/>
  <c r="CK165" i="4"/>
  <c r="CE165" i="4"/>
  <c r="BY165" i="4"/>
  <c r="BS165" i="4"/>
  <c r="CK164" i="4"/>
  <c r="CE164" i="4"/>
  <c r="BY164" i="4"/>
  <c r="BS164" i="4"/>
  <c r="BM164" i="4"/>
  <c r="CK163" i="4"/>
  <c r="CE163" i="4"/>
  <c r="BY163" i="4"/>
  <c r="BS163" i="4"/>
  <c r="BM163" i="4"/>
  <c r="CK162" i="4"/>
  <c r="CE162" i="4"/>
  <c r="BY162" i="4"/>
  <c r="BS162" i="4"/>
  <c r="BM162" i="4"/>
  <c r="CK161" i="4"/>
  <c r="CE161" i="4"/>
  <c r="BY161" i="4"/>
  <c r="BS161" i="4"/>
  <c r="CK160" i="4"/>
  <c r="CE160" i="4"/>
  <c r="BY160" i="4"/>
  <c r="BS160" i="4"/>
  <c r="CK159" i="4"/>
  <c r="CE159" i="4"/>
  <c r="BY159" i="4"/>
  <c r="BS159" i="4"/>
  <c r="BM159" i="4"/>
  <c r="CK158" i="4"/>
  <c r="CE158" i="4"/>
  <c r="BY158" i="4"/>
  <c r="BS158" i="4"/>
  <c r="BM158" i="4"/>
  <c r="CK157" i="4"/>
  <c r="CE157" i="4"/>
  <c r="BY157" i="4"/>
  <c r="BS157" i="4"/>
  <c r="BM157" i="4"/>
  <c r="CK156" i="4"/>
  <c r="CE156" i="4"/>
  <c r="BY156" i="4"/>
  <c r="BS156" i="4"/>
  <c r="CK155" i="4"/>
  <c r="CE155" i="4"/>
  <c r="BY155" i="4"/>
  <c r="BS155" i="4"/>
  <c r="CK154" i="4"/>
  <c r="CE154" i="4"/>
  <c r="BY154" i="4"/>
  <c r="BS154" i="4"/>
  <c r="BM154" i="4"/>
  <c r="CK153" i="4"/>
  <c r="CE153" i="4"/>
  <c r="BY153" i="4"/>
  <c r="BS153" i="4"/>
  <c r="BM153" i="4"/>
  <c r="CK152" i="4"/>
  <c r="CE152" i="4"/>
  <c r="BY152" i="4"/>
  <c r="BS152" i="4"/>
  <c r="BM152" i="4"/>
  <c r="CK151" i="4"/>
  <c r="CE151" i="4"/>
  <c r="BY151" i="4"/>
  <c r="BS151" i="4"/>
  <c r="CK150" i="4"/>
  <c r="CE150" i="4"/>
  <c r="BY150" i="4"/>
  <c r="BS150" i="4"/>
  <c r="CK149" i="4"/>
  <c r="CE149" i="4"/>
  <c r="BY149" i="4"/>
  <c r="BS149" i="4"/>
  <c r="BM149" i="4"/>
  <c r="CK148" i="4"/>
  <c r="CE148" i="4"/>
  <c r="BY148" i="4"/>
  <c r="BS148" i="4"/>
  <c r="BM148" i="4"/>
  <c r="CK147" i="4"/>
  <c r="CE147" i="4"/>
  <c r="BY147" i="4"/>
  <c r="BS147" i="4"/>
  <c r="BM147" i="4"/>
  <c r="CK146" i="4"/>
  <c r="CE146" i="4"/>
  <c r="BY146" i="4"/>
  <c r="BS146" i="4"/>
  <c r="CK145" i="4"/>
  <c r="CE145" i="4"/>
  <c r="BY145" i="4"/>
  <c r="BS145" i="4"/>
  <c r="CK144" i="4"/>
  <c r="CE144" i="4"/>
  <c r="BY144" i="4"/>
  <c r="BS144" i="4"/>
  <c r="BM144" i="4"/>
  <c r="CK143" i="4"/>
  <c r="CE143" i="4"/>
  <c r="BY143" i="4"/>
  <c r="BS143" i="4"/>
  <c r="BM143" i="4"/>
  <c r="CK142" i="4"/>
  <c r="CE142" i="4"/>
  <c r="BY142" i="4"/>
  <c r="BS142" i="4"/>
  <c r="BM142" i="4"/>
  <c r="CK141" i="4"/>
  <c r="CE141" i="4"/>
  <c r="BY141" i="4"/>
  <c r="BS141" i="4"/>
  <c r="CK140" i="4"/>
  <c r="CE140" i="4"/>
  <c r="BY140" i="4"/>
  <c r="BS140" i="4"/>
  <c r="CK139" i="4"/>
  <c r="CE139" i="4"/>
  <c r="BY139" i="4"/>
  <c r="BS139" i="4"/>
  <c r="BM139" i="4"/>
  <c r="CK138" i="4"/>
  <c r="CE138" i="4"/>
  <c r="BY138" i="4"/>
  <c r="BS138" i="4"/>
  <c r="BM138" i="4"/>
  <c r="CK137" i="4"/>
  <c r="CE137" i="4"/>
  <c r="BY137" i="4"/>
  <c r="BS137" i="4"/>
  <c r="BM137" i="4"/>
  <c r="CK136" i="4"/>
  <c r="CE136" i="4"/>
  <c r="BY136" i="4"/>
  <c r="BS136" i="4"/>
  <c r="CK135" i="4"/>
  <c r="CE135" i="4"/>
  <c r="BY135" i="4"/>
  <c r="BS135" i="4"/>
  <c r="CK134" i="4"/>
  <c r="CE134" i="4"/>
  <c r="BY134" i="4"/>
  <c r="BS134" i="4"/>
  <c r="BM134" i="4"/>
  <c r="CK133" i="4"/>
  <c r="CE133" i="4"/>
  <c r="BY133" i="4"/>
  <c r="BS133" i="4"/>
  <c r="BM133" i="4"/>
  <c r="CK132" i="4"/>
  <c r="CE132" i="4"/>
  <c r="BY132" i="4"/>
  <c r="BS132" i="4"/>
  <c r="BM132" i="4"/>
  <c r="CK131" i="4"/>
  <c r="CE131" i="4"/>
  <c r="BY131" i="4"/>
  <c r="BS131" i="4"/>
  <c r="CK130" i="4"/>
  <c r="CE130" i="4"/>
  <c r="BY130" i="4"/>
  <c r="BS130" i="4"/>
  <c r="CK129" i="4"/>
  <c r="CE129" i="4"/>
  <c r="BY129" i="4"/>
  <c r="BS129" i="4"/>
  <c r="BM129" i="4"/>
  <c r="CK128" i="4"/>
  <c r="CE128" i="4"/>
  <c r="BY128" i="4"/>
  <c r="BS128" i="4"/>
  <c r="BM128" i="4"/>
  <c r="CK127" i="4"/>
  <c r="CE127" i="4"/>
  <c r="BY127" i="4"/>
  <c r="BS127" i="4"/>
  <c r="BM127" i="4"/>
  <c r="CK126" i="4"/>
  <c r="CE126" i="4"/>
  <c r="BY126" i="4"/>
  <c r="BS126" i="4"/>
  <c r="CK125" i="4"/>
  <c r="CE125" i="4"/>
  <c r="BY125" i="4"/>
  <c r="BS125" i="4"/>
  <c r="CK124" i="4"/>
  <c r="CE124" i="4"/>
  <c r="BY124" i="4"/>
  <c r="BS124" i="4"/>
  <c r="BM124" i="4"/>
  <c r="CK123" i="4"/>
  <c r="CE123" i="4"/>
  <c r="BY123" i="4"/>
  <c r="BS123" i="4"/>
  <c r="BM123" i="4"/>
  <c r="CK122" i="4"/>
  <c r="CE122" i="4"/>
  <c r="BY122" i="4"/>
  <c r="BS122" i="4"/>
  <c r="BM122" i="4"/>
  <c r="CK121" i="4"/>
  <c r="CE121" i="4"/>
  <c r="BY121" i="4"/>
  <c r="BS121" i="4"/>
  <c r="CK120" i="4"/>
  <c r="CE120" i="4"/>
  <c r="BY120" i="4"/>
  <c r="BS120" i="4"/>
  <c r="CK119" i="4"/>
  <c r="CE119" i="4"/>
  <c r="BY119" i="4"/>
  <c r="BS119" i="4"/>
  <c r="BM119" i="4"/>
  <c r="CK118" i="4"/>
  <c r="CE118" i="4"/>
  <c r="BY118" i="4"/>
  <c r="BS118" i="4"/>
  <c r="BM118" i="4"/>
  <c r="CK117" i="4"/>
  <c r="CE117" i="4"/>
  <c r="BY117" i="4"/>
  <c r="BS117" i="4"/>
  <c r="BM117" i="4"/>
  <c r="CK116" i="4"/>
  <c r="CE116" i="4"/>
  <c r="BY116" i="4"/>
  <c r="BS116" i="4"/>
  <c r="CK115" i="4"/>
  <c r="CE115" i="4"/>
  <c r="BY115" i="4"/>
  <c r="BS115" i="4"/>
  <c r="CK114" i="4"/>
  <c r="CE114" i="4"/>
  <c r="BY114" i="4"/>
  <c r="BS114" i="4"/>
  <c r="BM114" i="4"/>
  <c r="CK113" i="4"/>
  <c r="CE113" i="4"/>
  <c r="BY113" i="4"/>
  <c r="BS113" i="4"/>
  <c r="BM113" i="4"/>
  <c r="CK112" i="4"/>
  <c r="CE112" i="4"/>
  <c r="BY112" i="4"/>
  <c r="BS112" i="4"/>
  <c r="BM112" i="4"/>
  <c r="CK111" i="4"/>
  <c r="CE111" i="4"/>
  <c r="BY111" i="4"/>
  <c r="BS111" i="4"/>
  <c r="CK110" i="4"/>
  <c r="CE110" i="4"/>
  <c r="BY110" i="4"/>
  <c r="BS110" i="4"/>
  <c r="CK109" i="4"/>
  <c r="CE109" i="4"/>
  <c r="BY109" i="4"/>
  <c r="BS109" i="4"/>
  <c r="BM109" i="4"/>
  <c r="CK108" i="4"/>
  <c r="CE108" i="4"/>
  <c r="BY108" i="4"/>
  <c r="BS108" i="4"/>
  <c r="BM108" i="4"/>
  <c r="CK107" i="4"/>
  <c r="CE107" i="4"/>
  <c r="BY107" i="4"/>
  <c r="BS107" i="4"/>
  <c r="BM107" i="4"/>
  <c r="CK106" i="4"/>
  <c r="CE106" i="4"/>
  <c r="BY106" i="4"/>
  <c r="BS106" i="4"/>
  <c r="CK105" i="4"/>
  <c r="CE105" i="4"/>
  <c r="BY105" i="4"/>
  <c r="BS105" i="4"/>
  <c r="CK104" i="4"/>
  <c r="CE104" i="4"/>
  <c r="BY104" i="4"/>
  <c r="BS104" i="4"/>
  <c r="BM104" i="4"/>
  <c r="CK103" i="4"/>
  <c r="CE103" i="4"/>
  <c r="BY103" i="4"/>
  <c r="BS103" i="4"/>
  <c r="BM103" i="4"/>
  <c r="CK102" i="4"/>
  <c r="CE102" i="4"/>
  <c r="BY102" i="4"/>
  <c r="BS102" i="4"/>
  <c r="BM102" i="4"/>
  <c r="CK101" i="4"/>
  <c r="CE101" i="4"/>
  <c r="BY101" i="4"/>
  <c r="BS101" i="4"/>
  <c r="CK100" i="4"/>
  <c r="CE100" i="4"/>
  <c r="BY100" i="4"/>
  <c r="BS100" i="4"/>
  <c r="CK99" i="4"/>
  <c r="CE99" i="4"/>
  <c r="BY99" i="4"/>
  <c r="BS99" i="4"/>
  <c r="BM99" i="4"/>
  <c r="CK98" i="4"/>
  <c r="CE98" i="4"/>
  <c r="BY98" i="4"/>
  <c r="BS98" i="4"/>
  <c r="BM98" i="4"/>
  <c r="CK97" i="4"/>
  <c r="CE97" i="4"/>
  <c r="BY97" i="4"/>
  <c r="BS97" i="4"/>
  <c r="BM97" i="4"/>
  <c r="CK96" i="4"/>
  <c r="CE96" i="4"/>
  <c r="BY96" i="4"/>
  <c r="BS96" i="4"/>
  <c r="CK95" i="4"/>
  <c r="CE95" i="4"/>
  <c r="BY95" i="4"/>
  <c r="BS95" i="4"/>
  <c r="CK94" i="4"/>
  <c r="CE94" i="4"/>
  <c r="BY94" i="4"/>
  <c r="BS94" i="4"/>
  <c r="BM94" i="4"/>
  <c r="CK93" i="4"/>
  <c r="CE93" i="4"/>
  <c r="BY93" i="4"/>
  <c r="BS93" i="4"/>
  <c r="BM93" i="4"/>
  <c r="CK92" i="4"/>
  <c r="CE92" i="4"/>
  <c r="BY92" i="4"/>
  <c r="BS92" i="4"/>
  <c r="BM92" i="4"/>
  <c r="CK91" i="4"/>
  <c r="CE91" i="4"/>
  <c r="BY91" i="4"/>
  <c r="BS91" i="4"/>
  <c r="CK90" i="4"/>
  <c r="CE90" i="4"/>
  <c r="BY90" i="4"/>
  <c r="BS90" i="4"/>
  <c r="CK89" i="4"/>
  <c r="CE89" i="4"/>
  <c r="BY89" i="4"/>
  <c r="BS89" i="4"/>
  <c r="BM89" i="4"/>
  <c r="CK88" i="4"/>
  <c r="CE88" i="4"/>
  <c r="BY88" i="4"/>
  <c r="BS88" i="4"/>
  <c r="BM88" i="4"/>
  <c r="CK87" i="4"/>
  <c r="CE87" i="4"/>
  <c r="BY87" i="4"/>
  <c r="BS87" i="4"/>
  <c r="BM87" i="4"/>
  <c r="CK86" i="4"/>
  <c r="CE86" i="4"/>
  <c r="BY86" i="4"/>
  <c r="BS86" i="4"/>
  <c r="CK85" i="4"/>
  <c r="CE85" i="4"/>
  <c r="BY85" i="4"/>
  <c r="BS85" i="4"/>
  <c r="CK84" i="4"/>
  <c r="CE84" i="4"/>
  <c r="BY84" i="4"/>
  <c r="BS84" i="4"/>
  <c r="BM84" i="4"/>
  <c r="CK83" i="4"/>
  <c r="CE83" i="4"/>
  <c r="BY83" i="4"/>
  <c r="BS83" i="4"/>
  <c r="BM83" i="4"/>
  <c r="CK82" i="4"/>
  <c r="CE82" i="4"/>
  <c r="BY82" i="4"/>
  <c r="BS82" i="4"/>
  <c r="BM82" i="4"/>
  <c r="CK81" i="4"/>
  <c r="CE81" i="4"/>
  <c r="BY81" i="4"/>
  <c r="BS81" i="4"/>
  <c r="CK80" i="4"/>
  <c r="CE80" i="4"/>
  <c r="BY80" i="4"/>
  <c r="BS80" i="4"/>
  <c r="CK79" i="4"/>
  <c r="CE79" i="4"/>
  <c r="BY79" i="4"/>
  <c r="BS79" i="4"/>
  <c r="BM79" i="4"/>
  <c r="CK78" i="4"/>
  <c r="CE78" i="4"/>
  <c r="BY78" i="4"/>
  <c r="BS78" i="4"/>
  <c r="BM78" i="4"/>
  <c r="CK77" i="4"/>
  <c r="CE77" i="4"/>
  <c r="BY77" i="4"/>
  <c r="BS77" i="4"/>
  <c r="BM77" i="4"/>
  <c r="CK76" i="4"/>
  <c r="CE76" i="4"/>
  <c r="BY76" i="4"/>
  <c r="BS76" i="4"/>
  <c r="CK75" i="4"/>
  <c r="CE75" i="4"/>
  <c r="BY75" i="4"/>
  <c r="BS75" i="4"/>
  <c r="CK74" i="4"/>
  <c r="CE74" i="4"/>
  <c r="BY74" i="4"/>
  <c r="BS74" i="4"/>
  <c r="BM74" i="4"/>
  <c r="CK73" i="4"/>
  <c r="CE73" i="4"/>
  <c r="BY73" i="4"/>
  <c r="BS73" i="4"/>
  <c r="BM73" i="4"/>
  <c r="CK72" i="4"/>
  <c r="CE72" i="4"/>
  <c r="BY72" i="4"/>
  <c r="BS72" i="4"/>
  <c r="BM72" i="4"/>
  <c r="CK71" i="4"/>
  <c r="CE71" i="4"/>
  <c r="BY71" i="4"/>
  <c r="BS71" i="4"/>
  <c r="CK70" i="4"/>
  <c r="CE70" i="4"/>
  <c r="BY70" i="4"/>
  <c r="BS70" i="4"/>
  <c r="CK69" i="4"/>
  <c r="CE69" i="4"/>
  <c r="BY69" i="4"/>
  <c r="BS69" i="4"/>
  <c r="BM69" i="4"/>
  <c r="CK68" i="4"/>
  <c r="CE68" i="4"/>
  <c r="BY68" i="4"/>
  <c r="BS68" i="4"/>
  <c r="BM68" i="4"/>
  <c r="CK67" i="4"/>
  <c r="CE67" i="4"/>
  <c r="BY67" i="4"/>
  <c r="BS67" i="4"/>
  <c r="BM67" i="4"/>
  <c r="CK66" i="4"/>
  <c r="CE66" i="4"/>
  <c r="BY66" i="4"/>
  <c r="BS66" i="4"/>
  <c r="CK65" i="4"/>
  <c r="CE65" i="4"/>
  <c r="BY65" i="4"/>
  <c r="BS65" i="4"/>
  <c r="CK64" i="4"/>
  <c r="CE64" i="4"/>
  <c r="BY64" i="4"/>
  <c r="BS64" i="4"/>
  <c r="BM64" i="4"/>
  <c r="CK63" i="4"/>
  <c r="CE63" i="4"/>
  <c r="BY63" i="4"/>
  <c r="BS63" i="4"/>
  <c r="BM63" i="4"/>
  <c r="CK62" i="4"/>
  <c r="CE62" i="4"/>
  <c r="BY62" i="4"/>
  <c r="BS62" i="4"/>
  <c r="BM62" i="4"/>
  <c r="CK61" i="4"/>
  <c r="CE61" i="4"/>
  <c r="BY61" i="4"/>
  <c r="BS61" i="4"/>
  <c r="EV60" i="4"/>
  <c r="EQ60" i="4"/>
  <c r="EL60" i="4"/>
  <c r="DQ60" i="4"/>
  <c r="DK60" i="4"/>
  <c r="CK60" i="4"/>
  <c r="CE60" i="4"/>
  <c r="BY60" i="4"/>
  <c r="BS60" i="4"/>
  <c r="BF60" i="4"/>
  <c r="BA60" i="4"/>
  <c r="AW60" i="4"/>
  <c r="AS60" i="4"/>
  <c r="AN60" i="4"/>
  <c r="AI60" i="4"/>
  <c r="AC60" i="4"/>
  <c r="X60" i="4"/>
  <c r="T60" i="4"/>
  <c r="O60" i="4"/>
  <c r="E60" i="4"/>
  <c r="B60" i="4"/>
  <c r="EV59" i="4"/>
  <c r="EQ59" i="4"/>
  <c r="EL59" i="4"/>
  <c r="DQ59" i="4"/>
  <c r="DK59" i="4"/>
  <c r="CK59" i="4"/>
  <c r="CE59" i="4"/>
  <c r="BY59" i="4"/>
  <c r="BS59" i="4"/>
  <c r="BM59" i="4"/>
  <c r="BF59" i="4"/>
  <c r="BA59" i="4"/>
  <c r="AW59" i="4"/>
  <c r="AS59" i="4"/>
  <c r="AN59" i="4"/>
  <c r="AI59" i="4"/>
  <c r="AC59" i="4"/>
  <c r="X59" i="4"/>
  <c r="T59" i="4"/>
  <c r="O59" i="4"/>
  <c r="E59" i="4"/>
  <c r="B59" i="4"/>
  <c r="EV58" i="4"/>
  <c r="EQ58" i="4"/>
  <c r="EL58" i="4"/>
  <c r="DQ58" i="4"/>
  <c r="DK58" i="4"/>
  <c r="CK58" i="4"/>
  <c r="CE58" i="4"/>
  <c r="BY58" i="4"/>
  <c r="BS58" i="4"/>
  <c r="BM58" i="4"/>
  <c r="BF58" i="4"/>
  <c r="BA58" i="4"/>
  <c r="AW58" i="4"/>
  <c r="AS58" i="4"/>
  <c r="AN58" i="4"/>
  <c r="AI58" i="4"/>
  <c r="AC58" i="4"/>
  <c r="X58" i="4"/>
  <c r="T58" i="4"/>
  <c r="O58" i="4"/>
  <c r="E58" i="4"/>
  <c r="B58" i="4"/>
  <c r="EV57" i="4"/>
  <c r="EQ57" i="4"/>
  <c r="EL57" i="4"/>
  <c r="DQ57" i="4"/>
  <c r="DK57" i="4"/>
  <c r="CK57" i="4"/>
  <c r="CE57" i="4"/>
  <c r="BY57" i="4"/>
  <c r="BS57" i="4"/>
  <c r="BM57" i="4"/>
  <c r="BF57" i="4"/>
  <c r="BA57" i="4"/>
  <c r="AW57" i="4"/>
  <c r="AS57" i="4"/>
  <c r="AN57" i="4"/>
  <c r="AI57" i="4"/>
  <c r="AC57" i="4"/>
  <c r="X57" i="4"/>
  <c r="T57" i="4"/>
  <c r="O57" i="4"/>
  <c r="E57" i="4"/>
  <c r="B57" i="4"/>
  <c r="EV56" i="4"/>
  <c r="EQ56" i="4"/>
  <c r="EL56" i="4"/>
  <c r="DQ56" i="4"/>
  <c r="DK56" i="4"/>
  <c r="CK56" i="4"/>
  <c r="CE56" i="4"/>
  <c r="BY56" i="4"/>
  <c r="BS56" i="4"/>
  <c r="BF56" i="4"/>
  <c r="BA56" i="4"/>
  <c r="AW56" i="4"/>
  <c r="AS56" i="4"/>
  <c r="AN56" i="4"/>
  <c r="AI56" i="4"/>
  <c r="AC56" i="4"/>
  <c r="X56" i="4"/>
  <c r="T56" i="4"/>
  <c r="O56" i="4"/>
  <c r="E56" i="4"/>
  <c r="B56" i="4"/>
  <c r="EV55" i="4"/>
  <c r="EQ55" i="4"/>
  <c r="EL55" i="4"/>
  <c r="DQ55" i="4"/>
  <c r="DK55" i="4"/>
  <c r="CK55" i="4"/>
  <c r="CE55" i="4"/>
  <c r="BY55" i="4"/>
  <c r="BS55" i="4"/>
  <c r="BF55" i="4"/>
  <c r="BA55" i="4"/>
  <c r="AW55" i="4"/>
  <c r="AS55" i="4"/>
  <c r="AN55" i="4"/>
  <c r="AI55" i="4"/>
  <c r="AC55" i="4"/>
  <c r="X55" i="4"/>
  <c r="T55" i="4"/>
  <c r="O55" i="4"/>
  <c r="E55" i="4"/>
  <c r="B55" i="4"/>
  <c r="EV54" i="4"/>
  <c r="EQ54" i="4"/>
  <c r="EL54" i="4"/>
  <c r="DQ54" i="4"/>
  <c r="DK54" i="4"/>
  <c r="CK54" i="4"/>
  <c r="CE54" i="4"/>
  <c r="BY54" i="4"/>
  <c r="BS54" i="4"/>
  <c r="BM54" i="4"/>
  <c r="BF54" i="4"/>
  <c r="BA54" i="4"/>
  <c r="AW54" i="4"/>
  <c r="AS54" i="4"/>
  <c r="AN54" i="4"/>
  <c r="AI54" i="4"/>
  <c r="AC54" i="4"/>
  <c r="X54" i="4"/>
  <c r="T54" i="4"/>
  <c r="O54" i="4"/>
  <c r="E54" i="4"/>
  <c r="B54" i="4"/>
  <c r="EV53" i="4"/>
  <c r="EQ53" i="4"/>
  <c r="EL53" i="4"/>
  <c r="DQ53" i="4"/>
  <c r="DK53" i="4"/>
  <c r="CK53" i="4"/>
  <c r="CE53" i="4"/>
  <c r="BY53" i="4"/>
  <c r="BS53" i="4"/>
  <c r="BM53" i="4"/>
  <c r="BF53" i="4"/>
  <c r="BA53" i="4"/>
  <c r="AW53" i="4"/>
  <c r="AS53" i="4"/>
  <c r="AN53" i="4"/>
  <c r="AI53" i="4"/>
  <c r="AC53" i="4"/>
  <c r="X53" i="4"/>
  <c r="T53" i="4"/>
  <c r="O53" i="4"/>
  <c r="E53" i="4"/>
  <c r="B53" i="4"/>
  <c r="EV52" i="4"/>
  <c r="EQ52" i="4"/>
  <c r="EL52" i="4"/>
  <c r="DQ52" i="4"/>
  <c r="DK52" i="4"/>
  <c r="CK52" i="4"/>
  <c r="CE52" i="4"/>
  <c r="BY52" i="4"/>
  <c r="BS52" i="4"/>
  <c r="BM52" i="4"/>
  <c r="BF52" i="4"/>
  <c r="BA52" i="4"/>
  <c r="AW52" i="4"/>
  <c r="AS52" i="4"/>
  <c r="AN52" i="4"/>
  <c r="AI52" i="4"/>
  <c r="AC52" i="4"/>
  <c r="X52" i="4"/>
  <c r="T52" i="4"/>
  <c r="O52" i="4"/>
  <c r="E52" i="4"/>
  <c r="B52" i="4"/>
  <c r="EV51" i="4"/>
  <c r="EQ51" i="4"/>
  <c r="EL51" i="4"/>
  <c r="DQ51" i="4"/>
  <c r="DK51" i="4"/>
  <c r="CK51" i="4"/>
  <c r="CE51" i="4"/>
  <c r="BY51" i="4"/>
  <c r="BS51" i="4"/>
  <c r="BF51" i="4"/>
  <c r="BA51" i="4"/>
  <c r="AW51" i="4"/>
  <c r="AS51" i="4"/>
  <c r="AN51" i="4"/>
  <c r="AI51" i="4"/>
  <c r="AC51" i="4"/>
  <c r="X51" i="4"/>
  <c r="T51" i="4"/>
  <c r="O51" i="4"/>
  <c r="E51" i="4"/>
  <c r="B51" i="4"/>
  <c r="EV50" i="4"/>
  <c r="EQ50" i="4"/>
  <c r="EL50" i="4"/>
  <c r="DQ50" i="4"/>
  <c r="DK50" i="4"/>
  <c r="CK50" i="4"/>
  <c r="CE50" i="4"/>
  <c r="BY50" i="4"/>
  <c r="BS50" i="4"/>
  <c r="BF50" i="4"/>
  <c r="BA50" i="4"/>
  <c r="AW50" i="4"/>
  <c r="AS50" i="4"/>
  <c r="AN50" i="4"/>
  <c r="AI50" i="4"/>
  <c r="AC50" i="4"/>
  <c r="X50" i="4"/>
  <c r="T50" i="4"/>
  <c r="O50" i="4"/>
  <c r="E50" i="4"/>
  <c r="B50" i="4"/>
  <c r="EV49" i="4"/>
  <c r="EQ49" i="4"/>
  <c r="EL49" i="4"/>
  <c r="DQ49" i="4"/>
  <c r="DK49" i="4"/>
  <c r="CK49" i="4"/>
  <c r="CE49" i="4"/>
  <c r="BY49" i="4"/>
  <c r="BS49" i="4"/>
  <c r="BM49" i="4"/>
  <c r="BF49" i="4"/>
  <c r="BA49" i="4"/>
  <c r="AW49" i="4"/>
  <c r="AS49" i="4"/>
  <c r="AN49" i="4"/>
  <c r="AI49" i="4"/>
  <c r="AC49" i="4"/>
  <c r="X49" i="4"/>
  <c r="T49" i="4"/>
  <c r="O49" i="4"/>
  <c r="E49" i="4"/>
  <c r="B49" i="4"/>
  <c r="EV48" i="4"/>
  <c r="EQ48" i="4"/>
  <c r="EL48" i="4"/>
  <c r="DQ48" i="4"/>
  <c r="DK48" i="4"/>
  <c r="CK48" i="4"/>
  <c r="CE48" i="4"/>
  <c r="BY48" i="4"/>
  <c r="BS48" i="4"/>
  <c r="BM48" i="4"/>
  <c r="BF48" i="4"/>
  <c r="BA48" i="4"/>
  <c r="AW48" i="4"/>
  <c r="AS48" i="4"/>
  <c r="AN48" i="4"/>
  <c r="AI48" i="4"/>
  <c r="AC48" i="4"/>
  <c r="X48" i="4"/>
  <c r="T48" i="4"/>
  <c r="O48" i="4"/>
  <c r="E48" i="4"/>
  <c r="B48" i="4"/>
  <c r="EV47" i="4"/>
  <c r="EQ47" i="4"/>
  <c r="EL47" i="4"/>
  <c r="DQ47" i="4"/>
  <c r="DK47" i="4"/>
  <c r="CK47" i="4"/>
  <c r="CE47" i="4"/>
  <c r="BY47" i="4"/>
  <c r="BS47" i="4"/>
  <c r="BM47" i="4"/>
  <c r="BF47" i="4"/>
  <c r="BA47" i="4"/>
  <c r="AW47" i="4"/>
  <c r="AS47" i="4"/>
  <c r="AN47" i="4"/>
  <c r="AI47" i="4"/>
  <c r="AC47" i="4"/>
  <c r="X47" i="4"/>
  <c r="T47" i="4"/>
  <c r="O47" i="4"/>
  <c r="E47" i="4"/>
  <c r="B47" i="4"/>
  <c r="EV46" i="4"/>
  <c r="EQ46" i="4"/>
  <c r="EL46" i="4"/>
  <c r="DQ46" i="4"/>
  <c r="DK46" i="4"/>
  <c r="CK46" i="4"/>
  <c r="CE46" i="4"/>
  <c r="BY46" i="4"/>
  <c r="BS46" i="4"/>
  <c r="BF46" i="4"/>
  <c r="BA46" i="4"/>
  <c r="AW46" i="4"/>
  <c r="AS46" i="4"/>
  <c r="AN46" i="4"/>
  <c r="AI46" i="4"/>
  <c r="AC46" i="4"/>
  <c r="X46" i="4"/>
  <c r="T46" i="4"/>
  <c r="O46" i="4"/>
  <c r="E46" i="4"/>
  <c r="B46" i="4"/>
  <c r="EV45" i="4"/>
  <c r="EQ45" i="4"/>
  <c r="EL45" i="4"/>
  <c r="DQ45" i="4"/>
  <c r="DK45" i="4"/>
  <c r="CK45" i="4"/>
  <c r="CE45" i="4"/>
  <c r="BY45" i="4"/>
  <c r="BS45" i="4"/>
  <c r="BF45" i="4"/>
  <c r="BA45" i="4"/>
  <c r="AW45" i="4"/>
  <c r="AS45" i="4"/>
  <c r="AN45" i="4"/>
  <c r="AI45" i="4"/>
  <c r="AC45" i="4"/>
  <c r="X45" i="4"/>
  <c r="T45" i="4"/>
  <c r="O45" i="4"/>
  <c r="E45" i="4"/>
  <c r="B45" i="4"/>
  <c r="EV44" i="4"/>
  <c r="EQ44" i="4"/>
  <c r="EL44" i="4"/>
  <c r="DQ44" i="4"/>
  <c r="DK44" i="4"/>
  <c r="CK44" i="4"/>
  <c r="CE44" i="4"/>
  <c r="BY44" i="4"/>
  <c r="BS44" i="4"/>
  <c r="BM44" i="4"/>
  <c r="BF44" i="4"/>
  <c r="BA44" i="4"/>
  <c r="AW44" i="4"/>
  <c r="AS44" i="4"/>
  <c r="AN44" i="4"/>
  <c r="AI44" i="4"/>
  <c r="AC44" i="4"/>
  <c r="X44" i="4"/>
  <c r="T44" i="4"/>
  <c r="O44" i="4"/>
  <c r="E44" i="4"/>
  <c r="B44" i="4"/>
  <c r="EV43" i="4"/>
  <c r="EQ43" i="4"/>
  <c r="EL43" i="4"/>
  <c r="DQ43" i="4"/>
  <c r="DK43" i="4"/>
  <c r="CK43" i="4"/>
  <c r="CE43" i="4"/>
  <c r="BY43" i="4"/>
  <c r="BS43" i="4"/>
  <c r="BM43" i="4"/>
  <c r="BF43" i="4"/>
  <c r="BA43" i="4"/>
  <c r="AW43" i="4"/>
  <c r="AS43" i="4"/>
  <c r="AN43" i="4"/>
  <c r="AI43" i="4"/>
  <c r="AC43" i="4"/>
  <c r="X43" i="4"/>
  <c r="T43" i="4"/>
  <c r="O43" i="4"/>
  <c r="E43" i="4"/>
  <c r="B43" i="4"/>
  <c r="EV42" i="4"/>
  <c r="EQ42" i="4"/>
  <c r="EL42" i="4"/>
  <c r="DQ42" i="4"/>
  <c r="DK42" i="4"/>
  <c r="CK42" i="4"/>
  <c r="CE42" i="4"/>
  <c r="BY42" i="4"/>
  <c r="BS42" i="4"/>
  <c r="BM42" i="4"/>
  <c r="BF42" i="4"/>
  <c r="BA42" i="4"/>
  <c r="AW42" i="4"/>
  <c r="AS42" i="4"/>
  <c r="AN42" i="4"/>
  <c r="AI42" i="4"/>
  <c r="AC42" i="4"/>
  <c r="X42" i="4"/>
  <c r="T42" i="4"/>
  <c r="O42" i="4"/>
  <c r="E42" i="4"/>
  <c r="B42" i="4"/>
  <c r="EV41" i="4"/>
  <c r="EQ41" i="4"/>
  <c r="EL41" i="4"/>
  <c r="DQ41" i="4"/>
  <c r="DK41" i="4"/>
  <c r="CK41" i="4"/>
  <c r="CE41" i="4"/>
  <c r="BY41" i="4"/>
  <c r="BS41" i="4"/>
  <c r="BF41" i="4"/>
  <c r="BA41" i="4"/>
  <c r="AW41" i="4"/>
  <c r="AS41" i="4"/>
  <c r="AN41" i="4"/>
  <c r="AI41" i="4"/>
  <c r="AC41" i="4"/>
  <c r="X41" i="4"/>
  <c r="T41" i="4"/>
  <c r="O41" i="4"/>
  <c r="E41" i="4"/>
  <c r="B41" i="4"/>
  <c r="EV40" i="4"/>
  <c r="EQ40" i="4"/>
  <c r="EL40" i="4"/>
  <c r="DQ40" i="4"/>
  <c r="DK40" i="4"/>
  <c r="CK40" i="4"/>
  <c r="CE40" i="4"/>
  <c r="BY40" i="4"/>
  <c r="BS40" i="4"/>
  <c r="BF40" i="4"/>
  <c r="BA40" i="4"/>
  <c r="AW40" i="4"/>
  <c r="AS40" i="4"/>
  <c r="AN40" i="4"/>
  <c r="AI40" i="4"/>
  <c r="AC40" i="4"/>
  <c r="X40" i="4"/>
  <c r="T40" i="4"/>
  <c r="O40" i="4"/>
  <c r="E40" i="4"/>
  <c r="B40" i="4"/>
  <c r="EV39" i="4"/>
  <c r="EQ39" i="4"/>
  <c r="EL39" i="4"/>
  <c r="DQ39" i="4"/>
  <c r="DK39" i="4"/>
  <c r="CK39" i="4"/>
  <c r="CE39" i="4"/>
  <c r="BY39" i="4"/>
  <c r="BS39" i="4"/>
  <c r="BM39" i="4"/>
  <c r="BF39" i="4"/>
  <c r="BA39" i="4"/>
  <c r="AW39" i="4"/>
  <c r="AS39" i="4"/>
  <c r="AN39" i="4"/>
  <c r="AI39" i="4"/>
  <c r="AC39" i="4"/>
  <c r="X39" i="4"/>
  <c r="T39" i="4"/>
  <c r="O39" i="4"/>
  <c r="E39" i="4"/>
  <c r="B39" i="4"/>
  <c r="EV38" i="4"/>
  <c r="EQ38" i="4"/>
  <c r="EL38" i="4"/>
  <c r="DQ38" i="4"/>
  <c r="DK38" i="4"/>
  <c r="CK38" i="4"/>
  <c r="CE38" i="4"/>
  <c r="BY38" i="4"/>
  <c r="BS38" i="4"/>
  <c r="BM38" i="4"/>
  <c r="BF38" i="4"/>
  <c r="BA38" i="4"/>
  <c r="AW38" i="4"/>
  <c r="AS38" i="4"/>
  <c r="AN38" i="4"/>
  <c r="AI38" i="4"/>
  <c r="AC38" i="4"/>
  <c r="X38" i="4"/>
  <c r="T38" i="4"/>
  <c r="O38" i="4"/>
  <c r="E38" i="4"/>
  <c r="B38" i="4"/>
  <c r="EV37" i="4"/>
  <c r="EQ37" i="4"/>
  <c r="EL37" i="4"/>
  <c r="DQ37" i="4"/>
  <c r="DK37" i="4"/>
  <c r="CK37" i="4"/>
  <c r="CE37" i="4"/>
  <c r="BY37" i="4"/>
  <c r="BS37" i="4"/>
  <c r="BM37" i="4"/>
  <c r="BF37" i="4"/>
  <c r="BA37" i="4"/>
  <c r="AW37" i="4"/>
  <c r="AS37" i="4"/>
  <c r="AN37" i="4"/>
  <c r="AI37" i="4"/>
  <c r="AC37" i="4"/>
  <c r="X37" i="4"/>
  <c r="T37" i="4"/>
  <c r="O37" i="4"/>
  <c r="E37" i="4"/>
  <c r="B37" i="4"/>
  <c r="EV36" i="4"/>
  <c r="EQ36" i="4"/>
  <c r="EL36" i="4"/>
  <c r="DQ36" i="4"/>
  <c r="DK36" i="4"/>
  <c r="CK36" i="4"/>
  <c r="CE36" i="4"/>
  <c r="BY36" i="4"/>
  <c r="BS36" i="4"/>
  <c r="BF36" i="4"/>
  <c r="BA36" i="4"/>
  <c r="AW36" i="4"/>
  <c r="AS36" i="4"/>
  <c r="AN36" i="4"/>
  <c r="AI36" i="4"/>
  <c r="AC36" i="4"/>
  <c r="X36" i="4"/>
  <c r="T36" i="4"/>
  <c r="O36" i="4"/>
  <c r="E36" i="4"/>
  <c r="B36" i="4"/>
  <c r="EV35" i="4"/>
  <c r="EQ35" i="4"/>
  <c r="EL35" i="4"/>
  <c r="DQ35" i="4"/>
  <c r="DK35" i="4"/>
  <c r="CK35" i="4"/>
  <c r="CE35" i="4"/>
  <c r="BY35" i="4"/>
  <c r="BS35" i="4"/>
  <c r="BF35" i="4"/>
  <c r="BA35" i="4"/>
  <c r="AW35" i="4"/>
  <c r="AS35" i="4"/>
  <c r="AN35" i="4"/>
  <c r="AI35" i="4"/>
  <c r="AC35" i="4"/>
  <c r="X35" i="4"/>
  <c r="T35" i="4"/>
  <c r="O35" i="4"/>
  <c r="E35" i="4"/>
  <c r="B35" i="4"/>
  <c r="EV34" i="4"/>
  <c r="EQ34" i="4"/>
  <c r="EL34" i="4"/>
  <c r="DQ34" i="4"/>
  <c r="DK34" i="4"/>
  <c r="CK34" i="4"/>
  <c r="CE34" i="4"/>
  <c r="BY34" i="4"/>
  <c r="BS34" i="4"/>
  <c r="BM34" i="4"/>
  <c r="BF34" i="4"/>
  <c r="BA34" i="4"/>
  <c r="AW34" i="4"/>
  <c r="AS34" i="4"/>
  <c r="AN34" i="4"/>
  <c r="AI34" i="4"/>
  <c r="AC34" i="4"/>
  <c r="X34" i="4"/>
  <c r="T34" i="4"/>
  <c r="O34" i="4"/>
  <c r="E34" i="4"/>
  <c r="B34" i="4"/>
  <c r="EV33" i="4"/>
  <c r="EQ33" i="4"/>
  <c r="EL33" i="4"/>
  <c r="DQ33" i="4"/>
  <c r="DK33" i="4"/>
  <c r="CK33" i="4"/>
  <c r="CE33" i="4"/>
  <c r="BY33" i="4"/>
  <c r="BS33" i="4"/>
  <c r="BM33" i="4"/>
  <c r="BF33" i="4"/>
  <c r="BA33" i="4"/>
  <c r="AW33" i="4"/>
  <c r="AS33" i="4"/>
  <c r="AN33" i="4"/>
  <c r="AI33" i="4"/>
  <c r="AC33" i="4"/>
  <c r="X33" i="4"/>
  <c r="T33" i="4"/>
  <c r="O33" i="4"/>
  <c r="E33" i="4"/>
  <c r="B33" i="4"/>
  <c r="EV32" i="4"/>
  <c r="EQ32" i="4"/>
  <c r="EL32" i="4"/>
  <c r="DQ32" i="4"/>
  <c r="DK32" i="4"/>
  <c r="CK32" i="4"/>
  <c r="CE32" i="4"/>
  <c r="BY32" i="4"/>
  <c r="BS32" i="4"/>
  <c r="BM32" i="4"/>
  <c r="BF32" i="4"/>
  <c r="BA32" i="4"/>
  <c r="AW32" i="4"/>
  <c r="AS32" i="4"/>
  <c r="AN32" i="4"/>
  <c r="AI32" i="4"/>
  <c r="AC32" i="4"/>
  <c r="X32" i="4"/>
  <c r="T32" i="4"/>
  <c r="O32" i="4"/>
  <c r="E32" i="4"/>
  <c r="B32" i="4"/>
  <c r="EV31" i="4"/>
  <c r="EQ31" i="4"/>
  <c r="EL31" i="4"/>
  <c r="DQ31" i="4"/>
  <c r="DK31" i="4"/>
  <c r="CK31" i="4"/>
  <c r="CE31" i="4"/>
  <c r="BY31" i="4"/>
  <c r="BS31" i="4"/>
  <c r="BF31" i="4"/>
  <c r="BA31" i="4"/>
  <c r="AW31" i="4"/>
  <c r="AS31" i="4"/>
  <c r="AN31" i="4"/>
  <c r="AI31" i="4"/>
  <c r="AC31" i="4"/>
  <c r="X31" i="4"/>
  <c r="T31" i="4"/>
  <c r="O31" i="4"/>
  <c r="E31" i="4"/>
  <c r="B31" i="4"/>
  <c r="EV30" i="4"/>
  <c r="EQ30" i="4"/>
  <c r="EL30" i="4"/>
  <c r="DQ30" i="4"/>
  <c r="DK30" i="4"/>
  <c r="CK30" i="4"/>
  <c r="CE30" i="4"/>
  <c r="BY30" i="4"/>
  <c r="BS30" i="4"/>
  <c r="BF30" i="4"/>
  <c r="BA30" i="4"/>
  <c r="AW30" i="4"/>
  <c r="AS30" i="4"/>
  <c r="AN30" i="4"/>
  <c r="AI30" i="4"/>
  <c r="AC30" i="4"/>
  <c r="X30" i="4"/>
  <c r="T30" i="4"/>
  <c r="O30" i="4"/>
  <c r="E30" i="4"/>
  <c r="B30" i="4"/>
  <c r="EV29" i="4"/>
  <c r="EQ29" i="4"/>
  <c r="EL29" i="4"/>
  <c r="DQ29" i="4"/>
  <c r="DK29" i="4"/>
  <c r="CK29" i="4"/>
  <c r="CE29" i="4"/>
  <c r="BY29" i="4"/>
  <c r="BS29" i="4"/>
  <c r="BM29" i="4"/>
  <c r="BF29" i="4"/>
  <c r="BA29" i="4"/>
  <c r="AW29" i="4"/>
  <c r="AS29" i="4"/>
  <c r="AN29" i="4"/>
  <c r="AI29" i="4"/>
  <c r="AC29" i="4"/>
  <c r="X29" i="4"/>
  <c r="T29" i="4"/>
  <c r="O29" i="4"/>
  <c r="E29" i="4"/>
  <c r="B29" i="4"/>
  <c r="EV28" i="4"/>
  <c r="EQ28" i="4"/>
  <c r="EL28" i="4"/>
  <c r="DQ28" i="4"/>
  <c r="DK28" i="4"/>
  <c r="CK28" i="4"/>
  <c r="CE28" i="4"/>
  <c r="BY28" i="4"/>
  <c r="BS28" i="4"/>
  <c r="BM28" i="4"/>
  <c r="BF28" i="4"/>
  <c r="BA28" i="4"/>
  <c r="AW28" i="4"/>
  <c r="AS28" i="4"/>
  <c r="AN28" i="4"/>
  <c r="AI28" i="4"/>
  <c r="AC28" i="4"/>
  <c r="X28" i="4"/>
  <c r="T28" i="4"/>
  <c r="O28" i="4"/>
  <c r="E28" i="4"/>
  <c r="B28" i="4"/>
  <c r="EV27" i="4"/>
  <c r="EQ27" i="4"/>
  <c r="EL27" i="4"/>
  <c r="DQ27" i="4"/>
  <c r="DK27" i="4"/>
  <c r="CK27" i="4"/>
  <c r="CE27" i="4"/>
  <c r="BY27" i="4"/>
  <c r="BS27" i="4"/>
  <c r="BM27" i="4"/>
  <c r="BF27" i="4"/>
  <c r="BA27" i="4"/>
  <c r="AW27" i="4"/>
  <c r="AS27" i="4"/>
  <c r="AN27" i="4"/>
  <c r="AI27" i="4"/>
  <c r="AC27" i="4"/>
  <c r="X27" i="4"/>
  <c r="T27" i="4"/>
  <c r="O27" i="4"/>
  <c r="E27" i="4"/>
  <c r="B27" i="4"/>
  <c r="EV26" i="4"/>
  <c r="EQ26" i="4"/>
  <c r="EL26" i="4"/>
  <c r="DQ26" i="4"/>
  <c r="DK26" i="4"/>
  <c r="CK26" i="4"/>
  <c r="CE26" i="4"/>
  <c r="BY26" i="4"/>
  <c r="BS26" i="4"/>
  <c r="BF26" i="4"/>
  <c r="BA26" i="4"/>
  <c r="AW26" i="4"/>
  <c r="AS26" i="4"/>
  <c r="AN26" i="4"/>
  <c r="AI26" i="4"/>
  <c r="AC26" i="4"/>
  <c r="X26" i="4"/>
  <c r="T26" i="4"/>
  <c r="O26" i="4"/>
  <c r="E26" i="4"/>
  <c r="B26" i="4"/>
  <c r="EV25" i="4"/>
  <c r="EQ25" i="4"/>
  <c r="EL25" i="4"/>
  <c r="DQ25" i="4"/>
  <c r="DK25" i="4"/>
  <c r="CK25" i="4"/>
  <c r="CE25" i="4"/>
  <c r="BY25" i="4"/>
  <c r="BS25" i="4"/>
  <c r="BF25" i="4"/>
  <c r="BA25" i="4"/>
  <c r="AW25" i="4"/>
  <c r="AS25" i="4"/>
  <c r="AN25" i="4"/>
  <c r="AI25" i="4"/>
  <c r="AC25" i="4"/>
  <c r="X25" i="4"/>
  <c r="T25" i="4"/>
  <c r="O25" i="4"/>
  <c r="E25" i="4"/>
  <c r="B25" i="4"/>
  <c r="EV24" i="4"/>
  <c r="EQ24" i="4"/>
  <c r="EL24" i="4"/>
  <c r="DQ24" i="4"/>
  <c r="DK24" i="4"/>
  <c r="CK24" i="4"/>
  <c r="CE24" i="4"/>
  <c r="BY24" i="4"/>
  <c r="BS24" i="4"/>
  <c r="BM24" i="4"/>
  <c r="BF24" i="4"/>
  <c r="BA24" i="4"/>
  <c r="AW24" i="4"/>
  <c r="AS24" i="4"/>
  <c r="AN24" i="4"/>
  <c r="AI24" i="4"/>
  <c r="AC24" i="4"/>
  <c r="X24" i="4"/>
  <c r="T24" i="4"/>
  <c r="O24" i="4"/>
  <c r="E24" i="4"/>
  <c r="B24" i="4"/>
  <c r="EV23" i="4"/>
  <c r="EQ23" i="4"/>
  <c r="EL23" i="4"/>
  <c r="DQ23" i="4"/>
  <c r="DK23" i="4"/>
  <c r="CK23" i="4"/>
  <c r="CE23" i="4"/>
  <c r="BY23" i="4"/>
  <c r="BS23" i="4"/>
  <c r="BM23" i="4"/>
  <c r="BF23" i="4"/>
  <c r="BA23" i="4"/>
  <c r="AW23" i="4"/>
  <c r="AS23" i="4"/>
  <c r="AN23" i="4"/>
  <c r="AI23" i="4"/>
  <c r="AC23" i="4"/>
  <c r="X23" i="4"/>
  <c r="T23" i="4"/>
  <c r="O23" i="4"/>
  <c r="E23" i="4"/>
  <c r="B23" i="4"/>
  <c r="EV22" i="4"/>
  <c r="EQ22" i="4"/>
  <c r="EL22" i="4"/>
  <c r="DQ22" i="4"/>
  <c r="DK22" i="4"/>
  <c r="CK22" i="4"/>
  <c r="CE22" i="4"/>
  <c r="BY22" i="4"/>
  <c r="BS22" i="4"/>
  <c r="BM22" i="4"/>
  <c r="BF22" i="4"/>
  <c r="BA22" i="4"/>
  <c r="AW22" i="4"/>
  <c r="AS22" i="4"/>
  <c r="AN22" i="4"/>
  <c r="AI22" i="4"/>
  <c r="AC22" i="4"/>
  <c r="X22" i="4"/>
  <c r="T22" i="4"/>
  <c r="O22" i="4"/>
  <c r="E22" i="4"/>
  <c r="B22" i="4"/>
  <c r="EV21" i="4"/>
  <c r="EQ21" i="4"/>
  <c r="EL21" i="4"/>
  <c r="DQ21" i="4"/>
  <c r="DK21" i="4"/>
  <c r="CK21" i="4"/>
  <c r="CE21" i="4"/>
  <c r="BY21" i="4"/>
  <c r="BS21" i="4"/>
  <c r="BF21" i="4"/>
  <c r="BA21" i="4"/>
  <c r="AW21" i="4"/>
  <c r="AS21" i="4"/>
  <c r="AN21" i="4"/>
  <c r="AI21" i="4"/>
  <c r="AC21" i="4"/>
  <c r="X21" i="4"/>
  <c r="T21" i="4"/>
  <c r="O21" i="4"/>
  <c r="E21" i="4"/>
  <c r="B21" i="4"/>
  <c r="EV20" i="4"/>
  <c r="EQ20" i="4"/>
  <c r="EL20" i="4"/>
  <c r="DQ20" i="4"/>
  <c r="DK20" i="4"/>
  <c r="CK20" i="4"/>
  <c r="CE20" i="4"/>
  <c r="BY20" i="4"/>
  <c r="BS20" i="4"/>
  <c r="BF20" i="4"/>
  <c r="BA20" i="4"/>
  <c r="AW20" i="4"/>
  <c r="AS20" i="4"/>
  <c r="AN20" i="4"/>
  <c r="AI20" i="4"/>
  <c r="AC20" i="4"/>
  <c r="X20" i="4"/>
  <c r="T20" i="4"/>
  <c r="O20" i="4"/>
  <c r="E20" i="4"/>
  <c r="B20" i="4"/>
  <c r="EV19" i="4"/>
  <c r="EQ19" i="4"/>
  <c r="EL19" i="4"/>
  <c r="DQ19" i="4"/>
  <c r="DK19" i="4"/>
  <c r="CK19" i="4"/>
  <c r="CE19" i="4"/>
  <c r="BY19" i="4"/>
  <c r="BS19" i="4"/>
  <c r="BM19" i="4"/>
  <c r="BF19" i="4"/>
  <c r="BA19" i="4"/>
  <c r="AW19" i="4"/>
  <c r="AS19" i="4"/>
  <c r="AN19" i="4"/>
  <c r="AI19" i="4"/>
  <c r="AC19" i="4"/>
  <c r="X19" i="4"/>
  <c r="T19" i="4"/>
  <c r="O19" i="4"/>
  <c r="E19" i="4"/>
  <c r="B19" i="4"/>
  <c r="EV18" i="4"/>
  <c r="EQ18" i="4"/>
  <c r="EL18" i="4"/>
  <c r="DQ18" i="4"/>
  <c r="DK18" i="4"/>
  <c r="CK18" i="4"/>
  <c r="CE18" i="4"/>
  <c r="BY18" i="4"/>
  <c r="BS18" i="4"/>
  <c r="BM18" i="4"/>
  <c r="BF18" i="4"/>
  <c r="BA18" i="4"/>
  <c r="AW18" i="4"/>
  <c r="AS18" i="4"/>
  <c r="AN18" i="4"/>
  <c r="AI18" i="4"/>
  <c r="AC18" i="4"/>
  <c r="X18" i="4"/>
  <c r="T18" i="4"/>
  <c r="O18" i="4"/>
  <c r="E18" i="4"/>
  <c r="B18" i="4"/>
  <c r="EV17" i="4"/>
  <c r="EQ17" i="4"/>
  <c r="EL17" i="4"/>
  <c r="DQ17" i="4"/>
  <c r="DK17" i="4"/>
  <c r="CK17" i="4"/>
  <c r="CE17" i="4"/>
  <c r="BY17" i="4"/>
  <c r="BS17" i="4"/>
  <c r="BM17" i="4"/>
  <c r="BF17" i="4"/>
  <c r="BA17" i="4"/>
  <c r="AW17" i="4"/>
  <c r="AS17" i="4"/>
  <c r="AN17" i="4"/>
  <c r="AI17" i="4"/>
  <c r="AC17" i="4"/>
  <c r="X17" i="4"/>
  <c r="T17" i="4"/>
  <c r="O17" i="4"/>
  <c r="E17" i="4"/>
  <c r="B17" i="4"/>
  <c r="EV16" i="4"/>
  <c r="EQ16" i="4"/>
  <c r="EL16" i="4"/>
  <c r="DQ16" i="4"/>
  <c r="DK16" i="4"/>
  <c r="CK16" i="4"/>
  <c r="CE16" i="4"/>
  <c r="BY16" i="4"/>
  <c r="BS16" i="4"/>
  <c r="BF16" i="4"/>
  <c r="BA16" i="4"/>
  <c r="AW16" i="4"/>
  <c r="AS16" i="4"/>
  <c r="AN16" i="4"/>
  <c r="AI16" i="4"/>
  <c r="AC16" i="4"/>
  <c r="X16" i="4"/>
  <c r="T16" i="4"/>
  <c r="O16" i="4"/>
  <c r="E16" i="4"/>
  <c r="B16" i="4"/>
  <c r="EV15" i="4"/>
  <c r="EQ15" i="4"/>
  <c r="EL15" i="4"/>
  <c r="DQ15" i="4"/>
  <c r="DK15" i="4"/>
  <c r="CK15" i="4"/>
  <c r="CE15" i="4"/>
  <c r="BY15" i="4"/>
  <c r="BS15" i="4"/>
  <c r="BF15" i="4"/>
  <c r="BA15" i="4"/>
  <c r="AW15" i="4"/>
  <c r="AS15" i="4"/>
  <c r="AN15" i="4"/>
  <c r="AI15" i="4"/>
  <c r="AC15" i="4"/>
  <c r="X15" i="4"/>
  <c r="T15" i="4"/>
  <c r="O15" i="4"/>
  <c r="E15" i="4"/>
  <c r="B15" i="4"/>
  <c r="EV14" i="4"/>
  <c r="EQ14" i="4"/>
  <c r="EL14" i="4"/>
  <c r="DQ14" i="4"/>
  <c r="DK14" i="4"/>
  <c r="CK14" i="4"/>
  <c r="CE14" i="4"/>
  <c r="BY14" i="4"/>
  <c r="BS14" i="4"/>
  <c r="BM14" i="4"/>
  <c r="BF14" i="4"/>
  <c r="BA14" i="4"/>
  <c r="AW14" i="4"/>
  <c r="AS14" i="4"/>
  <c r="AN14" i="4"/>
  <c r="AI14" i="4"/>
  <c r="AC14" i="4"/>
  <c r="X14" i="4"/>
  <c r="T14" i="4"/>
  <c r="O14" i="4"/>
  <c r="E14" i="4"/>
  <c r="B14" i="4"/>
  <c r="EV13" i="4"/>
  <c r="EQ13" i="4"/>
  <c r="EL13" i="4"/>
  <c r="DQ13" i="4"/>
  <c r="DK13" i="4"/>
  <c r="CK13" i="4"/>
  <c r="CE13" i="4"/>
  <c r="BY13" i="4"/>
  <c r="BS13" i="4"/>
  <c r="BM13" i="4"/>
  <c r="BF13" i="4"/>
  <c r="BA13" i="4"/>
  <c r="AW13" i="4"/>
  <c r="AS13" i="4"/>
  <c r="AN13" i="4"/>
  <c r="AI13" i="4"/>
  <c r="AC13" i="4"/>
  <c r="X13" i="4"/>
  <c r="T13" i="4"/>
  <c r="O13" i="4"/>
  <c r="E13" i="4"/>
  <c r="B13" i="4"/>
  <c r="EV12" i="4"/>
  <c r="EQ12" i="4"/>
  <c r="EL12" i="4"/>
  <c r="DQ12" i="4"/>
  <c r="DK12" i="4"/>
  <c r="CK12" i="4"/>
  <c r="CE12" i="4"/>
  <c r="BY12" i="4"/>
  <c r="BS12" i="4"/>
  <c r="BM12" i="4"/>
  <c r="BF12" i="4"/>
  <c r="BA12" i="4"/>
  <c r="AW12" i="4"/>
  <c r="AS12" i="4"/>
  <c r="AN12" i="4"/>
  <c r="AI12" i="4"/>
  <c r="AC12" i="4"/>
  <c r="X12" i="4"/>
  <c r="T12" i="4"/>
  <c r="O12" i="4"/>
  <c r="E12" i="4"/>
  <c r="B12" i="4"/>
  <c r="EV11" i="4"/>
  <c r="EQ11" i="4"/>
  <c r="EL11" i="4"/>
  <c r="DQ11" i="4"/>
  <c r="DK11" i="4"/>
  <c r="CK11" i="4"/>
  <c r="CE11" i="4"/>
  <c r="BY11" i="4"/>
  <c r="BS11" i="4"/>
  <c r="BF11" i="4"/>
  <c r="BA11" i="4"/>
  <c r="AW11" i="4"/>
  <c r="AS11" i="4"/>
  <c r="AN11" i="4"/>
  <c r="AI11" i="4"/>
  <c r="AC11" i="4"/>
  <c r="X11" i="4"/>
  <c r="T11" i="4"/>
  <c r="O11" i="4"/>
  <c r="E11" i="4"/>
  <c r="B11" i="4"/>
  <c r="EV10" i="4"/>
  <c r="EQ10" i="4"/>
  <c r="EL10" i="4"/>
  <c r="DQ10" i="4"/>
  <c r="DK10" i="4"/>
  <c r="CK10" i="4"/>
  <c r="CE10" i="4"/>
  <c r="BY10" i="4"/>
  <c r="BS10" i="4"/>
  <c r="BF10" i="4"/>
  <c r="BA10" i="4"/>
  <c r="AW10" i="4"/>
  <c r="AS10" i="4"/>
  <c r="AN10" i="4"/>
  <c r="AI10" i="4"/>
  <c r="AC10" i="4"/>
  <c r="X10" i="4"/>
  <c r="T10" i="4"/>
  <c r="O10" i="4"/>
  <c r="E10" i="4"/>
  <c r="B10" i="4"/>
  <c r="EV9" i="4"/>
  <c r="EQ9" i="4"/>
  <c r="EL9" i="4"/>
  <c r="DQ9" i="4"/>
  <c r="DK9" i="4"/>
  <c r="CK9" i="4"/>
  <c r="CE9" i="4"/>
  <c r="BY9" i="4"/>
  <c r="BS9" i="4"/>
  <c r="BM9" i="4"/>
  <c r="BF9" i="4"/>
  <c r="BA9" i="4"/>
  <c r="AW9" i="4"/>
  <c r="AS9" i="4"/>
  <c r="AN9" i="4"/>
  <c r="AI9" i="4"/>
  <c r="AC9" i="4"/>
  <c r="X9" i="4"/>
  <c r="T9" i="4"/>
  <c r="O9" i="4"/>
  <c r="E9" i="4"/>
  <c r="B9" i="4"/>
  <c r="EV8" i="4"/>
  <c r="EQ8" i="4"/>
  <c r="EL8" i="4"/>
  <c r="DQ8" i="4"/>
  <c r="DK8" i="4"/>
  <c r="CK8" i="4"/>
  <c r="CE8" i="4"/>
  <c r="BY8" i="4"/>
  <c r="BS8" i="4"/>
  <c r="BM8" i="4"/>
  <c r="BF8" i="4"/>
  <c r="BA8" i="4"/>
  <c r="AW8" i="4"/>
  <c r="AS8" i="4"/>
  <c r="AN8" i="4"/>
  <c r="AI8" i="4"/>
  <c r="AC8" i="4"/>
  <c r="X8" i="4"/>
  <c r="T8" i="4"/>
  <c r="O8" i="4"/>
  <c r="E8" i="4"/>
  <c r="B8" i="4"/>
  <c r="EV7" i="4"/>
  <c r="EQ7" i="4"/>
  <c r="EL7" i="4"/>
  <c r="DQ7" i="4"/>
  <c r="DK7" i="4"/>
  <c r="CK7" i="4"/>
  <c r="CE7" i="4"/>
  <c r="BY7" i="4"/>
  <c r="BS7" i="4"/>
  <c r="BM7" i="4"/>
  <c r="BF7" i="4"/>
  <c r="BA7" i="4"/>
  <c r="AW7" i="4"/>
  <c r="AS7" i="4"/>
  <c r="AN7" i="4"/>
  <c r="AI7" i="4"/>
  <c r="AC7" i="4"/>
  <c r="X7" i="4"/>
  <c r="T7" i="4"/>
  <c r="O7" i="4"/>
  <c r="E7" i="4"/>
  <c r="B7" i="4"/>
  <c r="EV6" i="4"/>
  <c r="EQ6" i="4"/>
  <c r="EL6" i="4"/>
  <c r="DQ6" i="4"/>
  <c r="DK6" i="4"/>
  <c r="CK6" i="4"/>
  <c r="CE6" i="4"/>
  <c r="BY6" i="4"/>
  <c r="BS6" i="4"/>
  <c r="BF6" i="4"/>
  <c r="BA6" i="4"/>
  <c r="AW6" i="4"/>
  <c r="AS6" i="4"/>
  <c r="AN6" i="4"/>
  <c r="AI6" i="4"/>
  <c r="AC6" i="4"/>
  <c r="X6" i="4"/>
  <c r="T6" i="4"/>
  <c r="O6" i="4"/>
  <c r="E6" i="4"/>
  <c r="B6" i="4"/>
  <c r="EV5" i="4"/>
  <c r="EQ5" i="4"/>
  <c r="EL5" i="4"/>
  <c r="DQ5" i="4"/>
  <c r="DK5" i="4"/>
  <c r="CK5" i="4"/>
  <c r="CE5" i="4"/>
  <c r="BY5" i="4"/>
  <c r="BS5" i="4"/>
  <c r="BF5" i="4"/>
  <c r="BA5" i="4"/>
  <c r="AW5" i="4"/>
  <c r="AS5" i="4"/>
  <c r="AN5" i="4"/>
  <c r="AI5" i="4"/>
  <c r="AC5" i="4"/>
  <c r="X5" i="4"/>
  <c r="T5" i="4"/>
  <c r="O5" i="4"/>
  <c r="E5" i="4"/>
  <c r="B5" i="4"/>
  <c r="EV4" i="4"/>
  <c r="EQ4" i="4"/>
  <c r="EL4" i="4"/>
  <c r="DQ4" i="4"/>
  <c r="DK4" i="4"/>
  <c r="CK4" i="4"/>
  <c r="CE4" i="4"/>
  <c r="BY4" i="4"/>
  <c r="BS4" i="4"/>
  <c r="BM4" i="4"/>
  <c r="BF4" i="4"/>
  <c r="BA4" i="4"/>
  <c r="AW4" i="4"/>
  <c r="AS4" i="4"/>
  <c r="AN4" i="4"/>
  <c r="AI4" i="4"/>
  <c r="AC4" i="4"/>
  <c r="X4" i="4"/>
  <c r="T4" i="4"/>
  <c r="O4" i="4"/>
  <c r="E4" i="4"/>
  <c r="B4" i="4"/>
  <c r="EV3" i="4"/>
  <c r="EQ3" i="4"/>
  <c r="EL3" i="4"/>
  <c r="DQ3" i="4"/>
  <c r="DK3" i="4"/>
  <c r="CK3" i="4"/>
  <c r="CE3" i="4"/>
  <c r="BY3" i="4"/>
  <c r="BS3" i="4"/>
  <c r="BM3" i="4"/>
  <c r="BF3" i="4"/>
  <c r="BA3" i="4"/>
  <c r="AW3" i="4"/>
  <c r="AS3" i="4"/>
  <c r="AN3" i="4"/>
  <c r="AI3" i="4"/>
  <c r="AC3" i="4"/>
  <c r="X3" i="4"/>
  <c r="T3" i="4"/>
  <c r="O3" i="4"/>
  <c r="E3" i="4"/>
  <c r="B3" i="4"/>
  <c r="EV2" i="4"/>
  <c r="EQ2" i="4"/>
  <c r="EL2" i="4"/>
  <c r="DQ2" i="4"/>
  <c r="DK2" i="4"/>
  <c r="CK2" i="4"/>
  <c r="CE2" i="4"/>
  <c r="BY2" i="4"/>
  <c r="BS2" i="4"/>
  <c r="BM2" i="4"/>
  <c r="BF2" i="4"/>
  <c r="BA2" i="4"/>
  <c r="AW2" i="4"/>
  <c r="AS2" i="4"/>
  <c r="AN2" i="4"/>
  <c r="AI2" i="4"/>
  <c r="AC2" i="4"/>
  <c r="X2" i="4"/>
  <c r="T2" i="4"/>
  <c r="O2" i="4"/>
  <c r="E2" i="4"/>
  <c r="B2" i="4"/>
  <c r="CK296" i="3"/>
  <c r="CE296" i="3"/>
  <c r="BY296" i="3"/>
  <c r="BS296" i="3"/>
  <c r="CK295" i="3"/>
  <c r="CE295" i="3"/>
  <c r="BY295" i="3"/>
  <c r="BS295" i="3"/>
  <c r="CK294" i="3"/>
  <c r="CE294" i="3"/>
  <c r="BY294" i="3"/>
  <c r="BS294" i="3"/>
  <c r="BM294" i="3"/>
  <c r="CK293" i="3"/>
  <c r="CE293" i="3"/>
  <c r="BY293" i="3"/>
  <c r="BS293" i="3"/>
  <c r="BM293" i="3"/>
  <c r="CK292" i="3"/>
  <c r="CE292" i="3"/>
  <c r="BY292" i="3"/>
  <c r="BS292" i="3"/>
  <c r="BM292" i="3"/>
  <c r="CK291" i="3"/>
  <c r="CE291" i="3"/>
  <c r="BY291" i="3"/>
  <c r="BS291" i="3"/>
  <c r="CK290" i="3"/>
  <c r="CE290" i="3"/>
  <c r="BY290" i="3"/>
  <c r="BS290" i="3"/>
  <c r="CK289" i="3"/>
  <c r="CE289" i="3"/>
  <c r="BY289" i="3"/>
  <c r="BS289" i="3"/>
  <c r="BM289" i="3"/>
  <c r="CK288" i="3"/>
  <c r="CE288" i="3"/>
  <c r="BY288" i="3"/>
  <c r="BS288" i="3"/>
  <c r="BM288" i="3"/>
  <c r="CK287" i="3"/>
  <c r="CE287" i="3"/>
  <c r="BY287" i="3"/>
  <c r="BS287" i="3"/>
  <c r="BM287" i="3"/>
  <c r="CK286" i="3"/>
  <c r="CE286" i="3"/>
  <c r="BY286" i="3"/>
  <c r="BS286" i="3"/>
  <c r="CK285" i="3"/>
  <c r="CE285" i="3"/>
  <c r="BY285" i="3"/>
  <c r="BS285" i="3"/>
  <c r="CK284" i="3"/>
  <c r="CE284" i="3"/>
  <c r="BY284" i="3"/>
  <c r="BS284" i="3"/>
  <c r="BM284" i="3"/>
  <c r="CK283" i="3"/>
  <c r="CE283" i="3"/>
  <c r="BY283" i="3"/>
  <c r="BS283" i="3"/>
  <c r="BM283" i="3"/>
  <c r="CK282" i="3"/>
  <c r="CE282" i="3"/>
  <c r="BY282" i="3"/>
  <c r="BS282" i="3"/>
  <c r="BM282" i="3"/>
  <c r="CK281" i="3"/>
  <c r="CE281" i="3"/>
  <c r="BY281" i="3"/>
  <c r="BS281" i="3"/>
  <c r="CK280" i="3"/>
  <c r="CE280" i="3"/>
  <c r="BY280" i="3"/>
  <c r="BS280" i="3"/>
  <c r="CK279" i="3"/>
  <c r="CE279" i="3"/>
  <c r="BY279" i="3"/>
  <c r="BS279" i="3"/>
  <c r="BM279" i="3"/>
  <c r="CK278" i="3"/>
  <c r="CE278" i="3"/>
  <c r="BY278" i="3"/>
  <c r="BS278" i="3"/>
  <c r="BM278" i="3"/>
  <c r="CK277" i="3"/>
  <c r="CE277" i="3"/>
  <c r="BY277" i="3"/>
  <c r="BS277" i="3"/>
  <c r="BM277" i="3"/>
  <c r="CK276" i="3"/>
  <c r="CE276" i="3"/>
  <c r="BY276" i="3"/>
  <c r="BS276" i="3"/>
  <c r="CK275" i="3"/>
  <c r="CE275" i="3"/>
  <c r="BY275" i="3"/>
  <c r="BS275" i="3"/>
  <c r="CK274" i="3"/>
  <c r="CE274" i="3"/>
  <c r="BY274" i="3"/>
  <c r="BS274" i="3"/>
  <c r="BM274" i="3"/>
  <c r="CK273" i="3"/>
  <c r="CE273" i="3"/>
  <c r="BY273" i="3"/>
  <c r="BS273" i="3"/>
  <c r="BM273" i="3"/>
  <c r="CK272" i="3"/>
  <c r="CE272" i="3"/>
  <c r="BY272" i="3"/>
  <c r="BS272" i="3"/>
  <c r="BM272" i="3"/>
  <c r="CK271" i="3"/>
  <c r="CE271" i="3"/>
  <c r="BY271" i="3"/>
  <c r="BS271" i="3"/>
  <c r="CK270" i="3"/>
  <c r="CE270" i="3"/>
  <c r="BY270" i="3"/>
  <c r="BS270" i="3"/>
  <c r="CK269" i="3"/>
  <c r="CE269" i="3"/>
  <c r="BY269" i="3"/>
  <c r="BS269" i="3"/>
  <c r="BM269" i="3"/>
  <c r="CK268" i="3"/>
  <c r="CE268" i="3"/>
  <c r="BY268" i="3"/>
  <c r="BS268" i="3"/>
  <c r="BM268" i="3"/>
  <c r="CK267" i="3"/>
  <c r="CE267" i="3"/>
  <c r="BY267" i="3"/>
  <c r="BS267" i="3"/>
  <c r="BM267" i="3"/>
  <c r="CK266" i="3"/>
  <c r="CE266" i="3"/>
  <c r="BY266" i="3"/>
  <c r="BS266" i="3"/>
  <c r="CK265" i="3"/>
  <c r="CE265" i="3"/>
  <c r="BY265" i="3"/>
  <c r="BS265" i="3"/>
  <c r="CK264" i="3"/>
  <c r="CE264" i="3"/>
  <c r="BY264" i="3"/>
  <c r="BS264" i="3"/>
  <c r="BM264" i="3"/>
  <c r="CK263" i="3"/>
  <c r="CE263" i="3"/>
  <c r="BY263" i="3"/>
  <c r="BS263" i="3"/>
  <c r="BM263" i="3"/>
  <c r="CK262" i="3"/>
  <c r="CE262" i="3"/>
  <c r="BY262" i="3"/>
  <c r="BS262" i="3"/>
  <c r="BM262" i="3"/>
  <c r="CK261" i="3"/>
  <c r="CE261" i="3"/>
  <c r="BY261" i="3"/>
  <c r="BS261" i="3"/>
  <c r="CK260" i="3"/>
  <c r="CE260" i="3"/>
  <c r="BY260" i="3"/>
  <c r="BS260" i="3"/>
  <c r="CK259" i="3"/>
  <c r="CE259" i="3"/>
  <c r="BY259" i="3"/>
  <c r="BS259" i="3"/>
  <c r="BM259" i="3"/>
  <c r="CK258" i="3"/>
  <c r="CE258" i="3"/>
  <c r="BY258" i="3"/>
  <c r="BS258" i="3"/>
  <c r="BM258" i="3"/>
  <c r="CK257" i="3"/>
  <c r="CE257" i="3"/>
  <c r="BY257" i="3"/>
  <c r="BS257" i="3"/>
  <c r="BM257" i="3"/>
  <c r="CK256" i="3"/>
  <c r="CE256" i="3"/>
  <c r="BY256" i="3"/>
  <c r="BS256" i="3"/>
  <c r="CK255" i="3"/>
  <c r="CE255" i="3"/>
  <c r="BY255" i="3"/>
  <c r="BS255" i="3"/>
  <c r="CK254" i="3"/>
  <c r="CE254" i="3"/>
  <c r="BY254" i="3"/>
  <c r="BS254" i="3"/>
  <c r="BM254" i="3"/>
  <c r="CK253" i="3"/>
  <c r="CE253" i="3"/>
  <c r="BY253" i="3"/>
  <c r="BS253" i="3"/>
  <c r="BM253" i="3"/>
  <c r="CK252" i="3"/>
  <c r="CE252" i="3"/>
  <c r="BY252" i="3"/>
  <c r="BS252" i="3"/>
  <c r="BM252" i="3"/>
  <c r="CK251" i="3"/>
  <c r="CE251" i="3"/>
  <c r="BY251" i="3"/>
  <c r="BS251" i="3"/>
  <c r="CK250" i="3"/>
  <c r="CE250" i="3"/>
  <c r="BY250" i="3"/>
  <c r="BS250" i="3"/>
  <c r="CK249" i="3"/>
  <c r="CE249" i="3"/>
  <c r="BY249" i="3"/>
  <c r="BS249" i="3"/>
  <c r="BM249" i="3"/>
  <c r="CK248" i="3"/>
  <c r="CE248" i="3"/>
  <c r="BY248" i="3"/>
  <c r="BS248" i="3"/>
  <c r="BM248" i="3"/>
  <c r="CK247" i="3"/>
  <c r="CE247" i="3"/>
  <c r="BY247" i="3"/>
  <c r="BS247" i="3"/>
  <c r="BM247" i="3"/>
  <c r="CK246" i="3"/>
  <c r="CE246" i="3"/>
  <c r="BY246" i="3"/>
  <c r="BS246" i="3"/>
  <c r="CK245" i="3"/>
  <c r="CE245" i="3"/>
  <c r="BY245" i="3"/>
  <c r="BS245" i="3"/>
  <c r="CK244" i="3"/>
  <c r="CE244" i="3"/>
  <c r="BY244" i="3"/>
  <c r="BS244" i="3"/>
  <c r="BM244" i="3"/>
  <c r="CK243" i="3"/>
  <c r="CE243" i="3"/>
  <c r="BY243" i="3"/>
  <c r="BS243" i="3"/>
  <c r="BM243" i="3"/>
  <c r="CK242" i="3"/>
  <c r="CE242" i="3"/>
  <c r="BY242" i="3"/>
  <c r="BS242" i="3"/>
  <c r="BM242" i="3"/>
  <c r="CK241" i="3"/>
  <c r="CE241" i="3"/>
  <c r="BY241" i="3"/>
  <c r="BS241" i="3"/>
  <c r="CK240" i="3"/>
  <c r="CE240" i="3"/>
  <c r="BY240" i="3"/>
  <c r="BS240" i="3"/>
  <c r="CK239" i="3"/>
  <c r="CE239" i="3"/>
  <c r="BY239" i="3"/>
  <c r="BS239" i="3"/>
  <c r="BM239" i="3"/>
  <c r="CK238" i="3"/>
  <c r="CE238" i="3"/>
  <c r="BY238" i="3"/>
  <c r="BS238" i="3"/>
  <c r="BM238" i="3"/>
  <c r="CK237" i="3"/>
  <c r="CE237" i="3"/>
  <c r="BY237" i="3"/>
  <c r="BS237" i="3"/>
  <c r="BM237" i="3"/>
  <c r="CK236" i="3"/>
  <c r="CE236" i="3"/>
  <c r="BY236" i="3"/>
  <c r="BS236" i="3"/>
  <c r="CK235" i="3"/>
  <c r="CE235" i="3"/>
  <c r="BY235" i="3"/>
  <c r="BS235" i="3"/>
  <c r="CK234" i="3"/>
  <c r="CE234" i="3"/>
  <c r="BY234" i="3"/>
  <c r="BS234" i="3"/>
  <c r="BM234" i="3"/>
  <c r="CK233" i="3"/>
  <c r="CE233" i="3"/>
  <c r="BY233" i="3"/>
  <c r="BS233" i="3"/>
  <c r="BM233" i="3"/>
  <c r="CK232" i="3"/>
  <c r="CE232" i="3"/>
  <c r="BY232" i="3"/>
  <c r="BS232" i="3"/>
  <c r="BM232" i="3"/>
  <c r="CK231" i="3"/>
  <c r="CE231" i="3"/>
  <c r="BY231" i="3"/>
  <c r="BS231" i="3"/>
  <c r="CK230" i="3"/>
  <c r="CE230" i="3"/>
  <c r="BY230" i="3"/>
  <c r="BS230" i="3"/>
  <c r="CK229" i="3"/>
  <c r="CE229" i="3"/>
  <c r="BY229" i="3"/>
  <c r="BS229" i="3"/>
  <c r="BM229" i="3"/>
  <c r="CK228" i="3"/>
  <c r="CE228" i="3"/>
  <c r="BY228" i="3"/>
  <c r="BS228" i="3"/>
  <c r="BM228" i="3"/>
  <c r="CK227" i="3"/>
  <c r="CE227" i="3"/>
  <c r="BY227" i="3"/>
  <c r="BS227" i="3"/>
  <c r="BM227" i="3"/>
  <c r="CK226" i="3"/>
  <c r="CE226" i="3"/>
  <c r="BY226" i="3"/>
  <c r="BS226" i="3"/>
  <c r="CK225" i="3"/>
  <c r="CE225" i="3"/>
  <c r="BY225" i="3"/>
  <c r="BS225" i="3"/>
  <c r="CK224" i="3"/>
  <c r="CE224" i="3"/>
  <c r="BY224" i="3"/>
  <c r="BS224" i="3"/>
  <c r="BM224" i="3"/>
  <c r="CK223" i="3"/>
  <c r="CE223" i="3"/>
  <c r="BY223" i="3"/>
  <c r="BS223" i="3"/>
  <c r="BM223" i="3"/>
  <c r="CK222" i="3"/>
  <c r="CE222" i="3"/>
  <c r="BY222" i="3"/>
  <c r="BS222" i="3"/>
  <c r="BM222" i="3"/>
  <c r="CK221" i="3"/>
  <c r="CE221" i="3"/>
  <c r="BY221" i="3"/>
  <c r="BS221" i="3"/>
  <c r="CK220" i="3"/>
  <c r="CE220" i="3"/>
  <c r="BY220" i="3"/>
  <c r="BS220" i="3"/>
  <c r="CK219" i="3"/>
  <c r="CE219" i="3"/>
  <c r="BY219" i="3"/>
  <c r="BS219" i="3"/>
  <c r="BM219" i="3"/>
  <c r="CK218" i="3"/>
  <c r="CE218" i="3"/>
  <c r="BY218" i="3"/>
  <c r="BS218" i="3"/>
  <c r="BM218" i="3"/>
  <c r="CK217" i="3"/>
  <c r="CE217" i="3"/>
  <c r="BY217" i="3"/>
  <c r="BS217" i="3"/>
  <c r="BM217" i="3"/>
  <c r="CK216" i="3"/>
  <c r="CE216" i="3"/>
  <c r="BY216" i="3"/>
  <c r="BS216" i="3"/>
  <c r="CK215" i="3"/>
  <c r="CE215" i="3"/>
  <c r="BY215" i="3"/>
  <c r="BS215" i="3"/>
  <c r="CK214" i="3"/>
  <c r="CE214" i="3"/>
  <c r="BY214" i="3"/>
  <c r="BS214" i="3"/>
  <c r="BM214" i="3"/>
  <c r="CK213" i="3"/>
  <c r="CE213" i="3"/>
  <c r="BY213" i="3"/>
  <c r="BS213" i="3"/>
  <c r="BM213" i="3"/>
  <c r="CK212" i="3"/>
  <c r="CE212" i="3"/>
  <c r="BY212" i="3"/>
  <c r="BS212" i="3"/>
  <c r="BM212" i="3"/>
  <c r="CK211" i="3"/>
  <c r="CE211" i="3"/>
  <c r="BY211" i="3"/>
  <c r="BS211" i="3"/>
  <c r="CK210" i="3"/>
  <c r="CE210" i="3"/>
  <c r="BY210" i="3"/>
  <c r="BS210" i="3"/>
  <c r="CK209" i="3"/>
  <c r="CE209" i="3"/>
  <c r="BY209" i="3"/>
  <c r="BS209" i="3"/>
  <c r="BM209" i="3"/>
  <c r="CK208" i="3"/>
  <c r="CE208" i="3"/>
  <c r="BY208" i="3"/>
  <c r="BS208" i="3"/>
  <c r="BM208" i="3"/>
  <c r="CK207" i="3"/>
  <c r="CE207" i="3"/>
  <c r="BY207" i="3"/>
  <c r="BS207" i="3"/>
  <c r="BM207" i="3"/>
  <c r="CK206" i="3"/>
  <c r="CE206" i="3"/>
  <c r="BY206" i="3"/>
  <c r="BS206" i="3"/>
  <c r="CK205" i="3"/>
  <c r="CE205" i="3"/>
  <c r="BY205" i="3"/>
  <c r="BS205" i="3"/>
  <c r="CK204" i="3"/>
  <c r="CE204" i="3"/>
  <c r="BY204" i="3"/>
  <c r="BS204" i="3"/>
  <c r="BM204" i="3"/>
  <c r="CK203" i="3"/>
  <c r="CE203" i="3"/>
  <c r="BY203" i="3"/>
  <c r="BS203" i="3"/>
  <c r="BM203" i="3"/>
  <c r="CK202" i="3"/>
  <c r="CE202" i="3"/>
  <c r="BY202" i="3"/>
  <c r="BS202" i="3"/>
  <c r="BM202" i="3"/>
  <c r="CK201" i="3"/>
  <c r="CE201" i="3"/>
  <c r="BY201" i="3"/>
  <c r="BS201" i="3"/>
  <c r="CK200" i="3"/>
  <c r="CE200" i="3"/>
  <c r="BY200" i="3"/>
  <c r="BS200" i="3"/>
  <c r="CK199" i="3"/>
  <c r="CE199" i="3"/>
  <c r="BY199" i="3"/>
  <c r="BS199" i="3"/>
  <c r="BM199" i="3"/>
  <c r="CK198" i="3"/>
  <c r="CE198" i="3"/>
  <c r="BY198" i="3"/>
  <c r="BS198" i="3"/>
  <c r="BM198" i="3"/>
  <c r="CK197" i="3"/>
  <c r="CE197" i="3"/>
  <c r="BY197" i="3"/>
  <c r="BS197" i="3"/>
  <c r="BM197" i="3"/>
  <c r="CK196" i="3"/>
  <c r="CE196" i="3"/>
  <c r="BY196" i="3"/>
  <c r="BS196" i="3"/>
  <c r="CK195" i="3"/>
  <c r="CE195" i="3"/>
  <c r="BY195" i="3"/>
  <c r="BS195" i="3"/>
  <c r="CK194" i="3"/>
  <c r="CE194" i="3"/>
  <c r="BY194" i="3"/>
  <c r="BS194" i="3"/>
  <c r="BM194" i="3"/>
  <c r="CK193" i="3"/>
  <c r="CE193" i="3"/>
  <c r="BY193" i="3"/>
  <c r="BS193" i="3"/>
  <c r="BM193" i="3"/>
  <c r="CK192" i="3"/>
  <c r="CE192" i="3"/>
  <c r="BY192" i="3"/>
  <c r="BS192" i="3"/>
  <c r="BM192" i="3"/>
  <c r="CK191" i="3"/>
  <c r="CE191" i="3"/>
  <c r="BY191" i="3"/>
  <c r="BS191" i="3"/>
  <c r="CK190" i="3"/>
  <c r="CE190" i="3"/>
  <c r="BY190" i="3"/>
  <c r="BS190" i="3"/>
  <c r="CK189" i="3"/>
  <c r="CE189" i="3"/>
  <c r="BY189" i="3"/>
  <c r="BS189" i="3"/>
  <c r="BM189" i="3"/>
  <c r="CK188" i="3"/>
  <c r="CE188" i="3"/>
  <c r="BY188" i="3"/>
  <c r="BS188" i="3"/>
  <c r="BM188" i="3"/>
  <c r="CK187" i="3"/>
  <c r="CE187" i="3"/>
  <c r="BY187" i="3"/>
  <c r="BS187" i="3"/>
  <c r="BM187" i="3"/>
  <c r="CK186" i="3"/>
  <c r="CE186" i="3"/>
  <c r="BY186" i="3"/>
  <c r="BS186" i="3"/>
  <c r="CK185" i="3"/>
  <c r="CE185" i="3"/>
  <c r="BY185" i="3"/>
  <c r="BS185" i="3"/>
  <c r="CK184" i="3"/>
  <c r="CE184" i="3"/>
  <c r="BY184" i="3"/>
  <c r="BS184" i="3"/>
  <c r="BM184" i="3"/>
  <c r="CK183" i="3"/>
  <c r="CE183" i="3"/>
  <c r="BY183" i="3"/>
  <c r="BS183" i="3"/>
  <c r="BM183" i="3"/>
  <c r="CK182" i="3"/>
  <c r="CE182" i="3"/>
  <c r="BY182" i="3"/>
  <c r="BS182" i="3"/>
  <c r="BM182" i="3"/>
  <c r="CK181" i="3"/>
  <c r="CE181" i="3"/>
  <c r="BY181" i="3"/>
  <c r="BS181" i="3"/>
  <c r="CK180" i="3"/>
  <c r="CE180" i="3"/>
  <c r="BY180" i="3"/>
  <c r="BS180" i="3"/>
  <c r="CK179" i="3"/>
  <c r="CE179" i="3"/>
  <c r="BY179" i="3"/>
  <c r="BS179" i="3"/>
  <c r="BM179" i="3"/>
  <c r="CK178" i="3"/>
  <c r="CE178" i="3"/>
  <c r="BY178" i="3"/>
  <c r="BS178" i="3"/>
  <c r="BM178" i="3"/>
  <c r="CK177" i="3"/>
  <c r="CE177" i="3"/>
  <c r="BY177" i="3"/>
  <c r="BS177" i="3"/>
  <c r="BM177" i="3"/>
  <c r="CK176" i="3"/>
  <c r="CE176" i="3"/>
  <c r="BY176" i="3"/>
  <c r="BS176" i="3"/>
  <c r="CK175" i="3"/>
  <c r="CE175" i="3"/>
  <c r="BY175" i="3"/>
  <c r="BS175" i="3"/>
  <c r="CK174" i="3"/>
  <c r="CE174" i="3"/>
  <c r="BY174" i="3"/>
  <c r="BS174" i="3"/>
  <c r="BM174" i="3"/>
  <c r="CK173" i="3"/>
  <c r="CE173" i="3"/>
  <c r="BY173" i="3"/>
  <c r="BS173" i="3"/>
  <c r="BM173" i="3"/>
  <c r="CK172" i="3"/>
  <c r="CE172" i="3"/>
  <c r="BY172" i="3"/>
  <c r="BS172" i="3"/>
  <c r="BM172" i="3"/>
  <c r="CK171" i="3"/>
  <c r="CE171" i="3"/>
  <c r="BY171" i="3"/>
  <c r="BS171" i="3"/>
  <c r="CK170" i="3"/>
  <c r="CE170" i="3"/>
  <c r="BY170" i="3"/>
  <c r="BS170" i="3"/>
  <c r="CK169" i="3"/>
  <c r="CE169" i="3"/>
  <c r="BY169" i="3"/>
  <c r="BS169" i="3"/>
  <c r="BM169" i="3"/>
  <c r="CK168" i="3"/>
  <c r="CE168" i="3"/>
  <c r="BY168" i="3"/>
  <c r="BS168" i="3"/>
  <c r="BM168" i="3"/>
  <c r="CK167" i="3"/>
  <c r="CE167" i="3"/>
  <c r="BY167" i="3"/>
  <c r="BS167" i="3"/>
  <c r="BM167" i="3"/>
  <c r="CK166" i="3"/>
  <c r="CE166" i="3"/>
  <c r="BY166" i="3"/>
  <c r="BS166" i="3"/>
  <c r="CK165" i="3"/>
  <c r="CE165" i="3"/>
  <c r="BY165" i="3"/>
  <c r="BS165" i="3"/>
  <c r="CK164" i="3"/>
  <c r="CE164" i="3"/>
  <c r="BY164" i="3"/>
  <c r="BS164" i="3"/>
  <c r="BM164" i="3"/>
  <c r="CK163" i="3"/>
  <c r="CE163" i="3"/>
  <c r="BY163" i="3"/>
  <c r="BS163" i="3"/>
  <c r="BM163" i="3"/>
  <c r="CK162" i="3"/>
  <c r="CE162" i="3"/>
  <c r="BY162" i="3"/>
  <c r="BS162" i="3"/>
  <c r="BM162" i="3"/>
  <c r="CK161" i="3"/>
  <c r="CE161" i="3"/>
  <c r="BY161" i="3"/>
  <c r="BS161" i="3"/>
  <c r="CK160" i="3"/>
  <c r="CE160" i="3"/>
  <c r="BY160" i="3"/>
  <c r="BS160" i="3"/>
  <c r="CK159" i="3"/>
  <c r="CE159" i="3"/>
  <c r="BY159" i="3"/>
  <c r="BS159" i="3"/>
  <c r="BM159" i="3"/>
  <c r="CK158" i="3"/>
  <c r="CE158" i="3"/>
  <c r="BY158" i="3"/>
  <c r="BS158" i="3"/>
  <c r="BM158" i="3"/>
  <c r="CK157" i="3"/>
  <c r="CE157" i="3"/>
  <c r="BY157" i="3"/>
  <c r="BS157" i="3"/>
  <c r="BM157" i="3"/>
  <c r="CK156" i="3"/>
  <c r="CE156" i="3"/>
  <c r="BY156" i="3"/>
  <c r="BS156" i="3"/>
  <c r="CK155" i="3"/>
  <c r="CE155" i="3"/>
  <c r="BY155" i="3"/>
  <c r="BS155" i="3"/>
  <c r="CK154" i="3"/>
  <c r="CE154" i="3"/>
  <c r="BY154" i="3"/>
  <c r="BS154" i="3"/>
  <c r="BM154" i="3"/>
  <c r="CK153" i="3"/>
  <c r="CE153" i="3"/>
  <c r="BY153" i="3"/>
  <c r="BS153" i="3"/>
  <c r="BM153" i="3"/>
  <c r="CK152" i="3"/>
  <c r="CE152" i="3"/>
  <c r="BY152" i="3"/>
  <c r="BS152" i="3"/>
  <c r="BM152" i="3"/>
  <c r="CK151" i="3"/>
  <c r="CE151" i="3"/>
  <c r="BY151" i="3"/>
  <c r="BS151" i="3"/>
  <c r="CK150" i="3"/>
  <c r="CE150" i="3"/>
  <c r="BY150" i="3"/>
  <c r="BS150" i="3"/>
  <c r="CK149" i="3"/>
  <c r="CE149" i="3"/>
  <c r="BY149" i="3"/>
  <c r="BS149" i="3"/>
  <c r="BM149" i="3"/>
  <c r="CK148" i="3"/>
  <c r="CE148" i="3"/>
  <c r="BY148" i="3"/>
  <c r="BS148" i="3"/>
  <c r="BM148" i="3"/>
  <c r="CK147" i="3"/>
  <c r="CE147" i="3"/>
  <c r="BY147" i="3"/>
  <c r="BS147" i="3"/>
  <c r="BM147" i="3"/>
  <c r="CK146" i="3"/>
  <c r="CE146" i="3"/>
  <c r="BY146" i="3"/>
  <c r="BS146" i="3"/>
  <c r="CK145" i="3"/>
  <c r="CE145" i="3"/>
  <c r="BY145" i="3"/>
  <c r="BS145" i="3"/>
  <c r="CK144" i="3"/>
  <c r="CE144" i="3"/>
  <c r="BY144" i="3"/>
  <c r="BS144" i="3"/>
  <c r="BM144" i="3"/>
  <c r="CK143" i="3"/>
  <c r="CE143" i="3"/>
  <c r="BY143" i="3"/>
  <c r="BS143" i="3"/>
  <c r="BM143" i="3"/>
  <c r="CK142" i="3"/>
  <c r="CE142" i="3"/>
  <c r="BY142" i="3"/>
  <c r="BS142" i="3"/>
  <c r="BM142" i="3"/>
  <c r="CK141" i="3"/>
  <c r="CE141" i="3"/>
  <c r="BY141" i="3"/>
  <c r="BS141" i="3"/>
  <c r="CK140" i="3"/>
  <c r="CE140" i="3"/>
  <c r="BY140" i="3"/>
  <c r="BS140" i="3"/>
  <c r="CK139" i="3"/>
  <c r="CE139" i="3"/>
  <c r="BY139" i="3"/>
  <c r="BS139" i="3"/>
  <c r="BM139" i="3"/>
  <c r="CK138" i="3"/>
  <c r="CE138" i="3"/>
  <c r="BY138" i="3"/>
  <c r="BS138" i="3"/>
  <c r="BM138" i="3"/>
  <c r="CK137" i="3"/>
  <c r="CE137" i="3"/>
  <c r="BY137" i="3"/>
  <c r="BS137" i="3"/>
  <c r="BM137" i="3"/>
  <c r="CK136" i="3"/>
  <c r="CE136" i="3"/>
  <c r="BY136" i="3"/>
  <c r="BS136" i="3"/>
  <c r="CK135" i="3"/>
  <c r="CE135" i="3"/>
  <c r="BY135" i="3"/>
  <c r="BS135" i="3"/>
  <c r="CK134" i="3"/>
  <c r="CE134" i="3"/>
  <c r="BY134" i="3"/>
  <c r="BS134" i="3"/>
  <c r="BM134" i="3"/>
  <c r="CK133" i="3"/>
  <c r="CE133" i="3"/>
  <c r="BY133" i="3"/>
  <c r="BS133" i="3"/>
  <c r="BM133" i="3"/>
  <c r="CK132" i="3"/>
  <c r="CE132" i="3"/>
  <c r="BY132" i="3"/>
  <c r="BS132" i="3"/>
  <c r="BM132" i="3"/>
  <c r="CK131" i="3"/>
  <c r="CE131" i="3"/>
  <c r="BY131" i="3"/>
  <c r="BS131" i="3"/>
  <c r="CK130" i="3"/>
  <c r="CE130" i="3"/>
  <c r="BY130" i="3"/>
  <c r="BS130" i="3"/>
  <c r="CK129" i="3"/>
  <c r="CE129" i="3"/>
  <c r="BY129" i="3"/>
  <c r="BS129" i="3"/>
  <c r="BM129" i="3"/>
  <c r="CK128" i="3"/>
  <c r="CE128" i="3"/>
  <c r="BY128" i="3"/>
  <c r="BS128" i="3"/>
  <c r="BM128" i="3"/>
  <c r="CK127" i="3"/>
  <c r="CE127" i="3"/>
  <c r="BY127" i="3"/>
  <c r="BS127" i="3"/>
  <c r="BM127" i="3"/>
  <c r="CK126" i="3"/>
  <c r="CE126" i="3"/>
  <c r="BY126" i="3"/>
  <c r="BS126" i="3"/>
  <c r="CK125" i="3"/>
  <c r="CE125" i="3"/>
  <c r="BY125" i="3"/>
  <c r="BS125" i="3"/>
  <c r="CK124" i="3"/>
  <c r="CE124" i="3"/>
  <c r="BY124" i="3"/>
  <c r="BS124" i="3"/>
  <c r="BM124" i="3"/>
  <c r="CK123" i="3"/>
  <c r="CE123" i="3"/>
  <c r="BY123" i="3"/>
  <c r="BS123" i="3"/>
  <c r="BM123" i="3"/>
  <c r="CK122" i="3"/>
  <c r="CE122" i="3"/>
  <c r="BY122" i="3"/>
  <c r="BS122" i="3"/>
  <c r="BM122" i="3"/>
  <c r="CK121" i="3"/>
  <c r="CE121" i="3"/>
  <c r="BY121" i="3"/>
  <c r="BS121" i="3"/>
  <c r="CK120" i="3"/>
  <c r="CE120" i="3"/>
  <c r="BY120" i="3"/>
  <c r="BS120" i="3"/>
  <c r="CK119" i="3"/>
  <c r="CE119" i="3"/>
  <c r="BY119" i="3"/>
  <c r="BS119" i="3"/>
  <c r="BM119" i="3"/>
  <c r="CK118" i="3"/>
  <c r="CE118" i="3"/>
  <c r="BY118" i="3"/>
  <c r="BS118" i="3"/>
  <c r="BM118" i="3"/>
  <c r="CK117" i="3"/>
  <c r="CE117" i="3"/>
  <c r="BY117" i="3"/>
  <c r="BS117" i="3"/>
  <c r="BM117" i="3"/>
  <c r="CK116" i="3"/>
  <c r="CE116" i="3"/>
  <c r="BY116" i="3"/>
  <c r="BS116" i="3"/>
  <c r="CK115" i="3"/>
  <c r="CE115" i="3"/>
  <c r="BY115" i="3"/>
  <c r="BS115" i="3"/>
  <c r="CK114" i="3"/>
  <c r="CE114" i="3"/>
  <c r="BY114" i="3"/>
  <c r="BS114" i="3"/>
  <c r="BM114" i="3"/>
  <c r="CK113" i="3"/>
  <c r="CE113" i="3"/>
  <c r="BY113" i="3"/>
  <c r="BS113" i="3"/>
  <c r="BM113" i="3"/>
  <c r="CK112" i="3"/>
  <c r="CE112" i="3"/>
  <c r="BY112" i="3"/>
  <c r="BS112" i="3"/>
  <c r="BM112" i="3"/>
  <c r="CK111" i="3"/>
  <c r="CE111" i="3"/>
  <c r="BY111" i="3"/>
  <c r="BS111" i="3"/>
  <c r="CK110" i="3"/>
  <c r="CE110" i="3"/>
  <c r="BY110" i="3"/>
  <c r="BS110" i="3"/>
  <c r="CK109" i="3"/>
  <c r="CE109" i="3"/>
  <c r="BY109" i="3"/>
  <c r="BS109" i="3"/>
  <c r="BM109" i="3"/>
  <c r="CK108" i="3"/>
  <c r="CE108" i="3"/>
  <c r="BY108" i="3"/>
  <c r="BS108" i="3"/>
  <c r="BM108" i="3"/>
  <c r="CK107" i="3"/>
  <c r="CE107" i="3"/>
  <c r="BY107" i="3"/>
  <c r="BS107" i="3"/>
  <c r="BM107" i="3"/>
  <c r="CK106" i="3"/>
  <c r="CE106" i="3"/>
  <c r="BY106" i="3"/>
  <c r="BS106" i="3"/>
  <c r="CK105" i="3"/>
  <c r="CE105" i="3"/>
  <c r="BY105" i="3"/>
  <c r="BS105" i="3"/>
  <c r="CK104" i="3"/>
  <c r="CE104" i="3"/>
  <c r="BY104" i="3"/>
  <c r="BS104" i="3"/>
  <c r="BM104" i="3"/>
  <c r="CK103" i="3"/>
  <c r="CE103" i="3"/>
  <c r="BY103" i="3"/>
  <c r="BS103" i="3"/>
  <c r="BM103" i="3"/>
  <c r="CK102" i="3"/>
  <c r="CE102" i="3"/>
  <c r="BY102" i="3"/>
  <c r="BS102" i="3"/>
  <c r="BM102" i="3"/>
  <c r="CK101" i="3"/>
  <c r="CE101" i="3"/>
  <c r="BY101" i="3"/>
  <c r="BS101" i="3"/>
  <c r="CK100" i="3"/>
  <c r="CE100" i="3"/>
  <c r="BY100" i="3"/>
  <c r="BS100" i="3"/>
  <c r="CK99" i="3"/>
  <c r="CE99" i="3"/>
  <c r="BY99" i="3"/>
  <c r="BS99" i="3"/>
  <c r="BM99" i="3"/>
  <c r="CK98" i="3"/>
  <c r="CE98" i="3"/>
  <c r="BY98" i="3"/>
  <c r="BS98" i="3"/>
  <c r="BM98" i="3"/>
  <c r="CK97" i="3"/>
  <c r="CE97" i="3"/>
  <c r="BY97" i="3"/>
  <c r="BS97" i="3"/>
  <c r="BM97" i="3"/>
  <c r="CK96" i="3"/>
  <c r="CE96" i="3"/>
  <c r="BY96" i="3"/>
  <c r="BS96" i="3"/>
  <c r="CK95" i="3"/>
  <c r="CE95" i="3"/>
  <c r="BY95" i="3"/>
  <c r="BS95" i="3"/>
  <c r="CK94" i="3"/>
  <c r="CE94" i="3"/>
  <c r="BY94" i="3"/>
  <c r="BS94" i="3"/>
  <c r="BM94" i="3"/>
  <c r="CK93" i="3"/>
  <c r="CE93" i="3"/>
  <c r="BY93" i="3"/>
  <c r="BS93" i="3"/>
  <c r="BM93" i="3"/>
  <c r="CK92" i="3"/>
  <c r="CE92" i="3"/>
  <c r="BY92" i="3"/>
  <c r="BS92" i="3"/>
  <c r="BM92" i="3"/>
  <c r="CK91" i="3"/>
  <c r="CE91" i="3"/>
  <c r="BY91" i="3"/>
  <c r="BS91" i="3"/>
  <c r="CK90" i="3"/>
  <c r="CE90" i="3"/>
  <c r="BY90" i="3"/>
  <c r="BS90" i="3"/>
  <c r="CK89" i="3"/>
  <c r="CE89" i="3"/>
  <c r="BY89" i="3"/>
  <c r="BS89" i="3"/>
  <c r="BM89" i="3"/>
  <c r="CK88" i="3"/>
  <c r="CE88" i="3"/>
  <c r="BY88" i="3"/>
  <c r="BS88" i="3"/>
  <c r="BM88" i="3"/>
  <c r="CK87" i="3"/>
  <c r="CE87" i="3"/>
  <c r="BY87" i="3"/>
  <c r="BS87" i="3"/>
  <c r="BM87" i="3"/>
  <c r="CK86" i="3"/>
  <c r="CE86" i="3"/>
  <c r="BY86" i="3"/>
  <c r="BS86" i="3"/>
  <c r="CK85" i="3"/>
  <c r="CE85" i="3"/>
  <c r="BY85" i="3"/>
  <c r="BS85" i="3"/>
  <c r="CK84" i="3"/>
  <c r="CE84" i="3"/>
  <c r="BY84" i="3"/>
  <c r="BS84" i="3"/>
  <c r="BM84" i="3"/>
  <c r="CK83" i="3"/>
  <c r="CE83" i="3"/>
  <c r="BY83" i="3"/>
  <c r="BS83" i="3"/>
  <c r="BM83" i="3"/>
  <c r="CK82" i="3"/>
  <c r="CE82" i="3"/>
  <c r="BY82" i="3"/>
  <c r="BS82" i="3"/>
  <c r="BM82" i="3"/>
  <c r="CK81" i="3"/>
  <c r="CE81" i="3"/>
  <c r="BY81" i="3"/>
  <c r="BS81" i="3"/>
  <c r="CK80" i="3"/>
  <c r="CE80" i="3"/>
  <c r="BY80" i="3"/>
  <c r="BS80" i="3"/>
  <c r="CK79" i="3"/>
  <c r="CE79" i="3"/>
  <c r="BY79" i="3"/>
  <c r="BS79" i="3"/>
  <c r="BM79" i="3"/>
  <c r="CK78" i="3"/>
  <c r="CE78" i="3"/>
  <c r="BY78" i="3"/>
  <c r="BS78" i="3"/>
  <c r="BM78" i="3"/>
  <c r="CK77" i="3"/>
  <c r="CE77" i="3"/>
  <c r="BY77" i="3"/>
  <c r="BS77" i="3"/>
  <c r="BM77" i="3"/>
  <c r="CK76" i="3"/>
  <c r="CE76" i="3"/>
  <c r="BY76" i="3"/>
  <c r="BS76" i="3"/>
  <c r="CK75" i="3"/>
  <c r="CE75" i="3"/>
  <c r="BY75" i="3"/>
  <c r="BS75" i="3"/>
  <c r="CK74" i="3"/>
  <c r="CE74" i="3"/>
  <c r="BY74" i="3"/>
  <c r="BS74" i="3"/>
  <c r="BM74" i="3"/>
  <c r="CK73" i="3"/>
  <c r="CE73" i="3"/>
  <c r="BY73" i="3"/>
  <c r="BS73" i="3"/>
  <c r="BM73" i="3"/>
  <c r="CK72" i="3"/>
  <c r="CE72" i="3"/>
  <c r="BY72" i="3"/>
  <c r="BS72" i="3"/>
  <c r="BM72" i="3"/>
  <c r="CK71" i="3"/>
  <c r="CE71" i="3"/>
  <c r="BY71" i="3"/>
  <c r="BS71" i="3"/>
  <c r="CK70" i="3"/>
  <c r="CE70" i="3"/>
  <c r="BY70" i="3"/>
  <c r="BS70" i="3"/>
  <c r="CK69" i="3"/>
  <c r="CE69" i="3"/>
  <c r="BY69" i="3"/>
  <c r="BS69" i="3"/>
  <c r="BM69" i="3"/>
  <c r="CK68" i="3"/>
  <c r="CE68" i="3"/>
  <c r="BY68" i="3"/>
  <c r="BS68" i="3"/>
  <c r="BM68" i="3"/>
  <c r="CK67" i="3"/>
  <c r="CE67" i="3"/>
  <c r="BY67" i="3"/>
  <c r="BS67" i="3"/>
  <c r="BM67" i="3"/>
  <c r="CK66" i="3"/>
  <c r="CE66" i="3"/>
  <c r="BY66" i="3"/>
  <c r="BS66" i="3"/>
  <c r="CK65" i="3"/>
  <c r="CE65" i="3"/>
  <c r="BY65" i="3"/>
  <c r="BS65" i="3"/>
  <c r="CK64" i="3"/>
  <c r="CE64" i="3"/>
  <c r="BY64" i="3"/>
  <c r="BS64" i="3"/>
  <c r="BM64" i="3"/>
  <c r="CK63" i="3"/>
  <c r="CE63" i="3"/>
  <c r="BY63" i="3"/>
  <c r="BS63" i="3"/>
  <c r="BM63" i="3"/>
  <c r="CK62" i="3"/>
  <c r="CE62" i="3"/>
  <c r="BY62" i="3"/>
  <c r="BS62" i="3"/>
  <c r="BM62" i="3"/>
  <c r="CK61" i="3"/>
  <c r="CE61" i="3"/>
  <c r="BY61" i="3"/>
  <c r="BS61" i="3"/>
  <c r="EV60" i="3"/>
  <c r="EQ60" i="3"/>
  <c r="EL60" i="3"/>
  <c r="DQ60" i="3"/>
  <c r="DK60" i="3"/>
  <c r="CK60" i="3"/>
  <c r="CE60" i="3"/>
  <c r="BY60" i="3"/>
  <c r="BS60" i="3"/>
  <c r="BF60" i="3"/>
  <c r="BA60" i="3"/>
  <c r="AW60" i="3"/>
  <c r="AS60" i="3"/>
  <c r="AN60" i="3"/>
  <c r="AI60" i="3"/>
  <c r="AC60" i="3"/>
  <c r="X60" i="3"/>
  <c r="T60" i="3"/>
  <c r="O60" i="3"/>
  <c r="E60" i="3"/>
  <c r="B60" i="3"/>
  <c r="EV59" i="3"/>
  <c r="EQ59" i="3"/>
  <c r="EL59" i="3"/>
  <c r="DQ59" i="3"/>
  <c r="DK59" i="3"/>
  <c r="CK59" i="3"/>
  <c r="CE59" i="3"/>
  <c r="BY59" i="3"/>
  <c r="BS59" i="3"/>
  <c r="BM59" i="3"/>
  <c r="BF59" i="3"/>
  <c r="BA59" i="3"/>
  <c r="AW59" i="3"/>
  <c r="AS59" i="3"/>
  <c r="AN59" i="3"/>
  <c r="AI59" i="3"/>
  <c r="AC59" i="3"/>
  <c r="X59" i="3"/>
  <c r="T59" i="3"/>
  <c r="O59" i="3"/>
  <c r="E59" i="3"/>
  <c r="B59" i="3"/>
  <c r="EV58" i="3"/>
  <c r="EQ58" i="3"/>
  <c r="EL58" i="3"/>
  <c r="DQ58" i="3"/>
  <c r="DK58" i="3"/>
  <c r="CK58" i="3"/>
  <c r="CE58" i="3"/>
  <c r="BY58" i="3"/>
  <c r="BS58" i="3"/>
  <c r="BM58" i="3"/>
  <c r="BF58" i="3"/>
  <c r="BA58" i="3"/>
  <c r="AW58" i="3"/>
  <c r="AS58" i="3"/>
  <c r="AN58" i="3"/>
  <c r="AI58" i="3"/>
  <c r="AC58" i="3"/>
  <c r="X58" i="3"/>
  <c r="T58" i="3"/>
  <c r="O58" i="3"/>
  <c r="E58" i="3"/>
  <c r="B58" i="3"/>
  <c r="EV57" i="3"/>
  <c r="EQ57" i="3"/>
  <c r="EL57" i="3"/>
  <c r="DQ57" i="3"/>
  <c r="DK57" i="3"/>
  <c r="CK57" i="3"/>
  <c r="CE57" i="3"/>
  <c r="BY57" i="3"/>
  <c r="BS57" i="3"/>
  <c r="BM57" i="3"/>
  <c r="BF57" i="3"/>
  <c r="BA57" i="3"/>
  <c r="AW57" i="3"/>
  <c r="AS57" i="3"/>
  <c r="AN57" i="3"/>
  <c r="AI57" i="3"/>
  <c r="AC57" i="3"/>
  <c r="X57" i="3"/>
  <c r="T57" i="3"/>
  <c r="O57" i="3"/>
  <c r="E57" i="3"/>
  <c r="B57" i="3"/>
  <c r="EV56" i="3"/>
  <c r="EQ56" i="3"/>
  <c r="EL56" i="3"/>
  <c r="DQ56" i="3"/>
  <c r="DK56" i="3"/>
  <c r="CK56" i="3"/>
  <c r="CE56" i="3"/>
  <c r="BY56" i="3"/>
  <c r="BS56" i="3"/>
  <c r="BF56" i="3"/>
  <c r="BA56" i="3"/>
  <c r="AW56" i="3"/>
  <c r="AS56" i="3"/>
  <c r="AN56" i="3"/>
  <c r="AI56" i="3"/>
  <c r="AC56" i="3"/>
  <c r="X56" i="3"/>
  <c r="T56" i="3"/>
  <c r="O56" i="3"/>
  <c r="E56" i="3"/>
  <c r="B56" i="3"/>
  <c r="EV55" i="3"/>
  <c r="EQ55" i="3"/>
  <c r="EL55" i="3"/>
  <c r="DQ55" i="3"/>
  <c r="DK55" i="3"/>
  <c r="CK55" i="3"/>
  <c r="CE55" i="3"/>
  <c r="BY55" i="3"/>
  <c r="BS55" i="3"/>
  <c r="BF55" i="3"/>
  <c r="BA55" i="3"/>
  <c r="AW55" i="3"/>
  <c r="AS55" i="3"/>
  <c r="AN55" i="3"/>
  <c r="AI55" i="3"/>
  <c r="AC55" i="3"/>
  <c r="X55" i="3"/>
  <c r="T55" i="3"/>
  <c r="O55" i="3"/>
  <c r="E55" i="3"/>
  <c r="B55" i="3"/>
  <c r="EV54" i="3"/>
  <c r="EQ54" i="3"/>
  <c r="EL54" i="3"/>
  <c r="DQ54" i="3"/>
  <c r="DK54" i="3"/>
  <c r="CK54" i="3"/>
  <c r="CE54" i="3"/>
  <c r="BY54" i="3"/>
  <c r="BS54" i="3"/>
  <c r="BM54" i="3"/>
  <c r="BF54" i="3"/>
  <c r="BA54" i="3"/>
  <c r="AW54" i="3"/>
  <c r="AS54" i="3"/>
  <c r="AN54" i="3"/>
  <c r="AI54" i="3"/>
  <c r="AC54" i="3"/>
  <c r="X54" i="3"/>
  <c r="T54" i="3"/>
  <c r="O54" i="3"/>
  <c r="E54" i="3"/>
  <c r="B54" i="3"/>
  <c r="EV53" i="3"/>
  <c r="EQ53" i="3"/>
  <c r="EL53" i="3"/>
  <c r="DQ53" i="3"/>
  <c r="DK53" i="3"/>
  <c r="CK53" i="3"/>
  <c r="CE53" i="3"/>
  <c r="BY53" i="3"/>
  <c r="BS53" i="3"/>
  <c r="BM53" i="3"/>
  <c r="BF53" i="3"/>
  <c r="BA53" i="3"/>
  <c r="AW53" i="3"/>
  <c r="AS53" i="3"/>
  <c r="AN53" i="3"/>
  <c r="AI53" i="3"/>
  <c r="AC53" i="3"/>
  <c r="X53" i="3"/>
  <c r="T53" i="3"/>
  <c r="O53" i="3"/>
  <c r="E53" i="3"/>
  <c r="B53" i="3"/>
  <c r="EV52" i="3"/>
  <c r="EQ52" i="3"/>
  <c r="EL52" i="3"/>
  <c r="DQ52" i="3"/>
  <c r="DK52" i="3"/>
  <c r="CK52" i="3"/>
  <c r="CE52" i="3"/>
  <c r="BY52" i="3"/>
  <c r="BS52" i="3"/>
  <c r="BM52" i="3"/>
  <c r="BF52" i="3"/>
  <c r="BA52" i="3"/>
  <c r="AW52" i="3"/>
  <c r="AS52" i="3"/>
  <c r="AN52" i="3"/>
  <c r="AI52" i="3"/>
  <c r="AC52" i="3"/>
  <c r="X52" i="3"/>
  <c r="T52" i="3"/>
  <c r="O52" i="3"/>
  <c r="E52" i="3"/>
  <c r="B52" i="3"/>
  <c r="EV51" i="3"/>
  <c r="EQ51" i="3"/>
  <c r="EL51" i="3"/>
  <c r="DQ51" i="3"/>
  <c r="DK51" i="3"/>
  <c r="CK51" i="3"/>
  <c r="CE51" i="3"/>
  <c r="BY51" i="3"/>
  <c r="BS51" i="3"/>
  <c r="BF51" i="3"/>
  <c r="BA51" i="3"/>
  <c r="AW51" i="3"/>
  <c r="AS51" i="3"/>
  <c r="AN51" i="3"/>
  <c r="AI51" i="3"/>
  <c r="AC51" i="3"/>
  <c r="X51" i="3"/>
  <c r="T51" i="3"/>
  <c r="O51" i="3"/>
  <c r="E51" i="3"/>
  <c r="B51" i="3"/>
  <c r="EV50" i="3"/>
  <c r="EQ50" i="3"/>
  <c r="EL50" i="3"/>
  <c r="DQ50" i="3"/>
  <c r="DK50" i="3"/>
  <c r="CK50" i="3"/>
  <c r="CE50" i="3"/>
  <c r="BY50" i="3"/>
  <c r="BS50" i="3"/>
  <c r="BF50" i="3"/>
  <c r="BA50" i="3"/>
  <c r="AW50" i="3"/>
  <c r="AS50" i="3"/>
  <c r="AN50" i="3"/>
  <c r="AI50" i="3"/>
  <c r="AC50" i="3"/>
  <c r="X50" i="3"/>
  <c r="T50" i="3"/>
  <c r="O50" i="3"/>
  <c r="E50" i="3"/>
  <c r="B50" i="3"/>
  <c r="EV49" i="3"/>
  <c r="EQ49" i="3"/>
  <c r="EL49" i="3"/>
  <c r="DQ49" i="3"/>
  <c r="DK49" i="3"/>
  <c r="CK49" i="3"/>
  <c r="CE49" i="3"/>
  <c r="BY49" i="3"/>
  <c r="BS49" i="3"/>
  <c r="BM49" i="3"/>
  <c r="BF49" i="3"/>
  <c r="BA49" i="3"/>
  <c r="AW49" i="3"/>
  <c r="AS49" i="3"/>
  <c r="AN49" i="3"/>
  <c r="AI49" i="3"/>
  <c r="AC49" i="3"/>
  <c r="X49" i="3"/>
  <c r="T49" i="3"/>
  <c r="O49" i="3"/>
  <c r="E49" i="3"/>
  <c r="B49" i="3"/>
  <c r="EV48" i="3"/>
  <c r="EQ48" i="3"/>
  <c r="EL48" i="3"/>
  <c r="DQ48" i="3"/>
  <c r="DK48" i="3"/>
  <c r="CK48" i="3"/>
  <c r="CE48" i="3"/>
  <c r="BY48" i="3"/>
  <c r="BS48" i="3"/>
  <c r="BM48" i="3"/>
  <c r="BF48" i="3"/>
  <c r="BA48" i="3"/>
  <c r="AW48" i="3"/>
  <c r="AS48" i="3"/>
  <c r="AN48" i="3"/>
  <c r="AI48" i="3"/>
  <c r="AC48" i="3"/>
  <c r="X48" i="3"/>
  <c r="T48" i="3"/>
  <c r="O48" i="3"/>
  <c r="E48" i="3"/>
  <c r="B48" i="3"/>
  <c r="EV47" i="3"/>
  <c r="EQ47" i="3"/>
  <c r="EL47" i="3"/>
  <c r="DQ47" i="3"/>
  <c r="DK47" i="3"/>
  <c r="CK47" i="3"/>
  <c r="CE47" i="3"/>
  <c r="BY47" i="3"/>
  <c r="BS47" i="3"/>
  <c r="BM47" i="3"/>
  <c r="BF47" i="3"/>
  <c r="BA47" i="3"/>
  <c r="AW47" i="3"/>
  <c r="AS47" i="3"/>
  <c r="AN47" i="3"/>
  <c r="AI47" i="3"/>
  <c r="AC47" i="3"/>
  <c r="X47" i="3"/>
  <c r="T47" i="3"/>
  <c r="O47" i="3"/>
  <c r="E47" i="3"/>
  <c r="B47" i="3"/>
  <c r="EV46" i="3"/>
  <c r="EQ46" i="3"/>
  <c r="EL46" i="3"/>
  <c r="DQ46" i="3"/>
  <c r="DK46" i="3"/>
  <c r="CK46" i="3"/>
  <c r="CE46" i="3"/>
  <c r="BY46" i="3"/>
  <c r="BS46" i="3"/>
  <c r="BF46" i="3"/>
  <c r="BA46" i="3"/>
  <c r="AW46" i="3"/>
  <c r="AS46" i="3"/>
  <c r="AN46" i="3"/>
  <c r="AI46" i="3"/>
  <c r="AC46" i="3"/>
  <c r="X46" i="3"/>
  <c r="T46" i="3"/>
  <c r="O46" i="3"/>
  <c r="E46" i="3"/>
  <c r="B46" i="3"/>
  <c r="EV45" i="3"/>
  <c r="EQ45" i="3"/>
  <c r="EL45" i="3"/>
  <c r="DQ45" i="3"/>
  <c r="DK45" i="3"/>
  <c r="CK45" i="3"/>
  <c r="CE45" i="3"/>
  <c r="BY45" i="3"/>
  <c r="BS45" i="3"/>
  <c r="BF45" i="3"/>
  <c r="BA45" i="3"/>
  <c r="AW45" i="3"/>
  <c r="AS45" i="3"/>
  <c r="AN45" i="3"/>
  <c r="AI45" i="3"/>
  <c r="AC45" i="3"/>
  <c r="X45" i="3"/>
  <c r="T45" i="3"/>
  <c r="O45" i="3"/>
  <c r="E45" i="3"/>
  <c r="B45" i="3"/>
  <c r="EV44" i="3"/>
  <c r="EQ44" i="3"/>
  <c r="EL44" i="3"/>
  <c r="DQ44" i="3"/>
  <c r="DK44" i="3"/>
  <c r="CK44" i="3"/>
  <c r="CE44" i="3"/>
  <c r="BY44" i="3"/>
  <c r="BS44" i="3"/>
  <c r="BM44" i="3"/>
  <c r="BF44" i="3"/>
  <c r="BA44" i="3"/>
  <c r="AW44" i="3"/>
  <c r="AS44" i="3"/>
  <c r="AN44" i="3"/>
  <c r="AI44" i="3"/>
  <c r="AC44" i="3"/>
  <c r="X44" i="3"/>
  <c r="T44" i="3"/>
  <c r="O44" i="3"/>
  <c r="E44" i="3"/>
  <c r="B44" i="3"/>
  <c r="EV43" i="3"/>
  <c r="EQ43" i="3"/>
  <c r="EL43" i="3"/>
  <c r="DQ43" i="3"/>
  <c r="DK43" i="3"/>
  <c r="CK43" i="3"/>
  <c r="CE43" i="3"/>
  <c r="BY43" i="3"/>
  <c r="BS43" i="3"/>
  <c r="BM43" i="3"/>
  <c r="BF43" i="3"/>
  <c r="BA43" i="3"/>
  <c r="AW43" i="3"/>
  <c r="AS43" i="3"/>
  <c r="AN43" i="3"/>
  <c r="AI43" i="3"/>
  <c r="AC43" i="3"/>
  <c r="X43" i="3"/>
  <c r="T43" i="3"/>
  <c r="O43" i="3"/>
  <c r="E43" i="3"/>
  <c r="B43" i="3"/>
  <c r="EV42" i="3"/>
  <c r="EQ42" i="3"/>
  <c r="EL42" i="3"/>
  <c r="DQ42" i="3"/>
  <c r="DK42" i="3"/>
  <c r="CK42" i="3"/>
  <c r="CE42" i="3"/>
  <c r="BY42" i="3"/>
  <c r="BS42" i="3"/>
  <c r="BM42" i="3"/>
  <c r="BF42" i="3"/>
  <c r="BA42" i="3"/>
  <c r="AW42" i="3"/>
  <c r="AS42" i="3"/>
  <c r="AN42" i="3"/>
  <c r="AI42" i="3"/>
  <c r="AC42" i="3"/>
  <c r="X42" i="3"/>
  <c r="T42" i="3"/>
  <c r="O42" i="3"/>
  <c r="E42" i="3"/>
  <c r="B42" i="3"/>
  <c r="EV41" i="3"/>
  <c r="EQ41" i="3"/>
  <c r="EL41" i="3"/>
  <c r="DQ41" i="3"/>
  <c r="DK41" i="3"/>
  <c r="CK41" i="3"/>
  <c r="CE41" i="3"/>
  <c r="BY41" i="3"/>
  <c r="BS41" i="3"/>
  <c r="BF41" i="3"/>
  <c r="BA41" i="3"/>
  <c r="AW41" i="3"/>
  <c r="AS41" i="3"/>
  <c r="AN41" i="3"/>
  <c r="AI41" i="3"/>
  <c r="AC41" i="3"/>
  <c r="X41" i="3"/>
  <c r="T41" i="3"/>
  <c r="O41" i="3"/>
  <c r="E41" i="3"/>
  <c r="B41" i="3"/>
  <c r="EV40" i="3"/>
  <c r="EQ40" i="3"/>
  <c r="EL40" i="3"/>
  <c r="DQ40" i="3"/>
  <c r="DK40" i="3"/>
  <c r="CK40" i="3"/>
  <c r="CE40" i="3"/>
  <c r="BY40" i="3"/>
  <c r="BS40" i="3"/>
  <c r="BF40" i="3"/>
  <c r="BA40" i="3"/>
  <c r="AW40" i="3"/>
  <c r="AS40" i="3"/>
  <c r="AN40" i="3"/>
  <c r="AI40" i="3"/>
  <c r="AC40" i="3"/>
  <c r="X40" i="3"/>
  <c r="T40" i="3"/>
  <c r="O40" i="3"/>
  <c r="E40" i="3"/>
  <c r="B40" i="3"/>
  <c r="EV39" i="3"/>
  <c r="EQ39" i="3"/>
  <c r="EL39" i="3"/>
  <c r="DQ39" i="3"/>
  <c r="DK39" i="3"/>
  <c r="CK39" i="3"/>
  <c r="CE39" i="3"/>
  <c r="BY39" i="3"/>
  <c r="BS39" i="3"/>
  <c r="BM39" i="3"/>
  <c r="BF39" i="3"/>
  <c r="BA39" i="3"/>
  <c r="AW39" i="3"/>
  <c r="AS39" i="3"/>
  <c r="AN39" i="3"/>
  <c r="AI39" i="3"/>
  <c r="AC39" i="3"/>
  <c r="X39" i="3"/>
  <c r="T39" i="3"/>
  <c r="O39" i="3"/>
  <c r="E39" i="3"/>
  <c r="B39" i="3"/>
  <c r="EV38" i="3"/>
  <c r="EQ38" i="3"/>
  <c r="EL38" i="3"/>
  <c r="DQ38" i="3"/>
  <c r="DK38" i="3"/>
  <c r="CK38" i="3"/>
  <c r="CE38" i="3"/>
  <c r="BY38" i="3"/>
  <c r="BS38" i="3"/>
  <c r="BM38" i="3"/>
  <c r="BF38" i="3"/>
  <c r="BA38" i="3"/>
  <c r="AW38" i="3"/>
  <c r="AS38" i="3"/>
  <c r="AN38" i="3"/>
  <c r="AI38" i="3"/>
  <c r="AC38" i="3"/>
  <c r="X38" i="3"/>
  <c r="T38" i="3"/>
  <c r="O38" i="3"/>
  <c r="E38" i="3"/>
  <c r="B38" i="3"/>
  <c r="EV37" i="3"/>
  <c r="EQ37" i="3"/>
  <c r="EL37" i="3"/>
  <c r="DQ37" i="3"/>
  <c r="DK37" i="3"/>
  <c r="CK37" i="3"/>
  <c r="CE37" i="3"/>
  <c r="BY37" i="3"/>
  <c r="BS37" i="3"/>
  <c r="BM37" i="3"/>
  <c r="BF37" i="3"/>
  <c r="BA37" i="3"/>
  <c r="AW37" i="3"/>
  <c r="AS37" i="3"/>
  <c r="AN37" i="3"/>
  <c r="AI37" i="3"/>
  <c r="AC37" i="3"/>
  <c r="X37" i="3"/>
  <c r="T37" i="3"/>
  <c r="O37" i="3"/>
  <c r="E37" i="3"/>
  <c r="B37" i="3"/>
  <c r="EV36" i="3"/>
  <c r="EQ36" i="3"/>
  <c r="EL36" i="3"/>
  <c r="DQ36" i="3"/>
  <c r="DK36" i="3"/>
  <c r="CK36" i="3"/>
  <c r="CE36" i="3"/>
  <c r="BY36" i="3"/>
  <c r="BS36" i="3"/>
  <c r="BF36" i="3"/>
  <c r="BA36" i="3"/>
  <c r="AW36" i="3"/>
  <c r="AS36" i="3"/>
  <c r="AN36" i="3"/>
  <c r="AI36" i="3"/>
  <c r="AC36" i="3"/>
  <c r="X36" i="3"/>
  <c r="T36" i="3"/>
  <c r="O36" i="3"/>
  <c r="E36" i="3"/>
  <c r="B36" i="3"/>
  <c r="EV35" i="3"/>
  <c r="EQ35" i="3"/>
  <c r="EL35" i="3"/>
  <c r="DQ35" i="3"/>
  <c r="DK35" i="3"/>
  <c r="CK35" i="3"/>
  <c r="CE35" i="3"/>
  <c r="BY35" i="3"/>
  <c r="BS35" i="3"/>
  <c r="BF35" i="3"/>
  <c r="BA35" i="3"/>
  <c r="AW35" i="3"/>
  <c r="AS35" i="3"/>
  <c r="AN35" i="3"/>
  <c r="AI35" i="3"/>
  <c r="AC35" i="3"/>
  <c r="X35" i="3"/>
  <c r="T35" i="3"/>
  <c r="O35" i="3"/>
  <c r="E35" i="3"/>
  <c r="B35" i="3"/>
  <c r="EV34" i="3"/>
  <c r="EQ34" i="3"/>
  <c r="EL34" i="3"/>
  <c r="DQ34" i="3"/>
  <c r="DK34" i="3"/>
  <c r="CK34" i="3"/>
  <c r="CE34" i="3"/>
  <c r="BY34" i="3"/>
  <c r="BS34" i="3"/>
  <c r="BM34" i="3"/>
  <c r="BF34" i="3"/>
  <c r="BA34" i="3"/>
  <c r="AW34" i="3"/>
  <c r="AS34" i="3"/>
  <c r="AN34" i="3"/>
  <c r="AI34" i="3"/>
  <c r="AC34" i="3"/>
  <c r="X34" i="3"/>
  <c r="T34" i="3"/>
  <c r="O34" i="3"/>
  <c r="E34" i="3"/>
  <c r="B34" i="3"/>
  <c r="EV33" i="3"/>
  <c r="EQ33" i="3"/>
  <c r="EL33" i="3"/>
  <c r="DQ33" i="3"/>
  <c r="DK33" i="3"/>
  <c r="CK33" i="3"/>
  <c r="CE33" i="3"/>
  <c r="BY33" i="3"/>
  <c r="BS33" i="3"/>
  <c r="BM33" i="3"/>
  <c r="BF33" i="3"/>
  <c r="BA33" i="3"/>
  <c r="AW33" i="3"/>
  <c r="AS33" i="3"/>
  <c r="AN33" i="3"/>
  <c r="AI33" i="3"/>
  <c r="AC33" i="3"/>
  <c r="X33" i="3"/>
  <c r="T33" i="3"/>
  <c r="O33" i="3"/>
  <c r="E33" i="3"/>
  <c r="B33" i="3"/>
  <c r="EV32" i="3"/>
  <c r="EQ32" i="3"/>
  <c r="EL32" i="3"/>
  <c r="DQ32" i="3"/>
  <c r="DK32" i="3"/>
  <c r="CK32" i="3"/>
  <c r="CE32" i="3"/>
  <c r="BY32" i="3"/>
  <c r="BS32" i="3"/>
  <c r="BM32" i="3"/>
  <c r="BF32" i="3"/>
  <c r="BA32" i="3"/>
  <c r="AW32" i="3"/>
  <c r="AS32" i="3"/>
  <c r="AN32" i="3"/>
  <c r="AI32" i="3"/>
  <c r="AC32" i="3"/>
  <c r="X32" i="3"/>
  <c r="T32" i="3"/>
  <c r="O32" i="3"/>
  <c r="E32" i="3"/>
  <c r="B32" i="3"/>
  <c r="EV31" i="3"/>
  <c r="EQ31" i="3"/>
  <c r="EL31" i="3"/>
  <c r="DQ31" i="3"/>
  <c r="DK31" i="3"/>
  <c r="CK31" i="3"/>
  <c r="CE31" i="3"/>
  <c r="BY31" i="3"/>
  <c r="BS31" i="3"/>
  <c r="BF31" i="3"/>
  <c r="BA31" i="3"/>
  <c r="AW31" i="3"/>
  <c r="AS31" i="3"/>
  <c r="AN31" i="3"/>
  <c r="AI31" i="3"/>
  <c r="AC31" i="3"/>
  <c r="X31" i="3"/>
  <c r="T31" i="3"/>
  <c r="O31" i="3"/>
  <c r="E31" i="3"/>
  <c r="B31" i="3"/>
  <c r="EV30" i="3"/>
  <c r="EQ30" i="3"/>
  <c r="EL30" i="3"/>
  <c r="DQ30" i="3"/>
  <c r="DK30" i="3"/>
  <c r="CK30" i="3"/>
  <c r="CE30" i="3"/>
  <c r="BY30" i="3"/>
  <c r="BS30" i="3"/>
  <c r="BF30" i="3"/>
  <c r="BA30" i="3"/>
  <c r="AW30" i="3"/>
  <c r="AS30" i="3"/>
  <c r="AN30" i="3"/>
  <c r="AI30" i="3"/>
  <c r="AC30" i="3"/>
  <c r="X30" i="3"/>
  <c r="T30" i="3"/>
  <c r="O30" i="3"/>
  <c r="E30" i="3"/>
  <c r="B30" i="3"/>
  <c r="EV29" i="3"/>
  <c r="EQ29" i="3"/>
  <c r="EL29" i="3"/>
  <c r="DQ29" i="3"/>
  <c r="DK29" i="3"/>
  <c r="CK29" i="3"/>
  <c r="CE29" i="3"/>
  <c r="BY29" i="3"/>
  <c r="BS29" i="3"/>
  <c r="BM29" i="3"/>
  <c r="BF29" i="3"/>
  <c r="BA29" i="3"/>
  <c r="AW29" i="3"/>
  <c r="AS29" i="3"/>
  <c r="AN29" i="3"/>
  <c r="AI29" i="3"/>
  <c r="AC29" i="3"/>
  <c r="X29" i="3"/>
  <c r="T29" i="3"/>
  <c r="O29" i="3"/>
  <c r="E29" i="3"/>
  <c r="B29" i="3"/>
  <c r="EV28" i="3"/>
  <c r="EQ28" i="3"/>
  <c r="EL28" i="3"/>
  <c r="DQ28" i="3"/>
  <c r="DK28" i="3"/>
  <c r="CK28" i="3"/>
  <c r="CE28" i="3"/>
  <c r="BY28" i="3"/>
  <c r="BS28" i="3"/>
  <c r="BM28" i="3"/>
  <c r="BF28" i="3"/>
  <c r="BA28" i="3"/>
  <c r="AW28" i="3"/>
  <c r="AS28" i="3"/>
  <c r="AN28" i="3"/>
  <c r="AI28" i="3"/>
  <c r="AC28" i="3"/>
  <c r="X28" i="3"/>
  <c r="T28" i="3"/>
  <c r="O28" i="3"/>
  <c r="E28" i="3"/>
  <c r="B28" i="3"/>
  <c r="EV27" i="3"/>
  <c r="EQ27" i="3"/>
  <c r="EL27" i="3"/>
  <c r="DQ27" i="3"/>
  <c r="DK27" i="3"/>
  <c r="CK27" i="3"/>
  <c r="CE27" i="3"/>
  <c r="BY27" i="3"/>
  <c r="BS27" i="3"/>
  <c r="BM27" i="3"/>
  <c r="BF27" i="3"/>
  <c r="BA27" i="3"/>
  <c r="AW27" i="3"/>
  <c r="AS27" i="3"/>
  <c r="AN27" i="3"/>
  <c r="AI27" i="3"/>
  <c r="AC27" i="3"/>
  <c r="X27" i="3"/>
  <c r="T27" i="3"/>
  <c r="O27" i="3"/>
  <c r="E27" i="3"/>
  <c r="B27" i="3"/>
  <c r="EV26" i="3"/>
  <c r="EQ26" i="3"/>
  <c r="EL26" i="3"/>
  <c r="DQ26" i="3"/>
  <c r="DK26" i="3"/>
  <c r="CK26" i="3"/>
  <c r="CE26" i="3"/>
  <c r="BY26" i="3"/>
  <c r="BS26" i="3"/>
  <c r="BF26" i="3"/>
  <c r="BA26" i="3"/>
  <c r="AW26" i="3"/>
  <c r="AS26" i="3"/>
  <c r="AN26" i="3"/>
  <c r="AI26" i="3"/>
  <c r="AC26" i="3"/>
  <c r="X26" i="3"/>
  <c r="T26" i="3"/>
  <c r="O26" i="3"/>
  <c r="E26" i="3"/>
  <c r="B26" i="3"/>
  <c r="EV25" i="3"/>
  <c r="EQ25" i="3"/>
  <c r="EL25" i="3"/>
  <c r="DQ25" i="3"/>
  <c r="DK25" i="3"/>
  <c r="CK25" i="3"/>
  <c r="CE25" i="3"/>
  <c r="BY25" i="3"/>
  <c r="BS25" i="3"/>
  <c r="BF25" i="3"/>
  <c r="BA25" i="3"/>
  <c r="AW25" i="3"/>
  <c r="AS25" i="3"/>
  <c r="AN25" i="3"/>
  <c r="AI25" i="3"/>
  <c r="AC25" i="3"/>
  <c r="X25" i="3"/>
  <c r="T25" i="3"/>
  <c r="O25" i="3"/>
  <c r="E25" i="3"/>
  <c r="B25" i="3"/>
  <c r="EV24" i="3"/>
  <c r="EQ24" i="3"/>
  <c r="EL24" i="3"/>
  <c r="DQ24" i="3"/>
  <c r="DK24" i="3"/>
  <c r="CK24" i="3"/>
  <c r="CE24" i="3"/>
  <c r="BY24" i="3"/>
  <c r="BS24" i="3"/>
  <c r="BM24" i="3"/>
  <c r="BF24" i="3"/>
  <c r="BA24" i="3"/>
  <c r="AW24" i="3"/>
  <c r="AS24" i="3"/>
  <c r="AN24" i="3"/>
  <c r="AI24" i="3"/>
  <c r="AC24" i="3"/>
  <c r="X24" i="3"/>
  <c r="T24" i="3"/>
  <c r="O24" i="3"/>
  <c r="E24" i="3"/>
  <c r="B24" i="3"/>
  <c r="EV23" i="3"/>
  <c r="EQ23" i="3"/>
  <c r="EL23" i="3"/>
  <c r="DQ23" i="3"/>
  <c r="DK23" i="3"/>
  <c r="CK23" i="3"/>
  <c r="CE23" i="3"/>
  <c r="BY23" i="3"/>
  <c r="BS23" i="3"/>
  <c r="BM23" i="3"/>
  <c r="BF23" i="3"/>
  <c r="BA23" i="3"/>
  <c r="AW23" i="3"/>
  <c r="AS23" i="3"/>
  <c r="AN23" i="3"/>
  <c r="AI23" i="3"/>
  <c r="AC23" i="3"/>
  <c r="X23" i="3"/>
  <c r="T23" i="3"/>
  <c r="O23" i="3"/>
  <c r="E23" i="3"/>
  <c r="B23" i="3"/>
  <c r="EV22" i="3"/>
  <c r="EQ22" i="3"/>
  <c r="EL22" i="3"/>
  <c r="DQ22" i="3"/>
  <c r="DK22" i="3"/>
  <c r="CK22" i="3"/>
  <c r="CE22" i="3"/>
  <c r="BY22" i="3"/>
  <c r="BS22" i="3"/>
  <c r="BM22" i="3"/>
  <c r="BF22" i="3"/>
  <c r="BA22" i="3"/>
  <c r="AW22" i="3"/>
  <c r="AS22" i="3"/>
  <c r="AN22" i="3"/>
  <c r="AI22" i="3"/>
  <c r="AC22" i="3"/>
  <c r="X22" i="3"/>
  <c r="T22" i="3"/>
  <c r="O22" i="3"/>
  <c r="E22" i="3"/>
  <c r="B22" i="3"/>
  <c r="EV21" i="3"/>
  <c r="EQ21" i="3"/>
  <c r="EL21" i="3"/>
  <c r="DQ21" i="3"/>
  <c r="DK21" i="3"/>
  <c r="CK21" i="3"/>
  <c r="CE21" i="3"/>
  <c r="BY21" i="3"/>
  <c r="BS21" i="3"/>
  <c r="BF21" i="3"/>
  <c r="BA21" i="3"/>
  <c r="AW21" i="3"/>
  <c r="AS21" i="3"/>
  <c r="AN21" i="3"/>
  <c r="AI21" i="3"/>
  <c r="AC21" i="3"/>
  <c r="X21" i="3"/>
  <c r="T21" i="3"/>
  <c r="O21" i="3"/>
  <c r="E21" i="3"/>
  <c r="B21" i="3"/>
  <c r="EV20" i="3"/>
  <c r="EQ20" i="3"/>
  <c r="EL20" i="3"/>
  <c r="DQ20" i="3"/>
  <c r="DK20" i="3"/>
  <c r="CK20" i="3"/>
  <c r="CE20" i="3"/>
  <c r="BY20" i="3"/>
  <c r="BS20" i="3"/>
  <c r="BF20" i="3"/>
  <c r="BA20" i="3"/>
  <c r="AW20" i="3"/>
  <c r="AS20" i="3"/>
  <c r="AN20" i="3"/>
  <c r="AI20" i="3"/>
  <c r="AC20" i="3"/>
  <c r="X20" i="3"/>
  <c r="T20" i="3"/>
  <c r="O20" i="3"/>
  <c r="E20" i="3"/>
  <c r="B20" i="3"/>
  <c r="EV19" i="3"/>
  <c r="EQ19" i="3"/>
  <c r="EL19" i="3"/>
  <c r="DQ19" i="3"/>
  <c r="DK19" i="3"/>
  <c r="CK19" i="3"/>
  <c r="CE19" i="3"/>
  <c r="BY19" i="3"/>
  <c r="BS19" i="3"/>
  <c r="BM19" i="3"/>
  <c r="BF19" i="3"/>
  <c r="BA19" i="3"/>
  <c r="AW19" i="3"/>
  <c r="AS19" i="3"/>
  <c r="AN19" i="3"/>
  <c r="AI19" i="3"/>
  <c r="AC19" i="3"/>
  <c r="X19" i="3"/>
  <c r="T19" i="3"/>
  <c r="O19" i="3"/>
  <c r="E19" i="3"/>
  <c r="B19" i="3"/>
  <c r="EV18" i="3"/>
  <c r="EQ18" i="3"/>
  <c r="EL18" i="3"/>
  <c r="DQ18" i="3"/>
  <c r="DK18" i="3"/>
  <c r="CK18" i="3"/>
  <c r="CE18" i="3"/>
  <c r="BY18" i="3"/>
  <c r="BS18" i="3"/>
  <c r="BM18" i="3"/>
  <c r="BF18" i="3"/>
  <c r="BA18" i="3"/>
  <c r="AW18" i="3"/>
  <c r="AS18" i="3"/>
  <c r="AN18" i="3"/>
  <c r="AI18" i="3"/>
  <c r="AC18" i="3"/>
  <c r="X18" i="3"/>
  <c r="T18" i="3"/>
  <c r="O18" i="3"/>
  <c r="E18" i="3"/>
  <c r="B18" i="3"/>
  <c r="EV17" i="3"/>
  <c r="EQ17" i="3"/>
  <c r="EL17" i="3"/>
  <c r="DQ17" i="3"/>
  <c r="DK17" i="3"/>
  <c r="CK17" i="3"/>
  <c r="CE17" i="3"/>
  <c r="BY17" i="3"/>
  <c r="BS17" i="3"/>
  <c r="BM17" i="3"/>
  <c r="BF17" i="3"/>
  <c r="BA17" i="3"/>
  <c r="AW17" i="3"/>
  <c r="AS17" i="3"/>
  <c r="AN17" i="3"/>
  <c r="AI17" i="3"/>
  <c r="AC17" i="3"/>
  <c r="X17" i="3"/>
  <c r="T17" i="3"/>
  <c r="O17" i="3"/>
  <c r="E17" i="3"/>
  <c r="B17" i="3"/>
  <c r="EV16" i="3"/>
  <c r="EQ16" i="3"/>
  <c r="EL16" i="3"/>
  <c r="DQ16" i="3"/>
  <c r="DK16" i="3"/>
  <c r="CK16" i="3"/>
  <c r="CE16" i="3"/>
  <c r="BY16" i="3"/>
  <c r="BS16" i="3"/>
  <c r="BF16" i="3"/>
  <c r="BA16" i="3"/>
  <c r="AW16" i="3"/>
  <c r="AS16" i="3"/>
  <c r="AN16" i="3"/>
  <c r="AI16" i="3"/>
  <c r="AC16" i="3"/>
  <c r="X16" i="3"/>
  <c r="T16" i="3"/>
  <c r="O16" i="3"/>
  <c r="E16" i="3"/>
  <c r="B16" i="3"/>
  <c r="EV15" i="3"/>
  <c r="EQ15" i="3"/>
  <c r="EL15" i="3"/>
  <c r="DQ15" i="3"/>
  <c r="DK15" i="3"/>
  <c r="CK15" i="3"/>
  <c r="CE15" i="3"/>
  <c r="BY15" i="3"/>
  <c r="BS15" i="3"/>
  <c r="BF15" i="3"/>
  <c r="BA15" i="3"/>
  <c r="AW15" i="3"/>
  <c r="AS15" i="3"/>
  <c r="AN15" i="3"/>
  <c r="AI15" i="3"/>
  <c r="AC15" i="3"/>
  <c r="X15" i="3"/>
  <c r="T15" i="3"/>
  <c r="O15" i="3"/>
  <c r="E15" i="3"/>
  <c r="B15" i="3"/>
  <c r="EV14" i="3"/>
  <c r="EQ14" i="3"/>
  <c r="EL14" i="3"/>
  <c r="DQ14" i="3"/>
  <c r="DK14" i="3"/>
  <c r="CK14" i="3"/>
  <c r="CE14" i="3"/>
  <c r="BY14" i="3"/>
  <c r="BS14" i="3"/>
  <c r="BM14" i="3"/>
  <c r="BF14" i="3"/>
  <c r="BA14" i="3"/>
  <c r="AW14" i="3"/>
  <c r="AS14" i="3"/>
  <c r="AN14" i="3"/>
  <c r="AI14" i="3"/>
  <c r="AC14" i="3"/>
  <c r="X14" i="3"/>
  <c r="T14" i="3"/>
  <c r="O14" i="3"/>
  <c r="E14" i="3"/>
  <c r="B14" i="3"/>
  <c r="EV13" i="3"/>
  <c r="EQ13" i="3"/>
  <c r="EL13" i="3"/>
  <c r="DQ13" i="3"/>
  <c r="DK13" i="3"/>
  <c r="CK13" i="3"/>
  <c r="CE13" i="3"/>
  <c r="BY13" i="3"/>
  <c r="BS13" i="3"/>
  <c r="BM13" i="3"/>
  <c r="BF13" i="3"/>
  <c r="BA13" i="3"/>
  <c r="AW13" i="3"/>
  <c r="AS13" i="3"/>
  <c r="AN13" i="3"/>
  <c r="AI13" i="3"/>
  <c r="AC13" i="3"/>
  <c r="X13" i="3"/>
  <c r="T13" i="3"/>
  <c r="O13" i="3"/>
  <c r="E13" i="3"/>
  <c r="B13" i="3"/>
  <c r="EV12" i="3"/>
  <c r="EQ12" i="3"/>
  <c r="EL12" i="3"/>
  <c r="DQ12" i="3"/>
  <c r="DK12" i="3"/>
  <c r="CK12" i="3"/>
  <c r="CE12" i="3"/>
  <c r="BY12" i="3"/>
  <c r="BS12" i="3"/>
  <c r="BM12" i="3"/>
  <c r="BF12" i="3"/>
  <c r="BA12" i="3"/>
  <c r="AW12" i="3"/>
  <c r="AS12" i="3"/>
  <c r="AN12" i="3"/>
  <c r="AI12" i="3"/>
  <c r="AC12" i="3"/>
  <c r="X12" i="3"/>
  <c r="T12" i="3"/>
  <c r="O12" i="3"/>
  <c r="E12" i="3"/>
  <c r="B12" i="3"/>
  <c r="EV11" i="3"/>
  <c r="EQ11" i="3"/>
  <c r="EL11" i="3"/>
  <c r="DQ11" i="3"/>
  <c r="DK11" i="3"/>
  <c r="CK11" i="3"/>
  <c r="CE11" i="3"/>
  <c r="BY11" i="3"/>
  <c r="BS11" i="3"/>
  <c r="BF11" i="3"/>
  <c r="BA11" i="3"/>
  <c r="AW11" i="3"/>
  <c r="AS11" i="3"/>
  <c r="AN11" i="3"/>
  <c r="AI11" i="3"/>
  <c r="AC11" i="3"/>
  <c r="X11" i="3"/>
  <c r="T11" i="3"/>
  <c r="O11" i="3"/>
  <c r="E11" i="3"/>
  <c r="B11" i="3"/>
  <c r="EV10" i="3"/>
  <c r="EQ10" i="3"/>
  <c r="EL10" i="3"/>
  <c r="DQ10" i="3"/>
  <c r="DK10" i="3"/>
  <c r="CK10" i="3"/>
  <c r="CE10" i="3"/>
  <c r="BY10" i="3"/>
  <c r="BS10" i="3"/>
  <c r="BF10" i="3"/>
  <c r="BA10" i="3"/>
  <c r="AW10" i="3"/>
  <c r="AS10" i="3"/>
  <c r="AN10" i="3"/>
  <c r="AI10" i="3"/>
  <c r="AC10" i="3"/>
  <c r="X10" i="3"/>
  <c r="T10" i="3"/>
  <c r="O10" i="3"/>
  <c r="E10" i="3"/>
  <c r="B10" i="3"/>
  <c r="EV9" i="3"/>
  <c r="EQ9" i="3"/>
  <c r="EL9" i="3"/>
  <c r="DQ9" i="3"/>
  <c r="DK9" i="3"/>
  <c r="CK9" i="3"/>
  <c r="CE9" i="3"/>
  <c r="BY9" i="3"/>
  <c r="BS9" i="3"/>
  <c r="BM9" i="3"/>
  <c r="BF9" i="3"/>
  <c r="BA9" i="3"/>
  <c r="AW9" i="3"/>
  <c r="AS9" i="3"/>
  <c r="AN9" i="3"/>
  <c r="AI9" i="3"/>
  <c r="AC9" i="3"/>
  <c r="X9" i="3"/>
  <c r="T9" i="3"/>
  <c r="O9" i="3"/>
  <c r="E9" i="3"/>
  <c r="B9" i="3"/>
  <c r="EV8" i="3"/>
  <c r="EQ8" i="3"/>
  <c r="EL8" i="3"/>
  <c r="DQ8" i="3"/>
  <c r="DK8" i="3"/>
  <c r="CK8" i="3"/>
  <c r="CE8" i="3"/>
  <c r="BY8" i="3"/>
  <c r="BS8" i="3"/>
  <c r="BM8" i="3"/>
  <c r="BF8" i="3"/>
  <c r="BA8" i="3"/>
  <c r="AW8" i="3"/>
  <c r="AS8" i="3"/>
  <c r="AN8" i="3"/>
  <c r="AI8" i="3"/>
  <c r="AC8" i="3"/>
  <c r="X8" i="3"/>
  <c r="T8" i="3"/>
  <c r="O8" i="3"/>
  <c r="E8" i="3"/>
  <c r="B8" i="3"/>
  <c r="EV7" i="3"/>
  <c r="EQ7" i="3"/>
  <c r="EL7" i="3"/>
  <c r="DQ7" i="3"/>
  <c r="DK7" i="3"/>
  <c r="CK7" i="3"/>
  <c r="CE7" i="3"/>
  <c r="BY7" i="3"/>
  <c r="BS7" i="3"/>
  <c r="BM7" i="3"/>
  <c r="BF7" i="3"/>
  <c r="BA7" i="3"/>
  <c r="AW7" i="3"/>
  <c r="AS7" i="3"/>
  <c r="AN7" i="3"/>
  <c r="AI7" i="3"/>
  <c r="AC7" i="3"/>
  <c r="X7" i="3"/>
  <c r="T7" i="3"/>
  <c r="O7" i="3"/>
  <c r="E7" i="3"/>
  <c r="B7" i="3"/>
  <c r="EV6" i="3"/>
  <c r="EQ6" i="3"/>
  <c r="EL6" i="3"/>
  <c r="DQ6" i="3"/>
  <c r="DK6" i="3"/>
  <c r="CK6" i="3"/>
  <c r="CE6" i="3"/>
  <c r="BY6" i="3"/>
  <c r="BS6" i="3"/>
  <c r="BF6" i="3"/>
  <c r="BA6" i="3"/>
  <c r="AW6" i="3"/>
  <c r="AS6" i="3"/>
  <c r="AN6" i="3"/>
  <c r="AI6" i="3"/>
  <c r="AC6" i="3"/>
  <c r="X6" i="3"/>
  <c r="T6" i="3"/>
  <c r="O6" i="3"/>
  <c r="E6" i="3"/>
  <c r="B6" i="3"/>
  <c r="EV5" i="3"/>
  <c r="EQ5" i="3"/>
  <c r="EL5" i="3"/>
  <c r="DQ5" i="3"/>
  <c r="DK5" i="3"/>
  <c r="CK5" i="3"/>
  <c r="CE5" i="3"/>
  <c r="BY5" i="3"/>
  <c r="BS5" i="3"/>
  <c r="BF5" i="3"/>
  <c r="BA5" i="3"/>
  <c r="AW5" i="3"/>
  <c r="AS5" i="3"/>
  <c r="AN5" i="3"/>
  <c r="AI5" i="3"/>
  <c r="AC5" i="3"/>
  <c r="X5" i="3"/>
  <c r="T5" i="3"/>
  <c r="O5" i="3"/>
  <c r="E5" i="3"/>
  <c r="B5" i="3"/>
  <c r="EV4" i="3"/>
  <c r="EQ4" i="3"/>
  <c r="EL4" i="3"/>
  <c r="DQ4" i="3"/>
  <c r="DK4" i="3"/>
  <c r="CK4" i="3"/>
  <c r="CE4" i="3"/>
  <c r="BY4" i="3"/>
  <c r="BS4" i="3"/>
  <c r="BM4" i="3"/>
  <c r="BF4" i="3"/>
  <c r="BA4" i="3"/>
  <c r="AW4" i="3"/>
  <c r="AS4" i="3"/>
  <c r="AN4" i="3"/>
  <c r="AI4" i="3"/>
  <c r="AC4" i="3"/>
  <c r="X4" i="3"/>
  <c r="T4" i="3"/>
  <c r="O4" i="3"/>
  <c r="E4" i="3"/>
  <c r="B4" i="3"/>
  <c r="EV3" i="3"/>
  <c r="EQ3" i="3"/>
  <c r="EL3" i="3"/>
  <c r="DQ3" i="3"/>
  <c r="DK3" i="3"/>
  <c r="CK3" i="3"/>
  <c r="CE3" i="3"/>
  <c r="BY3" i="3"/>
  <c r="BS3" i="3"/>
  <c r="BM3" i="3"/>
  <c r="BF3" i="3"/>
  <c r="BA3" i="3"/>
  <c r="AW3" i="3"/>
  <c r="AS3" i="3"/>
  <c r="AN3" i="3"/>
  <c r="AI3" i="3"/>
  <c r="AC3" i="3"/>
  <c r="X3" i="3"/>
  <c r="T3" i="3"/>
  <c r="O3" i="3"/>
  <c r="E3" i="3"/>
  <c r="B3" i="3"/>
  <c r="EV2" i="3"/>
  <c r="EQ2" i="3"/>
  <c r="EL2" i="3"/>
  <c r="DQ2" i="3"/>
  <c r="DK2" i="3"/>
  <c r="CK2" i="3"/>
  <c r="CE2" i="3"/>
  <c r="BY2" i="3"/>
  <c r="BS2" i="3"/>
  <c r="BM2" i="3"/>
  <c r="BF2" i="3"/>
  <c r="BA2" i="3"/>
  <c r="AW2" i="3"/>
  <c r="AS2" i="3"/>
  <c r="AN2" i="3"/>
  <c r="AI2" i="3"/>
  <c r="AC2" i="3"/>
  <c r="X2" i="3"/>
  <c r="T2" i="3"/>
  <c r="O2" i="3"/>
  <c r="E2" i="3"/>
  <c r="B2" i="3"/>
  <c r="CK296" i="2"/>
  <c r="CE296" i="2"/>
  <c r="BS296" i="2"/>
  <c r="CK295" i="2"/>
  <c r="CE295" i="2"/>
  <c r="BS295" i="2"/>
  <c r="CK294" i="2"/>
  <c r="CE294" i="2"/>
  <c r="BS294" i="2"/>
  <c r="BM294" i="2"/>
  <c r="CK293" i="2"/>
  <c r="CE293" i="2"/>
  <c r="BS293" i="2"/>
  <c r="BM293" i="2"/>
  <c r="CK292" i="2"/>
  <c r="CE292" i="2"/>
  <c r="BS292" i="2"/>
  <c r="BM292" i="2"/>
  <c r="CK291" i="2"/>
  <c r="CE291" i="2"/>
  <c r="BS291" i="2"/>
  <c r="CK290" i="2"/>
  <c r="CE290" i="2"/>
  <c r="BS290" i="2"/>
  <c r="CK289" i="2"/>
  <c r="CE289" i="2"/>
  <c r="BS289" i="2"/>
  <c r="BM289" i="2"/>
  <c r="CK288" i="2"/>
  <c r="CE288" i="2"/>
  <c r="BS288" i="2"/>
  <c r="BM288" i="2"/>
  <c r="CK287" i="2"/>
  <c r="CE287" i="2"/>
  <c r="BS287" i="2"/>
  <c r="BM287" i="2"/>
  <c r="CK286" i="2"/>
  <c r="CE286" i="2"/>
  <c r="BS286" i="2"/>
  <c r="CK285" i="2"/>
  <c r="CE285" i="2"/>
  <c r="BS285" i="2"/>
  <c r="CK284" i="2"/>
  <c r="CE284" i="2"/>
  <c r="BS284" i="2"/>
  <c r="BM284" i="2"/>
  <c r="CK283" i="2"/>
  <c r="CE283" i="2"/>
  <c r="BS283" i="2"/>
  <c r="BM283" i="2"/>
  <c r="CK282" i="2"/>
  <c r="CE282" i="2"/>
  <c r="BS282" i="2"/>
  <c r="BM282" i="2"/>
  <c r="CK281" i="2"/>
  <c r="CE281" i="2"/>
  <c r="BS281" i="2"/>
  <c r="CK280" i="2"/>
  <c r="CE280" i="2"/>
  <c r="BS280" i="2"/>
  <c r="CK279" i="2"/>
  <c r="CE279" i="2"/>
  <c r="BS279" i="2"/>
  <c r="BM279" i="2"/>
  <c r="CK278" i="2"/>
  <c r="CE278" i="2"/>
  <c r="BS278" i="2"/>
  <c r="BM278" i="2"/>
  <c r="CK277" i="2"/>
  <c r="CE277" i="2"/>
  <c r="BS277" i="2"/>
  <c r="BM277" i="2"/>
  <c r="CK276" i="2"/>
  <c r="CE276" i="2"/>
  <c r="BS276" i="2"/>
  <c r="CK275" i="2"/>
  <c r="CE275" i="2"/>
  <c r="BS275" i="2"/>
  <c r="CK274" i="2"/>
  <c r="CE274" i="2"/>
  <c r="BS274" i="2"/>
  <c r="BM274" i="2"/>
  <c r="CK273" i="2"/>
  <c r="CE273" i="2"/>
  <c r="BS273" i="2"/>
  <c r="BM273" i="2"/>
  <c r="CK272" i="2"/>
  <c r="CE272" i="2"/>
  <c r="BS272" i="2"/>
  <c r="BM272" i="2"/>
  <c r="CK271" i="2"/>
  <c r="CE271" i="2"/>
  <c r="BS271" i="2"/>
  <c r="CK270" i="2"/>
  <c r="CE270" i="2"/>
  <c r="BS270" i="2"/>
  <c r="CK269" i="2"/>
  <c r="CE269" i="2"/>
  <c r="BS269" i="2"/>
  <c r="BM269" i="2"/>
  <c r="CK268" i="2"/>
  <c r="CE268" i="2"/>
  <c r="BS268" i="2"/>
  <c r="BM268" i="2"/>
  <c r="CK267" i="2"/>
  <c r="CE267" i="2"/>
  <c r="BS267" i="2"/>
  <c r="BM267" i="2"/>
  <c r="CK266" i="2"/>
  <c r="CE266" i="2"/>
  <c r="BS266" i="2"/>
  <c r="CK265" i="2"/>
  <c r="CE265" i="2"/>
  <c r="BS265" i="2"/>
  <c r="CK264" i="2"/>
  <c r="CE264" i="2"/>
  <c r="BS264" i="2"/>
  <c r="BM264" i="2"/>
  <c r="CK263" i="2"/>
  <c r="CE263" i="2"/>
  <c r="BS263" i="2"/>
  <c r="BM263" i="2"/>
  <c r="CK262" i="2"/>
  <c r="CE262" i="2"/>
  <c r="BS262" i="2"/>
  <c r="BM262" i="2"/>
  <c r="CK261" i="2"/>
  <c r="CE261" i="2"/>
  <c r="BS261" i="2"/>
  <c r="CK260" i="2"/>
  <c r="CE260" i="2"/>
  <c r="BS260" i="2"/>
  <c r="CK259" i="2"/>
  <c r="CE259" i="2"/>
  <c r="BS259" i="2"/>
  <c r="BM259" i="2"/>
  <c r="CK258" i="2"/>
  <c r="CE258" i="2"/>
  <c r="BS258" i="2"/>
  <c r="BM258" i="2"/>
  <c r="CK257" i="2"/>
  <c r="CE257" i="2"/>
  <c r="BS257" i="2"/>
  <c r="BM257" i="2"/>
  <c r="CK256" i="2"/>
  <c r="CE256" i="2"/>
  <c r="BS256" i="2"/>
  <c r="CK255" i="2"/>
  <c r="CE255" i="2"/>
  <c r="BS255" i="2"/>
  <c r="CK254" i="2"/>
  <c r="CE254" i="2"/>
  <c r="BS254" i="2"/>
  <c r="BM254" i="2"/>
  <c r="CK253" i="2"/>
  <c r="CE253" i="2"/>
  <c r="BS253" i="2"/>
  <c r="BM253" i="2"/>
  <c r="CK252" i="2"/>
  <c r="CE252" i="2"/>
  <c r="BS252" i="2"/>
  <c r="BM252" i="2"/>
  <c r="CK251" i="2"/>
  <c r="CE251" i="2"/>
  <c r="BS251" i="2"/>
  <c r="CK250" i="2"/>
  <c r="CE250" i="2"/>
  <c r="BS250" i="2"/>
  <c r="CK249" i="2"/>
  <c r="CE249" i="2"/>
  <c r="BS249" i="2"/>
  <c r="BM249" i="2"/>
  <c r="CK248" i="2"/>
  <c r="CE248" i="2"/>
  <c r="BS248" i="2"/>
  <c r="BM248" i="2"/>
  <c r="CK247" i="2"/>
  <c r="CE247" i="2"/>
  <c r="BS247" i="2"/>
  <c r="BM247" i="2"/>
  <c r="CK246" i="2"/>
  <c r="CE246" i="2"/>
  <c r="BS246" i="2"/>
  <c r="CK245" i="2"/>
  <c r="CE245" i="2"/>
  <c r="BS245" i="2"/>
  <c r="CK244" i="2"/>
  <c r="CE244" i="2"/>
  <c r="BS244" i="2"/>
  <c r="BM244" i="2"/>
  <c r="CK243" i="2"/>
  <c r="CE243" i="2"/>
  <c r="BS243" i="2"/>
  <c r="BM243" i="2"/>
  <c r="CK242" i="2"/>
  <c r="CE242" i="2"/>
  <c r="BS242" i="2"/>
  <c r="BM242" i="2"/>
  <c r="CK241" i="2"/>
  <c r="CE241" i="2"/>
  <c r="BS241" i="2"/>
  <c r="CK240" i="2"/>
  <c r="CE240" i="2"/>
  <c r="BS240" i="2"/>
  <c r="CK239" i="2"/>
  <c r="CE239" i="2"/>
  <c r="BS239" i="2"/>
  <c r="BM239" i="2"/>
  <c r="CK238" i="2"/>
  <c r="CE238" i="2"/>
  <c r="BS238" i="2"/>
  <c r="BM238" i="2"/>
  <c r="CK237" i="2"/>
  <c r="CE237" i="2"/>
  <c r="BS237" i="2"/>
  <c r="BM237" i="2"/>
  <c r="CK236" i="2"/>
  <c r="CE236" i="2"/>
  <c r="BS236" i="2"/>
  <c r="CK235" i="2"/>
  <c r="CE235" i="2"/>
  <c r="BS235" i="2"/>
  <c r="CK234" i="2"/>
  <c r="CE234" i="2"/>
  <c r="BS234" i="2"/>
  <c r="BM234" i="2"/>
  <c r="CK233" i="2"/>
  <c r="CE233" i="2"/>
  <c r="BS233" i="2"/>
  <c r="BM233" i="2"/>
  <c r="CK232" i="2"/>
  <c r="CE232" i="2"/>
  <c r="BS232" i="2"/>
  <c r="BM232" i="2"/>
  <c r="CK231" i="2"/>
  <c r="CE231" i="2"/>
  <c r="BS231" i="2"/>
  <c r="CK230" i="2"/>
  <c r="CE230" i="2"/>
  <c r="BS230" i="2"/>
  <c r="CK229" i="2"/>
  <c r="CE229" i="2"/>
  <c r="BS229" i="2"/>
  <c r="BM229" i="2"/>
  <c r="CK228" i="2"/>
  <c r="CE228" i="2"/>
  <c r="BS228" i="2"/>
  <c r="BM228" i="2"/>
  <c r="CK227" i="2"/>
  <c r="CE227" i="2"/>
  <c r="BS227" i="2"/>
  <c r="BM227" i="2"/>
  <c r="CK226" i="2"/>
  <c r="CE226" i="2"/>
  <c r="BS226" i="2"/>
  <c r="CK225" i="2"/>
  <c r="CE225" i="2"/>
  <c r="BS225" i="2"/>
  <c r="CK224" i="2"/>
  <c r="CE224" i="2"/>
  <c r="BS224" i="2"/>
  <c r="BM224" i="2"/>
  <c r="CK223" i="2"/>
  <c r="CE223" i="2"/>
  <c r="BS223" i="2"/>
  <c r="BM223" i="2"/>
  <c r="CK222" i="2"/>
  <c r="CE222" i="2"/>
  <c r="BS222" i="2"/>
  <c r="BM222" i="2"/>
  <c r="CK221" i="2"/>
  <c r="CE221" i="2"/>
  <c r="BS221" i="2"/>
  <c r="CK220" i="2"/>
  <c r="CE220" i="2"/>
  <c r="BS220" i="2"/>
  <c r="CK219" i="2"/>
  <c r="CE219" i="2"/>
  <c r="BS219" i="2"/>
  <c r="BM219" i="2"/>
  <c r="CK218" i="2"/>
  <c r="CE218" i="2"/>
  <c r="BS218" i="2"/>
  <c r="BM218" i="2"/>
  <c r="CK217" i="2"/>
  <c r="CE217" i="2"/>
  <c r="BS217" i="2"/>
  <c r="BM217" i="2"/>
  <c r="CK216" i="2"/>
  <c r="CE216" i="2"/>
  <c r="BS216" i="2"/>
  <c r="CK215" i="2"/>
  <c r="CE215" i="2"/>
  <c r="BS215" i="2"/>
  <c r="CK214" i="2"/>
  <c r="CE214" i="2"/>
  <c r="BS214" i="2"/>
  <c r="BM214" i="2"/>
  <c r="CK213" i="2"/>
  <c r="CE213" i="2"/>
  <c r="BS213" i="2"/>
  <c r="BM213" i="2"/>
  <c r="CK212" i="2"/>
  <c r="CE212" i="2"/>
  <c r="BS212" i="2"/>
  <c r="BM212" i="2"/>
  <c r="CK211" i="2"/>
  <c r="CE211" i="2"/>
  <c r="BS211" i="2"/>
  <c r="CK210" i="2"/>
  <c r="CE210" i="2"/>
  <c r="BS210" i="2"/>
  <c r="CK209" i="2"/>
  <c r="CE209" i="2"/>
  <c r="BS209" i="2"/>
  <c r="BM209" i="2"/>
  <c r="CK208" i="2"/>
  <c r="CE208" i="2"/>
  <c r="BS208" i="2"/>
  <c r="BM208" i="2"/>
  <c r="CK207" i="2"/>
  <c r="CE207" i="2"/>
  <c r="BS207" i="2"/>
  <c r="BM207" i="2"/>
  <c r="CK206" i="2"/>
  <c r="CE206" i="2"/>
  <c r="BS206" i="2"/>
  <c r="CK205" i="2"/>
  <c r="CE205" i="2"/>
  <c r="BS205" i="2"/>
  <c r="CK204" i="2"/>
  <c r="CE204" i="2"/>
  <c r="BS204" i="2"/>
  <c r="BM204" i="2"/>
  <c r="CK203" i="2"/>
  <c r="CE203" i="2"/>
  <c r="BS203" i="2"/>
  <c r="BM203" i="2"/>
  <c r="CK202" i="2"/>
  <c r="CE202" i="2"/>
  <c r="BS202" i="2"/>
  <c r="BM202" i="2"/>
  <c r="CK201" i="2"/>
  <c r="CE201" i="2"/>
  <c r="BS201" i="2"/>
  <c r="CK200" i="2"/>
  <c r="CE200" i="2"/>
  <c r="BS200" i="2"/>
  <c r="CK199" i="2"/>
  <c r="CE199" i="2"/>
  <c r="BS199" i="2"/>
  <c r="BM199" i="2"/>
  <c r="CK198" i="2"/>
  <c r="CE198" i="2"/>
  <c r="BS198" i="2"/>
  <c r="BM198" i="2"/>
  <c r="CK197" i="2"/>
  <c r="CE197" i="2"/>
  <c r="BS197" i="2"/>
  <c r="BM197" i="2"/>
  <c r="CK196" i="2"/>
  <c r="CE196" i="2"/>
  <c r="BS196" i="2"/>
  <c r="CK195" i="2"/>
  <c r="CE195" i="2"/>
  <c r="BS195" i="2"/>
  <c r="CK194" i="2"/>
  <c r="CE194" i="2"/>
  <c r="BS194" i="2"/>
  <c r="BM194" i="2"/>
  <c r="CK193" i="2"/>
  <c r="CE193" i="2"/>
  <c r="BS193" i="2"/>
  <c r="BM193" i="2"/>
  <c r="CK192" i="2"/>
  <c r="CE192" i="2"/>
  <c r="BS192" i="2"/>
  <c r="BM192" i="2"/>
  <c r="CK191" i="2"/>
  <c r="CE191" i="2"/>
  <c r="BS191" i="2"/>
  <c r="CK190" i="2"/>
  <c r="CE190" i="2"/>
  <c r="BS190" i="2"/>
  <c r="CK189" i="2"/>
  <c r="CE189" i="2"/>
  <c r="BS189" i="2"/>
  <c r="BM189" i="2"/>
  <c r="CK188" i="2"/>
  <c r="CE188" i="2"/>
  <c r="BS188" i="2"/>
  <c r="BM188" i="2"/>
  <c r="CK187" i="2"/>
  <c r="CE187" i="2"/>
  <c r="BS187" i="2"/>
  <c r="BM187" i="2"/>
  <c r="CK186" i="2"/>
  <c r="CE186" i="2"/>
  <c r="BS186" i="2"/>
  <c r="CK185" i="2"/>
  <c r="CE185" i="2"/>
  <c r="BS185" i="2"/>
  <c r="CK184" i="2"/>
  <c r="CE184" i="2"/>
  <c r="BS184" i="2"/>
  <c r="BM184" i="2"/>
  <c r="CK183" i="2"/>
  <c r="CE183" i="2"/>
  <c r="BS183" i="2"/>
  <c r="BM183" i="2"/>
  <c r="CK182" i="2"/>
  <c r="CE182" i="2"/>
  <c r="BS182" i="2"/>
  <c r="BM182" i="2"/>
  <c r="CK181" i="2"/>
  <c r="CE181" i="2"/>
  <c r="BS181" i="2"/>
  <c r="CK180" i="2"/>
  <c r="CE180" i="2"/>
  <c r="BS180" i="2"/>
  <c r="CK179" i="2"/>
  <c r="CE179" i="2"/>
  <c r="BS179" i="2"/>
  <c r="BM179" i="2"/>
  <c r="CK178" i="2"/>
  <c r="CE178" i="2"/>
  <c r="BS178" i="2"/>
  <c r="BM178" i="2"/>
  <c r="CK177" i="2"/>
  <c r="CE177" i="2"/>
  <c r="BS177" i="2"/>
  <c r="BM177" i="2"/>
  <c r="CK176" i="2"/>
  <c r="CE176" i="2"/>
  <c r="BS176" i="2"/>
  <c r="CK175" i="2"/>
  <c r="CE175" i="2"/>
  <c r="BS175" i="2"/>
  <c r="CK174" i="2"/>
  <c r="CE174" i="2"/>
  <c r="BS174" i="2"/>
  <c r="BM174" i="2"/>
  <c r="CK173" i="2"/>
  <c r="CE173" i="2"/>
  <c r="BS173" i="2"/>
  <c r="BM173" i="2"/>
  <c r="CK172" i="2"/>
  <c r="CE172" i="2"/>
  <c r="BS172" i="2"/>
  <c r="BM172" i="2"/>
  <c r="CK171" i="2"/>
  <c r="CE171" i="2"/>
  <c r="BS171" i="2"/>
  <c r="CK170" i="2"/>
  <c r="CE170" i="2"/>
  <c r="BS170" i="2"/>
  <c r="CK169" i="2"/>
  <c r="CE169" i="2"/>
  <c r="BS169" i="2"/>
  <c r="BM169" i="2"/>
  <c r="CK168" i="2"/>
  <c r="CE168" i="2"/>
  <c r="BS168" i="2"/>
  <c r="BM168" i="2"/>
  <c r="CK167" i="2"/>
  <c r="CE167" i="2"/>
  <c r="BS167" i="2"/>
  <c r="BM167" i="2"/>
  <c r="CK166" i="2"/>
  <c r="CE166" i="2"/>
  <c r="BS166" i="2"/>
  <c r="CK165" i="2"/>
  <c r="CE165" i="2"/>
  <c r="BS165" i="2"/>
  <c r="CK164" i="2"/>
  <c r="CE164" i="2"/>
  <c r="BS164" i="2"/>
  <c r="BM164" i="2"/>
  <c r="CK163" i="2"/>
  <c r="CE163" i="2"/>
  <c r="BS163" i="2"/>
  <c r="BM163" i="2"/>
  <c r="CK162" i="2"/>
  <c r="CE162" i="2"/>
  <c r="BS162" i="2"/>
  <c r="BM162" i="2"/>
  <c r="CK161" i="2"/>
  <c r="CE161" i="2"/>
  <c r="BS161" i="2"/>
  <c r="CK160" i="2"/>
  <c r="CE160" i="2"/>
  <c r="BS160" i="2"/>
  <c r="CK159" i="2"/>
  <c r="CE159" i="2"/>
  <c r="BS159" i="2"/>
  <c r="BM159" i="2"/>
  <c r="CK158" i="2"/>
  <c r="CE158" i="2"/>
  <c r="BS158" i="2"/>
  <c r="BM158" i="2"/>
  <c r="CK157" i="2"/>
  <c r="CE157" i="2"/>
  <c r="BS157" i="2"/>
  <c r="BM157" i="2"/>
  <c r="CK156" i="2"/>
  <c r="CE156" i="2"/>
  <c r="BS156" i="2"/>
  <c r="CK155" i="2"/>
  <c r="CE155" i="2"/>
  <c r="BS155" i="2"/>
  <c r="CK154" i="2"/>
  <c r="CE154" i="2"/>
  <c r="BS154" i="2"/>
  <c r="BM154" i="2"/>
  <c r="CK153" i="2"/>
  <c r="CE153" i="2"/>
  <c r="BS153" i="2"/>
  <c r="BM153" i="2"/>
  <c r="CK152" i="2"/>
  <c r="CE152" i="2"/>
  <c r="BS152" i="2"/>
  <c r="BM152" i="2"/>
  <c r="CK151" i="2"/>
  <c r="CE151" i="2"/>
  <c r="BS151" i="2"/>
  <c r="CK150" i="2"/>
  <c r="CE150" i="2"/>
  <c r="BS150" i="2"/>
  <c r="CK149" i="2"/>
  <c r="CE149" i="2"/>
  <c r="BS149" i="2"/>
  <c r="BM149" i="2"/>
  <c r="CK148" i="2"/>
  <c r="CE148" i="2"/>
  <c r="BS148" i="2"/>
  <c r="BM148" i="2"/>
  <c r="CK147" i="2"/>
  <c r="CE147" i="2"/>
  <c r="BS147" i="2"/>
  <c r="BM147" i="2"/>
  <c r="CK146" i="2"/>
  <c r="CE146" i="2"/>
  <c r="BS146" i="2"/>
  <c r="CK145" i="2"/>
  <c r="CE145" i="2"/>
  <c r="BS145" i="2"/>
  <c r="CK144" i="2"/>
  <c r="CE144" i="2"/>
  <c r="BS144" i="2"/>
  <c r="BM144" i="2"/>
  <c r="CK143" i="2"/>
  <c r="CE143" i="2"/>
  <c r="BS143" i="2"/>
  <c r="BM143" i="2"/>
  <c r="CK142" i="2"/>
  <c r="CE142" i="2"/>
  <c r="BS142" i="2"/>
  <c r="BM142" i="2"/>
  <c r="CK141" i="2"/>
  <c r="CE141" i="2"/>
  <c r="BS141" i="2"/>
  <c r="CK140" i="2"/>
  <c r="CE140" i="2"/>
  <c r="BS140" i="2"/>
  <c r="CK139" i="2"/>
  <c r="CE139" i="2"/>
  <c r="BS139" i="2"/>
  <c r="BM139" i="2"/>
  <c r="CK138" i="2"/>
  <c r="CE138" i="2"/>
  <c r="BS138" i="2"/>
  <c r="BM138" i="2"/>
  <c r="CK137" i="2"/>
  <c r="CE137" i="2"/>
  <c r="BS137" i="2"/>
  <c r="BM137" i="2"/>
  <c r="CK136" i="2"/>
  <c r="CE136" i="2"/>
  <c r="BS136" i="2"/>
  <c r="CK135" i="2"/>
  <c r="CE135" i="2"/>
  <c r="BS135" i="2"/>
  <c r="CK134" i="2"/>
  <c r="CE134" i="2"/>
  <c r="BS134" i="2"/>
  <c r="BM134" i="2"/>
  <c r="CK133" i="2"/>
  <c r="CE133" i="2"/>
  <c r="BS133" i="2"/>
  <c r="BM133" i="2"/>
  <c r="CK132" i="2"/>
  <c r="CE132" i="2"/>
  <c r="BS132" i="2"/>
  <c r="BM132" i="2"/>
  <c r="CK131" i="2"/>
  <c r="CE131" i="2"/>
  <c r="BS131" i="2"/>
  <c r="CK130" i="2"/>
  <c r="CE130" i="2"/>
  <c r="BS130" i="2"/>
  <c r="CK129" i="2"/>
  <c r="CE129" i="2"/>
  <c r="BS129" i="2"/>
  <c r="BM129" i="2"/>
  <c r="CK128" i="2"/>
  <c r="CE128" i="2"/>
  <c r="BS128" i="2"/>
  <c r="BM128" i="2"/>
  <c r="CK127" i="2"/>
  <c r="CE127" i="2"/>
  <c r="BS127" i="2"/>
  <c r="BM127" i="2"/>
  <c r="CK126" i="2"/>
  <c r="CE126" i="2"/>
  <c r="BS126" i="2"/>
  <c r="CK125" i="2"/>
  <c r="CE125" i="2"/>
  <c r="BS125" i="2"/>
  <c r="CK124" i="2"/>
  <c r="CE124" i="2"/>
  <c r="BS124" i="2"/>
  <c r="BM124" i="2"/>
  <c r="CK123" i="2"/>
  <c r="CE123" i="2"/>
  <c r="BS123" i="2"/>
  <c r="BM123" i="2"/>
  <c r="CK122" i="2"/>
  <c r="CE122" i="2"/>
  <c r="BS122" i="2"/>
  <c r="BM122" i="2"/>
  <c r="CK121" i="2"/>
  <c r="CE121" i="2"/>
  <c r="BS121" i="2"/>
  <c r="CK120" i="2"/>
  <c r="CE120" i="2"/>
  <c r="BS120" i="2"/>
  <c r="CK119" i="2"/>
  <c r="CE119" i="2"/>
  <c r="BS119" i="2"/>
  <c r="BM119" i="2"/>
  <c r="CK118" i="2"/>
  <c r="CE118" i="2"/>
  <c r="BS118" i="2"/>
  <c r="BM118" i="2"/>
  <c r="CK117" i="2"/>
  <c r="CE117" i="2"/>
  <c r="BS117" i="2"/>
  <c r="BM117" i="2"/>
  <c r="CK116" i="2"/>
  <c r="CE116" i="2"/>
  <c r="BS116" i="2"/>
  <c r="CK115" i="2"/>
  <c r="CE115" i="2"/>
  <c r="BS115" i="2"/>
  <c r="CK114" i="2"/>
  <c r="CE114" i="2"/>
  <c r="BS114" i="2"/>
  <c r="BM114" i="2"/>
  <c r="CK113" i="2"/>
  <c r="CE113" i="2"/>
  <c r="BS113" i="2"/>
  <c r="BM113" i="2"/>
  <c r="CK112" i="2"/>
  <c r="CE112" i="2"/>
  <c r="BS112" i="2"/>
  <c r="BM112" i="2"/>
  <c r="CK111" i="2"/>
  <c r="CE111" i="2"/>
  <c r="BS111" i="2"/>
  <c r="CK110" i="2"/>
  <c r="CE110" i="2"/>
  <c r="BS110" i="2"/>
  <c r="CK109" i="2"/>
  <c r="CE109" i="2"/>
  <c r="BS109" i="2"/>
  <c r="BM109" i="2"/>
  <c r="CK108" i="2"/>
  <c r="CE108" i="2"/>
  <c r="BS108" i="2"/>
  <c r="BM108" i="2"/>
  <c r="CK107" i="2"/>
  <c r="CE107" i="2"/>
  <c r="BS107" i="2"/>
  <c r="BM107" i="2"/>
  <c r="CK106" i="2"/>
  <c r="CE106" i="2"/>
  <c r="BS106" i="2"/>
  <c r="CK105" i="2"/>
  <c r="CE105" i="2"/>
  <c r="BS105" i="2"/>
  <c r="CK104" i="2"/>
  <c r="CE104" i="2"/>
  <c r="BS104" i="2"/>
  <c r="BM104" i="2"/>
  <c r="CK103" i="2"/>
  <c r="CE103" i="2"/>
  <c r="BS103" i="2"/>
  <c r="BM103" i="2"/>
  <c r="CK102" i="2"/>
  <c r="CE102" i="2"/>
  <c r="BS102" i="2"/>
  <c r="BM102" i="2"/>
  <c r="CK101" i="2"/>
  <c r="CE101" i="2"/>
  <c r="BS101" i="2"/>
  <c r="CK100" i="2"/>
  <c r="CE100" i="2"/>
  <c r="BS100" i="2"/>
  <c r="CK99" i="2"/>
  <c r="CE99" i="2"/>
  <c r="BS99" i="2"/>
  <c r="BM99" i="2"/>
  <c r="CK98" i="2"/>
  <c r="CE98" i="2"/>
  <c r="BS98" i="2"/>
  <c r="BM98" i="2"/>
  <c r="CK97" i="2"/>
  <c r="CE97" i="2"/>
  <c r="BS97" i="2"/>
  <c r="BM97" i="2"/>
  <c r="CK96" i="2"/>
  <c r="CE96" i="2"/>
  <c r="BS96" i="2"/>
  <c r="CK95" i="2"/>
  <c r="CE95" i="2"/>
  <c r="BS95" i="2"/>
  <c r="CK94" i="2"/>
  <c r="CE94" i="2"/>
  <c r="BS94" i="2"/>
  <c r="BM94" i="2"/>
  <c r="CK93" i="2"/>
  <c r="CE93" i="2"/>
  <c r="BS93" i="2"/>
  <c r="BM93" i="2"/>
  <c r="CK92" i="2"/>
  <c r="CE92" i="2"/>
  <c r="BS92" i="2"/>
  <c r="BM92" i="2"/>
  <c r="CK91" i="2"/>
  <c r="CE91" i="2"/>
  <c r="BS91" i="2"/>
  <c r="CK90" i="2"/>
  <c r="CE90" i="2"/>
  <c r="BS90" i="2"/>
  <c r="CK89" i="2"/>
  <c r="CE89" i="2"/>
  <c r="BS89" i="2"/>
  <c r="BM89" i="2"/>
  <c r="CK88" i="2"/>
  <c r="CE88" i="2"/>
  <c r="BS88" i="2"/>
  <c r="BM88" i="2"/>
  <c r="CK87" i="2"/>
  <c r="CE87" i="2"/>
  <c r="BS87" i="2"/>
  <c r="BM87" i="2"/>
  <c r="CK86" i="2"/>
  <c r="CE86" i="2"/>
  <c r="BS86" i="2"/>
  <c r="CK85" i="2"/>
  <c r="CE85" i="2"/>
  <c r="BS85" i="2"/>
  <c r="CK84" i="2"/>
  <c r="CE84" i="2"/>
  <c r="BS84" i="2"/>
  <c r="BM84" i="2"/>
  <c r="CK83" i="2"/>
  <c r="CE83" i="2"/>
  <c r="BS83" i="2"/>
  <c r="BM83" i="2"/>
  <c r="CK82" i="2"/>
  <c r="CE82" i="2"/>
  <c r="BS82" i="2"/>
  <c r="BM82" i="2"/>
  <c r="CK81" i="2"/>
  <c r="CE81" i="2"/>
  <c r="BS81" i="2"/>
  <c r="CK80" i="2"/>
  <c r="CE80" i="2"/>
  <c r="BS80" i="2"/>
  <c r="CK79" i="2"/>
  <c r="CE79" i="2"/>
  <c r="BS79" i="2"/>
  <c r="BM79" i="2"/>
  <c r="CK78" i="2"/>
  <c r="CE78" i="2"/>
  <c r="BS78" i="2"/>
  <c r="BM78" i="2"/>
  <c r="CK77" i="2"/>
  <c r="CE77" i="2"/>
  <c r="BS77" i="2"/>
  <c r="BM77" i="2"/>
  <c r="CK76" i="2"/>
  <c r="CE76" i="2"/>
  <c r="BS76" i="2"/>
  <c r="CK75" i="2"/>
  <c r="CE75" i="2"/>
  <c r="BS75" i="2"/>
  <c r="CK74" i="2"/>
  <c r="CE74" i="2"/>
  <c r="BS74" i="2"/>
  <c r="BM74" i="2"/>
  <c r="CK73" i="2"/>
  <c r="CE73" i="2"/>
  <c r="BS73" i="2"/>
  <c r="BM73" i="2"/>
  <c r="CK72" i="2"/>
  <c r="CE72" i="2"/>
  <c r="BS72" i="2"/>
  <c r="BM72" i="2"/>
  <c r="CK71" i="2"/>
  <c r="CE71" i="2"/>
  <c r="BS71" i="2"/>
  <c r="CK70" i="2"/>
  <c r="CE70" i="2"/>
  <c r="BS70" i="2"/>
  <c r="CK69" i="2"/>
  <c r="CE69" i="2"/>
  <c r="BS69" i="2"/>
  <c r="BM69" i="2"/>
  <c r="CK68" i="2"/>
  <c r="CE68" i="2"/>
  <c r="BS68" i="2"/>
  <c r="BM68" i="2"/>
  <c r="CK67" i="2"/>
  <c r="CE67" i="2"/>
  <c r="BS67" i="2"/>
  <c r="BM67" i="2"/>
  <c r="CK66" i="2"/>
  <c r="CE66" i="2"/>
  <c r="BS66" i="2"/>
  <c r="CK65" i="2"/>
  <c r="CE65" i="2"/>
  <c r="BS65" i="2"/>
  <c r="CK64" i="2"/>
  <c r="CE64" i="2"/>
  <c r="BS64" i="2"/>
  <c r="BM64" i="2"/>
  <c r="CK63" i="2"/>
  <c r="CE63" i="2"/>
  <c r="BS63" i="2"/>
  <c r="BM63" i="2"/>
  <c r="CK62" i="2"/>
  <c r="CE62" i="2"/>
  <c r="BS62" i="2"/>
  <c r="BM62" i="2"/>
  <c r="CK61" i="2"/>
  <c r="CE61" i="2"/>
  <c r="BS61" i="2"/>
  <c r="EV60" i="2"/>
  <c r="EQ60" i="2"/>
  <c r="EL60" i="2"/>
  <c r="DQ60" i="2"/>
  <c r="DK60" i="2"/>
  <c r="CK60" i="2"/>
  <c r="CE60" i="2"/>
  <c r="BS60" i="2"/>
  <c r="BF60" i="2"/>
  <c r="BA60" i="2"/>
  <c r="AW60" i="2"/>
  <c r="AS60" i="2"/>
  <c r="AN60" i="2"/>
  <c r="AI60" i="2"/>
  <c r="AC60" i="2"/>
  <c r="X60" i="2"/>
  <c r="T60" i="2"/>
  <c r="O60" i="2"/>
  <c r="E60" i="2"/>
  <c r="B60" i="2"/>
  <c r="EV59" i="2"/>
  <c r="EQ59" i="2"/>
  <c r="EL59" i="2"/>
  <c r="DQ59" i="2"/>
  <c r="DK59" i="2"/>
  <c r="CK59" i="2"/>
  <c r="CE59" i="2"/>
  <c r="BS59" i="2"/>
  <c r="BM59" i="2"/>
  <c r="BF59" i="2"/>
  <c r="BA59" i="2"/>
  <c r="AW59" i="2"/>
  <c r="AS59" i="2"/>
  <c r="AN59" i="2"/>
  <c r="AI59" i="2"/>
  <c r="AC59" i="2"/>
  <c r="X59" i="2"/>
  <c r="T59" i="2"/>
  <c r="O59" i="2"/>
  <c r="E59" i="2"/>
  <c r="B59" i="2"/>
  <c r="EV58" i="2"/>
  <c r="EQ58" i="2"/>
  <c r="EL58" i="2"/>
  <c r="DQ58" i="2"/>
  <c r="DK58" i="2"/>
  <c r="CK58" i="2"/>
  <c r="CE58" i="2"/>
  <c r="BS58" i="2"/>
  <c r="BM58" i="2"/>
  <c r="BF58" i="2"/>
  <c r="BA58" i="2"/>
  <c r="AW58" i="2"/>
  <c r="AS58" i="2"/>
  <c r="AN58" i="2"/>
  <c r="AI58" i="2"/>
  <c r="AC58" i="2"/>
  <c r="X58" i="2"/>
  <c r="T58" i="2"/>
  <c r="O58" i="2"/>
  <c r="E58" i="2"/>
  <c r="B58" i="2"/>
  <c r="EV57" i="2"/>
  <c r="EQ57" i="2"/>
  <c r="EL57" i="2"/>
  <c r="DQ57" i="2"/>
  <c r="DK57" i="2"/>
  <c r="CK57" i="2"/>
  <c r="CE57" i="2"/>
  <c r="BS57" i="2"/>
  <c r="BM57" i="2"/>
  <c r="BF57" i="2"/>
  <c r="BA57" i="2"/>
  <c r="AW57" i="2"/>
  <c r="AS57" i="2"/>
  <c r="AN57" i="2"/>
  <c r="AI57" i="2"/>
  <c r="AC57" i="2"/>
  <c r="X57" i="2"/>
  <c r="T57" i="2"/>
  <c r="O57" i="2"/>
  <c r="E57" i="2"/>
  <c r="B57" i="2"/>
  <c r="EV56" i="2"/>
  <c r="EQ56" i="2"/>
  <c r="EL56" i="2"/>
  <c r="DQ56" i="2"/>
  <c r="DK56" i="2"/>
  <c r="CK56" i="2"/>
  <c r="CE56" i="2"/>
  <c r="BS56" i="2"/>
  <c r="BF56" i="2"/>
  <c r="BA56" i="2"/>
  <c r="AW56" i="2"/>
  <c r="AS56" i="2"/>
  <c r="AN56" i="2"/>
  <c r="AI56" i="2"/>
  <c r="AC56" i="2"/>
  <c r="X56" i="2"/>
  <c r="T56" i="2"/>
  <c r="O56" i="2"/>
  <c r="E56" i="2"/>
  <c r="B56" i="2"/>
  <c r="EV55" i="2"/>
  <c r="EQ55" i="2"/>
  <c r="EL55" i="2"/>
  <c r="DQ55" i="2"/>
  <c r="DK55" i="2"/>
  <c r="CK55" i="2"/>
  <c r="CE55" i="2"/>
  <c r="BS55" i="2"/>
  <c r="BF55" i="2"/>
  <c r="BA55" i="2"/>
  <c r="AW55" i="2"/>
  <c r="AS55" i="2"/>
  <c r="AN55" i="2"/>
  <c r="AI55" i="2"/>
  <c r="AC55" i="2"/>
  <c r="X55" i="2"/>
  <c r="T55" i="2"/>
  <c r="O55" i="2"/>
  <c r="E55" i="2"/>
  <c r="B55" i="2"/>
  <c r="EV54" i="2"/>
  <c r="EQ54" i="2"/>
  <c r="EL54" i="2"/>
  <c r="DQ54" i="2"/>
  <c r="DK54" i="2"/>
  <c r="CK54" i="2"/>
  <c r="CE54" i="2"/>
  <c r="BS54" i="2"/>
  <c r="BM54" i="2"/>
  <c r="BF54" i="2"/>
  <c r="BA54" i="2"/>
  <c r="AW54" i="2"/>
  <c r="AS54" i="2"/>
  <c r="AN54" i="2"/>
  <c r="AI54" i="2"/>
  <c r="AC54" i="2"/>
  <c r="X54" i="2"/>
  <c r="T54" i="2"/>
  <c r="O54" i="2"/>
  <c r="E54" i="2"/>
  <c r="B54" i="2"/>
  <c r="EV53" i="2"/>
  <c r="EQ53" i="2"/>
  <c r="EL53" i="2"/>
  <c r="DQ53" i="2"/>
  <c r="DK53" i="2"/>
  <c r="CK53" i="2"/>
  <c r="CE53" i="2"/>
  <c r="BS53" i="2"/>
  <c r="BM53" i="2"/>
  <c r="BF53" i="2"/>
  <c r="BA53" i="2"/>
  <c r="AW53" i="2"/>
  <c r="AS53" i="2"/>
  <c r="AN53" i="2"/>
  <c r="AI53" i="2"/>
  <c r="AC53" i="2"/>
  <c r="X53" i="2"/>
  <c r="T53" i="2"/>
  <c r="O53" i="2"/>
  <c r="E53" i="2"/>
  <c r="B53" i="2"/>
  <c r="EV52" i="2"/>
  <c r="EQ52" i="2"/>
  <c r="EL52" i="2"/>
  <c r="DQ52" i="2"/>
  <c r="DK52" i="2"/>
  <c r="CK52" i="2"/>
  <c r="CE52" i="2"/>
  <c r="BS52" i="2"/>
  <c r="BM52" i="2"/>
  <c r="BF52" i="2"/>
  <c r="BA52" i="2"/>
  <c r="AW52" i="2"/>
  <c r="AS52" i="2"/>
  <c r="AN52" i="2"/>
  <c r="AI52" i="2"/>
  <c r="AC52" i="2"/>
  <c r="X52" i="2"/>
  <c r="T52" i="2"/>
  <c r="O52" i="2"/>
  <c r="E52" i="2"/>
  <c r="B52" i="2"/>
  <c r="EV51" i="2"/>
  <c r="EQ51" i="2"/>
  <c r="EL51" i="2"/>
  <c r="DQ51" i="2"/>
  <c r="DK51" i="2"/>
  <c r="CK51" i="2"/>
  <c r="CE51" i="2"/>
  <c r="BS51" i="2"/>
  <c r="BF51" i="2"/>
  <c r="BA51" i="2"/>
  <c r="AW51" i="2"/>
  <c r="AS51" i="2"/>
  <c r="AN51" i="2"/>
  <c r="AI51" i="2"/>
  <c r="AC51" i="2"/>
  <c r="X51" i="2"/>
  <c r="T51" i="2"/>
  <c r="O51" i="2"/>
  <c r="E51" i="2"/>
  <c r="B51" i="2"/>
  <c r="EV50" i="2"/>
  <c r="EQ50" i="2"/>
  <c r="EL50" i="2"/>
  <c r="DQ50" i="2"/>
  <c r="DK50" i="2"/>
  <c r="CK50" i="2"/>
  <c r="CE50" i="2"/>
  <c r="BS50" i="2"/>
  <c r="BF50" i="2"/>
  <c r="BA50" i="2"/>
  <c r="AW50" i="2"/>
  <c r="AS50" i="2"/>
  <c r="AN50" i="2"/>
  <c r="AI50" i="2"/>
  <c r="AC50" i="2"/>
  <c r="X50" i="2"/>
  <c r="T50" i="2"/>
  <c r="O50" i="2"/>
  <c r="E50" i="2"/>
  <c r="B50" i="2"/>
  <c r="EV49" i="2"/>
  <c r="EQ49" i="2"/>
  <c r="EL49" i="2"/>
  <c r="DQ49" i="2"/>
  <c r="DK49" i="2"/>
  <c r="CK49" i="2"/>
  <c r="CE49" i="2"/>
  <c r="BS49" i="2"/>
  <c r="BM49" i="2"/>
  <c r="BF49" i="2"/>
  <c r="BA49" i="2"/>
  <c r="AW49" i="2"/>
  <c r="AS49" i="2"/>
  <c r="AN49" i="2"/>
  <c r="AI49" i="2"/>
  <c r="AC49" i="2"/>
  <c r="X49" i="2"/>
  <c r="T49" i="2"/>
  <c r="O49" i="2"/>
  <c r="E49" i="2"/>
  <c r="B49" i="2"/>
  <c r="EV48" i="2"/>
  <c r="EQ48" i="2"/>
  <c r="EL48" i="2"/>
  <c r="DQ48" i="2"/>
  <c r="DK48" i="2"/>
  <c r="CK48" i="2"/>
  <c r="CE48" i="2"/>
  <c r="BS48" i="2"/>
  <c r="BM48" i="2"/>
  <c r="BF48" i="2"/>
  <c r="BA48" i="2"/>
  <c r="AW48" i="2"/>
  <c r="AS48" i="2"/>
  <c r="AN48" i="2"/>
  <c r="AI48" i="2"/>
  <c r="AC48" i="2"/>
  <c r="X48" i="2"/>
  <c r="T48" i="2"/>
  <c r="O48" i="2"/>
  <c r="E48" i="2"/>
  <c r="B48" i="2"/>
  <c r="EV47" i="2"/>
  <c r="EQ47" i="2"/>
  <c r="EL47" i="2"/>
  <c r="DQ47" i="2"/>
  <c r="DK47" i="2"/>
  <c r="CK47" i="2"/>
  <c r="CE47" i="2"/>
  <c r="BS47" i="2"/>
  <c r="BM47" i="2"/>
  <c r="BF47" i="2"/>
  <c r="BA47" i="2"/>
  <c r="AW47" i="2"/>
  <c r="AS47" i="2"/>
  <c r="AN47" i="2"/>
  <c r="AI47" i="2"/>
  <c r="AC47" i="2"/>
  <c r="X47" i="2"/>
  <c r="T47" i="2"/>
  <c r="O47" i="2"/>
  <c r="E47" i="2"/>
  <c r="B47" i="2"/>
  <c r="EV46" i="2"/>
  <c r="EQ46" i="2"/>
  <c r="EL46" i="2"/>
  <c r="DQ46" i="2"/>
  <c r="DK46" i="2"/>
  <c r="CK46" i="2"/>
  <c r="CE46" i="2"/>
  <c r="BS46" i="2"/>
  <c r="BF46" i="2"/>
  <c r="BA46" i="2"/>
  <c r="AW46" i="2"/>
  <c r="AS46" i="2"/>
  <c r="AN46" i="2"/>
  <c r="AI46" i="2"/>
  <c r="AC46" i="2"/>
  <c r="X46" i="2"/>
  <c r="T46" i="2"/>
  <c r="O46" i="2"/>
  <c r="E46" i="2"/>
  <c r="B46" i="2"/>
  <c r="EV45" i="2"/>
  <c r="EQ45" i="2"/>
  <c r="EL45" i="2"/>
  <c r="DQ45" i="2"/>
  <c r="DK45" i="2"/>
  <c r="CK45" i="2"/>
  <c r="CE45" i="2"/>
  <c r="BS45" i="2"/>
  <c r="BF45" i="2"/>
  <c r="BA45" i="2"/>
  <c r="AW45" i="2"/>
  <c r="AS45" i="2"/>
  <c r="AN45" i="2"/>
  <c r="AI45" i="2"/>
  <c r="AC45" i="2"/>
  <c r="X45" i="2"/>
  <c r="T45" i="2"/>
  <c r="O45" i="2"/>
  <c r="E45" i="2"/>
  <c r="B45" i="2"/>
  <c r="EV44" i="2"/>
  <c r="EQ44" i="2"/>
  <c r="EL44" i="2"/>
  <c r="DQ44" i="2"/>
  <c r="DK44" i="2"/>
  <c r="CK44" i="2"/>
  <c r="CE44" i="2"/>
  <c r="BS44" i="2"/>
  <c r="BM44" i="2"/>
  <c r="BF44" i="2"/>
  <c r="BA44" i="2"/>
  <c r="AW44" i="2"/>
  <c r="AS44" i="2"/>
  <c r="AN44" i="2"/>
  <c r="AI44" i="2"/>
  <c r="AC44" i="2"/>
  <c r="X44" i="2"/>
  <c r="T44" i="2"/>
  <c r="O44" i="2"/>
  <c r="E44" i="2"/>
  <c r="B44" i="2"/>
  <c r="EV43" i="2"/>
  <c r="EQ43" i="2"/>
  <c r="EL43" i="2"/>
  <c r="DQ43" i="2"/>
  <c r="DK43" i="2"/>
  <c r="CK43" i="2"/>
  <c r="CE43" i="2"/>
  <c r="BS43" i="2"/>
  <c r="BM43" i="2"/>
  <c r="BF43" i="2"/>
  <c r="BA43" i="2"/>
  <c r="AW43" i="2"/>
  <c r="AS43" i="2"/>
  <c r="AN43" i="2"/>
  <c r="AI43" i="2"/>
  <c r="AC43" i="2"/>
  <c r="X43" i="2"/>
  <c r="T43" i="2"/>
  <c r="O43" i="2"/>
  <c r="E43" i="2"/>
  <c r="B43" i="2"/>
  <c r="EV42" i="2"/>
  <c r="EQ42" i="2"/>
  <c r="EL42" i="2"/>
  <c r="DQ42" i="2"/>
  <c r="DK42" i="2"/>
  <c r="CK42" i="2"/>
  <c r="CE42" i="2"/>
  <c r="BS42" i="2"/>
  <c r="BM42" i="2"/>
  <c r="BF42" i="2"/>
  <c r="BA42" i="2"/>
  <c r="AW42" i="2"/>
  <c r="AS42" i="2"/>
  <c r="AN42" i="2"/>
  <c r="AI42" i="2"/>
  <c r="AC42" i="2"/>
  <c r="X42" i="2"/>
  <c r="T42" i="2"/>
  <c r="O42" i="2"/>
  <c r="E42" i="2"/>
  <c r="B42" i="2"/>
  <c r="EV41" i="2"/>
  <c r="EQ41" i="2"/>
  <c r="EL41" i="2"/>
  <c r="DQ41" i="2"/>
  <c r="DK41" i="2"/>
  <c r="CK41" i="2"/>
  <c r="CE41" i="2"/>
  <c r="BS41" i="2"/>
  <c r="BF41" i="2"/>
  <c r="BA41" i="2"/>
  <c r="AW41" i="2"/>
  <c r="AS41" i="2"/>
  <c r="AN41" i="2"/>
  <c r="AI41" i="2"/>
  <c r="AC41" i="2"/>
  <c r="X41" i="2"/>
  <c r="T41" i="2"/>
  <c r="O41" i="2"/>
  <c r="E41" i="2"/>
  <c r="B41" i="2"/>
  <c r="EV40" i="2"/>
  <c r="EQ40" i="2"/>
  <c r="EL40" i="2"/>
  <c r="DQ40" i="2"/>
  <c r="DK40" i="2"/>
  <c r="CK40" i="2"/>
  <c r="CE40" i="2"/>
  <c r="BS40" i="2"/>
  <c r="BF40" i="2"/>
  <c r="BA40" i="2"/>
  <c r="AW40" i="2"/>
  <c r="AS40" i="2"/>
  <c r="AN40" i="2"/>
  <c r="AI40" i="2"/>
  <c r="AC40" i="2"/>
  <c r="X40" i="2"/>
  <c r="T40" i="2"/>
  <c r="O40" i="2"/>
  <c r="E40" i="2"/>
  <c r="B40" i="2"/>
  <c r="EV39" i="2"/>
  <c r="EQ39" i="2"/>
  <c r="EL39" i="2"/>
  <c r="DQ39" i="2"/>
  <c r="DK39" i="2"/>
  <c r="CK39" i="2"/>
  <c r="CE39" i="2"/>
  <c r="BS39" i="2"/>
  <c r="BM39" i="2"/>
  <c r="BF39" i="2"/>
  <c r="BA39" i="2"/>
  <c r="AW39" i="2"/>
  <c r="AS39" i="2"/>
  <c r="AN39" i="2"/>
  <c r="AI39" i="2"/>
  <c r="AC39" i="2"/>
  <c r="X39" i="2"/>
  <c r="T39" i="2"/>
  <c r="O39" i="2"/>
  <c r="E39" i="2"/>
  <c r="B39" i="2"/>
  <c r="EV38" i="2"/>
  <c r="EQ38" i="2"/>
  <c r="EL38" i="2"/>
  <c r="DQ38" i="2"/>
  <c r="DK38" i="2"/>
  <c r="CK38" i="2"/>
  <c r="CE38" i="2"/>
  <c r="BS38" i="2"/>
  <c r="BM38" i="2"/>
  <c r="BF38" i="2"/>
  <c r="BA38" i="2"/>
  <c r="AW38" i="2"/>
  <c r="AS38" i="2"/>
  <c r="AN38" i="2"/>
  <c r="AI38" i="2"/>
  <c r="AC38" i="2"/>
  <c r="X38" i="2"/>
  <c r="T38" i="2"/>
  <c r="O38" i="2"/>
  <c r="E38" i="2"/>
  <c r="B38" i="2"/>
  <c r="EV37" i="2"/>
  <c r="EQ37" i="2"/>
  <c r="EL37" i="2"/>
  <c r="DQ37" i="2"/>
  <c r="DK37" i="2"/>
  <c r="CK37" i="2"/>
  <c r="CE37" i="2"/>
  <c r="BS37" i="2"/>
  <c r="BM37" i="2"/>
  <c r="BF37" i="2"/>
  <c r="BA37" i="2"/>
  <c r="AW37" i="2"/>
  <c r="AS37" i="2"/>
  <c r="AN37" i="2"/>
  <c r="AI37" i="2"/>
  <c r="AC37" i="2"/>
  <c r="X37" i="2"/>
  <c r="T37" i="2"/>
  <c r="O37" i="2"/>
  <c r="E37" i="2"/>
  <c r="B37" i="2"/>
  <c r="EV36" i="2"/>
  <c r="EQ36" i="2"/>
  <c r="EL36" i="2"/>
  <c r="DQ36" i="2"/>
  <c r="DK36" i="2"/>
  <c r="CK36" i="2"/>
  <c r="CE36" i="2"/>
  <c r="BS36" i="2"/>
  <c r="BF36" i="2"/>
  <c r="BA36" i="2"/>
  <c r="AW36" i="2"/>
  <c r="AS36" i="2"/>
  <c r="AN36" i="2"/>
  <c r="AI36" i="2"/>
  <c r="AC36" i="2"/>
  <c r="X36" i="2"/>
  <c r="T36" i="2"/>
  <c r="O36" i="2"/>
  <c r="E36" i="2"/>
  <c r="B36" i="2"/>
  <c r="EV35" i="2"/>
  <c r="EQ35" i="2"/>
  <c r="EL35" i="2"/>
  <c r="DQ35" i="2"/>
  <c r="DK35" i="2"/>
  <c r="CK35" i="2"/>
  <c r="CE35" i="2"/>
  <c r="BS35" i="2"/>
  <c r="BF35" i="2"/>
  <c r="BA35" i="2"/>
  <c r="AW35" i="2"/>
  <c r="AS35" i="2"/>
  <c r="AN35" i="2"/>
  <c r="AI35" i="2"/>
  <c r="AC35" i="2"/>
  <c r="X35" i="2"/>
  <c r="T35" i="2"/>
  <c r="O35" i="2"/>
  <c r="E35" i="2"/>
  <c r="B35" i="2"/>
  <c r="EV34" i="2"/>
  <c r="EQ34" i="2"/>
  <c r="EL34" i="2"/>
  <c r="DQ34" i="2"/>
  <c r="DK34" i="2"/>
  <c r="CK34" i="2"/>
  <c r="CE34" i="2"/>
  <c r="BS34" i="2"/>
  <c r="BM34" i="2"/>
  <c r="BF34" i="2"/>
  <c r="BA34" i="2"/>
  <c r="AW34" i="2"/>
  <c r="AS34" i="2"/>
  <c r="AN34" i="2"/>
  <c r="AI34" i="2"/>
  <c r="AC34" i="2"/>
  <c r="X34" i="2"/>
  <c r="T34" i="2"/>
  <c r="O34" i="2"/>
  <c r="E34" i="2"/>
  <c r="B34" i="2"/>
  <c r="EV33" i="2"/>
  <c r="EQ33" i="2"/>
  <c r="EL33" i="2"/>
  <c r="DQ33" i="2"/>
  <c r="DK33" i="2"/>
  <c r="CK33" i="2"/>
  <c r="CE33" i="2"/>
  <c r="BS33" i="2"/>
  <c r="BM33" i="2"/>
  <c r="BF33" i="2"/>
  <c r="BA33" i="2"/>
  <c r="AW33" i="2"/>
  <c r="AS33" i="2"/>
  <c r="AN33" i="2"/>
  <c r="AI33" i="2"/>
  <c r="AC33" i="2"/>
  <c r="X33" i="2"/>
  <c r="T33" i="2"/>
  <c r="O33" i="2"/>
  <c r="E33" i="2"/>
  <c r="B33" i="2"/>
  <c r="EV32" i="2"/>
  <c r="EQ32" i="2"/>
  <c r="EL32" i="2"/>
  <c r="DQ32" i="2"/>
  <c r="DK32" i="2"/>
  <c r="CK32" i="2"/>
  <c r="CE32" i="2"/>
  <c r="BS32" i="2"/>
  <c r="BM32" i="2"/>
  <c r="BF32" i="2"/>
  <c r="BA32" i="2"/>
  <c r="AW32" i="2"/>
  <c r="AS32" i="2"/>
  <c r="AN32" i="2"/>
  <c r="AI32" i="2"/>
  <c r="AC32" i="2"/>
  <c r="X32" i="2"/>
  <c r="T32" i="2"/>
  <c r="O32" i="2"/>
  <c r="E32" i="2"/>
  <c r="B32" i="2"/>
  <c r="EV31" i="2"/>
  <c r="EQ31" i="2"/>
  <c r="EL31" i="2"/>
  <c r="DQ31" i="2"/>
  <c r="DK31" i="2"/>
  <c r="CK31" i="2"/>
  <c r="CE31" i="2"/>
  <c r="BS31" i="2"/>
  <c r="BF31" i="2"/>
  <c r="BA31" i="2"/>
  <c r="AW31" i="2"/>
  <c r="AS31" i="2"/>
  <c r="AN31" i="2"/>
  <c r="AI31" i="2"/>
  <c r="AC31" i="2"/>
  <c r="X31" i="2"/>
  <c r="T31" i="2"/>
  <c r="O31" i="2"/>
  <c r="E31" i="2"/>
  <c r="B31" i="2"/>
  <c r="EV30" i="2"/>
  <c r="EQ30" i="2"/>
  <c r="EL30" i="2"/>
  <c r="DQ30" i="2"/>
  <c r="DK30" i="2"/>
  <c r="CK30" i="2"/>
  <c r="CE30" i="2"/>
  <c r="BS30" i="2"/>
  <c r="BF30" i="2"/>
  <c r="BA30" i="2"/>
  <c r="AW30" i="2"/>
  <c r="AS30" i="2"/>
  <c r="AN30" i="2"/>
  <c r="AI30" i="2"/>
  <c r="AC30" i="2"/>
  <c r="X30" i="2"/>
  <c r="T30" i="2"/>
  <c r="O30" i="2"/>
  <c r="E30" i="2"/>
  <c r="B30" i="2"/>
  <c r="EV29" i="2"/>
  <c r="EQ29" i="2"/>
  <c r="EL29" i="2"/>
  <c r="DQ29" i="2"/>
  <c r="DK29" i="2"/>
  <c r="CK29" i="2"/>
  <c r="CE29" i="2"/>
  <c r="BS29" i="2"/>
  <c r="BM29" i="2"/>
  <c r="BF29" i="2"/>
  <c r="BA29" i="2"/>
  <c r="AW29" i="2"/>
  <c r="AS29" i="2"/>
  <c r="AN29" i="2"/>
  <c r="AI29" i="2"/>
  <c r="AC29" i="2"/>
  <c r="X29" i="2"/>
  <c r="T29" i="2"/>
  <c r="O29" i="2"/>
  <c r="E29" i="2"/>
  <c r="B29" i="2"/>
  <c r="EV28" i="2"/>
  <c r="EQ28" i="2"/>
  <c r="EL28" i="2"/>
  <c r="DQ28" i="2"/>
  <c r="DK28" i="2"/>
  <c r="CK28" i="2"/>
  <c r="CE28" i="2"/>
  <c r="BS28" i="2"/>
  <c r="BM28" i="2"/>
  <c r="BF28" i="2"/>
  <c r="BA28" i="2"/>
  <c r="AW28" i="2"/>
  <c r="AS28" i="2"/>
  <c r="AN28" i="2"/>
  <c r="AI28" i="2"/>
  <c r="AC28" i="2"/>
  <c r="X28" i="2"/>
  <c r="T28" i="2"/>
  <c r="O28" i="2"/>
  <c r="E28" i="2"/>
  <c r="B28" i="2"/>
  <c r="EV27" i="2"/>
  <c r="EQ27" i="2"/>
  <c r="EL27" i="2"/>
  <c r="DQ27" i="2"/>
  <c r="DK27" i="2"/>
  <c r="CK27" i="2"/>
  <c r="CE27" i="2"/>
  <c r="BS27" i="2"/>
  <c r="BM27" i="2"/>
  <c r="BF27" i="2"/>
  <c r="BA27" i="2"/>
  <c r="AW27" i="2"/>
  <c r="AS27" i="2"/>
  <c r="AN27" i="2"/>
  <c r="AI27" i="2"/>
  <c r="AC27" i="2"/>
  <c r="X27" i="2"/>
  <c r="T27" i="2"/>
  <c r="O27" i="2"/>
  <c r="E27" i="2"/>
  <c r="B27" i="2"/>
  <c r="EV26" i="2"/>
  <c r="EQ26" i="2"/>
  <c r="EL26" i="2"/>
  <c r="DQ26" i="2"/>
  <c r="DK26" i="2"/>
  <c r="CK26" i="2"/>
  <c r="CE26" i="2"/>
  <c r="BS26" i="2"/>
  <c r="BF26" i="2"/>
  <c r="BA26" i="2"/>
  <c r="AW26" i="2"/>
  <c r="AS26" i="2"/>
  <c r="AN26" i="2"/>
  <c r="AI26" i="2"/>
  <c r="AC26" i="2"/>
  <c r="X26" i="2"/>
  <c r="T26" i="2"/>
  <c r="O26" i="2"/>
  <c r="E26" i="2"/>
  <c r="B26" i="2"/>
  <c r="EV25" i="2"/>
  <c r="EQ25" i="2"/>
  <c r="EL25" i="2"/>
  <c r="DQ25" i="2"/>
  <c r="DK25" i="2"/>
  <c r="CK25" i="2"/>
  <c r="CE25" i="2"/>
  <c r="BS25" i="2"/>
  <c r="BF25" i="2"/>
  <c r="BA25" i="2"/>
  <c r="AW25" i="2"/>
  <c r="AS25" i="2"/>
  <c r="AN25" i="2"/>
  <c r="AI25" i="2"/>
  <c r="AC25" i="2"/>
  <c r="X25" i="2"/>
  <c r="T25" i="2"/>
  <c r="O25" i="2"/>
  <c r="E25" i="2"/>
  <c r="B25" i="2"/>
  <c r="EV24" i="2"/>
  <c r="EQ24" i="2"/>
  <c r="EL24" i="2"/>
  <c r="DQ24" i="2"/>
  <c r="DK24" i="2"/>
  <c r="CK24" i="2"/>
  <c r="CE24" i="2"/>
  <c r="BS24" i="2"/>
  <c r="BM24" i="2"/>
  <c r="BF24" i="2"/>
  <c r="BA24" i="2"/>
  <c r="AW24" i="2"/>
  <c r="AS24" i="2"/>
  <c r="AN24" i="2"/>
  <c r="AI24" i="2"/>
  <c r="AC24" i="2"/>
  <c r="X24" i="2"/>
  <c r="T24" i="2"/>
  <c r="O24" i="2"/>
  <c r="E24" i="2"/>
  <c r="B24" i="2"/>
  <c r="EV23" i="2"/>
  <c r="EQ23" i="2"/>
  <c r="EL23" i="2"/>
  <c r="DQ23" i="2"/>
  <c r="DK23" i="2"/>
  <c r="CK23" i="2"/>
  <c r="CE23" i="2"/>
  <c r="BS23" i="2"/>
  <c r="BM23" i="2"/>
  <c r="BF23" i="2"/>
  <c r="BA23" i="2"/>
  <c r="AW23" i="2"/>
  <c r="AS23" i="2"/>
  <c r="AN23" i="2"/>
  <c r="AI23" i="2"/>
  <c r="AC23" i="2"/>
  <c r="X23" i="2"/>
  <c r="T23" i="2"/>
  <c r="O23" i="2"/>
  <c r="E23" i="2"/>
  <c r="B23" i="2"/>
  <c r="EV22" i="2"/>
  <c r="EQ22" i="2"/>
  <c r="EL22" i="2"/>
  <c r="DQ22" i="2"/>
  <c r="DK22" i="2"/>
  <c r="CK22" i="2"/>
  <c r="CE22" i="2"/>
  <c r="BS22" i="2"/>
  <c r="BM22" i="2"/>
  <c r="BF22" i="2"/>
  <c r="BA22" i="2"/>
  <c r="AW22" i="2"/>
  <c r="AS22" i="2"/>
  <c r="AN22" i="2"/>
  <c r="AI22" i="2"/>
  <c r="AC22" i="2"/>
  <c r="X22" i="2"/>
  <c r="T22" i="2"/>
  <c r="O22" i="2"/>
  <c r="E22" i="2"/>
  <c r="B22" i="2"/>
  <c r="EV21" i="2"/>
  <c r="EQ21" i="2"/>
  <c r="EL21" i="2"/>
  <c r="DQ21" i="2"/>
  <c r="DK21" i="2"/>
  <c r="CK21" i="2"/>
  <c r="CE21" i="2"/>
  <c r="BS21" i="2"/>
  <c r="BF21" i="2"/>
  <c r="BA21" i="2"/>
  <c r="AW21" i="2"/>
  <c r="AS21" i="2"/>
  <c r="AN21" i="2"/>
  <c r="AI21" i="2"/>
  <c r="AC21" i="2"/>
  <c r="X21" i="2"/>
  <c r="T21" i="2"/>
  <c r="O21" i="2"/>
  <c r="E21" i="2"/>
  <c r="B21" i="2"/>
  <c r="EV20" i="2"/>
  <c r="EQ20" i="2"/>
  <c r="EL20" i="2"/>
  <c r="DQ20" i="2"/>
  <c r="DK20" i="2"/>
  <c r="CK20" i="2"/>
  <c r="CE20" i="2"/>
  <c r="BS20" i="2"/>
  <c r="BF20" i="2"/>
  <c r="BA20" i="2"/>
  <c r="AW20" i="2"/>
  <c r="AS20" i="2"/>
  <c r="AN20" i="2"/>
  <c r="AI20" i="2"/>
  <c r="AC20" i="2"/>
  <c r="X20" i="2"/>
  <c r="T20" i="2"/>
  <c r="O20" i="2"/>
  <c r="E20" i="2"/>
  <c r="B20" i="2"/>
  <c r="EV19" i="2"/>
  <c r="EQ19" i="2"/>
  <c r="EL19" i="2"/>
  <c r="DQ19" i="2"/>
  <c r="DK19" i="2"/>
  <c r="CK19" i="2"/>
  <c r="CE19" i="2"/>
  <c r="BS19" i="2"/>
  <c r="BM19" i="2"/>
  <c r="BF19" i="2"/>
  <c r="BA19" i="2"/>
  <c r="AW19" i="2"/>
  <c r="AS19" i="2"/>
  <c r="AN19" i="2"/>
  <c r="AI19" i="2"/>
  <c r="AC19" i="2"/>
  <c r="X19" i="2"/>
  <c r="T19" i="2"/>
  <c r="O19" i="2"/>
  <c r="E19" i="2"/>
  <c r="B19" i="2"/>
  <c r="EV18" i="2"/>
  <c r="EQ18" i="2"/>
  <c r="EL18" i="2"/>
  <c r="DQ18" i="2"/>
  <c r="DK18" i="2"/>
  <c r="CK18" i="2"/>
  <c r="CE18" i="2"/>
  <c r="BS18" i="2"/>
  <c r="BM18" i="2"/>
  <c r="BF18" i="2"/>
  <c r="BA18" i="2"/>
  <c r="AW18" i="2"/>
  <c r="AS18" i="2"/>
  <c r="AN18" i="2"/>
  <c r="AI18" i="2"/>
  <c r="AC18" i="2"/>
  <c r="X18" i="2"/>
  <c r="T18" i="2"/>
  <c r="O18" i="2"/>
  <c r="E18" i="2"/>
  <c r="B18" i="2"/>
  <c r="EV17" i="2"/>
  <c r="EQ17" i="2"/>
  <c r="EL17" i="2"/>
  <c r="DQ17" i="2"/>
  <c r="DK17" i="2"/>
  <c r="CK17" i="2"/>
  <c r="CE17" i="2"/>
  <c r="BS17" i="2"/>
  <c r="BM17" i="2"/>
  <c r="BF17" i="2"/>
  <c r="BA17" i="2"/>
  <c r="AW17" i="2"/>
  <c r="AS17" i="2"/>
  <c r="AN17" i="2"/>
  <c r="AI17" i="2"/>
  <c r="AC17" i="2"/>
  <c r="X17" i="2"/>
  <c r="T17" i="2"/>
  <c r="O17" i="2"/>
  <c r="E17" i="2"/>
  <c r="B17" i="2"/>
  <c r="EV16" i="2"/>
  <c r="EQ16" i="2"/>
  <c r="EL16" i="2"/>
  <c r="DQ16" i="2"/>
  <c r="DK16" i="2"/>
  <c r="CK16" i="2"/>
  <c r="CE16" i="2"/>
  <c r="BS16" i="2"/>
  <c r="BF16" i="2"/>
  <c r="BA16" i="2"/>
  <c r="AW16" i="2"/>
  <c r="AS16" i="2"/>
  <c r="AN16" i="2"/>
  <c r="AI16" i="2"/>
  <c r="AC16" i="2"/>
  <c r="X16" i="2"/>
  <c r="T16" i="2"/>
  <c r="O16" i="2"/>
  <c r="E16" i="2"/>
  <c r="B16" i="2"/>
  <c r="EV15" i="2"/>
  <c r="EQ15" i="2"/>
  <c r="EL15" i="2"/>
  <c r="DQ15" i="2"/>
  <c r="DK15" i="2"/>
  <c r="CK15" i="2"/>
  <c r="CE15" i="2"/>
  <c r="BS15" i="2"/>
  <c r="BF15" i="2"/>
  <c r="BA15" i="2"/>
  <c r="AW15" i="2"/>
  <c r="AS15" i="2"/>
  <c r="AN15" i="2"/>
  <c r="AI15" i="2"/>
  <c r="AC15" i="2"/>
  <c r="X15" i="2"/>
  <c r="T15" i="2"/>
  <c r="O15" i="2"/>
  <c r="E15" i="2"/>
  <c r="B15" i="2"/>
  <c r="EV14" i="2"/>
  <c r="EQ14" i="2"/>
  <c r="EL14" i="2"/>
  <c r="DQ14" i="2"/>
  <c r="DK14" i="2"/>
  <c r="CK14" i="2"/>
  <c r="CE14" i="2"/>
  <c r="BS14" i="2"/>
  <c r="BM14" i="2"/>
  <c r="BF14" i="2"/>
  <c r="BA14" i="2"/>
  <c r="AW14" i="2"/>
  <c r="AS14" i="2"/>
  <c r="AN14" i="2"/>
  <c r="AI14" i="2"/>
  <c r="AC14" i="2"/>
  <c r="X14" i="2"/>
  <c r="T14" i="2"/>
  <c r="O14" i="2"/>
  <c r="E14" i="2"/>
  <c r="B14" i="2"/>
  <c r="EV13" i="2"/>
  <c r="EQ13" i="2"/>
  <c r="EL13" i="2"/>
  <c r="DQ13" i="2"/>
  <c r="DK13" i="2"/>
  <c r="CK13" i="2"/>
  <c r="CE13" i="2"/>
  <c r="BS13" i="2"/>
  <c r="BM13" i="2"/>
  <c r="BF13" i="2"/>
  <c r="BA13" i="2"/>
  <c r="AW13" i="2"/>
  <c r="AS13" i="2"/>
  <c r="AN13" i="2"/>
  <c r="AI13" i="2"/>
  <c r="AC13" i="2"/>
  <c r="X13" i="2"/>
  <c r="T13" i="2"/>
  <c r="O13" i="2"/>
  <c r="E13" i="2"/>
  <c r="B13" i="2"/>
  <c r="EV12" i="2"/>
  <c r="EQ12" i="2"/>
  <c r="EL12" i="2"/>
  <c r="DQ12" i="2"/>
  <c r="DK12" i="2"/>
  <c r="CK12" i="2"/>
  <c r="CE12" i="2"/>
  <c r="BS12" i="2"/>
  <c r="BM12" i="2"/>
  <c r="BF12" i="2"/>
  <c r="BA12" i="2"/>
  <c r="AW12" i="2"/>
  <c r="AS12" i="2"/>
  <c r="AN12" i="2"/>
  <c r="AI12" i="2"/>
  <c r="AC12" i="2"/>
  <c r="X12" i="2"/>
  <c r="T12" i="2"/>
  <c r="O12" i="2"/>
  <c r="E12" i="2"/>
  <c r="B12" i="2"/>
  <c r="EV11" i="2"/>
  <c r="EQ11" i="2"/>
  <c r="EL11" i="2"/>
  <c r="DQ11" i="2"/>
  <c r="DK11" i="2"/>
  <c r="CK11" i="2"/>
  <c r="CE11" i="2"/>
  <c r="BS11" i="2"/>
  <c r="BF11" i="2"/>
  <c r="BA11" i="2"/>
  <c r="AW11" i="2"/>
  <c r="AS11" i="2"/>
  <c r="AN11" i="2"/>
  <c r="AI11" i="2"/>
  <c r="AC11" i="2"/>
  <c r="X11" i="2"/>
  <c r="T11" i="2"/>
  <c r="O11" i="2"/>
  <c r="E11" i="2"/>
  <c r="B11" i="2"/>
  <c r="EV10" i="2"/>
  <c r="EQ10" i="2"/>
  <c r="EL10" i="2"/>
  <c r="DQ10" i="2"/>
  <c r="DK10" i="2"/>
  <c r="CK10" i="2"/>
  <c r="CE10" i="2"/>
  <c r="BS10" i="2"/>
  <c r="BF10" i="2"/>
  <c r="BA10" i="2"/>
  <c r="AW10" i="2"/>
  <c r="AS10" i="2"/>
  <c r="AN10" i="2"/>
  <c r="AI10" i="2"/>
  <c r="AC10" i="2"/>
  <c r="X10" i="2"/>
  <c r="T10" i="2"/>
  <c r="O10" i="2"/>
  <c r="E10" i="2"/>
  <c r="B10" i="2"/>
  <c r="EV9" i="2"/>
  <c r="EQ9" i="2"/>
  <c r="EL9" i="2"/>
  <c r="DQ9" i="2"/>
  <c r="DK9" i="2"/>
  <c r="CK9" i="2"/>
  <c r="CE9" i="2"/>
  <c r="BS9" i="2"/>
  <c r="BM9" i="2"/>
  <c r="BF9" i="2"/>
  <c r="BA9" i="2"/>
  <c r="AW9" i="2"/>
  <c r="AS9" i="2"/>
  <c r="AN9" i="2"/>
  <c r="AI9" i="2"/>
  <c r="AC9" i="2"/>
  <c r="X9" i="2"/>
  <c r="T9" i="2"/>
  <c r="O9" i="2"/>
  <c r="E9" i="2"/>
  <c r="B9" i="2"/>
  <c r="EV8" i="2"/>
  <c r="EQ8" i="2"/>
  <c r="EL8" i="2"/>
  <c r="DQ8" i="2"/>
  <c r="DK8" i="2"/>
  <c r="CK8" i="2"/>
  <c r="CE8" i="2"/>
  <c r="BS8" i="2"/>
  <c r="BM8" i="2"/>
  <c r="BF8" i="2"/>
  <c r="BA8" i="2"/>
  <c r="AW8" i="2"/>
  <c r="AS8" i="2"/>
  <c r="AN8" i="2"/>
  <c r="AI8" i="2"/>
  <c r="AC8" i="2"/>
  <c r="X8" i="2"/>
  <c r="T8" i="2"/>
  <c r="O8" i="2"/>
  <c r="E8" i="2"/>
  <c r="B8" i="2"/>
  <c r="EV7" i="2"/>
  <c r="EQ7" i="2"/>
  <c r="EL7" i="2"/>
  <c r="DQ7" i="2"/>
  <c r="DK7" i="2"/>
  <c r="CK7" i="2"/>
  <c r="CE7" i="2"/>
  <c r="BS7" i="2"/>
  <c r="BM7" i="2"/>
  <c r="BF7" i="2"/>
  <c r="BA7" i="2"/>
  <c r="AW7" i="2"/>
  <c r="AS7" i="2"/>
  <c r="AN7" i="2"/>
  <c r="AI7" i="2"/>
  <c r="AC7" i="2"/>
  <c r="X7" i="2"/>
  <c r="T7" i="2"/>
  <c r="O7" i="2"/>
  <c r="E7" i="2"/>
  <c r="B7" i="2"/>
  <c r="EV6" i="2"/>
  <c r="EQ6" i="2"/>
  <c r="EL6" i="2"/>
  <c r="DQ6" i="2"/>
  <c r="DK6" i="2"/>
  <c r="CK6" i="2"/>
  <c r="CE6" i="2"/>
  <c r="BS6" i="2"/>
  <c r="BF6" i="2"/>
  <c r="BA6" i="2"/>
  <c r="AW6" i="2"/>
  <c r="AS6" i="2"/>
  <c r="AN6" i="2"/>
  <c r="AI6" i="2"/>
  <c r="AC6" i="2"/>
  <c r="X6" i="2"/>
  <c r="T6" i="2"/>
  <c r="O6" i="2"/>
  <c r="E6" i="2"/>
  <c r="B6" i="2"/>
  <c r="EV5" i="2"/>
  <c r="EQ5" i="2"/>
  <c r="EL5" i="2"/>
  <c r="DQ5" i="2"/>
  <c r="DK5" i="2"/>
  <c r="CK5" i="2"/>
  <c r="CE5" i="2"/>
  <c r="BS5" i="2"/>
  <c r="BF5" i="2"/>
  <c r="BA5" i="2"/>
  <c r="AW5" i="2"/>
  <c r="AS5" i="2"/>
  <c r="AN5" i="2"/>
  <c r="AI5" i="2"/>
  <c r="AC5" i="2"/>
  <c r="X5" i="2"/>
  <c r="T5" i="2"/>
  <c r="O5" i="2"/>
  <c r="E5" i="2"/>
  <c r="B5" i="2"/>
  <c r="EV4" i="2"/>
  <c r="EQ4" i="2"/>
  <c r="EL4" i="2"/>
  <c r="DQ4" i="2"/>
  <c r="DK4" i="2"/>
  <c r="CK4" i="2"/>
  <c r="CE4" i="2"/>
  <c r="BS4" i="2"/>
  <c r="BM4" i="2"/>
  <c r="BF4" i="2"/>
  <c r="BA4" i="2"/>
  <c r="AW4" i="2"/>
  <c r="AS4" i="2"/>
  <c r="AN4" i="2"/>
  <c r="AI4" i="2"/>
  <c r="AC4" i="2"/>
  <c r="X4" i="2"/>
  <c r="T4" i="2"/>
  <c r="O4" i="2"/>
  <c r="E4" i="2"/>
  <c r="B4" i="2"/>
  <c r="EV3" i="2"/>
  <c r="EQ3" i="2"/>
  <c r="EL3" i="2"/>
  <c r="DQ3" i="2"/>
  <c r="DK3" i="2"/>
  <c r="CK3" i="2"/>
  <c r="CE3" i="2"/>
  <c r="BS3" i="2"/>
  <c r="BM3" i="2"/>
  <c r="BF3" i="2"/>
  <c r="BA3" i="2"/>
  <c r="AW3" i="2"/>
  <c r="AS3" i="2"/>
  <c r="AN3" i="2"/>
  <c r="AI3" i="2"/>
  <c r="AC3" i="2"/>
  <c r="X3" i="2"/>
  <c r="T3" i="2"/>
  <c r="O3" i="2"/>
  <c r="E3" i="2"/>
  <c r="B3" i="2"/>
  <c r="EV2" i="2"/>
  <c r="EQ2" i="2"/>
  <c r="EL2" i="2"/>
  <c r="DQ2" i="2"/>
  <c r="DK2" i="2"/>
  <c r="CK2" i="2"/>
  <c r="CE2" i="2"/>
  <c r="BS2" i="2"/>
  <c r="BM2" i="2"/>
  <c r="BF2" i="2"/>
  <c r="BA2" i="2"/>
  <c r="AW2" i="2"/>
  <c r="AS2" i="2"/>
  <c r="AN2" i="2"/>
  <c r="AI2" i="2"/>
  <c r="AC2" i="2"/>
  <c r="X2" i="2"/>
  <c r="T2" i="2"/>
  <c r="O2" i="2"/>
  <c r="E2" i="2"/>
  <c r="B2" i="2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CQ296" i="1"/>
  <c r="CQ295" i="1"/>
  <c r="CQ294" i="1"/>
  <c r="CQ293" i="1"/>
  <c r="CQ292" i="1"/>
  <c r="CQ291" i="1"/>
  <c r="CQ290" i="1"/>
  <c r="CQ289" i="1"/>
  <c r="CQ288" i="1"/>
  <c r="CQ287" i="1"/>
  <c r="CQ286" i="1"/>
  <c r="CQ285" i="1"/>
  <c r="CQ284" i="1"/>
  <c r="CQ283" i="1"/>
  <c r="CQ282" i="1"/>
  <c r="CQ281" i="1"/>
  <c r="CQ280" i="1"/>
  <c r="CQ279" i="1"/>
  <c r="CQ278" i="1"/>
  <c r="CQ277" i="1"/>
  <c r="CQ276" i="1"/>
  <c r="CQ275" i="1"/>
  <c r="CQ274" i="1"/>
  <c r="CQ273" i="1"/>
  <c r="CQ272" i="1"/>
  <c r="CQ271" i="1"/>
  <c r="CQ270" i="1"/>
  <c r="CQ269" i="1"/>
  <c r="CQ268" i="1"/>
  <c r="CQ267" i="1"/>
  <c r="CQ266" i="1"/>
  <c r="CQ265" i="1"/>
  <c r="CQ264" i="1"/>
  <c r="CQ263" i="1"/>
  <c r="CQ262" i="1"/>
  <c r="CQ261" i="1"/>
  <c r="CQ260" i="1"/>
  <c r="CQ259" i="1"/>
  <c r="CQ258" i="1"/>
  <c r="CQ257" i="1"/>
  <c r="CQ256" i="1"/>
  <c r="CQ255" i="1"/>
  <c r="CQ254" i="1"/>
  <c r="CQ253" i="1"/>
  <c r="CQ252" i="1"/>
  <c r="CQ251" i="1"/>
  <c r="CQ250" i="1"/>
  <c r="CQ249" i="1"/>
  <c r="CQ248" i="1"/>
  <c r="CQ247" i="1"/>
  <c r="CQ246" i="1"/>
  <c r="CQ245" i="1"/>
  <c r="CQ244" i="1"/>
  <c r="CQ243" i="1"/>
  <c r="CQ242" i="1"/>
  <c r="CQ241" i="1"/>
  <c r="CQ240" i="1"/>
  <c r="CQ239" i="1"/>
  <c r="CQ238" i="1"/>
  <c r="CQ237" i="1"/>
  <c r="CQ236" i="1"/>
  <c r="CQ235" i="1"/>
  <c r="CQ234" i="1"/>
  <c r="CQ233" i="1"/>
  <c r="CQ232" i="1"/>
  <c r="CQ231" i="1"/>
  <c r="CQ230" i="1"/>
  <c r="CQ229" i="1"/>
  <c r="CQ228" i="1"/>
  <c r="CQ227" i="1"/>
  <c r="CQ226" i="1"/>
  <c r="CQ225" i="1"/>
  <c r="CQ224" i="1"/>
  <c r="CQ223" i="1"/>
  <c r="CQ222" i="1"/>
  <c r="CQ221" i="1"/>
  <c r="CQ220" i="1"/>
  <c r="CQ219" i="1"/>
  <c r="CQ218" i="1"/>
  <c r="CQ217" i="1"/>
  <c r="CQ216" i="1"/>
  <c r="CQ215" i="1"/>
  <c r="CQ214" i="1"/>
  <c r="CQ213" i="1"/>
  <c r="CQ212" i="1"/>
  <c r="CQ211" i="1"/>
  <c r="CQ210" i="1"/>
  <c r="CQ209" i="1"/>
  <c r="CQ208" i="1"/>
  <c r="CQ207" i="1"/>
  <c r="CQ206" i="1"/>
  <c r="CQ205" i="1"/>
  <c r="CQ204" i="1"/>
  <c r="CQ203" i="1"/>
  <c r="CQ202" i="1"/>
  <c r="CQ201" i="1"/>
  <c r="CQ200" i="1"/>
  <c r="CQ199" i="1"/>
  <c r="CQ198" i="1"/>
  <c r="CQ197" i="1"/>
  <c r="CQ196" i="1"/>
  <c r="CQ195" i="1"/>
  <c r="CQ194" i="1"/>
  <c r="CQ193" i="1"/>
  <c r="CQ192" i="1"/>
  <c r="CQ191" i="1"/>
  <c r="CQ190" i="1"/>
  <c r="CQ189" i="1"/>
  <c r="CQ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4" i="1"/>
  <c r="CQ6" i="1"/>
  <c r="CQ5" i="1"/>
  <c r="CQ3" i="1"/>
  <c r="CQ2" i="1"/>
  <c r="CE296" i="1" l="1"/>
  <c r="CE295" i="1"/>
  <c r="CE294" i="1"/>
  <c r="CE293" i="1"/>
  <c r="CE292" i="1"/>
  <c r="CE291" i="1"/>
  <c r="CE290" i="1"/>
  <c r="CE289" i="1"/>
  <c r="CE288" i="1"/>
  <c r="CE287" i="1"/>
  <c r="CE286" i="1"/>
  <c r="CE285" i="1"/>
  <c r="CE284" i="1"/>
  <c r="CE283" i="1"/>
  <c r="CE282" i="1"/>
  <c r="CE281" i="1"/>
  <c r="CE280" i="1"/>
  <c r="CE279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4" i="1"/>
  <c r="CE6" i="1"/>
  <c r="CE5" i="1"/>
  <c r="CE3" i="1"/>
  <c r="CE2" i="1"/>
  <c r="BY6" i="1"/>
  <c r="BY5" i="1"/>
  <c r="BY3" i="1"/>
  <c r="BY2" i="1"/>
  <c r="BS296" i="1" l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3" i="1"/>
  <c r="BS2" i="1"/>
  <c r="BS4" i="1"/>
  <c r="BS6" i="1"/>
  <c r="BS5" i="1"/>
  <c r="EH2" i="1"/>
  <c r="EH4" i="1"/>
  <c r="EH5" i="1"/>
  <c r="EH6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W2" i="1"/>
  <c r="DQ6" i="1"/>
  <c r="DQ5" i="1"/>
  <c r="DQ4" i="1"/>
  <c r="DQ3" i="1"/>
  <c r="DQ2" i="1"/>
  <c r="BM294" i="1"/>
  <c r="BM293" i="1"/>
  <c r="BM292" i="1"/>
  <c r="BM289" i="1"/>
  <c r="BM288" i="1"/>
  <c r="BM287" i="1"/>
  <c r="BM284" i="1"/>
  <c r="BM283" i="1"/>
  <c r="BM282" i="1"/>
  <c r="BM279" i="1"/>
  <c r="BM278" i="1"/>
  <c r="BM277" i="1"/>
  <c r="BM274" i="1"/>
  <c r="BM273" i="1"/>
  <c r="BM272" i="1"/>
  <c r="BM269" i="1"/>
  <c r="BM268" i="1"/>
  <c r="BM267" i="1"/>
  <c r="BM264" i="1"/>
  <c r="BM263" i="1"/>
  <c r="BM262" i="1"/>
  <c r="BM259" i="1"/>
  <c r="BM258" i="1"/>
  <c r="BM257" i="1"/>
  <c r="BM254" i="1"/>
  <c r="BM253" i="1"/>
  <c r="BM252" i="1"/>
  <c r="BM249" i="1"/>
  <c r="BM248" i="1"/>
  <c r="BM247" i="1"/>
  <c r="BM244" i="1"/>
  <c r="BM243" i="1"/>
  <c r="BM242" i="1"/>
  <c r="BM239" i="1"/>
  <c r="BM238" i="1"/>
  <c r="BM237" i="1"/>
  <c r="BM234" i="1"/>
  <c r="BM233" i="1"/>
  <c r="BM232" i="1"/>
  <c r="BM229" i="1"/>
  <c r="BM228" i="1"/>
  <c r="BM227" i="1"/>
  <c r="BM224" i="1"/>
  <c r="BM223" i="1"/>
  <c r="BM222" i="1"/>
  <c r="BM219" i="1"/>
  <c r="BM218" i="1"/>
  <c r="BM217" i="1"/>
  <c r="BM214" i="1"/>
  <c r="BM213" i="1"/>
  <c r="BM212" i="1"/>
  <c r="BM209" i="1"/>
  <c r="BM208" i="1"/>
  <c r="BM207" i="1"/>
  <c r="BM204" i="1"/>
  <c r="BM203" i="1"/>
  <c r="BM202" i="1"/>
  <c r="BM199" i="1"/>
  <c r="BM198" i="1"/>
  <c r="BM197" i="1"/>
  <c r="BM194" i="1"/>
  <c r="BM193" i="1"/>
  <c r="BM192" i="1"/>
  <c r="BM189" i="1"/>
  <c r="BM188" i="1"/>
  <c r="BM187" i="1"/>
  <c r="BM184" i="1"/>
  <c r="BM183" i="1"/>
  <c r="BM182" i="1"/>
  <c r="BM179" i="1"/>
  <c r="BM178" i="1"/>
  <c r="BM177" i="1"/>
  <c r="BM174" i="1"/>
  <c r="BM173" i="1"/>
  <c r="BM172" i="1"/>
  <c r="BM169" i="1"/>
  <c r="BM168" i="1"/>
  <c r="BM167" i="1"/>
  <c r="BM164" i="1"/>
  <c r="BM163" i="1"/>
  <c r="BM162" i="1"/>
  <c r="BM159" i="1"/>
  <c r="BM158" i="1"/>
  <c r="BM157" i="1"/>
  <c r="BM154" i="1"/>
  <c r="BM153" i="1"/>
  <c r="BM152" i="1"/>
  <c r="BM149" i="1"/>
  <c r="BM148" i="1"/>
  <c r="BM147" i="1"/>
  <c r="BM144" i="1"/>
  <c r="BM143" i="1"/>
  <c r="BM142" i="1"/>
  <c r="BM139" i="1"/>
  <c r="BM138" i="1"/>
  <c r="BM137" i="1"/>
  <c r="BM134" i="1"/>
  <c r="BM133" i="1"/>
  <c r="BM132" i="1"/>
  <c r="BM129" i="1"/>
  <c r="BM128" i="1"/>
  <c r="BM127" i="1"/>
  <c r="BM124" i="1"/>
  <c r="BM123" i="1"/>
  <c r="BM122" i="1"/>
  <c r="BM119" i="1"/>
  <c r="BM118" i="1"/>
  <c r="BM117" i="1"/>
  <c r="BM114" i="1"/>
  <c r="BM113" i="1"/>
  <c r="BM112" i="1"/>
  <c r="BM109" i="1"/>
  <c r="BM108" i="1"/>
  <c r="BM107" i="1"/>
  <c r="BM104" i="1"/>
  <c r="BM103" i="1"/>
  <c r="BM102" i="1"/>
  <c r="BM99" i="1"/>
  <c r="BM98" i="1"/>
  <c r="BM97" i="1"/>
  <c r="BM94" i="1"/>
  <c r="BM93" i="1"/>
  <c r="BM92" i="1"/>
  <c r="BM89" i="1"/>
  <c r="BM88" i="1"/>
  <c r="BM87" i="1"/>
  <c r="BM84" i="1"/>
  <c r="BM83" i="1"/>
  <c r="BM82" i="1"/>
  <c r="BM79" i="1"/>
  <c r="BM78" i="1"/>
  <c r="BM77" i="1"/>
  <c r="BM74" i="1"/>
  <c r="BM73" i="1"/>
  <c r="BM72" i="1"/>
  <c r="BM69" i="1"/>
  <c r="BM68" i="1"/>
  <c r="BM67" i="1"/>
  <c r="BM64" i="1"/>
  <c r="BM63" i="1"/>
  <c r="BM62" i="1"/>
  <c r="BM59" i="1"/>
  <c r="BM58" i="1"/>
  <c r="BM57" i="1"/>
  <c r="BM54" i="1"/>
  <c r="BM53" i="1"/>
  <c r="BM52" i="1"/>
  <c r="BM49" i="1"/>
  <c r="BM48" i="1"/>
  <c r="BM47" i="1"/>
  <c r="BM44" i="1"/>
  <c r="BM43" i="1"/>
  <c r="BM42" i="1"/>
  <c r="BM39" i="1"/>
  <c r="BM38" i="1"/>
  <c r="BM37" i="1"/>
  <c r="BM34" i="1"/>
  <c r="BM33" i="1"/>
  <c r="BM32" i="1"/>
  <c r="BM29" i="1"/>
  <c r="BM28" i="1"/>
  <c r="BM27" i="1"/>
  <c r="BM24" i="1"/>
  <c r="BM23" i="1"/>
  <c r="BM22" i="1"/>
  <c r="BM19" i="1"/>
  <c r="BM18" i="1"/>
  <c r="BM17" i="1"/>
  <c r="BM14" i="1"/>
  <c r="BM13" i="1"/>
  <c r="BM12" i="1"/>
  <c r="BM9" i="1"/>
  <c r="BM8" i="1"/>
  <c r="BM7" i="1"/>
  <c r="BM2" i="1"/>
  <c r="BM4" i="1"/>
  <c r="BM3" i="1"/>
  <c r="BA60" i="1" l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 l="1"/>
  <c r="AC3" i="1"/>
  <c r="AC2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<sst xmlns="http://schemas.openxmlformats.org/spreadsheetml/2006/main" count="5823" uniqueCount="590">
  <si>
    <t>PROVINCIA</t>
  </si>
  <si>
    <t>PARTE 1: IMPORTO DATOS</t>
  </si>
  <si>
    <t>%% PARTE 2: CREO LA VARIABLE PROVINCIA j</t>
  </si>
  <si>
    <t>periodo = unique(data_1(:,1));</t>
  </si>
  <si>
    <t xml:space="preserve">%% PARTE 3 GENERO LA VARIABLE PERIODO, N, S, T </t>
  </si>
  <si>
    <t>N = length(provincia_1);</t>
  </si>
  <si>
    <t>T = 37;</t>
  </si>
  <si>
    <t>S = length(periodo)-T;</t>
  </si>
  <si>
    <t>%% PARTE 4 GENERO LA VARIABLE pobreza_j</t>
  </si>
  <si>
    <t>%% PARTE 5, CONSTRUYO LA VARIABLE OUTCOME OBSERVADA</t>
  </si>
  <si>
    <t>%% PARTE 6: ME QUEDO SOLO CON LOS OUTCOMES DE LOS CONTROLES</t>
  </si>
  <si>
    <t>%% PARTE 7</t>
  </si>
  <si>
    <t>%% PARTE 8: GENERO LA MATRIZ Y DE OUTCOME</t>
  </si>
  <si>
    <t>%% PARTE 9 GEENERO LA MATRIX PRE Y POS TRATAMIENTO</t>
  </si>
  <si>
    <t xml:space="preserve">%% PARTE 10: CONTROL SINTÉTICO </t>
  </si>
  <si>
    <t>%% PARTE 12: GENERO LA MATRIZ M=(I-B)'(I-B)</t>
  </si>
  <si>
    <t>%% PARTE 14: treatment effect estimator</t>
  </si>
  <si>
    <r>
      <t xml:space="preserve">for </t>
    </r>
    <r>
      <rPr>
        <sz val="10"/>
        <color theme="1"/>
        <rFont val="Consolas"/>
        <family val="3"/>
      </rPr>
      <t>s = 1 : S</t>
    </r>
  </si>
  <si>
    <t>end</t>
  </si>
  <si>
    <t>%% PARTE 13: GENERO EL VECTOR DE SCM PARA EL SPILLOVER</t>
  </si>
  <si>
    <t xml:space="preserve">%% PARTE 15: CALCULAMOS EL VECTOR SCM CON SPILLOVER </t>
  </si>
  <si>
    <t>%% PARTE 11: MATRIZ DE SPILLOVERS INFORMALIDAD</t>
  </si>
  <si>
    <t>%% PARTE 11: MATRIZ DE SPILLOVERS BAJO NIV. EDUC.</t>
  </si>
  <si>
    <t>%% PARTE 11: MATRIZ DE SPILLOVERS BAJO INGRESO</t>
  </si>
  <si>
    <t>%% PARTE 11: MATRIZ DE SPILLOVERS ALTA DENSIDAD</t>
  </si>
  <si>
    <t>%% PARTE 11: MATRIZ DE SPILLOVERS TIEMPO DE LLEGADA AL CENTRO MÉDICO</t>
  </si>
  <si>
    <t>%% PARTE 16: TRASPONGO</t>
  </si>
  <si>
    <t>%% PARTE 17: EXPORTO A EXCEL LOS OUTPUTS (DISTANCIA AL CENTRO DE SALUD)</t>
  </si>
  <si>
    <t>%% PARTE 17: EXPORTO A EXCEL LOS OUTPUTS (INFORMALIDAD)</t>
  </si>
  <si>
    <t>%% PARTE 17: EXPORTO A EXCEL LOS OUTPUTS (ALTA DENSIDAD EN LA FAMILIA)</t>
  </si>
  <si>
    <t>%% PARTE 17: EXPORTO A EXCEL LOS OUTPUTS (BAJO NIVEL EDUCATIVO)</t>
  </si>
  <si>
    <t>%% PARTE 17: EXPORTO A EXCEL LOS OUTPUTS (BAJO INGRESO)</t>
  </si>
  <si>
    <t>%% PARTE 11: MATRIZ DE SPILLOVERS ALTA DENSIDAD GEOGRÁFICA</t>
  </si>
  <si>
    <t>%% PARTE 17: EXPORTO A EXCEL LOS OUTPUTS (ALTA DENSIDAD EN LA GEOGRÁFICA)</t>
  </si>
  <si>
    <t>%% PARTE 18: INFERENCE - TREATMENT EFFECTS</t>
  </si>
  <si>
    <t>for s = 1 : S</t>
  </si>
  <si>
    <t xml:space="preserve">    C = [zeros(N-1,1) eye(N-1)];</t>
  </si>
  <si>
    <t xml:space="preserve">    d = zeros(N-1,1);</t>
  </si>
  <si>
    <t>%% PARTE 19 INFERENCE - SPILLOVER EFFECTS</t>
  </si>
  <si>
    <t>alpha1_hat_vec_1 = zeros(1,S);</t>
  </si>
  <si>
    <t>alpha1_hat_vec_7 = zeros(1,S);</t>
  </si>
  <si>
    <t>alpha1_hat_vec_10 = zeros(1,S);</t>
  </si>
  <si>
    <t>alpha1_hat_vec_16 = zeros(1,S);</t>
  </si>
  <si>
    <t>alpha1_hat_vec_17 = zeros(1,S);</t>
  </si>
  <si>
    <t>alpha1_hat_vec_18 = zeros(1,S);</t>
  </si>
  <si>
    <t>alpha1_hat_vec_23 = zeros(1,S);</t>
  </si>
  <si>
    <t>alpha1_hat_vec_26 = zeros(1,S);</t>
  </si>
  <si>
    <t>alpha1_hat_vec_27 = zeros(1,S);</t>
  </si>
  <si>
    <t>alpha1_hat_vec_38 = zeros(1,S);</t>
  </si>
  <si>
    <t>alpha1_hat_vec_39 = zeros(1,S);</t>
  </si>
  <si>
    <t>alpha1_hat_vec_41 = zeros(1,S);</t>
  </si>
  <si>
    <t>alpha1_hat_vec_42 = zeros(1,S);</t>
  </si>
  <si>
    <t>alpha1_hat_vec_44 = zeros(1,S);</t>
  </si>
  <si>
    <t>alpha1_hat_vec_45 = zeros(1,S);</t>
  </si>
  <si>
    <t>alpha1_hat_vec_55 = zeros(1,S);</t>
  </si>
  <si>
    <t>alpha1_hat_vec_57 = zeros(1,S);</t>
  </si>
  <si>
    <t>alpha1_hat_vec_65 = zeros(1,S);</t>
  </si>
  <si>
    <t>alpha1_hat_vec_66 = zeros(1,S);</t>
  </si>
  <si>
    <t>alpha1_hat_vec_71 = zeros(1,S);</t>
  </si>
  <si>
    <t>alpha1_hat_vec_75 = zeros(1,S);</t>
  </si>
  <si>
    <t>alpha1_hat_vec_76 = zeros(1,S);</t>
  </si>
  <si>
    <t>alpha1_hat_vec_77 = zeros(1,S);</t>
  </si>
  <si>
    <t>alpha1_hat_vec_78 = zeros(1,S);</t>
  </si>
  <si>
    <t>alpha1_hat_vec_79 = zeros(1,S);</t>
  </si>
  <si>
    <t>alpha1_hat_vec_80 = zeros(1,S);</t>
  </si>
  <si>
    <t>alpha1_hat_vec_84 = zeros(1,S);</t>
  </si>
  <si>
    <t>alpha1_hat_vec_86 = zeros(1,S);</t>
  </si>
  <si>
    <t>alpha1_hat_vec_87 = zeros(1,S);</t>
  </si>
  <si>
    <t>alpha1_hat_vec_88 = zeros(1,S);</t>
  </si>
  <si>
    <t>alpha1_hat_vec_89 = zeros(1,S);</t>
  </si>
  <si>
    <t>alpha1_hat_vec_91 = zeros(1,S);</t>
  </si>
  <si>
    <t>alpha1_hat_vec_92 = zeros(1,S);</t>
  </si>
  <si>
    <t>alpha1_hat_vec_95 = zeros(1,S);</t>
  </si>
  <si>
    <t>alpha1_hat_vec_100 = zeros(1,S);</t>
  </si>
  <si>
    <t>alpha1_hat_vec_104 = zeros(1,S);</t>
  </si>
  <si>
    <t>alpha1_hat_vec_105 = zeros(1,S);</t>
  </si>
  <si>
    <t>alpha1_hat_vec_106 = zeros(1,S);</t>
  </si>
  <si>
    <t>alpha1_hat_vec_107 = zeros(1,S);</t>
  </si>
  <si>
    <t>alpha1_hat_vec_108 = zeros(1,S);</t>
  </si>
  <si>
    <t>alpha1_hat_vec_112 = zeros(1,S);</t>
  </si>
  <si>
    <t>alpha1_hat_vec_119 = zeros(1,S);</t>
  </si>
  <si>
    <t>alpha1_hat_vec_125 = zeros(1,S);</t>
  </si>
  <si>
    <t>alpha1_hat_vec_129 = zeros(1,S);</t>
  </si>
  <si>
    <t>alpha1_hat_vec_130 = zeros(1,S);</t>
  </si>
  <si>
    <t>alpha1_hat_vec_133 = zeros(1,S);</t>
  </si>
  <si>
    <t>alpha1_hat_vec_139 = zeros(1,S);</t>
  </si>
  <si>
    <t>alpha1_hat_vec_140 = zeros(1,S);</t>
  </si>
  <si>
    <t>alpha1_hat_vec_141 = zeros(1,S);</t>
  </si>
  <si>
    <t>alpha1_hat_vec_144 = zeros(1,S);</t>
  </si>
  <si>
    <t>alpha1_hat_vec_149 = zeros(1,S);</t>
  </si>
  <si>
    <t>alpha1_hat_vec_150 = zeros(1,S);</t>
  </si>
  <si>
    <t>alpha1_hat_vec_152 = zeros(1,S);</t>
  </si>
  <si>
    <t>alpha1_hat_vec_153 = zeros(1,S);</t>
  </si>
  <si>
    <t>alpha1_hat_vec_157 = zeros(1,S);</t>
  </si>
  <si>
    <t>alpha1_hat_vec_158 = zeros(1,S);</t>
  </si>
  <si>
    <t>alpha1_hat_vec_159 = zeros(1,S);</t>
  </si>
  <si>
    <t>alpha1_hat_vec_162 = zeros(1,S);</t>
  </si>
  <si>
    <t>alpha1_hat_vec_169 = zeros(1,S);</t>
  </si>
  <si>
    <t>%% PARTE 20 EXPORTANDO OUTPUTS DE LOS TEST (BAJO NIVEL EDUCATIVO)</t>
  </si>
  <si>
    <t>alpha_sig = .05;</t>
  </si>
  <si>
    <t>C = [1 zeros(1,N-1)];</t>
  </si>
  <si>
    <t>%% PARTE 20 EXPORTANDO OUTPUTS DE LOS TEST (BAJO INGRESO)</t>
  </si>
  <si>
    <t>%% PARTE 20 EXPORTANDO OUTPUTS DE LOS TEST (DENSIDAD)</t>
  </si>
  <si>
    <t>%% PARTE 20 EXPORTANDO OUTPUTS DE LOS TEST (DENSIDAD GEO)</t>
  </si>
  <si>
    <t>%% PARTE 20 EXPORTANDO OUTPUTS DE LOS TEST (distancia_centro_salud)</t>
  </si>
  <si>
    <t>%% PARTE 20 EXPORTANDO OUTPUTS DE LOS TEST (informalidad)</t>
  </si>
  <si>
    <t>%% PARTE 11: MATRIZ DE SPILLOVERS ALIMENTOS</t>
  </si>
  <si>
    <t>%% PARTE 11: MATRIZ DE SPILLOVERS CRIMINALIDAD</t>
  </si>
  <si>
    <t>%% PARTE 11: MATRIZ DE SPILLOVERS JEFE HOGAR</t>
  </si>
  <si>
    <t>%% PARTE 11: MATRIZ DE SPILLOVERS MUJERES</t>
  </si>
  <si>
    <t>%A_1</t>
  </si>
  <si>
    <t>% Provincia_1</t>
  </si>
  <si>
    <t>ind_1 = xlsread('spillover_alimentos_1.xlsx')</t>
  </si>
  <si>
    <t>ind_1 = xlsread('spillover_criminalidad_1.xlsx')</t>
  </si>
  <si>
    <t>ind_1 = xlsread('spillover_jefe_hogar_1.xlsx')</t>
  </si>
  <si>
    <t>ind_1 = xlsread('spillover_mujeres_1.xlsx')</t>
  </si>
  <si>
    <t>A_1 = eye(N);</t>
  </si>
  <si>
    <t>A_1(:,ind_1 == 0) = [];</t>
  </si>
  <si>
    <t>%A_7</t>
  </si>
  <si>
    <t>% Provincia_7</t>
  </si>
  <si>
    <t>ind_7 = xlsread('spillover_alimentos_7.xlsx')</t>
  </si>
  <si>
    <t>ind_7 = xlsread('spillover_criminalidad_7.xlsx')</t>
  </si>
  <si>
    <t>ind_7 = xlsread('spillover_jefe_hogar_7.xlsx')</t>
  </si>
  <si>
    <t>ind_7 = xlsread('spillover_mujeres_7.xlsx')</t>
  </si>
  <si>
    <t>A_7 = eye(N);</t>
  </si>
  <si>
    <t>A_7(:,ind_7 == 0) = [];</t>
  </si>
  <si>
    <t>%A_10</t>
  </si>
  <si>
    <t>% Provincia_10</t>
  </si>
  <si>
    <t>ind_10 = xlsread('spillover_alimentos_10.xlsx')</t>
  </si>
  <si>
    <t>ind_10 = xlsread('spillover_criminalidad_10.xlsx')</t>
  </si>
  <si>
    <t>ind_10 = xlsread('spillover_jefe_hogar_10.xlsx')</t>
  </si>
  <si>
    <t>ind_10 = xlsread('spillover_mujeres_10.xlsx')</t>
  </si>
  <si>
    <t>A_10 = eye(N);</t>
  </si>
  <si>
    <t>A_10(:,ind_10 == 0) = [];</t>
  </si>
  <si>
    <t>%A_16</t>
  </si>
  <si>
    <t>% Provincia_16</t>
  </si>
  <si>
    <t>ind_16 = xlsread('spillover_alimentos_16.xlsx')</t>
  </si>
  <si>
    <t>ind_16 = xlsread('spillover_criminalidad_16.xlsx')</t>
  </si>
  <si>
    <t>ind_16 = xlsread('spillover_jefe_hogar_16.xlsx')</t>
  </si>
  <si>
    <t>ind_16 = xlsread('spillover_mujeres_16.xlsx')</t>
  </si>
  <si>
    <t>A_16 = eye(N);</t>
  </si>
  <si>
    <t>A_16(:,ind_16 == 0) = [];</t>
  </si>
  <si>
    <t>%A_17</t>
  </si>
  <si>
    <t>% Provincia_17</t>
  </si>
  <si>
    <t>ind_17 = xlsread('spillover_alimentos_17.xlsx')</t>
  </si>
  <si>
    <t>ind_17 = xlsread('spillover_criminalidad_17.xlsx')</t>
  </si>
  <si>
    <t>ind_17 = xlsread('spillover_jefe_hogar_17.xlsx')</t>
  </si>
  <si>
    <t>ind_17 = xlsread('spillover_mujeres_17.xlsx')</t>
  </si>
  <si>
    <t>A_17 = eye(N);</t>
  </si>
  <si>
    <t>A_17(:,ind_17 == 0) = [];</t>
  </si>
  <si>
    <t>%A_18</t>
  </si>
  <si>
    <t>% Provincia_18</t>
  </si>
  <si>
    <t>ind_18 = xlsread('spillover_alimentos_18.xlsx')</t>
  </si>
  <si>
    <t>ind_18 = xlsread('spillover_criminalidad_18.xlsx')</t>
  </si>
  <si>
    <t>ind_18 = xlsread('spillover_jefe_hogar_18.xlsx')</t>
  </si>
  <si>
    <t>ind_18 = xlsread('spillover_mujeres_18.xlsx')</t>
  </si>
  <si>
    <t>A_18 = eye(N);</t>
  </si>
  <si>
    <t>A_18(:,ind_18 == 0) = [];</t>
  </si>
  <si>
    <t>% Provincia_23</t>
  </si>
  <si>
    <t>%A_23</t>
  </si>
  <si>
    <t>ind_23 = xlsread('spillover_criminalidad_23.xlsx')</t>
  </si>
  <si>
    <t>ind_23 = xlsread('spillover_jefe_hogar_23.xlsx')</t>
  </si>
  <si>
    <t>ind_23 = xlsread('spillover_mujeres_23.xlsx')</t>
  </si>
  <si>
    <t>A_23 = eye(N);</t>
  </si>
  <si>
    <t>A_23(:,ind_23 == 0) = [];</t>
  </si>
  <si>
    <t>% Provincia_26</t>
  </si>
  <si>
    <t>%A_26</t>
  </si>
  <si>
    <t>ind_23 = xlsread('spillover_alimentos_23.xlsx')</t>
  </si>
  <si>
    <t>ind_26 = xlsread('spillover_criminalidad_26.xlsx')</t>
  </si>
  <si>
    <t>ind_26 = xlsread('spillover_jefe_hogar_26.xlsx')</t>
  </si>
  <si>
    <t>ind_26 = xlsread('spillover_mujeres_26.xlsx')</t>
  </si>
  <si>
    <t>A_26 = eye(N);</t>
  </si>
  <si>
    <t>A_26(:,ind_26 == 0) = [];</t>
  </si>
  <si>
    <t>% Provincia_27</t>
  </si>
  <si>
    <t>%A_27</t>
  </si>
  <si>
    <t>ind_26 = xlsread('spillover_alimentos_26.xlsx')</t>
  </si>
  <si>
    <t>ind_27 = xlsread('spillover_criminalidad_27.xlsx')</t>
  </si>
  <si>
    <t>ind_27 = xlsread('spillover_jefe_hogar_27.xlsx')</t>
  </si>
  <si>
    <t>ind_27 = xlsread('spillover_mujeres_27.xlsx')</t>
  </si>
  <si>
    <t>A_27 = eye(N);</t>
  </si>
  <si>
    <t>A_27(:,ind_27 == 0) = [];</t>
  </si>
  <si>
    <t>% Provincia_38</t>
  </si>
  <si>
    <t>%A_38</t>
  </si>
  <si>
    <t>ind_27 = xlsread('spillover_alimentos_27.xlsx')</t>
  </si>
  <si>
    <t>ind_38 = xlsread('spillover_criminalidad_38.xlsx')</t>
  </si>
  <si>
    <t>ind_38 = xlsread('spillover_jefe_hogar_38.xlsx')</t>
  </si>
  <si>
    <t>ind_38 = xlsread('spillover_mujeres_38.xlsx')</t>
  </si>
  <si>
    <t>A_38 = eye(N);</t>
  </si>
  <si>
    <t>A_38(:,ind_38 == 0) = [];</t>
  </si>
  <si>
    <t>% Provincia_39</t>
  </si>
  <si>
    <t>%A_39</t>
  </si>
  <si>
    <t>ind_38 = xlsread('spillover_alimentos_38.xlsx')</t>
  </si>
  <si>
    <t>ind_39 = xlsread('spillover_criminalidad_39.xlsx')</t>
  </si>
  <si>
    <t>ind_39 = xlsread('spillover_jefe_hogar_39.xlsx')</t>
  </si>
  <si>
    <t>ind_39 = xlsread('spillover_mujeres_39.xlsx')</t>
  </si>
  <si>
    <t>A_39 = eye(N);</t>
  </si>
  <si>
    <t>A_39(:,ind_39 == 0) = [];</t>
  </si>
  <si>
    <t>% Provincia_41</t>
  </si>
  <si>
    <t>%A_41</t>
  </si>
  <si>
    <t>ind_39 = xlsread('spillover_alimentos_39.xlsx')</t>
  </si>
  <si>
    <t>ind_41 = xlsread('spillover_criminalidad_41.xlsx')</t>
  </si>
  <si>
    <t>ind_41 = xlsread('spillover_jefe_hogar_41.xlsx')</t>
  </si>
  <si>
    <t>ind_41 = xlsread('spillover_mujeres_41.xlsx')</t>
  </si>
  <si>
    <t>A_41 = eye(N);</t>
  </si>
  <si>
    <t>A_41(:,ind_41 == 0) = [];</t>
  </si>
  <si>
    <t>ind_41 = xlsread('spillover_alimentos_41.xlsx')</t>
  </si>
  <si>
    <t>%A_42</t>
  </si>
  <si>
    <t>% Provincia_42</t>
  </si>
  <si>
    <t>ind_42 = xlsread('spillover_criminalidad_42.xlsx')</t>
  </si>
  <si>
    <t>ind_42 = xlsread('spillover_jefe_hogar_42.xlsx')</t>
  </si>
  <si>
    <t>ind_42 = xlsread('spillover_mujeres_42.xlsx')</t>
  </si>
  <si>
    <t>A_42 = eye(N);</t>
  </si>
  <si>
    <t>A_42(:,ind_42 == 0) = [];</t>
  </si>
  <si>
    <t>ind_42 = xlsread('spillover_alimentos_42.xlsx')</t>
  </si>
  <si>
    <t>%A_44</t>
  </si>
  <si>
    <t>% Provincia_44</t>
  </si>
  <si>
    <t>ind_44 = xlsread('spillover_criminalidad_44.xlsx')</t>
  </si>
  <si>
    <t>ind_44 = xlsread('spillover_jefe_hogar_44.xlsx')</t>
  </si>
  <si>
    <t>ind_44 = xlsread('spillover_mujeres_44.xlsx')</t>
  </si>
  <si>
    <t>A_44 = eye(N);</t>
  </si>
  <si>
    <t>A_44(:,ind_44 == 0) = [];</t>
  </si>
  <si>
    <t>ind_44 = xlsread('spillover_alimentos_44.xlsx')</t>
  </si>
  <si>
    <t>%A_45</t>
  </si>
  <si>
    <t>% Provincia_45</t>
  </si>
  <si>
    <t>ind_45 = xlsread('spillover_criminalidad_45.xlsx')</t>
  </si>
  <si>
    <t>ind_45 = xlsread('spillover_jefe_hogar_45.xlsx')</t>
  </si>
  <si>
    <t>ind_45 = xlsread('spillover_mujeres_45.xlsx')</t>
  </si>
  <si>
    <t>A_45 = eye(N);</t>
  </si>
  <si>
    <t>A_45(:,ind_45 == 0) = [];</t>
  </si>
  <si>
    <t>ind_45 = xlsread('spillover_alimentos_45.xlsx')</t>
  </si>
  <si>
    <t>%A_55</t>
  </si>
  <si>
    <t>% Provincia_55</t>
  </si>
  <si>
    <t>ind_55 = xlsread('spillover_criminalidad_55.xlsx')</t>
  </si>
  <si>
    <t>ind_55 = xlsread('spillover_jefe_hogar_55.xlsx')</t>
  </si>
  <si>
    <t>ind_55 = xlsread('spillover_mujeres_55.xlsx')</t>
  </si>
  <si>
    <t>A_55 = eye(N);</t>
  </si>
  <si>
    <t>A_55(:,ind_55 == 0) = [];</t>
  </si>
  <si>
    <t>ind_55 = xlsread('spillover_alimentos_55.xlsx')</t>
  </si>
  <si>
    <t>%A_57</t>
  </si>
  <si>
    <t>% Provincia_57</t>
  </si>
  <si>
    <t>ind_57 = xlsread('spillover_criminalidad_57.xlsx')</t>
  </si>
  <si>
    <t>ind_57 = xlsread('spillover_jefe_hogar_57.xlsx')</t>
  </si>
  <si>
    <t>ind_57 = xlsread('spillover_mujeres_57.xlsx')</t>
  </si>
  <si>
    <t>A_57 = eye(N);</t>
  </si>
  <si>
    <t>A_57(:,ind_57 == 0) = [];</t>
  </si>
  <si>
    <t>ind_57 = xlsread('spillover_alimentos_57.xlsx')</t>
  </si>
  <si>
    <t>%A_65</t>
  </si>
  <si>
    <t>% Provincia_65</t>
  </si>
  <si>
    <t>ind_65 = xlsread('spillover_criminalidad_65.xlsx')</t>
  </si>
  <si>
    <t>ind_65 = xlsread('spillover_jefe_hogar_65.xlsx')</t>
  </si>
  <si>
    <t>ind_65 = xlsread('spillover_mujeres_65.xlsx')</t>
  </si>
  <si>
    <t>A_65 = eye(N);</t>
  </si>
  <si>
    <t>ind_65 = xlsread('spillover_alimentos_65.xlsx')</t>
  </si>
  <si>
    <t>A_65(:,ind_65 == 0) = [];</t>
  </si>
  <si>
    <t>%A_66</t>
  </si>
  <si>
    <t>% Provincia_66</t>
  </si>
  <si>
    <t>ind_66 = xlsread('spillover_criminalidad_66.xlsx')</t>
  </si>
  <si>
    <t>ind_66 = xlsread('spillover_jefe_hogar_66.xlsx')</t>
  </si>
  <si>
    <t>ind_66 = xlsread('spillover_mujeres_66.xlsx')</t>
  </si>
  <si>
    <t>A_66 = eye(N);</t>
  </si>
  <si>
    <t>ind_66 = xlsread('spillover_alimentos_66.xlsx')</t>
  </si>
  <si>
    <t>A_66(:,ind_66 == 0) = [];</t>
  </si>
  <si>
    <t>%A_71</t>
  </si>
  <si>
    <t>% Provincia_71</t>
  </si>
  <si>
    <t>ind_71 = xlsread('spillover_criminalidad_71.xlsx')</t>
  </si>
  <si>
    <t>ind_71 = xlsread('spillover_jefe_hogar_71.xlsx')</t>
  </si>
  <si>
    <t>ind_71 = xlsread('spillover_mujeres_71.xlsx')</t>
  </si>
  <si>
    <t>A_71 = eye(N);</t>
  </si>
  <si>
    <t>ind_71 = xlsread('spillover_alimentos_71.xlsx')</t>
  </si>
  <si>
    <t>A_71(:,ind_71 == 0) = [];</t>
  </si>
  <si>
    <t>%A_75</t>
  </si>
  <si>
    <t>% Provincia_75</t>
  </si>
  <si>
    <t>ind_75 = xlsread('spillover_criminalidad_75.xlsx')</t>
  </si>
  <si>
    <t>ind_75 = xlsread('spillover_jefe_hogar_75.xlsx')</t>
  </si>
  <si>
    <t>ind_75 = xlsread('spillover_mujeres_75.xlsx')</t>
  </si>
  <si>
    <t>A_75 = eye(N);</t>
  </si>
  <si>
    <t>ind_75 = xlsread('spillover_alimentos_75.xlsx')</t>
  </si>
  <si>
    <t>A_75(:,ind_75 == 0) = [];</t>
  </si>
  <si>
    <t>%A_76</t>
  </si>
  <si>
    <t>% Provincia_76</t>
  </si>
  <si>
    <t>ind_76 = xlsread('spillover_criminalidad_76.xlsx')</t>
  </si>
  <si>
    <t>ind_76 = xlsread('spillover_jefe_hogar_76.xlsx')</t>
  </si>
  <si>
    <t>ind_76 = xlsread('spillover_mujeres_76.xlsx')</t>
  </si>
  <si>
    <t>A_76 = eye(N);</t>
  </si>
  <si>
    <t>ind_76 = xlsread('spillover_alimentos_76.xlsx')</t>
  </si>
  <si>
    <t>A_76(:,ind_76 == 0) = [];</t>
  </si>
  <si>
    <t>%A_77</t>
  </si>
  <si>
    <t>% Provincia_77</t>
  </si>
  <si>
    <t>ind_77 = xlsread('spillover_criminalidad_77.xlsx')</t>
  </si>
  <si>
    <t>ind_77 = xlsread('spillover_jefe_hogar_77.xlsx')</t>
  </si>
  <si>
    <t>ind_77 = xlsread('spillover_mujeres_77.xlsx')</t>
  </si>
  <si>
    <t>A_77 = eye(N);</t>
  </si>
  <si>
    <t>ind_77 = xlsread('spillover_alimentos_77.xlsx')</t>
  </si>
  <si>
    <t>A_77(:,ind_77 == 0) = [];</t>
  </si>
  <si>
    <t>%A_78</t>
  </si>
  <si>
    <t>% Provincia_78</t>
  </si>
  <si>
    <t>ind_78 = xlsread('spillover_criminalidad_78.xlsx')</t>
  </si>
  <si>
    <t>ind_78 = xlsread('spillover_jefe_hogar_78.xlsx')</t>
  </si>
  <si>
    <t>ind_78 = xlsread('spillover_mujeres_78.xlsx')</t>
  </si>
  <si>
    <t>ind_78 = xlsread('spillover_alimentos_78.xlsx')</t>
  </si>
  <si>
    <t>A_78 = eye(N);</t>
  </si>
  <si>
    <t>A_78(:,ind_78 == 0) = [];</t>
  </si>
  <si>
    <t>%A_79</t>
  </si>
  <si>
    <t>% Provincia_79</t>
  </si>
  <si>
    <t>ind_79 = xlsread('spillover_criminalidad_79.xlsx')</t>
  </si>
  <si>
    <t>ind_79 = xlsread('spillover_jefe_hogar_79.xlsx')</t>
  </si>
  <si>
    <t>ind_79 = xlsread('spillover_mujeres_79.xlsx')</t>
  </si>
  <si>
    <t>ind_79 = xlsread('spillover_alimentos_79.xlsx')</t>
  </si>
  <si>
    <t>A_79 = eye(N);</t>
  </si>
  <si>
    <t>A_79(:,ind_79 == 0) = [];</t>
  </si>
  <si>
    <t>%A_80</t>
  </si>
  <si>
    <t>% Provincia_80</t>
  </si>
  <si>
    <t>ind_80 = xlsread('spillover_criminalidad_80.xlsx')</t>
  </si>
  <si>
    <t>ind_80 = xlsread('spillover_jefe_hogar_80.xlsx')</t>
  </si>
  <si>
    <t>ind_80 = xlsread('spillover_mujeres_80.xlsx')</t>
  </si>
  <si>
    <t>ind_80 = xlsread('spillover_alimentos_80.xlsx')</t>
  </si>
  <si>
    <t>A_80 = eye(N);</t>
  </si>
  <si>
    <t>A_80(:,ind_80 == 0) = [];</t>
  </si>
  <si>
    <t>%A_84</t>
  </si>
  <si>
    <t>% Provincia_84</t>
  </si>
  <si>
    <t>ind_84 = xlsread('spillover_criminalidad_84.xlsx')</t>
  </si>
  <si>
    <t>ind_84 = xlsread('spillover_jefe_hogar_84.xlsx')</t>
  </si>
  <si>
    <t>ind_84 = xlsread('spillover_mujeres_84.xlsx')</t>
  </si>
  <si>
    <t>ind_84 = xlsread('spillover_alimentos_84.xlsx')</t>
  </si>
  <si>
    <t>A_84 = eye(N);</t>
  </si>
  <si>
    <t>A_84(:,ind_84 == 0) = [];</t>
  </si>
  <si>
    <t>%A_86</t>
  </si>
  <si>
    <t>% Provincia_86</t>
  </si>
  <si>
    <t>ind_86 = xlsread('spillover_criminalidad_86.xlsx')</t>
  </si>
  <si>
    <t>ind_86 = xlsread('spillover_jefe_hogar_86.xlsx')</t>
  </si>
  <si>
    <t>ind_86 = xlsread('spillover_mujeres_86.xlsx')</t>
  </si>
  <si>
    <t>ind_86 = xlsread('spillover_alimentos_86.xlsx')</t>
  </si>
  <si>
    <t>A_86 = eye(N);</t>
  </si>
  <si>
    <t>A_86(:,ind_86 == 0) = [];</t>
  </si>
  <si>
    <t>%A_87</t>
  </si>
  <si>
    <t>% Provincia_87</t>
  </si>
  <si>
    <t>ind_87 = xlsread('spillover_criminalidad_87.xlsx')</t>
  </si>
  <si>
    <t>ind_87 = xlsread('spillover_jefe_hogar_87.xlsx')</t>
  </si>
  <si>
    <t>ind_87 = xlsread('spillover_mujeres_87.xlsx')</t>
  </si>
  <si>
    <t>ind_87 = xlsread('spillover_alimentos_87.xlsx')</t>
  </si>
  <si>
    <t>A_87 = eye(N);</t>
  </si>
  <si>
    <t>A_87(:,ind_87 == 0) = [];</t>
  </si>
  <si>
    <t>%A_88</t>
  </si>
  <si>
    <t>% Provincia_88</t>
  </si>
  <si>
    <t>ind_88 = xlsread('spillover_alimentos_88.xlsx')</t>
  </si>
  <si>
    <t>ind_88 = xlsread('spillover_criminalidad_88.xlsx')</t>
  </si>
  <si>
    <t>ind_88 = xlsread('spillover_jefe_hogar_88.xlsx')</t>
  </si>
  <si>
    <t>ind_88 = xlsread('spillover_mujeres_88.xlsx')</t>
  </si>
  <si>
    <t>A_88 = eye(N);</t>
  </si>
  <si>
    <t>A_88(:,ind_88 == 0) = [];</t>
  </si>
  <si>
    <t>%A_89</t>
  </si>
  <si>
    <t>% Provincia_89</t>
  </si>
  <si>
    <t>ind_89 = xlsread('spillover_alimentos_89.xlsx')</t>
  </si>
  <si>
    <t>ind_89 = xlsread('spillover_criminalidad_89.xlsx')</t>
  </si>
  <si>
    <t>ind_89 = xlsread('spillover_jefe_hogar_89.xlsx')</t>
  </si>
  <si>
    <t>ind_89 = xlsread('spillover_mujeres_89.xlsx')</t>
  </si>
  <si>
    <t>A_89 = eye(N);</t>
  </si>
  <si>
    <t>A_89(:,ind_89 == 0) = [];</t>
  </si>
  <si>
    <t>%A_91</t>
  </si>
  <si>
    <t>% Provincia_91</t>
  </si>
  <si>
    <t>ind_91 = xlsread('spillover_alimentos_91.xlsx')</t>
  </si>
  <si>
    <t>ind_91 = xlsread('spillover_criminalidad_91.xlsx')</t>
  </si>
  <si>
    <t>ind_91 = xlsread('spillover_jefe_hogar_91.xlsx')</t>
  </si>
  <si>
    <t>ind_91 = xlsread('spillover_mujeres_91.xlsx')</t>
  </si>
  <si>
    <t>A_91 = eye(N);</t>
  </si>
  <si>
    <t>A_91(:,ind_91 == 0) = [];</t>
  </si>
  <si>
    <t>%A_92</t>
  </si>
  <si>
    <t>% Provincia_92</t>
  </si>
  <si>
    <t>ind_92 = xlsread('spillover_alimentos_92.xlsx')</t>
  </si>
  <si>
    <t>ind_92 = xlsread('spillover_criminalidad_92.xlsx')</t>
  </si>
  <si>
    <t>ind_92 = xlsread('spillover_jefe_hogar_92.xlsx')</t>
  </si>
  <si>
    <t>ind_92 = xlsread('spillover_mujeres_92.xlsx')</t>
  </si>
  <si>
    <t>A_92 = eye(N);</t>
  </si>
  <si>
    <t>A_92(:,ind_92 == 0) = [];</t>
  </si>
  <si>
    <t>%A_95</t>
  </si>
  <si>
    <t>% Provincia_95</t>
  </si>
  <si>
    <t>ind_95 = xlsread('spillover_alimentos_95.xlsx')</t>
  </si>
  <si>
    <t>ind_95 = xlsread('spillover_criminalidad_95.xlsx')</t>
  </si>
  <si>
    <t>ind_95 = xlsread('spillover_jefe_hogar_95.xlsx')</t>
  </si>
  <si>
    <t>ind_95 = xlsread('spillover_mujeres_95.xlsx')</t>
  </si>
  <si>
    <t>A_95 = eye(N);</t>
  </si>
  <si>
    <t>A_95(:,ind_95 == 0) = [];</t>
  </si>
  <si>
    <t>%A_100</t>
  </si>
  <si>
    <t>% Provincia_100</t>
  </si>
  <si>
    <t>ind_100 = xlsread('spillover_alimentos_100.xlsx')</t>
  </si>
  <si>
    <t>ind_100 = xlsread('spillover_criminalidad_100.xlsx')</t>
  </si>
  <si>
    <t>ind_100 = xlsread('spillover_jefe_hogar_100.xlsx')</t>
  </si>
  <si>
    <t>ind_100 = xlsread('spillover_mujeres_100.xlsx')</t>
  </si>
  <si>
    <t>A_100 = eye(N);</t>
  </si>
  <si>
    <t>A_100(:,ind_100 == 0) = [];</t>
  </si>
  <si>
    <t>% Provincia_104</t>
  </si>
  <si>
    <t>%A_104</t>
  </si>
  <si>
    <t>ind_104 = xlsread('spillover_criminalidad_104.xlsx')</t>
  </si>
  <si>
    <t>ind_104 = xlsread('spillover_jefe_hogar_104.xlsx')</t>
  </si>
  <si>
    <t>ind_104 = xlsread('spillover_mujeres_104.xlsx')</t>
  </si>
  <si>
    <t>A_104 = eye(N);</t>
  </si>
  <si>
    <t>A_104(:,ind_104 == 0) = [];</t>
  </si>
  <si>
    <t>% Provincia_105</t>
  </si>
  <si>
    <t>%A_105</t>
  </si>
  <si>
    <t>ind_104 = xlsread('spillover_alimentos_104.xlsx')</t>
  </si>
  <si>
    <t>ind_105 = xlsread('spillover_criminalidad_105.xlsx')</t>
  </si>
  <si>
    <t>ind_105 = xlsread('spillover_jefe_hogar_105.xlsx')</t>
  </si>
  <si>
    <t>ind_105 = xlsread('spillover_mujeres_105.xlsx')</t>
  </si>
  <si>
    <t>A_105 = eye(N);</t>
  </si>
  <si>
    <t>A_105(:,ind_105 == 0) = [];</t>
  </si>
  <si>
    <t>% Provincia_106</t>
  </si>
  <si>
    <t>%A_106</t>
  </si>
  <si>
    <t>ind_105 = xlsread('spillover_alimentos_105.xlsx')</t>
  </si>
  <si>
    <t>ind_106 = xlsread('spillover_criminalidad_106.xlsx')</t>
  </si>
  <si>
    <t>ind_106 = xlsread('spillover_jefe_hogar_106.xlsx')</t>
  </si>
  <si>
    <t>ind_106 = xlsread('spillover_mujeres_106.xlsx')</t>
  </si>
  <si>
    <t>A_106 = eye(N);</t>
  </si>
  <si>
    <t>A_106(:,ind_106 == 0) = [];</t>
  </si>
  <si>
    <t>% Provincia_107</t>
  </si>
  <si>
    <t>%A_107</t>
  </si>
  <si>
    <t>ind_106 = xlsread('spillover_alimentos_106.xlsx')</t>
  </si>
  <si>
    <t>ind_107 = xlsread('spillover_criminalidad_107.xlsx')</t>
  </si>
  <si>
    <t>ind_107 = xlsread('spillover_jefe_hogar_107.xlsx')</t>
  </si>
  <si>
    <t>ind_107 = xlsread('spillover_mujeres_107.xlsx')</t>
  </si>
  <si>
    <t>A_107 = eye(N);</t>
  </si>
  <si>
    <t>A_107(:,ind_107 == 0) = [];</t>
  </si>
  <si>
    <t>% Provincia_108</t>
  </si>
  <si>
    <t>%A_108</t>
  </si>
  <si>
    <t>ind_107 = xlsread('spillover_alimentos_107.xlsx')</t>
  </si>
  <si>
    <t>ind_108 = xlsread('spillover_criminalidad_108.xlsx')</t>
  </si>
  <si>
    <t>ind_108 = xlsread('spillover_jefe_hogar_108.xlsx')</t>
  </si>
  <si>
    <t>ind_108 = xlsread('spillover_mujeres_108.xlsx')</t>
  </si>
  <si>
    <t>A_108 = eye(N);</t>
  </si>
  <si>
    <t>A_108(:,ind_108 == 0) = [];</t>
  </si>
  <si>
    <t>% Provincia_112</t>
  </si>
  <si>
    <t>%A_112</t>
  </si>
  <si>
    <t>ind_108 = xlsread('spillover_alimentos_108.xlsx')</t>
  </si>
  <si>
    <t>ind_112 = xlsread('spillover_criminalidad_112.xlsx')</t>
  </si>
  <si>
    <t>ind_112 = xlsread('spillover_jefe_hogar_112.xlsx')</t>
  </si>
  <si>
    <t>ind_112 = xlsread('spillover_mujeres_112.xlsx')</t>
  </si>
  <si>
    <t>A_112 = eye(N);</t>
  </si>
  <si>
    <t>A_112(:,ind_112 == 0) = [];</t>
  </si>
  <si>
    <t>ind_112 = xlsread('spillover_alimentos_112.xlsx')</t>
  </si>
  <si>
    <t>%A_119</t>
  </si>
  <si>
    <t>% Provincia_119</t>
  </si>
  <si>
    <t>ind_119 = xlsread('spillover_criminalidad_119.xlsx')</t>
  </si>
  <si>
    <t>ind_119 = xlsread('spillover_jefe_hogar_119.xlsx')</t>
  </si>
  <si>
    <t>ind_119 = xlsread('spillover_mujeres_119.xlsx')</t>
  </si>
  <si>
    <t>A_119 = eye(N);</t>
  </si>
  <si>
    <t>A_119(:,ind_119 == 0) = [];</t>
  </si>
  <si>
    <t>ind_119 = xlsread('spillover_alimentos_119.xlsx')</t>
  </si>
  <si>
    <t>%A_125</t>
  </si>
  <si>
    <t>% Provincia_125</t>
  </si>
  <si>
    <t>ind_125 = xlsread('spillover_criminalidad_125.xlsx')</t>
  </si>
  <si>
    <t>ind_125 = xlsread('spillover_jefe_hogar_125.xlsx')</t>
  </si>
  <si>
    <t>ind_125 = xlsread('spillover_mujeres_125.xlsx')</t>
  </si>
  <si>
    <t>A_125 = eye(N);</t>
  </si>
  <si>
    <t>A_125(:,ind_125 == 0) = [];</t>
  </si>
  <si>
    <t>ind_125 = xlsread('spillover_alimentos_125.xlsx')</t>
  </si>
  <si>
    <t>%A_129</t>
  </si>
  <si>
    <t>% Provincia_129</t>
  </si>
  <si>
    <t>ind_129 = xlsread('spillover_criminalidad_129.xlsx')</t>
  </si>
  <si>
    <t>ind_129 = xlsread('spillover_jefe_hogar_129.xlsx')</t>
  </si>
  <si>
    <t>ind_129 = xlsread('spillover_mujeres_129.xlsx')</t>
  </si>
  <si>
    <t>A_129 = eye(N);</t>
  </si>
  <si>
    <t>A_129(:,ind_129 == 0) = [];</t>
  </si>
  <si>
    <t>ind_129 = xlsread('spillover_alimentos_129.xlsx')</t>
  </si>
  <si>
    <t>%A_130</t>
  </si>
  <si>
    <t>% Provincia_130</t>
  </si>
  <si>
    <t>ind_130 = xlsread('spillover_criminalidad_130.xlsx')</t>
  </si>
  <si>
    <t>ind_130 = xlsread('spillover_jefe_hogar_130.xlsx')</t>
  </si>
  <si>
    <t>ind_130 = xlsread('spillover_mujeres_130.xlsx')</t>
  </si>
  <si>
    <t>A_130 = eye(N);</t>
  </si>
  <si>
    <t>A_130(:,ind_130 == 0) = [];</t>
  </si>
  <si>
    <t>ind_130 = xlsread('spillover_alimentos_130.xlsx')</t>
  </si>
  <si>
    <t>%A_133</t>
  </si>
  <si>
    <t>% Provincia_133</t>
  </si>
  <si>
    <t>ind_133 = xlsread('spillover_criminalidad_133.xlsx')</t>
  </si>
  <si>
    <t>ind_133 = xlsread('spillover_jefe_hogar_133.xlsx')</t>
  </si>
  <si>
    <t>ind_133 = xlsread('spillover_mujeres_133.xlsx')</t>
  </si>
  <si>
    <t>A_133 = eye(N);</t>
  </si>
  <si>
    <t>A_133(:,ind_133 == 0) = [];</t>
  </si>
  <si>
    <t>ind_133 = xlsread('spillover_alimentos_133.xlsx')</t>
  </si>
  <si>
    <t>%A_139</t>
  </si>
  <si>
    <t>% Provincia_139</t>
  </si>
  <si>
    <t>ind_139 = xlsread('spillover_criminalidad_139.xlsx')</t>
  </si>
  <si>
    <t>ind_139 = xlsread('spillover_jefe_hogar_139.xlsx')</t>
  </si>
  <si>
    <t>ind_139 = xlsread('spillover_mujeres_139.xlsx')</t>
  </si>
  <si>
    <t>A_139 = eye(N);</t>
  </si>
  <si>
    <t>ind_139 = xlsread('spillover_alimentos_139.xlsx')</t>
  </si>
  <si>
    <t>A_139(:,ind_139 == 0) = [];</t>
  </si>
  <si>
    <t>%A_140</t>
  </si>
  <si>
    <t>% Provincia_140</t>
  </si>
  <si>
    <t>ind_140 = xlsread('spillover_criminalidad_140.xlsx')</t>
  </si>
  <si>
    <t>ind_140 = xlsread('spillover_jefe_hogar_140.xlsx')</t>
  </si>
  <si>
    <t>ind_140 = xlsread('spillover_mujeres_140.xlsx')</t>
  </si>
  <si>
    <t>A_140 = eye(N);</t>
  </si>
  <si>
    <t>ind_140 = xlsread('spillover_alimentos_140.xlsx')</t>
  </si>
  <si>
    <t>A_140(:,ind_140 == 0) = [];</t>
  </si>
  <si>
    <t>%A_141</t>
  </si>
  <si>
    <t>% Provincia_141</t>
  </si>
  <si>
    <t>ind_141 = xlsread('spillover_criminalidad_141.xlsx')</t>
  </si>
  <si>
    <t>ind_141 = xlsread('spillover_jefe_hogar_141.xlsx')</t>
  </si>
  <si>
    <t>ind_141 = xlsread('spillover_mujeres_141.xlsx')</t>
  </si>
  <si>
    <t>A_141 = eye(N);</t>
  </si>
  <si>
    <t>ind_141 = xlsread('spillover_alimentos_141.xlsx')</t>
  </si>
  <si>
    <t>A_141(:,ind_141 == 0) = [];</t>
  </si>
  <si>
    <t>%A_144</t>
  </si>
  <si>
    <t>% Provincia_144</t>
  </si>
  <si>
    <t>ind_144 = xlsread('spillover_criminalidad_144.xlsx')</t>
  </si>
  <si>
    <t>ind_144 = xlsread('spillover_jefe_hogar_144.xlsx')</t>
  </si>
  <si>
    <t>ind_144 = xlsread('spillover_mujeres_144.xlsx')</t>
  </si>
  <si>
    <t>A_144 = eye(N);</t>
  </si>
  <si>
    <t>ind_144 = xlsread('spillover_alimentos_144.xlsx')</t>
  </si>
  <si>
    <t>A_144(:,ind_144 == 0) = [];</t>
  </si>
  <si>
    <t>%A_149</t>
  </si>
  <si>
    <t>% Provincia_149</t>
  </si>
  <si>
    <t>ind_149 = xlsread('spillover_criminalidad_149.xlsx')</t>
  </si>
  <si>
    <t>ind_149 = xlsread('spillover_jefe_hogar_149.xlsx')</t>
  </si>
  <si>
    <t>ind_149 = xlsread('spillover_mujeres_149.xlsx')</t>
  </si>
  <si>
    <t>A_149 = eye(N);</t>
  </si>
  <si>
    <t>ind_149 = xlsread('spillover_alimentos_149.xlsx')</t>
  </si>
  <si>
    <t>A_149(:,ind_149 == 0) = [];</t>
  </si>
  <si>
    <t>%A_150</t>
  </si>
  <si>
    <t>% Provincia_150</t>
  </si>
  <si>
    <t>ind_150 = xlsread('spillover_criminalidad_150.xlsx')</t>
  </si>
  <si>
    <t>ind_150 = xlsread('spillover_jefe_hogar_150.xlsx')</t>
  </si>
  <si>
    <t>ind_150 = xlsread('spillover_mujeres_150.xlsx')</t>
  </si>
  <si>
    <t>A_150 = eye(N);</t>
  </si>
  <si>
    <t>ind_150 = xlsread('spillover_alimentos_150.xlsx')</t>
  </si>
  <si>
    <t>A_150(:,ind_150 == 0) = [];</t>
  </si>
  <si>
    <t>%A_152</t>
  </si>
  <si>
    <t>% Provincia_152</t>
  </si>
  <si>
    <t>ind_152 = xlsread('spillover_criminalidad_152.xlsx')</t>
  </si>
  <si>
    <t>ind_152 = xlsread('spillover_jefe_hogar_152.xlsx')</t>
  </si>
  <si>
    <t>ind_152 = xlsread('spillover_mujeres_152.xlsx')</t>
  </si>
  <si>
    <t>ind_152 = xlsread('spillover_alimentos_152.xlsx')</t>
  </si>
  <si>
    <t>A_152 = eye(N);</t>
  </si>
  <si>
    <t>A_152(:,ind_152 == 0) = [];</t>
  </si>
  <si>
    <t>%A_153</t>
  </si>
  <si>
    <t>% Provincia_153</t>
  </si>
  <si>
    <t>ind_153 = xlsread('spillover_criminalidad_153.xlsx')</t>
  </si>
  <si>
    <t>ind_153 = xlsread('spillover_jefe_hogar_153.xlsx')</t>
  </si>
  <si>
    <t>ind_153 = xlsread('spillover_mujeres_153.xlsx')</t>
  </si>
  <si>
    <t>ind_153 = xlsread('spillover_alimentos_153.xlsx')</t>
  </si>
  <si>
    <t>A_153 = eye(N);</t>
  </si>
  <si>
    <t>A_153(:,ind_153 == 0) = [];</t>
  </si>
  <si>
    <t>%A_157</t>
  </si>
  <si>
    <t>% Provincia_157</t>
  </si>
  <si>
    <t>ind_157 = xlsread('spillover_criminalidad_157.xlsx')</t>
  </si>
  <si>
    <t>ind_157 = xlsread('spillover_jefe_hogar_157.xlsx')</t>
  </si>
  <si>
    <t>ind_157 = xlsread('spillover_mujeres_157.xlsx')</t>
  </si>
  <si>
    <t>ind_157 = xlsread('spillover_alimentos_157.xlsx')</t>
  </si>
  <si>
    <t>A_157 = eye(N);</t>
  </si>
  <si>
    <t>A_157(:,ind_157 == 0) = [];</t>
  </si>
  <si>
    <t>%A_158</t>
  </si>
  <si>
    <t>% Provincia_158</t>
  </si>
  <si>
    <t>ind_158 = xlsread('spillover_criminalidad_158.xlsx')</t>
  </si>
  <si>
    <t>ind_158 = xlsread('spillover_jefe_hogar_158.xlsx')</t>
  </si>
  <si>
    <t>ind_158 = xlsread('spillover_mujeres_158.xlsx')</t>
  </si>
  <si>
    <t>ind_158 = xlsread('spillover_alimentos_158.xlsx')</t>
  </si>
  <si>
    <t>A_158 = eye(N);</t>
  </si>
  <si>
    <t>A_158(:,ind_158 == 0) = [];</t>
  </si>
  <si>
    <t>%A_159</t>
  </si>
  <si>
    <t>% Provincia_159</t>
  </si>
  <si>
    <t>ind_159 = xlsread('spillover_criminalidad_159.xlsx')</t>
  </si>
  <si>
    <t>ind_159 = xlsread('spillover_jefe_hogar_159.xlsx')</t>
  </si>
  <si>
    <t>ind_159 = xlsread('spillover_mujeres_159.xlsx')</t>
  </si>
  <si>
    <t>ind_159 = xlsread('spillover_alimentos_159.xlsx')</t>
  </si>
  <si>
    <t>A_159 = eye(N);</t>
  </si>
  <si>
    <t>A_159(:,ind_159 == 0) = [];</t>
  </si>
  <si>
    <t>%A_162</t>
  </si>
  <si>
    <t>% Provincia_162</t>
  </si>
  <si>
    <t>ind_162 = xlsread('spillover_criminalidad_162.xlsx')</t>
  </si>
  <si>
    <t>ind_162 = xlsread('spillover_jefe_hogar_162.xlsx')</t>
  </si>
  <si>
    <t>ind_162 = xlsread('spillover_mujeres_162.xlsx')</t>
  </si>
  <si>
    <t>ind_162 = xlsread('spillover_alimentos_162.xlsx')</t>
  </si>
  <si>
    <t>A_162 = eye(N);</t>
  </si>
  <si>
    <t>A_162(:,ind_162 == 0) = [];</t>
  </si>
  <si>
    <t>%A_169</t>
  </si>
  <si>
    <t>% Provincia_169</t>
  </si>
  <si>
    <t>ind_169 = xlsread('spillover_alimentos_169.xlsx')</t>
  </si>
  <si>
    <t>ind_169 = xlsread('spillover_criminalidad_169.xlsx')</t>
  </si>
  <si>
    <t>ind_169 = xlsread('spillover_jefe_hogar_169.xlsx')</t>
  </si>
  <si>
    <t>ind_169 = xlsread('spillover_mujeres_169.xlsx')</t>
  </si>
  <si>
    <t>A_169 = eye(N);</t>
  </si>
  <si>
    <t>A_169(:,ind_169 == 0) = [];</t>
  </si>
  <si>
    <t>%% PARTE 17: EXPORTO A EXCEL LOS OUTPUTS (ALTO CONSUMO DE ALIMENTOS)</t>
  </si>
  <si>
    <t>%% PARTE 20 EXPORTANDO OUTPUTS DE LOS TEST (ALTO CONSUMO ALIMENTOS)</t>
  </si>
  <si>
    <t>%% PARTE 17: EXPORTO A EXCEL LOS OUTPUTS (jefe_hogar)</t>
  </si>
  <si>
    <t>%% PARTE 17: EXPORTO A EXCEL LOS OUTPUTS (mujeres)</t>
  </si>
  <si>
    <t>%% PARTE 17: EXPORTO A EXCEL LOS OUTPUTS (criminalidad)</t>
  </si>
  <si>
    <t>%% PARTE 20 EXPORTANDO OUTPUTS DE LOS TEST (ALTA EDAD JEFE HOGAR)</t>
  </si>
  <si>
    <t>%% PARTE 20 EXPORTANDO OUTPUTS DE LOS TEST (ALTO % MUJERES)</t>
  </si>
  <si>
    <t>%% PARTE 20 EXPORTANDO OUTPUTS DE LOS TEST (ALTA CRIMINALIDAD)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</si>
</sst>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28009"/>
      <name val="Consolas"/>
      <family val="3"/>
    </font>
    <font>
      <sz val="10"/>
      <color rgb="FF0E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56AE-E070-4DA4-BFE3-C968FF29C380}">
  <dimension ref="A1:MF577"/>
  <sheetViews>
    <sheetView tabSelected="1" topLeftCell="GY1" workbookViewId="0">
      <selection activeCell="HO1" sqref="HO1"/>
    </sheetView>
  </sheetViews>
  <sheetFormatPr baseColWidth="10" defaultRowHeight="14.4" x14ac:dyDescent="0.3"/>
  <sheetData>
    <row r="1" spans="1:344" x14ac:dyDescent="0.3">
      <c r="A1" t="s">
        <v>0</v>
      </c>
      <c r="B1" s="2" t="s">
        <v>1</v>
      </c>
      <c r="E1" s="2" t="s">
        <v>2</v>
      </c>
      <c r="J1" s="2" t="s">
        <v>4</v>
      </c>
      <c r="O1" s="2" t="s">
        <v>8</v>
      </c>
      <c r="T1" s="2" t="s">
        <v>8</v>
      </c>
      <c r="X1" s="2" t="s">
        <v>9</v>
      </c>
      <c r="AC1" s="2" t="s">
        <v>10</v>
      </c>
      <c r="AI1" s="2" t="s">
        <v>11</v>
      </c>
      <c r="AN1" s="2" t="s">
        <v>12</v>
      </c>
      <c r="AS1" s="2" t="s">
        <v>13</v>
      </c>
      <c r="BA1" s="2" t="s">
        <v>14</v>
      </c>
      <c r="BL1" s="2" t="s">
        <v>21</v>
      </c>
      <c r="BR1" s="2" t="s">
        <v>22</v>
      </c>
      <c r="BX1" s="2" t="s">
        <v>23</v>
      </c>
      <c r="CD1" s="2" t="s">
        <v>24</v>
      </c>
      <c r="CJ1" s="2" t="s">
        <v>32</v>
      </c>
      <c r="CP1" s="2" t="s">
        <v>25</v>
      </c>
      <c r="CW1" s="2" t="s">
        <v>106</v>
      </c>
      <c r="DB1" s="2" t="s">
        <v>107</v>
      </c>
      <c r="DG1" s="2" t="s">
        <v>108</v>
      </c>
      <c r="DL1" s="2" t="s">
        <v>109</v>
      </c>
      <c r="DQ1" s="2" t="s">
        <v>15</v>
      </c>
      <c r="DW1" s="2" t="s">
        <v>19</v>
      </c>
      <c r="EC1" s="2" t="s">
        <v>16</v>
      </c>
      <c r="EG1" s="2" t="s">
        <v>20</v>
      </c>
      <c r="ER1" s="2" t="s">
        <v>26</v>
      </c>
      <c r="FF1" s="2" t="s">
        <v>27</v>
      </c>
      <c r="FM1" s="2" t="s">
        <v>28</v>
      </c>
      <c r="FS1" s="2" t="s">
        <v>29</v>
      </c>
      <c r="FZ1" s="2" t="s">
        <v>30</v>
      </c>
      <c r="GF1" s="2" t="s">
        <v>31</v>
      </c>
      <c r="GL1" s="2" t="s">
        <v>33</v>
      </c>
      <c r="GS1" s="2" t="s">
        <v>582</v>
      </c>
      <c r="GZ1" s="2" t="s">
        <v>584</v>
      </c>
      <c r="HF1" s="2" t="s">
        <v>585</v>
      </c>
      <c r="HL1" s="2" t="s">
        <v>586</v>
      </c>
      <c r="HS1" t="s">
        <v>34</v>
      </c>
      <c r="HZ1" t="s">
        <v>38</v>
      </c>
      <c r="IG1" t="s">
        <v>98</v>
      </c>
      <c r="IU1" t="s">
        <v>101</v>
      </c>
      <c r="JG1" t="s">
        <v>102</v>
      </c>
      <c r="JS1" t="s">
        <v>103</v>
      </c>
      <c r="KE1" t="s">
        <v>104</v>
      </c>
      <c r="KR1" t="s">
        <v>105</v>
      </c>
      <c r="LF1" t="s">
        <v>583</v>
      </c>
      <c r="LL1" t="s">
        <v>587</v>
      </c>
      <c r="LS1" t="s">
        <v>588</v>
      </c>
      <c r="ME1" t="s">
        <v>589</v>
      </c>
    </row>
    <row r="2" spans="1:344" x14ac:dyDescent="0.3">
      <c r="A2">
        <v>1</v>
      </c>
      <c r="B2" s="1" t="str">
        <f>"[data_"&amp;A2&amp;",provincias_"&amp;A2&amp;",~] = xlsread('BD_pobre_est_1_provincia_"&amp;A2&amp;".xlsx');"</f>
        <v>[data_1,provincias_1,~] = xlsread('BD_pobre_est_1_provincia_1.xlsx');</v>
      </c>
      <c r="E2" s="1" t="str">
        <f>"provincia_"&amp;A2&amp;" = unique(provincias_"&amp;A2&amp;"(2:end,1));"</f>
        <v>provincia_1 = unique(provincias_1(2:end,1));</v>
      </c>
      <c r="J2" s="1" t="s">
        <v>3</v>
      </c>
      <c r="O2" s="1" t="str">
        <f>"pobreza_"&amp;A2&amp;" = reshape(data_"&amp;A2&amp;"(:,2),T+S,N);"</f>
        <v>pobreza_1 = reshape(data_1(:,2),T+S,N);</v>
      </c>
      <c r="T2" s="1" t="str">
        <f>"pobreza_"&amp;A2&amp;" = pobreza_"&amp;A2&amp;"'; "</f>
        <v xml:space="preserve">pobreza_1 = pobreza_1'; </v>
      </c>
      <c r="X2" s="1" t="str">
        <f>"tratado_"&amp;A2&amp;" = pobreza_"&amp;A2&amp;"(1,:);"</f>
        <v>tratado_1 = pobreza_1(1,:);</v>
      </c>
      <c r="AC2" s="1" t="str">
        <f>"pobreza_"&amp;A2&amp;"(1,:) = [];"</f>
        <v>pobreza_1(1,:) = [];</v>
      </c>
      <c r="AI2" s="1" t="str">
        <f t="shared" ref="AI2:AI33" si="0">"pobreza_"&amp;A2&amp;" = [tratado_"&amp;A2&amp;";pobreza_"&amp;A2&amp;"];"</f>
        <v>pobreza_1 = [tratado_1;pobreza_1];</v>
      </c>
      <c r="AN2" s="1" t="str">
        <f>"Y_"&amp;A2&amp;" = pobreza_"&amp;A2&amp;"; % outcome matrix"</f>
        <v>Y_1 = pobreza_1; % outcome matrix</v>
      </c>
      <c r="AS2" s="1" t="str">
        <f>"Y_pre_"&amp;A2&amp;" = Y_"&amp;A2&amp;"(:,1:T);"</f>
        <v>Y_pre_1 = Y_1(:,1:T);</v>
      </c>
      <c r="AW2" s="1" t="str">
        <f>"Y_post_"&amp;A2&amp;" = Y_"&amp;A2&amp;"(:,T+1:end);"</f>
        <v>Y_post_1 = Y_1(:,T+1:end);</v>
      </c>
      <c r="BA2" s="1" t="str">
        <f>"[a_hat_"&amp;A2&amp;",B_hat_"&amp;A2&amp;"] = scm_batch(Y_pre_"&amp;A2&amp;");"</f>
        <v>[a_hat_1,B_hat_1] = scm_batch(Y_pre_1);</v>
      </c>
      <c r="BF2" s="1" t="str">
        <f>"synthetic_control_"&amp;A2&amp;" = a_hat_"&amp;A2&amp;"(1)+B_hat_"&amp;A2&amp;"(1,:)*Y_"&amp;A2&amp;";"</f>
        <v>synthetic_control_1 = a_hat_1(1)+B_hat_1(1,:)*Y_1;</v>
      </c>
      <c r="BL2">
        <v>1</v>
      </c>
      <c r="BM2" s="1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P2">
        <v>1</v>
      </c>
      <c r="CQ2" t="str">
        <f>"%A_"&amp;CP2</f>
        <v>%A_1</v>
      </c>
      <c r="CW2">
        <v>1</v>
      </c>
      <c r="CX2" t="str">
        <f>"%A_"&amp;CW2</f>
        <v>%A_1</v>
      </c>
      <c r="DB2">
        <v>1</v>
      </c>
      <c r="DC2" t="str">
        <f>"%A_"&amp;DB2</f>
        <v>%A_1</v>
      </c>
      <c r="DG2">
        <v>1</v>
      </c>
      <c r="DH2" t="str">
        <f>"%A_"&amp;DG2</f>
        <v>%A_1</v>
      </c>
      <c r="DL2">
        <v>1</v>
      </c>
      <c r="DM2" t="str">
        <f>"%A_"&amp;DL2</f>
        <v>%A_1</v>
      </c>
      <c r="DQ2" s="1" t="str">
        <f t="shared" ref="DQ2:DQ7" si="1">"M_hat_"&amp;A2&amp;" = (eye(N)-B_hat_"&amp;A2&amp;")'*(eye(N)-B_hat_"&amp;A2&amp;");"</f>
        <v>M_hat_1 = (eye(N)-B_hat_1)'*(eye(N)-B_hat_1);</v>
      </c>
      <c r="DW2" s="1" t="str">
        <f>"synthetic_control_sp_"&amp;A2&amp;" = a_hat_"&amp;A2&amp;"(1)+B_hat_"&amp;A2&amp;"(1,:)*Y_"&amp;A2&amp;";"</f>
        <v>synthetic_control_sp_1 = a_hat_1(1)+B_hat_1(1,:)*Y_1;</v>
      </c>
      <c r="EC2" s="1" t="str">
        <f>"alpha1_hat_vec_"&amp;A2&amp;" = zeros(1,S);"</f>
        <v>alpha1_hat_vec_1 = zeros(1,S);</v>
      </c>
      <c r="EG2">
        <v>1</v>
      </c>
      <c r="EH2" s="3" t="str">
        <f>"%PROVINCIA "&amp;EG2</f>
        <v>%PROVINCIA 1</v>
      </c>
      <c r="ER2" s="1" t="str">
        <f>"synthetic_control_"&amp;$A2&amp;"=synthetic_control_"&amp;$A2&amp;"';"</f>
        <v>synthetic_control_1=synthetic_control_1';</v>
      </c>
      <c r="EW2" s="1" t="str">
        <f>"synthetic_control_sp_"&amp;$A2&amp;"=synthetic_control_sp_"&amp;$A2&amp;"';"</f>
        <v>synthetic_control_sp_1=synthetic_control_sp_1';</v>
      </c>
      <c r="FB2" s="1" t="str">
        <f>"tratado_"&amp;$A2&amp;"=tratado_"&amp;$A2&amp;"';"</f>
        <v>tratado_1=tratado_1';</v>
      </c>
      <c r="FF2" s="1" t="str">
        <f t="shared" ref="FF2:FF33" si="2">"xlswrite('G:\Mi unidad\1. PROYECTOS TELLO 2022\SCM SPILL OVERS\outputs\pobreza\distancia_centro_salud\1%\simulacion_1\synthetic_control_outputs.xlsx',synthetic_control_"&amp;$A2&amp;","&amp;$A2&amp;");"</f>
        <v>xlswrite('G:\Mi unidad\1. PROYECTOS TELLO 2022\SCM SPILL OVERS\outputs\pobreza\distancia_centro_salud\1%\simulacion_1\synthetic_control_outputs.xlsx',synthetic_control_1,1);</v>
      </c>
      <c r="FM2" s="1" t="str">
        <f t="shared" ref="FM2:FM33" si="3">"xlswrite('G:\Mi unidad\1. PROYECTOS TELLO 2022\SCM SPILL OVERS\outputs\pobreza\informalidad\1%\simulacion_1\synthetic_control_outputs.xlsx',synthetic_control_"&amp;$A2&amp;","&amp;$A2&amp;");"</f>
        <v>xlswrite('G:\Mi unidad\1. PROYECTOS TELLO 2022\SCM SPILL OVERS\outputs\pobreza\informalidad\1%\simulacion_1\synthetic_control_outputs.xlsx',synthetic_control_1,1);</v>
      </c>
      <c r="FS2" s="1" t="str">
        <f t="shared" ref="FS2:FS33" si="4">"xlswrite('G:\Mi unidad\1. PROYECTOS TELLO 2022\SCM SPILL OVERS\outputs\pobreza\densidad\1%\simulacion_1\synthetic_control_outputs.xlsx',synthetic_control_"&amp;$A2&amp;","&amp;$A2&amp;");"</f>
        <v>xlswrite('G:\Mi unidad\1. PROYECTOS TELLO 2022\SCM SPILL OVERS\outputs\pobreza\densidad\1%\simulacion_1\synthetic_control_outputs.xlsx',synthetic_control_1,1);</v>
      </c>
      <c r="FZ2" s="1" t="str">
        <f t="shared" ref="FZ2:FZ33" si="5">"xlswrite('G:\Mi unidad\1. PROYECTOS TELLO 2022\SCM SPILL OVERS\outputs\pobreza\bajo_niv_educ\1%\simulacion_1\synthetic_control_outputs.xlsx',synthetic_control_"&amp;$A2&amp;","&amp;$A2&amp;");"</f>
        <v>xlswrite('G:\Mi unidad\1. PROYECTOS TELLO 2022\SCM SPILL OVERS\outputs\pobreza\bajo_niv_educ\1%\simulacion_1\synthetic_control_outputs.xlsx',synthetic_control_1,1);</v>
      </c>
      <c r="GF2" s="1" t="str">
        <f t="shared" ref="GF2:GF33" si="6">"xlswrite('G:\Mi unidad\1. PROYECTOS TELLO 2022\SCM SPILL OVERS\outputs\pobreza\bajo_ingreso\1%\simulacion_1\synthetic_control_outputs.xlsx',synthetic_control_"&amp;$A2&amp;","&amp;$A2&amp;");"</f>
        <v>xlswrite('G:\Mi unidad\1. PROYECTOS TELLO 2022\SCM SPILL OVERS\outputs\pobreza\bajo_ingreso\1%\simulacion_1\synthetic_control_outputs.xlsx',synthetic_control_1,1);</v>
      </c>
      <c r="GL2" s="1" t="str">
        <f t="shared" ref="GL2:GL33" si="7">"xlswrite('G:\Mi unidad\1. PROYECTOS TELLO 2022\SCM SPILL OVERS\outputs\pobreza\densidad_g\1%\simulacion_1\synthetic_control_outputs.xlsx',synthetic_control_"&amp;$A2&amp;","&amp;$A2&amp;");"</f>
        <v>xlswrite('G:\Mi unidad\1. PROYECTOS TELLO 2022\SCM SPILL OVERS\outputs\pobreza\densidad_g\1%\simulacion_1\synthetic_control_outputs.xlsx',synthetic_control_1,1);</v>
      </c>
      <c r="GS2" s="1" t="str">
        <f t="shared" ref="GS2:GS33" si="8">"xlswrite('G:\Mi unidad\1. PROYECTOS TELLO 2022\SCM SPILL OVERS\outputs\pobreza\alimentos\1%\simulacion_1\synthetic_control_outputs.xlsx',synthetic_control_"&amp;$A2&amp;","&amp;$A2&amp;");"</f>
        <v>xlswrite('G:\Mi unidad\1. PROYECTOS TELLO 2022\SCM SPILL OVERS\outputs\pobreza\alimentos\1%\simulacion_1\synthetic_control_outputs.xlsx',synthetic_control_1,1);</v>
      </c>
      <c r="GV2" s="1"/>
      <c r="GW2" s="1"/>
      <c r="GX2" s="1"/>
      <c r="GY2" s="1"/>
      <c r="GZ2" s="1" t="str">
        <f t="shared" ref="GZ2:GZ33" si="9">"xlswrite('G:\Mi unidad\1. PROYECTOS TELLO 2022\SCM SPILL OVERS\outputs\pobreza\jefe_hogar\1%\simulacion_1\synthetic_control_outputs.xlsx',synthetic_control_"&amp;$A2&amp;","&amp;$A2&amp;");"</f>
        <v>xlswrite('G:\Mi unidad\1. PROYECTOS TELLO 2022\SCM SPILL OVERS\outputs\pobreza\jefe_hogar\1%\simulacion_1\synthetic_control_outputs.xlsx',synthetic_control_1,1);</v>
      </c>
      <c r="HC2" s="1"/>
      <c r="HD2" s="1"/>
      <c r="HE2" s="1"/>
      <c r="HF2" s="1" t="str">
        <f t="shared" ref="HF2:HF33" si="10">"xlswrite('G:\Mi unidad\1. PROYECTOS TELLO 2022\SCM SPILL OVERS\outputs\pobreza\mujeres\1%\simulacion_1\synthetic_control_outputs.xlsx',synthetic_control_"&amp;$A2&amp;","&amp;$A2&amp;");"</f>
        <v>xlswrite('G:\Mi unidad\1. PROYECTOS TELLO 2022\SCM SPILL OVERS\outputs\pobreza\mujeres\1%\simulacion_1\synthetic_control_outputs.xlsx',synthetic_control_1,1);</v>
      </c>
      <c r="HI2" s="1"/>
      <c r="HJ2" s="1"/>
      <c r="HK2" s="1"/>
      <c r="HL2" s="1" t="str">
        <f t="shared" ref="HL2:HL33" si="11">"xlswrite('G:\Mi unidad\1. PROYECTOS TELLO 2022\SCM SPILL OVERS\outputs\pobreza\criminalidad\1%\simulacion_1\synthetic_control_outputs.xlsx',synthetic_control_"&amp;$A2&amp;","&amp;$A2&amp;");"</f>
        <v>xlswrite('G:\Mi unidad\1. PROYECTOS TELLO 2022\SCM SPILL OVERS\outputs\pobreza\criminalidad\1%\simulacion_1\synthetic_control_outputs.xlsx',synthetic_control_1,1);</v>
      </c>
      <c r="HO2" s="1"/>
      <c r="HP2" s="1"/>
      <c r="HQ2" s="1"/>
      <c r="HR2" s="1"/>
      <c r="HS2" t="s">
        <v>34</v>
      </c>
      <c r="HT2" t="s">
        <v>100</v>
      </c>
      <c r="IA2" t="s">
        <v>99</v>
      </c>
      <c r="IG2">
        <v>1</v>
      </c>
      <c r="IH2" t="str">
        <f>"xlswrite('G:\Mi unidad\1. PROYECTOS TELLO 2022\SCM SPILL OVERS\outputs\pobreza\bajo_niv_educ\1%\simulacion_1\output_tests.xlsx',lb_vec_"&amp;IG2&amp;"','lb_vec_"&amp;IG2&amp;"');"</f>
        <v>xlswrite('G:\Mi unidad\1. PROYECTOS TELLO 2022\SCM SPILL OVERS\outputs\pobreza\bajo_niv_educ\1%\simulacion_1\output_tests.xlsx',lb_vec_1','lb_vec_1');</v>
      </c>
      <c r="IU2">
        <v>1</v>
      </c>
      <c r="IV2" t="str">
        <f>"xlswrite('G:\Mi unidad\1. PROYECTOS TELLO 2022\SCM SPILL OVERS\outputs\pobreza\bajo_ingreso\1%\simulacion_1\output_tests.xlsx',lb_vec_"&amp;IU2&amp;"','lb_vec_"&amp;IU2&amp;"');"</f>
        <v>xlswrite('G:\Mi unidad\1. PROYECTOS TELLO 2022\SCM SPILL OVERS\outputs\pobreza\bajo_ingreso\1%\simulacion_1\output_tests.xlsx',lb_vec_1','lb_vec_1');</v>
      </c>
      <c r="JG2">
        <v>1</v>
      </c>
      <c r="JH2" t="str">
        <f>"xlswrite('G:\Mi unidad\1. PROYECTOS TELLO 2022\SCM SPILL OVERS\outputs\pobreza\densidad\1%\simulacion_1\output_tests.xlsx',lb_vec_"&amp;JG2&amp;"','lb_vec_"&amp;JG2&amp;"');"</f>
        <v>xlswrite('G:\Mi unidad\1. PROYECTOS TELLO 2022\SCM SPILL OVERS\outputs\pobreza\densidad\1%\simulacion_1\output_tests.xlsx',lb_vec_1','lb_vec_1');</v>
      </c>
      <c r="JS2">
        <v>1</v>
      </c>
      <c r="JT2" t="str">
        <f>"xlswrite('G:\Mi unidad\1. PROYECTOS TELLO 2022\SCM SPILL OVERS\outputs\pobreza\densidad_g\1%\simulacion_1\output_tests.xlsx',lb_vec_"&amp;JS2&amp;"','lb_vec_"&amp;JS2&amp;"');"</f>
        <v>xlswrite('G:\Mi unidad\1. PROYECTOS TELLO 2022\SCM SPILL OVERS\outputs\pobreza\densidad_g\1%\simulacion_1\output_tests.xlsx',lb_vec_1','lb_vec_1');</v>
      </c>
      <c r="KE2">
        <v>1</v>
      </c>
      <c r="KF2" t="str">
        <f>"xlswrite('G:\Mi unidad\1. PROYECTOS TELLO 2022\SCM SPILL OVERS\outputs\pobreza\distancia_centro_salud\1%\simulacion_1\output_tests.xlsx',lb_vec_"&amp;KE2&amp;"','lb_vec_"&amp;KE2&amp;"');"</f>
        <v>xlswrite('G:\Mi unidad\1. PROYECTOS TELLO 2022\SCM SPILL OVERS\outputs\pobreza\distancia_centro_salud\1%\simulacion_1\output_tests.xlsx',lb_vec_1','lb_vec_1');</v>
      </c>
      <c r="KR2">
        <v>1</v>
      </c>
      <c r="KS2" t="str">
        <f>"xlswrite('G:\Mi unidad\1. PROYECTOS TELLO 2022\SCM SPILL OVERS\outputs\pobreza\informalidad\1%\simulacion_1\output_tests.xlsx',lb_vec_"&amp;KR2&amp;"','lb_vec_"&amp;KR2&amp;"');"</f>
        <v>xlswrite('G:\Mi unidad\1. PROYECTOS TELLO 2022\SCM SPILL OVERS\outputs\pobreza\informalidad\1%\simulacion_1\output_tests.xlsx',lb_vec_1','lb_vec_1');</v>
      </c>
      <c r="LE2">
        <v>1</v>
      </c>
      <c r="LF2" t="str">
        <f>"xlswrite('G:\Mi unidad\1. PROYECTOS TELLO 2022\SCM SPILL OVERS\outputs\pobreza\alimentos\1%\simulacion_1\output_tests.xlsx',lb_vec_"&amp;LE2&amp;"','lb_vec_"&amp;LE2&amp;"');"</f>
        <v>xlswrite('G:\Mi unidad\1. PROYECTOS TELLO 2022\SCM SPILL OVERS\outputs\pobreza\alimentos\1%\simulacion_1\output_tests.xlsx',lb_vec_1','lb_vec_1');</v>
      </c>
      <c r="LL2">
        <v>1</v>
      </c>
      <c r="LM2" t="str">
        <f>"xlswrite('G:\Mi unidad\1. PROYECTOS TELLO 2022\SCM SPILL OVERS\outputs\pobreza\jefe_hogar\1%\simulacion_1\output_tests.xlsx',lb_vec_"&amp;LL2&amp;"','lb_vec_"&amp;LL2&amp;"');"</f>
        <v>xlswrite('G:\Mi unidad\1. PROYECTOS TELLO 2022\SCM SPILL OVERS\outputs\pobreza\jefe_hogar\1%\simulacion_1\output_tests.xlsx',lb_vec_1','lb_vec_1');</v>
      </c>
      <c r="LS2">
        <v>1</v>
      </c>
      <c r="LT2" t="str">
        <f>"xlswrite('G:\Mi unidad\1. PROYECTOS TELLO 2022\SCM SPILL OVERS\outputs\pobreza\mujeres\1%\simulacion_1\output_tests.xlsx',lb_vec_"&amp;LS2&amp;"','lb_vec_"&amp;LS2&amp;"');"</f>
        <v>xlswrite('G:\Mi unidad\1. PROYECTOS TELLO 2022\SCM SPILL OVERS\outputs\pobreza\mujeres\1%\simulacion_1\output_tests.xlsx',lb_vec_1','lb_vec_1');</v>
      </c>
      <c r="ME2">
        <v>1</v>
      </c>
      <c r="MF2" t="str">
        <f>"xlswrite('G:\Mi unidad\1. PROYECTOS TELLO 2022\SCM SPILL OVERS\outputs\pobreza\criminalidad\1%\simulacion_1\output_tests.xlsx',lb_vec_"&amp;ME2&amp;"','lb_vec_"&amp;ME2&amp;"');"</f>
        <v>xlswrite('G:\Mi unidad\1. PROYECTOS TELLO 2022\SCM SPILL OVERS\outputs\pobreza\criminalidad\1%\simulacion_1\output_tests.xlsx',lb_vec_1','lb_vec_1');</v>
      </c>
    </row>
    <row r="3" spans="1:344" x14ac:dyDescent="0.3">
      <c r="A3">
        <v>7</v>
      </c>
      <c r="B3" s="1" t="str">
        <f t="shared" ref="B3:B60" si="12">"[data_"&amp;A3&amp;",provincias_"&amp;A3&amp;",~] = xlsread('BD_pobre_est_1_provincia_"&amp;A3&amp;".xlsx');"</f>
        <v>[data_7,provincias_7,~] = xlsread('BD_pobre_est_1_provincia_7.xlsx');</v>
      </c>
      <c r="E3" s="1" t="str">
        <f t="shared" ref="E3:E60" si="13">"provincia_"&amp;A3&amp;" = unique(provincias_"&amp;A3&amp;"(2:end,1));"</f>
        <v>provincia_7 = unique(provincias_7(2:end,1));</v>
      </c>
      <c r="J3" s="1" t="s">
        <v>5</v>
      </c>
      <c r="O3" s="1" t="str">
        <f t="shared" ref="O3:O60" si="14">"pobreza_"&amp;A3&amp;" = reshape(data_"&amp;A3&amp;"(:,2),T+S,N);"</f>
        <v>pobreza_7 = reshape(data_7(:,2),T+S,N);</v>
      </c>
      <c r="T3" s="1" t="str">
        <f t="shared" ref="T3:T60" si="15">"pobreza_"&amp;A3&amp;" = pobreza_"&amp;A3&amp;"'; "</f>
        <v xml:space="preserve">pobreza_7 = pobreza_7'; </v>
      </c>
      <c r="X3" s="1" t="str">
        <f t="shared" ref="X3:X60" si="16">"tratado_"&amp;A3&amp;" = pobreza_"&amp;A3&amp;"(1,:);"</f>
        <v>tratado_7 = pobreza_7(1,:);</v>
      </c>
      <c r="AC3" s="1" t="str">
        <f>"pobreza_"&amp;A3&amp;"(1,:) = [];"</f>
        <v>pobreza_7(1,:) = [];</v>
      </c>
      <c r="AI3" s="1" t="str">
        <f t="shared" si="0"/>
        <v>pobreza_7 = [tratado_7;pobreza_7];</v>
      </c>
      <c r="AN3" s="1" t="str">
        <f>"Y_"&amp;A3&amp;" = pobreza_"&amp;A3&amp;"; % outcome matrix"</f>
        <v>Y_7 = pobreza_7; % outcome matrix</v>
      </c>
      <c r="AS3" s="1" t="str">
        <f>"Y_pre_"&amp;A3&amp;" = Y_"&amp;A3&amp;"(:,1:T);"</f>
        <v>Y_pre_7 = Y_7(:,1:T);</v>
      </c>
      <c r="AW3" s="1" t="str">
        <f>"Y_post_"&amp;A3&amp;" = Y_"&amp;A3&amp;"(:,T+1:end);"</f>
        <v>Y_post_7 = Y_7(:,T+1:end);</v>
      </c>
      <c r="BA3" s="1" t="str">
        <f>"[a_hat_"&amp;A3&amp;",B_hat_"&amp;A3&amp;"] = scm_batch(Y_pre_"&amp;A3&amp;");"</f>
        <v>[a_hat_7,B_hat_7] = scm_batch(Y_pre_7);</v>
      </c>
      <c r="BF3" s="1" t="str">
        <f t="shared" ref="BF3:BF60" si="17">"synthetic_control_"&amp;A3&amp;" = a_hat_"&amp;A3&amp;"(1)+B_hat_"&amp;A3&amp;"(1,:)*Y_"&amp;A3&amp;";"</f>
        <v>synthetic_control_7 = a_hat_7(1)+B_hat_7(1,:)*Y_7;</v>
      </c>
      <c r="BL3">
        <v>1</v>
      </c>
      <c r="BM3" s="1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P3">
        <v>1</v>
      </c>
      <c r="CQ3" t="str">
        <f>"% Provincia_"&amp;CP3</f>
        <v>% Provincia_1</v>
      </c>
      <c r="CW3">
        <v>1</v>
      </c>
      <c r="CX3" t="str">
        <f>"% Provincia_"&amp;CW3</f>
        <v>% Provincia_1</v>
      </c>
      <c r="DB3">
        <v>1</v>
      </c>
      <c r="DC3" t="str">
        <f>"% Provincia_"&amp;DB3</f>
        <v>% Provincia_1</v>
      </c>
      <c r="DG3">
        <v>1</v>
      </c>
      <c r="DH3" t="str">
        <f>"% Provincia_"&amp;DG3</f>
        <v>% Provincia_1</v>
      </c>
      <c r="DL3">
        <v>1</v>
      </c>
      <c r="DM3" t="str">
        <f>"% Provincia_"&amp;DL3</f>
        <v>% Provincia_1</v>
      </c>
      <c r="DQ3" s="1" t="str">
        <f t="shared" si="1"/>
        <v>M_hat_7 = (eye(N)-B_hat_7)'*(eye(N)-B_hat_7);</v>
      </c>
      <c r="DW3" s="1" t="str">
        <f t="shared" ref="DW3:DW60" si="18">"synthetic_control_sp_"&amp;A3&amp;" = a_hat_"&amp;A3&amp;"(1)+B_hat_"&amp;A3&amp;"(1,:)*Y_"&amp;A3&amp;";"</f>
        <v>synthetic_control_sp_7 = a_hat_7(1)+B_hat_7(1,:)*Y_7;</v>
      </c>
      <c r="EC3" s="1" t="str">
        <f t="shared" ref="EC3:EC60" si="19">"alpha1_hat_vec_"&amp;A3&amp;" = zeros(1,S);"</f>
        <v>alpha1_hat_vec_7 = zeros(1,S);</v>
      </c>
      <c r="EG3">
        <v>1</v>
      </c>
      <c r="EH3" s="3" t="s">
        <v>17</v>
      </c>
      <c r="ER3" s="1" t="str">
        <f t="shared" ref="ER3:ER60" si="20">"synthetic_control_"&amp;$A3&amp;"=synthetic_control_"&amp;$A3&amp;"';"</f>
        <v>synthetic_control_7=synthetic_control_7';</v>
      </c>
      <c r="EW3" s="1" t="str">
        <f t="shared" ref="EW3:EW60" si="21">"synthetic_control_sp_"&amp;$A3&amp;"=synthetic_control_sp_"&amp;$A3&amp;"';"</f>
        <v>synthetic_control_sp_7=synthetic_control_sp_7';</v>
      </c>
      <c r="FB3" s="1" t="str">
        <f t="shared" ref="FB3:FB60" si="22">"tratado_"&amp;$A3&amp;"=tratado_"&amp;$A3&amp;"';"</f>
        <v>tratado_7=tratado_7';</v>
      </c>
      <c r="FF3" s="1" t="str">
        <f t="shared" si="2"/>
        <v>xlswrite('G:\Mi unidad\1. PROYECTOS TELLO 2022\SCM SPILL OVERS\outputs\pobreza\distancia_centro_salud\1%\simulacion_1\synthetic_control_outputs.xlsx',synthetic_control_7,7);</v>
      </c>
      <c r="FM3" s="1" t="str">
        <f t="shared" si="3"/>
        <v>xlswrite('G:\Mi unidad\1. PROYECTOS TELLO 2022\SCM SPILL OVERS\outputs\pobreza\informalidad\1%\simulacion_1\synthetic_control_outputs.xlsx',synthetic_control_7,7);</v>
      </c>
      <c r="FS3" s="1" t="str">
        <f t="shared" si="4"/>
        <v>xlswrite('G:\Mi unidad\1. PROYECTOS TELLO 2022\SCM SPILL OVERS\outputs\pobreza\densidad\1%\simulacion_1\synthetic_control_outputs.xlsx',synthetic_control_7,7);</v>
      </c>
      <c r="FZ3" s="1" t="str">
        <f t="shared" si="5"/>
        <v>xlswrite('G:\Mi unidad\1. PROYECTOS TELLO 2022\SCM SPILL OVERS\outputs\pobreza\bajo_niv_educ\1%\simulacion_1\synthetic_control_outputs.xlsx',synthetic_control_7,7);</v>
      </c>
      <c r="GF3" s="1" t="str">
        <f t="shared" si="6"/>
        <v>xlswrite('G:\Mi unidad\1. PROYECTOS TELLO 2022\SCM SPILL OVERS\outputs\pobreza\bajo_ingreso\1%\simulacion_1\synthetic_control_outputs.xlsx',synthetic_control_7,7);</v>
      </c>
      <c r="GL3" s="1" t="str">
        <f t="shared" si="7"/>
        <v>xlswrite('G:\Mi unidad\1. PROYECTOS TELLO 2022\SCM SPILL OVERS\outputs\pobreza\densidad_g\1%\simulacion_1\synthetic_control_outputs.xlsx',synthetic_control_7,7);</v>
      </c>
      <c r="GS3" s="1" t="str">
        <f t="shared" si="8"/>
        <v>xlswrite('G:\Mi unidad\1. PROYECTOS TELLO 2022\SCM SPILL OVERS\outputs\pobreza\alimentos\1%\simulacion_1\synthetic_control_outputs.xlsx',synthetic_control_7,7);</v>
      </c>
      <c r="GZ3" s="1" t="str">
        <f t="shared" si="9"/>
        <v>xlswrite('G:\Mi unidad\1. PROYECTOS TELLO 2022\SCM SPILL OVERS\outputs\pobreza\jefe_hogar\1%\simulacion_1\synthetic_control_outputs.xlsx',synthetic_control_7,7);</v>
      </c>
      <c r="HF3" s="1" t="str">
        <f t="shared" si="10"/>
        <v>xlswrite('G:\Mi unidad\1. PROYECTOS TELLO 2022\SCM SPILL OVERS\outputs\pobreza\mujeres\1%\simulacion_1\synthetic_control_outputs.xlsx',synthetic_control_7,7);</v>
      </c>
      <c r="HL3" s="1" t="str">
        <f t="shared" si="11"/>
        <v>xlswrite('G:\Mi unidad\1. PROYECTOS TELLO 2022\SCM SPILL OVERS\outputs\pobreza\criminalidad\1%\simulacion_1\synthetic_control_outputs.xlsx',synthetic_control_7,7);</v>
      </c>
      <c r="HS3">
        <v>1</v>
      </c>
      <c r="HT3" t="str">
        <f>"p_value_vec_"&amp;HS3&amp;" = zeros(1,S);"</f>
        <v>p_value_vec_1 = zeros(1,S);</v>
      </c>
      <c r="HZ3">
        <v>1</v>
      </c>
      <c r="IA3" t="str">
        <f>"spillover_test_"&amp;HZ3&amp;" = zeros(1,S);"</f>
        <v>spillover_test_1 = zeros(1,S);</v>
      </c>
      <c r="IG3">
        <v>1</v>
      </c>
      <c r="IH3" t="str">
        <f>"xlswrite('G:\Mi unidad\1. PROYECTOS TELLO 2022\SCM SPILL OVERS\outputs\pobreza\bajo_niv_educ\1%\simulacion_1\output_tests.xlsx',ub_vec_"&amp;IG3&amp;"','ub_vec_"&amp;IG3&amp;"');"</f>
        <v>xlswrite('G:\Mi unidad\1. PROYECTOS TELLO 2022\SCM SPILL OVERS\outputs\pobreza\bajo_niv_educ\1%\simulacion_1\output_tests.xlsx',ub_vec_1','ub_vec_1');</v>
      </c>
      <c r="IU3">
        <v>1</v>
      </c>
      <c r="IV3" t="str">
        <f>"xlswrite('G:\Mi unidad\1. PROYECTOS TELLO 2022\SCM SPILL OVERS\outputs\pobreza\bajo_ingreso\1%\simulacion_1\output_tests.xlsx',ub_vec_"&amp;IU3&amp;"','ub_vec_"&amp;IU3&amp;"');"</f>
        <v>xlswrite('G:\Mi unidad\1. PROYECTOS TELLO 2022\SCM SPILL OVERS\outputs\pobreza\bajo_ingreso\1%\simulacion_1\output_tests.xlsx',ub_vec_1','ub_vec_1');</v>
      </c>
      <c r="JG3">
        <v>1</v>
      </c>
      <c r="JH3" t="str">
        <f>"xlswrite('G:\Mi unidad\1. PROYECTOS TELLO 2022\SCM SPILL OVERS\outputs\pobreza\densidad\1%\simulacion_1\output_tests.xlsx',ub_vec_"&amp;JG3&amp;"','ub_vec_"&amp;JG3&amp;"');"</f>
        <v>xlswrite('G:\Mi unidad\1. PROYECTOS TELLO 2022\SCM SPILL OVERS\outputs\pobreza\densidad\1%\simulacion_1\output_tests.xlsx',ub_vec_1','ub_vec_1');</v>
      </c>
      <c r="JS3">
        <v>1</v>
      </c>
      <c r="JT3" t="str">
        <f>"xlswrite('G:\Mi unidad\1. PROYECTOS TELLO 2022\SCM SPILL OVERS\outputs\pobreza\densidad_g\1%\simulacion_1\output_tests.xlsx',ub_vec_"&amp;JS3&amp;"','ub_vec_"&amp;JS3&amp;"');"</f>
        <v>xlswrite('G:\Mi unidad\1. PROYECTOS TELLO 2022\SCM SPILL OVERS\outputs\pobreza\densidad_g\1%\simulacion_1\output_tests.xlsx',ub_vec_1','ub_vec_1');</v>
      </c>
      <c r="KE3">
        <v>1</v>
      </c>
      <c r="KF3" t="str">
        <f>"xlswrite('G:\Mi unidad\1. PROYECTOS TELLO 2022\SCM SPILL OVERS\outputs\pobreza\distancia_centro_salud\1%\simulacion_1\output_tests.xlsx',ub_vec_"&amp;KE3&amp;"','ub_vec_"&amp;KE3&amp;"');"</f>
        <v>xlswrite('G:\Mi unidad\1. PROYECTOS TELLO 2022\SCM SPILL OVERS\outputs\pobreza\distancia_centro_salud\1%\simulacion_1\output_tests.xlsx',ub_vec_1','ub_vec_1');</v>
      </c>
      <c r="KR3">
        <v>1</v>
      </c>
      <c r="KS3" t="str">
        <f>"xlswrite('G:\Mi unidad\1. PROYECTOS TELLO 2022\SCM SPILL OVERS\outputs\pobreza\informalidad\1%\simulacion_1\output_tests.xlsx',ub_vec_"&amp;KR3&amp;"','ub_vec_"&amp;KR3&amp;"');"</f>
        <v>xlswrite('G:\Mi unidad\1. PROYECTOS TELLO 2022\SCM SPILL OVERS\outputs\pobreza\informalidad\1%\simulacion_1\output_tests.xlsx',ub_vec_1','ub_vec_1');</v>
      </c>
      <c r="LE3">
        <v>1</v>
      </c>
      <c r="LF3" t="str">
        <f>"xlswrite('G:\Mi unidad\1. PROYECTOS TELLO 2022\SCM SPILL OVERS\outputs\pobreza\alimentos\1%\simulacion_1\output_tests.xlsx',ub_vec_"&amp;LE3&amp;"','ub_vec_"&amp;LE3&amp;"');"</f>
        <v>xlswrite('G:\Mi unidad\1. PROYECTOS TELLO 2022\SCM SPILL OVERS\outputs\pobreza\alimentos\1%\simulacion_1\output_tests.xlsx',ub_vec_1','ub_vec_1');</v>
      </c>
      <c r="LL3">
        <v>1</v>
      </c>
      <c r="LM3" t="str">
        <f>"xlswrite('G:\Mi unidad\1. PROYECTOS TELLO 2022\SCM SPILL OVERS\outputs\pobreza\jefe_hogar\1%\simulacion_1\output_tests.xlsx',ub_vec_"&amp;LL3&amp;"','ub_vec_"&amp;LL3&amp;"');"</f>
        <v>xlswrite('G:\Mi unidad\1. PROYECTOS TELLO 2022\SCM SPILL OVERS\outputs\pobreza\jefe_hogar\1%\simulacion_1\output_tests.xlsx',ub_vec_1','ub_vec_1');</v>
      </c>
      <c r="LS3">
        <v>1</v>
      </c>
      <c r="LT3" t="str">
        <f>"xlswrite('G:\Mi unidad\1. PROYECTOS TELLO 2022\SCM SPILL OVERS\outputs\pobreza\mujeres\1%\simulacion_1\output_tests.xlsx',ub_vec_"&amp;LS3&amp;"','ub_vec_"&amp;LS3&amp;"');"</f>
        <v>xlswrite('G:\Mi unidad\1. PROYECTOS TELLO 2022\SCM SPILL OVERS\outputs\pobreza\mujeres\1%\simulacion_1\output_tests.xlsx',ub_vec_1','ub_vec_1');</v>
      </c>
      <c r="ME3">
        <v>1</v>
      </c>
      <c r="MF3" t="str">
        <f>"xlswrite('G:\Mi unidad\1. PROYECTOS TELLO 2022\SCM SPILL OVERS\outputs\pobreza\criminalidad\1%\simulacion_1\output_tests.xlsx',ub_vec_"&amp;ME3&amp;"','ub_vec_"&amp;ME3&amp;"');"</f>
        <v>xlswrite('G:\Mi unidad\1. PROYECTOS TELLO 2022\SCM SPILL OVERS\outputs\pobreza\criminalidad\1%\simulacion_1\output_tests.xlsx',ub_vec_1','ub_vec_1');</v>
      </c>
    </row>
    <row r="4" spans="1:344" x14ac:dyDescent="0.3">
      <c r="A4">
        <v>10</v>
      </c>
      <c r="B4" s="1" t="str">
        <f t="shared" si="12"/>
        <v>[data_10,provincias_10,~] = xlsread('BD_pobre_est_1_provincia_10.xlsx');</v>
      </c>
      <c r="E4" s="1" t="str">
        <f t="shared" si="13"/>
        <v>provincia_10 = unique(provincias_10(2:end,1));</v>
      </c>
      <c r="J4" s="1" t="s">
        <v>6</v>
      </c>
      <c r="O4" s="1" t="str">
        <f t="shared" si="14"/>
        <v>pobreza_10 = reshape(data_10(:,2),T+S,N);</v>
      </c>
      <c r="T4" s="1" t="str">
        <f t="shared" si="15"/>
        <v xml:space="preserve">pobreza_10 = pobreza_10'; </v>
      </c>
      <c r="X4" s="1" t="str">
        <f t="shared" si="16"/>
        <v>tratado_10 = pobreza_10(1,:);</v>
      </c>
      <c r="AC4" s="1" t="str">
        <f>"pobreza_"&amp;A4&amp;"(1,:) = [];"</f>
        <v>pobreza_10(1,:) = [];</v>
      </c>
      <c r="AI4" s="1" t="str">
        <f t="shared" si="0"/>
        <v>pobreza_10 = [tratado_10;pobreza_10];</v>
      </c>
      <c r="AN4" s="1" t="str">
        <f t="shared" ref="AN4:AN60" si="23">"Y_"&amp;A4&amp;" = pobreza_"&amp;A4&amp;"; % outcome matrix"</f>
        <v>Y_10 = pobreza_10; % outcome matrix</v>
      </c>
      <c r="AS4" s="1" t="str">
        <f t="shared" ref="AS4:AS60" si="24">"Y_pre_"&amp;A4&amp;" = Y_"&amp;A4&amp;"(:,1:T);"</f>
        <v>Y_pre_10 = Y_10(:,1:T);</v>
      </c>
      <c r="AW4" s="1" t="str">
        <f t="shared" ref="AW4:AW60" si="25">"Y_post_"&amp;A4&amp;" = Y_"&amp;A4&amp;"(:,T+1:end);"</f>
        <v>Y_post_10 = Y_10(:,T+1:end);</v>
      </c>
      <c r="BA4" s="1" t="str">
        <f t="shared" ref="BA4:BA60" si="26">"[a_hat_"&amp;A4&amp;",B_hat_"&amp;A4&amp;"] = scm_batch(Y_pre_"&amp;A4&amp;");"</f>
        <v>[a_hat_10,B_hat_10] = scm_batch(Y_pre_10);</v>
      </c>
      <c r="BF4" s="1" t="str">
        <f t="shared" si="17"/>
        <v>synthetic_control_10 = a_hat_10(1)+B_hat_10(1,:)*Y_10;</v>
      </c>
      <c r="BL4">
        <v>1</v>
      </c>
      <c r="BM4" s="1" t="str">
        <f>"A_"&amp;BL2&amp;"(:,ind_"&amp;BL2&amp;" == 0) = [];"</f>
        <v>A_1(:,ind_1 == 0) = [];</v>
      </c>
      <c r="BR4">
        <v>1</v>
      </c>
      <c r="BS4" s="1" t="str">
        <f>"ind_"&amp;BR2&amp;" = xlsread('spillover_bajo_niv_educ_"&amp;BR2&amp;".xlsx')"</f>
        <v>ind_1 = xlsread('spillover_bajo_niv_educ_1.xlsx')</v>
      </c>
      <c r="BX4">
        <v>1</v>
      </c>
      <c r="BY4" s="1" t="str">
        <f>"ind_"&amp;BX2&amp;" = xlsread('spillover_bajo_ingreso_"&amp;BX2&amp;".xlsx')"</f>
        <v>ind_1 = xlsread('spillover_bajo_ingreso_1.xlsx')</v>
      </c>
      <c r="CD4">
        <v>1</v>
      </c>
      <c r="CE4" s="1" t="str">
        <f>"ind_"&amp;CD2&amp;" = xlsread('spillover_densidad_"&amp;CD2&amp;".xlsx')"</f>
        <v>ind_1 = xlsread('spillover_densidad_1.xlsx')</v>
      </c>
      <c r="CJ4">
        <v>1</v>
      </c>
      <c r="CK4" s="1" t="str">
        <f>"ind_"&amp;CJ2&amp;" = xlsread('spillover_densidad_g_"&amp;CJ2&amp;".xlsx')"</f>
        <v>ind_1 = xlsread('spillover_densidad_g_1.xlsx')</v>
      </c>
      <c r="CP4">
        <v>1</v>
      </c>
      <c r="CQ4" s="1" t="str">
        <f>"ind_"&amp;CP2&amp;" = xlsread('spillover_tiempo_cs_"&amp;CP2&amp;".xlsx')"</f>
        <v>ind_1 = xlsread('spillover_tiempo_cs_1.xlsx')</v>
      </c>
      <c r="CW4">
        <v>1</v>
      </c>
      <c r="CX4" s="1" t="str">
        <f>"ind_"&amp;CW2&amp;" = xlsread('spillover_alimentos_"&amp;CW2&amp;".xlsx')"</f>
        <v>ind_1 = xlsread('spillover_alimentos_1.xlsx')</v>
      </c>
      <c r="DB4">
        <v>1</v>
      </c>
      <c r="DC4" s="1" t="str">
        <f>"ind_"&amp;DB2&amp;" = xlsread('spillover_criminalidad_"&amp;DB2&amp;".xlsx')"</f>
        <v>ind_1 = xlsread('spillover_criminalidad_1.xlsx')</v>
      </c>
      <c r="DG4">
        <v>1</v>
      </c>
      <c r="DH4" s="1" t="str">
        <f>"ind_"&amp;DG2&amp;" = xlsread('spillover_jefe_hogar_"&amp;DG2&amp;".xlsx')"</f>
        <v>ind_1 = xlsread('spillover_jefe_hogar_1.xlsx')</v>
      </c>
      <c r="DL4">
        <v>1</v>
      </c>
      <c r="DM4" s="1" t="str">
        <f>"ind_"&amp;DL2&amp;" = xlsread('spillover_mujeres_"&amp;DL2&amp;".xlsx')"</f>
        <v>ind_1 = xlsread('spillover_mujeres_1.xlsx')</v>
      </c>
      <c r="DQ4" s="1" t="str">
        <f t="shared" si="1"/>
        <v>M_hat_10 = (eye(N)-B_hat_10)'*(eye(N)-B_hat_10);</v>
      </c>
      <c r="DW4" s="1" t="str">
        <f t="shared" si="18"/>
        <v>synthetic_control_sp_10 = a_hat_10(1)+B_hat_10(1,:)*Y_10;</v>
      </c>
      <c r="EC4" s="1" t="str">
        <f t="shared" si="19"/>
        <v>alpha1_hat_vec_10 = zeros(1,S);</v>
      </c>
      <c r="EG4">
        <v>1</v>
      </c>
      <c r="EH4" s="1" t="str">
        <f>"Y_Ts_"&amp;EG4&amp;" = Y_"&amp;EG4&amp;"(:,T+s);"</f>
        <v>Y_Ts_1 = Y_1(:,T+s);</v>
      </c>
      <c r="ER4" s="1" t="str">
        <f t="shared" si="20"/>
        <v>synthetic_control_10=synthetic_control_10';</v>
      </c>
      <c r="EW4" s="1" t="str">
        <f t="shared" si="21"/>
        <v>synthetic_control_sp_10=synthetic_control_sp_10';</v>
      </c>
      <c r="FB4" s="1" t="str">
        <f t="shared" si="22"/>
        <v>tratado_10=tratado_10';</v>
      </c>
      <c r="FF4" s="1" t="str">
        <f t="shared" si="2"/>
        <v>xlswrite('G:\Mi unidad\1. PROYECTOS TELLO 2022\SCM SPILL OVERS\outputs\pobreza\distancia_centro_salud\1%\simulacion_1\synthetic_control_outputs.xlsx',synthetic_control_10,10);</v>
      </c>
      <c r="FM4" s="1" t="str">
        <f t="shared" si="3"/>
        <v>xlswrite('G:\Mi unidad\1. PROYECTOS TELLO 2022\SCM SPILL OVERS\outputs\pobreza\informalidad\1%\simulacion_1\synthetic_control_outputs.xlsx',synthetic_control_10,10);</v>
      </c>
      <c r="FS4" s="1" t="str">
        <f t="shared" si="4"/>
        <v>xlswrite('G:\Mi unidad\1. PROYECTOS TELLO 2022\SCM SPILL OVERS\outputs\pobreza\densidad\1%\simulacion_1\synthetic_control_outputs.xlsx',synthetic_control_10,10);</v>
      </c>
      <c r="FZ4" s="1" t="str">
        <f t="shared" si="5"/>
        <v>xlswrite('G:\Mi unidad\1. PROYECTOS TELLO 2022\SCM SPILL OVERS\outputs\pobreza\bajo_niv_educ\1%\simulacion_1\synthetic_control_outputs.xlsx',synthetic_control_10,10);</v>
      </c>
      <c r="GF4" s="1" t="str">
        <f t="shared" si="6"/>
        <v>xlswrite('G:\Mi unidad\1. PROYECTOS TELLO 2022\SCM SPILL OVERS\outputs\pobreza\bajo_ingreso\1%\simulacion_1\synthetic_control_outputs.xlsx',synthetic_control_10,10);</v>
      </c>
      <c r="GL4" s="1" t="str">
        <f t="shared" si="7"/>
        <v>xlswrite('G:\Mi unidad\1. PROYECTOS TELLO 2022\SCM SPILL OVERS\outputs\pobreza\densidad_g\1%\simulacion_1\synthetic_control_outputs.xlsx',synthetic_control_10,10);</v>
      </c>
      <c r="GS4" s="1" t="str">
        <f t="shared" si="8"/>
        <v>xlswrite('G:\Mi unidad\1. PROYECTOS TELLO 2022\SCM SPILL OVERS\outputs\pobreza\alimentos\1%\simulacion_1\synthetic_control_outputs.xlsx',synthetic_control_10,10);</v>
      </c>
      <c r="GZ4" s="1" t="str">
        <f t="shared" si="9"/>
        <v>xlswrite('G:\Mi unidad\1. PROYECTOS TELLO 2022\SCM SPILL OVERS\outputs\pobreza\jefe_hogar\1%\simulacion_1\synthetic_control_outputs.xlsx',synthetic_control_10,10);</v>
      </c>
      <c r="HF4" s="1" t="str">
        <f t="shared" si="10"/>
        <v>xlswrite('G:\Mi unidad\1. PROYECTOS TELLO 2022\SCM SPILL OVERS\outputs\pobreza\mujeres\1%\simulacion_1\synthetic_control_outputs.xlsx',synthetic_control_10,10);</v>
      </c>
      <c r="HL4" s="1" t="str">
        <f t="shared" si="11"/>
        <v>xlswrite('G:\Mi unidad\1. PROYECTOS TELLO 2022\SCM SPILL OVERS\outputs\pobreza\criminalidad\1%\simulacion_1\synthetic_control_outputs.xlsx',synthetic_control_10,10);</v>
      </c>
      <c r="HS4">
        <v>1</v>
      </c>
      <c r="HT4" t="str">
        <f>"lb_vec_"&amp;HS4&amp;" = zeros(1,S);"</f>
        <v>lb_vec_1 = zeros(1,S);</v>
      </c>
      <c r="HZ4">
        <v>1</v>
      </c>
      <c r="IA4" t="s">
        <v>35</v>
      </c>
      <c r="IG4">
        <v>1</v>
      </c>
      <c r="IH4" t="str">
        <f>"xlswrite('G:\Mi unidad\1. PROYECTOS TELLO 2022\SCM SPILL OVERS\outputs\pobreza\bajo_niv_educ\1%\simulacion_1\output_tests.xlsx',p_value_vec_"&amp;IG4&amp;"','p_value_vec_"&amp;IG4&amp;"');"</f>
        <v>xlswrite('G:\Mi unidad\1. PROYECTOS TELLO 2022\SCM SPILL OVERS\outputs\pobreza\bajo_niv_educ\1%\simulacion_1\output_tests.xlsx',p_value_vec_1','p_value_vec_1');</v>
      </c>
      <c r="IU4">
        <v>1</v>
      </c>
      <c r="IV4" t="str">
        <f>"xlswrite('G:\Mi unidad\1. PROYECTOS TELLO 2022\SCM SPILL OVERS\outputs\pobreza\bajo_ingreso\1%\simulacion_1\output_tests.xlsx',p_value_vec_"&amp;IU4&amp;"','p_value_vec_"&amp;IU4&amp;"');"</f>
        <v>xlswrite('G:\Mi unidad\1. PROYECTOS TELLO 2022\SCM SPILL OVERS\outputs\pobreza\bajo_ingreso\1%\simulacion_1\output_tests.xlsx',p_value_vec_1','p_value_vec_1');</v>
      </c>
      <c r="JG4">
        <v>1</v>
      </c>
      <c r="JH4" t="str">
        <f>"xlswrite('G:\Mi unidad\1. PROYECTOS TELLO 2022\SCM SPILL OVERS\outputs\pobreza\densidad\1%\simulacion_1\output_tests.xlsx',p_value_vec_"&amp;JG4&amp;"','p_value_vec_"&amp;JG4&amp;"');"</f>
        <v>xlswrite('G:\Mi unidad\1. PROYECTOS TELLO 2022\SCM SPILL OVERS\outputs\pobreza\densidad\1%\simulacion_1\output_tests.xlsx',p_value_vec_1','p_value_vec_1');</v>
      </c>
      <c r="JS4">
        <v>1</v>
      </c>
      <c r="JT4" t="str">
        <f>"xlswrite('G:\Mi unidad\1. PROYECTOS TELLO 2022\SCM SPILL OVERS\outputs\pobreza\densidad_g\1%\simulacion_1\output_tests.xlsx',p_value_vec_"&amp;JS4&amp;"','p_value_vec_"&amp;JS4&amp;"');"</f>
        <v>xlswrite('G:\Mi unidad\1. PROYECTOS TELLO 2022\SCM SPILL OVERS\outputs\pobreza\densidad_g\1%\simulacion_1\output_tests.xlsx',p_value_vec_1','p_value_vec_1');</v>
      </c>
      <c r="KE4">
        <v>1</v>
      </c>
      <c r="KF4" t="str">
        <f>"xlswrite('G:\Mi unidad\1. PROYECTOS TELLO 2022\SCM SPILL OVERS\outputs\pobreza\distancia_centro_salud\1%\simulacion_1\output_tests.xlsx',p_value_vec_"&amp;KE4&amp;"','p_value_vec_"&amp;KE4&amp;"');"</f>
        <v>xlswrite('G:\Mi unidad\1. PROYECTOS TELLO 2022\SCM SPILL OVERS\outputs\pobreza\distancia_centro_salud\1%\simulacion_1\output_tests.xlsx',p_value_vec_1','p_value_vec_1');</v>
      </c>
      <c r="KR4">
        <v>1</v>
      </c>
      <c r="KS4" t="str">
        <f>"xlswrite('G:\Mi unidad\1. PROYECTOS TELLO 2022\SCM SPILL OVERS\outputs\pobreza\informalidad\1%\simulacion_1\output_tests.xlsx',p_value_vec_"&amp;KR4&amp;"','p_value_vec_"&amp;KR4&amp;"');"</f>
        <v>xlswrite('G:\Mi unidad\1. PROYECTOS TELLO 2022\SCM SPILL OVERS\outputs\pobreza\informalidad\1%\simulacion_1\output_tests.xlsx',p_value_vec_1','p_value_vec_1');</v>
      </c>
      <c r="LE4">
        <v>1</v>
      </c>
      <c r="LF4" t="str">
        <f>"xlswrite('G:\Mi unidad\1. PROYECTOS TELLO 2022\SCM SPILL OVERS\outputs\pobreza\alimentos\1%\simulacion_1\output_tests.xlsx',p_value_vec_"&amp;LE4&amp;"','p_value_vec_"&amp;LE4&amp;"');"</f>
        <v>xlswrite('G:\Mi unidad\1. PROYECTOS TELLO 2022\SCM SPILL OVERS\outputs\pobreza\alimentos\1%\simulacion_1\output_tests.xlsx',p_value_vec_1','p_value_vec_1');</v>
      </c>
      <c r="LL4">
        <v>1</v>
      </c>
      <c r="LM4" t="str">
        <f>"xlswrite('G:\Mi unidad\1. PROYECTOS TELLO 2022\SCM SPILL OVERS\outputs\pobreza\jefe_hogar\1%\simulacion_1\output_tests.xlsx',p_value_vec_"&amp;LL4&amp;"','p_value_vec_"&amp;LL4&amp;"');"</f>
        <v>xlswrite('G:\Mi unidad\1. PROYECTOS TELLO 2022\SCM SPILL OVERS\outputs\pobreza\jefe_hogar\1%\simulacion_1\output_tests.xlsx',p_value_vec_1','p_value_vec_1');</v>
      </c>
      <c r="LS4">
        <v>1</v>
      </c>
      <c r="LT4" t="str">
        <f>"xlswrite('G:\Mi unidad\1. PROYECTOS TELLO 2022\SCM SPILL OVERS\outputs\pobreza\mujeres\1%\simulacion_1\output_tests.xlsx',p_value_vec_"&amp;LS4&amp;"','p_value_vec_"&amp;LS4&amp;"');"</f>
        <v>xlswrite('G:\Mi unidad\1. PROYECTOS TELLO 2022\SCM SPILL OVERS\outputs\pobreza\mujeres\1%\simulacion_1\output_tests.xlsx',p_value_vec_1','p_value_vec_1');</v>
      </c>
      <c r="ME4">
        <v>1</v>
      </c>
      <c r="MF4" t="str">
        <f>"xlswrite('G:\Mi unidad\1. PROYECTOS TELLO 2022\SCM SPILL OVERS\outputs\pobreza\criminalidad\1%\simulacion_1\output_tests.xlsx',p_value_vec_"&amp;ME4&amp;"','p_value_vec_"&amp;ME4&amp;"');"</f>
        <v>xlswrite('G:\Mi unidad\1. PROYECTOS TELLO 2022\SCM SPILL OVERS\outputs\pobreza\criminalidad\1%\simulacion_1\output_tests.xlsx',p_value_vec_1','p_value_vec_1');</v>
      </c>
    </row>
    <row r="5" spans="1:344" x14ac:dyDescent="0.3">
      <c r="A5">
        <v>16</v>
      </c>
      <c r="B5" s="1" t="str">
        <f t="shared" si="12"/>
        <v>[data_16,provincias_16,~] = xlsread('BD_pobre_est_1_provincia_16.xlsx');</v>
      </c>
      <c r="E5" s="1" t="str">
        <f t="shared" si="13"/>
        <v>provincia_16 = unique(provincias_16(2:end,1));</v>
      </c>
      <c r="J5" s="1" t="s">
        <v>7</v>
      </c>
      <c r="O5" s="1" t="str">
        <f t="shared" si="14"/>
        <v>pobreza_16 = reshape(data_16(:,2),T+S,N);</v>
      </c>
      <c r="T5" s="1" t="str">
        <f t="shared" si="15"/>
        <v xml:space="preserve">pobreza_16 = pobreza_16'; </v>
      </c>
      <c r="X5" s="1" t="str">
        <f t="shared" si="16"/>
        <v>tratado_16 = pobreza_16(1,:);</v>
      </c>
      <c r="AC5" s="1" t="str">
        <f t="shared" ref="AC5:AC60" si="27">"pobreza_"&amp;A5&amp;"(1,:) = [];"</f>
        <v>pobreza_16(1,:) = [];</v>
      </c>
      <c r="AI5" s="1" t="str">
        <f t="shared" si="0"/>
        <v>pobreza_16 = [tratado_16;pobreza_16];</v>
      </c>
      <c r="AN5" s="1" t="str">
        <f t="shared" si="23"/>
        <v>Y_16 = pobreza_16; % outcome matrix</v>
      </c>
      <c r="AS5" s="1" t="str">
        <f t="shared" si="24"/>
        <v>Y_pre_16 = Y_16(:,1:T);</v>
      </c>
      <c r="AW5" s="1" t="str">
        <f t="shared" si="25"/>
        <v>Y_post_16 = Y_16(:,T+1:end);</v>
      </c>
      <c r="BA5" s="1" t="str">
        <f t="shared" si="26"/>
        <v>[a_hat_16,B_hat_16] = scm_batch(Y_pre_16);</v>
      </c>
      <c r="BF5" s="1" t="str">
        <f t="shared" si="17"/>
        <v>synthetic_control_16 = a_hat_16(1)+B_hat_16(1,:)*Y_16;</v>
      </c>
      <c r="BL5">
        <v>1</v>
      </c>
      <c r="BM5" s="1"/>
      <c r="BR5">
        <v>1</v>
      </c>
      <c r="BS5" s="1" t="str">
        <f>"A_"&amp;BR2&amp;" = eye(N);"</f>
        <v>A_1 = eye(N);</v>
      </c>
      <c r="BX5">
        <v>1</v>
      </c>
      <c r="BY5" s="1" t="str">
        <f>"A_"&amp;BX2&amp;" = eye(N);"</f>
        <v>A_1 = eye(N);</v>
      </c>
      <c r="CD5">
        <v>1</v>
      </c>
      <c r="CE5" s="1" t="str">
        <f>"A_"&amp;CD2&amp;" = eye(N);"</f>
        <v>A_1 = eye(N);</v>
      </c>
      <c r="CJ5">
        <v>1</v>
      </c>
      <c r="CK5" s="1" t="str">
        <f>"A_"&amp;CJ2&amp;" = eye(N);"</f>
        <v>A_1 = eye(N);</v>
      </c>
      <c r="CP5">
        <v>1</v>
      </c>
      <c r="CQ5" s="1" t="str">
        <f>"A_"&amp;CP2&amp;" = eye(N);"</f>
        <v>A_1 = eye(N);</v>
      </c>
      <c r="CW5">
        <v>1</v>
      </c>
      <c r="CX5" s="1" t="str">
        <f>"A_"&amp;CW2&amp;" = eye(N);"</f>
        <v>A_1 = eye(N);</v>
      </c>
      <c r="DB5">
        <v>1</v>
      </c>
      <c r="DC5" s="1" t="str">
        <f>"A_"&amp;DB2&amp;" = eye(N);"</f>
        <v>A_1 = eye(N);</v>
      </c>
      <c r="DG5">
        <v>1</v>
      </c>
      <c r="DH5" s="1" t="str">
        <f>"A_"&amp;DG2&amp;" = eye(N);"</f>
        <v>A_1 = eye(N);</v>
      </c>
      <c r="DL5">
        <v>1</v>
      </c>
      <c r="DM5" s="1" t="str">
        <f>"A_"&amp;DL2&amp;" = eye(N);"</f>
        <v>A_1 = eye(N);</v>
      </c>
      <c r="DQ5" s="1" t="str">
        <f t="shared" si="1"/>
        <v>M_hat_16 = (eye(N)-B_hat_16)'*(eye(N)-B_hat_16);</v>
      </c>
      <c r="DW5" s="1" t="str">
        <f t="shared" si="18"/>
        <v>synthetic_control_sp_16 = a_hat_16(1)+B_hat_16(1,:)*Y_16;</v>
      </c>
      <c r="EC5" s="1" t="str">
        <f t="shared" si="19"/>
        <v>alpha1_hat_vec_16 = zeros(1,S);</v>
      </c>
      <c r="EG5">
        <v>1</v>
      </c>
      <c r="EH5" s="1" t="str">
        <f>"gamma_hat_"&amp;EG4&amp;" = (A_"&amp;EG4&amp;"'*M_hat_"&amp;EG4&amp;"*A_"&amp;EG4&amp;")\(A_"&amp;EG4&amp;"'*(eye(N)-B_hat_"&amp;EG4&amp;")'*((eye(N)-B_hat_"&amp;EG4&amp;")*Y_Ts_"&amp;EG4&amp;"-a_hat_"&amp;EG4&amp;"));"</f>
        <v>gamma_hat_1 = (A_1'*M_hat_1*A_1)\(A_1'*(eye(N)-B_hat_1)'*((eye(N)-B_hat_1)*Y_Ts_1-a_hat_1));</v>
      </c>
      <c r="ER5" s="1" t="str">
        <f t="shared" si="20"/>
        <v>synthetic_control_16=synthetic_control_16';</v>
      </c>
      <c r="EW5" s="1" t="str">
        <f t="shared" si="21"/>
        <v>synthetic_control_sp_16=synthetic_control_sp_16';</v>
      </c>
      <c r="FB5" s="1" t="str">
        <f t="shared" si="22"/>
        <v>tratado_16=tratado_16';</v>
      </c>
      <c r="FF5" s="1" t="str">
        <f t="shared" si="2"/>
        <v>xlswrite('G:\Mi unidad\1. PROYECTOS TELLO 2022\SCM SPILL OVERS\outputs\pobreza\distancia_centro_salud\1%\simulacion_1\synthetic_control_outputs.xlsx',synthetic_control_16,16);</v>
      </c>
      <c r="FM5" s="1" t="str">
        <f t="shared" si="3"/>
        <v>xlswrite('G:\Mi unidad\1. PROYECTOS TELLO 2022\SCM SPILL OVERS\outputs\pobreza\informalidad\1%\simulacion_1\synthetic_control_outputs.xlsx',synthetic_control_16,16);</v>
      </c>
      <c r="FS5" s="1" t="str">
        <f t="shared" si="4"/>
        <v>xlswrite('G:\Mi unidad\1. PROYECTOS TELLO 2022\SCM SPILL OVERS\outputs\pobreza\densidad\1%\simulacion_1\synthetic_control_outputs.xlsx',synthetic_control_16,16);</v>
      </c>
      <c r="FZ5" s="1" t="str">
        <f t="shared" si="5"/>
        <v>xlswrite('G:\Mi unidad\1. PROYECTOS TELLO 2022\SCM SPILL OVERS\outputs\pobreza\bajo_niv_educ\1%\simulacion_1\synthetic_control_outputs.xlsx',synthetic_control_16,16);</v>
      </c>
      <c r="GF5" s="1" t="str">
        <f t="shared" si="6"/>
        <v>xlswrite('G:\Mi unidad\1. PROYECTOS TELLO 2022\SCM SPILL OVERS\outputs\pobreza\bajo_ingreso\1%\simulacion_1\synthetic_control_outputs.xlsx',synthetic_control_16,16);</v>
      </c>
      <c r="GL5" s="1" t="str">
        <f t="shared" si="7"/>
        <v>xlswrite('G:\Mi unidad\1. PROYECTOS TELLO 2022\SCM SPILL OVERS\outputs\pobreza\densidad_g\1%\simulacion_1\synthetic_control_outputs.xlsx',synthetic_control_16,16);</v>
      </c>
      <c r="GS5" s="1" t="str">
        <f t="shared" si="8"/>
        <v>xlswrite('G:\Mi unidad\1. PROYECTOS TELLO 2022\SCM SPILL OVERS\outputs\pobreza\alimentos\1%\simulacion_1\synthetic_control_outputs.xlsx',synthetic_control_16,16);</v>
      </c>
      <c r="GZ5" s="1" t="str">
        <f t="shared" si="9"/>
        <v>xlswrite('G:\Mi unidad\1. PROYECTOS TELLO 2022\SCM SPILL OVERS\outputs\pobreza\jefe_hogar\1%\simulacion_1\synthetic_control_outputs.xlsx',synthetic_control_16,16);</v>
      </c>
      <c r="HF5" s="1" t="str">
        <f t="shared" si="10"/>
        <v>xlswrite('G:\Mi unidad\1. PROYECTOS TELLO 2022\SCM SPILL OVERS\outputs\pobreza\mujeres\1%\simulacion_1\synthetic_control_outputs.xlsx',synthetic_control_16,16);</v>
      </c>
      <c r="HL5" s="1" t="str">
        <f t="shared" si="11"/>
        <v>xlswrite('G:\Mi unidad\1. PROYECTOS TELLO 2022\SCM SPILL OVERS\outputs\pobreza\criminalidad\1%\simulacion_1\synthetic_control_outputs.xlsx',synthetic_control_16,16);</v>
      </c>
      <c r="HS5">
        <v>1</v>
      </c>
      <c r="HT5" t="str">
        <f>"ub_vec_"&amp;HS5&amp;" = zeros(1,S);"</f>
        <v>ub_vec_1 = zeros(1,S);</v>
      </c>
      <c r="HZ5">
        <v>1</v>
      </c>
      <c r="IA5" t="s">
        <v>36</v>
      </c>
      <c r="IG5">
        <v>1</v>
      </c>
      <c r="IH5" t="str">
        <f>"xlswrite('G:\Mi unidad\1. PROYECTOS TELLO 2022\SCM SPILL OVERS\outputs\pobreza\bajo_niv_educ\1%\simulacion_1\output_tests.xlsx',alpha1_hat_vec_"&amp;IG5&amp;"','alpha1_hat_vec_"&amp;IG5&amp;"');"</f>
        <v>xlswrite('G:\Mi unidad\1. PROYECTOS TELLO 2022\SCM SPILL OVERS\outputs\pobreza\bajo_niv_educ\1%\simulacion_1\output_tests.xlsx',alpha1_hat_vec_1','alpha1_hat_vec_1');</v>
      </c>
      <c r="IU5">
        <v>1</v>
      </c>
      <c r="IV5" t="str">
        <f>"xlswrite('G:\Mi unidad\1. PROYECTOS TELLO 2022\SCM SPILL OVERS\outputs\pobreza\bajo_ingreso\1%\simulacion_1\output_tests.xlsx',alpha1_hat_vec_"&amp;IU5&amp;"','alpha1_hat_vec_"&amp;IU5&amp;"');"</f>
        <v>xlswrite('G:\Mi unidad\1. PROYECTOS TELLO 2022\SCM SPILL OVERS\outputs\pobreza\bajo_ingreso\1%\simulacion_1\output_tests.xlsx',alpha1_hat_vec_1','alpha1_hat_vec_1');</v>
      </c>
      <c r="JG5">
        <v>1</v>
      </c>
      <c r="JH5" t="str">
        <f>"xlswrite('G:\Mi unidad\1. PROYECTOS TELLO 2022\SCM SPILL OVERS\outputs\pobreza\densidad\1%\simulacion_1\output_tests.xlsx',alpha1_hat_vec_"&amp;JG5&amp;"','alpha1_hat_vec_"&amp;JG5&amp;"');"</f>
        <v>xlswrite('G:\Mi unidad\1. PROYECTOS TELLO 2022\SCM SPILL OVERS\outputs\pobreza\densidad\1%\simulacion_1\output_tests.xlsx',alpha1_hat_vec_1','alpha1_hat_vec_1');</v>
      </c>
      <c r="JS5">
        <v>1</v>
      </c>
      <c r="JT5" t="str">
        <f>"xlswrite('G:\Mi unidad\1. PROYECTOS TELLO 2022\SCM SPILL OVERS\outputs\pobreza\densidad_g\1%\simulacion_1\output_tests.xlsx',alpha1_hat_vec_"&amp;JS5&amp;"','alpha1_hat_vec_"&amp;JS5&amp;"');"</f>
        <v>xlswrite('G:\Mi unidad\1. PROYECTOS TELLO 2022\SCM SPILL OVERS\outputs\pobreza\densidad_g\1%\simulacion_1\output_tests.xlsx',alpha1_hat_vec_1','alpha1_hat_vec_1');</v>
      </c>
      <c r="KE5">
        <v>1</v>
      </c>
      <c r="KF5" t="str">
        <f>"xlswrite('G:\Mi unidad\1. PROYECTOS TELLO 2022\SCM SPILL OVERS\outputs\pobreza\distancia_centro_salud\1%\simulacion_1\output_tests.xlsx',alpha1_hat_vec_"&amp;KE5&amp;"','alpha1_hat_vec_"&amp;KE5&amp;"');"</f>
        <v>xlswrite('G:\Mi unidad\1. PROYECTOS TELLO 2022\SCM SPILL OVERS\outputs\pobreza\distancia_centro_salud\1%\simulacion_1\output_tests.xlsx',alpha1_hat_vec_1','alpha1_hat_vec_1');</v>
      </c>
      <c r="KR5">
        <v>1</v>
      </c>
      <c r="KS5" t="str">
        <f>"xlswrite('G:\Mi unidad\1. PROYECTOS TELLO 2022\SCM SPILL OVERS\outputs\pobreza\informalidad\1%\simulacion_1\output_tests.xlsx',alpha1_hat_vec_"&amp;KR5&amp;"','alpha1_hat_vec_"&amp;KR5&amp;"');"</f>
        <v>xlswrite('G:\Mi unidad\1. PROYECTOS TELLO 2022\SCM SPILL OVERS\outputs\pobreza\informalidad\1%\simulacion_1\output_tests.xlsx',alpha1_hat_vec_1','alpha1_hat_vec_1');</v>
      </c>
      <c r="LE5">
        <v>1</v>
      </c>
      <c r="LF5" t="str">
        <f>"xlswrite('G:\Mi unidad\1. PROYECTOS TELLO 2022\SCM SPILL OVERS\outputs\pobreza\alimentos\1%\simulacion_1\output_tests.xlsx',alpha1_hat_vec_"&amp;LE5&amp;"','alpha1_hat_vec_"&amp;LE5&amp;"');"</f>
        <v>xlswrite('G:\Mi unidad\1. PROYECTOS TELLO 2022\SCM SPILL OVERS\outputs\pobreza\alimentos\1%\simulacion_1\output_tests.xlsx',alpha1_hat_vec_1','alpha1_hat_vec_1');</v>
      </c>
      <c r="LL5">
        <v>1</v>
      </c>
      <c r="LM5" t="str">
        <f>"xlswrite('G:\Mi unidad\1. PROYECTOS TELLO 2022\SCM SPILL OVERS\outputs\pobreza\jefe_hogar\1%\simulacion_1\output_tests.xlsx',alpha1_hat_vec_"&amp;LL5&amp;"','alpha1_hat_vec_"&amp;LL5&amp;"');"</f>
        <v>xlswrite('G:\Mi unidad\1. PROYECTOS TELLO 2022\SCM SPILL OVERS\outputs\pobreza\jefe_hogar\1%\simulacion_1\output_tests.xlsx',alpha1_hat_vec_1','alpha1_hat_vec_1');</v>
      </c>
      <c r="LS5">
        <v>1</v>
      </c>
      <c r="LT5" t="str">
        <f>"xlswrite('G:\Mi unidad\1. PROYECTOS TELLO 2022\SCM SPILL OVERS\outputs\pobreza\mujeres\1%\simulacion_1\output_tests.xlsx',alpha1_hat_vec_"&amp;LS5&amp;"','alpha1_hat_vec_"&amp;LS5&amp;"');"</f>
        <v>xlswrite('G:\Mi unidad\1. PROYECTOS TELLO 2022\SCM SPILL OVERS\outputs\pobreza\mujeres\1%\simulacion_1\output_tests.xlsx',alpha1_hat_vec_1','alpha1_hat_vec_1');</v>
      </c>
      <c r="ME5">
        <v>1</v>
      </c>
      <c r="MF5" t="str">
        <f>"xlswrite('G:\Mi unidad\1. PROYECTOS TELLO 2022\SCM SPILL OVERS\outputs\pobreza\criminalidad\1%\simulacion_1\output_tests.xlsx',alpha1_hat_vec_"&amp;ME5&amp;"','alpha1_hat_vec_"&amp;ME5&amp;"');"</f>
        <v>xlswrite('G:\Mi unidad\1. PROYECTOS TELLO 2022\SCM SPILL OVERS\outputs\pobreza\criminalidad\1%\simulacion_1\output_tests.xlsx',alpha1_hat_vec_1','alpha1_hat_vec_1');</v>
      </c>
    </row>
    <row r="6" spans="1:344" x14ac:dyDescent="0.3">
      <c r="A6">
        <v>17</v>
      </c>
      <c r="B6" s="1" t="str">
        <f t="shared" si="12"/>
        <v>[data_17,provincias_17,~] = xlsread('BD_pobre_est_1_provincia_17.xlsx');</v>
      </c>
      <c r="E6" s="1" t="str">
        <f t="shared" si="13"/>
        <v>provincia_17 = unique(provincias_17(2:end,1));</v>
      </c>
      <c r="O6" s="1" t="str">
        <f t="shared" si="14"/>
        <v>pobreza_17 = reshape(data_17(:,2),T+S,N);</v>
      </c>
      <c r="T6" s="1" t="str">
        <f t="shared" si="15"/>
        <v xml:space="preserve">pobreza_17 = pobreza_17'; </v>
      </c>
      <c r="X6" s="1" t="str">
        <f t="shared" si="16"/>
        <v>tratado_17 = pobreza_17(1,:);</v>
      </c>
      <c r="AC6" s="1" t="str">
        <f t="shared" si="27"/>
        <v>pobreza_17(1,:) = [];</v>
      </c>
      <c r="AI6" s="1" t="str">
        <f t="shared" si="0"/>
        <v>pobreza_17 = [tratado_17;pobreza_17];</v>
      </c>
      <c r="AN6" s="1" t="str">
        <f t="shared" si="23"/>
        <v>Y_17 = pobreza_17; % outcome matrix</v>
      </c>
      <c r="AS6" s="1" t="str">
        <f t="shared" si="24"/>
        <v>Y_pre_17 = Y_17(:,1:T);</v>
      </c>
      <c r="AW6" s="1" t="str">
        <f t="shared" si="25"/>
        <v>Y_post_17 = Y_17(:,T+1:end);</v>
      </c>
      <c r="BA6" s="1" t="str">
        <f t="shared" si="26"/>
        <v>[a_hat_17,B_hat_17] = scm_batch(Y_pre_17);</v>
      </c>
      <c r="BF6" s="1" t="str">
        <f t="shared" si="17"/>
        <v>synthetic_control_17 = a_hat_17(1)+B_hat_17(1,:)*Y_17;</v>
      </c>
      <c r="BL6">
        <v>1</v>
      </c>
      <c r="BR6">
        <v>1</v>
      </c>
      <c r="BS6" s="1" t="str">
        <f>"A_"&amp;BR2&amp;"(:,ind_"&amp;BR2&amp;" == 0) = [];"</f>
        <v>A_1(:,ind_1 == 0) = [];</v>
      </c>
      <c r="BX6">
        <v>1</v>
      </c>
      <c r="BY6" s="1" t="str">
        <f>"A_"&amp;BX2&amp;"(:,ind_"&amp;BX2&amp;" == 0) = [];"</f>
        <v>A_1(:,ind_1 == 0) = [];</v>
      </c>
      <c r="CD6">
        <v>1</v>
      </c>
      <c r="CE6" s="1" t="str">
        <f>"A_"&amp;CD2&amp;"(:,ind_"&amp;CD2&amp;" == 0) = [];"</f>
        <v>A_1(:,ind_1 == 0) = [];</v>
      </c>
      <c r="CJ6">
        <v>1</v>
      </c>
      <c r="CK6" s="1" t="str">
        <f>"A_"&amp;CJ2&amp;"(:,ind_"&amp;CJ2&amp;" == 0) = [];"</f>
        <v>A_1(:,ind_1 == 0) = [];</v>
      </c>
      <c r="CP6">
        <v>1</v>
      </c>
      <c r="CQ6" s="1" t="str">
        <f>"A_"&amp;CP2&amp;"(:,ind_"&amp;CP2&amp;" == 0) = [];"</f>
        <v>A_1(:,ind_1 == 0) = [];</v>
      </c>
      <c r="CW6">
        <v>1</v>
      </c>
      <c r="CX6" s="1" t="str">
        <f>"A_"&amp;CW2&amp;"(:,ind_"&amp;CW2&amp;" == 0) = [];"</f>
        <v>A_1(:,ind_1 == 0) = [];</v>
      </c>
      <c r="DB6">
        <v>1</v>
      </c>
      <c r="DC6" s="1" t="str">
        <f>"A_"&amp;DB2&amp;"(:,ind_"&amp;DB2&amp;" == 0) = [];"</f>
        <v>A_1(:,ind_1 == 0) = [];</v>
      </c>
      <c r="DG6">
        <v>1</v>
      </c>
      <c r="DH6" s="1" t="str">
        <f>"A_"&amp;DG2&amp;"(:,ind_"&amp;DG2&amp;" == 0) = [];"</f>
        <v>A_1(:,ind_1 == 0) = [];</v>
      </c>
      <c r="DL6">
        <v>1</v>
      </c>
      <c r="DM6" s="1" t="str">
        <f>"A_"&amp;DL2&amp;"(:,ind_"&amp;DL2&amp;" == 0) = [];"</f>
        <v>A_1(:,ind_1 == 0) = [];</v>
      </c>
      <c r="DQ6" s="1" t="str">
        <f t="shared" si="1"/>
        <v>M_hat_17 = (eye(N)-B_hat_17)'*(eye(N)-B_hat_17);</v>
      </c>
      <c r="DW6" s="1" t="str">
        <f t="shared" si="18"/>
        <v>synthetic_control_sp_17 = a_hat_17(1)+B_hat_17(1,:)*Y_17;</v>
      </c>
      <c r="EC6" s="1" t="str">
        <f t="shared" si="19"/>
        <v>alpha1_hat_vec_17 = zeros(1,S);</v>
      </c>
      <c r="EG6">
        <v>1</v>
      </c>
      <c r="EH6" s="1" t="str">
        <f>"alpha_hat_"&amp;EG6&amp;" = A_"&amp;EG6&amp;"*gamma_hat_"&amp;EG6&amp;";"</f>
        <v>alpha_hat_1 = A_1*gamma_hat_1;</v>
      </c>
      <c r="ER6" s="1" t="str">
        <f t="shared" si="20"/>
        <v>synthetic_control_17=synthetic_control_17';</v>
      </c>
      <c r="EW6" s="1" t="str">
        <f t="shared" si="21"/>
        <v>synthetic_control_sp_17=synthetic_control_sp_17';</v>
      </c>
      <c r="FB6" s="1" t="str">
        <f t="shared" si="22"/>
        <v>tratado_17=tratado_17';</v>
      </c>
      <c r="FF6" s="1" t="str">
        <f t="shared" si="2"/>
        <v>xlswrite('G:\Mi unidad\1. PROYECTOS TELLO 2022\SCM SPILL OVERS\outputs\pobreza\distancia_centro_salud\1%\simulacion_1\synthetic_control_outputs.xlsx',synthetic_control_17,17);</v>
      </c>
      <c r="FM6" s="1" t="str">
        <f t="shared" si="3"/>
        <v>xlswrite('G:\Mi unidad\1. PROYECTOS TELLO 2022\SCM SPILL OVERS\outputs\pobreza\informalidad\1%\simulacion_1\synthetic_control_outputs.xlsx',synthetic_control_17,17);</v>
      </c>
      <c r="FS6" s="1" t="str">
        <f t="shared" si="4"/>
        <v>xlswrite('G:\Mi unidad\1. PROYECTOS TELLO 2022\SCM SPILL OVERS\outputs\pobreza\densidad\1%\simulacion_1\synthetic_control_outputs.xlsx',synthetic_control_17,17);</v>
      </c>
      <c r="FZ6" s="1" t="str">
        <f t="shared" si="5"/>
        <v>xlswrite('G:\Mi unidad\1. PROYECTOS TELLO 2022\SCM SPILL OVERS\outputs\pobreza\bajo_niv_educ\1%\simulacion_1\synthetic_control_outputs.xlsx',synthetic_control_17,17);</v>
      </c>
      <c r="GF6" s="1" t="str">
        <f t="shared" si="6"/>
        <v>xlswrite('G:\Mi unidad\1. PROYECTOS TELLO 2022\SCM SPILL OVERS\outputs\pobreza\bajo_ingreso\1%\simulacion_1\synthetic_control_outputs.xlsx',synthetic_control_17,17);</v>
      </c>
      <c r="GL6" s="1" t="str">
        <f t="shared" si="7"/>
        <v>xlswrite('G:\Mi unidad\1. PROYECTOS TELLO 2022\SCM SPILL OVERS\outputs\pobreza\densidad_g\1%\simulacion_1\synthetic_control_outputs.xlsx',synthetic_control_17,17);</v>
      </c>
      <c r="GS6" s="1" t="str">
        <f t="shared" si="8"/>
        <v>xlswrite('G:\Mi unidad\1. PROYECTOS TELLO 2022\SCM SPILL OVERS\outputs\pobreza\alimentos\1%\simulacion_1\synthetic_control_outputs.xlsx',synthetic_control_17,17);</v>
      </c>
      <c r="GZ6" s="1" t="str">
        <f t="shared" si="9"/>
        <v>xlswrite('G:\Mi unidad\1. PROYECTOS TELLO 2022\SCM SPILL OVERS\outputs\pobreza\jefe_hogar\1%\simulacion_1\synthetic_control_outputs.xlsx',synthetic_control_17,17);</v>
      </c>
      <c r="HF6" s="1" t="str">
        <f t="shared" si="10"/>
        <v>xlswrite('G:\Mi unidad\1. PROYECTOS TELLO 2022\SCM SPILL OVERS\outputs\pobreza\mujeres\1%\simulacion_1\synthetic_control_outputs.xlsx',synthetic_control_17,17);</v>
      </c>
      <c r="HL6" s="1" t="str">
        <f t="shared" si="11"/>
        <v>xlswrite('G:\Mi unidad\1. PROYECTOS TELLO 2022\SCM SPILL OVERS\outputs\pobreza\criminalidad\1%\simulacion_1\synthetic_control_outputs.xlsx',synthetic_control_17,17);</v>
      </c>
      <c r="HS6">
        <v>1</v>
      </c>
      <c r="HT6" t="s">
        <v>35</v>
      </c>
      <c r="HZ6">
        <v>1</v>
      </c>
      <c r="IA6" t="s">
        <v>37</v>
      </c>
      <c r="IG6">
        <v>1</v>
      </c>
      <c r="IH6" t="str">
        <f>"xlswrite('G:\Mi unidad\1. PROYECTOS TELLO 2022\SCM SPILL OVERS\outputs\pobreza\bajo_niv_educ\1%\simulacion_1\output_tests.xlsx',spillover_test_"&amp;IG6&amp;"','sp_test_"&amp;IG6&amp;"');"</f>
        <v>xlswrite('G:\Mi unidad\1. PROYECTOS TELLO 2022\SCM SPILL OVERS\outputs\pobreza\bajo_niv_educ\1%\simulacion_1\output_tests.xlsx',spillover_test_1','sp_test_1');</v>
      </c>
      <c r="IU6">
        <v>1</v>
      </c>
      <c r="IV6" t="str">
        <f>"xlswrite('G:\Mi unidad\1. PROYECTOS TELLO 2022\SCM SPILL OVERS\outputs\pobreza\bajo_ingreso\1%\simulacion_1\output_tests.xlsx',spillover_test_"&amp;IU6&amp;"','sp_test_"&amp;IU6&amp;"');"</f>
        <v>xlswrite('G:\Mi unidad\1. PROYECTOS TELLO 2022\SCM SPILL OVERS\outputs\pobreza\bajo_ingreso\1%\simulacion_1\output_tests.xlsx',spillover_test_1','sp_test_1');</v>
      </c>
      <c r="JG6">
        <v>1</v>
      </c>
      <c r="JH6" t="str">
        <f>"xlswrite('G:\Mi unidad\1. PROYECTOS TELLO 2022\SCM SPILL OVERS\outputs\pobreza\densidad\1%\simulacion_1\output_tests.xlsx',spillover_test_"&amp;JG6&amp;"','sp_test_"&amp;JG6&amp;"');"</f>
        <v>xlswrite('G:\Mi unidad\1. PROYECTOS TELLO 2022\SCM SPILL OVERS\outputs\pobreza\densidad\1%\simulacion_1\output_tests.xlsx',spillover_test_1','sp_test_1');</v>
      </c>
      <c r="JS6">
        <v>1</v>
      </c>
      <c r="JT6" t="str">
        <f>"xlswrite('G:\Mi unidad\1. PROYECTOS TELLO 2022\SCM SPILL OVERS\outputs\pobreza\densidad_g\1%\simulacion_1\output_tests.xlsx',spillover_test_"&amp;JS6&amp;"','sp_test_"&amp;JS6&amp;"');"</f>
        <v>xlswrite('G:\Mi unidad\1. PROYECTOS TELLO 2022\SCM SPILL OVERS\outputs\pobreza\densidad_g\1%\simulacion_1\output_tests.xlsx',spillover_test_1','sp_test_1');</v>
      </c>
      <c r="KE6">
        <v>1</v>
      </c>
      <c r="KF6" t="str">
        <f>"xlswrite('G:\Mi unidad\1. PROYECTOS TELLO 2022\SCM SPILL OVERS\outputs\pobreza\distancia_centro_salud\1%\simulacion_1\output_tests.xlsx',spillover_test_"&amp;KE6&amp;"','sp_test_"&amp;KE6&amp;"');"</f>
        <v>xlswrite('G:\Mi unidad\1. PROYECTOS TELLO 2022\SCM SPILL OVERS\outputs\pobreza\distancia_centro_salud\1%\simulacion_1\output_tests.xlsx',spillover_test_1','sp_test_1');</v>
      </c>
      <c r="KR6">
        <v>1</v>
      </c>
      <c r="KS6" t="str">
        <f>"xlswrite('G:\Mi unidad\1. PROYECTOS TELLO 2022\SCM SPILL OVERS\outputs\pobreza\informalidad\1%\simulacion_1\output_tests.xlsx',spillover_test_"&amp;KR6&amp;"','sp_test_"&amp;KR6&amp;"');"</f>
        <v>xlswrite('G:\Mi unidad\1. PROYECTOS TELLO 2022\SCM SPILL OVERS\outputs\pobreza\informalidad\1%\simulacion_1\output_tests.xlsx',spillover_test_1','sp_test_1');</v>
      </c>
      <c r="LE6">
        <v>1</v>
      </c>
      <c r="LF6" t="str">
        <f>"xlswrite('G:\Mi unidad\1. PROYECTOS TELLO 2022\SCM SPILL OVERS\outputs\pobreza\alimentos\1%\simulacion_1\output_tests.xlsx',spillover_test_"&amp;LE6&amp;"','sp_test_"&amp;LE6&amp;"');"</f>
        <v>xlswrite('G:\Mi unidad\1. PROYECTOS TELLO 2022\SCM SPILL OVERS\outputs\pobreza\alimentos\1%\simulacion_1\output_tests.xlsx',spillover_test_1','sp_test_1');</v>
      </c>
      <c r="LL6">
        <v>1</v>
      </c>
      <c r="LM6" t="str">
        <f>"xlswrite('G:\Mi unidad\1. PROYECTOS TELLO 2022\SCM SPILL OVERS\outputs\pobreza\jefe_hogar\1%\simulacion_1\output_tests.xlsx',spillover_test_"&amp;LL6&amp;"','sp_test_"&amp;LL6&amp;"');"</f>
        <v>xlswrite('G:\Mi unidad\1. PROYECTOS TELLO 2022\SCM SPILL OVERS\outputs\pobreza\jefe_hogar\1%\simulacion_1\output_tests.xlsx',spillover_test_1','sp_test_1');</v>
      </c>
      <c r="LS6">
        <v>1</v>
      </c>
      <c r="LT6" t="str">
        <f>"xlswrite('G:\Mi unidad\1. PROYECTOS TELLO 2022\SCM SPILL OVERS\outputs\pobreza\mujeres\1%\simulacion_1\output_tests.xlsx',spillover_test_"&amp;LS6&amp;"','sp_test_"&amp;LS6&amp;"');"</f>
        <v>xlswrite('G:\Mi unidad\1. PROYECTOS TELLO 2022\SCM SPILL OVERS\outputs\pobreza\mujeres\1%\simulacion_1\output_tests.xlsx',spillover_test_1','sp_test_1');</v>
      </c>
      <c r="ME6">
        <v>1</v>
      </c>
      <c r="MF6" t="str">
        <f>"xlswrite('G:\Mi unidad\1. PROYECTOS TELLO 2022\SCM SPILL OVERS\outputs\pobreza\criminalidad\1%\simulacion_1\output_tests.xlsx',spillover_test_"&amp;ME6&amp;"','sp_test_"&amp;ME6&amp;"');"</f>
        <v>xlswrite('G:\Mi unidad\1. PROYECTOS TELLO 2022\SCM SPILL OVERS\outputs\pobreza\criminalidad\1%\simulacion_1\output_tests.xlsx',spillover_test_1','sp_test_1');</v>
      </c>
    </row>
    <row r="7" spans="1:344" x14ac:dyDescent="0.3">
      <c r="A7">
        <v>18</v>
      </c>
      <c r="B7" s="1" t="str">
        <f t="shared" si="12"/>
        <v>[data_18,provincias_18,~] = xlsread('BD_pobre_est_1_provincia_18.xlsx');</v>
      </c>
      <c r="E7" s="1" t="str">
        <f t="shared" si="13"/>
        <v>provincia_18 = unique(provincias_18(2:end,1));</v>
      </c>
      <c r="O7" s="1" t="str">
        <f t="shared" si="14"/>
        <v>pobreza_18 = reshape(data_18(:,2),T+S,N);</v>
      </c>
      <c r="T7" s="1" t="str">
        <f t="shared" si="15"/>
        <v xml:space="preserve">pobreza_18 = pobreza_18'; </v>
      </c>
      <c r="X7" s="1" t="str">
        <f t="shared" si="16"/>
        <v>tratado_18 = pobreza_18(1,:);</v>
      </c>
      <c r="AC7" s="1" t="str">
        <f t="shared" si="27"/>
        <v>pobreza_18(1,:) = [];</v>
      </c>
      <c r="AI7" s="1" t="str">
        <f t="shared" si="0"/>
        <v>pobreza_18 = [tratado_18;pobreza_18];</v>
      </c>
      <c r="AN7" s="1" t="str">
        <f t="shared" si="23"/>
        <v>Y_18 = pobreza_18; % outcome matrix</v>
      </c>
      <c r="AS7" s="1" t="str">
        <f t="shared" si="24"/>
        <v>Y_pre_18 = Y_18(:,1:T);</v>
      </c>
      <c r="AW7" s="1" t="str">
        <f t="shared" si="25"/>
        <v>Y_post_18 = Y_18(:,T+1:end);</v>
      </c>
      <c r="BA7" s="1" t="str">
        <f t="shared" si="26"/>
        <v>[a_hat_18,B_hat_18] = scm_batch(Y_pre_18);</v>
      </c>
      <c r="BF7" s="1" t="str">
        <f t="shared" si="17"/>
        <v>synthetic_control_18 = a_hat_18(1)+B_hat_18(1,:)*Y_18;</v>
      </c>
      <c r="BL7">
        <v>7</v>
      </c>
      <c r="BM7" s="1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P7">
        <v>7</v>
      </c>
      <c r="CQ7" t="str">
        <f>"%A_"&amp;CP7</f>
        <v>%A_7</v>
      </c>
      <c r="CW7">
        <v>7</v>
      </c>
      <c r="CX7" t="str">
        <f>"%A_"&amp;CW7</f>
        <v>%A_7</v>
      </c>
      <c r="DB7">
        <v>7</v>
      </c>
      <c r="DC7" t="str">
        <f>"%A_"&amp;DB7</f>
        <v>%A_7</v>
      </c>
      <c r="DG7">
        <v>7</v>
      </c>
      <c r="DH7" t="str">
        <f>"%A_"&amp;DG7</f>
        <v>%A_7</v>
      </c>
      <c r="DL7">
        <v>7</v>
      </c>
      <c r="DM7" t="str">
        <f>"%A_"&amp;DL7</f>
        <v>%A_7</v>
      </c>
      <c r="DQ7" s="1" t="str">
        <f t="shared" si="1"/>
        <v>M_hat_18 = (eye(N)-B_hat_18)'*(eye(N)-B_hat_18);</v>
      </c>
      <c r="DW7" s="1" t="str">
        <f t="shared" si="18"/>
        <v>synthetic_control_sp_18 = a_hat_18(1)+B_hat_18(1,:)*Y_18;</v>
      </c>
      <c r="EC7" s="1" t="str">
        <f t="shared" si="19"/>
        <v>alpha1_hat_vec_18 = zeros(1,S);</v>
      </c>
      <c r="EG7">
        <v>1</v>
      </c>
      <c r="EH7" s="1" t="str">
        <f>"alpha1_hat_vec_"&amp;EG7&amp;"(s) = alpha_hat_"&amp;EG7&amp;"(1);"</f>
        <v>alpha1_hat_vec_1(s) = alpha_hat_1(1);</v>
      </c>
      <c r="ER7" s="1" t="str">
        <f t="shared" si="20"/>
        <v>synthetic_control_18=synthetic_control_18';</v>
      </c>
      <c r="EW7" s="1" t="str">
        <f t="shared" si="21"/>
        <v>synthetic_control_sp_18=synthetic_control_sp_18';</v>
      </c>
      <c r="FB7" s="1" t="str">
        <f t="shared" si="22"/>
        <v>tratado_18=tratado_18';</v>
      </c>
      <c r="FF7" s="1" t="str">
        <f t="shared" si="2"/>
        <v>xlswrite('G:\Mi unidad\1. PROYECTOS TELLO 2022\SCM SPILL OVERS\outputs\pobreza\distancia_centro_salud\1%\simulacion_1\synthetic_control_outputs.xlsx',synthetic_control_18,18);</v>
      </c>
      <c r="FM7" s="1" t="str">
        <f t="shared" si="3"/>
        <v>xlswrite('G:\Mi unidad\1. PROYECTOS TELLO 2022\SCM SPILL OVERS\outputs\pobreza\informalidad\1%\simulacion_1\synthetic_control_outputs.xlsx',synthetic_control_18,18);</v>
      </c>
      <c r="FS7" s="1" t="str">
        <f t="shared" si="4"/>
        <v>xlswrite('G:\Mi unidad\1. PROYECTOS TELLO 2022\SCM SPILL OVERS\outputs\pobreza\densidad\1%\simulacion_1\synthetic_control_outputs.xlsx',synthetic_control_18,18);</v>
      </c>
      <c r="FZ7" s="1" t="str">
        <f t="shared" si="5"/>
        <v>xlswrite('G:\Mi unidad\1. PROYECTOS TELLO 2022\SCM SPILL OVERS\outputs\pobreza\bajo_niv_educ\1%\simulacion_1\synthetic_control_outputs.xlsx',synthetic_control_18,18);</v>
      </c>
      <c r="GF7" s="1" t="str">
        <f t="shared" si="6"/>
        <v>xlswrite('G:\Mi unidad\1. PROYECTOS TELLO 2022\SCM SPILL OVERS\outputs\pobreza\bajo_ingreso\1%\simulacion_1\synthetic_control_outputs.xlsx',synthetic_control_18,18);</v>
      </c>
      <c r="GL7" s="1" t="str">
        <f t="shared" si="7"/>
        <v>xlswrite('G:\Mi unidad\1. PROYECTOS TELLO 2022\SCM SPILL OVERS\outputs\pobreza\densidad_g\1%\simulacion_1\synthetic_control_outputs.xlsx',synthetic_control_18,18);</v>
      </c>
      <c r="GS7" s="1" t="str">
        <f t="shared" si="8"/>
        <v>xlswrite('G:\Mi unidad\1. PROYECTOS TELLO 2022\SCM SPILL OVERS\outputs\pobreza\alimentos\1%\simulacion_1\synthetic_control_outputs.xlsx',synthetic_control_18,18);</v>
      </c>
      <c r="GZ7" s="1" t="str">
        <f t="shared" si="9"/>
        <v>xlswrite('G:\Mi unidad\1. PROYECTOS TELLO 2022\SCM SPILL OVERS\outputs\pobreza\jefe_hogar\1%\simulacion_1\synthetic_control_outputs.xlsx',synthetic_control_18,18);</v>
      </c>
      <c r="HF7" s="1" t="str">
        <f t="shared" si="10"/>
        <v>xlswrite('G:\Mi unidad\1. PROYECTOS TELLO 2022\SCM SPILL OVERS\outputs\pobreza\mujeres\1%\simulacion_1\synthetic_control_outputs.xlsx',synthetic_control_18,18);</v>
      </c>
      <c r="HL7" s="1" t="str">
        <f t="shared" si="11"/>
        <v>xlswrite('G:\Mi unidad\1. PROYECTOS TELLO 2022\SCM SPILL OVERS\outputs\pobreza\criminalidad\1%\simulacion_1\synthetic_control_outputs.xlsx',synthetic_control_18,18);</v>
      </c>
      <c r="HS7">
        <v>1</v>
      </c>
      <c r="HT7" t="str">
        <f>"    [p_value_"&amp;HS7&amp; ",lb_"&amp;HS7&amp;",ub_"&amp;HS7&amp;"] = sp_andrews_te(Y_pre_"&amp;HS7&amp;",pobreza_"&amp;HS7&amp;"(:,T+s),A_"&amp;HS7&amp;",C,.05);"</f>
        <v xml:space="preserve">    [p_value_1,lb_1,ub_1] = sp_andrews_te(Y_pre_1,pobreza_1(:,T+s),A_1,C,.05);</v>
      </c>
      <c r="HZ7">
        <v>1</v>
      </c>
      <c r="IA7" t="str">
        <f>"    spillover_test_"&amp;HZ7&amp;"(s) = sp_andrews(Y_pre_"&amp;HZ7&amp;",pobreza_"&amp;HZ7&amp;"(:,T+s),A_"&amp;HZ7&amp;",C,d,alpha_sig);"</f>
        <v xml:space="preserve">    spillover_test_1(s) = sp_andrews(Y_pre_1,pobreza_1(:,T+s),A_1,C,d,alpha_sig);</v>
      </c>
      <c r="IG7">
        <v>7</v>
      </c>
      <c r="IH7" t="str">
        <f>"xlswrite('G:\Mi unidad\1. PROYECTOS TELLO 2022\SCM SPILL OVERS\outputs\pobreza\bajo_niv_educ\1%\simulacion_1\output_tests.xlsx',lb_vec_"&amp;IG7&amp;"','lb_vec_"&amp;IG7&amp;"');"</f>
        <v>xlswrite('G:\Mi unidad\1. PROYECTOS TELLO 2022\SCM SPILL OVERS\outputs\pobreza\bajo_niv_educ\1%\simulacion_1\output_tests.xlsx',lb_vec_7','lb_vec_7');</v>
      </c>
      <c r="IU7">
        <v>7</v>
      </c>
      <c r="IV7" t="str">
        <f>"xlswrite('G:\Mi unidad\1. PROYECTOS TELLO 2022\SCM SPILL OVERS\outputs\pobreza\bajo_ingreso\1%\simulacion_1\output_tests.xlsx',lb_vec_"&amp;IU7&amp;"','lb_vec_"&amp;IU7&amp;"');"</f>
        <v>xlswrite('G:\Mi unidad\1. PROYECTOS TELLO 2022\SCM SPILL OVERS\outputs\pobreza\bajo_ingreso\1%\simulacion_1\output_tests.xlsx',lb_vec_7','lb_vec_7');</v>
      </c>
      <c r="JG7">
        <v>7</v>
      </c>
      <c r="JH7" t="str">
        <f>"xlswrite('G:\Mi unidad\1. PROYECTOS TELLO 2022\SCM SPILL OVERS\outputs\pobreza\densidad\1%\simulacion_1\output_tests.xlsx',lb_vec_"&amp;JG7&amp;"','lb_vec_"&amp;JG7&amp;"');"</f>
        <v>xlswrite('G:\Mi unidad\1. PROYECTOS TELLO 2022\SCM SPILL OVERS\outputs\pobreza\densidad\1%\simulacion_1\output_tests.xlsx',lb_vec_7','lb_vec_7');</v>
      </c>
      <c r="JS7">
        <v>7</v>
      </c>
      <c r="JT7" t="str">
        <f>"xlswrite('G:\Mi unidad\1. PROYECTOS TELLO 2022\SCM SPILL OVERS\outputs\pobreza\densidad_g\1%\simulacion_1\output_tests.xlsx',lb_vec_"&amp;JS7&amp;"','lb_vec_"&amp;JS7&amp;"');"</f>
        <v>xlswrite('G:\Mi unidad\1. PROYECTOS TELLO 2022\SCM SPILL OVERS\outputs\pobreza\densidad_g\1%\simulacion_1\output_tests.xlsx',lb_vec_7','lb_vec_7');</v>
      </c>
      <c r="KE7">
        <v>7</v>
      </c>
      <c r="KF7" t="str">
        <f>"xlswrite('G:\Mi unidad\1. PROYECTOS TELLO 2022\SCM SPILL OVERS\outputs\pobreza\distancia_centro_salud\1%\simulacion_1\output_tests.xlsx',lb_vec_"&amp;KE7&amp;"','lb_vec_"&amp;KE7&amp;"');"</f>
        <v>xlswrite('G:\Mi unidad\1. PROYECTOS TELLO 2022\SCM SPILL OVERS\outputs\pobreza\distancia_centro_salud\1%\simulacion_1\output_tests.xlsx',lb_vec_7','lb_vec_7');</v>
      </c>
      <c r="KR7">
        <v>7</v>
      </c>
      <c r="KS7" t="str">
        <f>"xlswrite('G:\Mi unidad\1. PROYECTOS TELLO 2022\SCM SPILL OVERS\outputs\pobreza\informalidad\1%\simulacion_1\output_tests.xlsx',lb_vec_"&amp;KR7&amp;"','lb_vec_"&amp;KR7&amp;"');"</f>
        <v>xlswrite('G:\Mi unidad\1. PROYECTOS TELLO 2022\SCM SPILL OVERS\outputs\pobreza\informalidad\1%\simulacion_1\output_tests.xlsx',lb_vec_7','lb_vec_7');</v>
      </c>
      <c r="LE7">
        <v>7</v>
      </c>
      <c r="LF7" t="str">
        <f>"xlswrite('G:\Mi unidad\1. PROYECTOS TELLO 2022\SCM SPILL OVERS\outputs\pobreza\alimentos\1%\simulacion_1\output_tests.xlsx',lb_vec_"&amp;LE7&amp;"','lb_vec_"&amp;LE7&amp;"');"</f>
        <v>xlswrite('G:\Mi unidad\1. PROYECTOS TELLO 2022\SCM SPILL OVERS\outputs\pobreza\alimentos\1%\simulacion_1\output_tests.xlsx',lb_vec_7','lb_vec_7');</v>
      </c>
      <c r="LL7">
        <v>7</v>
      </c>
      <c r="LM7" t="str">
        <f>"xlswrite('G:\Mi unidad\1. PROYECTOS TELLO 2022\SCM SPILL OVERS\outputs\pobreza\jefe_hogar\1%\simulacion_1\output_tests.xlsx',lb_vec_"&amp;LL7&amp;"','lb_vec_"&amp;LL7&amp;"');"</f>
        <v>xlswrite('G:\Mi unidad\1. PROYECTOS TELLO 2022\SCM SPILL OVERS\outputs\pobreza\jefe_hogar\1%\simulacion_1\output_tests.xlsx',lb_vec_7','lb_vec_7');</v>
      </c>
      <c r="LS7">
        <v>7</v>
      </c>
      <c r="LT7" t="str">
        <f>"xlswrite('G:\Mi unidad\1. PROYECTOS TELLO 2022\SCM SPILL OVERS\outputs\pobreza\mujeres\1%\simulacion_1\output_tests.xlsx',lb_vec_"&amp;LS7&amp;"','lb_vec_"&amp;LS7&amp;"');"</f>
        <v>xlswrite('G:\Mi unidad\1. PROYECTOS TELLO 2022\SCM SPILL OVERS\outputs\pobreza\mujeres\1%\simulacion_1\output_tests.xlsx',lb_vec_7','lb_vec_7');</v>
      </c>
      <c r="ME7">
        <v>7</v>
      </c>
      <c r="MF7" t="str">
        <f>"xlswrite('G:\Mi unidad\1. PROYECTOS TELLO 2022\SCM SPILL OVERS\outputs\pobreza\criminalidad\1%\simulacion_1\output_tests.xlsx',lb_vec_"&amp;ME7&amp;"','lb_vec_"&amp;ME7&amp;"');"</f>
        <v>xlswrite('G:\Mi unidad\1. PROYECTOS TELLO 2022\SCM SPILL OVERS\outputs\pobreza\criminalidad\1%\simulacion_1\output_tests.xlsx',lb_vec_7','lb_vec_7');</v>
      </c>
    </row>
    <row r="8" spans="1:344" x14ac:dyDescent="0.3">
      <c r="A8">
        <v>23</v>
      </c>
      <c r="B8" s="1" t="str">
        <f t="shared" si="12"/>
        <v>[data_23,provincias_23,~] = xlsread('BD_pobre_est_1_provincia_23.xlsx');</v>
      </c>
      <c r="E8" s="1" t="str">
        <f t="shared" si="13"/>
        <v>provincia_23 = unique(provincias_23(2:end,1));</v>
      </c>
      <c r="O8" s="1" t="str">
        <f t="shared" si="14"/>
        <v>pobreza_23 = reshape(data_23(:,2),T+S,N);</v>
      </c>
      <c r="T8" s="1" t="str">
        <f t="shared" si="15"/>
        <v xml:space="preserve">pobreza_23 = pobreza_23'; </v>
      </c>
      <c r="X8" s="1" t="str">
        <f t="shared" si="16"/>
        <v>tratado_23 = pobreza_23(1,:);</v>
      </c>
      <c r="AC8" s="1" t="str">
        <f t="shared" si="27"/>
        <v>pobreza_23(1,:) = [];</v>
      </c>
      <c r="AI8" s="1" t="str">
        <f t="shared" si="0"/>
        <v>pobreza_23 = [tratado_23;pobreza_23];</v>
      </c>
      <c r="AN8" s="1" t="str">
        <f t="shared" si="23"/>
        <v>Y_23 = pobreza_23; % outcome matrix</v>
      </c>
      <c r="AS8" s="1" t="str">
        <f t="shared" si="24"/>
        <v>Y_pre_23 = Y_23(:,1:T);</v>
      </c>
      <c r="AW8" s="1" t="str">
        <f t="shared" si="25"/>
        <v>Y_post_23 = Y_23(:,T+1:end);</v>
      </c>
      <c r="BA8" s="1" t="str">
        <f t="shared" si="26"/>
        <v>[a_hat_23,B_hat_23] = scm_batch(Y_pre_23);</v>
      </c>
      <c r="BF8" s="1" t="str">
        <f t="shared" si="17"/>
        <v>synthetic_control_23 = a_hat_23(1)+B_hat_23(1,:)*Y_23;</v>
      </c>
      <c r="BL8">
        <v>7</v>
      </c>
      <c r="BM8" s="1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P8">
        <v>7</v>
      </c>
      <c r="CQ8" t="str">
        <f>"% Provincia_"&amp;CP8</f>
        <v>% Provincia_7</v>
      </c>
      <c r="CW8">
        <v>7</v>
      </c>
      <c r="CX8" t="str">
        <f>"% Provincia_"&amp;CW8</f>
        <v>% Provincia_7</v>
      </c>
      <c r="DB8">
        <v>7</v>
      </c>
      <c r="DC8" t="str">
        <f>"% Provincia_"&amp;DB8</f>
        <v>% Provincia_7</v>
      </c>
      <c r="DG8">
        <v>7</v>
      </c>
      <c r="DH8" t="str">
        <f>"% Provincia_"&amp;DG8</f>
        <v>% Provincia_7</v>
      </c>
      <c r="DL8">
        <v>7</v>
      </c>
      <c r="DM8" t="str">
        <f>"% Provincia_"&amp;DL8</f>
        <v>% Provincia_7</v>
      </c>
      <c r="DQ8" s="1" t="str">
        <f t="shared" ref="DQ8:DQ60" si="28">"M_hat_"&amp;A8&amp;" = (eye(N)-B_hat_"&amp;A8&amp;")'*(eye(N)-B_hat_"&amp;A8&amp;");"</f>
        <v>M_hat_23 = (eye(N)-B_hat_23)'*(eye(N)-B_hat_23);</v>
      </c>
      <c r="DW8" s="1" t="str">
        <f t="shared" si="18"/>
        <v>synthetic_control_sp_23 = a_hat_23(1)+B_hat_23(1,:)*Y_23;</v>
      </c>
      <c r="EC8" s="1" t="str">
        <f t="shared" si="19"/>
        <v>alpha1_hat_vec_23 = zeros(1,S);</v>
      </c>
      <c r="EG8">
        <v>1</v>
      </c>
      <c r="EH8" s="1" t="str">
        <f>"synthetic_control_sp_"&amp;EG8&amp;"(T+s) = Y_"&amp;EG8&amp;"(1,T+s)-alpha1_hat_vec_"&amp;EG8&amp;"(s);"</f>
        <v>synthetic_control_sp_1(T+s) = Y_1(1,T+s)-alpha1_hat_vec_1(s);</v>
      </c>
      <c r="ER8" s="1" t="str">
        <f t="shared" si="20"/>
        <v>synthetic_control_23=synthetic_control_23';</v>
      </c>
      <c r="EW8" s="1" t="str">
        <f t="shared" si="21"/>
        <v>synthetic_control_sp_23=synthetic_control_sp_23';</v>
      </c>
      <c r="FB8" s="1" t="str">
        <f t="shared" si="22"/>
        <v>tratado_23=tratado_23';</v>
      </c>
      <c r="FF8" s="1" t="str">
        <f t="shared" si="2"/>
        <v>xlswrite('G:\Mi unidad\1. PROYECTOS TELLO 2022\SCM SPILL OVERS\outputs\pobreza\distancia_centro_salud\1%\simulacion_1\synthetic_control_outputs.xlsx',synthetic_control_23,23);</v>
      </c>
      <c r="FM8" s="1" t="str">
        <f t="shared" si="3"/>
        <v>xlswrite('G:\Mi unidad\1. PROYECTOS TELLO 2022\SCM SPILL OVERS\outputs\pobreza\informalidad\1%\simulacion_1\synthetic_control_outputs.xlsx',synthetic_control_23,23);</v>
      </c>
      <c r="FS8" s="1" t="str">
        <f t="shared" si="4"/>
        <v>xlswrite('G:\Mi unidad\1. PROYECTOS TELLO 2022\SCM SPILL OVERS\outputs\pobreza\densidad\1%\simulacion_1\synthetic_control_outputs.xlsx',synthetic_control_23,23);</v>
      </c>
      <c r="FZ8" s="1" t="str">
        <f t="shared" si="5"/>
        <v>xlswrite('G:\Mi unidad\1. PROYECTOS TELLO 2022\SCM SPILL OVERS\outputs\pobreza\bajo_niv_educ\1%\simulacion_1\synthetic_control_outputs.xlsx',synthetic_control_23,23);</v>
      </c>
      <c r="GF8" s="1" t="str">
        <f t="shared" si="6"/>
        <v>xlswrite('G:\Mi unidad\1. PROYECTOS TELLO 2022\SCM SPILL OVERS\outputs\pobreza\bajo_ingreso\1%\simulacion_1\synthetic_control_outputs.xlsx',synthetic_control_23,23);</v>
      </c>
      <c r="GL8" s="1" t="str">
        <f t="shared" si="7"/>
        <v>xlswrite('G:\Mi unidad\1. PROYECTOS TELLO 2022\SCM SPILL OVERS\outputs\pobreza\densidad_g\1%\simulacion_1\synthetic_control_outputs.xlsx',synthetic_control_23,23);</v>
      </c>
      <c r="GS8" s="1" t="str">
        <f t="shared" si="8"/>
        <v>xlswrite('G:\Mi unidad\1. PROYECTOS TELLO 2022\SCM SPILL OVERS\outputs\pobreza\alimentos\1%\simulacion_1\synthetic_control_outputs.xlsx',synthetic_control_23,23);</v>
      </c>
      <c r="GZ8" s="1" t="str">
        <f t="shared" si="9"/>
        <v>xlswrite('G:\Mi unidad\1. PROYECTOS TELLO 2022\SCM SPILL OVERS\outputs\pobreza\jefe_hogar\1%\simulacion_1\synthetic_control_outputs.xlsx',synthetic_control_23,23);</v>
      </c>
      <c r="HF8" s="1" t="str">
        <f t="shared" si="10"/>
        <v>xlswrite('G:\Mi unidad\1. PROYECTOS TELLO 2022\SCM SPILL OVERS\outputs\pobreza\mujeres\1%\simulacion_1\synthetic_control_outputs.xlsx',synthetic_control_23,23);</v>
      </c>
      <c r="HL8" s="1" t="str">
        <f t="shared" si="11"/>
        <v>xlswrite('G:\Mi unidad\1. PROYECTOS TELLO 2022\SCM SPILL OVERS\outputs\pobreza\criminalidad\1%\simulacion_1\synthetic_control_outputs.xlsx',synthetic_control_23,23);</v>
      </c>
      <c r="HS8">
        <v>1</v>
      </c>
      <c r="HT8" t="str">
        <f>"    p_value_vec_"&amp;HS8&amp;"(s) = p_value_"&amp;HS8&amp;";"</f>
        <v xml:space="preserve">    p_value_vec_1(s) = p_value_1;</v>
      </c>
      <c r="HZ8">
        <v>1</v>
      </c>
      <c r="IA8" t="s">
        <v>18</v>
      </c>
      <c r="IG8">
        <v>7</v>
      </c>
      <c r="IH8" t="str">
        <f>"xlswrite('G:\Mi unidad\1. PROYECTOS TELLO 2022\SCM SPILL OVERS\outputs\pobreza\bajo_niv_educ\1%\simulacion_1\output_tests.xlsx',ub_vec_"&amp;IG8&amp;"','ub_vec_"&amp;IG8&amp;"');"</f>
        <v>xlswrite('G:\Mi unidad\1. PROYECTOS TELLO 2022\SCM SPILL OVERS\outputs\pobreza\bajo_niv_educ\1%\simulacion_1\output_tests.xlsx',ub_vec_7','ub_vec_7');</v>
      </c>
      <c r="IU8">
        <v>7</v>
      </c>
      <c r="IV8" t="str">
        <f>"xlswrite('G:\Mi unidad\1. PROYECTOS TELLO 2022\SCM SPILL OVERS\outputs\pobreza\bajo_ingreso\1%\simulacion_1\output_tests.xlsx',ub_vec_"&amp;IU8&amp;"','ub_vec_"&amp;IU8&amp;"');"</f>
        <v>xlswrite('G:\Mi unidad\1. PROYECTOS TELLO 2022\SCM SPILL OVERS\outputs\pobreza\bajo_ingreso\1%\simulacion_1\output_tests.xlsx',ub_vec_7','ub_vec_7');</v>
      </c>
      <c r="JG8">
        <v>7</v>
      </c>
      <c r="JH8" t="str">
        <f>"xlswrite('G:\Mi unidad\1. PROYECTOS TELLO 2022\SCM SPILL OVERS\outputs\pobreza\densidad\1%\simulacion_1\output_tests.xlsx',ub_vec_"&amp;JG8&amp;"','ub_vec_"&amp;JG8&amp;"');"</f>
        <v>xlswrite('G:\Mi unidad\1. PROYECTOS TELLO 2022\SCM SPILL OVERS\outputs\pobreza\densidad\1%\simulacion_1\output_tests.xlsx',ub_vec_7','ub_vec_7');</v>
      </c>
      <c r="JS8">
        <v>7</v>
      </c>
      <c r="JT8" t="str">
        <f>"xlswrite('G:\Mi unidad\1. PROYECTOS TELLO 2022\SCM SPILL OVERS\outputs\pobreza\densidad_g\1%\simulacion_1\output_tests.xlsx',ub_vec_"&amp;JS8&amp;"','ub_vec_"&amp;JS8&amp;"');"</f>
        <v>xlswrite('G:\Mi unidad\1. PROYECTOS TELLO 2022\SCM SPILL OVERS\outputs\pobreza\densidad_g\1%\simulacion_1\output_tests.xlsx',ub_vec_7','ub_vec_7');</v>
      </c>
      <c r="KE8">
        <v>7</v>
      </c>
      <c r="KF8" t="str">
        <f>"xlswrite('G:\Mi unidad\1. PROYECTOS TELLO 2022\SCM SPILL OVERS\outputs\pobreza\distancia_centro_salud\1%\simulacion_1\output_tests.xlsx',ub_vec_"&amp;KE8&amp;"','ub_vec_"&amp;KE8&amp;"');"</f>
        <v>xlswrite('G:\Mi unidad\1. PROYECTOS TELLO 2022\SCM SPILL OVERS\outputs\pobreza\distancia_centro_salud\1%\simulacion_1\output_tests.xlsx',ub_vec_7','ub_vec_7');</v>
      </c>
      <c r="KR8">
        <v>7</v>
      </c>
      <c r="KS8" t="str">
        <f>"xlswrite('G:\Mi unidad\1. PROYECTOS TELLO 2022\SCM SPILL OVERS\outputs\pobreza\informalidad\1%\simulacion_1\output_tests.xlsx',ub_vec_"&amp;KR8&amp;"','ub_vec_"&amp;KR8&amp;"');"</f>
        <v>xlswrite('G:\Mi unidad\1. PROYECTOS TELLO 2022\SCM SPILL OVERS\outputs\pobreza\informalidad\1%\simulacion_1\output_tests.xlsx',ub_vec_7','ub_vec_7');</v>
      </c>
      <c r="LE8">
        <v>7</v>
      </c>
      <c r="LF8" t="str">
        <f>"xlswrite('G:\Mi unidad\1. PROYECTOS TELLO 2022\SCM SPILL OVERS\outputs\pobreza\alimentos\1%\simulacion_1\output_tests.xlsx',ub_vec_"&amp;LE8&amp;"','ub_vec_"&amp;LE8&amp;"');"</f>
        <v>xlswrite('G:\Mi unidad\1. PROYECTOS TELLO 2022\SCM SPILL OVERS\outputs\pobreza\alimentos\1%\simulacion_1\output_tests.xlsx',ub_vec_7','ub_vec_7');</v>
      </c>
      <c r="LL8">
        <v>7</v>
      </c>
      <c r="LM8" t="str">
        <f>"xlswrite('G:\Mi unidad\1. PROYECTOS TELLO 2022\SCM SPILL OVERS\outputs\pobreza\jefe_hogar\1%\simulacion_1\output_tests.xlsx',ub_vec_"&amp;LL8&amp;"','ub_vec_"&amp;LL8&amp;"');"</f>
        <v>xlswrite('G:\Mi unidad\1. PROYECTOS TELLO 2022\SCM SPILL OVERS\outputs\pobreza\jefe_hogar\1%\simulacion_1\output_tests.xlsx',ub_vec_7','ub_vec_7');</v>
      </c>
      <c r="LS8">
        <v>7</v>
      </c>
      <c r="LT8" t="str">
        <f>"xlswrite('G:\Mi unidad\1. PROYECTOS TELLO 2022\SCM SPILL OVERS\outputs\pobreza\mujeres\1%\simulacion_1\output_tests.xlsx',ub_vec_"&amp;LS8&amp;"','ub_vec_"&amp;LS8&amp;"');"</f>
        <v>xlswrite('G:\Mi unidad\1. PROYECTOS TELLO 2022\SCM SPILL OVERS\outputs\pobreza\mujeres\1%\simulacion_1\output_tests.xlsx',ub_vec_7','ub_vec_7');</v>
      </c>
      <c r="ME8">
        <v>7</v>
      </c>
      <c r="MF8" t="str">
        <f>"xlswrite('G:\Mi unidad\1. PROYECTOS TELLO 2022\SCM SPILL OVERS\outputs\pobreza\criminalidad\1%\simulacion_1\output_tests.xlsx',ub_vec_"&amp;ME8&amp;"','ub_vec_"&amp;ME8&amp;"');"</f>
        <v>xlswrite('G:\Mi unidad\1. PROYECTOS TELLO 2022\SCM SPILL OVERS\outputs\pobreza\criminalidad\1%\simulacion_1\output_tests.xlsx',ub_vec_7','ub_vec_7');</v>
      </c>
    </row>
    <row r="9" spans="1:344" x14ac:dyDescent="0.3">
      <c r="A9">
        <v>26</v>
      </c>
      <c r="B9" s="1" t="str">
        <f t="shared" si="12"/>
        <v>[data_26,provincias_26,~] = xlsread('BD_pobre_est_1_provincia_26.xlsx');</v>
      </c>
      <c r="E9" s="1" t="str">
        <f t="shared" si="13"/>
        <v>provincia_26 = unique(provincias_26(2:end,1));</v>
      </c>
      <c r="O9" s="1" t="str">
        <f t="shared" si="14"/>
        <v>pobreza_26 = reshape(data_26(:,2),T+S,N);</v>
      </c>
      <c r="T9" s="1" t="str">
        <f t="shared" si="15"/>
        <v xml:space="preserve">pobreza_26 = pobreza_26'; </v>
      </c>
      <c r="X9" s="1" t="str">
        <f t="shared" si="16"/>
        <v>tratado_26 = pobreza_26(1,:);</v>
      </c>
      <c r="AC9" s="1" t="str">
        <f t="shared" si="27"/>
        <v>pobreza_26(1,:) = [];</v>
      </c>
      <c r="AI9" s="1" t="str">
        <f t="shared" si="0"/>
        <v>pobreza_26 = [tratado_26;pobreza_26];</v>
      </c>
      <c r="AN9" s="1" t="str">
        <f t="shared" si="23"/>
        <v>Y_26 = pobreza_26; % outcome matrix</v>
      </c>
      <c r="AS9" s="1" t="str">
        <f t="shared" si="24"/>
        <v>Y_pre_26 = Y_26(:,1:T);</v>
      </c>
      <c r="AW9" s="1" t="str">
        <f t="shared" si="25"/>
        <v>Y_post_26 = Y_26(:,T+1:end);</v>
      </c>
      <c r="BA9" s="1" t="str">
        <f t="shared" si="26"/>
        <v>[a_hat_26,B_hat_26] = scm_batch(Y_pre_26);</v>
      </c>
      <c r="BF9" s="1" t="str">
        <f t="shared" si="17"/>
        <v>synthetic_control_26 = a_hat_26(1)+B_hat_26(1,:)*Y_26;</v>
      </c>
      <c r="BL9">
        <v>7</v>
      </c>
      <c r="BM9" s="1" t="str">
        <f>"A_"&amp;BL7&amp;"(:,ind_"&amp;BL7&amp;" == 0) = [];"</f>
        <v>A_7(:,ind_7 == 0) = [];</v>
      </c>
      <c r="BR9">
        <v>7</v>
      </c>
      <c r="BS9" s="1" t="str">
        <f>"ind_"&amp;BR7&amp;" = xlsread('spillover_bajo_niv_educ_"&amp;BR7&amp;".xlsx')"</f>
        <v>ind_7 = xlsread('spillover_bajo_niv_educ_7.xlsx')</v>
      </c>
      <c r="BX9">
        <v>7</v>
      </c>
      <c r="BY9" s="1" t="str">
        <f>"ind_"&amp;BX7&amp;" = xlsread('spillover_bajo_ingreso_"&amp;BX7&amp;".xlsx')"</f>
        <v>ind_7 = xlsread('spillover_bajo_ingreso_7.xlsx')</v>
      </c>
      <c r="CD9">
        <v>7</v>
      </c>
      <c r="CE9" s="1" t="str">
        <f>"ind_"&amp;CD7&amp;" = xlsread('spillover_densidad_"&amp;CD7&amp;".xlsx')"</f>
        <v>ind_7 = xlsread('spillover_densidad_7.xlsx')</v>
      </c>
      <c r="CJ9">
        <v>7</v>
      </c>
      <c r="CK9" s="1" t="str">
        <f>"ind_"&amp;CJ7&amp;" = xlsread('spillover_densidad_g_"&amp;CJ7&amp;".xlsx')"</f>
        <v>ind_7 = xlsread('spillover_densidad_g_7.xlsx')</v>
      </c>
      <c r="CP9">
        <v>7</v>
      </c>
      <c r="CQ9" s="1" t="str">
        <f>"ind_"&amp;CP7&amp;" = xlsread('spillover_tiempo_cs_"&amp;CP7&amp;".xlsx')"</f>
        <v>ind_7 = xlsread('spillover_tiempo_cs_7.xlsx')</v>
      </c>
      <c r="CW9">
        <v>7</v>
      </c>
      <c r="CX9" s="1" t="str">
        <f>"ind_"&amp;CW7&amp;" = xlsread('spillover_alimentos_"&amp;CW7&amp;".xlsx')"</f>
        <v>ind_7 = xlsread('spillover_alimentos_7.xlsx')</v>
      </c>
      <c r="DB9">
        <v>7</v>
      </c>
      <c r="DC9" s="1" t="str">
        <f>"ind_"&amp;DB7&amp;" = xlsread('spillover_criminalidad_"&amp;DB7&amp;".xlsx')"</f>
        <v>ind_7 = xlsread('spillover_criminalidad_7.xlsx')</v>
      </c>
      <c r="DG9">
        <v>7</v>
      </c>
      <c r="DH9" s="1" t="str">
        <f>"ind_"&amp;DG7&amp;" = xlsread('spillover_jefe_hogar_"&amp;DG7&amp;".xlsx')"</f>
        <v>ind_7 = xlsread('spillover_jefe_hogar_7.xlsx')</v>
      </c>
      <c r="DL9">
        <v>7</v>
      </c>
      <c r="DM9" s="1" t="str">
        <f>"ind_"&amp;DL7&amp;" = xlsread('spillover_mujeres_"&amp;DL7&amp;".xlsx')"</f>
        <v>ind_7 = xlsread('spillover_mujeres_7.xlsx')</v>
      </c>
      <c r="DQ9" s="1" t="str">
        <f t="shared" si="28"/>
        <v>M_hat_26 = (eye(N)-B_hat_26)'*(eye(N)-B_hat_26);</v>
      </c>
      <c r="DW9" s="1" t="str">
        <f t="shared" si="18"/>
        <v>synthetic_control_sp_26 = a_hat_26(1)+B_hat_26(1,:)*Y_26;</v>
      </c>
      <c r="EC9" s="1" t="str">
        <f t="shared" si="19"/>
        <v>alpha1_hat_vec_26 = zeros(1,S);</v>
      </c>
      <c r="EG9">
        <v>1</v>
      </c>
      <c r="EH9" s="3" t="s">
        <v>18</v>
      </c>
      <c r="ER9" s="1" t="str">
        <f t="shared" si="20"/>
        <v>synthetic_control_26=synthetic_control_26';</v>
      </c>
      <c r="EW9" s="1" t="str">
        <f t="shared" si="21"/>
        <v>synthetic_control_sp_26=synthetic_control_sp_26';</v>
      </c>
      <c r="FB9" s="1" t="str">
        <f t="shared" si="22"/>
        <v>tratado_26=tratado_26';</v>
      </c>
      <c r="FF9" s="1" t="str">
        <f t="shared" si="2"/>
        <v>xlswrite('G:\Mi unidad\1. PROYECTOS TELLO 2022\SCM SPILL OVERS\outputs\pobreza\distancia_centro_salud\1%\simulacion_1\synthetic_control_outputs.xlsx',synthetic_control_26,26);</v>
      </c>
      <c r="FM9" s="1" t="str">
        <f t="shared" si="3"/>
        <v>xlswrite('G:\Mi unidad\1. PROYECTOS TELLO 2022\SCM SPILL OVERS\outputs\pobreza\informalidad\1%\simulacion_1\synthetic_control_outputs.xlsx',synthetic_control_26,26);</v>
      </c>
      <c r="FS9" s="1" t="str">
        <f t="shared" si="4"/>
        <v>xlswrite('G:\Mi unidad\1. PROYECTOS TELLO 2022\SCM SPILL OVERS\outputs\pobreza\densidad\1%\simulacion_1\synthetic_control_outputs.xlsx',synthetic_control_26,26);</v>
      </c>
      <c r="FZ9" s="1" t="str">
        <f t="shared" si="5"/>
        <v>xlswrite('G:\Mi unidad\1. PROYECTOS TELLO 2022\SCM SPILL OVERS\outputs\pobreza\bajo_niv_educ\1%\simulacion_1\synthetic_control_outputs.xlsx',synthetic_control_26,26);</v>
      </c>
      <c r="GF9" s="1" t="str">
        <f t="shared" si="6"/>
        <v>xlswrite('G:\Mi unidad\1. PROYECTOS TELLO 2022\SCM SPILL OVERS\outputs\pobreza\bajo_ingreso\1%\simulacion_1\synthetic_control_outputs.xlsx',synthetic_control_26,26);</v>
      </c>
      <c r="GL9" s="1" t="str">
        <f t="shared" si="7"/>
        <v>xlswrite('G:\Mi unidad\1. PROYECTOS TELLO 2022\SCM SPILL OVERS\outputs\pobreza\densidad_g\1%\simulacion_1\synthetic_control_outputs.xlsx',synthetic_control_26,26);</v>
      </c>
      <c r="GS9" s="1" t="str">
        <f t="shared" si="8"/>
        <v>xlswrite('G:\Mi unidad\1. PROYECTOS TELLO 2022\SCM SPILL OVERS\outputs\pobreza\alimentos\1%\simulacion_1\synthetic_control_outputs.xlsx',synthetic_control_26,26);</v>
      </c>
      <c r="GZ9" s="1" t="str">
        <f t="shared" si="9"/>
        <v>xlswrite('G:\Mi unidad\1. PROYECTOS TELLO 2022\SCM SPILL OVERS\outputs\pobreza\jefe_hogar\1%\simulacion_1\synthetic_control_outputs.xlsx',synthetic_control_26,26);</v>
      </c>
      <c r="HF9" s="1" t="str">
        <f t="shared" si="10"/>
        <v>xlswrite('G:\Mi unidad\1. PROYECTOS TELLO 2022\SCM SPILL OVERS\outputs\pobreza\mujeres\1%\simulacion_1\synthetic_control_outputs.xlsx',synthetic_control_26,26);</v>
      </c>
      <c r="HL9" s="1" t="str">
        <f t="shared" si="11"/>
        <v>xlswrite('G:\Mi unidad\1. PROYECTOS TELLO 2022\SCM SPILL OVERS\outputs\pobreza\criminalidad\1%\simulacion_1\synthetic_control_outputs.xlsx',synthetic_control_26,26);</v>
      </c>
      <c r="HS9">
        <v>1</v>
      </c>
      <c r="HT9" t="str">
        <f>"    lb_vec_"&amp;HS9&amp;"(s) = lb_"&amp;HS9&amp;";"</f>
        <v xml:space="preserve">    lb_vec_1(s) = lb_1;</v>
      </c>
      <c r="HZ9">
        <v>7</v>
      </c>
      <c r="IA9" t="str">
        <f>"spillover_test_"&amp;HZ9&amp;" = zeros(1,S);"</f>
        <v>spillover_test_7 = zeros(1,S);</v>
      </c>
      <c r="IG9">
        <v>7</v>
      </c>
      <c r="IH9" t="str">
        <f>"xlswrite('G:\Mi unidad\1. PROYECTOS TELLO 2022\SCM SPILL OVERS\outputs\pobreza\bajo_niv_educ\1%\simulacion_1\output_tests.xlsx',p_value_vec_"&amp;IG9&amp;"','p_value_vec_"&amp;IG9&amp;"');"</f>
        <v>xlswrite('G:\Mi unidad\1. PROYECTOS TELLO 2022\SCM SPILL OVERS\outputs\pobreza\bajo_niv_educ\1%\simulacion_1\output_tests.xlsx',p_value_vec_7','p_value_vec_7');</v>
      </c>
      <c r="IU9">
        <v>7</v>
      </c>
      <c r="IV9" t="str">
        <f>"xlswrite('G:\Mi unidad\1. PROYECTOS TELLO 2022\SCM SPILL OVERS\outputs\pobreza\bajo_ingreso\1%\simulacion_1\output_tests.xlsx',p_value_vec_"&amp;IU9&amp;"','p_value_vec_"&amp;IU9&amp;"');"</f>
        <v>xlswrite('G:\Mi unidad\1. PROYECTOS TELLO 2022\SCM SPILL OVERS\outputs\pobreza\bajo_ingreso\1%\simulacion_1\output_tests.xlsx',p_value_vec_7','p_value_vec_7');</v>
      </c>
      <c r="JG9">
        <v>7</v>
      </c>
      <c r="JH9" t="str">
        <f>"xlswrite('G:\Mi unidad\1. PROYECTOS TELLO 2022\SCM SPILL OVERS\outputs\pobreza\densidad\1%\simulacion_1\output_tests.xlsx',p_value_vec_"&amp;JG9&amp;"','p_value_vec_"&amp;JG9&amp;"');"</f>
        <v>xlswrite('G:\Mi unidad\1. PROYECTOS TELLO 2022\SCM SPILL OVERS\outputs\pobreza\densidad\1%\simulacion_1\output_tests.xlsx',p_value_vec_7','p_value_vec_7');</v>
      </c>
      <c r="JS9">
        <v>7</v>
      </c>
      <c r="JT9" t="str">
        <f>"xlswrite('G:\Mi unidad\1. PROYECTOS TELLO 2022\SCM SPILL OVERS\outputs\pobreza\densidad_g\1%\simulacion_1\output_tests.xlsx',p_value_vec_"&amp;JS9&amp;"','p_value_vec_"&amp;JS9&amp;"');"</f>
        <v>xlswrite('G:\Mi unidad\1. PROYECTOS TELLO 2022\SCM SPILL OVERS\outputs\pobreza\densidad_g\1%\simulacion_1\output_tests.xlsx',p_value_vec_7','p_value_vec_7');</v>
      </c>
      <c r="KE9">
        <v>7</v>
      </c>
      <c r="KF9" t="str">
        <f>"xlswrite('G:\Mi unidad\1. PROYECTOS TELLO 2022\SCM SPILL OVERS\outputs\pobreza\distancia_centro_salud\1%\simulacion_1\output_tests.xlsx',p_value_vec_"&amp;KE9&amp;"','p_value_vec_"&amp;KE9&amp;"');"</f>
        <v>xlswrite('G:\Mi unidad\1. PROYECTOS TELLO 2022\SCM SPILL OVERS\outputs\pobreza\distancia_centro_salud\1%\simulacion_1\output_tests.xlsx',p_value_vec_7','p_value_vec_7');</v>
      </c>
      <c r="KR9">
        <v>7</v>
      </c>
      <c r="KS9" t="str">
        <f>"xlswrite('G:\Mi unidad\1. PROYECTOS TELLO 2022\SCM SPILL OVERS\outputs\pobreza\informalidad\1%\simulacion_1\output_tests.xlsx',p_value_vec_"&amp;KR9&amp;"','p_value_vec_"&amp;KR9&amp;"');"</f>
        <v>xlswrite('G:\Mi unidad\1. PROYECTOS TELLO 2022\SCM SPILL OVERS\outputs\pobreza\informalidad\1%\simulacion_1\output_tests.xlsx',p_value_vec_7','p_value_vec_7');</v>
      </c>
      <c r="LE9">
        <v>7</v>
      </c>
      <c r="LF9" t="str">
        <f>"xlswrite('G:\Mi unidad\1. PROYECTOS TELLO 2022\SCM SPILL OVERS\outputs\pobreza\alimentos\1%\simulacion_1\output_tests.xlsx',p_value_vec_"&amp;LE9&amp;"','p_value_vec_"&amp;LE9&amp;"');"</f>
        <v>xlswrite('G:\Mi unidad\1. PROYECTOS TELLO 2022\SCM SPILL OVERS\outputs\pobreza\alimentos\1%\simulacion_1\output_tests.xlsx',p_value_vec_7','p_value_vec_7');</v>
      </c>
      <c r="LL9">
        <v>7</v>
      </c>
      <c r="LM9" t="str">
        <f>"xlswrite('G:\Mi unidad\1. PROYECTOS TELLO 2022\SCM SPILL OVERS\outputs\pobreza\jefe_hogar\1%\simulacion_1\output_tests.xlsx',p_value_vec_"&amp;LL9&amp;"','p_value_vec_"&amp;LL9&amp;"');"</f>
        <v>xlswrite('G:\Mi unidad\1. PROYECTOS TELLO 2022\SCM SPILL OVERS\outputs\pobreza\jefe_hogar\1%\simulacion_1\output_tests.xlsx',p_value_vec_7','p_value_vec_7');</v>
      </c>
      <c r="LS9">
        <v>7</v>
      </c>
      <c r="LT9" t="str">
        <f>"xlswrite('G:\Mi unidad\1. PROYECTOS TELLO 2022\SCM SPILL OVERS\outputs\pobreza\mujeres\1%\simulacion_1\output_tests.xlsx',p_value_vec_"&amp;LS9&amp;"','p_value_vec_"&amp;LS9&amp;"');"</f>
        <v>xlswrite('G:\Mi unidad\1. PROYECTOS TELLO 2022\SCM SPILL OVERS\outputs\pobreza\mujeres\1%\simulacion_1\output_tests.xlsx',p_value_vec_7','p_value_vec_7');</v>
      </c>
      <c r="ME9">
        <v>7</v>
      </c>
      <c r="MF9" t="str">
        <f>"xlswrite('G:\Mi unidad\1. PROYECTOS TELLO 2022\SCM SPILL OVERS\outputs\pobreza\criminalidad\1%\simulacion_1\output_tests.xlsx',p_value_vec_"&amp;ME9&amp;"','p_value_vec_"&amp;ME9&amp;"');"</f>
        <v>xlswrite('G:\Mi unidad\1. PROYECTOS TELLO 2022\SCM SPILL OVERS\outputs\pobreza\criminalidad\1%\simulacion_1\output_tests.xlsx',p_value_vec_7','p_value_vec_7');</v>
      </c>
    </row>
    <row r="10" spans="1:344" x14ac:dyDescent="0.3">
      <c r="A10">
        <v>27</v>
      </c>
      <c r="B10" s="1" t="str">
        <f t="shared" si="12"/>
        <v>[data_27,provincias_27,~] = xlsread('BD_pobre_est_1_provincia_27.xlsx');</v>
      </c>
      <c r="E10" s="1" t="str">
        <f t="shared" si="13"/>
        <v>provincia_27 = unique(provincias_27(2:end,1));</v>
      </c>
      <c r="O10" s="1" t="str">
        <f t="shared" si="14"/>
        <v>pobreza_27 = reshape(data_27(:,2),T+S,N);</v>
      </c>
      <c r="T10" s="1" t="str">
        <f t="shared" si="15"/>
        <v xml:space="preserve">pobreza_27 = pobreza_27'; </v>
      </c>
      <c r="X10" s="1" t="str">
        <f t="shared" si="16"/>
        <v>tratado_27 = pobreza_27(1,:);</v>
      </c>
      <c r="AC10" s="1" t="str">
        <f t="shared" si="27"/>
        <v>pobreza_27(1,:) = [];</v>
      </c>
      <c r="AI10" s="1" t="str">
        <f t="shared" si="0"/>
        <v>pobreza_27 = [tratado_27;pobreza_27];</v>
      </c>
      <c r="AN10" s="1" t="str">
        <f t="shared" si="23"/>
        <v>Y_27 = pobreza_27; % outcome matrix</v>
      </c>
      <c r="AS10" s="1" t="str">
        <f t="shared" si="24"/>
        <v>Y_pre_27 = Y_27(:,1:T);</v>
      </c>
      <c r="AW10" s="1" t="str">
        <f t="shared" si="25"/>
        <v>Y_post_27 = Y_27(:,T+1:end);</v>
      </c>
      <c r="BA10" s="1" t="str">
        <f t="shared" si="26"/>
        <v>[a_hat_27,B_hat_27] = scm_batch(Y_pre_27);</v>
      </c>
      <c r="BF10" s="1" t="str">
        <f t="shared" si="17"/>
        <v>synthetic_control_27 = a_hat_27(1)+B_hat_27(1,:)*Y_27;</v>
      </c>
      <c r="BL10">
        <v>7</v>
      </c>
      <c r="BM10" s="1"/>
      <c r="BR10">
        <v>7</v>
      </c>
      <c r="BS10" s="1" t="str">
        <f>"A_"&amp;BR7&amp;" = eye(N);"</f>
        <v>A_7 = eye(N);</v>
      </c>
      <c r="BX10">
        <v>7</v>
      </c>
      <c r="BY10" s="1" t="str">
        <f>"A_"&amp;BX7&amp;" = eye(N);"</f>
        <v>A_7 = eye(N);</v>
      </c>
      <c r="CD10">
        <v>7</v>
      </c>
      <c r="CE10" s="1" t="str">
        <f>"A_"&amp;CD7&amp;" = eye(N);"</f>
        <v>A_7 = eye(N);</v>
      </c>
      <c r="CJ10">
        <v>7</v>
      </c>
      <c r="CK10" s="1" t="str">
        <f>"A_"&amp;CJ7&amp;" = eye(N);"</f>
        <v>A_7 = eye(N);</v>
      </c>
      <c r="CP10">
        <v>7</v>
      </c>
      <c r="CQ10" s="1" t="str">
        <f>"A_"&amp;CP7&amp;" = eye(N);"</f>
        <v>A_7 = eye(N);</v>
      </c>
      <c r="CW10">
        <v>7</v>
      </c>
      <c r="CX10" s="1" t="str">
        <f>"A_"&amp;CW7&amp;" = eye(N);"</f>
        <v>A_7 = eye(N);</v>
      </c>
      <c r="DB10">
        <v>7</v>
      </c>
      <c r="DC10" s="1" t="str">
        <f>"A_"&amp;DB7&amp;" = eye(N);"</f>
        <v>A_7 = eye(N);</v>
      </c>
      <c r="DG10">
        <v>7</v>
      </c>
      <c r="DH10" s="1" t="str">
        <f>"A_"&amp;DG7&amp;" = eye(N);"</f>
        <v>A_7 = eye(N);</v>
      </c>
      <c r="DL10">
        <v>7</v>
      </c>
      <c r="DM10" s="1" t="str">
        <f>"A_"&amp;DL7&amp;" = eye(N);"</f>
        <v>A_7 = eye(N);</v>
      </c>
      <c r="DQ10" s="1" t="str">
        <f t="shared" si="28"/>
        <v>M_hat_27 = (eye(N)-B_hat_27)'*(eye(N)-B_hat_27);</v>
      </c>
      <c r="DW10" s="1" t="str">
        <f t="shared" si="18"/>
        <v>synthetic_control_sp_27 = a_hat_27(1)+B_hat_27(1,:)*Y_27;</v>
      </c>
      <c r="EC10" s="1" t="str">
        <f t="shared" si="19"/>
        <v>alpha1_hat_vec_27 = zeros(1,S);</v>
      </c>
      <c r="EG10">
        <v>7</v>
      </c>
      <c r="EH10" s="3" t="str">
        <f>"%PROVINCIA "&amp;EG10</f>
        <v>%PROVINCIA 7</v>
      </c>
      <c r="ER10" s="1" t="str">
        <f t="shared" si="20"/>
        <v>synthetic_control_27=synthetic_control_27';</v>
      </c>
      <c r="EW10" s="1" t="str">
        <f t="shared" si="21"/>
        <v>synthetic_control_sp_27=synthetic_control_sp_27';</v>
      </c>
      <c r="FB10" s="1" t="str">
        <f t="shared" si="22"/>
        <v>tratado_27=tratado_27';</v>
      </c>
      <c r="FF10" s="1" t="str">
        <f t="shared" si="2"/>
        <v>xlswrite('G:\Mi unidad\1. PROYECTOS TELLO 2022\SCM SPILL OVERS\outputs\pobreza\distancia_centro_salud\1%\simulacion_1\synthetic_control_outputs.xlsx',synthetic_control_27,27);</v>
      </c>
      <c r="FM10" s="1" t="str">
        <f t="shared" si="3"/>
        <v>xlswrite('G:\Mi unidad\1. PROYECTOS TELLO 2022\SCM SPILL OVERS\outputs\pobreza\informalidad\1%\simulacion_1\synthetic_control_outputs.xlsx',synthetic_control_27,27);</v>
      </c>
      <c r="FS10" s="1" t="str">
        <f t="shared" si="4"/>
        <v>xlswrite('G:\Mi unidad\1. PROYECTOS TELLO 2022\SCM SPILL OVERS\outputs\pobreza\densidad\1%\simulacion_1\synthetic_control_outputs.xlsx',synthetic_control_27,27);</v>
      </c>
      <c r="FZ10" s="1" t="str">
        <f t="shared" si="5"/>
        <v>xlswrite('G:\Mi unidad\1. PROYECTOS TELLO 2022\SCM SPILL OVERS\outputs\pobreza\bajo_niv_educ\1%\simulacion_1\synthetic_control_outputs.xlsx',synthetic_control_27,27);</v>
      </c>
      <c r="GF10" s="1" t="str">
        <f t="shared" si="6"/>
        <v>xlswrite('G:\Mi unidad\1. PROYECTOS TELLO 2022\SCM SPILL OVERS\outputs\pobreza\bajo_ingreso\1%\simulacion_1\synthetic_control_outputs.xlsx',synthetic_control_27,27);</v>
      </c>
      <c r="GL10" s="1" t="str">
        <f t="shared" si="7"/>
        <v>xlswrite('G:\Mi unidad\1. PROYECTOS TELLO 2022\SCM SPILL OVERS\outputs\pobreza\densidad_g\1%\simulacion_1\synthetic_control_outputs.xlsx',synthetic_control_27,27);</v>
      </c>
      <c r="GS10" s="1" t="str">
        <f t="shared" si="8"/>
        <v>xlswrite('G:\Mi unidad\1. PROYECTOS TELLO 2022\SCM SPILL OVERS\outputs\pobreza\alimentos\1%\simulacion_1\synthetic_control_outputs.xlsx',synthetic_control_27,27);</v>
      </c>
      <c r="GZ10" s="1" t="str">
        <f t="shared" si="9"/>
        <v>xlswrite('G:\Mi unidad\1. PROYECTOS TELLO 2022\SCM SPILL OVERS\outputs\pobreza\jefe_hogar\1%\simulacion_1\synthetic_control_outputs.xlsx',synthetic_control_27,27);</v>
      </c>
      <c r="HF10" s="1" t="str">
        <f t="shared" si="10"/>
        <v>xlswrite('G:\Mi unidad\1. PROYECTOS TELLO 2022\SCM SPILL OVERS\outputs\pobreza\mujeres\1%\simulacion_1\synthetic_control_outputs.xlsx',synthetic_control_27,27);</v>
      </c>
      <c r="HL10" s="1" t="str">
        <f t="shared" si="11"/>
        <v>xlswrite('G:\Mi unidad\1. PROYECTOS TELLO 2022\SCM SPILL OVERS\outputs\pobreza\criminalidad\1%\simulacion_1\synthetic_control_outputs.xlsx',synthetic_control_27,27);</v>
      </c>
      <c r="HS10">
        <v>1</v>
      </c>
      <c r="HT10" t="str">
        <f>"    ub_vec_"&amp;HS10&amp;"(s) = ub_"&amp;HS9&amp;";"</f>
        <v xml:space="preserve">    ub_vec_1(s) = ub_1;</v>
      </c>
      <c r="HZ10">
        <v>7</v>
      </c>
      <c r="IA10" t="s">
        <v>35</v>
      </c>
      <c r="IG10">
        <v>7</v>
      </c>
      <c r="IH10" t="str">
        <f>"xlswrite('G:\Mi unidad\1. PROYECTOS TELLO 2022\SCM SPILL OVERS\outputs\pobreza\bajo_niv_educ\1%\simulacion_1\output_tests.xlsx',alpha1_hat_vec_"&amp;IG10&amp;"','alpha1_hat_vec_"&amp;IG10&amp;"');"</f>
        <v>xlswrite('G:\Mi unidad\1. PROYECTOS TELLO 2022\SCM SPILL OVERS\outputs\pobreza\bajo_niv_educ\1%\simulacion_1\output_tests.xlsx',alpha1_hat_vec_7','alpha1_hat_vec_7');</v>
      </c>
      <c r="IU10">
        <v>7</v>
      </c>
      <c r="IV10" t="str">
        <f>"xlswrite('G:\Mi unidad\1. PROYECTOS TELLO 2022\SCM SPILL OVERS\outputs\pobreza\bajo_ingreso\1%\simulacion_1\output_tests.xlsx',alpha1_hat_vec_"&amp;IU10&amp;"','alpha1_hat_vec_"&amp;IU10&amp;"');"</f>
        <v>xlswrite('G:\Mi unidad\1. PROYECTOS TELLO 2022\SCM SPILL OVERS\outputs\pobreza\bajo_ingreso\1%\simulacion_1\output_tests.xlsx',alpha1_hat_vec_7','alpha1_hat_vec_7');</v>
      </c>
      <c r="JG10">
        <v>7</v>
      </c>
      <c r="JH10" t="str">
        <f>"xlswrite('G:\Mi unidad\1. PROYECTOS TELLO 2022\SCM SPILL OVERS\outputs\pobreza\densidad\1%\simulacion_1\output_tests.xlsx',alpha1_hat_vec_"&amp;JG10&amp;"','alpha1_hat_vec_"&amp;JG10&amp;"');"</f>
        <v>xlswrite('G:\Mi unidad\1. PROYECTOS TELLO 2022\SCM SPILL OVERS\outputs\pobreza\densidad\1%\simulacion_1\output_tests.xlsx',alpha1_hat_vec_7','alpha1_hat_vec_7');</v>
      </c>
      <c r="JS10">
        <v>7</v>
      </c>
      <c r="JT10" t="str">
        <f>"xlswrite('G:\Mi unidad\1. PROYECTOS TELLO 2022\SCM SPILL OVERS\outputs\pobreza\densidad_g\1%\simulacion_1\output_tests.xlsx',alpha1_hat_vec_"&amp;JS10&amp;"','alpha1_hat_vec_"&amp;JS10&amp;"');"</f>
        <v>xlswrite('G:\Mi unidad\1. PROYECTOS TELLO 2022\SCM SPILL OVERS\outputs\pobreza\densidad_g\1%\simulacion_1\output_tests.xlsx',alpha1_hat_vec_7','alpha1_hat_vec_7');</v>
      </c>
      <c r="KE10">
        <v>7</v>
      </c>
      <c r="KF10" t="str">
        <f>"xlswrite('G:\Mi unidad\1. PROYECTOS TELLO 2022\SCM SPILL OVERS\outputs\pobreza\distancia_centro_salud\1%\simulacion_1\output_tests.xlsx',alpha1_hat_vec_"&amp;KE10&amp;"','alpha1_hat_vec_"&amp;KE10&amp;"');"</f>
        <v>xlswrite('G:\Mi unidad\1. PROYECTOS TELLO 2022\SCM SPILL OVERS\outputs\pobreza\distancia_centro_salud\1%\simulacion_1\output_tests.xlsx',alpha1_hat_vec_7','alpha1_hat_vec_7');</v>
      </c>
      <c r="KR10">
        <v>7</v>
      </c>
      <c r="KS10" t="str">
        <f>"xlswrite('G:\Mi unidad\1. PROYECTOS TELLO 2022\SCM SPILL OVERS\outputs\pobreza\informalidad\1%\simulacion_1\output_tests.xlsx',alpha1_hat_vec_"&amp;KR10&amp;"','alpha1_hat_vec_"&amp;KR10&amp;"');"</f>
        <v>xlswrite('G:\Mi unidad\1. PROYECTOS TELLO 2022\SCM SPILL OVERS\outputs\pobreza\informalidad\1%\simulacion_1\output_tests.xlsx',alpha1_hat_vec_7','alpha1_hat_vec_7');</v>
      </c>
      <c r="LE10">
        <v>7</v>
      </c>
      <c r="LF10" t="str">
        <f>"xlswrite('G:\Mi unidad\1. PROYECTOS TELLO 2022\SCM SPILL OVERS\outputs\pobreza\alimentos\1%\simulacion_1\output_tests.xlsx',alpha1_hat_vec_"&amp;LE10&amp;"','alpha1_hat_vec_"&amp;LE10&amp;"');"</f>
        <v>xlswrite('G:\Mi unidad\1. PROYECTOS TELLO 2022\SCM SPILL OVERS\outputs\pobreza\alimentos\1%\simulacion_1\output_tests.xlsx',alpha1_hat_vec_7','alpha1_hat_vec_7');</v>
      </c>
      <c r="LL10">
        <v>7</v>
      </c>
      <c r="LM10" t="str">
        <f>"xlswrite('G:\Mi unidad\1. PROYECTOS TELLO 2022\SCM SPILL OVERS\outputs\pobreza\jefe_hogar\1%\simulacion_1\output_tests.xlsx',alpha1_hat_vec_"&amp;LL10&amp;"','alpha1_hat_vec_"&amp;LL10&amp;"');"</f>
        <v>xlswrite('G:\Mi unidad\1. PROYECTOS TELLO 2022\SCM SPILL OVERS\outputs\pobreza\jefe_hogar\1%\simulacion_1\output_tests.xlsx',alpha1_hat_vec_7','alpha1_hat_vec_7');</v>
      </c>
      <c r="LS10">
        <v>7</v>
      </c>
      <c r="LT10" t="str">
        <f>"xlswrite('G:\Mi unidad\1. PROYECTOS TELLO 2022\SCM SPILL OVERS\outputs\pobreza\mujeres\1%\simulacion_1\output_tests.xlsx',alpha1_hat_vec_"&amp;LS10&amp;"','alpha1_hat_vec_"&amp;LS10&amp;"');"</f>
        <v>xlswrite('G:\Mi unidad\1. PROYECTOS TELLO 2022\SCM SPILL OVERS\outputs\pobreza\mujeres\1%\simulacion_1\output_tests.xlsx',alpha1_hat_vec_7','alpha1_hat_vec_7');</v>
      </c>
      <c r="ME10">
        <v>7</v>
      </c>
      <c r="MF10" t="str">
        <f>"xlswrite('G:\Mi unidad\1. PROYECTOS TELLO 2022\SCM SPILL OVERS\outputs\pobreza\criminalidad\1%\simulacion_1\output_tests.xlsx',alpha1_hat_vec_"&amp;ME10&amp;"','alpha1_hat_vec_"&amp;ME10&amp;"');"</f>
        <v>xlswrite('G:\Mi unidad\1. PROYECTOS TELLO 2022\SCM SPILL OVERS\outputs\pobreza\criminalidad\1%\simulacion_1\output_tests.xlsx',alpha1_hat_vec_7','alpha1_hat_vec_7');</v>
      </c>
    </row>
    <row r="11" spans="1:344" x14ac:dyDescent="0.3">
      <c r="A11">
        <v>38</v>
      </c>
      <c r="B11" s="1" t="str">
        <f t="shared" si="12"/>
        <v>[data_38,provincias_38,~] = xlsread('BD_pobre_est_1_provincia_38.xlsx');</v>
      </c>
      <c r="E11" s="1" t="str">
        <f t="shared" si="13"/>
        <v>provincia_38 = unique(provincias_38(2:end,1));</v>
      </c>
      <c r="O11" s="1" t="str">
        <f t="shared" si="14"/>
        <v>pobreza_38 = reshape(data_38(:,2),T+S,N);</v>
      </c>
      <c r="T11" s="1" t="str">
        <f t="shared" si="15"/>
        <v xml:space="preserve">pobreza_38 = pobreza_38'; </v>
      </c>
      <c r="X11" s="1" t="str">
        <f t="shared" si="16"/>
        <v>tratado_38 = pobreza_38(1,:);</v>
      </c>
      <c r="AC11" s="1" t="str">
        <f t="shared" si="27"/>
        <v>pobreza_38(1,:) = [];</v>
      </c>
      <c r="AI11" s="1" t="str">
        <f t="shared" si="0"/>
        <v>pobreza_38 = [tratado_38;pobreza_38];</v>
      </c>
      <c r="AN11" s="1" t="str">
        <f t="shared" si="23"/>
        <v>Y_38 = pobreza_38; % outcome matrix</v>
      </c>
      <c r="AS11" s="1" t="str">
        <f t="shared" si="24"/>
        <v>Y_pre_38 = Y_38(:,1:T);</v>
      </c>
      <c r="AW11" s="1" t="str">
        <f t="shared" si="25"/>
        <v>Y_post_38 = Y_38(:,T+1:end);</v>
      </c>
      <c r="BA11" s="1" t="str">
        <f t="shared" si="26"/>
        <v>[a_hat_38,B_hat_38] = scm_batch(Y_pre_38);</v>
      </c>
      <c r="BF11" s="1" t="str">
        <f t="shared" si="17"/>
        <v>synthetic_control_38 = a_hat_38(1)+B_hat_38(1,:)*Y_38;</v>
      </c>
      <c r="BL11">
        <v>7</v>
      </c>
      <c r="BR11">
        <v>7</v>
      </c>
      <c r="BS11" s="1" t="str">
        <f>"A_"&amp;BR7&amp;"(:,ind_"&amp;BR7&amp;" == 0) = [];"</f>
        <v>A_7(:,ind_7 == 0) = [];</v>
      </c>
      <c r="BX11">
        <v>7</v>
      </c>
      <c r="BY11" s="1" t="str">
        <f>"A_"&amp;BX7&amp;"(:,ind_"&amp;BX7&amp;" == 0) = [];"</f>
        <v>A_7(:,ind_7 == 0) = [];</v>
      </c>
      <c r="CD11">
        <v>7</v>
      </c>
      <c r="CE11" s="1" t="str">
        <f>"A_"&amp;CD7&amp;"(:,ind_"&amp;CD7&amp;" == 0) = [];"</f>
        <v>A_7(:,ind_7 == 0) = [];</v>
      </c>
      <c r="CJ11">
        <v>7</v>
      </c>
      <c r="CK11" s="1" t="str">
        <f>"A_"&amp;CJ7&amp;"(:,ind_"&amp;CJ7&amp;" == 0) = [];"</f>
        <v>A_7(:,ind_7 == 0) = [];</v>
      </c>
      <c r="CP11">
        <v>7</v>
      </c>
      <c r="CQ11" s="1" t="str">
        <f>"A_"&amp;CP7&amp;"(:,ind_"&amp;CP7&amp;" == 0) = [];"</f>
        <v>A_7(:,ind_7 == 0) = [];</v>
      </c>
      <c r="CW11">
        <v>7</v>
      </c>
      <c r="CX11" s="1" t="str">
        <f>"A_"&amp;CW7&amp;"(:,ind_"&amp;CW7&amp;" == 0) = [];"</f>
        <v>A_7(:,ind_7 == 0) = [];</v>
      </c>
      <c r="DB11">
        <v>7</v>
      </c>
      <c r="DC11" s="1" t="str">
        <f>"A_"&amp;DB7&amp;"(:,ind_"&amp;DB7&amp;" == 0) = [];"</f>
        <v>A_7(:,ind_7 == 0) = [];</v>
      </c>
      <c r="DG11">
        <v>7</v>
      </c>
      <c r="DH11" s="1" t="str">
        <f>"A_"&amp;DG7&amp;"(:,ind_"&amp;DG7&amp;" == 0) = [];"</f>
        <v>A_7(:,ind_7 == 0) = [];</v>
      </c>
      <c r="DL11">
        <v>7</v>
      </c>
      <c r="DM11" s="1" t="str">
        <f>"A_"&amp;DL7&amp;"(:,ind_"&amp;DL7&amp;" == 0) = [];"</f>
        <v>A_7(:,ind_7 == 0) = [];</v>
      </c>
      <c r="DQ11" s="1" t="str">
        <f t="shared" si="28"/>
        <v>M_hat_38 = (eye(N)-B_hat_38)'*(eye(N)-B_hat_38);</v>
      </c>
      <c r="DW11" s="1" t="str">
        <f t="shared" si="18"/>
        <v>synthetic_control_sp_38 = a_hat_38(1)+B_hat_38(1,:)*Y_38;</v>
      </c>
      <c r="EC11" s="1" t="str">
        <f t="shared" si="19"/>
        <v>alpha1_hat_vec_38 = zeros(1,S);</v>
      </c>
      <c r="EG11">
        <v>7</v>
      </c>
      <c r="EH11" s="3" t="s">
        <v>17</v>
      </c>
      <c r="ER11" s="1" t="str">
        <f t="shared" si="20"/>
        <v>synthetic_control_38=synthetic_control_38';</v>
      </c>
      <c r="EW11" s="1" t="str">
        <f t="shared" si="21"/>
        <v>synthetic_control_sp_38=synthetic_control_sp_38';</v>
      </c>
      <c r="FB11" s="1" t="str">
        <f t="shared" si="22"/>
        <v>tratado_38=tratado_38';</v>
      </c>
      <c r="FF11" s="1" t="str">
        <f t="shared" si="2"/>
        <v>xlswrite('G:\Mi unidad\1. PROYECTOS TELLO 2022\SCM SPILL OVERS\outputs\pobreza\distancia_centro_salud\1%\simulacion_1\synthetic_control_outputs.xlsx',synthetic_control_38,38);</v>
      </c>
      <c r="FM11" s="1" t="str">
        <f t="shared" si="3"/>
        <v>xlswrite('G:\Mi unidad\1. PROYECTOS TELLO 2022\SCM SPILL OVERS\outputs\pobreza\informalidad\1%\simulacion_1\synthetic_control_outputs.xlsx',synthetic_control_38,38);</v>
      </c>
      <c r="FS11" s="1" t="str">
        <f t="shared" si="4"/>
        <v>xlswrite('G:\Mi unidad\1. PROYECTOS TELLO 2022\SCM SPILL OVERS\outputs\pobreza\densidad\1%\simulacion_1\synthetic_control_outputs.xlsx',synthetic_control_38,38);</v>
      </c>
      <c r="FZ11" s="1" t="str">
        <f t="shared" si="5"/>
        <v>xlswrite('G:\Mi unidad\1. PROYECTOS TELLO 2022\SCM SPILL OVERS\outputs\pobreza\bajo_niv_educ\1%\simulacion_1\synthetic_control_outputs.xlsx',synthetic_control_38,38);</v>
      </c>
      <c r="GF11" s="1" t="str">
        <f t="shared" si="6"/>
        <v>xlswrite('G:\Mi unidad\1. PROYECTOS TELLO 2022\SCM SPILL OVERS\outputs\pobreza\bajo_ingreso\1%\simulacion_1\synthetic_control_outputs.xlsx',synthetic_control_38,38);</v>
      </c>
      <c r="GL11" s="1" t="str">
        <f t="shared" si="7"/>
        <v>xlswrite('G:\Mi unidad\1. PROYECTOS TELLO 2022\SCM SPILL OVERS\outputs\pobreza\densidad_g\1%\simulacion_1\synthetic_control_outputs.xlsx',synthetic_control_38,38);</v>
      </c>
      <c r="GS11" s="1" t="str">
        <f t="shared" si="8"/>
        <v>xlswrite('G:\Mi unidad\1. PROYECTOS TELLO 2022\SCM SPILL OVERS\outputs\pobreza\alimentos\1%\simulacion_1\synthetic_control_outputs.xlsx',synthetic_control_38,38);</v>
      </c>
      <c r="GZ11" s="1" t="str">
        <f t="shared" si="9"/>
        <v>xlswrite('G:\Mi unidad\1. PROYECTOS TELLO 2022\SCM SPILL OVERS\outputs\pobreza\jefe_hogar\1%\simulacion_1\synthetic_control_outputs.xlsx',synthetic_control_38,38);</v>
      </c>
      <c r="HF11" s="1" t="str">
        <f t="shared" si="10"/>
        <v>xlswrite('G:\Mi unidad\1. PROYECTOS TELLO 2022\SCM SPILL OVERS\outputs\pobreza\mujeres\1%\simulacion_1\synthetic_control_outputs.xlsx',synthetic_control_38,38);</v>
      </c>
      <c r="HL11" s="1" t="str">
        <f t="shared" si="11"/>
        <v>xlswrite('G:\Mi unidad\1. PROYECTOS TELLO 2022\SCM SPILL OVERS\outputs\pobreza\criminalidad\1%\simulacion_1\synthetic_control_outputs.xlsx',synthetic_control_38,38);</v>
      </c>
      <c r="HS11">
        <v>1</v>
      </c>
      <c r="HT11" t="s">
        <v>18</v>
      </c>
      <c r="HZ11">
        <v>7</v>
      </c>
      <c r="IA11" t="s">
        <v>36</v>
      </c>
      <c r="IG11">
        <v>7</v>
      </c>
      <c r="IH11" t="str">
        <f>"xlswrite('G:\Mi unidad\1. PROYECTOS TELLO 2022\SCM SPILL OVERS\outputs\pobreza\bajo_niv_educ\1%\simulacion_1\output_tests.xlsx',spillover_test_"&amp;IG11&amp;"','sp_test_"&amp;IG11&amp;"');"</f>
        <v>xlswrite('G:\Mi unidad\1. PROYECTOS TELLO 2022\SCM SPILL OVERS\outputs\pobreza\bajo_niv_educ\1%\simulacion_1\output_tests.xlsx',spillover_test_7','sp_test_7');</v>
      </c>
      <c r="IU11">
        <v>7</v>
      </c>
      <c r="IV11" t="str">
        <f>"xlswrite('G:\Mi unidad\1. PROYECTOS TELLO 2022\SCM SPILL OVERS\outputs\pobreza\bajo_ingreso\1%\simulacion_1\output_tests.xlsx',spillover_test_"&amp;IU11&amp;"','sp_test_"&amp;IU11&amp;"');"</f>
        <v>xlswrite('G:\Mi unidad\1. PROYECTOS TELLO 2022\SCM SPILL OVERS\outputs\pobreza\bajo_ingreso\1%\simulacion_1\output_tests.xlsx',spillover_test_7','sp_test_7');</v>
      </c>
      <c r="JG11">
        <v>7</v>
      </c>
      <c r="JH11" t="str">
        <f>"xlswrite('G:\Mi unidad\1. PROYECTOS TELLO 2022\SCM SPILL OVERS\outputs\pobreza\densidad\1%\simulacion_1\output_tests.xlsx',spillover_test_"&amp;JG11&amp;"','sp_test_"&amp;JG11&amp;"');"</f>
        <v>xlswrite('G:\Mi unidad\1. PROYECTOS TELLO 2022\SCM SPILL OVERS\outputs\pobreza\densidad\1%\simulacion_1\output_tests.xlsx',spillover_test_7','sp_test_7');</v>
      </c>
      <c r="JS11">
        <v>7</v>
      </c>
      <c r="JT11" t="str">
        <f>"xlswrite('G:\Mi unidad\1. PROYECTOS TELLO 2022\SCM SPILL OVERS\outputs\pobreza\densidad_g\1%\simulacion_1\output_tests.xlsx',spillover_test_"&amp;JS11&amp;"','sp_test_"&amp;JS11&amp;"');"</f>
        <v>xlswrite('G:\Mi unidad\1. PROYECTOS TELLO 2022\SCM SPILL OVERS\outputs\pobreza\densidad_g\1%\simulacion_1\output_tests.xlsx',spillover_test_7','sp_test_7');</v>
      </c>
      <c r="KE11">
        <v>7</v>
      </c>
      <c r="KF11" t="str">
        <f>"xlswrite('G:\Mi unidad\1. PROYECTOS TELLO 2022\SCM SPILL OVERS\outputs\pobreza\distancia_centro_salud\1%\simulacion_1\output_tests.xlsx',spillover_test_"&amp;KE11&amp;"','sp_test_"&amp;KE11&amp;"');"</f>
        <v>xlswrite('G:\Mi unidad\1. PROYECTOS TELLO 2022\SCM SPILL OVERS\outputs\pobreza\distancia_centro_salud\1%\simulacion_1\output_tests.xlsx',spillover_test_7','sp_test_7');</v>
      </c>
      <c r="KR11">
        <v>7</v>
      </c>
      <c r="KS11" t="str">
        <f>"xlswrite('G:\Mi unidad\1. PROYECTOS TELLO 2022\SCM SPILL OVERS\outputs\pobreza\informalidad\1%\simulacion_1\output_tests.xlsx',spillover_test_"&amp;KR11&amp;"','sp_test_"&amp;KR11&amp;"');"</f>
        <v>xlswrite('G:\Mi unidad\1. PROYECTOS TELLO 2022\SCM SPILL OVERS\outputs\pobreza\informalidad\1%\simulacion_1\output_tests.xlsx',spillover_test_7','sp_test_7');</v>
      </c>
      <c r="LE11">
        <v>7</v>
      </c>
      <c r="LF11" t="str">
        <f>"xlswrite('G:\Mi unidad\1. PROYECTOS TELLO 2022\SCM SPILL OVERS\outputs\pobreza\alimentos\1%\simulacion_1\output_tests.xlsx',spillover_test_"&amp;LE11&amp;"','sp_test_"&amp;LE11&amp;"');"</f>
        <v>xlswrite('G:\Mi unidad\1. PROYECTOS TELLO 2022\SCM SPILL OVERS\outputs\pobreza\alimentos\1%\simulacion_1\output_tests.xlsx',spillover_test_7','sp_test_7');</v>
      </c>
      <c r="LL11">
        <v>7</v>
      </c>
      <c r="LM11" t="str">
        <f>"xlswrite('G:\Mi unidad\1. PROYECTOS TELLO 2022\SCM SPILL OVERS\outputs\pobreza\jefe_hogar\1%\simulacion_1\output_tests.xlsx',spillover_test_"&amp;LL11&amp;"','sp_test_"&amp;LL11&amp;"');"</f>
        <v>xlswrite('G:\Mi unidad\1. PROYECTOS TELLO 2022\SCM SPILL OVERS\outputs\pobreza\jefe_hogar\1%\simulacion_1\output_tests.xlsx',spillover_test_7','sp_test_7');</v>
      </c>
      <c r="LS11">
        <v>7</v>
      </c>
      <c r="LT11" t="str">
        <f>"xlswrite('G:\Mi unidad\1. PROYECTOS TELLO 2022\SCM SPILL OVERS\outputs\pobreza\mujeres\1%\simulacion_1\output_tests.xlsx',spillover_test_"&amp;LS11&amp;"','sp_test_"&amp;LS11&amp;"');"</f>
        <v>xlswrite('G:\Mi unidad\1. PROYECTOS TELLO 2022\SCM SPILL OVERS\outputs\pobreza\mujeres\1%\simulacion_1\output_tests.xlsx',spillover_test_7','sp_test_7');</v>
      </c>
      <c r="ME11">
        <v>7</v>
      </c>
      <c r="MF11" t="str">
        <f>"xlswrite('G:\Mi unidad\1. PROYECTOS TELLO 2022\SCM SPILL OVERS\outputs\pobreza\criminalidad\1%\simulacion_1\output_tests.xlsx',spillover_test_"&amp;ME11&amp;"','sp_test_"&amp;ME11&amp;"');"</f>
        <v>xlswrite('G:\Mi unidad\1. PROYECTOS TELLO 2022\SCM SPILL OVERS\outputs\pobreza\criminalidad\1%\simulacion_1\output_tests.xlsx',spillover_test_7','sp_test_7');</v>
      </c>
    </row>
    <row r="12" spans="1:344" x14ac:dyDescent="0.3">
      <c r="A12">
        <v>39</v>
      </c>
      <c r="B12" s="1" t="str">
        <f t="shared" si="12"/>
        <v>[data_39,provincias_39,~] = xlsread('BD_pobre_est_1_provincia_39.xlsx');</v>
      </c>
      <c r="E12" s="1" t="str">
        <f t="shared" si="13"/>
        <v>provincia_39 = unique(provincias_39(2:end,1));</v>
      </c>
      <c r="O12" s="1" t="str">
        <f t="shared" si="14"/>
        <v>pobreza_39 = reshape(data_39(:,2),T+S,N);</v>
      </c>
      <c r="T12" s="1" t="str">
        <f t="shared" si="15"/>
        <v xml:space="preserve">pobreza_39 = pobreza_39'; </v>
      </c>
      <c r="X12" s="1" t="str">
        <f t="shared" si="16"/>
        <v>tratado_39 = pobreza_39(1,:);</v>
      </c>
      <c r="AC12" s="1" t="str">
        <f t="shared" si="27"/>
        <v>pobreza_39(1,:) = [];</v>
      </c>
      <c r="AI12" s="1" t="str">
        <f t="shared" si="0"/>
        <v>pobreza_39 = [tratado_39;pobreza_39];</v>
      </c>
      <c r="AN12" s="1" t="str">
        <f t="shared" si="23"/>
        <v>Y_39 = pobreza_39; % outcome matrix</v>
      </c>
      <c r="AS12" s="1" t="str">
        <f t="shared" si="24"/>
        <v>Y_pre_39 = Y_39(:,1:T);</v>
      </c>
      <c r="AW12" s="1" t="str">
        <f t="shared" si="25"/>
        <v>Y_post_39 = Y_39(:,T+1:end);</v>
      </c>
      <c r="BA12" s="1" t="str">
        <f t="shared" si="26"/>
        <v>[a_hat_39,B_hat_39] = scm_batch(Y_pre_39);</v>
      </c>
      <c r="BF12" s="1" t="str">
        <f t="shared" si="17"/>
        <v>synthetic_control_39 = a_hat_39(1)+B_hat_39(1,:)*Y_39;</v>
      </c>
      <c r="BL12">
        <v>10</v>
      </c>
      <c r="BM12" s="1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P12">
        <v>10</v>
      </c>
      <c r="CQ12" t="str">
        <f>"%A_"&amp;CP12</f>
        <v>%A_10</v>
      </c>
      <c r="CW12">
        <v>10</v>
      </c>
      <c r="CX12" t="str">
        <f>"%A_"&amp;CW12</f>
        <v>%A_10</v>
      </c>
      <c r="DB12">
        <v>10</v>
      </c>
      <c r="DC12" t="str">
        <f>"%A_"&amp;DB12</f>
        <v>%A_10</v>
      </c>
      <c r="DG12">
        <v>10</v>
      </c>
      <c r="DH12" t="str">
        <f>"%A_"&amp;DG12</f>
        <v>%A_10</v>
      </c>
      <c r="DL12">
        <v>10</v>
      </c>
      <c r="DM12" t="str">
        <f>"%A_"&amp;DL12</f>
        <v>%A_10</v>
      </c>
      <c r="DQ12" s="1" t="str">
        <f t="shared" si="28"/>
        <v>M_hat_39 = (eye(N)-B_hat_39)'*(eye(N)-B_hat_39);</v>
      </c>
      <c r="DW12" s="1" t="str">
        <f t="shared" si="18"/>
        <v>synthetic_control_sp_39 = a_hat_39(1)+B_hat_39(1,:)*Y_39;</v>
      </c>
      <c r="EC12" s="1" t="str">
        <f t="shared" si="19"/>
        <v>alpha1_hat_vec_39 = zeros(1,S);</v>
      </c>
      <c r="EG12">
        <v>7</v>
      </c>
      <c r="EH12" s="1" t="str">
        <f>"Y_Ts_"&amp;EG12&amp;" = Y_"&amp;EG12&amp;"(:,T+s);"</f>
        <v>Y_Ts_7 = Y_7(:,T+s);</v>
      </c>
      <c r="ER12" s="1" t="str">
        <f t="shared" si="20"/>
        <v>synthetic_control_39=synthetic_control_39';</v>
      </c>
      <c r="EW12" s="1" t="str">
        <f t="shared" si="21"/>
        <v>synthetic_control_sp_39=synthetic_control_sp_39';</v>
      </c>
      <c r="FB12" s="1" t="str">
        <f t="shared" si="22"/>
        <v>tratado_39=tratado_39';</v>
      </c>
      <c r="FF12" s="1" t="str">
        <f t="shared" si="2"/>
        <v>xlswrite('G:\Mi unidad\1. PROYECTOS TELLO 2022\SCM SPILL OVERS\outputs\pobreza\distancia_centro_salud\1%\simulacion_1\synthetic_control_outputs.xlsx',synthetic_control_39,39);</v>
      </c>
      <c r="FM12" s="1" t="str">
        <f t="shared" si="3"/>
        <v>xlswrite('G:\Mi unidad\1. PROYECTOS TELLO 2022\SCM SPILL OVERS\outputs\pobreza\informalidad\1%\simulacion_1\synthetic_control_outputs.xlsx',synthetic_control_39,39);</v>
      </c>
      <c r="FS12" s="1" t="str">
        <f t="shared" si="4"/>
        <v>xlswrite('G:\Mi unidad\1. PROYECTOS TELLO 2022\SCM SPILL OVERS\outputs\pobreza\densidad\1%\simulacion_1\synthetic_control_outputs.xlsx',synthetic_control_39,39);</v>
      </c>
      <c r="FZ12" s="1" t="str">
        <f t="shared" si="5"/>
        <v>xlswrite('G:\Mi unidad\1. PROYECTOS TELLO 2022\SCM SPILL OVERS\outputs\pobreza\bajo_niv_educ\1%\simulacion_1\synthetic_control_outputs.xlsx',synthetic_control_39,39);</v>
      </c>
      <c r="GF12" s="1" t="str">
        <f t="shared" si="6"/>
        <v>xlswrite('G:\Mi unidad\1. PROYECTOS TELLO 2022\SCM SPILL OVERS\outputs\pobreza\bajo_ingreso\1%\simulacion_1\synthetic_control_outputs.xlsx',synthetic_control_39,39);</v>
      </c>
      <c r="GL12" s="1" t="str">
        <f t="shared" si="7"/>
        <v>xlswrite('G:\Mi unidad\1. PROYECTOS TELLO 2022\SCM SPILL OVERS\outputs\pobreza\densidad_g\1%\simulacion_1\synthetic_control_outputs.xlsx',synthetic_control_39,39);</v>
      </c>
      <c r="GS12" s="1" t="str">
        <f t="shared" si="8"/>
        <v>xlswrite('G:\Mi unidad\1. PROYECTOS TELLO 2022\SCM SPILL OVERS\outputs\pobreza\alimentos\1%\simulacion_1\synthetic_control_outputs.xlsx',synthetic_control_39,39);</v>
      </c>
      <c r="GZ12" s="1" t="str">
        <f t="shared" si="9"/>
        <v>xlswrite('G:\Mi unidad\1. PROYECTOS TELLO 2022\SCM SPILL OVERS\outputs\pobreza\jefe_hogar\1%\simulacion_1\synthetic_control_outputs.xlsx',synthetic_control_39,39);</v>
      </c>
      <c r="HF12" s="1" t="str">
        <f t="shared" si="10"/>
        <v>xlswrite('G:\Mi unidad\1. PROYECTOS TELLO 2022\SCM SPILL OVERS\outputs\pobreza\mujeres\1%\simulacion_1\synthetic_control_outputs.xlsx',synthetic_control_39,39);</v>
      </c>
      <c r="HL12" s="1" t="str">
        <f t="shared" si="11"/>
        <v>xlswrite('G:\Mi unidad\1. PROYECTOS TELLO 2022\SCM SPILL OVERS\outputs\pobreza\criminalidad\1%\simulacion_1\synthetic_control_outputs.xlsx',synthetic_control_39,39);</v>
      </c>
      <c r="HS12">
        <v>7</v>
      </c>
      <c r="HT12" t="str">
        <f>"p_value_vec_"&amp;HS12&amp;" = zeros(1,S);"</f>
        <v>p_value_vec_7 = zeros(1,S);</v>
      </c>
      <c r="HZ12">
        <v>7</v>
      </c>
      <c r="IA12" t="s">
        <v>37</v>
      </c>
      <c r="IG12">
        <v>10</v>
      </c>
      <c r="IH12" t="str">
        <f>"xlswrite('G:\Mi unidad\1. PROYECTOS TELLO 2022\SCM SPILL OVERS\outputs\pobreza\bajo_niv_educ\1%\simulacion_1\output_tests.xlsx',lb_vec_"&amp;IG12&amp;"','lb_vec_"&amp;IG12&amp;"');"</f>
        <v>xlswrite('G:\Mi unidad\1. PROYECTOS TELLO 2022\SCM SPILL OVERS\outputs\pobreza\bajo_niv_educ\1%\simulacion_1\output_tests.xlsx',lb_vec_10','lb_vec_10');</v>
      </c>
      <c r="IU12">
        <v>10</v>
      </c>
      <c r="IV12" t="str">
        <f>"xlswrite('G:\Mi unidad\1. PROYECTOS TELLO 2022\SCM SPILL OVERS\outputs\pobreza\bajo_ingreso\1%\simulacion_1\output_tests.xlsx',lb_vec_"&amp;IU12&amp;"','lb_vec_"&amp;IU12&amp;"');"</f>
        <v>xlswrite('G:\Mi unidad\1. PROYECTOS TELLO 2022\SCM SPILL OVERS\outputs\pobreza\bajo_ingreso\1%\simulacion_1\output_tests.xlsx',lb_vec_10','lb_vec_10');</v>
      </c>
      <c r="JG12">
        <v>10</v>
      </c>
      <c r="JH12" t="str">
        <f>"xlswrite('G:\Mi unidad\1. PROYECTOS TELLO 2022\SCM SPILL OVERS\outputs\pobreza\densidad\1%\simulacion_1\output_tests.xlsx',lb_vec_"&amp;JG12&amp;"','lb_vec_"&amp;JG12&amp;"');"</f>
        <v>xlswrite('G:\Mi unidad\1. PROYECTOS TELLO 2022\SCM SPILL OVERS\outputs\pobreza\densidad\1%\simulacion_1\output_tests.xlsx',lb_vec_10','lb_vec_10');</v>
      </c>
      <c r="JS12">
        <v>10</v>
      </c>
      <c r="JT12" t="str">
        <f>"xlswrite('G:\Mi unidad\1. PROYECTOS TELLO 2022\SCM SPILL OVERS\outputs\pobreza\densidad_g\1%\simulacion_1\output_tests.xlsx',lb_vec_"&amp;JS12&amp;"','lb_vec_"&amp;JS12&amp;"');"</f>
        <v>xlswrite('G:\Mi unidad\1. PROYECTOS TELLO 2022\SCM SPILL OVERS\outputs\pobreza\densidad_g\1%\simulacion_1\output_tests.xlsx',lb_vec_10','lb_vec_10');</v>
      </c>
      <c r="KE12">
        <v>10</v>
      </c>
      <c r="KF12" t="str">
        <f>"xlswrite('G:\Mi unidad\1. PROYECTOS TELLO 2022\SCM SPILL OVERS\outputs\pobreza\distancia_centro_salud\1%\simulacion_1\output_tests.xlsx',lb_vec_"&amp;KE12&amp;"','lb_vec_"&amp;KE12&amp;"');"</f>
        <v>xlswrite('G:\Mi unidad\1. PROYECTOS TELLO 2022\SCM SPILL OVERS\outputs\pobreza\distancia_centro_salud\1%\simulacion_1\output_tests.xlsx',lb_vec_10','lb_vec_10');</v>
      </c>
      <c r="KR12">
        <v>10</v>
      </c>
      <c r="KS12" t="str">
        <f>"xlswrite('G:\Mi unidad\1. PROYECTOS TELLO 2022\SCM SPILL OVERS\outputs\pobreza\informalidad\1%\simulacion_1\output_tests.xlsx',lb_vec_"&amp;KR12&amp;"','lb_vec_"&amp;KR12&amp;"');"</f>
        <v>xlswrite('G:\Mi unidad\1. PROYECTOS TELLO 2022\SCM SPILL OVERS\outputs\pobreza\informalidad\1%\simulacion_1\output_tests.xlsx',lb_vec_10','lb_vec_10');</v>
      </c>
      <c r="LE12">
        <v>10</v>
      </c>
      <c r="LF12" t="str">
        <f>"xlswrite('G:\Mi unidad\1. PROYECTOS TELLO 2022\SCM SPILL OVERS\outputs\pobreza\alimentos\1%\simulacion_1\output_tests.xlsx',lb_vec_"&amp;LE12&amp;"','lb_vec_"&amp;LE12&amp;"');"</f>
        <v>xlswrite('G:\Mi unidad\1. PROYECTOS TELLO 2022\SCM SPILL OVERS\outputs\pobreza\alimentos\1%\simulacion_1\output_tests.xlsx',lb_vec_10','lb_vec_10');</v>
      </c>
      <c r="LL12">
        <v>10</v>
      </c>
      <c r="LM12" t="str">
        <f>"xlswrite('G:\Mi unidad\1. PROYECTOS TELLO 2022\SCM SPILL OVERS\outputs\pobreza\jefe_hogar\1%\simulacion_1\output_tests.xlsx',lb_vec_"&amp;LL12&amp;"','lb_vec_"&amp;LL12&amp;"');"</f>
        <v>xlswrite('G:\Mi unidad\1. PROYECTOS TELLO 2022\SCM SPILL OVERS\outputs\pobreza\jefe_hogar\1%\simulacion_1\output_tests.xlsx',lb_vec_10','lb_vec_10');</v>
      </c>
      <c r="LS12">
        <v>10</v>
      </c>
      <c r="LT12" t="str">
        <f>"xlswrite('G:\Mi unidad\1. PROYECTOS TELLO 2022\SCM SPILL OVERS\outputs\pobreza\mujeres\1%\simulacion_1\output_tests.xlsx',lb_vec_"&amp;LS12&amp;"','lb_vec_"&amp;LS12&amp;"');"</f>
        <v>xlswrite('G:\Mi unidad\1. PROYECTOS TELLO 2022\SCM SPILL OVERS\outputs\pobreza\mujeres\1%\simulacion_1\output_tests.xlsx',lb_vec_10','lb_vec_10');</v>
      </c>
      <c r="ME12">
        <v>10</v>
      </c>
      <c r="MF12" t="str">
        <f>"xlswrite('G:\Mi unidad\1. PROYECTOS TELLO 2022\SCM SPILL OVERS\outputs\pobreza\criminalidad\1%\simulacion_1\output_tests.xlsx',lb_vec_"&amp;ME12&amp;"','lb_vec_"&amp;ME12&amp;"');"</f>
        <v>xlswrite('G:\Mi unidad\1. PROYECTOS TELLO 2022\SCM SPILL OVERS\outputs\pobreza\criminalidad\1%\simulacion_1\output_tests.xlsx',lb_vec_10','lb_vec_10');</v>
      </c>
    </row>
    <row r="13" spans="1:344" x14ac:dyDescent="0.3">
      <c r="A13">
        <v>41</v>
      </c>
      <c r="B13" s="1" t="str">
        <f t="shared" si="12"/>
        <v>[data_41,provincias_41,~] = xlsread('BD_pobre_est_1_provincia_41.xlsx');</v>
      </c>
      <c r="E13" s="1" t="str">
        <f t="shared" si="13"/>
        <v>provincia_41 = unique(provincias_41(2:end,1));</v>
      </c>
      <c r="O13" s="1" t="str">
        <f t="shared" si="14"/>
        <v>pobreza_41 = reshape(data_41(:,2),T+S,N);</v>
      </c>
      <c r="T13" s="1" t="str">
        <f t="shared" si="15"/>
        <v xml:space="preserve">pobreza_41 = pobreza_41'; </v>
      </c>
      <c r="X13" s="1" t="str">
        <f t="shared" si="16"/>
        <v>tratado_41 = pobreza_41(1,:);</v>
      </c>
      <c r="AC13" s="1" t="str">
        <f t="shared" si="27"/>
        <v>pobreza_41(1,:) = [];</v>
      </c>
      <c r="AI13" s="1" t="str">
        <f t="shared" si="0"/>
        <v>pobreza_41 = [tratado_41;pobreza_41];</v>
      </c>
      <c r="AN13" s="1" t="str">
        <f t="shared" si="23"/>
        <v>Y_41 = pobreza_41; % outcome matrix</v>
      </c>
      <c r="AS13" s="1" t="str">
        <f t="shared" si="24"/>
        <v>Y_pre_41 = Y_41(:,1:T);</v>
      </c>
      <c r="AW13" s="1" t="str">
        <f t="shared" si="25"/>
        <v>Y_post_41 = Y_41(:,T+1:end);</v>
      </c>
      <c r="BA13" s="1" t="str">
        <f t="shared" si="26"/>
        <v>[a_hat_41,B_hat_41] = scm_batch(Y_pre_41);</v>
      </c>
      <c r="BF13" s="1" t="str">
        <f t="shared" si="17"/>
        <v>synthetic_control_41 = a_hat_41(1)+B_hat_41(1,:)*Y_41;</v>
      </c>
      <c r="BL13">
        <v>10</v>
      </c>
      <c r="BM13" s="1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P13">
        <v>10</v>
      </c>
      <c r="CQ13" t="str">
        <f>"% Provincia_"&amp;CP13</f>
        <v>% Provincia_10</v>
      </c>
      <c r="CW13">
        <v>10</v>
      </c>
      <c r="CX13" t="str">
        <f>"% Provincia_"&amp;CW13</f>
        <v>% Provincia_10</v>
      </c>
      <c r="DB13">
        <v>10</v>
      </c>
      <c r="DC13" t="str">
        <f>"% Provincia_"&amp;DB13</f>
        <v>% Provincia_10</v>
      </c>
      <c r="DG13">
        <v>10</v>
      </c>
      <c r="DH13" t="str">
        <f>"% Provincia_"&amp;DG13</f>
        <v>% Provincia_10</v>
      </c>
      <c r="DL13">
        <v>10</v>
      </c>
      <c r="DM13" t="str">
        <f>"% Provincia_"&amp;DL13</f>
        <v>% Provincia_10</v>
      </c>
      <c r="DQ13" s="1" t="str">
        <f t="shared" si="28"/>
        <v>M_hat_41 = (eye(N)-B_hat_41)'*(eye(N)-B_hat_41);</v>
      </c>
      <c r="DW13" s="1" t="str">
        <f t="shared" si="18"/>
        <v>synthetic_control_sp_41 = a_hat_41(1)+B_hat_41(1,:)*Y_41;</v>
      </c>
      <c r="EC13" s="1" t="str">
        <f t="shared" si="19"/>
        <v>alpha1_hat_vec_41 = zeros(1,S);</v>
      </c>
      <c r="EG13">
        <v>7</v>
      </c>
      <c r="EH13" s="1" t="str">
        <f>"gamma_hat_"&amp;EG12&amp;" = (A_"&amp;EG12&amp;"'*M_hat_"&amp;EG12&amp;"*A_"&amp;EG12&amp;")\(A_"&amp;EG12&amp;"'*(eye(N)-B_hat_"&amp;EG12&amp;")'*((eye(N)-B_hat_"&amp;EG12&amp;")*Y_Ts_"&amp;EG12&amp;"-a_hat_"&amp;EG12&amp;"));"</f>
        <v>gamma_hat_7 = (A_7'*M_hat_7*A_7)\(A_7'*(eye(N)-B_hat_7)'*((eye(N)-B_hat_7)*Y_Ts_7-a_hat_7));</v>
      </c>
      <c r="ER13" s="1" t="str">
        <f t="shared" si="20"/>
        <v>synthetic_control_41=synthetic_control_41';</v>
      </c>
      <c r="EW13" s="1" t="str">
        <f t="shared" si="21"/>
        <v>synthetic_control_sp_41=synthetic_control_sp_41';</v>
      </c>
      <c r="FB13" s="1" t="str">
        <f t="shared" si="22"/>
        <v>tratado_41=tratado_41';</v>
      </c>
      <c r="FF13" s="1" t="str">
        <f t="shared" si="2"/>
        <v>xlswrite('G:\Mi unidad\1. PROYECTOS TELLO 2022\SCM SPILL OVERS\outputs\pobreza\distancia_centro_salud\1%\simulacion_1\synthetic_control_outputs.xlsx',synthetic_control_41,41);</v>
      </c>
      <c r="FM13" s="1" t="str">
        <f t="shared" si="3"/>
        <v>xlswrite('G:\Mi unidad\1. PROYECTOS TELLO 2022\SCM SPILL OVERS\outputs\pobreza\informalidad\1%\simulacion_1\synthetic_control_outputs.xlsx',synthetic_control_41,41);</v>
      </c>
      <c r="FS13" s="1" t="str">
        <f t="shared" si="4"/>
        <v>xlswrite('G:\Mi unidad\1. PROYECTOS TELLO 2022\SCM SPILL OVERS\outputs\pobreza\densidad\1%\simulacion_1\synthetic_control_outputs.xlsx',synthetic_control_41,41);</v>
      </c>
      <c r="FZ13" s="1" t="str">
        <f t="shared" si="5"/>
        <v>xlswrite('G:\Mi unidad\1. PROYECTOS TELLO 2022\SCM SPILL OVERS\outputs\pobreza\bajo_niv_educ\1%\simulacion_1\synthetic_control_outputs.xlsx',synthetic_control_41,41);</v>
      </c>
      <c r="GF13" s="1" t="str">
        <f t="shared" si="6"/>
        <v>xlswrite('G:\Mi unidad\1. PROYECTOS TELLO 2022\SCM SPILL OVERS\outputs\pobreza\bajo_ingreso\1%\simulacion_1\synthetic_control_outputs.xlsx',synthetic_control_41,41);</v>
      </c>
      <c r="GL13" s="1" t="str">
        <f t="shared" si="7"/>
        <v>xlswrite('G:\Mi unidad\1. PROYECTOS TELLO 2022\SCM SPILL OVERS\outputs\pobreza\densidad_g\1%\simulacion_1\synthetic_control_outputs.xlsx',synthetic_control_41,41);</v>
      </c>
      <c r="GS13" s="1" t="str">
        <f t="shared" si="8"/>
        <v>xlswrite('G:\Mi unidad\1. PROYECTOS TELLO 2022\SCM SPILL OVERS\outputs\pobreza\alimentos\1%\simulacion_1\synthetic_control_outputs.xlsx',synthetic_control_41,41);</v>
      </c>
      <c r="GZ13" s="1" t="str">
        <f t="shared" si="9"/>
        <v>xlswrite('G:\Mi unidad\1. PROYECTOS TELLO 2022\SCM SPILL OVERS\outputs\pobreza\jefe_hogar\1%\simulacion_1\synthetic_control_outputs.xlsx',synthetic_control_41,41);</v>
      </c>
      <c r="HF13" s="1" t="str">
        <f t="shared" si="10"/>
        <v>xlswrite('G:\Mi unidad\1. PROYECTOS TELLO 2022\SCM SPILL OVERS\outputs\pobreza\mujeres\1%\simulacion_1\synthetic_control_outputs.xlsx',synthetic_control_41,41);</v>
      </c>
      <c r="HL13" s="1" t="str">
        <f t="shared" si="11"/>
        <v>xlswrite('G:\Mi unidad\1. PROYECTOS TELLO 2022\SCM SPILL OVERS\outputs\pobreza\criminalidad\1%\simulacion_1\synthetic_control_outputs.xlsx',synthetic_control_41,41);</v>
      </c>
      <c r="HS13">
        <v>7</v>
      </c>
      <c r="HT13" t="str">
        <f>"lb_vec_"&amp;HS13&amp;" = zeros(1,S);"</f>
        <v>lb_vec_7 = zeros(1,S);</v>
      </c>
      <c r="HZ13">
        <v>7</v>
      </c>
      <c r="IA13" t="str">
        <f>"    spillover_test_"&amp;HZ13&amp;"(s) = sp_andrews(Y_pre_"&amp;HZ13&amp;",pobreza_"&amp;HZ13&amp;"(:,T+s),A_"&amp;HZ13&amp;",C,d,alpha_sig);"</f>
        <v xml:space="preserve">    spillover_test_7(s) = sp_andrews(Y_pre_7,pobreza_7(:,T+s),A_7,C,d,alpha_sig);</v>
      </c>
      <c r="IG13">
        <v>10</v>
      </c>
      <c r="IH13" t="str">
        <f>"xlswrite('G:\Mi unidad\1. PROYECTOS TELLO 2022\SCM SPILL OVERS\outputs\pobreza\bajo_niv_educ\1%\simulacion_1\output_tests.xlsx',ub_vec_"&amp;IG13&amp;"','ub_vec_"&amp;IG13&amp;"');"</f>
        <v>xlswrite('G:\Mi unidad\1. PROYECTOS TELLO 2022\SCM SPILL OVERS\outputs\pobreza\bajo_niv_educ\1%\simulacion_1\output_tests.xlsx',ub_vec_10','ub_vec_10');</v>
      </c>
      <c r="IU13">
        <v>10</v>
      </c>
      <c r="IV13" t="str">
        <f>"xlswrite('G:\Mi unidad\1. PROYECTOS TELLO 2022\SCM SPILL OVERS\outputs\pobreza\bajo_ingreso\1%\simulacion_1\output_tests.xlsx',ub_vec_"&amp;IU13&amp;"','ub_vec_"&amp;IU13&amp;"');"</f>
        <v>xlswrite('G:\Mi unidad\1. PROYECTOS TELLO 2022\SCM SPILL OVERS\outputs\pobreza\bajo_ingreso\1%\simulacion_1\output_tests.xlsx',ub_vec_10','ub_vec_10');</v>
      </c>
      <c r="JG13">
        <v>10</v>
      </c>
      <c r="JH13" t="str">
        <f>"xlswrite('G:\Mi unidad\1. PROYECTOS TELLO 2022\SCM SPILL OVERS\outputs\pobreza\densidad\1%\simulacion_1\output_tests.xlsx',ub_vec_"&amp;JG13&amp;"','ub_vec_"&amp;JG13&amp;"');"</f>
        <v>xlswrite('G:\Mi unidad\1. PROYECTOS TELLO 2022\SCM SPILL OVERS\outputs\pobreza\densidad\1%\simulacion_1\output_tests.xlsx',ub_vec_10','ub_vec_10');</v>
      </c>
      <c r="JS13">
        <v>10</v>
      </c>
      <c r="JT13" t="str">
        <f>"xlswrite('G:\Mi unidad\1. PROYECTOS TELLO 2022\SCM SPILL OVERS\outputs\pobreza\densidad_g\1%\simulacion_1\output_tests.xlsx',ub_vec_"&amp;JS13&amp;"','ub_vec_"&amp;JS13&amp;"');"</f>
        <v>xlswrite('G:\Mi unidad\1. PROYECTOS TELLO 2022\SCM SPILL OVERS\outputs\pobreza\densidad_g\1%\simulacion_1\output_tests.xlsx',ub_vec_10','ub_vec_10');</v>
      </c>
      <c r="KE13">
        <v>10</v>
      </c>
      <c r="KF13" t="str">
        <f>"xlswrite('G:\Mi unidad\1. PROYECTOS TELLO 2022\SCM SPILL OVERS\outputs\pobreza\distancia_centro_salud\1%\simulacion_1\output_tests.xlsx',ub_vec_"&amp;KE13&amp;"','ub_vec_"&amp;KE13&amp;"');"</f>
        <v>xlswrite('G:\Mi unidad\1. PROYECTOS TELLO 2022\SCM SPILL OVERS\outputs\pobreza\distancia_centro_salud\1%\simulacion_1\output_tests.xlsx',ub_vec_10','ub_vec_10');</v>
      </c>
      <c r="KR13">
        <v>10</v>
      </c>
      <c r="KS13" t="str">
        <f>"xlswrite('G:\Mi unidad\1. PROYECTOS TELLO 2022\SCM SPILL OVERS\outputs\pobreza\informalidad\1%\simulacion_1\output_tests.xlsx',ub_vec_"&amp;KR13&amp;"','ub_vec_"&amp;KR13&amp;"');"</f>
        <v>xlswrite('G:\Mi unidad\1. PROYECTOS TELLO 2022\SCM SPILL OVERS\outputs\pobreza\informalidad\1%\simulacion_1\output_tests.xlsx',ub_vec_10','ub_vec_10');</v>
      </c>
      <c r="LE13">
        <v>10</v>
      </c>
      <c r="LF13" t="str">
        <f>"xlswrite('G:\Mi unidad\1. PROYECTOS TELLO 2022\SCM SPILL OVERS\outputs\pobreza\alimentos\1%\simulacion_1\output_tests.xlsx',ub_vec_"&amp;LE13&amp;"','ub_vec_"&amp;LE13&amp;"');"</f>
        <v>xlswrite('G:\Mi unidad\1. PROYECTOS TELLO 2022\SCM SPILL OVERS\outputs\pobreza\alimentos\1%\simulacion_1\output_tests.xlsx',ub_vec_10','ub_vec_10');</v>
      </c>
      <c r="LL13">
        <v>10</v>
      </c>
      <c r="LM13" t="str">
        <f>"xlswrite('G:\Mi unidad\1. PROYECTOS TELLO 2022\SCM SPILL OVERS\outputs\pobreza\jefe_hogar\1%\simulacion_1\output_tests.xlsx',ub_vec_"&amp;LL13&amp;"','ub_vec_"&amp;LL13&amp;"');"</f>
        <v>xlswrite('G:\Mi unidad\1. PROYECTOS TELLO 2022\SCM SPILL OVERS\outputs\pobreza\jefe_hogar\1%\simulacion_1\output_tests.xlsx',ub_vec_10','ub_vec_10');</v>
      </c>
      <c r="LS13">
        <v>10</v>
      </c>
      <c r="LT13" t="str">
        <f>"xlswrite('G:\Mi unidad\1. PROYECTOS TELLO 2022\SCM SPILL OVERS\outputs\pobreza\mujeres\1%\simulacion_1\output_tests.xlsx',ub_vec_"&amp;LS13&amp;"','ub_vec_"&amp;LS13&amp;"');"</f>
        <v>xlswrite('G:\Mi unidad\1. PROYECTOS TELLO 2022\SCM SPILL OVERS\outputs\pobreza\mujeres\1%\simulacion_1\output_tests.xlsx',ub_vec_10','ub_vec_10');</v>
      </c>
      <c r="ME13">
        <v>10</v>
      </c>
      <c r="MF13" t="str">
        <f>"xlswrite('G:\Mi unidad\1. PROYECTOS TELLO 2022\SCM SPILL OVERS\outputs\pobreza\criminalidad\1%\simulacion_1\output_tests.xlsx',ub_vec_"&amp;ME13&amp;"','ub_vec_"&amp;ME13&amp;"');"</f>
        <v>xlswrite('G:\Mi unidad\1. PROYECTOS TELLO 2022\SCM SPILL OVERS\outputs\pobreza\criminalidad\1%\simulacion_1\output_tests.xlsx',ub_vec_10','ub_vec_10');</v>
      </c>
    </row>
    <row r="14" spans="1:344" x14ac:dyDescent="0.3">
      <c r="A14">
        <v>42</v>
      </c>
      <c r="B14" s="1" t="str">
        <f t="shared" si="12"/>
        <v>[data_42,provincias_42,~] = xlsread('BD_pobre_est_1_provincia_42.xlsx');</v>
      </c>
      <c r="E14" s="1" t="str">
        <f t="shared" si="13"/>
        <v>provincia_42 = unique(provincias_42(2:end,1));</v>
      </c>
      <c r="O14" s="1" t="str">
        <f t="shared" si="14"/>
        <v>pobreza_42 = reshape(data_42(:,2),T+S,N);</v>
      </c>
      <c r="T14" s="1" t="str">
        <f t="shared" si="15"/>
        <v xml:space="preserve">pobreza_42 = pobreza_42'; </v>
      </c>
      <c r="X14" s="1" t="str">
        <f t="shared" si="16"/>
        <v>tratado_42 = pobreza_42(1,:);</v>
      </c>
      <c r="AC14" s="1" t="str">
        <f t="shared" si="27"/>
        <v>pobreza_42(1,:) = [];</v>
      </c>
      <c r="AI14" s="1" t="str">
        <f t="shared" si="0"/>
        <v>pobreza_42 = [tratado_42;pobreza_42];</v>
      </c>
      <c r="AN14" s="1" t="str">
        <f t="shared" si="23"/>
        <v>Y_42 = pobreza_42; % outcome matrix</v>
      </c>
      <c r="AS14" s="1" t="str">
        <f t="shared" si="24"/>
        <v>Y_pre_42 = Y_42(:,1:T);</v>
      </c>
      <c r="AW14" s="1" t="str">
        <f t="shared" si="25"/>
        <v>Y_post_42 = Y_42(:,T+1:end);</v>
      </c>
      <c r="BA14" s="1" t="str">
        <f t="shared" si="26"/>
        <v>[a_hat_42,B_hat_42] = scm_batch(Y_pre_42);</v>
      </c>
      <c r="BF14" s="1" t="str">
        <f t="shared" si="17"/>
        <v>synthetic_control_42 = a_hat_42(1)+B_hat_42(1,:)*Y_42;</v>
      </c>
      <c r="BL14">
        <v>10</v>
      </c>
      <c r="BM14" s="1" t="str">
        <f>"A_"&amp;BL12&amp;"(:,ind_"&amp;BL12&amp;" == 0) = [];"</f>
        <v>A_10(:,ind_10 == 0) = [];</v>
      </c>
      <c r="BR14">
        <v>10</v>
      </c>
      <c r="BS14" s="1" t="str">
        <f>"ind_"&amp;BR12&amp;" = xlsread('spillover_bajo_niv_educ_"&amp;BR12&amp;".xlsx')"</f>
        <v>ind_10 = xlsread('spillover_bajo_niv_educ_10.xlsx')</v>
      </c>
      <c r="BX14">
        <v>10</v>
      </c>
      <c r="BY14" s="1" t="str">
        <f>"ind_"&amp;BX12&amp;" = xlsread('spillover_bajo_ingreso_"&amp;BX12&amp;".xlsx')"</f>
        <v>ind_10 = xlsread('spillover_bajo_ingreso_10.xlsx')</v>
      </c>
      <c r="CD14">
        <v>10</v>
      </c>
      <c r="CE14" s="1" t="str">
        <f>"ind_"&amp;CD12&amp;" = xlsread('spillover_densidad_"&amp;CD12&amp;".xlsx')"</f>
        <v>ind_10 = xlsread('spillover_densidad_10.xlsx')</v>
      </c>
      <c r="CJ14">
        <v>10</v>
      </c>
      <c r="CK14" s="1" t="str">
        <f>"ind_"&amp;CJ12&amp;" = xlsread('spillover_densidad_g_"&amp;CJ12&amp;".xlsx')"</f>
        <v>ind_10 = xlsread('spillover_densidad_g_10.xlsx')</v>
      </c>
      <c r="CP14">
        <v>10</v>
      </c>
      <c r="CQ14" s="1" t="str">
        <f>"ind_"&amp;CP12&amp;" = xlsread('spillover_tiempo_cs_"&amp;CP12&amp;".xlsx')"</f>
        <v>ind_10 = xlsread('spillover_tiempo_cs_10.xlsx')</v>
      </c>
      <c r="CW14">
        <v>10</v>
      </c>
      <c r="CX14" s="1" t="str">
        <f>"ind_"&amp;CW12&amp;" = xlsread('spillover_alimentos_"&amp;CW12&amp;".xlsx')"</f>
        <v>ind_10 = xlsread('spillover_alimentos_10.xlsx')</v>
      </c>
      <c r="DB14">
        <v>10</v>
      </c>
      <c r="DC14" s="1" t="str">
        <f>"ind_"&amp;DB12&amp;" = xlsread('spillover_criminalidad_"&amp;DB12&amp;".xlsx')"</f>
        <v>ind_10 = xlsread('spillover_criminalidad_10.xlsx')</v>
      </c>
      <c r="DG14">
        <v>10</v>
      </c>
      <c r="DH14" s="1" t="str">
        <f>"ind_"&amp;DG12&amp;" = xlsread('spillover_jefe_hogar_"&amp;DG12&amp;".xlsx')"</f>
        <v>ind_10 = xlsread('spillover_jefe_hogar_10.xlsx')</v>
      </c>
      <c r="DL14">
        <v>10</v>
      </c>
      <c r="DM14" s="1" t="str">
        <f>"ind_"&amp;DL12&amp;" = xlsread('spillover_mujeres_"&amp;DL12&amp;".xlsx')"</f>
        <v>ind_10 = xlsread('spillover_mujeres_10.xlsx')</v>
      </c>
      <c r="DQ14" s="1" t="str">
        <f t="shared" si="28"/>
        <v>M_hat_42 = (eye(N)-B_hat_42)'*(eye(N)-B_hat_42);</v>
      </c>
      <c r="DW14" s="1" t="str">
        <f t="shared" si="18"/>
        <v>synthetic_control_sp_42 = a_hat_42(1)+B_hat_42(1,:)*Y_42;</v>
      </c>
      <c r="EC14" s="1" t="str">
        <f t="shared" si="19"/>
        <v>alpha1_hat_vec_42 = zeros(1,S);</v>
      </c>
      <c r="EG14">
        <v>7</v>
      </c>
      <c r="EH14" s="1" t="str">
        <f>"alpha_hat_"&amp;EG14&amp;" = A_"&amp;EG14&amp;"*gamma_hat_"&amp;EG14&amp;";"</f>
        <v>alpha_hat_7 = A_7*gamma_hat_7;</v>
      </c>
      <c r="ER14" s="1" t="str">
        <f t="shared" si="20"/>
        <v>synthetic_control_42=synthetic_control_42';</v>
      </c>
      <c r="EW14" s="1" t="str">
        <f t="shared" si="21"/>
        <v>synthetic_control_sp_42=synthetic_control_sp_42';</v>
      </c>
      <c r="FB14" s="1" t="str">
        <f t="shared" si="22"/>
        <v>tratado_42=tratado_42';</v>
      </c>
      <c r="FF14" s="1" t="str">
        <f t="shared" si="2"/>
        <v>xlswrite('G:\Mi unidad\1. PROYECTOS TELLO 2022\SCM SPILL OVERS\outputs\pobreza\distancia_centro_salud\1%\simulacion_1\synthetic_control_outputs.xlsx',synthetic_control_42,42);</v>
      </c>
      <c r="FM14" s="1" t="str">
        <f t="shared" si="3"/>
        <v>xlswrite('G:\Mi unidad\1. PROYECTOS TELLO 2022\SCM SPILL OVERS\outputs\pobreza\informalidad\1%\simulacion_1\synthetic_control_outputs.xlsx',synthetic_control_42,42);</v>
      </c>
      <c r="FS14" s="1" t="str">
        <f t="shared" si="4"/>
        <v>xlswrite('G:\Mi unidad\1. PROYECTOS TELLO 2022\SCM SPILL OVERS\outputs\pobreza\densidad\1%\simulacion_1\synthetic_control_outputs.xlsx',synthetic_control_42,42);</v>
      </c>
      <c r="FZ14" s="1" t="str">
        <f t="shared" si="5"/>
        <v>xlswrite('G:\Mi unidad\1. PROYECTOS TELLO 2022\SCM SPILL OVERS\outputs\pobreza\bajo_niv_educ\1%\simulacion_1\synthetic_control_outputs.xlsx',synthetic_control_42,42);</v>
      </c>
      <c r="GF14" s="1" t="str">
        <f t="shared" si="6"/>
        <v>xlswrite('G:\Mi unidad\1. PROYECTOS TELLO 2022\SCM SPILL OVERS\outputs\pobreza\bajo_ingreso\1%\simulacion_1\synthetic_control_outputs.xlsx',synthetic_control_42,42);</v>
      </c>
      <c r="GL14" s="1" t="str">
        <f t="shared" si="7"/>
        <v>xlswrite('G:\Mi unidad\1. PROYECTOS TELLO 2022\SCM SPILL OVERS\outputs\pobreza\densidad_g\1%\simulacion_1\synthetic_control_outputs.xlsx',synthetic_control_42,42);</v>
      </c>
      <c r="GS14" s="1" t="str">
        <f t="shared" si="8"/>
        <v>xlswrite('G:\Mi unidad\1. PROYECTOS TELLO 2022\SCM SPILL OVERS\outputs\pobreza\alimentos\1%\simulacion_1\synthetic_control_outputs.xlsx',synthetic_control_42,42);</v>
      </c>
      <c r="GZ14" s="1" t="str">
        <f t="shared" si="9"/>
        <v>xlswrite('G:\Mi unidad\1. PROYECTOS TELLO 2022\SCM SPILL OVERS\outputs\pobreza\jefe_hogar\1%\simulacion_1\synthetic_control_outputs.xlsx',synthetic_control_42,42);</v>
      </c>
      <c r="HF14" s="1" t="str">
        <f t="shared" si="10"/>
        <v>xlswrite('G:\Mi unidad\1. PROYECTOS TELLO 2022\SCM SPILL OVERS\outputs\pobreza\mujeres\1%\simulacion_1\synthetic_control_outputs.xlsx',synthetic_control_42,42);</v>
      </c>
      <c r="HL14" s="1" t="str">
        <f t="shared" si="11"/>
        <v>xlswrite('G:\Mi unidad\1. PROYECTOS TELLO 2022\SCM SPILL OVERS\outputs\pobreza\criminalidad\1%\simulacion_1\synthetic_control_outputs.xlsx',synthetic_control_42,42);</v>
      </c>
      <c r="HS14">
        <v>7</v>
      </c>
      <c r="HT14" t="str">
        <f>"ub_vec_"&amp;HS14&amp;" = zeros(1,S);"</f>
        <v>ub_vec_7 = zeros(1,S);</v>
      </c>
      <c r="HZ14">
        <v>7</v>
      </c>
      <c r="IA14" t="s">
        <v>18</v>
      </c>
      <c r="IG14">
        <v>10</v>
      </c>
      <c r="IH14" t="str">
        <f>"xlswrite('G:\Mi unidad\1. PROYECTOS TELLO 2022\SCM SPILL OVERS\outputs\pobreza\bajo_niv_educ\1%\simulacion_1\output_tests.xlsx',p_value_vec_"&amp;IG14&amp;"','p_value_vec_"&amp;IG14&amp;"');"</f>
        <v>xlswrite('G:\Mi unidad\1. PROYECTOS TELLO 2022\SCM SPILL OVERS\outputs\pobreza\bajo_niv_educ\1%\simulacion_1\output_tests.xlsx',p_value_vec_10','p_value_vec_10');</v>
      </c>
      <c r="IU14">
        <v>10</v>
      </c>
      <c r="IV14" t="str">
        <f>"xlswrite('G:\Mi unidad\1. PROYECTOS TELLO 2022\SCM SPILL OVERS\outputs\pobreza\bajo_ingreso\1%\simulacion_1\output_tests.xlsx',p_value_vec_"&amp;IU14&amp;"','p_value_vec_"&amp;IU14&amp;"');"</f>
        <v>xlswrite('G:\Mi unidad\1. PROYECTOS TELLO 2022\SCM SPILL OVERS\outputs\pobreza\bajo_ingreso\1%\simulacion_1\output_tests.xlsx',p_value_vec_10','p_value_vec_10');</v>
      </c>
      <c r="JG14">
        <v>10</v>
      </c>
      <c r="JH14" t="str">
        <f>"xlswrite('G:\Mi unidad\1. PROYECTOS TELLO 2022\SCM SPILL OVERS\outputs\pobreza\densidad\1%\simulacion_1\output_tests.xlsx',p_value_vec_"&amp;JG14&amp;"','p_value_vec_"&amp;JG14&amp;"');"</f>
        <v>xlswrite('G:\Mi unidad\1. PROYECTOS TELLO 2022\SCM SPILL OVERS\outputs\pobreza\densidad\1%\simulacion_1\output_tests.xlsx',p_value_vec_10','p_value_vec_10');</v>
      </c>
      <c r="JS14">
        <v>10</v>
      </c>
      <c r="JT14" t="str">
        <f>"xlswrite('G:\Mi unidad\1. PROYECTOS TELLO 2022\SCM SPILL OVERS\outputs\pobreza\densidad_g\1%\simulacion_1\output_tests.xlsx',p_value_vec_"&amp;JS14&amp;"','p_value_vec_"&amp;JS14&amp;"');"</f>
        <v>xlswrite('G:\Mi unidad\1. PROYECTOS TELLO 2022\SCM SPILL OVERS\outputs\pobreza\densidad_g\1%\simulacion_1\output_tests.xlsx',p_value_vec_10','p_value_vec_10');</v>
      </c>
      <c r="KE14">
        <v>10</v>
      </c>
      <c r="KF14" t="str">
        <f>"xlswrite('G:\Mi unidad\1. PROYECTOS TELLO 2022\SCM SPILL OVERS\outputs\pobreza\distancia_centro_salud\1%\simulacion_1\output_tests.xlsx',p_value_vec_"&amp;KE14&amp;"','p_value_vec_"&amp;KE14&amp;"');"</f>
        <v>xlswrite('G:\Mi unidad\1. PROYECTOS TELLO 2022\SCM SPILL OVERS\outputs\pobreza\distancia_centro_salud\1%\simulacion_1\output_tests.xlsx',p_value_vec_10','p_value_vec_10');</v>
      </c>
      <c r="KR14">
        <v>10</v>
      </c>
      <c r="KS14" t="str">
        <f>"xlswrite('G:\Mi unidad\1. PROYECTOS TELLO 2022\SCM SPILL OVERS\outputs\pobreza\informalidad\1%\simulacion_1\output_tests.xlsx',p_value_vec_"&amp;KR14&amp;"','p_value_vec_"&amp;KR14&amp;"');"</f>
        <v>xlswrite('G:\Mi unidad\1. PROYECTOS TELLO 2022\SCM SPILL OVERS\outputs\pobreza\informalidad\1%\simulacion_1\output_tests.xlsx',p_value_vec_10','p_value_vec_10');</v>
      </c>
      <c r="LE14">
        <v>10</v>
      </c>
      <c r="LF14" t="str">
        <f>"xlswrite('G:\Mi unidad\1. PROYECTOS TELLO 2022\SCM SPILL OVERS\outputs\pobreza\alimentos\1%\simulacion_1\output_tests.xlsx',p_value_vec_"&amp;LE14&amp;"','p_value_vec_"&amp;LE14&amp;"');"</f>
        <v>xlswrite('G:\Mi unidad\1. PROYECTOS TELLO 2022\SCM SPILL OVERS\outputs\pobreza\alimentos\1%\simulacion_1\output_tests.xlsx',p_value_vec_10','p_value_vec_10');</v>
      </c>
      <c r="LL14">
        <v>10</v>
      </c>
      <c r="LM14" t="str">
        <f>"xlswrite('G:\Mi unidad\1. PROYECTOS TELLO 2022\SCM SPILL OVERS\outputs\pobreza\jefe_hogar\1%\simulacion_1\output_tests.xlsx',p_value_vec_"&amp;LL14&amp;"','p_value_vec_"&amp;LL14&amp;"');"</f>
        <v>xlswrite('G:\Mi unidad\1. PROYECTOS TELLO 2022\SCM SPILL OVERS\outputs\pobreza\jefe_hogar\1%\simulacion_1\output_tests.xlsx',p_value_vec_10','p_value_vec_10');</v>
      </c>
      <c r="LS14">
        <v>10</v>
      </c>
      <c r="LT14" t="str">
        <f>"xlswrite('G:\Mi unidad\1. PROYECTOS TELLO 2022\SCM SPILL OVERS\outputs\pobreza\mujeres\1%\simulacion_1\output_tests.xlsx',p_value_vec_"&amp;LS14&amp;"','p_value_vec_"&amp;LS14&amp;"');"</f>
        <v>xlswrite('G:\Mi unidad\1. PROYECTOS TELLO 2022\SCM SPILL OVERS\outputs\pobreza\mujeres\1%\simulacion_1\output_tests.xlsx',p_value_vec_10','p_value_vec_10');</v>
      </c>
      <c r="ME14">
        <v>10</v>
      </c>
      <c r="MF14" t="str">
        <f>"xlswrite('G:\Mi unidad\1. PROYECTOS TELLO 2022\SCM SPILL OVERS\outputs\pobreza\criminalidad\1%\simulacion_1\output_tests.xlsx',p_value_vec_"&amp;ME14&amp;"','p_value_vec_"&amp;ME14&amp;"');"</f>
        <v>xlswrite('G:\Mi unidad\1. PROYECTOS TELLO 2022\SCM SPILL OVERS\outputs\pobreza\criminalidad\1%\simulacion_1\output_tests.xlsx',p_value_vec_10','p_value_vec_10');</v>
      </c>
    </row>
    <row r="15" spans="1:344" x14ac:dyDescent="0.3">
      <c r="A15">
        <v>44</v>
      </c>
      <c r="B15" s="1" t="str">
        <f t="shared" si="12"/>
        <v>[data_44,provincias_44,~] = xlsread('BD_pobre_est_1_provincia_44.xlsx');</v>
      </c>
      <c r="E15" s="1" t="str">
        <f t="shared" si="13"/>
        <v>provincia_44 = unique(provincias_44(2:end,1));</v>
      </c>
      <c r="O15" s="1" t="str">
        <f t="shared" si="14"/>
        <v>pobreza_44 = reshape(data_44(:,2),T+S,N);</v>
      </c>
      <c r="T15" s="1" t="str">
        <f t="shared" si="15"/>
        <v xml:space="preserve">pobreza_44 = pobreza_44'; </v>
      </c>
      <c r="X15" s="1" t="str">
        <f t="shared" si="16"/>
        <v>tratado_44 = pobreza_44(1,:);</v>
      </c>
      <c r="AC15" s="1" t="str">
        <f t="shared" si="27"/>
        <v>pobreza_44(1,:) = [];</v>
      </c>
      <c r="AI15" s="1" t="str">
        <f t="shared" si="0"/>
        <v>pobreza_44 = [tratado_44;pobreza_44];</v>
      </c>
      <c r="AN15" s="1" t="str">
        <f t="shared" si="23"/>
        <v>Y_44 = pobreza_44; % outcome matrix</v>
      </c>
      <c r="AS15" s="1" t="str">
        <f t="shared" si="24"/>
        <v>Y_pre_44 = Y_44(:,1:T);</v>
      </c>
      <c r="AW15" s="1" t="str">
        <f t="shared" si="25"/>
        <v>Y_post_44 = Y_44(:,T+1:end);</v>
      </c>
      <c r="BA15" s="1" t="str">
        <f t="shared" si="26"/>
        <v>[a_hat_44,B_hat_44] = scm_batch(Y_pre_44);</v>
      </c>
      <c r="BF15" s="1" t="str">
        <f t="shared" si="17"/>
        <v>synthetic_control_44 = a_hat_44(1)+B_hat_44(1,:)*Y_44;</v>
      </c>
      <c r="BL15">
        <v>10</v>
      </c>
      <c r="BM15" s="1"/>
      <c r="BR15">
        <v>10</v>
      </c>
      <c r="BS15" s="1" t="str">
        <f>"A_"&amp;BR12&amp;" = eye(N);"</f>
        <v>A_10 = eye(N);</v>
      </c>
      <c r="BX15">
        <v>10</v>
      </c>
      <c r="BY15" s="1" t="str">
        <f>"A_"&amp;BX12&amp;" = eye(N);"</f>
        <v>A_10 = eye(N);</v>
      </c>
      <c r="CD15">
        <v>10</v>
      </c>
      <c r="CE15" s="1" t="str">
        <f>"A_"&amp;CD12&amp;" = eye(N);"</f>
        <v>A_10 = eye(N);</v>
      </c>
      <c r="CJ15">
        <v>10</v>
      </c>
      <c r="CK15" s="1" t="str">
        <f>"A_"&amp;CJ12&amp;" = eye(N);"</f>
        <v>A_10 = eye(N);</v>
      </c>
      <c r="CP15">
        <v>10</v>
      </c>
      <c r="CQ15" s="1" t="str">
        <f>"A_"&amp;CP12&amp;" = eye(N);"</f>
        <v>A_10 = eye(N);</v>
      </c>
      <c r="CW15">
        <v>10</v>
      </c>
      <c r="CX15" s="1" t="str">
        <f>"A_"&amp;CW12&amp;" = eye(N);"</f>
        <v>A_10 = eye(N);</v>
      </c>
      <c r="DB15">
        <v>10</v>
      </c>
      <c r="DC15" s="1" t="str">
        <f>"A_"&amp;DB12&amp;" = eye(N);"</f>
        <v>A_10 = eye(N);</v>
      </c>
      <c r="DG15">
        <v>10</v>
      </c>
      <c r="DH15" s="1" t="str">
        <f>"A_"&amp;DG12&amp;" = eye(N);"</f>
        <v>A_10 = eye(N);</v>
      </c>
      <c r="DL15">
        <v>10</v>
      </c>
      <c r="DM15" s="1" t="str">
        <f>"A_"&amp;DL12&amp;" = eye(N);"</f>
        <v>A_10 = eye(N);</v>
      </c>
      <c r="DQ15" s="1" t="str">
        <f t="shared" si="28"/>
        <v>M_hat_44 = (eye(N)-B_hat_44)'*(eye(N)-B_hat_44);</v>
      </c>
      <c r="DW15" s="1" t="str">
        <f t="shared" si="18"/>
        <v>synthetic_control_sp_44 = a_hat_44(1)+B_hat_44(1,:)*Y_44;</v>
      </c>
      <c r="EC15" s="1" t="str">
        <f t="shared" si="19"/>
        <v>alpha1_hat_vec_44 = zeros(1,S);</v>
      </c>
      <c r="EG15">
        <v>7</v>
      </c>
      <c r="EH15" s="1" t="str">
        <f>"alpha1_hat_vec_"&amp;EG15&amp;"(s) = alpha_hat_"&amp;EG15&amp;"(1);"</f>
        <v>alpha1_hat_vec_7(s) = alpha_hat_7(1);</v>
      </c>
      <c r="ER15" s="1" t="str">
        <f t="shared" si="20"/>
        <v>synthetic_control_44=synthetic_control_44';</v>
      </c>
      <c r="EW15" s="1" t="str">
        <f t="shared" si="21"/>
        <v>synthetic_control_sp_44=synthetic_control_sp_44';</v>
      </c>
      <c r="FB15" s="1" t="str">
        <f t="shared" si="22"/>
        <v>tratado_44=tratado_44';</v>
      </c>
      <c r="FF15" s="1" t="str">
        <f t="shared" si="2"/>
        <v>xlswrite('G:\Mi unidad\1. PROYECTOS TELLO 2022\SCM SPILL OVERS\outputs\pobreza\distancia_centro_salud\1%\simulacion_1\synthetic_control_outputs.xlsx',synthetic_control_44,44);</v>
      </c>
      <c r="FM15" s="1" t="str">
        <f t="shared" si="3"/>
        <v>xlswrite('G:\Mi unidad\1. PROYECTOS TELLO 2022\SCM SPILL OVERS\outputs\pobreza\informalidad\1%\simulacion_1\synthetic_control_outputs.xlsx',synthetic_control_44,44);</v>
      </c>
      <c r="FS15" s="1" t="str">
        <f t="shared" si="4"/>
        <v>xlswrite('G:\Mi unidad\1. PROYECTOS TELLO 2022\SCM SPILL OVERS\outputs\pobreza\densidad\1%\simulacion_1\synthetic_control_outputs.xlsx',synthetic_control_44,44);</v>
      </c>
      <c r="FZ15" s="1" t="str">
        <f t="shared" si="5"/>
        <v>xlswrite('G:\Mi unidad\1. PROYECTOS TELLO 2022\SCM SPILL OVERS\outputs\pobreza\bajo_niv_educ\1%\simulacion_1\synthetic_control_outputs.xlsx',synthetic_control_44,44);</v>
      </c>
      <c r="GF15" s="1" t="str">
        <f t="shared" si="6"/>
        <v>xlswrite('G:\Mi unidad\1. PROYECTOS TELLO 2022\SCM SPILL OVERS\outputs\pobreza\bajo_ingreso\1%\simulacion_1\synthetic_control_outputs.xlsx',synthetic_control_44,44);</v>
      </c>
      <c r="GL15" s="1" t="str">
        <f t="shared" si="7"/>
        <v>xlswrite('G:\Mi unidad\1. PROYECTOS TELLO 2022\SCM SPILL OVERS\outputs\pobreza\densidad_g\1%\simulacion_1\synthetic_control_outputs.xlsx',synthetic_control_44,44);</v>
      </c>
      <c r="GS15" s="1" t="str">
        <f t="shared" si="8"/>
        <v>xlswrite('G:\Mi unidad\1. PROYECTOS TELLO 2022\SCM SPILL OVERS\outputs\pobreza\alimentos\1%\simulacion_1\synthetic_control_outputs.xlsx',synthetic_control_44,44);</v>
      </c>
      <c r="GZ15" s="1" t="str">
        <f t="shared" si="9"/>
        <v>xlswrite('G:\Mi unidad\1. PROYECTOS TELLO 2022\SCM SPILL OVERS\outputs\pobreza\jefe_hogar\1%\simulacion_1\synthetic_control_outputs.xlsx',synthetic_control_44,44);</v>
      </c>
      <c r="HF15" s="1" t="str">
        <f t="shared" si="10"/>
        <v>xlswrite('G:\Mi unidad\1. PROYECTOS TELLO 2022\SCM SPILL OVERS\outputs\pobreza\mujeres\1%\simulacion_1\synthetic_control_outputs.xlsx',synthetic_control_44,44);</v>
      </c>
      <c r="HL15" s="1" t="str">
        <f t="shared" si="11"/>
        <v>xlswrite('G:\Mi unidad\1. PROYECTOS TELLO 2022\SCM SPILL OVERS\outputs\pobreza\criminalidad\1%\simulacion_1\synthetic_control_outputs.xlsx',synthetic_control_44,44);</v>
      </c>
      <c r="HS15">
        <v>7</v>
      </c>
      <c r="HT15" t="s">
        <v>35</v>
      </c>
      <c r="HZ15">
        <v>10</v>
      </c>
      <c r="IA15" t="str">
        <f>"spillover_test_"&amp;HZ15&amp;" = zeros(1,S);"</f>
        <v>spillover_test_10 = zeros(1,S);</v>
      </c>
      <c r="IG15">
        <v>10</v>
      </c>
      <c r="IH15" t="str">
        <f>"xlswrite('G:\Mi unidad\1. PROYECTOS TELLO 2022\SCM SPILL OVERS\outputs\pobreza\bajo_niv_educ\1%\simulacion_1\output_tests.xlsx',alpha1_hat_vec_"&amp;IG15&amp;"','alpha1_hat_vec_"&amp;IG15&amp;"');"</f>
        <v>xlswrite('G:\Mi unidad\1. PROYECTOS TELLO 2022\SCM SPILL OVERS\outputs\pobreza\bajo_niv_educ\1%\simulacion_1\output_tests.xlsx',alpha1_hat_vec_10','alpha1_hat_vec_10');</v>
      </c>
      <c r="IU15">
        <v>10</v>
      </c>
      <c r="IV15" t="str">
        <f>"xlswrite('G:\Mi unidad\1. PROYECTOS TELLO 2022\SCM SPILL OVERS\outputs\pobreza\bajo_ingreso\1%\simulacion_1\output_tests.xlsx',alpha1_hat_vec_"&amp;IU15&amp;"','alpha1_hat_vec_"&amp;IU15&amp;"');"</f>
        <v>xlswrite('G:\Mi unidad\1. PROYECTOS TELLO 2022\SCM SPILL OVERS\outputs\pobreza\bajo_ingreso\1%\simulacion_1\output_tests.xlsx',alpha1_hat_vec_10','alpha1_hat_vec_10');</v>
      </c>
      <c r="JG15">
        <v>10</v>
      </c>
      <c r="JH15" t="str">
        <f>"xlswrite('G:\Mi unidad\1. PROYECTOS TELLO 2022\SCM SPILL OVERS\outputs\pobreza\densidad\1%\simulacion_1\output_tests.xlsx',alpha1_hat_vec_"&amp;JG15&amp;"','alpha1_hat_vec_"&amp;JG15&amp;"');"</f>
        <v>xlswrite('G:\Mi unidad\1. PROYECTOS TELLO 2022\SCM SPILL OVERS\outputs\pobreza\densidad\1%\simulacion_1\output_tests.xlsx',alpha1_hat_vec_10','alpha1_hat_vec_10');</v>
      </c>
      <c r="JS15">
        <v>10</v>
      </c>
      <c r="JT15" t="str">
        <f>"xlswrite('G:\Mi unidad\1. PROYECTOS TELLO 2022\SCM SPILL OVERS\outputs\pobreza\densidad_g\1%\simulacion_1\output_tests.xlsx',alpha1_hat_vec_"&amp;JS15&amp;"','alpha1_hat_vec_"&amp;JS15&amp;"');"</f>
        <v>xlswrite('G:\Mi unidad\1. PROYECTOS TELLO 2022\SCM SPILL OVERS\outputs\pobreza\densidad_g\1%\simulacion_1\output_tests.xlsx',alpha1_hat_vec_10','alpha1_hat_vec_10');</v>
      </c>
      <c r="KE15">
        <v>10</v>
      </c>
      <c r="KF15" t="str">
        <f>"xlswrite('G:\Mi unidad\1. PROYECTOS TELLO 2022\SCM SPILL OVERS\outputs\pobreza\distancia_centro_salud\1%\simulacion_1\output_tests.xlsx',alpha1_hat_vec_"&amp;KE15&amp;"','alpha1_hat_vec_"&amp;KE15&amp;"');"</f>
        <v>xlswrite('G:\Mi unidad\1. PROYECTOS TELLO 2022\SCM SPILL OVERS\outputs\pobreza\distancia_centro_salud\1%\simulacion_1\output_tests.xlsx',alpha1_hat_vec_10','alpha1_hat_vec_10');</v>
      </c>
      <c r="KR15">
        <v>10</v>
      </c>
      <c r="KS15" t="str">
        <f>"xlswrite('G:\Mi unidad\1. PROYECTOS TELLO 2022\SCM SPILL OVERS\outputs\pobreza\informalidad\1%\simulacion_1\output_tests.xlsx',alpha1_hat_vec_"&amp;KR15&amp;"','alpha1_hat_vec_"&amp;KR15&amp;"');"</f>
        <v>xlswrite('G:\Mi unidad\1. PROYECTOS TELLO 2022\SCM SPILL OVERS\outputs\pobreza\informalidad\1%\simulacion_1\output_tests.xlsx',alpha1_hat_vec_10','alpha1_hat_vec_10');</v>
      </c>
      <c r="LE15">
        <v>10</v>
      </c>
      <c r="LF15" t="str">
        <f>"xlswrite('G:\Mi unidad\1. PROYECTOS TELLO 2022\SCM SPILL OVERS\outputs\pobreza\alimentos\1%\simulacion_1\output_tests.xlsx',alpha1_hat_vec_"&amp;LE15&amp;"','alpha1_hat_vec_"&amp;LE15&amp;"');"</f>
        <v>xlswrite('G:\Mi unidad\1. PROYECTOS TELLO 2022\SCM SPILL OVERS\outputs\pobreza\alimentos\1%\simulacion_1\output_tests.xlsx',alpha1_hat_vec_10','alpha1_hat_vec_10');</v>
      </c>
      <c r="LL15">
        <v>10</v>
      </c>
      <c r="LM15" t="str">
        <f>"xlswrite('G:\Mi unidad\1. PROYECTOS TELLO 2022\SCM SPILL OVERS\outputs\pobreza\jefe_hogar\1%\simulacion_1\output_tests.xlsx',alpha1_hat_vec_"&amp;LL15&amp;"','alpha1_hat_vec_"&amp;LL15&amp;"');"</f>
        <v>xlswrite('G:\Mi unidad\1. PROYECTOS TELLO 2022\SCM SPILL OVERS\outputs\pobreza\jefe_hogar\1%\simulacion_1\output_tests.xlsx',alpha1_hat_vec_10','alpha1_hat_vec_10');</v>
      </c>
      <c r="LS15">
        <v>10</v>
      </c>
      <c r="LT15" t="str">
        <f>"xlswrite('G:\Mi unidad\1. PROYECTOS TELLO 2022\SCM SPILL OVERS\outputs\pobreza\mujeres\1%\simulacion_1\output_tests.xlsx',alpha1_hat_vec_"&amp;LS15&amp;"','alpha1_hat_vec_"&amp;LS15&amp;"');"</f>
        <v>xlswrite('G:\Mi unidad\1. PROYECTOS TELLO 2022\SCM SPILL OVERS\outputs\pobreza\mujeres\1%\simulacion_1\output_tests.xlsx',alpha1_hat_vec_10','alpha1_hat_vec_10');</v>
      </c>
      <c r="ME15">
        <v>10</v>
      </c>
      <c r="MF15" t="str">
        <f>"xlswrite('G:\Mi unidad\1. PROYECTOS TELLO 2022\SCM SPILL OVERS\outputs\pobreza\criminalidad\1%\simulacion_1\output_tests.xlsx',alpha1_hat_vec_"&amp;ME15&amp;"','alpha1_hat_vec_"&amp;ME15&amp;"');"</f>
        <v>xlswrite('G:\Mi unidad\1. PROYECTOS TELLO 2022\SCM SPILL OVERS\outputs\pobreza\criminalidad\1%\simulacion_1\output_tests.xlsx',alpha1_hat_vec_10','alpha1_hat_vec_10');</v>
      </c>
    </row>
    <row r="16" spans="1:344" x14ac:dyDescent="0.3">
      <c r="A16">
        <v>45</v>
      </c>
      <c r="B16" s="1" t="str">
        <f t="shared" si="12"/>
        <v>[data_45,provincias_45,~] = xlsread('BD_pobre_est_1_provincia_45.xlsx');</v>
      </c>
      <c r="E16" s="1" t="str">
        <f t="shared" si="13"/>
        <v>provincia_45 = unique(provincias_45(2:end,1));</v>
      </c>
      <c r="O16" s="1" t="str">
        <f t="shared" si="14"/>
        <v>pobreza_45 = reshape(data_45(:,2),T+S,N);</v>
      </c>
      <c r="T16" s="1" t="str">
        <f t="shared" si="15"/>
        <v xml:space="preserve">pobreza_45 = pobreza_45'; </v>
      </c>
      <c r="X16" s="1" t="str">
        <f t="shared" si="16"/>
        <v>tratado_45 = pobreza_45(1,:);</v>
      </c>
      <c r="AC16" s="1" t="str">
        <f t="shared" si="27"/>
        <v>pobreza_45(1,:) = [];</v>
      </c>
      <c r="AI16" s="1" t="str">
        <f t="shared" si="0"/>
        <v>pobreza_45 = [tratado_45;pobreza_45];</v>
      </c>
      <c r="AN16" s="1" t="str">
        <f t="shared" si="23"/>
        <v>Y_45 = pobreza_45; % outcome matrix</v>
      </c>
      <c r="AS16" s="1" t="str">
        <f t="shared" si="24"/>
        <v>Y_pre_45 = Y_45(:,1:T);</v>
      </c>
      <c r="AW16" s="1" t="str">
        <f t="shared" si="25"/>
        <v>Y_post_45 = Y_45(:,T+1:end);</v>
      </c>
      <c r="BA16" s="1" t="str">
        <f t="shared" si="26"/>
        <v>[a_hat_45,B_hat_45] = scm_batch(Y_pre_45);</v>
      </c>
      <c r="BF16" s="1" t="str">
        <f t="shared" si="17"/>
        <v>synthetic_control_45 = a_hat_45(1)+B_hat_45(1,:)*Y_45;</v>
      </c>
      <c r="BL16">
        <v>10</v>
      </c>
      <c r="BR16">
        <v>10</v>
      </c>
      <c r="BS16" s="1" t="str">
        <f>"A_"&amp;BR12&amp;"(:,ind_"&amp;BR12&amp;" == 0) = [];"</f>
        <v>A_10(:,ind_10 == 0) = [];</v>
      </c>
      <c r="BX16">
        <v>10</v>
      </c>
      <c r="BY16" s="1" t="str">
        <f>"A_"&amp;BX12&amp;"(:,ind_"&amp;BX12&amp;" == 0) = [];"</f>
        <v>A_10(:,ind_10 == 0) = [];</v>
      </c>
      <c r="CD16">
        <v>10</v>
      </c>
      <c r="CE16" s="1" t="str">
        <f>"A_"&amp;CD12&amp;"(:,ind_"&amp;CD12&amp;" == 0) = [];"</f>
        <v>A_10(:,ind_10 == 0) = [];</v>
      </c>
      <c r="CJ16">
        <v>10</v>
      </c>
      <c r="CK16" s="1" t="str">
        <f>"A_"&amp;CJ12&amp;"(:,ind_"&amp;CJ12&amp;" == 0) = [];"</f>
        <v>A_10(:,ind_10 == 0) = [];</v>
      </c>
      <c r="CP16">
        <v>10</v>
      </c>
      <c r="CQ16" s="1" t="str">
        <f>"A_"&amp;CP12&amp;"(:,ind_"&amp;CP12&amp;" == 0) = [];"</f>
        <v>A_10(:,ind_10 == 0) = [];</v>
      </c>
      <c r="CW16">
        <v>10</v>
      </c>
      <c r="CX16" s="1" t="str">
        <f>"A_"&amp;CW12&amp;"(:,ind_"&amp;CW12&amp;" == 0) = [];"</f>
        <v>A_10(:,ind_10 == 0) = [];</v>
      </c>
      <c r="DB16">
        <v>10</v>
      </c>
      <c r="DC16" s="1" t="str">
        <f>"A_"&amp;DB12&amp;"(:,ind_"&amp;DB12&amp;" == 0) = [];"</f>
        <v>A_10(:,ind_10 == 0) = [];</v>
      </c>
      <c r="DG16">
        <v>10</v>
      </c>
      <c r="DH16" s="1" t="str">
        <f>"A_"&amp;DG12&amp;"(:,ind_"&amp;DG12&amp;" == 0) = [];"</f>
        <v>A_10(:,ind_10 == 0) = [];</v>
      </c>
      <c r="DL16">
        <v>10</v>
      </c>
      <c r="DM16" s="1" t="str">
        <f>"A_"&amp;DL12&amp;"(:,ind_"&amp;DL12&amp;" == 0) = [];"</f>
        <v>A_10(:,ind_10 == 0) = [];</v>
      </c>
      <c r="DQ16" s="1" t="str">
        <f t="shared" si="28"/>
        <v>M_hat_45 = (eye(N)-B_hat_45)'*(eye(N)-B_hat_45);</v>
      </c>
      <c r="DW16" s="1" t="str">
        <f t="shared" si="18"/>
        <v>synthetic_control_sp_45 = a_hat_45(1)+B_hat_45(1,:)*Y_45;</v>
      </c>
      <c r="EC16" s="1" t="str">
        <f t="shared" si="19"/>
        <v>alpha1_hat_vec_45 = zeros(1,S);</v>
      </c>
      <c r="EG16">
        <v>7</v>
      </c>
      <c r="EH16" s="1" t="str">
        <f>"synthetic_control_sp_"&amp;EG16&amp;"(T+s) = Y_"&amp;EG16&amp;"(1,T+s)-alpha1_hat_vec_"&amp;EG16&amp;"(s);"</f>
        <v>synthetic_control_sp_7(T+s) = Y_7(1,T+s)-alpha1_hat_vec_7(s);</v>
      </c>
      <c r="ER16" s="1" t="str">
        <f t="shared" si="20"/>
        <v>synthetic_control_45=synthetic_control_45';</v>
      </c>
      <c r="EW16" s="1" t="str">
        <f t="shared" si="21"/>
        <v>synthetic_control_sp_45=synthetic_control_sp_45';</v>
      </c>
      <c r="FB16" s="1" t="str">
        <f t="shared" si="22"/>
        <v>tratado_45=tratado_45';</v>
      </c>
      <c r="FF16" s="1" t="str">
        <f t="shared" si="2"/>
        <v>xlswrite('G:\Mi unidad\1. PROYECTOS TELLO 2022\SCM SPILL OVERS\outputs\pobreza\distancia_centro_salud\1%\simulacion_1\synthetic_control_outputs.xlsx',synthetic_control_45,45);</v>
      </c>
      <c r="FM16" s="1" t="str">
        <f t="shared" si="3"/>
        <v>xlswrite('G:\Mi unidad\1. PROYECTOS TELLO 2022\SCM SPILL OVERS\outputs\pobreza\informalidad\1%\simulacion_1\synthetic_control_outputs.xlsx',synthetic_control_45,45);</v>
      </c>
      <c r="FS16" s="1" t="str">
        <f t="shared" si="4"/>
        <v>xlswrite('G:\Mi unidad\1. PROYECTOS TELLO 2022\SCM SPILL OVERS\outputs\pobreza\densidad\1%\simulacion_1\synthetic_control_outputs.xlsx',synthetic_control_45,45);</v>
      </c>
      <c r="FZ16" s="1" t="str">
        <f t="shared" si="5"/>
        <v>xlswrite('G:\Mi unidad\1. PROYECTOS TELLO 2022\SCM SPILL OVERS\outputs\pobreza\bajo_niv_educ\1%\simulacion_1\synthetic_control_outputs.xlsx',synthetic_control_45,45);</v>
      </c>
      <c r="GF16" s="1" t="str">
        <f t="shared" si="6"/>
        <v>xlswrite('G:\Mi unidad\1. PROYECTOS TELLO 2022\SCM SPILL OVERS\outputs\pobreza\bajo_ingreso\1%\simulacion_1\synthetic_control_outputs.xlsx',synthetic_control_45,45);</v>
      </c>
      <c r="GL16" s="1" t="str">
        <f t="shared" si="7"/>
        <v>xlswrite('G:\Mi unidad\1. PROYECTOS TELLO 2022\SCM SPILL OVERS\outputs\pobreza\densidad_g\1%\simulacion_1\synthetic_control_outputs.xlsx',synthetic_control_45,45);</v>
      </c>
      <c r="GS16" s="1" t="str">
        <f t="shared" si="8"/>
        <v>xlswrite('G:\Mi unidad\1. PROYECTOS TELLO 2022\SCM SPILL OVERS\outputs\pobreza\alimentos\1%\simulacion_1\synthetic_control_outputs.xlsx',synthetic_control_45,45);</v>
      </c>
      <c r="GZ16" s="1" t="str">
        <f t="shared" si="9"/>
        <v>xlswrite('G:\Mi unidad\1. PROYECTOS TELLO 2022\SCM SPILL OVERS\outputs\pobreza\jefe_hogar\1%\simulacion_1\synthetic_control_outputs.xlsx',synthetic_control_45,45);</v>
      </c>
      <c r="HF16" s="1" t="str">
        <f t="shared" si="10"/>
        <v>xlswrite('G:\Mi unidad\1. PROYECTOS TELLO 2022\SCM SPILL OVERS\outputs\pobreza\mujeres\1%\simulacion_1\synthetic_control_outputs.xlsx',synthetic_control_45,45);</v>
      </c>
      <c r="HL16" s="1" t="str">
        <f t="shared" si="11"/>
        <v>xlswrite('G:\Mi unidad\1. PROYECTOS TELLO 2022\SCM SPILL OVERS\outputs\pobreza\criminalidad\1%\simulacion_1\synthetic_control_outputs.xlsx',synthetic_control_45,45);</v>
      </c>
      <c r="HS16">
        <v>7</v>
      </c>
      <c r="HT16" t="str">
        <f>"    [p_value_"&amp;HS16&amp; ",lb_"&amp;HS16&amp;",ub_"&amp;HS16&amp;"] = sp_andrews_te(Y_pre_"&amp;HS16&amp;",pobreza_"&amp;HS16&amp;"(:,T+s),A_"&amp;HS16&amp;",C,.05);"</f>
        <v xml:space="preserve">    [p_value_7,lb_7,ub_7] = sp_andrews_te(Y_pre_7,pobreza_7(:,T+s),A_7,C,.05);</v>
      </c>
      <c r="HZ16">
        <v>10</v>
      </c>
      <c r="IA16" t="s">
        <v>35</v>
      </c>
      <c r="IG16">
        <v>10</v>
      </c>
      <c r="IH16" t="str">
        <f>"xlswrite('G:\Mi unidad\1. PROYECTOS TELLO 2022\SCM SPILL OVERS\outputs\pobreza\bajo_niv_educ\1%\simulacion_1\output_tests.xlsx',spillover_test_"&amp;IG16&amp;"','sp_test_"&amp;IG16&amp;"');"</f>
        <v>xlswrite('G:\Mi unidad\1. PROYECTOS TELLO 2022\SCM SPILL OVERS\outputs\pobreza\bajo_niv_educ\1%\simulacion_1\output_tests.xlsx',spillover_test_10','sp_test_10');</v>
      </c>
      <c r="IU16">
        <v>10</v>
      </c>
      <c r="IV16" t="str">
        <f>"xlswrite('G:\Mi unidad\1. PROYECTOS TELLO 2022\SCM SPILL OVERS\outputs\pobreza\bajo_ingreso\1%\simulacion_1\output_tests.xlsx',spillover_test_"&amp;IU16&amp;"','sp_test_"&amp;IU16&amp;"');"</f>
        <v>xlswrite('G:\Mi unidad\1. PROYECTOS TELLO 2022\SCM SPILL OVERS\outputs\pobreza\bajo_ingreso\1%\simulacion_1\output_tests.xlsx',spillover_test_10','sp_test_10');</v>
      </c>
      <c r="JG16">
        <v>10</v>
      </c>
      <c r="JH16" t="str">
        <f>"xlswrite('G:\Mi unidad\1. PROYECTOS TELLO 2022\SCM SPILL OVERS\outputs\pobreza\densidad\1%\simulacion_1\output_tests.xlsx',spillover_test_"&amp;JG16&amp;"','sp_test_"&amp;JG16&amp;"');"</f>
        <v>xlswrite('G:\Mi unidad\1. PROYECTOS TELLO 2022\SCM SPILL OVERS\outputs\pobreza\densidad\1%\simulacion_1\output_tests.xlsx',spillover_test_10','sp_test_10');</v>
      </c>
      <c r="JS16">
        <v>10</v>
      </c>
      <c r="JT16" t="str">
        <f>"xlswrite('G:\Mi unidad\1. PROYECTOS TELLO 2022\SCM SPILL OVERS\outputs\pobreza\densidad_g\1%\simulacion_1\output_tests.xlsx',spillover_test_"&amp;JS16&amp;"','sp_test_"&amp;JS16&amp;"');"</f>
        <v>xlswrite('G:\Mi unidad\1. PROYECTOS TELLO 2022\SCM SPILL OVERS\outputs\pobreza\densidad_g\1%\simulacion_1\output_tests.xlsx',spillover_test_10','sp_test_10');</v>
      </c>
      <c r="KE16">
        <v>10</v>
      </c>
      <c r="KF16" t="str">
        <f>"xlswrite('G:\Mi unidad\1. PROYECTOS TELLO 2022\SCM SPILL OVERS\outputs\pobreza\distancia_centro_salud\1%\simulacion_1\output_tests.xlsx',spillover_test_"&amp;KE16&amp;"','sp_test_"&amp;KE16&amp;"');"</f>
        <v>xlswrite('G:\Mi unidad\1. PROYECTOS TELLO 2022\SCM SPILL OVERS\outputs\pobreza\distancia_centro_salud\1%\simulacion_1\output_tests.xlsx',spillover_test_10','sp_test_10');</v>
      </c>
      <c r="KR16">
        <v>10</v>
      </c>
      <c r="KS16" t="str">
        <f>"xlswrite('G:\Mi unidad\1. PROYECTOS TELLO 2022\SCM SPILL OVERS\outputs\pobreza\informalidad\1%\simulacion_1\output_tests.xlsx',spillover_test_"&amp;KR16&amp;"','sp_test_"&amp;KR16&amp;"');"</f>
        <v>xlswrite('G:\Mi unidad\1. PROYECTOS TELLO 2022\SCM SPILL OVERS\outputs\pobreza\informalidad\1%\simulacion_1\output_tests.xlsx',spillover_test_10','sp_test_10');</v>
      </c>
      <c r="LE16">
        <v>10</v>
      </c>
      <c r="LF16" t="str">
        <f>"xlswrite('G:\Mi unidad\1. PROYECTOS TELLO 2022\SCM SPILL OVERS\outputs\pobreza\alimentos\1%\simulacion_1\output_tests.xlsx',spillover_test_"&amp;LE16&amp;"','sp_test_"&amp;LE16&amp;"');"</f>
        <v>xlswrite('G:\Mi unidad\1. PROYECTOS TELLO 2022\SCM SPILL OVERS\outputs\pobreza\alimentos\1%\simulacion_1\output_tests.xlsx',spillover_test_10','sp_test_10');</v>
      </c>
      <c r="LL16">
        <v>10</v>
      </c>
      <c r="LM16" t="str">
        <f>"xlswrite('G:\Mi unidad\1. PROYECTOS TELLO 2022\SCM SPILL OVERS\outputs\pobreza\jefe_hogar\1%\simulacion_1\output_tests.xlsx',spillover_test_"&amp;LL16&amp;"','sp_test_"&amp;LL16&amp;"');"</f>
        <v>xlswrite('G:\Mi unidad\1. PROYECTOS TELLO 2022\SCM SPILL OVERS\outputs\pobreza\jefe_hogar\1%\simulacion_1\output_tests.xlsx',spillover_test_10','sp_test_10');</v>
      </c>
      <c r="LS16">
        <v>10</v>
      </c>
      <c r="LT16" t="str">
        <f>"xlswrite('G:\Mi unidad\1. PROYECTOS TELLO 2022\SCM SPILL OVERS\outputs\pobreza\mujeres\1%\simulacion_1\output_tests.xlsx',spillover_test_"&amp;LS16&amp;"','sp_test_"&amp;LS16&amp;"');"</f>
        <v>xlswrite('G:\Mi unidad\1. PROYECTOS TELLO 2022\SCM SPILL OVERS\outputs\pobreza\mujeres\1%\simulacion_1\output_tests.xlsx',spillover_test_10','sp_test_10');</v>
      </c>
      <c r="ME16">
        <v>10</v>
      </c>
      <c r="MF16" t="str">
        <f>"xlswrite('G:\Mi unidad\1. PROYECTOS TELLO 2022\SCM SPILL OVERS\outputs\pobreza\criminalidad\1%\simulacion_1\output_tests.xlsx',spillover_test_"&amp;ME16&amp;"','sp_test_"&amp;ME16&amp;"');"</f>
        <v>xlswrite('G:\Mi unidad\1. PROYECTOS TELLO 2022\SCM SPILL OVERS\outputs\pobreza\criminalidad\1%\simulacion_1\output_tests.xlsx',spillover_test_10','sp_test_10');</v>
      </c>
    </row>
    <row r="17" spans="1:344" x14ac:dyDescent="0.3">
      <c r="A17">
        <v>55</v>
      </c>
      <c r="B17" s="1" t="str">
        <f t="shared" si="12"/>
        <v>[data_55,provincias_55,~] = xlsread('BD_pobre_est_1_provincia_55.xlsx');</v>
      </c>
      <c r="E17" s="1" t="str">
        <f t="shared" si="13"/>
        <v>provincia_55 = unique(provincias_55(2:end,1));</v>
      </c>
      <c r="O17" s="1" t="str">
        <f t="shared" si="14"/>
        <v>pobreza_55 = reshape(data_55(:,2),T+S,N);</v>
      </c>
      <c r="T17" s="1" t="str">
        <f t="shared" si="15"/>
        <v xml:space="preserve">pobreza_55 = pobreza_55'; </v>
      </c>
      <c r="X17" s="1" t="str">
        <f t="shared" si="16"/>
        <v>tratado_55 = pobreza_55(1,:);</v>
      </c>
      <c r="AC17" s="1" t="str">
        <f t="shared" si="27"/>
        <v>pobreza_55(1,:) = [];</v>
      </c>
      <c r="AI17" s="1" t="str">
        <f t="shared" si="0"/>
        <v>pobreza_55 = [tratado_55;pobreza_55];</v>
      </c>
      <c r="AN17" s="1" t="str">
        <f t="shared" si="23"/>
        <v>Y_55 = pobreza_55; % outcome matrix</v>
      </c>
      <c r="AS17" s="1" t="str">
        <f t="shared" si="24"/>
        <v>Y_pre_55 = Y_55(:,1:T);</v>
      </c>
      <c r="AW17" s="1" t="str">
        <f t="shared" si="25"/>
        <v>Y_post_55 = Y_55(:,T+1:end);</v>
      </c>
      <c r="BA17" s="1" t="str">
        <f t="shared" si="26"/>
        <v>[a_hat_55,B_hat_55] = scm_batch(Y_pre_55);</v>
      </c>
      <c r="BF17" s="1" t="str">
        <f t="shared" si="17"/>
        <v>synthetic_control_55 = a_hat_55(1)+B_hat_55(1,:)*Y_55;</v>
      </c>
      <c r="BL17">
        <v>16</v>
      </c>
      <c r="BM17" s="1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P17">
        <v>16</v>
      </c>
      <c r="CQ17" t="str">
        <f>"%A_"&amp;CP17</f>
        <v>%A_16</v>
      </c>
      <c r="CW17">
        <v>16</v>
      </c>
      <c r="CX17" t="str">
        <f>"%A_"&amp;CW17</f>
        <v>%A_16</v>
      </c>
      <c r="DB17">
        <v>16</v>
      </c>
      <c r="DC17" t="str">
        <f>"%A_"&amp;DB17</f>
        <v>%A_16</v>
      </c>
      <c r="DG17">
        <v>16</v>
      </c>
      <c r="DH17" t="str">
        <f>"%A_"&amp;DG17</f>
        <v>%A_16</v>
      </c>
      <c r="DL17">
        <v>16</v>
      </c>
      <c r="DM17" t="str">
        <f>"%A_"&amp;DL17</f>
        <v>%A_16</v>
      </c>
      <c r="DQ17" s="1" t="str">
        <f t="shared" si="28"/>
        <v>M_hat_55 = (eye(N)-B_hat_55)'*(eye(N)-B_hat_55);</v>
      </c>
      <c r="DW17" s="1" t="str">
        <f t="shared" si="18"/>
        <v>synthetic_control_sp_55 = a_hat_55(1)+B_hat_55(1,:)*Y_55;</v>
      </c>
      <c r="EC17" s="1" t="str">
        <f t="shared" si="19"/>
        <v>alpha1_hat_vec_55 = zeros(1,S);</v>
      </c>
      <c r="EG17">
        <v>7</v>
      </c>
      <c r="EH17" s="3" t="s">
        <v>18</v>
      </c>
      <c r="ER17" s="1" t="str">
        <f t="shared" si="20"/>
        <v>synthetic_control_55=synthetic_control_55';</v>
      </c>
      <c r="EW17" s="1" t="str">
        <f t="shared" si="21"/>
        <v>synthetic_control_sp_55=synthetic_control_sp_55';</v>
      </c>
      <c r="FB17" s="1" t="str">
        <f t="shared" si="22"/>
        <v>tratado_55=tratado_55';</v>
      </c>
      <c r="FF17" s="1" t="str">
        <f t="shared" si="2"/>
        <v>xlswrite('G:\Mi unidad\1. PROYECTOS TELLO 2022\SCM SPILL OVERS\outputs\pobreza\distancia_centro_salud\1%\simulacion_1\synthetic_control_outputs.xlsx',synthetic_control_55,55);</v>
      </c>
      <c r="FM17" s="1" t="str">
        <f t="shared" si="3"/>
        <v>xlswrite('G:\Mi unidad\1. PROYECTOS TELLO 2022\SCM SPILL OVERS\outputs\pobreza\informalidad\1%\simulacion_1\synthetic_control_outputs.xlsx',synthetic_control_55,55);</v>
      </c>
      <c r="FS17" s="1" t="str">
        <f t="shared" si="4"/>
        <v>xlswrite('G:\Mi unidad\1. PROYECTOS TELLO 2022\SCM SPILL OVERS\outputs\pobreza\densidad\1%\simulacion_1\synthetic_control_outputs.xlsx',synthetic_control_55,55);</v>
      </c>
      <c r="FZ17" s="1" t="str">
        <f t="shared" si="5"/>
        <v>xlswrite('G:\Mi unidad\1. PROYECTOS TELLO 2022\SCM SPILL OVERS\outputs\pobreza\bajo_niv_educ\1%\simulacion_1\synthetic_control_outputs.xlsx',synthetic_control_55,55);</v>
      </c>
      <c r="GF17" s="1" t="str">
        <f t="shared" si="6"/>
        <v>xlswrite('G:\Mi unidad\1. PROYECTOS TELLO 2022\SCM SPILL OVERS\outputs\pobreza\bajo_ingreso\1%\simulacion_1\synthetic_control_outputs.xlsx',synthetic_control_55,55);</v>
      </c>
      <c r="GL17" s="1" t="str">
        <f t="shared" si="7"/>
        <v>xlswrite('G:\Mi unidad\1. PROYECTOS TELLO 2022\SCM SPILL OVERS\outputs\pobreza\densidad_g\1%\simulacion_1\synthetic_control_outputs.xlsx',synthetic_control_55,55);</v>
      </c>
      <c r="GS17" s="1" t="str">
        <f t="shared" si="8"/>
        <v>xlswrite('G:\Mi unidad\1. PROYECTOS TELLO 2022\SCM SPILL OVERS\outputs\pobreza\alimentos\1%\simulacion_1\synthetic_control_outputs.xlsx',synthetic_control_55,55);</v>
      </c>
      <c r="GZ17" s="1" t="str">
        <f t="shared" si="9"/>
        <v>xlswrite('G:\Mi unidad\1. PROYECTOS TELLO 2022\SCM SPILL OVERS\outputs\pobreza\jefe_hogar\1%\simulacion_1\synthetic_control_outputs.xlsx',synthetic_control_55,55);</v>
      </c>
      <c r="HF17" s="1" t="str">
        <f t="shared" si="10"/>
        <v>xlswrite('G:\Mi unidad\1. PROYECTOS TELLO 2022\SCM SPILL OVERS\outputs\pobreza\mujeres\1%\simulacion_1\synthetic_control_outputs.xlsx',synthetic_control_55,55);</v>
      </c>
      <c r="HL17" s="1" t="str">
        <f t="shared" si="11"/>
        <v>xlswrite('G:\Mi unidad\1. PROYECTOS TELLO 2022\SCM SPILL OVERS\outputs\pobreza\criminalidad\1%\simulacion_1\synthetic_control_outputs.xlsx',synthetic_control_55,55);</v>
      </c>
      <c r="HS17">
        <v>7</v>
      </c>
      <c r="HT17" t="str">
        <f>"    p_value_vec_"&amp;HS17&amp;"(s) = p_value_"&amp;HS17&amp;";"</f>
        <v xml:space="preserve">    p_value_vec_7(s) = p_value_7;</v>
      </c>
      <c r="HZ17">
        <v>10</v>
      </c>
      <c r="IA17" t="s">
        <v>36</v>
      </c>
      <c r="IG17">
        <v>16</v>
      </c>
      <c r="IH17" t="str">
        <f>"xlswrite('G:\Mi unidad\1. PROYECTOS TELLO 2022\SCM SPILL OVERS\outputs\pobreza\bajo_niv_educ\1%\simulacion_1\output_tests.xlsx',lb_vec_"&amp;IG17&amp;"','lb_vec_"&amp;IG17&amp;"');"</f>
        <v>xlswrite('G:\Mi unidad\1. PROYECTOS TELLO 2022\SCM SPILL OVERS\outputs\pobreza\bajo_niv_educ\1%\simulacion_1\output_tests.xlsx',lb_vec_16','lb_vec_16');</v>
      </c>
      <c r="IU17">
        <v>16</v>
      </c>
      <c r="IV17" t="str">
        <f>"xlswrite('G:\Mi unidad\1. PROYECTOS TELLO 2022\SCM SPILL OVERS\outputs\pobreza\bajo_ingreso\1%\simulacion_1\output_tests.xlsx',lb_vec_"&amp;IU17&amp;"','lb_vec_"&amp;IU17&amp;"');"</f>
        <v>xlswrite('G:\Mi unidad\1. PROYECTOS TELLO 2022\SCM SPILL OVERS\outputs\pobreza\bajo_ingreso\1%\simulacion_1\output_tests.xlsx',lb_vec_16','lb_vec_16');</v>
      </c>
      <c r="JG17">
        <v>16</v>
      </c>
      <c r="JH17" t="str">
        <f>"xlswrite('G:\Mi unidad\1. PROYECTOS TELLO 2022\SCM SPILL OVERS\outputs\pobreza\densidad\1%\simulacion_1\output_tests.xlsx',lb_vec_"&amp;JG17&amp;"','lb_vec_"&amp;JG17&amp;"');"</f>
        <v>xlswrite('G:\Mi unidad\1. PROYECTOS TELLO 2022\SCM SPILL OVERS\outputs\pobreza\densidad\1%\simulacion_1\output_tests.xlsx',lb_vec_16','lb_vec_16');</v>
      </c>
      <c r="JS17">
        <v>16</v>
      </c>
      <c r="JT17" t="str">
        <f>"xlswrite('G:\Mi unidad\1. PROYECTOS TELLO 2022\SCM SPILL OVERS\outputs\pobreza\densidad_g\1%\simulacion_1\output_tests.xlsx',lb_vec_"&amp;JS17&amp;"','lb_vec_"&amp;JS17&amp;"');"</f>
        <v>xlswrite('G:\Mi unidad\1. PROYECTOS TELLO 2022\SCM SPILL OVERS\outputs\pobreza\densidad_g\1%\simulacion_1\output_tests.xlsx',lb_vec_16','lb_vec_16');</v>
      </c>
      <c r="KE17">
        <v>16</v>
      </c>
      <c r="KF17" t="str">
        <f>"xlswrite('G:\Mi unidad\1. PROYECTOS TELLO 2022\SCM SPILL OVERS\outputs\pobreza\distancia_centro_salud\1%\simulacion_1\output_tests.xlsx',lb_vec_"&amp;KE17&amp;"','lb_vec_"&amp;KE17&amp;"');"</f>
        <v>xlswrite('G:\Mi unidad\1. PROYECTOS TELLO 2022\SCM SPILL OVERS\outputs\pobreza\distancia_centro_salud\1%\simulacion_1\output_tests.xlsx',lb_vec_16','lb_vec_16');</v>
      </c>
      <c r="KR17">
        <v>16</v>
      </c>
      <c r="KS17" t="str">
        <f>"xlswrite('G:\Mi unidad\1. PROYECTOS TELLO 2022\SCM SPILL OVERS\outputs\pobreza\informalidad\1%\simulacion_1\output_tests.xlsx',lb_vec_"&amp;KR17&amp;"','lb_vec_"&amp;KR17&amp;"');"</f>
        <v>xlswrite('G:\Mi unidad\1. PROYECTOS TELLO 2022\SCM SPILL OVERS\outputs\pobreza\informalidad\1%\simulacion_1\output_tests.xlsx',lb_vec_16','lb_vec_16');</v>
      </c>
      <c r="LE17">
        <v>16</v>
      </c>
      <c r="LF17" t="str">
        <f>"xlswrite('G:\Mi unidad\1. PROYECTOS TELLO 2022\SCM SPILL OVERS\outputs\pobreza\alimentos\1%\simulacion_1\output_tests.xlsx',lb_vec_"&amp;LE17&amp;"','lb_vec_"&amp;LE17&amp;"');"</f>
        <v>xlswrite('G:\Mi unidad\1. PROYECTOS TELLO 2022\SCM SPILL OVERS\outputs\pobreza\alimentos\1%\simulacion_1\output_tests.xlsx',lb_vec_16','lb_vec_16');</v>
      </c>
      <c r="LL17">
        <v>16</v>
      </c>
      <c r="LM17" t="str">
        <f>"xlswrite('G:\Mi unidad\1. PROYECTOS TELLO 2022\SCM SPILL OVERS\outputs\pobreza\jefe_hogar\1%\simulacion_1\output_tests.xlsx',lb_vec_"&amp;LL17&amp;"','lb_vec_"&amp;LL17&amp;"');"</f>
        <v>xlswrite('G:\Mi unidad\1. PROYECTOS TELLO 2022\SCM SPILL OVERS\outputs\pobreza\jefe_hogar\1%\simulacion_1\output_tests.xlsx',lb_vec_16','lb_vec_16');</v>
      </c>
      <c r="LS17">
        <v>16</v>
      </c>
      <c r="LT17" t="str">
        <f>"xlswrite('G:\Mi unidad\1. PROYECTOS TELLO 2022\SCM SPILL OVERS\outputs\pobreza\mujeres\1%\simulacion_1\output_tests.xlsx',lb_vec_"&amp;LS17&amp;"','lb_vec_"&amp;LS17&amp;"');"</f>
        <v>xlswrite('G:\Mi unidad\1. PROYECTOS TELLO 2022\SCM SPILL OVERS\outputs\pobreza\mujeres\1%\simulacion_1\output_tests.xlsx',lb_vec_16','lb_vec_16');</v>
      </c>
      <c r="ME17">
        <v>16</v>
      </c>
      <c r="MF17" t="str">
        <f>"xlswrite('G:\Mi unidad\1. PROYECTOS TELLO 2022\SCM SPILL OVERS\outputs\pobreza\criminalidad\1%\simulacion_1\output_tests.xlsx',lb_vec_"&amp;ME17&amp;"','lb_vec_"&amp;ME17&amp;"');"</f>
        <v>xlswrite('G:\Mi unidad\1. PROYECTOS TELLO 2022\SCM SPILL OVERS\outputs\pobreza\criminalidad\1%\simulacion_1\output_tests.xlsx',lb_vec_16','lb_vec_16');</v>
      </c>
    </row>
    <row r="18" spans="1:344" x14ac:dyDescent="0.3">
      <c r="A18">
        <v>57</v>
      </c>
      <c r="B18" s="1" t="str">
        <f t="shared" si="12"/>
        <v>[data_57,provincias_57,~] = xlsread('BD_pobre_est_1_provincia_57.xlsx');</v>
      </c>
      <c r="E18" s="1" t="str">
        <f t="shared" si="13"/>
        <v>provincia_57 = unique(provincias_57(2:end,1));</v>
      </c>
      <c r="O18" s="1" t="str">
        <f t="shared" si="14"/>
        <v>pobreza_57 = reshape(data_57(:,2),T+S,N);</v>
      </c>
      <c r="T18" s="1" t="str">
        <f t="shared" si="15"/>
        <v xml:space="preserve">pobreza_57 = pobreza_57'; </v>
      </c>
      <c r="X18" s="1" t="str">
        <f t="shared" si="16"/>
        <v>tratado_57 = pobreza_57(1,:);</v>
      </c>
      <c r="AC18" s="1" t="str">
        <f t="shared" si="27"/>
        <v>pobreza_57(1,:) = [];</v>
      </c>
      <c r="AI18" s="1" t="str">
        <f t="shared" si="0"/>
        <v>pobreza_57 = [tratado_57;pobreza_57];</v>
      </c>
      <c r="AN18" s="1" t="str">
        <f t="shared" si="23"/>
        <v>Y_57 = pobreza_57; % outcome matrix</v>
      </c>
      <c r="AS18" s="1" t="str">
        <f t="shared" si="24"/>
        <v>Y_pre_57 = Y_57(:,1:T);</v>
      </c>
      <c r="AW18" s="1" t="str">
        <f t="shared" si="25"/>
        <v>Y_post_57 = Y_57(:,T+1:end);</v>
      </c>
      <c r="BA18" s="1" t="str">
        <f t="shared" si="26"/>
        <v>[a_hat_57,B_hat_57] = scm_batch(Y_pre_57);</v>
      </c>
      <c r="BF18" s="1" t="str">
        <f t="shared" si="17"/>
        <v>synthetic_control_57 = a_hat_57(1)+B_hat_57(1,:)*Y_57;</v>
      </c>
      <c r="BL18">
        <v>16</v>
      </c>
      <c r="BM18" s="1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P18">
        <v>16</v>
      </c>
      <c r="CQ18" t="str">
        <f>"% Provincia_"&amp;CP18</f>
        <v>% Provincia_16</v>
      </c>
      <c r="CW18">
        <v>16</v>
      </c>
      <c r="CX18" t="str">
        <f>"% Provincia_"&amp;CW18</f>
        <v>% Provincia_16</v>
      </c>
      <c r="DB18">
        <v>16</v>
      </c>
      <c r="DC18" t="str">
        <f>"% Provincia_"&amp;DB18</f>
        <v>% Provincia_16</v>
      </c>
      <c r="DG18">
        <v>16</v>
      </c>
      <c r="DH18" t="str">
        <f>"% Provincia_"&amp;DG18</f>
        <v>% Provincia_16</v>
      </c>
      <c r="DL18">
        <v>16</v>
      </c>
      <c r="DM18" t="str">
        <f>"% Provincia_"&amp;DL18</f>
        <v>% Provincia_16</v>
      </c>
      <c r="DQ18" s="1" t="str">
        <f t="shared" si="28"/>
        <v>M_hat_57 = (eye(N)-B_hat_57)'*(eye(N)-B_hat_57);</v>
      </c>
      <c r="DW18" s="1" t="str">
        <f t="shared" si="18"/>
        <v>synthetic_control_sp_57 = a_hat_57(1)+B_hat_57(1,:)*Y_57;</v>
      </c>
      <c r="EC18" s="1" t="str">
        <f t="shared" si="19"/>
        <v>alpha1_hat_vec_57 = zeros(1,S);</v>
      </c>
      <c r="EG18">
        <v>10</v>
      </c>
      <c r="EH18" s="3" t="str">
        <f>"%PROVINCIA "&amp;EG18</f>
        <v>%PROVINCIA 10</v>
      </c>
      <c r="ER18" s="1" t="str">
        <f t="shared" si="20"/>
        <v>synthetic_control_57=synthetic_control_57';</v>
      </c>
      <c r="EW18" s="1" t="str">
        <f t="shared" si="21"/>
        <v>synthetic_control_sp_57=synthetic_control_sp_57';</v>
      </c>
      <c r="FB18" s="1" t="str">
        <f t="shared" si="22"/>
        <v>tratado_57=tratado_57';</v>
      </c>
      <c r="FF18" s="1" t="str">
        <f t="shared" si="2"/>
        <v>xlswrite('G:\Mi unidad\1. PROYECTOS TELLO 2022\SCM SPILL OVERS\outputs\pobreza\distancia_centro_salud\1%\simulacion_1\synthetic_control_outputs.xlsx',synthetic_control_57,57);</v>
      </c>
      <c r="FM18" s="1" t="str">
        <f t="shared" si="3"/>
        <v>xlswrite('G:\Mi unidad\1. PROYECTOS TELLO 2022\SCM SPILL OVERS\outputs\pobreza\informalidad\1%\simulacion_1\synthetic_control_outputs.xlsx',synthetic_control_57,57);</v>
      </c>
      <c r="FS18" s="1" t="str">
        <f t="shared" si="4"/>
        <v>xlswrite('G:\Mi unidad\1. PROYECTOS TELLO 2022\SCM SPILL OVERS\outputs\pobreza\densidad\1%\simulacion_1\synthetic_control_outputs.xlsx',synthetic_control_57,57);</v>
      </c>
      <c r="FZ18" s="1" t="str">
        <f t="shared" si="5"/>
        <v>xlswrite('G:\Mi unidad\1. PROYECTOS TELLO 2022\SCM SPILL OVERS\outputs\pobreza\bajo_niv_educ\1%\simulacion_1\synthetic_control_outputs.xlsx',synthetic_control_57,57);</v>
      </c>
      <c r="GF18" s="1" t="str">
        <f t="shared" si="6"/>
        <v>xlswrite('G:\Mi unidad\1. PROYECTOS TELLO 2022\SCM SPILL OVERS\outputs\pobreza\bajo_ingreso\1%\simulacion_1\synthetic_control_outputs.xlsx',synthetic_control_57,57);</v>
      </c>
      <c r="GL18" s="1" t="str">
        <f t="shared" si="7"/>
        <v>xlswrite('G:\Mi unidad\1. PROYECTOS TELLO 2022\SCM SPILL OVERS\outputs\pobreza\densidad_g\1%\simulacion_1\synthetic_control_outputs.xlsx',synthetic_control_57,57);</v>
      </c>
      <c r="GS18" s="1" t="str">
        <f t="shared" si="8"/>
        <v>xlswrite('G:\Mi unidad\1. PROYECTOS TELLO 2022\SCM SPILL OVERS\outputs\pobreza\alimentos\1%\simulacion_1\synthetic_control_outputs.xlsx',synthetic_control_57,57);</v>
      </c>
      <c r="GZ18" s="1" t="str">
        <f t="shared" si="9"/>
        <v>xlswrite('G:\Mi unidad\1. PROYECTOS TELLO 2022\SCM SPILL OVERS\outputs\pobreza\jefe_hogar\1%\simulacion_1\synthetic_control_outputs.xlsx',synthetic_control_57,57);</v>
      </c>
      <c r="HF18" s="1" t="str">
        <f t="shared" si="10"/>
        <v>xlswrite('G:\Mi unidad\1. PROYECTOS TELLO 2022\SCM SPILL OVERS\outputs\pobreza\mujeres\1%\simulacion_1\synthetic_control_outputs.xlsx',synthetic_control_57,57);</v>
      </c>
      <c r="HL18" s="1" t="str">
        <f t="shared" si="11"/>
        <v>xlswrite('G:\Mi unidad\1. PROYECTOS TELLO 2022\SCM SPILL OVERS\outputs\pobreza\criminalidad\1%\simulacion_1\synthetic_control_outputs.xlsx',synthetic_control_57,57);</v>
      </c>
      <c r="HS18">
        <v>7</v>
      </c>
      <c r="HT18" t="str">
        <f>"    lb_vec_"&amp;HS18&amp;"(s) = lb_"&amp;HS18&amp;";"</f>
        <v xml:space="preserve">    lb_vec_7(s) = lb_7;</v>
      </c>
      <c r="HZ18">
        <v>10</v>
      </c>
      <c r="IA18" t="s">
        <v>37</v>
      </c>
      <c r="IG18">
        <v>16</v>
      </c>
      <c r="IH18" t="str">
        <f>"xlswrite('G:\Mi unidad\1. PROYECTOS TELLO 2022\SCM SPILL OVERS\outputs\pobreza\bajo_niv_educ\1%\simulacion_1\output_tests.xlsx',ub_vec_"&amp;IG18&amp;"','ub_vec_"&amp;IG18&amp;"');"</f>
        <v>xlswrite('G:\Mi unidad\1. PROYECTOS TELLO 2022\SCM SPILL OVERS\outputs\pobreza\bajo_niv_educ\1%\simulacion_1\output_tests.xlsx',ub_vec_16','ub_vec_16');</v>
      </c>
      <c r="IU18">
        <v>16</v>
      </c>
      <c r="IV18" t="str">
        <f>"xlswrite('G:\Mi unidad\1. PROYECTOS TELLO 2022\SCM SPILL OVERS\outputs\pobreza\bajo_ingreso\1%\simulacion_1\output_tests.xlsx',ub_vec_"&amp;IU18&amp;"','ub_vec_"&amp;IU18&amp;"');"</f>
        <v>xlswrite('G:\Mi unidad\1. PROYECTOS TELLO 2022\SCM SPILL OVERS\outputs\pobreza\bajo_ingreso\1%\simulacion_1\output_tests.xlsx',ub_vec_16','ub_vec_16');</v>
      </c>
      <c r="JG18">
        <v>16</v>
      </c>
      <c r="JH18" t="str">
        <f>"xlswrite('G:\Mi unidad\1. PROYECTOS TELLO 2022\SCM SPILL OVERS\outputs\pobreza\densidad\1%\simulacion_1\output_tests.xlsx',ub_vec_"&amp;JG18&amp;"','ub_vec_"&amp;JG18&amp;"');"</f>
        <v>xlswrite('G:\Mi unidad\1. PROYECTOS TELLO 2022\SCM SPILL OVERS\outputs\pobreza\densidad\1%\simulacion_1\output_tests.xlsx',ub_vec_16','ub_vec_16');</v>
      </c>
      <c r="JS18">
        <v>16</v>
      </c>
      <c r="JT18" t="str">
        <f>"xlswrite('G:\Mi unidad\1. PROYECTOS TELLO 2022\SCM SPILL OVERS\outputs\pobreza\densidad_g\1%\simulacion_1\output_tests.xlsx',ub_vec_"&amp;JS18&amp;"','ub_vec_"&amp;JS18&amp;"');"</f>
        <v>xlswrite('G:\Mi unidad\1. PROYECTOS TELLO 2022\SCM SPILL OVERS\outputs\pobreza\densidad_g\1%\simulacion_1\output_tests.xlsx',ub_vec_16','ub_vec_16');</v>
      </c>
      <c r="KE18">
        <v>16</v>
      </c>
      <c r="KF18" t="str">
        <f>"xlswrite('G:\Mi unidad\1. PROYECTOS TELLO 2022\SCM SPILL OVERS\outputs\pobreza\distancia_centro_salud\1%\simulacion_1\output_tests.xlsx',ub_vec_"&amp;KE18&amp;"','ub_vec_"&amp;KE18&amp;"');"</f>
        <v>xlswrite('G:\Mi unidad\1. PROYECTOS TELLO 2022\SCM SPILL OVERS\outputs\pobreza\distancia_centro_salud\1%\simulacion_1\output_tests.xlsx',ub_vec_16','ub_vec_16');</v>
      </c>
      <c r="KR18">
        <v>16</v>
      </c>
      <c r="KS18" t="str">
        <f>"xlswrite('G:\Mi unidad\1. PROYECTOS TELLO 2022\SCM SPILL OVERS\outputs\pobreza\informalidad\1%\simulacion_1\output_tests.xlsx',ub_vec_"&amp;KR18&amp;"','ub_vec_"&amp;KR18&amp;"');"</f>
        <v>xlswrite('G:\Mi unidad\1. PROYECTOS TELLO 2022\SCM SPILL OVERS\outputs\pobreza\informalidad\1%\simulacion_1\output_tests.xlsx',ub_vec_16','ub_vec_16');</v>
      </c>
      <c r="LE18">
        <v>16</v>
      </c>
      <c r="LF18" t="str">
        <f>"xlswrite('G:\Mi unidad\1. PROYECTOS TELLO 2022\SCM SPILL OVERS\outputs\pobreza\alimentos\1%\simulacion_1\output_tests.xlsx',ub_vec_"&amp;LE18&amp;"','ub_vec_"&amp;LE18&amp;"');"</f>
        <v>xlswrite('G:\Mi unidad\1. PROYECTOS TELLO 2022\SCM SPILL OVERS\outputs\pobreza\alimentos\1%\simulacion_1\output_tests.xlsx',ub_vec_16','ub_vec_16');</v>
      </c>
      <c r="LL18">
        <v>16</v>
      </c>
      <c r="LM18" t="str">
        <f>"xlswrite('G:\Mi unidad\1. PROYECTOS TELLO 2022\SCM SPILL OVERS\outputs\pobreza\jefe_hogar\1%\simulacion_1\output_tests.xlsx',ub_vec_"&amp;LL18&amp;"','ub_vec_"&amp;LL18&amp;"');"</f>
        <v>xlswrite('G:\Mi unidad\1. PROYECTOS TELLO 2022\SCM SPILL OVERS\outputs\pobreza\jefe_hogar\1%\simulacion_1\output_tests.xlsx',ub_vec_16','ub_vec_16');</v>
      </c>
      <c r="LS18">
        <v>16</v>
      </c>
      <c r="LT18" t="str">
        <f>"xlswrite('G:\Mi unidad\1. PROYECTOS TELLO 2022\SCM SPILL OVERS\outputs\pobreza\mujeres\1%\simulacion_1\output_tests.xlsx',ub_vec_"&amp;LS18&amp;"','ub_vec_"&amp;LS18&amp;"');"</f>
        <v>xlswrite('G:\Mi unidad\1. PROYECTOS TELLO 2022\SCM SPILL OVERS\outputs\pobreza\mujeres\1%\simulacion_1\output_tests.xlsx',ub_vec_16','ub_vec_16');</v>
      </c>
      <c r="ME18">
        <v>16</v>
      </c>
      <c r="MF18" t="str">
        <f>"xlswrite('G:\Mi unidad\1. PROYECTOS TELLO 2022\SCM SPILL OVERS\outputs\pobreza\criminalidad\1%\simulacion_1\output_tests.xlsx',ub_vec_"&amp;ME18&amp;"','ub_vec_"&amp;ME18&amp;"');"</f>
        <v>xlswrite('G:\Mi unidad\1. PROYECTOS TELLO 2022\SCM SPILL OVERS\outputs\pobreza\criminalidad\1%\simulacion_1\output_tests.xlsx',ub_vec_16','ub_vec_16');</v>
      </c>
    </row>
    <row r="19" spans="1:344" x14ac:dyDescent="0.3">
      <c r="A19">
        <v>65</v>
      </c>
      <c r="B19" s="1" t="str">
        <f t="shared" si="12"/>
        <v>[data_65,provincias_65,~] = xlsread('BD_pobre_est_1_provincia_65.xlsx');</v>
      </c>
      <c r="E19" s="1" t="str">
        <f t="shared" si="13"/>
        <v>provincia_65 = unique(provincias_65(2:end,1));</v>
      </c>
      <c r="O19" s="1" t="str">
        <f t="shared" si="14"/>
        <v>pobreza_65 = reshape(data_65(:,2),T+S,N);</v>
      </c>
      <c r="T19" s="1" t="str">
        <f t="shared" si="15"/>
        <v xml:space="preserve">pobreza_65 = pobreza_65'; </v>
      </c>
      <c r="X19" s="1" t="str">
        <f t="shared" si="16"/>
        <v>tratado_65 = pobreza_65(1,:);</v>
      </c>
      <c r="AC19" s="1" t="str">
        <f t="shared" si="27"/>
        <v>pobreza_65(1,:) = [];</v>
      </c>
      <c r="AI19" s="1" t="str">
        <f t="shared" si="0"/>
        <v>pobreza_65 = [tratado_65;pobreza_65];</v>
      </c>
      <c r="AN19" s="1" t="str">
        <f t="shared" si="23"/>
        <v>Y_65 = pobreza_65; % outcome matrix</v>
      </c>
      <c r="AS19" s="1" t="str">
        <f t="shared" si="24"/>
        <v>Y_pre_65 = Y_65(:,1:T);</v>
      </c>
      <c r="AW19" s="1" t="str">
        <f t="shared" si="25"/>
        <v>Y_post_65 = Y_65(:,T+1:end);</v>
      </c>
      <c r="BA19" s="1" t="str">
        <f t="shared" si="26"/>
        <v>[a_hat_65,B_hat_65] = scm_batch(Y_pre_65);</v>
      </c>
      <c r="BF19" s="1" t="str">
        <f t="shared" si="17"/>
        <v>synthetic_control_65 = a_hat_65(1)+B_hat_65(1,:)*Y_65;</v>
      </c>
      <c r="BL19">
        <v>16</v>
      </c>
      <c r="BM19" s="1" t="str">
        <f>"A_"&amp;BL17&amp;"(:,ind_"&amp;BL17&amp;" == 0) = [];"</f>
        <v>A_16(:,ind_16 == 0) = [];</v>
      </c>
      <c r="BR19">
        <v>16</v>
      </c>
      <c r="BS19" s="1" t="str">
        <f>"ind_"&amp;BR17&amp;" = xlsread('spillover_bajo_niv_educ_"&amp;BR17&amp;".xlsx')"</f>
        <v>ind_16 = xlsread('spillover_bajo_niv_educ_16.xlsx')</v>
      </c>
      <c r="BX19">
        <v>16</v>
      </c>
      <c r="BY19" s="1" t="str">
        <f>"ind_"&amp;BX17&amp;" = xlsread('spillover_bajo_ingreso_"&amp;BX17&amp;".xlsx')"</f>
        <v>ind_16 = xlsread('spillover_bajo_ingreso_16.xlsx')</v>
      </c>
      <c r="CD19">
        <v>16</v>
      </c>
      <c r="CE19" s="1" t="str">
        <f>"ind_"&amp;CD17&amp;" = xlsread('spillover_densidad_"&amp;CD17&amp;".xlsx')"</f>
        <v>ind_16 = xlsread('spillover_densidad_16.xlsx')</v>
      </c>
      <c r="CJ19">
        <v>16</v>
      </c>
      <c r="CK19" s="1" t="str">
        <f>"ind_"&amp;CJ17&amp;" = xlsread('spillover_densidad_g_"&amp;CJ17&amp;".xlsx')"</f>
        <v>ind_16 = xlsread('spillover_densidad_g_16.xlsx')</v>
      </c>
      <c r="CP19">
        <v>16</v>
      </c>
      <c r="CQ19" s="1" t="str">
        <f>"ind_"&amp;CP17&amp;" = xlsread('spillover_tiempo_cs_"&amp;CP17&amp;".xlsx')"</f>
        <v>ind_16 = xlsread('spillover_tiempo_cs_16.xlsx')</v>
      </c>
      <c r="CW19">
        <v>16</v>
      </c>
      <c r="CX19" s="1" t="str">
        <f>"ind_"&amp;CW17&amp;" = xlsread('spillover_alimentos_"&amp;CW17&amp;".xlsx')"</f>
        <v>ind_16 = xlsread('spillover_alimentos_16.xlsx')</v>
      </c>
      <c r="DB19">
        <v>16</v>
      </c>
      <c r="DC19" s="1" t="str">
        <f>"ind_"&amp;DB17&amp;" = xlsread('spillover_criminalidad_"&amp;DB17&amp;".xlsx')"</f>
        <v>ind_16 = xlsread('spillover_criminalidad_16.xlsx')</v>
      </c>
      <c r="DG19">
        <v>16</v>
      </c>
      <c r="DH19" s="1" t="str">
        <f>"ind_"&amp;DG17&amp;" = xlsread('spillover_jefe_hogar_"&amp;DG17&amp;".xlsx')"</f>
        <v>ind_16 = xlsread('spillover_jefe_hogar_16.xlsx')</v>
      </c>
      <c r="DL19">
        <v>16</v>
      </c>
      <c r="DM19" s="1" t="str">
        <f>"ind_"&amp;DL17&amp;" = xlsread('spillover_mujeres_"&amp;DL17&amp;".xlsx')"</f>
        <v>ind_16 = xlsread('spillover_mujeres_16.xlsx')</v>
      </c>
      <c r="DQ19" s="1" t="str">
        <f t="shared" si="28"/>
        <v>M_hat_65 = (eye(N)-B_hat_65)'*(eye(N)-B_hat_65);</v>
      </c>
      <c r="DW19" s="1" t="str">
        <f t="shared" si="18"/>
        <v>synthetic_control_sp_65 = a_hat_65(1)+B_hat_65(1,:)*Y_65;</v>
      </c>
      <c r="EC19" s="1" t="str">
        <f t="shared" si="19"/>
        <v>alpha1_hat_vec_65 = zeros(1,S);</v>
      </c>
      <c r="EG19">
        <v>10</v>
      </c>
      <c r="EH19" s="3" t="s">
        <v>17</v>
      </c>
      <c r="ER19" s="1" t="str">
        <f t="shared" si="20"/>
        <v>synthetic_control_65=synthetic_control_65';</v>
      </c>
      <c r="EW19" s="1" t="str">
        <f t="shared" si="21"/>
        <v>synthetic_control_sp_65=synthetic_control_sp_65';</v>
      </c>
      <c r="FB19" s="1" t="str">
        <f t="shared" si="22"/>
        <v>tratado_65=tratado_65';</v>
      </c>
      <c r="FF19" s="1" t="str">
        <f t="shared" si="2"/>
        <v>xlswrite('G:\Mi unidad\1. PROYECTOS TELLO 2022\SCM SPILL OVERS\outputs\pobreza\distancia_centro_salud\1%\simulacion_1\synthetic_control_outputs.xlsx',synthetic_control_65,65);</v>
      </c>
      <c r="FM19" s="1" t="str">
        <f t="shared" si="3"/>
        <v>xlswrite('G:\Mi unidad\1. PROYECTOS TELLO 2022\SCM SPILL OVERS\outputs\pobreza\informalidad\1%\simulacion_1\synthetic_control_outputs.xlsx',synthetic_control_65,65);</v>
      </c>
      <c r="FS19" s="1" t="str">
        <f t="shared" si="4"/>
        <v>xlswrite('G:\Mi unidad\1. PROYECTOS TELLO 2022\SCM SPILL OVERS\outputs\pobreza\densidad\1%\simulacion_1\synthetic_control_outputs.xlsx',synthetic_control_65,65);</v>
      </c>
      <c r="FZ19" s="1" t="str">
        <f t="shared" si="5"/>
        <v>xlswrite('G:\Mi unidad\1. PROYECTOS TELLO 2022\SCM SPILL OVERS\outputs\pobreza\bajo_niv_educ\1%\simulacion_1\synthetic_control_outputs.xlsx',synthetic_control_65,65);</v>
      </c>
      <c r="GF19" s="1" t="str">
        <f t="shared" si="6"/>
        <v>xlswrite('G:\Mi unidad\1. PROYECTOS TELLO 2022\SCM SPILL OVERS\outputs\pobreza\bajo_ingreso\1%\simulacion_1\synthetic_control_outputs.xlsx',synthetic_control_65,65);</v>
      </c>
      <c r="GL19" s="1" t="str">
        <f t="shared" si="7"/>
        <v>xlswrite('G:\Mi unidad\1. PROYECTOS TELLO 2022\SCM SPILL OVERS\outputs\pobreza\densidad_g\1%\simulacion_1\synthetic_control_outputs.xlsx',synthetic_control_65,65);</v>
      </c>
      <c r="GS19" s="1" t="str">
        <f t="shared" si="8"/>
        <v>xlswrite('G:\Mi unidad\1. PROYECTOS TELLO 2022\SCM SPILL OVERS\outputs\pobreza\alimentos\1%\simulacion_1\synthetic_control_outputs.xlsx',synthetic_control_65,65);</v>
      </c>
      <c r="GZ19" s="1" t="str">
        <f t="shared" si="9"/>
        <v>xlswrite('G:\Mi unidad\1. PROYECTOS TELLO 2022\SCM SPILL OVERS\outputs\pobreza\jefe_hogar\1%\simulacion_1\synthetic_control_outputs.xlsx',synthetic_control_65,65);</v>
      </c>
      <c r="HF19" s="1" t="str">
        <f t="shared" si="10"/>
        <v>xlswrite('G:\Mi unidad\1. PROYECTOS TELLO 2022\SCM SPILL OVERS\outputs\pobreza\mujeres\1%\simulacion_1\synthetic_control_outputs.xlsx',synthetic_control_65,65);</v>
      </c>
      <c r="HL19" s="1" t="str">
        <f t="shared" si="11"/>
        <v>xlswrite('G:\Mi unidad\1. PROYECTOS TELLO 2022\SCM SPILL OVERS\outputs\pobreza\criminalidad\1%\simulacion_1\synthetic_control_outputs.xlsx',synthetic_control_65,65);</v>
      </c>
      <c r="HS19">
        <v>7</v>
      </c>
      <c r="HT19" t="str">
        <f>"    ub_vec_"&amp;HS19&amp;"(s) = ub_"&amp;HS18&amp;";"</f>
        <v xml:space="preserve">    ub_vec_7(s) = ub_7;</v>
      </c>
      <c r="HZ19">
        <v>10</v>
      </c>
      <c r="IA19" t="str">
        <f>"    spillover_test_"&amp;HZ19&amp;"(s) = sp_andrews(Y_pre_"&amp;HZ19&amp;",pobreza_"&amp;HZ19&amp;"(:,T+s),A_"&amp;HZ19&amp;",C,d,alpha_sig);"</f>
        <v xml:space="preserve">    spillover_test_10(s) = sp_andrews(Y_pre_10,pobreza_10(:,T+s),A_10,C,d,alpha_sig);</v>
      </c>
      <c r="IG19">
        <v>16</v>
      </c>
      <c r="IH19" t="str">
        <f>"xlswrite('G:\Mi unidad\1. PROYECTOS TELLO 2022\SCM SPILL OVERS\outputs\pobreza\bajo_niv_educ\1%\simulacion_1\output_tests.xlsx',p_value_vec_"&amp;IG19&amp;"','p_value_vec_"&amp;IG19&amp;"');"</f>
        <v>xlswrite('G:\Mi unidad\1. PROYECTOS TELLO 2022\SCM SPILL OVERS\outputs\pobreza\bajo_niv_educ\1%\simulacion_1\output_tests.xlsx',p_value_vec_16','p_value_vec_16');</v>
      </c>
      <c r="IU19">
        <v>16</v>
      </c>
      <c r="IV19" t="str">
        <f>"xlswrite('G:\Mi unidad\1. PROYECTOS TELLO 2022\SCM SPILL OVERS\outputs\pobreza\bajo_ingreso\1%\simulacion_1\output_tests.xlsx',p_value_vec_"&amp;IU19&amp;"','p_value_vec_"&amp;IU19&amp;"');"</f>
        <v>xlswrite('G:\Mi unidad\1. PROYECTOS TELLO 2022\SCM SPILL OVERS\outputs\pobreza\bajo_ingreso\1%\simulacion_1\output_tests.xlsx',p_value_vec_16','p_value_vec_16');</v>
      </c>
      <c r="JG19">
        <v>16</v>
      </c>
      <c r="JH19" t="str">
        <f>"xlswrite('G:\Mi unidad\1. PROYECTOS TELLO 2022\SCM SPILL OVERS\outputs\pobreza\densidad\1%\simulacion_1\output_tests.xlsx',p_value_vec_"&amp;JG19&amp;"','p_value_vec_"&amp;JG19&amp;"');"</f>
        <v>xlswrite('G:\Mi unidad\1. PROYECTOS TELLO 2022\SCM SPILL OVERS\outputs\pobreza\densidad\1%\simulacion_1\output_tests.xlsx',p_value_vec_16','p_value_vec_16');</v>
      </c>
      <c r="JS19">
        <v>16</v>
      </c>
      <c r="JT19" t="str">
        <f>"xlswrite('G:\Mi unidad\1. PROYECTOS TELLO 2022\SCM SPILL OVERS\outputs\pobreza\densidad_g\1%\simulacion_1\output_tests.xlsx',p_value_vec_"&amp;JS19&amp;"','p_value_vec_"&amp;JS19&amp;"');"</f>
        <v>xlswrite('G:\Mi unidad\1. PROYECTOS TELLO 2022\SCM SPILL OVERS\outputs\pobreza\densidad_g\1%\simulacion_1\output_tests.xlsx',p_value_vec_16','p_value_vec_16');</v>
      </c>
      <c r="KE19">
        <v>16</v>
      </c>
      <c r="KF19" t="str">
        <f>"xlswrite('G:\Mi unidad\1. PROYECTOS TELLO 2022\SCM SPILL OVERS\outputs\pobreza\distancia_centro_salud\1%\simulacion_1\output_tests.xlsx',p_value_vec_"&amp;KE19&amp;"','p_value_vec_"&amp;KE19&amp;"');"</f>
        <v>xlswrite('G:\Mi unidad\1. PROYECTOS TELLO 2022\SCM SPILL OVERS\outputs\pobreza\distancia_centro_salud\1%\simulacion_1\output_tests.xlsx',p_value_vec_16','p_value_vec_16');</v>
      </c>
      <c r="KR19">
        <v>16</v>
      </c>
      <c r="KS19" t="str">
        <f>"xlswrite('G:\Mi unidad\1. PROYECTOS TELLO 2022\SCM SPILL OVERS\outputs\pobreza\informalidad\1%\simulacion_1\output_tests.xlsx',p_value_vec_"&amp;KR19&amp;"','p_value_vec_"&amp;KR19&amp;"');"</f>
        <v>xlswrite('G:\Mi unidad\1. PROYECTOS TELLO 2022\SCM SPILL OVERS\outputs\pobreza\informalidad\1%\simulacion_1\output_tests.xlsx',p_value_vec_16','p_value_vec_16');</v>
      </c>
      <c r="LE19">
        <v>16</v>
      </c>
      <c r="LF19" t="str">
        <f>"xlswrite('G:\Mi unidad\1. PROYECTOS TELLO 2022\SCM SPILL OVERS\outputs\pobreza\alimentos\1%\simulacion_1\output_tests.xlsx',p_value_vec_"&amp;LE19&amp;"','p_value_vec_"&amp;LE19&amp;"');"</f>
        <v>xlswrite('G:\Mi unidad\1. PROYECTOS TELLO 2022\SCM SPILL OVERS\outputs\pobreza\alimentos\1%\simulacion_1\output_tests.xlsx',p_value_vec_16','p_value_vec_16');</v>
      </c>
      <c r="LL19">
        <v>16</v>
      </c>
      <c r="LM19" t="str">
        <f>"xlswrite('G:\Mi unidad\1. PROYECTOS TELLO 2022\SCM SPILL OVERS\outputs\pobreza\jefe_hogar\1%\simulacion_1\output_tests.xlsx',p_value_vec_"&amp;LL19&amp;"','p_value_vec_"&amp;LL19&amp;"');"</f>
        <v>xlswrite('G:\Mi unidad\1. PROYECTOS TELLO 2022\SCM SPILL OVERS\outputs\pobreza\jefe_hogar\1%\simulacion_1\output_tests.xlsx',p_value_vec_16','p_value_vec_16');</v>
      </c>
      <c r="LS19">
        <v>16</v>
      </c>
      <c r="LT19" t="str">
        <f>"xlswrite('G:\Mi unidad\1. PROYECTOS TELLO 2022\SCM SPILL OVERS\outputs\pobreza\mujeres\1%\simulacion_1\output_tests.xlsx',p_value_vec_"&amp;LS19&amp;"','p_value_vec_"&amp;LS19&amp;"');"</f>
        <v>xlswrite('G:\Mi unidad\1. PROYECTOS TELLO 2022\SCM SPILL OVERS\outputs\pobreza\mujeres\1%\simulacion_1\output_tests.xlsx',p_value_vec_16','p_value_vec_16');</v>
      </c>
      <c r="ME19">
        <v>16</v>
      </c>
      <c r="MF19" t="str">
        <f>"xlswrite('G:\Mi unidad\1. PROYECTOS TELLO 2022\SCM SPILL OVERS\outputs\pobreza\criminalidad\1%\simulacion_1\output_tests.xlsx',p_value_vec_"&amp;ME19&amp;"','p_value_vec_"&amp;ME19&amp;"');"</f>
        <v>xlswrite('G:\Mi unidad\1. PROYECTOS TELLO 2022\SCM SPILL OVERS\outputs\pobreza\criminalidad\1%\simulacion_1\output_tests.xlsx',p_value_vec_16','p_value_vec_16');</v>
      </c>
    </row>
    <row r="20" spans="1:344" x14ac:dyDescent="0.3">
      <c r="A20">
        <v>66</v>
      </c>
      <c r="B20" s="1" t="str">
        <f t="shared" si="12"/>
        <v>[data_66,provincias_66,~] = xlsread('BD_pobre_est_1_provincia_66.xlsx');</v>
      </c>
      <c r="E20" s="1" t="str">
        <f t="shared" si="13"/>
        <v>provincia_66 = unique(provincias_66(2:end,1));</v>
      </c>
      <c r="O20" s="1" t="str">
        <f t="shared" si="14"/>
        <v>pobreza_66 = reshape(data_66(:,2),T+S,N);</v>
      </c>
      <c r="T20" s="1" t="str">
        <f t="shared" si="15"/>
        <v xml:space="preserve">pobreza_66 = pobreza_66'; </v>
      </c>
      <c r="X20" s="1" t="str">
        <f t="shared" si="16"/>
        <v>tratado_66 = pobreza_66(1,:);</v>
      </c>
      <c r="AC20" s="1" t="str">
        <f t="shared" si="27"/>
        <v>pobreza_66(1,:) = [];</v>
      </c>
      <c r="AI20" s="1" t="str">
        <f t="shared" si="0"/>
        <v>pobreza_66 = [tratado_66;pobreza_66];</v>
      </c>
      <c r="AN20" s="1" t="str">
        <f t="shared" si="23"/>
        <v>Y_66 = pobreza_66; % outcome matrix</v>
      </c>
      <c r="AS20" s="1" t="str">
        <f t="shared" si="24"/>
        <v>Y_pre_66 = Y_66(:,1:T);</v>
      </c>
      <c r="AW20" s="1" t="str">
        <f t="shared" si="25"/>
        <v>Y_post_66 = Y_66(:,T+1:end);</v>
      </c>
      <c r="BA20" s="1" t="str">
        <f t="shared" si="26"/>
        <v>[a_hat_66,B_hat_66] = scm_batch(Y_pre_66);</v>
      </c>
      <c r="BF20" s="1" t="str">
        <f t="shared" si="17"/>
        <v>synthetic_control_66 = a_hat_66(1)+B_hat_66(1,:)*Y_66;</v>
      </c>
      <c r="BL20">
        <v>16</v>
      </c>
      <c r="BR20">
        <v>16</v>
      </c>
      <c r="BS20" s="1" t="str">
        <f>"A_"&amp;BR17&amp;" = eye(N);"</f>
        <v>A_16 = eye(N);</v>
      </c>
      <c r="BX20">
        <v>16</v>
      </c>
      <c r="BY20" s="1" t="str">
        <f>"A_"&amp;BX17&amp;" = eye(N);"</f>
        <v>A_16 = eye(N);</v>
      </c>
      <c r="CD20">
        <v>16</v>
      </c>
      <c r="CE20" s="1" t="str">
        <f>"A_"&amp;CD17&amp;" = eye(N);"</f>
        <v>A_16 = eye(N);</v>
      </c>
      <c r="CJ20">
        <v>16</v>
      </c>
      <c r="CK20" s="1" t="str">
        <f>"A_"&amp;CJ17&amp;" = eye(N);"</f>
        <v>A_16 = eye(N);</v>
      </c>
      <c r="CP20">
        <v>16</v>
      </c>
      <c r="CQ20" s="1" t="str">
        <f>"A_"&amp;CP17&amp;" = eye(N);"</f>
        <v>A_16 = eye(N);</v>
      </c>
      <c r="CW20">
        <v>16</v>
      </c>
      <c r="CX20" s="1" t="str">
        <f>"A_"&amp;CW17&amp;" = eye(N);"</f>
        <v>A_16 = eye(N);</v>
      </c>
      <c r="DB20">
        <v>16</v>
      </c>
      <c r="DC20" s="1" t="str">
        <f>"A_"&amp;DB17&amp;" = eye(N);"</f>
        <v>A_16 = eye(N);</v>
      </c>
      <c r="DG20">
        <v>16</v>
      </c>
      <c r="DH20" s="1" t="str">
        <f>"A_"&amp;DG17&amp;" = eye(N);"</f>
        <v>A_16 = eye(N);</v>
      </c>
      <c r="DL20">
        <v>16</v>
      </c>
      <c r="DM20" s="1" t="str">
        <f>"A_"&amp;DL17&amp;" = eye(N);"</f>
        <v>A_16 = eye(N);</v>
      </c>
      <c r="DQ20" s="1" t="str">
        <f t="shared" si="28"/>
        <v>M_hat_66 = (eye(N)-B_hat_66)'*(eye(N)-B_hat_66);</v>
      </c>
      <c r="DW20" s="1" t="str">
        <f t="shared" si="18"/>
        <v>synthetic_control_sp_66 = a_hat_66(1)+B_hat_66(1,:)*Y_66;</v>
      </c>
      <c r="EC20" s="1" t="str">
        <f t="shared" si="19"/>
        <v>alpha1_hat_vec_66 = zeros(1,S);</v>
      </c>
      <c r="EG20">
        <v>10</v>
      </c>
      <c r="EH20" s="1" t="str">
        <f>"Y_Ts_"&amp;EG20&amp;" = Y_"&amp;EG20&amp;"(:,T+s);"</f>
        <v>Y_Ts_10 = Y_10(:,T+s);</v>
      </c>
      <c r="ER20" s="1" t="str">
        <f t="shared" si="20"/>
        <v>synthetic_control_66=synthetic_control_66';</v>
      </c>
      <c r="EW20" s="1" t="str">
        <f t="shared" si="21"/>
        <v>synthetic_control_sp_66=synthetic_control_sp_66';</v>
      </c>
      <c r="FB20" s="1" t="str">
        <f t="shared" si="22"/>
        <v>tratado_66=tratado_66';</v>
      </c>
      <c r="FF20" s="1" t="str">
        <f t="shared" si="2"/>
        <v>xlswrite('G:\Mi unidad\1. PROYECTOS TELLO 2022\SCM SPILL OVERS\outputs\pobreza\distancia_centro_salud\1%\simulacion_1\synthetic_control_outputs.xlsx',synthetic_control_66,66);</v>
      </c>
      <c r="FM20" s="1" t="str">
        <f t="shared" si="3"/>
        <v>xlswrite('G:\Mi unidad\1. PROYECTOS TELLO 2022\SCM SPILL OVERS\outputs\pobreza\informalidad\1%\simulacion_1\synthetic_control_outputs.xlsx',synthetic_control_66,66);</v>
      </c>
      <c r="FS20" s="1" t="str">
        <f t="shared" si="4"/>
        <v>xlswrite('G:\Mi unidad\1. PROYECTOS TELLO 2022\SCM SPILL OVERS\outputs\pobreza\densidad\1%\simulacion_1\synthetic_control_outputs.xlsx',synthetic_control_66,66);</v>
      </c>
      <c r="FZ20" s="1" t="str">
        <f t="shared" si="5"/>
        <v>xlswrite('G:\Mi unidad\1. PROYECTOS TELLO 2022\SCM SPILL OVERS\outputs\pobreza\bajo_niv_educ\1%\simulacion_1\synthetic_control_outputs.xlsx',synthetic_control_66,66);</v>
      </c>
      <c r="GF20" s="1" t="str">
        <f t="shared" si="6"/>
        <v>xlswrite('G:\Mi unidad\1. PROYECTOS TELLO 2022\SCM SPILL OVERS\outputs\pobreza\bajo_ingreso\1%\simulacion_1\synthetic_control_outputs.xlsx',synthetic_control_66,66);</v>
      </c>
      <c r="GL20" s="1" t="str">
        <f t="shared" si="7"/>
        <v>xlswrite('G:\Mi unidad\1. PROYECTOS TELLO 2022\SCM SPILL OVERS\outputs\pobreza\densidad_g\1%\simulacion_1\synthetic_control_outputs.xlsx',synthetic_control_66,66);</v>
      </c>
      <c r="GS20" s="1" t="str">
        <f t="shared" si="8"/>
        <v>xlswrite('G:\Mi unidad\1. PROYECTOS TELLO 2022\SCM SPILL OVERS\outputs\pobreza\alimentos\1%\simulacion_1\synthetic_control_outputs.xlsx',synthetic_control_66,66);</v>
      </c>
      <c r="GZ20" s="1" t="str">
        <f t="shared" si="9"/>
        <v>xlswrite('G:\Mi unidad\1. PROYECTOS TELLO 2022\SCM SPILL OVERS\outputs\pobreza\jefe_hogar\1%\simulacion_1\synthetic_control_outputs.xlsx',synthetic_control_66,66);</v>
      </c>
      <c r="HF20" s="1" t="str">
        <f t="shared" si="10"/>
        <v>xlswrite('G:\Mi unidad\1. PROYECTOS TELLO 2022\SCM SPILL OVERS\outputs\pobreza\mujeres\1%\simulacion_1\synthetic_control_outputs.xlsx',synthetic_control_66,66);</v>
      </c>
      <c r="HL20" s="1" t="str">
        <f t="shared" si="11"/>
        <v>xlswrite('G:\Mi unidad\1. PROYECTOS TELLO 2022\SCM SPILL OVERS\outputs\pobreza\criminalidad\1%\simulacion_1\synthetic_control_outputs.xlsx',synthetic_control_66,66);</v>
      </c>
      <c r="HS20">
        <v>7</v>
      </c>
      <c r="HT20" t="s">
        <v>18</v>
      </c>
      <c r="HZ20">
        <v>10</v>
      </c>
      <c r="IA20" t="s">
        <v>18</v>
      </c>
      <c r="IG20">
        <v>16</v>
      </c>
      <c r="IH20" t="str">
        <f>"xlswrite('G:\Mi unidad\1. PROYECTOS TELLO 2022\SCM SPILL OVERS\outputs\pobreza\bajo_niv_educ\1%\simulacion_1\output_tests.xlsx',alpha1_hat_vec_"&amp;IG20&amp;"','alpha1_hat_vec_"&amp;IG20&amp;"');"</f>
        <v>xlswrite('G:\Mi unidad\1. PROYECTOS TELLO 2022\SCM SPILL OVERS\outputs\pobreza\bajo_niv_educ\1%\simulacion_1\output_tests.xlsx',alpha1_hat_vec_16','alpha1_hat_vec_16');</v>
      </c>
      <c r="IU20">
        <v>16</v>
      </c>
      <c r="IV20" t="str">
        <f>"xlswrite('G:\Mi unidad\1. PROYECTOS TELLO 2022\SCM SPILL OVERS\outputs\pobreza\bajo_ingreso\1%\simulacion_1\output_tests.xlsx',alpha1_hat_vec_"&amp;IU20&amp;"','alpha1_hat_vec_"&amp;IU20&amp;"');"</f>
        <v>xlswrite('G:\Mi unidad\1. PROYECTOS TELLO 2022\SCM SPILL OVERS\outputs\pobreza\bajo_ingreso\1%\simulacion_1\output_tests.xlsx',alpha1_hat_vec_16','alpha1_hat_vec_16');</v>
      </c>
      <c r="JG20">
        <v>16</v>
      </c>
      <c r="JH20" t="str">
        <f>"xlswrite('G:\Mi unidad\1. PROYECTOS TELLO 2022\SCM SPILL OVERS\outputs\pobreza\densidad\1%\simulacion_1\output_tests.xlsx',alpha1_hat_vec_"&amp;JG20&amp;"','alpha1_hat_vec_"&amp;JG20&amp;"');"</f>
        <v>xlswrite('G:\Mi unidad\1. PROYECTOS TELLO 2022\SCM SPILL OVERS\outputs\pobreza\densidad\1%\simulacion_1\output_tests.xlsx',alpha1_hat_vec_16','alpha1_hat_vec_16');</v>
      </c>
      <c r="JS20">
        <v>16</v>
      </c>
      <c r="JT20" t="str">
        <f>"xlswrite('G:\Mi unidad\1. PROYECTOS TELLO 2022\SCM SPILL OVERS\outputs\pobreza\densidad_g\1%\simulacion_1\output_tests.xlsx',alpha1_hat_vec_"&amp;JS20&amp;"','alpha1_hat_vec_"&amp;JS20&amp;"');"</f>
        <v>xlswrite('G:\Mi unidad\1. PROYECTOS TELLO 2022\SCM SPILL OVERS\outputs\pobreza\densidad_g\1%\simulacion_1\output_tests.xlsx',alpha1_hat_vec_16','alpha1_hat_vec_16');</v>
      </c>
      <c r="KE20">
        <v>16</v>
      </c>
      <c r="KF20" t="str">
        <f>"xlswrite('G:\Mi unidad\1. PROYECTOS TELLO 2022\SCM SPILL OVERS\outputs\pobreza\distancia_centro_salud\1%\simulacion_1\output_tests.xlsx',alpha1_hat_vec_"&amp;KE20&amp;"','alpha1_hat_vec_"&amp;KE20&amp;"');"</f>
        <v>xlswrite('G:\Mi unidad\1. PROYECTOS TELLO 2022\SCM SPILL OVERS\outputs\pobreza\distancia_centro_salud\1%\simulacion_1\output_tests.xlsx',alpha1_hat_vec_16','alpha1_hat_vec_16');</v>
      </c>
      <c r="KR20">
        <v>16</v>
      </c>
      <c r="KS20" t="str">
        <f>"xlswrite('G:\Mi unidad\1. PROYECTOS TELLO 2022\SCM SPILL OVERS\outputs\pobreza\informalidad\1%\simulacion_1\output_tests.xlsx',alpha1_hat_vec_"&amp;KR20&amp;"','alpha1_hat_vec_"&amp;KR20&amp;"');"</f>
        <v>xlswrite('G:\Mi unidad\1. PROYECTOS TELLO 2022\SCM SPILL OVERS\outputs\pobreza\informalidad\1%\simulacion_1\output_tests.xlsx',alpha1_hat_vec_16','alpha1_hat_vec_16');</v>
      </c>
      <c r="LE20">
        <v>16</v>
      </c>
      <c r="LF20" t="str">
        <f>"xlswrite('G:\Mi unidad\1. PROYECTOS TELLO 2022\SCM SPILL OVERS\outputs\pobreza\alimentos\1%\simulacion_1\output_tests.xlsx',alpha1_hat_vec_"&amp;LE20&amp;"','alpha1_hat_vec_"&amp;LE20&amp;"');"</f>
        <v>xlswrite('G:\Mi unidad\1. PROYECTOS TELLO 2022\SCM SPILL OVERS\outputs\pobreza\alimentos\1%\simulacion_1\output_tests.xlsx',alpha1_hat_vec_16','alpha1_hat_vec_16');</v>
      </c>
      <c r="LL20">
        <v>16</v>
      </c>
      <c r="LM20" t="str">
        <f>"xlswrite('G:\Mi unidad\1. PROYECTOS TELLO 2022\SCM SPILL OVERS\outputs\pobreza\jefe_hogar\1%\simulacion_1\output_tests.xlsx',alpha1_hat_vec_"&amp;LL20&amp;"','alpha1_hat_vec_"&amp;LL20&amp;"');"</f>
        <v>xlswrite('G:\Mi unidad\1. PROYECTOS TELLO 2022\SCM SPILL OVERS\outputs\pobreza\jefe_hogar\1%\simulacion_1\output_tests.xlsx',alpha1_hat_vec_16','alpha1_hat_vec_16');</v>
      </c>
      <c r="LS20">
        <v>16</v>
      </c>
      <c r="LT20" t="str">
        <f>"xlswrite('G:\Mi unidad\1. PROYECTOS TELLO 2022\SCM SPILL OVERS\outputs\pobreza\mujeres\1%\simulacion_1\output_tests.xlsx',alpha1_hat_vec_"&amp;LS20&amp;"','alpha1_hat_vec_"&amp;LS20&amp;"');"</f>
        <v>xlswrite('G:\Mi unidad\1. PROYECTOS TELLO 2022\SCM SPILL OVERS\outputs\pobreza\mujeres\1%\simulacion_1\output_tests.xlsx',alpha1_hat_vec_16','alpha1_hat_vec_16');</v>
      </c>
      <c r="ME20">
        <v>16</v>
      </c>
      <c r="MF20" t="str">
        <f>"xlswrite('G:\Mi unidad\1. PROYECTOS TELLO 2022\SCM SPILL OVERS\outputs\pobreza\criminalidad\1%\simulacion_1\output_tests.xlsx',alpha1_hat_vec_"&amp;ME20&amp;"','alpha1_hat_vec_"&amp;ME20&amp;"');"</f>
        <v>xlswrite('G:\Mi unidad\1. PROYECTOS TELLO 2022\SCM SPILL OVERS\outputs\pobreza\criminalidad\1%\simulacion_1\output_tests.xlsx',alpha1_hat_vec_16','alpha1_hat_vec_16');</v>
      </c>
    </row>
    <row r="21" spans="1:344" x14ac:dyDescent="0.3">
      <c r="A21">
        <v>71</v>
      </c>
      <c r="B21" s="1" t="str">
        <f t="shared" si="12"/>
        <v>[data_71,provincias_71,~] = xlsread('BD_pobre_est_1_provincia_71.xlsx');</v>
      </c>
      <c r="E21" s="1" t="str">
        <f t="shared" si="13"/>
        <v>provincia_71 = unique(provincias_71(2:end,1));</v>
      </c>
      <c r="O21" s="1" t="str">
        <f t="shared" si="14"/>
        <v>pobreza_71 = reshape(data_71(:,2),T+S,N);</v>
      </c>
      <c r="T21" s="1" t="str">
        <f t="shared" si="15"/>
        <v xml:space="preserve">pobreza_71 = pobreza_71'; </v>
      </c>
      <c r="X21" s="1" t="str">
        <f t="shared" si="16"/>
        <v>tratado_71 = pobreza_71(1,:);</v>
      </c>
      <c r="AC21" s="1" t="str">
        <f t="shared" si="27"/>
        <v>pobreza_71(1,:) = [];</v>
      </c>
      <c r="AI21" s="1" t="str">
        <f t="shared" si="0"/>
        <v>pobreza_71 = [tratado_71;pobreza_71];</v>
      </c>
      <c r="AN21" s="1" t="str">
        <f t="shared" si="23"/>
        <v>Y_71 = pobreza_71; % outcome matrix</v>
      </c>
      <c r="AS21" s="1" t="str">
        <f t="shared" si="24"/>
        <v>Y_pre_71 = Y_71(:,1:T);</v>
      </c>
      <c r="AW21" s="1" t="str">
        <f t="shared" si="25"/>
        <v>Y_post_71 = Y_71(:,T+1:end);</v>
      </c>
      <c r="BA21" s="1" t="str">
        <f t="shared" si="26"/>
        <v>[a_hat_71,B_hat_71] = scm_batch(Y_pre_71);</v>
      </c>
      <c r="BF21" s="1" t="str">
        <f t="shared" si="17"/>
        <v>synthetic_control_71 = a_hat_71(1)+B_hat_71(1,:)*Y_71;</v>
      </c>
      <c r="BL21">
        <v>16</v>
      </c>
      <c r="BR21">
        <v>16</v>
      </c>
      <c r="BS21" s="1" t="str">
        <f>"A_"&amp;BR17&amp;"(:,ind_"&amp;BR17&amp;" == 0) = [];"</f>
        <v>A_16(:,ind_16 == 0) = [];</v>
      </c>
      <c r="BX21">
        <v>16</v>
      </c>
      <c r="BY21" s="1" t="str">
        <f>"A_"&amp;BX17&amp;"(:,ind_"&amp;BX17&amp;" == 0) = [];"</f>
        <v>A_16(:,ind_16 == 0) = [];</v>
      </c>
      <c r="CD21">
        <v>16</v>
      </c>
      <c r="CE21" s="1" t="str">
        <f>"A_"&amp;CD17&amp;"(:,ind_"&amp;CD17&amp;" == 0) = [];"</f>
        <v>A_16(:,ind_16 == 0) = [];</v>
      </c>
      <c r="CJ21">
        <v>16</v>
      </c>
      <c r="CK21" s="1" t="str">
        <f>"A_"&amp;CJ17&amp;"(:,ind_"&amp;CJ17&amp;" == 0) = [];"</f>
        <v>A_16(:,ind_16 == 0) = [];</v>
      </c>
      <c r="CP21">
        <v>16</v>
      </c>
      <c r="CQ21" s="1" t="str">
        <f>"A_"&amp;CP17&amp;"(:,ind_"&amp;CP17&amp;" == 0) = [];"</f>
        <v>A_16(:,ind_16 == 0) = [];</v>
      </c>
      <c r="CW21">
        <v>16</v>
      </c>
      <c r="CX21" s="1" t="str">
        <f>"A_"&amp;CW17&amp;"(:,ind_"&amp;CW17&amp;" == 0) = [];"</f>
        <v>A_16(:,ind_16 == 0) = [];</v>
      </c>
      <c r="DB21">
        <v>16</v>
      </c>
      <c r="DC21" s="1" t="str">
        <f>"A_"&amp;DB17&amp;"(:,ind_"&amp;DB17&amp;" == 0) = [];"</f>
        <v>A_16(:,ind_16 == 0) = [];</v>
      </c>
      <c r="DG21">
        <v>16</v>
      </c>
      <c r="DH21" s="1" t="str">
        <f>"A_"&amp;DG17&amp;"(:,ind_"&amp;DG17&amp;" == 0) = [];"</f>
        <v>A_16(:,ind_16 == 0) = [];</v>
      </c>
      <c r="DL21">
        <v>16</v>
      </c>
      <c r="DM21" s="1" t="str">
        <f>"A_"&amp;DL17&amp;"(:,ind_"&amp;DL17&amp;" == 0) = [];"</f>
        <v>A_16(:,ind_16 == 0) = [];</v>
      </c>
      <c r="DQ21" s="1" t="str">
        <f t="shared" si="28"/>
        <v>M_hat_71 = (eye(N)-B_hat_71)'*(eye(N)-B_hat_71);</v>
      </c>
      <c r="DW21" s="1" t="str">
        <f t="shared" si="18"/>
        <v>synthetic_control_sp_71 = a_hat_71(1)+B_hat_71(1,:)*Y_71;</v>
      </c>
      <c r="EC21" s="1" t="str">
        <f t="shared" si="19"/>
        <v>alpha1_hat_vec_71 = zeros(1,S);</v>
      </c>
      <c r="EG21">
        <v>10</v>
      </c>
      <c r="EH21" s="1" t="str">
        <f>"gamma_hat_"&amp;EG20&amp;" = (A_"&amp;EG20&amp;"'*M_hat_"&amp;EG20&amp;"*A_"&amp;EG20&amp;")\(A_"&amp;EG20&amp;"'*(eye(N)-B_hat_"&amp;EG20&amp;")'*((eye(N)-B_hat_"&amp;EG20&amp;")*Y_Ts_"&amp;EG20&amp;"-a_hat_"&amp;EG20&amp;"));"</f>
        <v>gamma_hat_10 = (A_10'*M_hat_10*A_10)\(A_10'*(eye(N)-B_hat_10)'*((eye(N)-B_hat_10)*Y_Ts_10-a_hat_10));</v>
      </c>
      <c r="ER21" s="1" t="str">
        <f t="shared" si="20"/>
        <v>synthetic_control_71=synthetic_control_71';</v>
      </c>
      <c r="EW21" s="1" t="str">
        <f t="shared" si="21"/>
        <v>synthetic_control_sp_71=synthetic_control_sp_71';</v>
      </c>
      <c r="FB21" s="1" t="str">
        <f t="shared" si="22"/>
        <v>tratado_71=tratado_71';</v>
      </c>
      <c r="FF21" s="1" t="str">
        <f t="shared" si="2"/>
        <v>xlswrite('G:\Mi unidad\1. PROYECTOS TELLO 2022\SCM SPILL OVERS\outputs\pobreza\distancia_centro_salud\1%\simulacion_1\synthetic_control_outputs.xlsx',synthetic_control_71,71);</v>
      </c>
      <c r="FM21" s="1" t="str">
        <f t="shared" si="3"/>
        <v>xlswrite('G:\Mi unidad\1. PROYECTOS TELLO 2022\SCM SPILL OVERS\outputs\pobreza\informalidad\1%\simulacion_1\synthetic_control_outputs.xlsx',synthetic_control_71,71);</v>
      </c>
      <c r="FS21" s="1" t="str">
        <f t="shared" si="4"/>
        <v>xlswrite('G:\Mi unidad\1. PROYECTOS TELLO 2022\SCM SPILL OVERS\outputs\pobreza\densidad\1%\simulacion_1\synthetic_control_outputs.xlsx',synthetic_control_71,71);</v>
      </c>
      <c r="FZ21" s="1" t="str">
        <f t="shared" si="5"/>
        <v>xlswrite('G:\Mi unidad\1. PROYECTOS TELLO 2022\SCM SPILL OVERS\outputs\pobreza\bajo_niv_educ\1%\simulacion_1\synthetic_control_outputs.xlsx',synthetic_control_71,71);</v>
      </c>
      <c r="GF21" s="1" t="str">
        <f t="shared" si="6"/>
        <v>xlswrite('G:\Mi unidad\1. PROYECTOS TELLO 2022\SCM SPILL OVERS\outputs\pobreza\bajo_ingreso\1%\simulacion_1\synthetic_control_outputs.xlsx',synthetic_control_71,71);</v>
      </c>
      <c r="GL21" s="1" t="str">
        <f t="shared" si="7"/>
        <v>xlswrite('G:\Mi unidad\1. PROYECTOS TELLO 2022\SCM SPILL OVERS\outputs\pobreza\densidad_g\1%\simulacion_1\synthetic_control_outputs.xlsx',synthetic_control_71,71);</v>
      </c>
      <c r="GS21" s="1" t="str">
        <f t="shared" si="8"/>
        <v>xlswrite('G:\Mi unidad\1. PROYECTOS TELLO 2022\SCM SPILL OVERS\outputs\pobreza\alimentos\1%\simulacion_1\synthetic_control_outputs.xlsx',synthetic_control_71,71);</v>
      </c>
      <c r="GZ21" s="1" t="str">
        <f t="shared" si="9"/>
        <v>xlswrite('G:\Mi unidad\1. PROYECTOS TELLO 2022\SCM SPILL OVERS\outputs\pobreza\jefe_hogar\1%\simulacion_1\synthetic_control_outputs.xlsx',synthetic_control_71,71);</v>
      </c>
      <c r="HF21" s="1" t="str">
        <f t="shared" si="10"/>
        <v>xlswrite('G:\Mi unidad\1. PROYECTOS TELLO 2022\SCM SPILL OVERS\outputs\pobreza\mujeres\1%\simulacion_1\synthetic_control_outputs.xlsx',synthetic_control_71,71);</v>
      </c>
      <c r="HL21" s="1" t="str">
        <f t="shared" si="11"/>
        <v>xlswrite('G:\Mi unidad\1. PROYECTOS TELLO 2022\SCM SPILL OVERS\outputs\pobreza\criminalidad\1%\simulacion_1\synthetic_control_outputs.xlsx',synthetic_control_71,71);</v>
      </c>
      <c r="HS21">
        <v>10</v>
      </c>
      <c r="HT21" t="str">
        <f>"p_value_vec_"&amp;HS21&amp;" = zeros(1,S);"</f>
        <v>p_value_vec_10 = zeros(1,S);</v>
      </c>
      <c r="HZ21">
        <v>16</v>
      </c>
      <c r="IA21" t="str">
        <f>"spillover_test_"&amp;HZ21&amp;" = zeros(1,S);"</f>
        <v>spillover_test_16 = zeros(1,S);</v>
      </c>
      <c r="IG21">
        <v>16</v>
      </c>
      <c r="IH21" t="str">
        <f>"xlswrite('G:\Mi unidad\1. PROYECTOS TELLO 2022\SCM SPILL OVERS\outputs\pobreza\bajo_niv_educ\1%\simulacion_1\output_tests.xlsx',spillover_test_"&amp;IG21&amp;"','sp_test_"&amp;IG21&amp;"');"</f>
        <v>xlswrite('G:\Mi unidad\1. PROYECTOS TELLO 2022\SCM SPILL OVERS\outputs\pobreza\bajo_niv_educ\1%\simulacion_1\output_tests.xlsx',spillover_test_16','sp_test_16');</v>
      </c>
      <c r="IU21">
        <v>16</v>
      </c>
      <c r="IV21" t="str">
        <f>"xlswrite('G:\Mi unidad\1. PROYECTOS TELLO 2022\SCM SPILL OVERS\outputs\pobreza\bajo_ingreso\1%\simulacion_1\output_tests.xlsx',spillover_test_"&amp;IU21&amp;"','sp_test_"&amp;IU21&amp;"');"</f>
        <v>xlswrite('G:\Mi unidad\1. PROYECTOS TELLO 2022\SCM SPILL OVERS\outputs\pobreza\bajo_ingreso\1%\simulacion_1\output_tests.xlsx',spillover_test_16','sp_test_16');</v>
      </c>
      <c r="JG21">
        <v>16</v>
      </c>
      <c r="JH21" t="str">
        <f>"xlswrite('G:\Mi unidad\1. PROYECTOS TELLO 2022\SCM SPILL OVERS\outputs\pobreza\densidad\1%\simulacion_1\output_tests.xlsx',spillover_test_"&amp;JG21&amp;"','sp_test_"&amp;JG21&amp;"');"</f>
        <v>xlswrite('G:\Mi unidad\1. PROYECTOS TELLO 2022\SCM SPILL OVERS\outputs\pobreza\densidad\1%\simulacion_1\output_tests.xlsx',spillover_test_16','sp_test_16');</v>
      </c>
      <c r="JS21">
        <v>16</v>
      </c>
      <c r="JT21" t="str">
        <f>"xlswrite('G:\Mi unidad\1. PROYECTOS TELLO 2022\SCM SPILL OVERS\outputs\pobreza\densidad_g\1%\simulacion_1\output_tests.xlsx',spillover_test_"&amp;JS21&amp;"','sp_test_"&amp;JS21&amp;"');"</f>
        <v>xlswrite('G:\Mi unidad\1. PROYECTOS TELLO 2022\SCM SPILL OVERS\outputs\pobreza\densidad_g\1%\simulacion_1\output_tests.xlsx',spillover_test_16','sp_test_16');</v>
      </c>
      <c r="KE21">
        <v>16</v>
      </c>
      <c r="KF21" t="str">
        <f>"xlswrite('G:\Mi unidad\1. PROYECTOS TELLO 2022\SCM SPILL OVERS\outputs\pobreza\distancia_centro_salud\1%\simulacion_1\output_tests.xlsx',spillover_test_"&amp;KE21&amp;"','sp_test_"&amp;KE21&amp;"');"</f>
        <v>xlswrite('G:\Mi unidad\1. PROYECTOS TELLO 2022\SCM SPILL OVERS\outputs\pobreza\distancia_centro_salud\1%\simulacion_1\output_tests.xlsx',spillover_test_16','sp_test_16');</v>
      </c>
      <c r="KR21">
        <v>16</v>
      </c>
      <c r="KS21" t="str">
        <f>"xlswrite('G:\Mi unidad\1. PROYECTOS TELLO 2022\SCM SPILL OVERS\outputs\pobreza\informalidad\1%\simulacion_1\output_tests.xlsx',spillover_test_"&amp;KR21&amp;"','sp_test_"&amp;KR21&amp;"');"</f>
        <v>xlswrite('G:\Mi unidad\1. PROYECTOS TELLO 2022\SCM SPILL OVERS\outputs\pobreza\informalidad\1%\simulacion_1\output_tests.xlsx',spillover_test_16','sp_test_16');</v>
      </c>
      <c r="LE21">
        <v>16</v>
      </c>
      <c r="LF21" t="str">
        <f>"xlswrite('G:\Mi unidad\1. PROYECTOS TELLO 2022\SCM SPILL OVERS\outputs\pobreza\alimentos\1%\simulacion_1\output_tests.xlsx',spillover_test_"&amp;LE21&amp;"','sp_test_"&amp;LE21&amp;"');"</f>
        <v>xlswrite('G:\Mi unidad\1. PROYECTOS TELLO 2022\SCM SPILL OVERS\outputs\pobreza\alimentos\1%\simulacion_1\output_tests.xlsx',spillover_test_16','sp_test_16');</v>
      </c>
      <c r="LL21">
        <v>16</v>
      </c>
      <c r="LM21" t="str">
        <f>"xlswrite('G:\Mi unidad\1. PROYECTOS TELLO 2022\SCM SPILL OVERS\outputs\pobreza\jefe_hogar\1%\simulacion_1\output_tests.xlsx',spillover_test_"&amp;LL21&amp;"','sp_test_"&amp;LL21&amp;"');"</f>
        <v>xlswrite('G:\Mi unidad\1. PROYECTOS TELLO 2022\SCM SPILL OVERS\outputs\pobreza\jefe_hogar\1%\simulacion_1\output_tests.xlsx',spillover_test_16','sp_test_16');</v>
      </c>
      <c r="LS21">
        <v>16</v>
      </c>
      <c r="LT21" t="str">
        <f>"xlswrite('G:\Mi unidad\1. PROYECTOS TELLO 2022\SCM SPILL OVERS\outputs\pobreza\mujeres\1%\simulacion_1\output_tests.xlsx',spillover_test_"&amp;LS21&amp;"','sp_test_"&amp;LS21&amp;"');"</f>
        <v>xlswrite('G:\Mi unidad\1. PROYECTOS TELLO 2022\SCM SPILL OVERS\outputs\pobreza\mujeres\1%\simulacion_1\output_tests.xlsx',spillover_test_16','sp_test_16');</v>
      </c>
      <c r="ME21">
        <v>16</v>
      </c>
      <c r="MF21" t="str">
        <f>"xlswrite('G:\Mi unidad\1. PROYECTOS TELLO 2022\SCM SPILL OVERS\outputs\pobreza\criminalidad\1%\simulacion_1\output_tests.xlsx',spillover_test_"&amp;ME21&amp;"','sp_test_"&amp;ME21&amp;"');"</f>
        <v>xlswrite('G:\Mi unidad\1. PROYECTOS TELLO 2022\SCM SPILL OVERS\outputs\pobreza\criminalidad\1%\simulacion_1\output_tests.xlsx',spillover_test_16','sp_test_16');</v>
      </c>
    </row>
    <row r="22" spans="1:344" x14ac:dyDescent="0.3">
      <c r="A22">
        <v>75</v>
      </c>
      <c r="B22" s="1" t="str">
        <f t="shared" si="12"/>
        <v>[data_75,provincias_75,~] = xlsread('BD_pobre_est_1_provincia_75.xlsx');</v>
      </c>
      <c r="E22" s="1" t="str">
        <f t="shared" si="13"/>
        <v>provincia_75 = unique(provincias_75(2:end,1));</v>
      </c>
      <c r="O22" s="1" t="str">
        <f t="shared" si="14"/>
        <v>pobreza_75 = reshape(data_75(:,2),T+S,N);</v>
      </c>
      <c r="T22" s="1" t="str">
        <f t="shared" si="15"/>
        <v xml:space="preserve">pobreza_75 = pobreza_75'; </v>
      </c>
      <c r="X22" s="1" t="str">
        <f t="shared" si="16"/>
        <v>tratado_75 = pobreza_75(1,:);</v>
      </c>
      <c r="AC22" s="1" t="str">
        <f t="shared" si="27"/>
        <v>pobreza_75(1,:) = [];</v>
      </c>
      <c r="AI22" s="1" t="str">
        <f t="shared" si="0"/>
        <v>pobreza_75 = [tratado_75;pobreza_75];</v>
      </c>
      <c r="AN22" s="1" t="str">
        <f t="shared" si="23"/>
        <v>Y_75 = pobreza_75; % outcome matrix</v>
      </c>
      <c r="AS22" s="1" t="str">
        <f t="shared" si="24"/>
        <v>Y_pre_75 = Y_75(:,1:T);</v>
      </c>
      <c r="AW22" s="1" t="str">
        <f t="shared" si="25"/>
        <v>Y_post_75 = Y_75(:,T+1:end);</v>
      </c>
      <c r="BA22" s="1" t="str">
        <f t="shared" si="26"/>
        <v>[a_hat_75,B_hat_75] = scm_batch(Y_pre_75);</v>
      </c>
      <c r="BF22" s="1" t="str">
        <f t="shared" si="17"/>
        <v>synthetic_control_75 = a_hat_75(1)+B_hat_75(1,:)*Y_75;</v>
      </c>
      <c r="BL22">
        <v>17</v>
      </c>
      <c r="BM22" s="1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P22">
        <v>17</v>
      </c>
      <c r="CQ22" t="str">
        <f>"%A_"&amp;CP22</f>
        <v>%A_17</v>
      </c>
      <c r="CW22">
        <v>17</v>
      </c>
      <c r="CX22" t="str">
        <f>"%A_"&amp;CW22</f>
        <v>%A_17</v>
      </c>
      <c r="DB22">
        <v>17</v>
      </c>
      <c r="DC22" t="str">
        <f>"%A_"&amp;DB22</f>
        <v>%A_17</v>
      </c>
      <c r="DG22">
        <v>17</v>
      </c>
      <c r="DH22" t="str">
        <f>"%A_"&amp;DG22</f>
        <v>%A_17</v>
      </c>
      <c r="DL22">
        <v>17</v>
      </c>
      <c r="DM22" t="str">
        <f>"%A_"&amp;DL22</f>
        <v>%A_17</v>
      </c>
      <c r="DQ22" s="1" t="str">
        <f t="shared" si="28"/>
        <v>M_hat_75 = (eye(N)-B_hat_75)'*(eye(N)-B_hat_75);</v>
      </c>
      <c r="DW22" s="1" t="str">
        <f t="shared" si="18"/>
        <v>synthetic_control_sp_75 = a_hat_75(1)+B_hat_75(1,:)*Y_75;</v>
      </c>
      <c r="EC22" s="1" t="str">
        <f t="shared" si="19"/>
        <v>alpha1_hat_vec_75 = zeros(1,S);</v>
      </c>
      <c r="EG22">
        <v>10</v>
      </c>
      <c r="EH22" s="1" t="str">
        <f>"alpha_hat_"&amp;EG22&amp;" = A_"&amp;EG22&amp;"*gamma_hat_"&amp;EG22&amp;";"</f>
        <v>alpha_hat_10 = A_10*gamma_hat_10;</v>
      </c>
      <c r="ER22" s="1" t="str">
        <f t="shared" si="20"/>
        <v>synthetic_control_75=synthetic_control_75';</v>
      </c>
      <c r="EW22" s="1" t="str">
        <f t="shared" si="21"/>
        <v>synthetic_control_sp_75=synthetic_control_sp_75';</v>
      </c>
      <c r="FB22" s="1" t="str">
        <f t="shared" si="22"/>
        <v>tratado_75=tratado_75';</v>
      </c>
      <c r="FF22" s="1" t="str">
        <f t="shared" si="2"/>
        <v>xlswrite('G:\Mi unidad\1. PROYECTOS TELLO 2022\SCM SPILL OVERS\outputs\pobreza\distancia_centro_salud\1%\simulacion_1\synthetic_control_outputs.xlsx',synthetic_control_75,75);</v>
      </c>
      <c r="FM22" s="1" t="str">
        <f t="shared" si="3"/>
        <v>xlswrite('G:\Mi unidad\1. PROYECTOS TELLO 2022\SCM SPILL OVERS\outputs\pobreza\informalidad\1%\simulacion_1\synthetic_control_outputs.xlsx',synthetic_control_75,75);</v>
      </c>
      <c r="FS22" s="1" t="str">
        <f t="shared" si="4"/>
        <v>xlswrite('G:\Mi unidad\1. PROYECTOS TELLO 2022\SCM SPILL OVERS\outputs\pobreza\densidad\1%\simulacion_1\synthetic_control_outputs.xlsx',synthetic_control_75,75);</v>
      </c>
      <c r="FZ22" s="1" t="str">
        <f t="shared" si="5"/>
        <v>xlswrite('G:\Mi unidad\1. PROYECTOS TELLO 2022\SCM SPILL OVERS\outputs\pobreza\bajo_niv_educ\1%\simulacion_1\synthetic_control_outputs.xlsx',synthetic_control_75,75);</v>
      </c>
      <c r="GF22" s="1" t="str">
        <f t="shared" si="6"/>
        <v>xlswrite('G:\Mi unidad\1. PROYECTOS TELLO 2022\SCM SPILL OVERS\outputs\pobreza\bajo_ingreso\1%\simulacion_1\synthetic_control_outputs.xlsx',synthetic_control_75,75);</v>
      </c>
      <c r="GL22" s="1" t="str">
        <f t="shared" si="7"/>
        <v>xlswrite('G:\Mi unidad\1. PROYECTOS TELLO 2022\SCM SPILL OVERS\outputs\pobreza\densidad_g\1%\simulacion_1\synthetic_control_outputs.xlsx',synthetic_control_75,75);</v>
      </c>
      <c r="GS22" s="1" t="str">
        <f t="shared" si="8"/>
        <v>xlswrite('G:\Mi unidad\1. PROYECTOS TELLO 2022\SCM SPILL OVERS\outputs\pobreza\alimentos\1%\simulacion_1\synthetic_control_outputs.xlsx',synthetic_control_75,75);</v>
      </c>
      <c r="GZ22" s="1" t="str">
        <f t="shared" si="9"/>
        <v>xlswrite('G:\Mi unidad\1. PROYECTOS TELLO 2022\SCM SPILL OVERS\outputs\pobreza\jefe_hogar\1%\simulacion_1\synthetic_control_outputs.xlsx',synthetic_control_75,75);</v>
      </c>
      <c r="HF22" s="1" t="str">
        <f t="shared" si="10"/>
        <v>xlswrite('G:\Mi unidad\1. PROYECTOS TELLO 2022\SCM SPILL OVERS\outputs\pobreza\mujeres\1%\simulacion_1\synthetic_control_outputs.xlsx',synthetic_control_75,75);</v>
      </c>
      <c r="HL22" s="1" t="str">
        <f t="shared" si="11"/>
        <v>xlswrite('G:\Mi unidad\1. PROYECTOS TELLO 2022\SCM SPILL OVERS\outputs\pobreza\criminalidad\1%\simulacion_1\synthetic_control_outputs.xlsx',synthetic_control_75,75);</v>
      </c>
      <c r="HS22">
        <v>10</v>
      </c>
      <c r="HT22" t="str">
        <f>"lb_vec_"&amp;HS22&amp;" = zeros(1,S);"</f>
        <v>lb_vec_10 = zeros(1,S);</v>
      </c>
      <c r="HZ22">
        <v>16</v>
      </c>
      <c r="IA22" t="s">
        <v>35</v>
      </c>
      <c r="IG22">
        <v>17</v>
      </c>
      <c r="IH22" t="str">
        <f>"xlswrite('G:\Mi unidad\1. PROYECTOS TELLO 2022\SCM SPILL OVERS\outputs\pobreza\bajo_niv_educ\1%\simulacion_1\output_tests.xlsx',lb_vec_"&amp;IG22&amp;"','lb_vec_"&amp;IG22&amp;"');"</f>
        <v>xlswrite('G:\Mi unidad\1. PROYECTOS TELLO 2022\SCM SPILL OVERS\outputs\pobreza\bajo_niv_educ\1%\simulacion_1\output_tests.xlsx',lb_vec_17','lb_vec_17');</v>
      </c>
      <c r="IU22">
        <v>17</v>
      </c>
      <c r="IV22" t="str">
        <f>"xlswrite('G:\Mi unidad\1. PROYECTOS TELLO 2022\SCM SPILL OVERS\outputs\pobreza\bajo_ingreso\1%\simulacion_1\output_tests.xlsx',lb_vec_"&amp;IU22&amp;"','lb_vec_"&amp;IU22&amp;"');"</f>
        <v>xlswrite('G:\Mi unidad\1. PROYECTOS TELLO 2022\SCM SPILL OVERS\outputs\pobreza\bajo_ingreso\1%\simulacion_1\output_tests.xlsx',lb_vec_17','lb_vec_17');</v>
      </c>
      <c r="JG22">
        <v>17</v>
      </c>
      <c r="JH22" t="str">
        <f>"xlswrite('G:\Mi unidad\1. PROYECTOS TELLO 2022\SCM SPILL OVERS\outputs\pobreza\densidad\1%\simulacion_1\output_tests.xlsx',lb_vec_"&amp;JG22&amp;"','lb_vec_"&amp;JG22&amp;"');"</f>
        <v>xlswrite('G:\Mi unidad\1. PROYECTOS TELLO 2022\SCM SPILL OVERS\outputs\pobreza\densidad\1%\simulacion_1\output_tests.xlsx',lb_vec_17','lb_vec_17');</v>
      </c>
      <c r="JS22">
        <v>17</v>
      </c>
      <c r="JT22" t="str">
        <f>"xlswrite('G:\Mi unidad\1. PROYECTOS TELLO 2022\SCM SPILL OVERS\outputs\pobreza\densidad_g\1%\simulacion_1\output_tests.xlsx',lb_vec_"&amp;JS22&amp;"','lb_vec_"&amp;JS22&amp;"');"</f>
        <v>xlswrite('G:\Mi unidad\1. PROYECTOS TELLO 2022\SCM SPILL OVERS\outputs\pobreza\densidad_g\1%\simulacion_1\output_tests.xlsx',lb_vec_17','lb_vec_17');</v>
      </c>
      <c r="KE22">
        <v>17</v>
      </c>
      <c r="KF22" t="str">
        <f>"xlswrite('G:\Mi unidad\1. PROYECTOS TELLO 2022\SCM SPILL OVERS\outputs\pobreza\distancia_centro_salud\1%\simulacion_1\output_tests.xlsx',lb_vec_"&amp;KE22&amp;"','lb_vec_"&amp;KE22&amp;"');"</f>
        <v>xlswrite('G:\Mi unidad\1. PROYECTOS TELLO 2022\SCM SPILL OVERS\outputs\pobreza\distancia_centro_salud\1%\simulacion_1\output_tests.xlsx',lb_vec_17','lb_vec_17');</v>
      </c>
      <c r="KR22">
        <v>17</v>
      </c>
      <c r="KS22" t="str">
        <f>"xlswrite('G:\Mi unidad\1. PROYECTOS TELLO 2022\SCM SPILL OVERS\outputs\pobreza\informalidad\1%\simulacion_1\output_tests.xlsx',lb_vec_"&amp;KR22&amp;"','lb_vec_"&amp;KR22&amp;"');"</f>
        <v>xlswrite('G:\Mi unidad\1. PROYECTOS TELLO 2022\SCM SPILL OVERS\outputs\pobreza\informalidad\1%\simulacion_1\output_tests.xlsx',lb_vec_17','lb_vec_17');</v>
      </c>
      <c r="LE22">
        <v>17</v>
      </c>
      <c r="LF22" t="str">
        <f>"xlswrite('G:\Mi unidad\1. PROYECTOS TELLO 2022\SCM SPILL OVERS\outputs\pobreza\alimentos\1%\simulacion_1\output_tests.xlsx',lb_vec_"&amp;LE22&amp;"','lb_vec_"&amp;LE22&amp;"');"</f>
        <v>xlswrite('G:\Mi unidad\1. PROYECTOS TELLO 2022\SCM SPILL OVERS\outputs\pobreza\alimentos\1%\simulacion_1\output_tests.xlsx',lb_vec_17','lb_vec_17');</v>
      </c>
      <c r="LL22">
        <v>17</v>
      </c>
      <c r="LM22" t="str">
        <f>"xlswrite('G:\Mi unidad\1. PROYECTOS TELLO 2022\SCM SPILL OVERS\outputs\pobreza\jefe_hogar\1%\simulacion_1\output_tests.xlsx',lb_vec_"&amp;LL22&amp;"','lb_vec_"&amp;LL22&amp;"');"</f>
        <v>xlswrite('G:\Mi unidad\1. PROYECTOS TELLO 2022\SCM SPILL OVERS\outputs\pobreza\jefe_hogar\1%\simulacion_1\output_tests.xlsx',lb_vec_17','lb_vec_17');</v>
      </c>
      <c r="LS22">
        <v>17</v>
      </c>
      <c r="LT22" t="str">
        <f>"xlswrite('G:\Mi unidad\1. PROYECTOS TELLO 2022\SCM SPILL OVERS\outputs\pobreza\mujeres\1%\simulacion_1\output_tests.xlsx',lb_vec_"&amp;LS22&amp;"','lb_vec_"&amp;LS22&amp;"');"</f>
        <v>xlswrite('G:\Mi unidad\1. PROYECTOS TELLO 2022\SCM SPILL OVERS\outputs\pobreza\mujeres\1%\simulacion_1\output_tests.xlsx',lb_vec_17','lb_vec_17');</v>
      </c>
      <c r="ME22">
        <v>17</v>
      </c>
      <c r="MF22" t="str">
        <f>"xlswrite('G:\Mi unidad\1. PROYECTOS TELLO 2022\SCM SPILL OVERS\outputs\pobreza\criminalidad\1%\simulacion_1\output_tests.xlsx',lb_vec_"&amp;ME22&amp;"','lb_vec_"&amp;ME22&amp;"');"</f>
        <v>xlswrite('G:\Mi unidad\1. PROYECTOS TELLO 2022\SCM SPILL OVERS\outputs\pobreza\criminalidad\1%\simulacion_1\output_tests.xlsx',lb_vec_17','lb_vec_17');</v>
      </c>
    </row>
    <row r="23" spans="1:344" x14ac:dyDescent="0.3">
      <c r="A23">
        <v>76</v>
      </c>
      <c r="B23" s="1" t="str">
        <f t="shared" si="12"/>
        <v>[data_76,provincias_76,~] = xlsread('BD_pobre_est_1_provincia_76.xlsx');</v>
      </c>
      <c r="E23" s="1" t="str">
        <f t="shared" si="13"/>
        <v>provincia_76 = unique(provincias_76(2:end,1));</v>
      </c>
      <c r="O23" s="1" t="str">
        <f t="shared" si="14"/>
        <v>pobreza_76 = reshape(data_76(:,2),T+S,N);</v>
      </c>
      <c r="T23" s="1" t="str">
        <f t="shared" si="15"/>
        <v xml:space="preserve">pobreza_76 = pobreza_76'; </v>
      </c>
      <c r="X23" s="1" t="str">
        <f t="shared" si="16"/>
        <v>tratado_76 = pobreza_76(1,:);</v>
      </c>
      <c r="AC23" s="1" t="str">
        <f t="shared" si="27"/>
        <v>pobreza_76(1,:) = [];</v>
      </c>
      <c r="AI23" s="1" t="str">
        <f t="shared" si="0"/>
        <v>pobreza_76 = [tratado_76;pobreza_76];</v>
      </c>
      <c r="AN23" s="1" t="str">
        <f t="shared" si="23"/>
        <v>Y_76 = pobreza_76; % outcome matrix</v>
      </c>
      <c r="AS23" s="1" t="str">
        <f t="shared" si="24"/>
        <v>Y_pre_76 = Y_76(:,1:T);</v>
      </c>
      <c r="AW23" s="1" t="str">
        <f t="shared" si="25"/>
        <v>Y_post_76 = Y_76(:,T+1:end);</v>
      </c>
      <c r="BA23" s="1" t="str">
        <f t="shared" si="26"/>
        <v>[a_hat_76,B_hat_76] = scm_batch(Y_pre_76);</v>
      </c>
      <c r="BF23" s="1" t="str">
        <f t="shared" si="17"/>
        <v>synthetic_control_76 = a_hat_76(1)+B_hat_76(1,:)*Y_76;</v>
      </c>
      <c r="BL23">
        <v>17</v>
      </c>
      <c r="BM23" s="1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P23">
        <v>17</v>
      </c>
      <c r="CQ23" t="str">
        <f>"% Provincia_"&amp;CP23</f>
        <v>% Provincia_17</v>
      </c>
      <c r="CW23">
        <v>17</v>
      </c>
      <c r="CX23" t="str">
        <f>"% Provincia_"&amp;CW23</f>
        <v>% Provincia_17</v>
      </c>
      <c r="DB23">
        <v>17</v>
      </c>
      <c r="DC23" t="str">
        <f>"% Provincia_"&amp;DB23</f>
        <v>% Provincia_17</v>
      </c>
      <c r="DG23">
        <v>17</v>
      </c>
      <c r="DH23" t="str">
        <f>"% Provincia_"&amp;DG23</f>
        <v>% Provincia_17</v>
      </c>
      <c r="DL23">
        <v>17</v>
      </c>
      <c r="DM23" t="str">
        <f>"% Provincia_"&amp;DL23</f>
        <v>% Provincia_17</v>
      </c>
      <c r="DQ23" s="1" t="str">
        <f t="shared" si="28"/>
        <v>M_hat_76 = (eye(N)-B_hat_76)'*(eye(N)-B_hat_76);</v>
      </c>
      <c r="DW23" s="1" t="str">
        <f t="shared" si="18"/>
        <v>synthetic_control_sp_76 = a_hat_76(1)+B_hat_76(1,:)*Y_76;</v>
      </c>
      <c r="EC23" s="1" t="str">
        <f t="shared" si="19"/>
        <v>alpha1_hat_vec_76 = zeros(1,S);</v>
      </c>
      <c r="EG23">
        <v>10</v>
      </c>
      <c r="EH23" s="1" t="str">
        <f>"alpha1_hat_vec_"&amp;EG23&amp;"(s) = alpha_hat_"&amp;EG23&amp;"(1);"</f>
        <v>alpha1_hat_vec_10(s) = alpha_hat_10(1);</v>
      </c>
      <c r="ER23" s="1" t="str">
        <f t="shared" si="20"/>
        <v>synthetic_control_76=synthetic_control_76';</v>
      </c>
      <c r="EW23" s="1" t="str">
        <f t="shared" si="21"/>
        <v>synthetic_control_sp_76=synthetic_control_sp_76';</v>
      </c>
      <c r="FB23" s="1" t="str">
        <f t="shared" si="22"/>
        <v>tratado_76=tratado_76';</v>
      </c>
      <c r="FF23" s="1" t="str">
        <f t="shared" si="2"/>
        <v>xlswrite('G:\Mi unidad\1. PROYECTOS TELLO 2022\SCM SPILL OVERS\outputs\pobreza\distancia_centro_salud\1%\simulacion_1\synthetic_control_outputs.xlsx',synthetic_control_76,76);</v>
      </c>
      <c r="FM23" s="1" t="str">
        <f t="shared" si="3"/>
        <v>xlswrite('G:\Mi unidad\1. PROYECTOS TELLO 2022\SCM SPILL OVERS\outputs\pobreza\informalidad\1%\simulacion_1\synthetic_control_outputs.xlsx',synthetic_control_76,76);</v>
      </c>
      <c r="FS23" s="1" t="str">
        <f t="shared" si="4"/>
        <v>xlswrite('G:\Mi unidad\1. PROYECTOS TELLO 2022\SCM SPILL OVERS\outputs\pobreza\densidad\1%\simulacion_1\synthetic_control_outputs.xlsx',synthetic_control_76,76);</v>
      </c>
      <c r="FZ23" s="1" t="str">
        <f t="shared" si="5"/>
        <v>xlswrite('G:\Mi unidad\1. PROYECTOS TELLO 2022\SCM SPILL OVERS\outputs\pobreza\bajo_niv_educ\1%\simulacion_1\synthetic_control_outputs.xlsx',synthetic_control_76,76);</v>
      </c>
      <c r="GF23" s="1" t="str">
        <f t="shared" si="6"/>
        <v>xlswrite('G:\Mi unidad\1. PROYECTOS TELLO 2022\SCM SPILL OVERS\outputs\pobreza\bajo_ingreso\1%\simulacion_1\synthetic_control_outputs.xlsx',synthetic_control_76,76);</v>
      </c>
      <c r="GL23" s="1" t="str">
        <f t="shared" si="7"/>
        <v>xlswrite('G:\Mi unidad\1. PROYECTOS TELLO 2022\SCM SPILL OVERS\outputs\pobreza\densidad_g\1%\simulacion_1\synthetic_control_outputs.xlsx',synthetic_control_76,76);</v>
      </c>
      <c r="GS23" s="1" t="str">
        <f t="shared" si="8"/>
        <v>xlswrite('G:\Mi unidad\1. PROYECTOS TELLO 2022\SCM SPILL OVERS\outputs\pobreza\alimentos\1%\simulacion_1\synthetic_control_outputs.xlsx',synthetic_control_76,76);</v>
      </c>
      <c r="GZ23" s="1" t="str">
        <f t="shared" si="9"/>
        <v>xlswrite('G:\Mi unidad\1. PROYECTOS TELLO 2022\SCM SPILL OVERS\outputs\pobreza\jefe_hogar\1%\simulacion_1\synthetic_control_outputs.xlsx',synthetic_control_76,76);</v>
      </c>
      <c r="HF23" s="1" t="str">
        <f t="shared" si="10"/>
        <v>xlswrite('G:\Mi unidad\1. PROYECTOS TELLO 2022\SCM SPILL OVERS\outputs\pobreza\mujeres\1%\simulacion_1\synthetic_control_outputs.xlsx',synthetic_control_76,76);</v>
      </c>
      <c r="HL23" s="1" t="str">
        <f t="shared" si="11"/>
        <v>xlswrite('G:\Mi unidad\1. PROYECTOS TELLO 2022\SCM SPILL OVERS\outputs\pobreza\criminalidad\1%\simulacion_1\synthetic_control_outputs.xlsx',synthetic_control_76,76);</v>
      </c>
      <c r="HS23">
        <v>10</v>
      </c>
      <c r="HT23" t="str">
        <f>"ub_vec_"&amp;HS23&amp;" = zeros(1,S);"</f>
        <v>ub_vec_10 = zeros(1,S);</v>
      </c>
      <c r="HZ23">
        <v>16</v>
      </c>
      <c r="IA23" t="s">
        <v>36</v>
      </c>
      <c r="IG23">
        <v>17</v>
      </c>
      <c r="IH23" t="str">
        <f>"xlswrite('G:\Mi unidad\1. PROYECTOS TELLO 2022\SCM SPILL OVERS\outputs\pobreza\bajo_niv_educ\1%\simulacion_1\output_tests.xlsx',ub_vec_"&amp;IG23&amp;"','ub_vec_"&amp;IG23&amp;"');"</f>
        <v>xlswrite('G:\Mi unidad\1. PROYECTOS TELLO 2022\SCM SPILL OVERS\outputs\pobreza\bajo_niv_educ\1%\simulacion_1\output_tests.xlsx',ub_vec_17','ub_vec_17');</v>
      </c>
      <c r="IU23">
        <v>17</v>
      </c>
      <c r="IV23" t="str">
        <f>"xlswrite('G:\Mi unidad\1. PROYECTOS TELLO 2022\SCM SPILL OVERS\outputs\pobreza\bajo_ingreso\1%\simulacion_1\output_tests.xlsx',ub_vec_"&amp;IU23&amp;"','ub_vec_"&amp;IU23&amp;"');"</f>
        <v>xlswrite('G:\Mi unidad\1. PROYECTOS TELLO 2022\SCM SPILL OVERS\outputs\pobreza\bajo_ingreso\1%\simulacion_1\output_tests.xlsx',ub_vec_17','ub_vec_17');</v>
      </c>
      <c r="JG23">
        <v>17</v>
      </c>
      <c r="JH23" t="str">
        <f>"xlswrite('G:\Mi unidad\1. PROYECTOS TELLO 2022\SCM SPILL OVERS\outputs\pobreza\densidad\1%\simulacion_1\output_tests.xlsx',ub_vec_"&amp;JG23&amp;"','ub_vec_"&amp;JG23&amp;"');"</f>
        <v>xlswrite('G:\Mi unidad\1. PROYECTOS TELLO 2022\SCM SPILL OVERS\outputs\pobreza\densidad\1%\simulacion_1\output_tests.xlsx',ub_vec_17','ub_vec_17');</v>
      </c>
      <c r="JS23">
        <v>17</v>
      </c>
      <c r="JT23" t="str">
        <f>"xlswrite('G:\Mi unidad\1. PROYECTOS TELLO 2022\SCM SPILL OVERS\outputs\pobreza\densidad_g\1%\simulacion_1\output_tests.xlsx',ub_vec_"&amp;JS23&amp;"','ub_vec_"&amp;JS23&amp;"');"</f>
        <v>xlswrite('G:\Mi unidad\1. PROYECTOS TELLO 2022\SCM SPILL OVERS\outputs\pobreza\densidad_g\1%\simulacion_1\output_tests.xlsx',ub_vec_17','ub_vec_17');</v>
      </c>
      <c r="KE23">
        <v>17</v>
      </c>
      <c r="KF23" t="str">
        <f>"xlswrite('G:\Mi unidad\1. PROYECTOS TELLO 2022\SCM SPILL OVERS\outputs\pobreza\distancia_centro_salud\1%\simulacion_1\output_tests.xlsx',ub_vec_"&amp;KE23&amp;"','ub_vec_"&amp;KE23&amp;"');"</f>
        <v>xlswrite('G:\Mi unidad\1. PROYECTOS TELLO 2022\SCM SPILL OVERS\outputs\pobreza\distancia_centro_salud\1%\simulacion_1\output_tests.xlsx',ub_vec_17','ub_vec_17');</v>
      </c>
      <c r="KR23">
        <v>17</v>
      </c>
      <c r="KS23" t="str">
        <f>"xlswrite('G:\Mi unidad\1. PROYECTOS TELLO 2022\SCM SPILL OVERS\outputs\pobreza\informalidad\1%\simulacion_1\output_tests.xlsx',ub_vec_"&amp;KR23&amp;"','ub_vec_"&amp;KR23&amp;"');"</f>
        <v>xlswrite('G:\Mi unidad\1. PROYECTOS TELLO 2022\SCM SPILL OVERS\outputs\pobreza\informalidad\1%\simulacion_1\output_tests.xlsx',ub_vec_17','ub_vec_17');</v>
      </c>
      <c r="LE23">
        <v>17</v>
      </c>
      <c r="LF23" t="str">
        <f>"xlswrite('G:\Mi unidad\1. PROYECTOS TELLO 2022\SCM SPILL OVERS\outputs\pobreza\alimentos\1%\simulacion_1\output_tests.xlsx',ub_vec_"&amp;LE23&amp;"','ub_vec_"&amp;LE23&amp;"');"</f>
        <v>xlswrite('G:\Mi unidad\1. PROYECTOS TELLO 2022\SCM SPILL OVERS\outputs\pobreza\alimentos\1%\simulacion_1\output_tests.xlsx',ub_vec_17','ub_vec_17');</v>
      </c>
      <c r="LL23">
        <v>17</v>
      </c>
      <c r="LM23" t="str">
        <f>"xlswrite('G:\Mi unidad\1. PROYECTOS TELLO 2022\SCM SPILL OVERS\outputs\pobreza\jefe_hogar\1%\simulacion_1\output_tests.xlsx',ub_vec_"&amp;LL23&amp;"','ub_vec_"&amp;LL23&amp;"');"</f>
        <v>xlswrite('G:\Mi unidad\1. PROYECTOS TELLO 2022\SCM SPILL OVERS\outputs\pobreza\jefe_hogar\1%\simulacion_1\output_tests.xlsx',ub_vec_17','ub_vec_17');</v>
      </c>
      <c r="LS23">
        <v>17</v>
      </c>
      <c r="LT23" t="str">
        <f>"xlswrite('G:\Mi unidad\1. PROYECTOS TELLO 2022\SCM SPILL OVERS\outputs\pobreza\mujeres\1%\simulacion_1\output_tests.xlsx',ub_vec_"&amp;LS23&amp;"','ub_vec_"&amp;LS23&amp;"');"</f>
        <v>xlswrite('G:\Mi unidad\1. PROYECTOS TELLO 2022\SCM SPILL OVERS\outputs\pobreza\mujeres\1%\simulacion_1\output_tests.xlsx',ub_vec_17','ub_vec_17');</v>
      </c>
      <c r="ME23">
        <v>17</v>
      </c>
      <c r="MF23" t="str">
        <f>"xlswrite('G:\Mi unidad\1. PROYECTOS TELLO 2022\SCM SPILL OVERS\outputs\pobreza\criminalidad\1%\simulacion_1\output_tests.xlsx',ub_vec_"&amp;ME23&amp;"','ub_vec_"&amp;ME23&amp;"');"</f>
        <v>xlswrite('G:\Mi unidad\1. PROYECTOS TELLO 2022\SCM SPILL OVERS\outputs\pobreza\criminalidad\1%\simulacion_1\output_tests.xlsx',ub_vec_17','ub_vec_17');</v>
      </c>
    </row>
    <row r="24" spans="1:344" x14ac:dyDescent="0.3">
      <c r="A24">
        <v>77</v>
      </c>
      <c r="B24" s="1" t="str">
        <f t="shared" si="12"/>
        <v>[data_77,provincias_77,~] = xlsread('BD_pobre_est_1_provincia_77.xlsx');</v>
      </c>
      <c r="E24" s="1" t="str">
        <f t="shared" si="13"/>
        <v>provincia_77 = unique(provincias_77(2:end,1));</v>
      </c>
      <c r="O24" s="1" t="str">
        <f t="shared" si="14"/>
        <v>pobreza_77 = reshape(data_77(:,2),T+S,N);</v>
      </c>
      <c r="T24" s="1" t="str">
        <f t="shared" si="15"/>
        <v xml:space="preserve">pobreza_77 = pobreza_77'; </v>
      </c>
      <c r="X24" s="1" t="str">
        <f t="shared" si="16"/>
        <v>tratado_77 = pobreza_77(1,:);</v>
      </c>
      <c r="AC24" s="1" t="str">
        <f t="shared" si="27"/>
        <v>pobreza_77(1,:) = [];</v>
      </c>
      <c r="AI24" s="1" t="str">
        <f t="shared" si="0"/>
        <v>pobreza_77 = [tratado_77;pobreza_77];</v>
      </c>
      <c r="AN24" s="1" t="str">
        <f t="shared" si="23"/>
        <v>Y_77 = pobreza_77; % outcome matrix</v>
      </c>
      <c r="AS24" s="1" t="str">
        <f t="shared" si="24"/>
        <v>Y_pre_77 = Y_77(:,1:T);</v>
      </c>
      <c r="AW24" s="1" t="str">
        <f t="shared" si="25"/>
        <v>Y_post_77 = Y_77(:,T+1:end);</v>
      </c>
      <c r="BA24" s="1" t="str">
        <f t="shared" si="26"/>
        <v>[a_hat_77,B_hat_77] = scm_batch(Y_pre_77);</v>
      </c>
      <c r="BF24" s="1" t="str">
        <f t="shared" si="17"/>
        <v>synthetic_control_77 = a_hat_77(1)+B_hat_77(1,:)*Y_77;</v>
      </c>
      <c r="BL24">
        <v>17</v>
      </c>
      <c r="BM24" s="1" t="str">
        <f>"A_"&amp;BL22&amp;"(:,ind_"&amp;BL22&amp;" == 0) = [];"</f>
        <v>A_17(:,ind_17 == 0) = [];</v>
      </c>
      <c r="BR24">
        <v>17</v>
      </c>
      <c r="BS24" s="1" t="str">
        <f>"ind_"&amp;BR22&amp;" = xlsread('spillover_bajo_niv_educ_"&amp;BR22&amp;".xlsx')"</f>
        <v>ind_17 = xlsread('spillover_bajo_niv_educ_17.xlsx')</v>
      </c>
      <c r="BX24">
        <v>17</v>
      </c>
      <c r="BY24" s="1" t="str">
        <f>"ind_"&amp;BX22&amp;" = xlsread('spillover_bajo_ingreso_"&amp;BX22&amp;".xlsx')"</f>
        <v>ind_17 = xlsread('spillover_bajo_ingreso_17.xlsx')</v>
      </c>
      <c r="CD24">
        <v>17</v>
      </c>
      <c r="CE24" s="1" t="str">
        <f>"ind_"&amp;CD22&amp;" = xlsread('spillover_densidad_"&amp;CD22&amp;".xlsx')"</f>
        <v>ind_17 = xlsread('spillover_densidad_17.xlsx')</v>
      </c>
      <c r="CJ24">
        <v>17</v>
      </c>
      <c r="CK24" s="1" t="str">
        <f>"ind_"&amp;CJ22&amp;" = xlsread('spillover_densidad_g_"&amp;CJ22&amp;".xlsx')"</f>
        <v>ind_17 = xlsread('spillover_densidad_g_17.xlsx')</v>
      </c>
      <c r="CP24">
        <v>17</v>
      </c>
      <c r="CQ24" s="1" t="str">
        <f>"ind_"&amp;CP22&amp;" = xlsread('spillover_tiempo_cs_"&amp;CP22&amp;".xlsx')"</f>
        <v>ind_17 = xlsread('spillover_tiempo_cs_17.xlsx')</v>
      </c>
      <c r="CW24">
        <v>17</v>
      </c>
      <c r="CX24" s="1" t="str">
        <f>"ind_"&amp;CW22&amp;" = xlsread('spillover_alimentos_"&amp;CW22&amp;".xlsx')"</f>
        <v>ind_17 = xlsread('spillover_alimentos_17.xlsx')</v>
      </c>
      <c r="DB24">
        <v>17</v>
      </c>
      <c r="DC24" s="1" t="str">
        <f>"ind_"&amp;DB22&amp;" = xlsread('spillover_criminalidad_"&amp;DB22&amp;".xlsx')"</f>
        <v>ind_17 = xlsread('spillover_criminalidad_17.xlsx')</v>
      </c>
      <c r="DG24">
        <v>17</v>
      </c>
      <c r="DH24" s="1" t="str">
        <f>"ind_"&amp;DG22&amp;" = xlsread('spillover_jefe_hogar_"&amp;DG22&amp;".xlsx')"</f>
        <v>ind_17 = xlsread('spillover_jefe_hogar_17.xlsx')</v>
      </c>
      <c r="DL24">
        <v>17</v>
      </c>
      <c r="DM24" s="1" t="str">
        <f>"ind_"&amp;DL22&amp;" = xlsread('spillover_mujeres_"&amp;DL22&amp;".xlsx')"</f>
        <v>ind_17 = xlsread('spillover_mujeres_17.xlsx')</v>
      </c>
      <c r="DQ24" s="1" t="str">
        <f t="shared" si="28"/>
        <v>M_hat_77 = (eye(N)-B_hat_77)'*(eye(N)-B_hat_77);</v>
      </c>
      <c r="DW24" s="1" t="str">
        <f t="shared" si="18"/>
        <v>synthetic_control_sp_77 = a_hat_77(1)+B_hat_77(1,:)*Y_77;</v>
      </c>
      <c r="EC24" s="1" t="str">
        <f t="shared" si="19"/>
        <v>alpha1_hat_vec_77 = zeros(1,S);</v>
      </c>
      <c r="EG24">
        <v>10</v>
      </c>
      <c r="EH24" s="1" t="str">
        <f>"synthetic_control_sp_"&amp;EG24&amp;"(T+s) = Y_"&amp;EG24&amp;"(1,T+s)-alpha1_hat_vec_"&amp;EG24&amp;"(s);"</f>
        <v>synthetic_control_sp_10(T+s) = Y_10(1,T+s)-alpha1_hat_vec_10(s);</v>
      </c>
      <c r="ER24" s="1" t="str">
        <f t="shared" si="20"/>
        <v>synthetic_control_77=synthetic_control_77';</v>
      </c>
      <c r="EW24" s="1" t="str">
        <f t="shared" si="21"/>
        <v>synthetic_control_sp_77=synthetic_control_sp_77';</v>
      </c>
      <c r="FB24" s="1" t="str">
        <f t="shared" si="22"/>
        <v>tratado_77=tratado_77';</v>
      </c>
      <c r="FF24" s="1" t="str">
        <f t="shared" si="2"/>
        <v>xlswrite('G:\Mi unidad\1. PROYECTOS TELLO 2022\SCM SPILL OVERS\outputs\pobreza\distancia_centro_salud\1%\simulacion_1\synthetic_control_outputs.xlsx',synthetic_control_77,77);</v>
      </c>
      <c r="FM24" s="1" t="str">
        <f t="shared" si="3"/>
        <v>xlswrite('G:\Mi unidad\1. PROYECTOS TELLO 2022\SCM SPILL OVERS\outputs\pobreza\informalidad\1%\simulacion_1\synthetic_control_outputs.xlsx',synthetic_control_77,77);</v>
      </c>
      <c r="FS24" s="1" t="str">
        <f t="shared" si="4"/>
        <v>xlswrite('G:\Mi unidad\1. PROYECTOS TELLO 2022\SCM SPILL OVERS\outputs\pobreza\densidad\1%\simulacion_1\synthetic_control_outputs.xlsx',synthetic_control_77,77);</v>
      </c>
      <c r="FZ24" s="1" t="str">
        <f t="shared" si="5"/>
        <v>xlswrite('G:\Mi unidad\1. PROYECTOS TELLO 2022\SCM SPILL OVERS\outputs\pobreza\bajo_niv_educ\1%\simulacion_1\synthetic_control_outputs.xlsx',synthetic_control_77,77);</v>
      </c>
      <c r="GF24" s="1" t="str">
        <f t="shared" si="6"/>
        <v>xlswrite('G:\Mi unidad\1. PROYECTOS TELLO 2022\SCM SPILL OVERS\outputs\pobreza\bajo_ingreso\1%\simulacion_1\synthetic_control_outputs.xlsx',synthetic_control_77,77);</v>
      </c>
      <c r="GL24" s="1" t="str">
        <f t="shared" si="7"/>
        <v>xlswrite('G:\Mi unidad\1. PROYECTOS TELLO 2022\SCM SPILL OVERS\outputs\pobreza\densidad_g\1%\simulacion_1\synthetic_control_outputs.xlsx',synthetic_control_77,77);</v>
      </c>
      <c r="GS24" s="1" t="str">
        <f t="shared" si="8"/>
        <v>xlswrite('G:\Mi unidad\1. PROYECTOS TELLO 2022\SCM SPILL OVERS\outputs\pobreza\alimentos\1%\simulacion_1\synthetic_control_outputs.xlsx',synthetic_control_77,77);</v>
      </c>
      <c r="GZ24" s="1" t="str">
        <f t="shared" si="9"/>
        <v>xlswrite('G:\Mi unidad\1. PROYECTOS TELLO 2022\SCM SPILL OVERS\outputs\pobreza\jefe_hogar\1%\simulacion_1\synthetic_control_outputs.xlsx',synthetic_control_77,77);</v>
      </c>
      <c r="HF24" s="1" t="str">
        <f t="shared" si="10"/>
        <v>xlswrite('G:\Mi unidad\1. PROYECTOS TELLO 2022\SCM SPILL OVERS\outputs\pobreza\mujeres\1%\simulacion_1\synthetic_control_outputs.xlsx',synthetic_control_77,77);</v>
      </c>
      <c r="HL24" s="1" t="str">
        <f t="shared" si="11"/>
        <v>xlswrite('G:\Mi unidad\1. PROYECTOS TELLO 2022\SCM SPILL OVERS\outputs\pobreza\criminalidad\1%\simulacion_1\synthetic_control_outputs.xlsx',synthetic_control_77,77);</v>
      </c>
      <c r="HS24">
        <v>10</v>
      </c>
      <c r="HT24" t="s">
        <v>35</v>
      </c>
      <c r="HZ24">
        <v>16</v>
      </c>
      <c r="IA24" t="s">
        <v>37</v>
      </c>
      <c r="IG24">
        <v>17</v>
      </c>
      <c r="IH24" t="str">
        <f>"xlswrite('G:\Mi unidad\1. PROYECTOS TELLO 2022\SCM SPILL OVERS\outputs\pobreza\bajo_niv_educ\1%\simulacion_1\output_tests.xlsx',p_value_vec_"&amp;IG24&amp;"','p_value_vec_"&amp;IG24&amp;"');"</f>
        <v>xlswrite('G:\Mi unidad\1. PROYECTOS TELLO 2022\SCM SPILL OVERS\outputs\pobreza\bajo_niv_educ\1%\simulacion_1\output_tests.xlsx',p_value_vec_17','p_value_vec_17');</v>
      </c>
      <c r="IU24">
        <v>17</v>
      </c>
      <c r="IV24" t="str">
        <f>"xlswrite('G:\Mi unidad\1. PROYECTOS TELLO 2022\SCM SPILL OVERS\outputs\pobreza\bajo_ingreso\1%\simulacion_1\output_tests.xlsx',p_value_vec_"&amp;IU24&amp;"','p_value_vec_"&amp;IU24&amp;"');"</f>
        <v>xlswrite('G:\Mi unidad\1. PROYECTOS TELLO 2022\SCM SPILL OVERS\outputs\pobreza\bajo_ingreso\1%\simulacion_1\output_tests.xlsx',p_value_vec_17','p_value_vec_17');</v>
      </c>
      <c r="JG24">
        <v>17</v>
      </c>
      <c r="JH24" t="str">
        <f>"xlswrite('G:\Mi unidad\1. PROYECTOS TELLO 2022\SCM SPILL OVERS\outputs\pobreza\densidad\1%\simulacion_1\output_tests.xlsx',p_value_vec_"&amp;JG24&amp;"','p_value_vec_"&amp;JG24&amp;"');"</f>
        <v>xlswrite('G:\Mi unidad\1. PROYECTOS TELLO 2022\SCM SPILL OVERS\outputs\pobreza\densidad\1%\simulacion_1\output_tests.xlsx',p_value_vec_17','p_value_vec_17');</v>
      </c>
      <c r="JS24">
        <v>17</v>
      </c>
      <c r="JT24" t="str">
        <f>"xlswrite('G:\Mi unidad\1. PROYECTOS TELLO 2022\SCM SPILL OVERS\outputs\pobreza\densidad_g\1%\simulacion_1\output_tests.xlsx',p_value_vec_"&amp;JS24&amp;"','p_value_vec_"&amp;JS24&amp;"');"</f>
        <v>xlswrite('G:\Mi unidad\1. PROYECTOS TELLO 2022\SCM SPILL OVERS\outputs\pobreza\densidad_g\1%\simulacion_1\output_tests.xlsx',p_value_vec_17','p_value_vec_17');</v>
      </c>
      <c r="KE24">
        <v>17</v>
      </c>
      <c r="KF24" t="str">
        <f>"xlswrite('G:\Mi unidad\1. PROYECTOS TELLO 2022\SCM SPILL OVERS\outputs\pobreza\distancia_centro_salud\1%\simulacion_1\output_tests.xlsx',p_value_vec_"&amp;KE24&amp;"','p_value_vec_"&amp;KE24&amp;"');"</f>
        <v>xlswrite('G:\Mi unidad\1. PROYECTOS TELLO 2022\SCM SPILL OVERS\outputs\pobreza\distancia_centro_salud\1%\simulacion_1\output_tests.xlsx',p_value_vec_17','p_value_vec_17');</v>
      </c>
      <c r="KR24">
        <v>17</v>
      </c>
      <c r="KS24" t="str">
        <f>"xlswrite('G:\Mi unidad\1. PROYECTOS TELLO 2022\SCM SPILL OVERS\outputs\pobreza\informalidad\1%\simulacion_1\output_tests.xlsx',p_value_vec_"&amp;KR24&amp;"','p_value_vec_"&amp;KR24&amp;"');"</f>
        <v>xlswrite('G:\Mi unidad\1. PROYECTOS TELLO 2022\SCM SPILL OVERS\outputs\pobreza\informalidad\1%\simulacion_1\output_tests.xlsx',p_value_vec_17','p_value_vec_17');</v>
      </c>
      <c r="LE24">
        <v>17</v>
      </c>
      <c r="LF24" t="str">
        <f>"xlswrite('G:\Mi unidad\1. PROYECTOS TELLO 2022\SCM SPILL OVERS\outputs\pobreza\alimentos\1%\simulacion_1\output_tests.xlsx',p_value_vec_"&amp;LE24&amp;"','p_value_vec_"&amp;LE24&amp;"');"</f>
        <v>xlswrite('G:\Mi unidad\1. PROYECTOS TELLO 2022\SCM SPILL OVERS\outputs\pobreza\alimentos\1%\simulacion_1\output_tests.xlsx',p_value_vec_17','p_value_vec_17');</v>
      </c>
      <c r="LL24">
        <v>17</v>
      </c>
      <c r="LM24" t="str">
        <f>"xlswrite('G:\Mi unidad\1. PROYECTOS TELLO 2022\SCM SPILL OVERS\outputs\pobreza\jefe_hogar\1%\simulacion_1\output_tests.xlsx',p_value_vec_"&amp;LL24&amp;"','p_value_vec_"&amp;LL24&amp;"');"</f>
        <v>xlswrite('G:\Mi unidad\1. PROYECTOS TELLO 2022\SCM SPILL OVERS\outputs\pobreza\jefe_hogar\1%\simulacion_1\output_tests.xlsx',p_value_vec_17','p_value_vec_17');</v>
      </c>
      <c r="LS24">
        <v>17</v>
      </c>
      <c r="LT24" t="str">
        <f>"xlswrite('G:\Mi unidad\1. PROYECTOS TELLO 2022\SCM SPILL OVERS\outputs\pobreza\mujeres\1%\simulacion_1\output_tests.xlsx',p_value_vec_"&amp;LS24&amp;"','p_value_vec_"&amp;LS24&amp;"');"</f>
        <v>xlswrite('G:\Mi unidad\1. PROYECTOS TELLO 2022\SCM SPILL OVERS\outputs\pobreza\mujeres\1%\simulacion_1\output_tests.xlsx',p_value_vec_17','p_value_vec_17');</v>
      </c>
      <c r="ME24">
        <v>17</v>
      </c>
      <c r="MF24" t="str">
        <f>"xlswrite('G:\Mi unidad\1. PROYECTOS TELLO 2022\SCM SPILL OVERS\outputs\pobreza\criminalidad\1%\simulacion_1\output_tests.xlsx',p_value_vec_"&amp;ME24&amp;"','p_value_vec_"&amp;ME24&amp;"');"</f>
        <v>xlswrite('G:\Mi unidad\1. PROYECTOS TELLO 2022\SCM SPILL OVERS\outputs\pobreza\criminalidad\1%\simulacion_1\output_tests.xlsx',p_value_vec_17','p_value_vec_17');</v>
      </c>
    </row>
    <row r="25" spans="1:344" x14ac:dyDescent="0.3">
      <c r="A25">
        <v>78</v>
      </c>
      <c r="B25" s="1" t="str">
        <f t="shared" si="12"/>
        <v>[data_78,provincias_78,~] = xlsread('BD_pobre_est_1_provincia_78.xlsx');</v>
      </c>
      <c r="E25" s="1" t="str">
        <f t="shared" si="13"/>
        <v>provincia_78 = unique(provincias_78(2:end,1));</v>
      </c>
      <c r="O25" s="1" t="str">
        <f t="shared" si="14"/>
        <v>pobreza_78 = reshape(data_78(:,2),T+S,N);</v>
      </c>
      <c r="T25" s="1" t="str">
        <f t="shared" si="15"/>
        <v xml:space="preserve">pobreza_78 = pobreza_78'; </v>
      </c>
      <c r="X25" s="1" t="str">
        <f t="shared" si="16"/>
        <v>tratado_78 = pobreza_78(1,:);</v>
      </c>
      <c r="AC25" s="1" t="str">
        <f t="shared" si="27"/>
        <v>pobreza_78(1,:) = [];</v>
      </c>
      <c r="AI25" s="1" t="str">
        <f t="shared" si="0"/>
        <v>pobreza_78 = [tratado_78;pobreza_78];</v>
      </c>
      <c r="AN25" s="1" t="str">
        <f t="shared" si="23"/>
        <v>Y_78 = pobreza_78; % outcome matrix</v>
      </c>
      <c r="AS25" s="1" t="str">
        <f t="shared" si="24"/>
        <v>Y_pre_78 = Y_78(:,1:T);</v>
      </c>
      <c r="AW25" s="1" t="str">
        <f t="shared" si="25"/>
        <v>Y_post_78 = Y_78(:,T+1:end);</v>
      </c>
      <c r="BA25" s="1" t="str">
        <f t="shared" si="26"/>
        <v>[a_hat_78,B_hat_78] = scm_batch(Y_pre_78);</v>
      </c>
      <c r="BF25" s="1" t="str">
        <f t="shared" si="17"/>
        <v>synthetic_control_78 = a_hat_78(1)+B_hat_78(1,:)*Y_78;</v>
      </c>
      <c r="BL25">
        <v>17</v>
      </c>
      <c r="BR25">
        <v>17</v>
      </c>
      <c r="BS25" s="1" t="str">
        <f>"A_"&amp;BR22&amp;" = eye(N);"</f>
        <v>A_17 = eye(N);</v>
      </c>
      <c r="BX25">
        <v>17</v>
      </c>
      <c r="BY25" s="1" t="str">
        <f>"A_"&amp;BX22&amp;" = eye(N);"</f>
        <v>A_17 = eye(N);</v>
      </c>
      <c r="CD25">
        <v>17</v>
      </c>
      <c r="CE25" s="1" t="str">
        <f>"A_"&amp;CD22&amp;" = eye(N);"</f>
        <v>A_17 = eye(N);</v>
      </c>
      <c r="CJ25">
        <v>17</v>
      </c>
      <c r="CK25" s="1" t="str">
        <f>"A_"&amp;CJ22&amp;" = eye(N);"</f>
        <v>A_17 = eye(N);</v>
      </c>
      <c r="CP25">
        <v>17</v>
      </c>
      <c r="CQ25" s="1" t="str">
        <f>"A_"&amp;CP22&amp;" = eye(N);"</f>
        <v>A_17 = eye(N);</v>
      </c>
      <c r="CW25">
        <v>17</v>
      </c>
      <c r="CX25" s="1" t="str">
        <f>"A_"&amp;CW22&amp;" = eye(N);"</f>
        <v>A_17 = eye(N);</v>
      </c>
      <c r="DB25">
        <v>17</v>
      </c>
      <c r="DC25" s="1" t="str">
        <f>"A_"&amp;DB22&amp;" = eye(N);"</f>
        <v>A_17 = eye(N);</v>
      </c>
      <c r="DG25">
        <v>17</v>
      </c>
      <c r="DH25" s="1" t="str">
        <f>"A_"&amp;DG22&amp;" = eye(N);"</f>
        <v>A_17 = eye(N);</v>
      </c>
      <c r="DL25">
        <v>17</v>
      </c>
      <c r="DM25" s="1" t="str">
        <f>"A_"&amp;DL22&amp;" = eye(N);"</f>
        <v>A_17 = eye(N);</v>
      </c>
      <c r="DQ25" s="1" t="str">
        <f t="shared" si="28"/>
        <v>M_hat_78 = (eye(N)-B_hat_78)'*(eye(N)-B_hat_78);</v>
      </c>
      <c r="DW25" s="1" t="str">
        <f t="shared" si="18"/>
        <v>synthetic_control_sp_78 = a_hat_78(1)+B_hat_78(1,:)*Y_78;</v>
      </c>
      <c r="EC25" s="1" t="str">
        <f t="shared" si="19"/>
        <v>alpha1_hat_vec_78 = zeros(1,S);</v>
      </c>
      <c r="EG25">
        <v>10</v>
      </c>
      <c r="EH25" s="3" t="s">
        <v>18</v>
      </c>
      <c r="ER25" s="1" t="str">
        <f t="shared" si="20"/>
        <v>synthetic_control_78=synthetic_control_78';</v>
      </c>
      <c r="EW25" s="1" t="str">
        <f t="shared" si="21"/>
        <v>synthetic_control_sp_78=synthetic_control_sp_78';</v>
      </c>
      <c r="FB25" s="1" t="str">
        <f t="shared" si="22"/>
        <v>tratado_78=tratado_78';</v>
      </c>
      <c r="FF25" s="1" t="str">
        <f t="shared" si="2"/>
        <v>xlswrite('G:\Mi unidad\1. PROYECTOS TELLO 2022\SCM SPILL OVERS\outputs\pobreza\distancia_centro_salud\1%\simulacion_1\synthetic_control_outputs.xlsx',synthetic_control_78,78);</v>
      </c>
      <c r="FM25" s="1" t="str">
        <f t="shared" si="3"/>
        <v>xlswrite('G:\Mi unidad\1. PROYECTOS TELLO 2022\SCM SPILL OVERS\outputs\pobreza\informalidad\1%\simulacion_1\synthetic_control_outputs.xlsx',synthetic_control_78,78);</v>
      </c>
      <c r="FS25" s="1" t="str">
        <f t="shared" si="4"/>
        <v>xlswrite('G:\Mi unidad\1. PROYECTOS TELLO 2022\SCM SPILL OVERS\outputs\pobreza\densidad\1%\simulacion_1\synthetic_control_outputs.xlsx',synthetic_control_78,78);</v>
      </c>
      <c r="FZ25" s="1" t="str">
        <f t="shared" si="5"/>
        <v>xlswrite('G:\Mi unidad\1. PROYECTOS TELLO 2022\SCM SPILL OVERS\outputs\pobreza\bajo_niv_educ\1%\simulacion_1\synthetic_control_outputs.xlsx',synthetic_control_78,78);</v>
      </c>
      <c r="GF25" s="1" t="str">
        <f t="shared" si="6"/>
        <v>xlswrite('G:\Mi unidad\1. PROYECTOS TELLO 2022\SCM SPILL OVERS\outputs\pobreza\bajo_ingreso\1%\simulacion_1\synthetic_control_outputs.xlsx',synthetic_control_78,78);</v>
      </c>
      <c r="GL25" s="1" t="str">
        <f t="shared" si="7"/>
        <v>xlswrite('G:\Mi unidad\1. PROYECTOS TELLO 2022\SCM SPILL OVERS\outputs\pobreza\densidad_g\1%\simulacion_1\synthetic_control_outputs.xlsx',synthetic_control_78,78);</v>
      </c>
      <c r="GS25" s="1" t="str">
        <f t="shared" si="8"/>
        <v>xlswrite('G:\Mi unidad\1. PROYECTOS TELLO 2022\SCM SPILL OVERS\outputs\pobreza\alimentos\1%\simulacion_1\synthetic_control_outputs.xlsx',synthetic_control_78,78);</v>
      </c>
      <c r="GZ25" s="1" t="str">
        <f t="shared" si="9"/>
        <v>xlswrite('G:\Mi unidad\1. PROYECTOS TELLO 2022\SCM SPILL OVERS\outputs\pobreza\jefe_hogar\1%\simulacion_1\synthetic_control_outputs.xlsx',synthetic_control_78,78);</v>
      </c>
      <c r="HF25" s="1" t="str">
        <f t="shared" si="10"/>
        <v>xlswrite('G:\Mi unidad\1. PROYECTOS TELLO 2022\SCM SPILL OVERS\outputs\pobreza\mujeres\1%\simulacion_1\synthetic_control_outputs.xlsx',synthetic_control_78,78);</v>
      </c>
      <c r="HL25" s="1" t="str">
        <f t="shared" si="11"/>
        <v>xlswrite('G:\Mi unidad\1. PROYECTOS TELLO 2022\SCM SPILL OVERS\outputs\pobreza\criminalidad\1%\simulacion_1\synthetic_control_outputs.xlsx',synthetic_control_78,78);</v>
      </c>
      <c r="HS25">
        <v>10</v>
      </c>
      <c r="HT25" t="str">
        <f>"    [p_value_"&amp;HS25&amp; ",lb_"&amp;HS25&amp;",ub_"&amp;HS25&amp;"] = sp_andrews_te(Y_pre_"&amp;HS25&amp;",pobreza_"&amp;HS25&amp;"(:,T+s),A_"&amp;HS25&amp;",C,.05);"</f>
        <v xml:space="preserve">    [p_value_10,lb_10,ub_10] = sp_andrews_te(Y_pre_10,pobreza_10(:,T+s),A_10,C,.05);</v>
      </c>
      <c r="HZ25">
        <v>16</v>
      </c>
      <c r="IA25" t="str">
        <f>"    spillover_test_"&amp;HZ25&amp;"(s) = sp_andrews(Y_pre_"&amp;HZ25&amp;",pobreza_"&amp;HZ25&amp;"(:,T+s),A_"&amp;HZ25&amp;",C,d,alpha_sig);"</f>
        <v xml:space="preserve">    spillover_test_16(s) = sp_andrews(Y_pre_16,pobreza_16(:,T+s),A_16,C,d,alpha_sig);</v>
      </c>
      <c r="IG25">
        <v>17</v>
      </c>
      <c r="IH25" t="str">
        <f>"xlswrite('G:\Mi unidad\1. PROYECTOS TELLO 2022\SCM SPILL OVERS\outputs\pobreza\bajo_niv_educ\1%\simulacion_1\output_tests.xlsx',alpha1_hat_vec_"&amp;IG25&amp;"','alpha1_hat_vec_"&amp;IG25&amp;"');"</f>
        <v>xlswrite('G:\Mi unidad\1. PROYECTOS TELLO 2022\SCM SPILL OVERS\outputs\pobreza\bajo_niv_educ\1%\simulacion_1\output_tests.xlsx',alpha1_hat_vec_17','alpha1_hat_vec_17');</v>
      </c>
      <c r="IU25">
        <v>17</v>
      </c>
      <c r="IV25" t="str">
        <f>"xlswrite('G:\Mi unidad\1. PROYECTOS TELLO 2022\SCM SPILL OVERS\outputs\pobreza\bajo_ingreso\1%\simulacion_1\output_tests.xlsx',alpha1_hat_vec_"&amp;IU25&amp;"','alpha1_hat_vec_"&amp;IU25&amp;"');"</f>
        <v>xlswrite('G:\Mi unidad\1. PROYECTOS TELLO 2022\SCM SPILL OVERS\outputs\pobreza\bajo_ingreso\1%\simulacion_1\output_tests.xlsx',alpha1_hat_vec_17','alpha1_hat_vec_17');</v>
      </c>
      <c r="JG25">
        <v>17</v>
      </c>
      <c r="JH25" t="str">
        <f>"xlswrite('G:\Mi unidad\1. PROYECTOS TELLO 2022\SCM SPILL OVERS\outputs\pobreza\densidad\1%\simulacion_1\output_tests.xlsx',alpha1_hat_vec_"&amp;JG25&amp;"','alpha1_hat_vec_"&amp;JG25&amp;"');"</f>
        <v>xlswrite('G:\Mi unidad\1. PROYECTOS TELLO 2022\SCM SPILL OVERS\outputs\pobreza\densidad\1%\simulacion_1\output_tests.xlsx',alpha1_hat_vec_17','alpha1_hat_vec_17');</v>
      </c>
      <c r="JS25">
        <v>17</v>
      </c>
      <c r="JT25" t="str">
        <f>"xlswrite('G:\Mi unidad\1. PROYECTOS TELLO 2022\SCM SPILL OVERS\outputs\pobreza\densidad_g\1%\simulacion_1\output_tests.xlsx',alpha1_hat_vec_"&amp;JS25&amp;"','alpha1_hat_vec_"&amp;JS25&amp;"');"</f>
        <v>xlswrite('G:\Mi unidad\1. PROYECTOS TELLO 2022\SCM SPILL OVERS\outputs\pobreza\densidad_g\1%\simulacion_1\output_tests.xlsx',alpha1_hat_vec_17','alpha1_hat_vec_17');</v>
      </c>
      <c r="KE25">
        <v>17</v>
      </c>
      <c r="KF25" t="str">
        <f>"xlswrite('G:\Mi unidad\1. PROYECTOS TELLO 2022\SCM SPILL OVERS\outputs\pobreza\distancia_centro_salud\1%\simulacion_1\output_tests.xlsx',alpha1_hat_vec_"&amp;KE25&amp;"','alpha1_hat_vec_"&amp;KE25&amp;"');"</f>
        <v>xlswrite('G:\Mi unidad\1. PROYECTOS TELLO 2022\SCM SPILL OVERS\outputs\pobreza\distancia_centro_salud\1%\simulacion_1\output_tests.xlsx',alpha1_hat_vec_17','alpha1_hat_vec_17');</v>
      </c>
      <c r="KR25">
        <v>17</v>
      </c>
      <c r="KS25" t="str">
        <f>"xlswrite('G:\Mi unidad\1. PROYECTOS TELLO 2022\SCM SPILL OVERS\outputs\pobreza\informalidad\1%\simulacion_1\output_tests.xlsx',alpha1_hat_vec_"&amp;KR25&amp;"','alpha1_hat_vec_"&amp;KR25&amp;"');"</f>
        <v>xlswrite('G:\Mi unidad\1. PROYECTOS TELLO 2022\SCM SPILL OVERS\outputs\pobreza\informalidad\1%\simulacion_1\output_tests.xlsx',alpha1_hat_vec_17','alpha1_hat_vec_17');</v>
      </c>
      <c r="LE25">
        <v>17</v>
      </c>
      <c r="LF25" t="str">
        <f>"xlswrite('G:\Mi unidad\1. PROYECTOS TELLO 2022\SCM SPILL OVERS\outputs\pobreza\alimentos\1%\simulacion_1\output_tests.xlsx',alpha1_hat_vec_"&amp;LE25&amp;"','alpha1_hat_vec_"&amp;LE25&amp;"');"</f>
        <v>xlswrite('G:\Mi unidad\1. PROYECTOS TELLO 2022\SCM SPILL OVERS\outputs\pobreza\alimentos\1%\simulacion_1\output_tests.xlsx',alpha1_hat_vec_17','alpha1_hat_vec_17');</v>
      </c>
      <c r="LL25">
        <v>17</v>
      </c>
      <c r="LM25" t="str">
        <f>"xlswrite('G:\Mi unidad\1. PROYECTOS TELLO 2022\SCM SPILL OVERS\outputs\pobreza\jefe_hogar\1%\simulacion_1\output_tests.xlsx',alpha1_hat_vec_"&amp;LL25&amp;"','alpha1_hat_vec_"&amp;LL25&amp;"');"</f>
        <v>xlswrite('G:\Mi unidad\1. PROYECTOS TELLO 2022\SCM SPILL OVERS\outputs\pobreza\jefe_hogar\1%\simulacion_1\output_tests.xlsx',alpha1_hat_vec_17','alpha1_hat_vec_17');</v>
      </c>
      <c r="LS25">
        <v>17</v>
      </c>
      <c r="LT25" t="str">
        <f>"xlswrite('G:\Mi unidad\1. PROYECTOS TELLO 2022\SCM SPILL OVERS\outputs\pobreza\mujeres\1%\simulacion_1\output_tests.xlsx',alpha1_hat_vec_"&amp;LS25&amp;"','alpha1_hat_vec_"&amp;LS25&amp;"');"</f>
        <v>xlswrite('G:\Mi unidad\1. PROYECTOS TELLO 2022\SCM SPILL OVERS\outputs\pobreza\mujeres\1%\simulacion_1\output_tests.xlsx',alpha1_hat_vec_17','alpha1_hat_vec_17');</v>
      </c>
      <c r="ME25">
        <v>17</v>
      </c>
      <c r="MF25" t="str">
        <f>"xlswrite('G:\Mi unidad\1. PROYECTOS TELLO 2022\SCM SPILL OVERS\outputs\pobreza\criminalidad\1%\simulacion_1\output_tests.xlsx',alpha1_hat_vec_"&amp;ME25&amp;"','alpha1_hat_vec_"&amp;ME25&amp;"');"</f>
        <v>xlswrite('G:\Mi unidad\1. PROYECTOS TELLO 2022\SCM SPILL OVERS\outputs\pobreza\criminalidad\1%\simulacion_1\output_tests.xlsx',alpha1_hat_vec_17','alpha1_hat_vec_17');</v>
      </c>
    </row>
    <row r="26" spans="1:344" x14ac:dyDescent="0.3">
      <c r="A26">
        <v>79</v>
      </c>
      <c r="B26" s="1" t="str">
        <f t="shared" si="12"/>
        <v>[data_79,provincias_79,~] = xlsread('BD_pobre_est_1_provincia_79.xlsx');</v>
      </c>
      <c r="E26" s="1" t="str">
        <f t="shared" si="13"/>
        <v>provincia_79 = unique(provincias_79(2:end,1));</v>
      </c>
      <c r="O26" s="1" t="str">
        <f t="shared" si="14"/>
        <v>pobreza_79 = reshape(data_79(:,2),T+S,N);</v>
      </c>
      <c r="T26" s="1" t="str">
        <f t="shared" si="15"/>
        <v xml:space="preserve">pobreza_79 = pobreza_79'; </v>
      </c>
      <c r="X26" s="1" t="str">
        <f t="shared" si="16"/>
        <v>tratado_79 = pobreza_79(1,:);</v>
      </c>
      <c r="AC26" s="1" t="str">
        <f t="shared" si="27"/>
        <v>pobreza_79(1,:) = [];</v>
      </c>
      <c r="AI26" s="1" t="str">
        <f t="shared" si="0"/>
        <v>pobreza_79 = [tratado_79;pobreza_79];</v>
      </c>
      <c r="AN26" s="1" t="str">
        <f t="shared" si="23"/>
        <v>Y_79 = pobreza_79; % outcome matrix</v>
      </c>
      <c r="AS26" s="1" t="str">
        <f t="shared" si="24"/>
        <v>Y_pre_79 = Y_79(:,1:T);</v>
      </c>
      <c r="AW26" s="1" t="str">
        <f t="shared" si="25"/>
        <v>Y_post_79 = Y_79(:,T+1:end);</v>
      </c>
      <c r="BA26" s="1" t="str">
        <f t="shared" si="26"/>
        <v>[a_hat_79,B_hat_79] = scm_batch(Y_pre_79);</v>
      </c>
      <c r="BF26" s="1" t="str">
        <f t="shared" si="17"/>
        <v>synthetic_control_79 = a_hat_79(1)+B_hat_79(1,:)*Y_79;</v>
      </c>
      <c r="BL26">
        <v>17</v>
      </c>
      <c r="BR26">
        <v>17</v>
      </c>
      <c r="BS26" s="1" t="str">
        <f>"A_"&amp;BR22&amp;"(:,ind_"&amp;BR22&amp;" == 0) = [];"</f>
        <v>A_17(:,ind_17 == 0) = [];</v>
      </c>
      <c r="BX26">
        <v>17</v>
      </c>
      <c r="BY26" s="1" t="str">
        <f>"A_"&amp;BX22&amp;"(:,ind_"&amp;BX22&amp;" == 0) = [];"</f>
        <v>A_17(:,ind_17 == 0) = [];</v>
      </c>
      <c r="CD26">
        <v>17</v>
      </c>
      <c r="CE26" s="1" t="str">
        <f>"A_"&amp;CD22&amp;"(:,ind_"&amp;CD22&amp;" == 0) = [];"</f>
        <v>A_17(:,ind_17 == 0) = [];</v>
      </c>
      <c r="CJ26">
        <v>17</v>
      </c>
      <c r="CK26" s="1" t="str">
        <f>"A_"&amp;CJ22&amp;"(:,ind_"&amp;CJ22&amp;" == 0) = [];"</f>
        <v>A_17(:,ind_17 == 0) = [];</v>
      </c>
      <c r="CP26">
        <v>17</v>
      </c>
      <c r="CQ26" s="1" t="str">
        <f>"A_"&amp;CP22&amp;"(:,ind_"&amp;CP22&amp;" == 0) = [];"</f>
        <v>A_17(:,ind_17 == 0) = [];</v>
      </c>
      <c r="CW26">
        <v>17</v>
      </c>
      <c r="CX26" s="1" t="str">
        <f>"A_"&amp;CW22&amp;"(:,ind_"&amp;CW22&amp;" == 0) = [];"</f>
        <v>A_17(:,ind_17 == 0) = [];</v>
      </c>
      <c r="DB26">
        <v>17</v>
      </c>
      <c r="DC26" s="1" t="str">
        <f>"A_"&amp;DB22&amp;"(:,ind_"&amp;DB22&amp;" == 0) = [];"</f>
        <v>A_17(:,ind_17 == 0) = [];</v>
      </c>
      <c r="DG26">
        <v>17</v>
      </c>
      <c r="DH26" s="1" t="str">
        <f>"A_"&amp;DG22&amp;"(:,ind_"&amp;DG22&amp;" == 0) = [];"</f>
        <v>A_17(:,ind_17 == 0) = [];</v>
      </c>
      <c r="DL26">
        <v>17</v>
      </c>
      <c r="DM26" s="1" t="str">
        <f>"A_"&amp;DL22&amp;"(:,ind_"&amp;DL22&amp;" == 0) = [];"</f>
        <v>A_17(:,ind_17 == 0) = [];</v>
      </c>
      <c r="DQ26" s="1" t="str">
        <f t="shared" si="28"/>
        <v>M_hat_79 = (eye(N)-B_hat_79)'*(eye(N)-B_hat_79);</v>
      </c>
      <c r="DW26" s="1" t="str">
        <f t="shared" si="18"/>
        <v>synthetic_control_sp_79 = a_hat_79(1)+B_hat_79(1,:)*Y_79;</v>
      </c>
      <c r="EC26" s="1" t="str">
        <f t="shared" si="19"/>
        <v>alpha1_hat_vec_79 = zeros(1,S);</v>
      </c>
      <c r="EG26">
        <v>16</v>
      </c>
      <c r="EH26" s="3" t="str">
        <f>"%PROVINCIA "&amp;EG26</f>
        <v>%PROVINCIA 16</v>
      </c>
      <c r="ER26" s="1" t="str">
        <f t="shared" si="20"/>
        <v>synthetic_control_79=synthetic_control_79';</v>
      </c>
      <c r="EW26" s="1" t="str">
        <f t="shared" si="21"/>
        <v>synthetic_control_sp_79=synthetic_control_sp_79';</v>
      </c>
      <c r="FB26" s="1" t="str">
        <f t="shared" si="22"/>
        <v>tratado_79=tratado_79';</v>
      </c>
      <c r="FF26" s="1" t="str">
        <f t="shared" si="2"/>
        <v>xlswrite('G:\Mi unidad\1. PROYECTOS TELLO 2022\SCM SPILL OVERS\outputs\pobreza\distancia_centro_salud\1%\simulacion_1\synthetic_control_outputs.xlsx',synthetic_control_79,79);</v>
      </c>
      <c r="FM26" s="1" t="str">
        <f t="shared" si="3"/>
        <v>xlswrite('G:\Mi unidad\1. PROYECTOS TELLO 2022\SCM SPILL OVERS\outputs\pobreza\informalidad\1%\simulacion_1\synthetic_control_outputs.xlsx',synthetic_control_79,79);</v>
      </c>
      <c r="FS26" s="1" t="str">
        <f t="shared" si="4"/>
        <v>xlswrite('G:\Mi unidad\1. PROYECTOS TELLO 2022\SCM SPILL OVERS\outputs\pobreza\densidad\1%\simulacion_1\synthetic_control_outputs.xlsx',synthetic_control_79,79);</v>
      </c>
      <c r="FZ26" s="1" t="str">
        <f t="shared" si="5"/>
        <v>xlswrite('G:\Mi unidad\1. PROYECTOS TELLO 2022\SCM SPILL OVERS\outputs\pobreza\bajo_niv_educ\1%\simulacion_1\synthetic_control_outputs.xlsx',synthetic_control_79,79);</v>
      </c>
      <c r="GF26" s="1" t="str">
        <f t="shared" si="6"/>
        <v>xlswrite('G:\Mi unidad\1. PROYECTOS TELLO 2022\SCM SPILL OVERS\outputs\pobreza\bajo_ingreso\1%\simulacion_1\synthetic_control_outputs.xlsx',synthetic_control_79,79);</v>
      </c>
      <c r="GL26" s="1" t="str">
        <f t="shared" si="7"/>
        <v>xlswrite('G:\Mi unidad\1. PROYECTOS TELLO 2022\SCM SPILL OVERS\outputs\pobreza\densidad_g\1%\simulacion_1\synthetic_control_outputs.xlsx',synthetic_control_79,79);</v>
      </c>
      <c r="GS26" s="1" t="str">
        <f t="shared" si="8"/>
        <v>xlswrite('G:\Mi unidad\1. PROYECTOS TELLO 2022\SCM SPILL OVERS\outputs\pobreza\alimentos\1%\simulacion_1\synthetic_control_outputs.xlsx',synthetic_control_79,79);</v>
      </c>
      <c r="GZ26" s="1" t="str">
        <f t="shared" si="9"/>
        <v>xlswrite('G:\Mi unidad\1. PROYECTOS TELLO 2022\SCM SPILL OVERS\outputs\pobreza\jefe_hogar\1%\simulacion_1\synthetic_control_outputs.xlsx',synthetic_control_79,79);</v>
      </c>
      <c r="HF26" s="1" t="str">
        <f t="shared" si="10"/>
        <v>xlswrite('G:\Mi unidad\1. PROYECTOS TELLO 2022\SCM SPILL OVERS\outputs\pobreza\mujeres\1%\simulacion_1\synthetic_control_outputs.xlsx',synthetic_control_79,79);</v>
      </c>
      <c r="HL26" s="1" t="str">
        <f t="shared" si="11"/>
        <v>xlswrite('G:\Mi unidad\1. PROYECTOS TELLO 2022\SCM SPILL OVERS\outputs\pobreza\criminalidad\1%\simulacion_1\synthetic_control_outputs.xlsx',synthetic_control_79,79);</v>
      </c>
      <c r="HS26">
        <v>10</v>
      </c>
      <c r="HT26" t="str">
        <f>"    p_value_vec_"&amp;HS26&amp;"(s) = p_value_"&amp;HS26&amp;";"</f>
        <v xml:space="preserve">    p_value_vec_10(s) = p_value_10;</v>
      </c>
      <c r="HZ26">
        <v>16</v>
      </c>
      <c r="IA26" t="s">
        <v>18</v>
      </c>
      <c r="IG26">
        <v>17</v>
      </c>
      <c r="IH26" t="str">
        <f>"xlswrite('G:\Mi unidad\1. PROYECTOS TELLO 2022\SCM SPILL OVERS\outputs\pobreza\bajo_niv_educ\1%\simulacion_1\output_tests.xlsx',spillover_test_"&amp;IG26&amp;"','sp_test_"&amp;IG26&amp;"');"</f>
        <v>xlswrite('G:\Mi unidad\1. PROYECTOS TELLO 2022\SCM SPILL OVERS\outputs\pobreza\bajo_niv_educ\1%\simulacion_1\output_tests.xlsx',spillover_test_17','sp_test_17');</v>
      </c>
      <c r="IU26">
        <v>17</v>
      </c>
      <c r="IV26" t="str">
        <f>"xlswrite('G:\Mi unidad\1. PROYECTOS TELLO 2022\SCM SPILL OVERS\outputs\pobreza\bajo_ingreso\1%\simulacion_1\output_tests.xlsx',spillover_test_"&amp;IU26&amp;"','sp_test_"&amp;IU26&amp;"');"</f>
        <v>xlswrite('G:\Mi unidad\1. PROYECTOS TELLO 2022\SCM SPILL OVERS\outputs\pobreza\bajo_ingreso\1%\simulacion_1\output_tests.xlsx',spillover_test_17','sp_test_17');</v>
      </c>
      <c r="JG26">
        <v>17</v>
      </c>
      <c r="JH26" t="str">
        <f>"xlswrite('G:\Mi unidad\1. PROYECTOS TELLO 2022\SCM SPILL OVERS\outputs\pobreza\densidad\1%\simulacion_1\output_tests.xlsx',spillover_test_"&amp;JG26&amp;"','sp_test_"&amp;JG26&amp;"');"</f>
        <v>xlswrite('G:\Mi unidad\1. PROYECTOS TELLO 2022\SCM SPILL OVERS\outputs\pobreza\densidad\1%\simulacion_1\output_tests.xlsx',spillover_test_17','sp_test_17');</v>
      </c>
      <c r="JS26">
        <v>17</v>
      </c>
      <c r="JT26" t="str">
        <f>"xlswrite('G:\Mi unidad\1. PROYECTOS TELLO 2022\SCM SPILL OVERS\outputs\pobreza\densidad_g\1%\simulacion_1\output_tests.xlsx',spillover_test_"&amp;JS26&amp;"','sp_test_"&amp;JS26&amp;"');"</f>
        <v>xlswrite('G:\Mi unidad\1. PROYECTOS TELLO 2022\SCM SPILL OVERS\outputs\pobreza\densidad_g\1%\simulacion_1\output_tests.xlsx',spillover_test_17','sp_test_17');</v>
      </c>
      <c r="KE26">
        <v>17</v>
      </c>
      <c r="KF26" t="str">
        <f>"xlswrite('G:\Mi unidad\1. PROYECTOS TELLO 2022\SCM SPILL OVERS\outputs\pobreza\distancia_centro_salud\1%\simulacion_1\output_tests.xlsx',spillover_test_"&amp;KE26&amp;"','sp_test_"&amp;KE26&amp;"');"</f>
        <v>xlswrite('G:\Mi unidad\1. PROYECTOS TELLO 2022\SCM SPILL OVERS\outputs\pobreza\distancia_centro_salud\1%\simulacion_1\output_tests.xlsx',spillover_test_17','sp_test_17');</v>
      </c>
      <c r="KR26">
        <v>17</v>
      </c>
      <c r="KS26" t="str">
        <f>"xlswrite('G:\Mi unidad\1. PROYECTOS TELLO 2022\SCM SPILL OVERS\outputs\pobreza\informalidad\1%\simulacion_1\output_tests.xlsx',spillover_test_"&amp;KR26&amp;"','sp_test_"&amp;KR26&amp;"');"</f>
        <v>xlswrite('G:\Mi unidad\1. PROYECTOS TELLO 2022\SCM SPILL OVERS\outputs\pobreza\informalidad\1%\simulacion_1\output_tests.xlsx',spillover_test_17','sp_test_17');</v>
      </c>
      <c r="LE26">
        <v>17</v>
      </c>
      <c r="LF26" t="str">
        <f>"xlswrite('G:\Mi unidad\1. PROYECTOS TELLO 2022\SCM SPILL OVERS\outputs\pobreza\alimentos\1%\simulacion_1\output_tests.xlsx',spillover_test_"&amp;LE26&amp;"','sp_test_"&amp;LE26&amp;"');"</f>
        <v>xlswrite('G:\Mi unidad\1. PROYECTOS TELLO 2022\SCM SPILL OVERS\outputs\pobreza\alimentos\1%\simulacion_1\output_tests.xlsx',spillover_test_17','sp_test_17');</v>
      </c>
      <c r="LL26">
        <v>17</v>
      </c>
      <c r="LM26" t="str">
        <f>"xlswrite('G:\Mi unidad\1. PROYECTOS TELLO 2022\SCM SPILL OVERS\outputs\pobreza\jefe_hogar\1%\simulacion_1\output_tests.xlsx',spillover_test_"&amp;LL26&amp;"','sp_test_"&amp;LL26&amp;"');"</f>
        <v>xlswrite('G:\Mi unidad\1. PROYECTOS TELLO 2022\SCM SPILL OVERS\outputs\pobreza\jefe_hogar\1%\simulacion_1\output_tests.xlsx',spillover_test_17','sp_test_17');</v>
      </c>
      <c r="LS26">
        <v>17</v>
      </c>
      <c r="LT26" t="str">
        <f>"xlswrite('G:\Mi unidad\1. PROYECTOS TELLO 2022\SCM SPILL OVERS\outputs\pobreza\mujeres\1%\simulacion_1\output_tests.xlsx',spillover_test_"&amp;LS26&amp;"','sp_test_"&amp;LS26&amp;"');"</f>
        <v>xlswrite('G:\Mi unidad\1. PROYECTOS TELLO 2022\SCM SPILL OVERS\outputs\pobreza\mujeres\1%\simulacion_1\output_tests.xlsx',spillover_test_17','sp_test_17');</v>
      </c>
      <c r="ME26">
        <v>17</v>
      </c>
      <c r="MF26" t="str">
        <f>"xlswrite('G:\Mi unidad\1. PROYECTOS TELLO 2022\SCM SPILL OVERS\outputs\pobreza\criminalidad\1%\simulacion_1\output_tests.xlsx',spillover_test_"&amp;ME26&amp;"','sp_test_"&amp;ME26&amp;"');"</f>
        <v>xlswrite('G:\Mi unidad\1. PROYECTOS TELLO 2022\SCM SPILL OVERS\outputs\pobreza\criminalidad\1%\simulacion_1\output_tests.xlsx',spillover_test_17','sp_test_17');</v>
      </c>
    </row>
    <row r="27" spans="1:344" x14ac:dyDescent="0.3">
      <c r="A27">
        <v>80</v>
      </c>
      <c r="B27" s="1" t="str">
        <f t="shared" si="12"/>
        <v>[data_80,provincias_80,~] = xlsread('BD_pobre_est_1_provincia_80.xlsx');</v>
      </c>
      <c r="E27" s="1" t="str">
        <f t="shared" si="13"/>
        <v>provincia_80 = unique(provincias_80(2:end,1));</v>
      </c>
      <c r="O27" s="1" t="str">
        <f t="shared" si="14"/>
        <v>pobreza_80 = reshape(data_80(:,2),T+S,N);</v>
      </c>
      <c r="T27" s="1" t="str">
        <f t="shared" si="15"/>
        <v xml:space="preserve">pobreza_80 = pobreza_80'; </v>
      </c>
      <c r="X27" s="1" t="str">
        <f t="shared" si="16"/>
        <v>tratado_80 = pobreza_80(1,:);</v>
      </c>
      <c r="AC27" s="1" t="str">
        <f t="shared" si="27"/>
        <v>pobreza_80(1,:) = [];</v>
      </c>
      <c r="AI27" s="1" t="str">
        <f t="shared" si="0"/>
        <v>pobreza_80 = [tratado_80;pobreza_80];</v>
      </c>
      <c r="AN27" s="1" t="str">
        <f t="shared" si="23"/>
        <v>Y_80 = pobreza_80; % outcome matrix</v>
      </c>
      <c r="AS27" s="1" t="str">
        <f t="shared" si="24"/>
        <v>Y_pre_80 = Y_80(:,1:T);</v>
      </c>
      <c r="AW27" s="1" t="str">
        <f t="shared" si="25"/>
        <v>Y_post_80 = Y_80(:,T+1:end);</v>
      </c>
      <c r="BA27" s="1" t="str">
        <f t="shared" si="26"/>
        <v>[a_hat_80,B_hat_80] = scm_batch(Y_pre_80);</v>
      </c>
      <c r="BF27" s="1" t="str">
        <f t="shared" si="17"/>
        <v>synthetic_control_80 = a_hat_80(1)+B_hat_80(1,:)*Y_80;</v>
      </c>
      <c r="BL27">
        <v>18</v>
      </c>
      <c r="BM27" s="1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P27">
        <v>18</v>
      </c>
      <c r="CQ27" t="str">
        <f>"%A_"&amp;CP27</f>
        <v>%A_18</v>
      </c>
      <c r="CW27">
        <v>18</v>
      </c>
      <c r="CX27" t="str">
        <f>"%A_"&amp;CW27</f>
        <v>%A_18</v>
      </c>
      <c r="DB27">
        <v>18</v>
      </c>
      <c r="DC27" t="str">
        <f>"%A_"&amp;DB27</f>
        <v>%A_18</v>
      </c>
      <c r="DG27">
        <v>18</v>
      </c>
      <c r="DH27" t="str">
        <f>"%A_"&amp;DG27</f>
        <v>%A_18</v>
      </c>
      <c r="DL27">
        <v>18</v>
      </c>
      <c r="DM27" t="str">
        <f>"%A_"&amp;DL27</f>
        <v>%A_18</v>
      </c>
      <c r="DQ27" s="1" t="str">
        <f t="shared" si="28"/>
        <v>M_hat_80 = (eye(N)-B_hat_80)'*(eye(N)-B_hat_80);</v>
      </c>
      <c r="DW27" s="1" t="str">
        <f t="shared" si="18"/>
        <v>synthetic_control_sp_80 = a_hat_80(1)+B_hat_80(1,:)*Y_80;</v>
      </c>
      <c r="EC27" s="1" t="str">
        <f t="shared" si="19"/>
        <v>alpha1_hat_vec_80 = zeros(1,S);</v>
      </c>
      <c r="EG27">
        <v>16</v>
      </c>
      <c r="EH27" s="3" t="s">
        <v>17</v>
      </c>
      <c r="ER27" s="1" t="str">
        <f t="shared" si="20"/>
        <v>synthetic_control_80=synthetic_control_80';</v>
      </c>
      <c r="EW27" s="1" t="str">
        <f t="shared" si="21"/>
        <v>synthetic_control_sp_80=synthetic_control_sp_80';</v>
      </c>
      <c r="FB27" s="1" t="str">
        <f t="shared" si="22"/>
        <v>tratado_80=tratado_80';</v>
      </c>
      <c r="FF27" s="1" t="str">
        <f t="shared" si="2"/>
        <v>xlswrite('G:\Mi unidad\1. PROYECTOS TELLO 2022\SCM SPILL OVERS\outputs\pobreza\distancia_centro_salud\1%\simulacion_1\synthetic_control_outputs.xlsx',synthetic_control_80,80);</v>
      </c>
      <c r="FM27" s="1" t="str">
        <f t="shared" si="3"/>
        <v>xlswrite('G:\Mi unidad\1. PROYECTOS TELLO 2022\SCM SPILL OVERS\outputs\pobreza\informalidad\1%\simulacion_1\synthetic_control_outputs.xlsx',synthetic_control_80,80);</v>
      </c>
      <c r="FS27" s="1" t="str">
        <f t="shared" si="4"/>
        <v>xlswrite('G:\Mi unidad\1. PROYECTOS TELLO 2022\SCM SPILL OVERS\outputs\pobreza\densidad\1%\simulacion_1\synthetic_control_outputs.xlsx',synthetic_control_80,80);</v>
      </c>
      <c r="FZ27" s="1" t="str">
        <f t="shared" si="5"/>
        <v>xlswrite('G:\Mi unidad\1. PROYECTOS TELLO 2022\SCM SPILL OVERS\outputs\pobreza\bajo_niv_educ\1%\simulacion_1\synthetic_control_outputs.xlsx',synthetic_control_80,80);</v>
      </c>
      <c r="GF27" s="1" t="str">
        <f t="shared" si="6"/>
        <v>xlswrite('G:\Mi unidad\1. PROYECTOS TELLO 2022\SCM SPILL OVERS\outputs\pobreza\bajo_ingreso\1%\simulacion_1\synthetic_control_outputs.xlsx',synthetic_control_80,80);</v>
      </c>
      <c r="GL27" s="1" t="str">
        <f t="shared" si="7"/>
        <v>xlswrite('G:\Mi unidad\1. PROYECTOS TELLO 2022\SCM SPILL OVERS\outputs\pobreza\densidad_g\1%\simulacion_1\synthetic_control_outputs.xlsx',synthetic_control_80,80);</v>
      </c>
      <c r="GS27" s="1" t="str">
        <f t="shared" si="8"/>
        <v>xlswrite('G:\Mi unidad\1. PROYECTOS TELLO 2022\SCM SPILL OVERS\outputs\pobreza\alimentos\1%\simulacion_1\synthetic_control_outputs.xlsx',synthetic_control_80,80);</v>
      </c>
      <c r="GZ27" s="1" t="str">
        <f t="shared" si="9"/>
        <v>xlswrite('G:\Mi unidad\1. PROYECTOS TELLO 2022\SCM SPILL OVERS\outputs\pobreza\jefe_hogar\1%\simulacion_1\synthetic_control_outputs.xlsx',synthetic_control_80,80);</v>
      </c>
      <c r="HF27" s="1" t="str">
        <f t="shared" si="10"/>
        <v>xlswrite('G:\Mi unidad\1. PROYECTOS TELLO 2022\SCM SPILL OVERS\outputs\pobreza\mujeres\1%\simulacion_1\synthetic_control_outputs.xlsx',synthetic_control_80,80);</v>
      </c>
      <c r="HL27" s="1" t="str">
        <f t="shared" si="11"/>
        <v>xlswrite('G:\Mi unidad\1. PROYECTOS TELLO 2022\SCM SPILL OVERS\outputs\pobreza\criminalidad\1%\simulacion_1\synthetic_control_outputs.xlsx',synthetic_control_80,80);</v>
      </c>
      <c r="HS27">
        <v>10</v>
      </c>
      <c r="HT27" t="str">
        <f>"    lb_vec_"&amp;HS27&amp;"(s) = lb_"&amp;HS27&amp;";"</f>
        <v xml:space="preserve">    lb_vec_10(s) = lb_10;</v>
      </c>
      <c r="HZ27">
        <v>17</v>
      </c>
      <c r="IA27" t="str">
        <f>"spillover_test_"&amp;HZ27&amp;" = zeros(1,S);"</f>
        <v>spillover_test_17 = zeros(1,S);</v>
      </c>
      <c r="IG27">
        <v>18</v>
      </c>
      <c r="IH27" t="str">
        <f>"xlswrite('G:\Mi unidad\1. PROYECTOS TELLO 2022\SCM SPILL OVERS\outputs\pobreza\bajo_niv_educ\1%\simulacion_1\output_tests.xlsx',lb_vec_"&amp;IG27&amp;"','lb_vec_"&amp;IG27&amp;"');"</f>
        <v>xlswrite('G:\Mi unidad\1. PROYECTOS TELLO 2022\SCM SPILL OVERS\outputs\pobreza\bajo_niv_educ\1%\simulacion_1\output_tests.xlsx',lb_vec_18','lb_vec_18');</v>
      </c>
      <c r="IU27">
        <v>18</v>
      </c>
      <c r="IV27" t="str">
        <f>"xlswrite('G:\Mi unidad\1. PROYECTOS TELLO 2022\SCM SPILL OVERS\outputs\pobreza\bajo_ingreso\1%\simulacion_1\output_tests.xlsx',lb_vec_"&amp;IU27&amp;"','lb_vec_"&amp;IU27&amp;"');"</f>
        <v>xlswrite('G:\Mi unidad\1. PROYECTOS TELLO 2022\SCM SPILL OVERS\outputs\pobreza\bajo_ingreso\1%\simulacion_1\output_tests.xlsx',lb_vec_18','lb_vec_18');</v>
      </c>
      <c r="JG27">
        <v>18</v>
      </c>
      <c r="JH27" t="str">
        <f>"xlswrite('G:\Mi unidad\1. PROYECTOS TELLO 2022\SCM SPILL OVERS\outputs\pobreza\densidad\1%\simulacion_1\output_tests.xlsx',lb_vec_"&amp;JG27&amp;"','lb_vec_"&amp;JG27&amp;"');"</f>
        <v>xlswrite('G:\Mi unidad\1. PROYECTOS TELLO 2022\SCM SPILL OVERS\outputs\pobreza\densidad\1%\simulacion_1\output_tests.xlsx',lb_vec_18','lb_vec_18');</v>
      </c>
      <c r="JS27">
        <v>18</v>
      </c>
      <c r="JT27" t="str">
        <f>"xlswrite('G:\Mi unidad\1. PROYECTOS TELLO 2022\SCM SPILL OVERS\outputs\pobreza\densidad_g\1%\simulacion_1\output_tests.xlsx',lb_vec_"&amp;JS27&amp;"','lb_vec_"&amp;JS27&amp;"');"</f>
        <v>xlswrite('G:\Mi unidad\1. PROYECTOS TELLO 2022\SCM SPILL OVERS\outputs\pobreza\densidad_g\1%\simulacion_1\output_tests.xlsx',lb_vec_18','lb_vec_18');</v>
      </c>
      <c r="KE27">
        <v>18</v>
      </c>
      <c r="KF27" t="str">
        <f>"xlswrite('G:\Mi unidad\1. PROYECTOS TELLO 2022\SCM SPILL OVERS\outputs\pobreza\distancia_centro_salud\1%\simulacion_1\output_tests.xlsx',lb_vec_"&amp;KE27&amp;"','lb_vec_"&amp;KE27&amp;"');"</f>
        <v>xlswrite('G:\Mi unidad\1. PROYECTOS TELLO 2022\SCM SPILL OVERS\outputs\pobreza\distancia_centro_salud\1%\simulacion_1\output_tests.xlsx',lb_vec_18','lb_vec_18');</v>
      </c>
      <c r="KR27">
        <v>18</v>
      </c>
      <c r="KS27" t="str">
        <f>"xlswrite('G:\Mi unidad\1. PROYECTOS TELLO 2022\SCM SPILL OVERS\outputs\pobreza\informalidad\1%\simulacion_1\output_tests.xlsx',lb_vec_"&amp;KR27&amp;"','lb_vec_"&amp;KR27&amp;"');"</f>
        <v>xlswrite('G:\Mi unidad\1. PROYECTOS TELLO 2022\SCM SPILL OVERS\outputs\pobreza\informalidad\1%\simulacion_1\output_tests.xlsx',lb_vec_18','lb_vec_18');</v>
      </c>
      <c r="LE27">
        <v>18</v>
      </c>
      <c r="LF27" t="str">
        <f>"xlswrite('G:\Mi unidad\1. PROYECTOS TELLO 2022\SCM SPILL OVERS\outputs\pobreza\alimentos\1%\simulacion_1\output_tests.xlsx',lb_vec_"&amp;LE27&amp;"','lb_vec_"&amp;LE27&amp;"');"</f>
        <v>xlswrite('G:\Mi unidad\1. PROYECTOS TELLO 2022\SCM SPILL OVERS\outputs\pobreza\alimentos\1%\simulacion_1\output_tests.xlsx',lb_vec_18','lb_vec_18');</v>
      </c>
      <c r="LL27">
        <v>18</v>
      </c>
      <c r="LM27" t="str">
        <f>"xlswrite('G:\Mi unidad\1. PROYECTOS TELLO 2022\SCM SPILL OVERS\outputs\pobreza\jefe_hogar\1%\simulacion_1\output_tests.xlsx',lb_vec_"&amp;LL27&amp;"','lb_vec_"&amp;LL27&amp;"');"</f>
        <v>xlswrite('G:\Mi unidad\1. PROYECTOS TELLO 2022\SCM SPILL OVERS\outputs\pobreza\jefe_hogar\1%\simulacion_1\output_tests.xlsx',lb_vec_18','lb_vec_18');</v>
      </c>
      <c r="LS27">
        <v>18</v>
      </c>
      <c r="LT27" t="str">
        <f>"xlswrite('G:\Mi unidad\1. PROYECTOS TELLO 2022\SCM SPILL OVERS\outputs\pobreza\mujeres\1%\simulacion_1\output_tests.xlsx',lb_vec_"&amp;LS27&amp;"','lb_vec_"&amp;LS27&amp;"');"</f>
        <v>xlswrite('G:\Mi unidad\1. PROYECTOS TELLO 2022\SCM SPILL OVERS\outputs\pobreza\mujeres\1%\simulacion_1\output_tests.xlsx',lb_vec_18','lb_vec_18');</v>
      </c>
      <c r="ME27">
        <v>18</v>
      </c>
      <c r="MF27" t="str">
        <f>"xlswrite('G:\Mi unidad\1. PROYECTOS TELLO 2022\SCM SPILL OVERS\outputs\pobreza\criminalidad\1%\simulacion_1\output_tests.xlsx',lb_vec_"&amp;ME27&amp;"','lb_vec_"&amp;ME27&amp;"');"</f>
        <v>xlswrite('G:\Mi unidad\1. PROYECTOS TELLO 2022\SCM SPILL OVERS\outputs\pobreza\criminalidad\1%\simulacion_1\output_tests.xlsx',lb_vec_18','lb_vec_18');</v>
      </c>
    </row>
    <row r="28" spans="1:344" x14ac:dyDescent="0.3">
      <c r="A28">
        <v>84</v>
      </c>
      <c r="B28" s="1" t="str">
        <f t="shared" si="12"/>
        <v>[data_84,provincias_84,~] = xlsread('BD_pobre_est_1_provincia_84.xlsx');</v>
      </c>
      <c r="E28" s="1" t="str">
        <f t="shared" si="13"/>
        <v>provincia_84 = unique(provincias_84(2:end,1));</v>
      </c>
      <c r="O28" s="1" t="str">
        <f t="shared" si="14"/>
        <v>pobreza_84 = reshape(data_84(:,2),T+S,N);</v>
      </c>
      <c r="T28" s="1" t="str">
        <f t="shared" si="15"/>
        <v xml:space="preserve">pobreza_84 = pobreza_84'; </v>
      </c>
      <c r="X28" s="1" t="str">
        <f t="shared" si="16"/>
        <v>tratado_84 = pobreza_84(1,:);</v>
      </c>
      <c r="AC28" s="1" t="str">
        <f t="shared" si="27"/>
        <v>pobreza_84(1,:) = [];</v>
      </c>
      <c r="AI28" s="1" t="str">
        <f t="shared" si="0"/>
        <v>pobreza_84 = [tratado_84;pobreza_84];</v>
      </c>
      <c r="AN28" s="1" t="str">
        <f t="shared" si="23"/>
        <v>Y_84 = pobreza_84; % outcome matrix</v>
      </c>
      <c r="AS28" s="1" t="str">
        <f t="shared" si="24"/>
        <v>Y_pre_84 = Y_84(:,1:T);</v>
      </c>
      <c r="AW28" s="1" t="str">
        <f t="shared" si="25"/>
        <v>Y_post_84 = Y_84(:,T+1:end);</v>
      </c>
      <c r="BA28" s="1" t="str">
        <f t="shared" si="26"/>
        <v>[a_hat_84,B_hat_84] = scm_batch(Y_pre_84);</v>
      </c>
      <c r="BF28" s="1" t="str">
        <f t="shared" si="17"/>
        <v>synthetic_control_84 = a_hat_84(1)+B_hat_84(1,:)*Y_84;</v>
      </c>
      <c r="BL28">
        <v>18</v>
      </c>
      <c r="BM28" s="1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P28">
        <v>18</v>
      </c>
      <c r="CQ28" t="str">
        <f>"% Provincia_"&amp;CP28</f>
        <v>% Provincia_18</v>
      </c>
      <c r="CW28">
        <v>18</v>
      </c>
      <c r="CX28" t="str">
        <f>"% Provincia_"&amp;CW28</f>
        <v>% Provincia_18</v>
      </c>
      <c r="DB28">
        <v>18</v>
      </c>
      <c r="DC28" t="str">
        <f>"% Provincia_"&amp;DB28</f>
        <v>% Provincia_18</v>
      </c>
      <c r="DG28">
        <v>18</v>
      </c>
      <c r="DH28" t="str">
        <f>"% Provincia_"&amp;DG28</f>
        <v>% Provincia_18</v>
      </c>
      <c r="DL28">
        <v>18</v>
      </c>
      <c r="DM28" t="str">
        <f>"% Provincia_"&amp;DL28</f>
        <v>% Provincia_18</v>
      </c>
      <c r="DQ28" s="1" t="str">
        <f t="shared" si="28"/>
        <v>M_hat_84 = (eye(N)-B_hat_84)'*(eye(N)-B_hat_84);</v>
      </c>
      <c r="DW28" s="1" t="str">
        <f t="shared" si="18"/>
        <v>synthetic_control_sp_84 = a_hat_84(1)+B_hat_84(1,:)*Y_84;</v>
      </c>
      <c r="EC28" s="1" t="str">
        <f t="shared" si="19"/>
        <v>alpha1_hat_vec_84 = zeros(1,S);</v>
      </c>
      <c r="EG28">
        <v>16</v>
      </c>
      <c r="EH28" s="1" t="str">
        <f>"Y_Ts_"&amp;EG28&amp;" = Y_"&amp;EG28&amp;"(:,T+s);"</f>
        <v>Y_Ts_16 = Y_16(:,T+s);</v>
      </c>
      <c r="ER28" s="1" t="str">
        <f t="shared" si="20"/>
        <v>synthetic_control_84=synthetic_control_84';</v>
      </c>
      <c r="EW28" s="1" t="str">
        <f t="shared" si="21"/>
        <v>synthetic_control_sp_84=synthetic_control_sp_84';</v>
      </c>
      <c r="FB28" s="1" t="str">
        <f t="shared" si="22"/>
        <v>tratado_84=tratado_84';</v>
      </c>
      <c r="FF28" s="1" t="str">
        <f t="shared" si="2"/>
        <v>xlswrite('G:\Mi unidad\1. PROYECTOS TELLO 2022\SCM SPILL OVERS\outputs\pobreza\distancia_centro_salud\1%\simulacion_1\synthetic_control_outputs.xlsx',synthetic_control_84,84);</v>
      </c>
      <c r="FM28" s="1" t="str">
        <f t="shared" si="3"/>
        <v>xlswrite('G:\Mi unidad\1. PROYECTOS TELLO 2022\SCM SPILL OVERS\outputs\pobreza\informalidad\1%\simulacion_1\synthetic_control_outputs.xlsx',synthetic_control_84,84);</v>
      </c>
      <c r="FS28" s="1" t="str">
        <f t="shared" si="4"/>
        <v>xlswrite('G:\Mi unidad\1. PROYECTOS TELLO 2022\SCM SPILL OVERS\outputs\pobreza\densidad\1%\simulacion_1\synthetic_control_outputs.xlsx',synthetic_control_84,84);</v>
      </c>
      <c r="FZ28" s="1" t="str">
        <f t="shared" si="5"/>
        <v>xlswrite('G:\Mi unidad\1. PROYECTOS TELLO 2022\SCM SPILL OVERS\outputs\pobreza\bajo_niv_educ\1%\simulacion_1\synthetic_control_outputs.xlsx',synthetic_control_84,84);</v>
      </c>
      <c r="GF28" s="1" t="str">
        <f t="shared" si="6"/>
        <v>xlswrite('G:\Mi unidad\1. PROYECTOS TELLO 2022\SCM SPILL OVERS\outputs\pobreza\bajo_ingreso\1%\simulacion_1\synthetic_control_outputs.xlsx',synthetic_control_84,84);</v>
      </c>
      <c r="GL28" s="1" t="str">
        <f t="shared" si="7"/>
        <v>xlswrite('G:\Mi unidad\1. PROYECTOS TELLO 2022\SCM SPILL OVERS\outputs\pobreza\densidad_g\1%\simulacion_1\synthetic_control_outputs.xlsx',synthetic_control_84,84);</v>
      </c>
      <c r="GS28" s="1" t="str">
        <f t="shared" si="8"/>
        <v>xlswrite('G:\Mi unidad\1. PROYECTOS TELLO 2022\SCM SPILL OVERS\outputs\pobreza\alimentos\1%\simulacion_1\synthetic_control_outputs.xlsx',synthetic_control_84,84);</v>
      </c>
      <c r="GZ28" s="1" t="str">
        <f t="shared" si="9"/>
        <v>xlswrite('G:\Mi unidad\1. PROYECTOS TELLO 2022\SCM SPILL OVERS\outputs\pobreza\jefe_hogar\1%\simulacion_1\synthetic_control_outputs.xlsx',synthetic_control_84,84);</v>
      </c>
      <c r="HF28" s="1" t="str">
        <f t="shared" si="10"/>
        <v>xlswrite('G:\Mi unidad\1. PROYECTOS TELLO 2022\SCM SPILL OVERS\outputs\pobreza\mujeres\1%\simulacion_1\synthetic_control_outputs.xlsx',synthetic_control_84,84);</v>
      </c>
      <c r="HL28" s="1" t="str">
        <f t="shared" si="11"/>
        <v>xlswrite('G:\Mi unidad\1. PROYECTOS TELLO 2022\SCM SPILL OVERS\outputs\pobreza\criminalidad\1%\simulacion_1\synthetic_control_outputs.xlsx',synthetic_control_84,84);</v>
      </c>
      <c r="HS28">
        <v>10</v>
      </c>
      <c r="HT28" t="str">
        <f>"    ub_vec_"&amp;HS28&amp;"(s) = ub_"&amp;HS27&amp;";"</f>
        <v xml:space="preserve">    ub_vec_10(s) = ub_10;</v>
      </c>
      <c r="HZ28">
        <v>17</v>
      </c>
      <c r="IA28" t="s">
        <v>35</v>
      </c>
      <c r="IG28">
        <v>18</v>
      </c>
      <c r="IH28" t="str">
        <f>"xlswrite('G:\Mi unidad\1. PROYECTOS TELLO 2022\SCM SPILL OVERS\outputs\pobreza\bajo_niv_educ\1%\simulacion_1\output_tests.xlsx',ub_vec_"&amp;IG28&amp;"','ub_vec_"&amp;IG28&amp;"');"</f>
        <v>xlswrite('G:\Mi unidad\1. PROYECTOS TELLO 2022\SCM SPILL OVERS\outputs\pobreza\bajo_niv_educ\1%\simulacion_1\output_tests.xlsx',ub_vec_18','ub_vec_18');</v>
      </c>
      <c r="IU28">
        <v>18</v>
      </c>
      <c r="IV28" t="str">
        <f>"xlswrite('G:\Mi unidad\1. PROYECTOS TELLO 2022\SCM SPILL OVERS\outputs\pobreza\bajo_ingreso\1%\simulacion_1\output_tests.xlsx',ub_vec_"&amp;IU28&amp;"','ub_vec_"&amp;IU28&amp;"');"</f>
        <v>xlswrite('G:\Mi unidad\1. PROYECTOS TELLO 2022\SCM SPILL OVERS\outputs\pobreza\bajo_ingreso\1%\simulacion_1\output_tests.xlsx',ub_vec_18','ub_vec_18');</v>
      </c>
      <c r="JG28">
        <v>18</v>
      </c>
      <c r="JH28" t="str">
        <f>"xlswrite('G:\Mi unidad\1. PROYECTOS TELLO 2022\SCM SPILL OVERS\outputs\pobreza\densidad\1%\simulacion_1\output_tests.xlsx',ub_vec_"&amp;JG28&amp;"','ub_vec_"&amp;JG28&amp;"');"</f>
        <v>xlswrite('G:\Mi unidad\1. PROYECTOS TELLO 2022\SCM SPILL OVERS\outputs\pobreza\densidad\1%\simulacion_1\output_tests.xlsx',ub_vec_18','ub_vec_18');</v>
      </c>
      <c r="JS28">
        <v>18</v>
      </c>
      <c r="JT28" t="str">
        <f>"xlswrite('G:\Mi unidad\1. PROYECTOS TELLO 2022\SCM SPILL OVERS\outputs\pobreza\densidad_g\1%\simulacion_1\output_tests.xlsx',ub_vec_"&amp;JS28&amp;"','ub_vec_"&amp;JS28&amp;"');"</f>
        <v>xlswrite('G:\Mi unidad\1. PROYECTOS TELLO 2022\SCM SPILL OVERS\outputs\pobreza\densidad_g\1%\simulacion_1\output_tests.xlsx',ub_vec_18','ub_vec_18');</v>
      </c>
      <c r="KE28">
        <v>18</v>
      </c>
      <c r="KF28" t="str">
        <f>"xlswrite('G:\Mi unidad\1. PROYECTOS TELLO 2022\SCM SPILL OVERS\outputs\pobreza\distancia_centro_salud\1%\simulacion_1\output_tests.xlsx',ub_vec_"&amp;KE28&amp;"','ub_vec_"&amp;KE28&amp;"');"</f>
        <v>xlswrite('G:\Mi unidad\1. PROYECTOS TELLO 2022\SCM SPILL OVERS\outputs\pobreza\distancia_centro_salud\1%\simulacion_1\output_tests.xlsx',ub_vec_18','ub_vec_18');</v>
      </c>
      <c r="KR28">
        <v>18</v>
      </c>
      <c r="KS28" t="str">
        <f>"xlswrite('G:\Mi unidad\1. PROYECTOS TELLO 2022\SCM SPILL OVERS\outputs\pobreza\informalidad\1%\simulacion_1\output_tests.xlsx',ub_vec_"&amp;KR28&amp;"','ub_vec_"&amp;KR28&amp;"');"</f>
        <v>xlswrite('G:\Mi unidad\1. PROYECTOS TELLO 2022\SCM SPILL OVERS\outputs\pobreza\informalidad\1%\simulacion_1\output_tests.xlsx',ub_vec_18','ub_vec_18');</v>
      </c>
      <c r="LE28">
        <v>18</v>
      </c>
      <c r="LF28" t="str">
        <f>"xlswrite('G:\Mi unidad\1. PROYECTOS TELLO 2022\SCM SPILL OVERS\outputs\pobreza\alimentos\1%\simulacion_1\output_tests.xlsx',ub_vec_"&amp;LE28&amp;"','ub_vec_"&amp;LE28&amp;"');"</f>
        <v>xlswrite('G:\Mi unidad\1. PROYECTOS TELLO 2022\SCM SPILL OVERS\outputs\pobreza\alimentos\1%\simulacion_1\output_tests.xlsx',ub_vec_18','ub_vec_18');</v>
      </c>
      <c r="LL28">
        <v>18</v>
      </c>
      <c r="LM28" t="str">
        <f>"xlswrite('G:\Mi unidad\1. PROYECTOS TELLO 2022\SCM SPILL OVERS\outputs\pobreza\jefe_hogar\1%\simulacion_1\output_tests.xlsx',ub_vec_"&amp;LL28&amp;"','ub_vec_"&amp;LL28&amp;"');"</f>
        <v>xlswrite('G:\Mi unidad\1. PROYECTOS TELLO 2022\SCM SPILL OVERS\outputs\pobreza\jefe_hogar\1%\simulacion_1\output_tests.xlsx',ub_vec_18','ub_vec_18');</v>
      </c>
      <c r="LS28">
        <v>18</v>
      </c>
      <c r="LT28" t="str">
        <f>"xlswrite('G:\Mi unidad\1. PROYECTOS TELLO 2022\SCM SPILL OVERS\outputs\pobreza\mujeres\1%\simulacion_1\output_tests.xlsx',ub_vec_"&amp;LS28&amp;"','ub_vec_"&amp;LS28&amp;"');"</f>
        <v>xlswrite('G:\Mi unidad\1. PROYECTOS TELLO 2022\SCM SPILL OVERS\outputs\pobreza\mujeres\1%\simulacion_1\output_tests.xlsx',ub_vec_18','ub_vec_18');</v>
      </c>
      <c r="ME28">
        <v>18</v>
      </c>
      <c r="MF28" t="str">
        <f>"xlswrite('G:\Mi unidad\1. PROYECTOS TELLO 2022\SCM SPILL OVERS\outputs\pobreza\criminalidad\1%\simulacion_1\output_tests.xlsx',ub_vec_"&amp;ME28&amp;"','ub_vec_"&amp;ME28&amp;"');"</f>
        <v>xlswrite('G:\Mi unidad\1. PROYECTOS TELLO 2022\SCM SPILL OVERS\outputs\pobreza\criminalidad\1%\simulacion_1\output_tests.xlsx',ub_vec_18','ub_vec_18');</v>
      </c>
    </row>
    <row r="29" spans="1:344" x14ac:dyDescent="0.3">
      <c r="A29">
        <v>86</v>
      </c>
      <c r="B29" s="1" t="str">
        <f t="shared" si="12"/>
        <v>[data_86,provincias_86,~] = xlsread('BD_pobre_est_1_provincia_86.xlsx');</v>
      </c>
      <c r="E29" s="1" t="str">
        <f t="shared" si="13"/>
        <v>provincia_86 = unique(provincias_86(2:end,1));</v>
      </c>
      <c r="O29" s="1" t="str">
        <f t="shared" si="14"/>
        <v>pobreza_86 = reshape(data_86(:,2),T+S,N);</v>
      </c>
      <c r="T29" s="1" t="str">
        <f t="shared" si="15"/>
        <v xml:space="preserve">pobreza_86 = pobreza_86'; </v>
      </c>
      <c r="X29" s="1" t="str">
        <f t="shared" si="16"/>
        <v>tratado_86 = pobreza_86(1,:);</v>
      </c>
      <c r="AC29" s="1" t="str">
        <f t="shared" si="27"/>
        <v>pobreza_86(1,:) = [];</v>
      </c>
      <c r="AI29" s="1" t="str">
        <f t="shared" si="0"/>
        <v>pobreza_86 = [tratado_86;pobreza_86];</v>
      </c>
      <c r="AN29" s="1" t="str">
        <f t="shared" si="23"/>
        <v>Y_86 = pobreza_86; % outcome matrix</v>
      </c>
      <c r="AS29" s="1" t="str">
        <f t="shared" si="24"/>
        <v>Y_pre_86 = Y_86(:,1:T);</v>
      </c>
      <c r="AW29" s="1" t="str">
        <f t="shared" si="25"/>
        <v>Y_post_86 = Y_86(:,T+1:end);</v>
      </c>
      <c r="BA29" s="1" t="str">
        <f t="shared" si="26"/>
        <v>[a_hat_86,B_hat_86] = scm_batch(Y_pre_86);</v>
      </c>
      <c r="BF29" s="1" t="str">
        <f t="shared" si="17"/>
        <v>synthetic_control_86 = a_hat_86(1)+B_hat_86(1,:)*Y_86;</v>
      </c>
      <c r="BL29">
        <v>18</v>
      </c>
      <c r="BM29" s="1" t="str">
        <f>"A_"&amp;BL27&amp;"(:,ind_"&amp;BL27&amp;" == 0) = [];"</f>
        <v>A_18(:,ind_18 == 0) = [];</v>
      </c>
      <c r="BR29">
        <v>18</v>
      </c>
      <c r="BS29" s="1" t="str">
        <f>"ind_"&amp;BR27&amp;" = xlsread('spillover_bajo_niv_educ_"&amp;BR27&amp;".xlsx')"</f>
        <v>ind_18 = xlsread('spillover_bajo_niv_educ_18.xlsx')</v>
      </c>
      <c r="BX29">
        <v>18</v>
      </c>
      <c r="BY29" s="1" t="str">
        <f>"ind_"&amp;BX27&amp;" = xlsread('spillover_bajo_ingreso_"&amp;BX27&amp;".xlsx')"</f>
        <v>ind_18 = xlsread('spillover_bajo_ingreso_18.xlsx')</v>
      </c>
      <c r="CD29">
        <v>18</v>
      </c>
      <c r="CE29" s="1" t="str">
        <f>"ind_"&amp;CD27&amp;" = xlsread('spillover_densidad_"&amp;CD27&amp;".xlsx')"</f>
        <v>ind_18 = xlsread('spillover_densidad_18.xlsx')</v>
      </c>
      <c r="CJ29">
        <v>18</v>
      </c>
      <c r="CK29" s="1" t="str">
        <f>"ind_"&amp;CJ27&amp;" = xlsread('spillover_densidad_g_"&amp;CJ27&amp;".xlsx')"</f>
        <v>ind_18 = xlsread('spillover_densidad_g_18.xlsx')</v>
      </c>
      <c r="CP29">
        <v>18</v>
      </c>
      <c r="CQ29" s="1" t="str">
        <f>"ind_"&amp;CP27&amp;" = xlsread('spillover_tiempo_cs_"&amp;CP27&amp;".xlsx')"</f>
        <v>ind_18 = xlsread('spillover_tiempo_cs_18.xlsx')</v>
      </c>
      <c r="CW29">
        <v>18</v>
      </c>
      <c r="CX29" s="1" t="str">
        <f>"ind_"&amp;CW27&amp;" = xlsread('spillover_alimentos_"&amp;CW27&amp;".xlsx')"</f>
        <v>ind_18 = xlsread('spillover_alimentos_18.xlsx')</v>
      </c>
      <c r="DB29">
        <v>18</v>
      </c>
      <c r="DC29" s="1" t="str">
        <f>"ind_"&amp;DB27&amp;" = xlsread('spillover_criminalidad_"&amp;DB27&amp;".xlsx')"</f>
        <v>ind_18 = xlsread('spillover_criminalidad_18.xlsx')</v>
      </c>
      <c r="DG29">
        <v>18</v>
      </c>
      <c r="DH29" s="1" t="str">
        <f>"ind_"&amp;DG27&amp;" = xlsread('spillover_jefe_hogar_"&amp;DG27&amp;".xlsx')"</f>
        <v>ind_18 = xlsread('spillover_jefe_hogar_18.xlsx')</v>
      </c>
      <c r="DL29">
        <v>18</v>
      </c>
      <c r="DM29" s="1" t="str">
        <f>"ind_"&amp;DL27&amp;" = xlsread('spillover_mujeres_"&amp;DL27&amp;".xlsx')"</f>
        <v>ind_18 = xlsread('spillover_mujeres_18.xlsx')</v>
      </c>
      <c r="DQ29" s="1" t="str">
        <f t="shared" si="28"/>
        <v>M_hat_86 = (eye(N)-B_hat_86)'*(eye(N)-B_hat_86);</v>
      </c>
      <c r="DW29" s="1" t="str">
        <f t="shared" si="18"/>
        <v>synthetic_control_sp_86 = a_hat_86(1)+B_hat_86(1,:)*Y_86;</v>
      </c>
      <c r="EC29" s="1" t="str">
        <f t="shared" si="19"/>
        <v>alpha1_hat_vec_86 = zeros(1,S);</v>
      </c>
      <c r="EG29">
        <v>16</v>
      </c>
      <c r="EH29" s="1" t="str">
        <f>"gamma_hat_"&amp;EG28&amp;" = (A_"&amp;EG28&amp;"'*M_hat_"&amp;EG28&amp;"*A_"&amp;EG28&amp;")\(A_"&amp;EG28&amp;"'*(eye(N)-B_hat_"&amp;EG28&amp;")'*((eye(N)-B_hat_"&amp;EG28&amp;")*Y_Ts_"&amp;EG28&amp;"-a_hat_"&amp;EG28&amp;"));"</f>
        <v>gamma_hat_16 = (A_16'*M_hat_16*A_16)\(A_16'*(eye(N)-B_hat_16)'*((eye(N)-B_hat_16)*Y_Ts_16-a_hat_16));</v>
      </c>
      <c r="ER29" s="1" t="str">
        <f t="shared" si="20"/>
        <v>synthetic_control_86=synthetic_control_86';</v>
      </c>
      <c r="EW29" s="1" t="str">
        <f t="shared" si="21"/>
        <v>synthetic_control_sp_86=synthetic_control_sp_86';</v>
      </c>
      <c r="FB29" s="1" t="str">
        <f t="shared" si="22"/>
        <v>tratado_86=tratado_86';</v>
      </c>
      <c r="FF29" s="1" t="str">
        <f t="shared" si="2"/>
        <v>xlswrite('G:\Mi unidad\1. PROYECTOS TELLO 2022\SCM SPILL OVERS\outputs\pobreza\distancia_centro_salud\1%\simulacion_1\synthetic_control_outputs.xlsx',synthetic_control_86,86);</v>
      </c>
      <c r="FM29" s="1" t="str">
        <f t="shared" si="3"/>
        <v>xlswrite('G:\Mi unidad\1. PROYECTOS TELLO 2022\SCM SPILL OVERS\outputs\pobreza\informalidad\1%\simulacion_1\synthetic_control_outputs.xlsx',synthetic_control_86,86);</v>
      </c>
      <c r="FS29" s="1" t="str">
        <f t="shared" si="4"/>
        <v>xlswrite('G:\Mi unidad\1. PROYECTOS TELLO 2022\SCM SPILL OVERS\outputs\pobreza\densidad\1%\simulacion_1\synthetic_control_outputs.xlsx',synthetic_control_86,86);</v>
      </c>
      <c r="FZ29" s="1" t="str">
        <f t="shared" si="5"/>
        <v>xlswrite('G:\Mi unidad\1. PROYECTOS TELLO 2022\SCM SPILL OVERS\outputs\pobreza\bajo_niv_educ\1%\simulacion_1\synthetic_control_outputs.xlsx',synthetic_control_86,86);</v>
      </c>
      <c r="GF29" s="1" t="str">
        <f t="shared" si="6"/>
        <v>xlswrite('G:\Mi unidad\1. PROYECTOS TELLO 2022\SCM SPILL OVERS\outputs\pobreza\bajo_ingreso\1%\simulacion_1\synthetic_control_outputs.xlsx',synthetic_control_86,86);</v>
      </c>
      <c r="GL29" s="1" t="str">
        <f t="shared" si="7"/>
        <v>xlswrite('G:\Mi unidad\1. PROYECTOS TELLO 2022\SCM SPILL OVERS\outputs\pobreza\densidad_g\1%\simulacion_1\synthetic_control_outputs.xlsx',synthetic_control_86,86);</v>
      </c>
      <c r="GS29" s="1" t="str">
        <f t="shared" si="8"/>
        <v>xlswrite('G:\Mi unidad\1. PROYECTOS TELLO 2022\SCM SPILL OVERS\outputs\pobreza\alimentos\1%\simulacion_1\synthetic_control_outputs.xlsx',synthetic_control_86,86);</v>
      </c>
      <c r="GZ29" s="1" t="str">
        <f t="shared" si="9"/>
        <v>xlswrite('G:\Mi unidad\1. PROYECTOS TELLO 2022\SCM SPILL OVERS\outputs\pobreza\jefe_hogar\1%\simulacion_1\synthetic_control_outputs.xlsx',synthetic_control_86,86);</v>
      </c>
      <c r="HF29" s="1" t="str">
        <f t="shared" si="10"/>
        <v>xlswrite('G:\Mi unidad\1. PROYECTOS TELLO 2022\SCM SPILL OVERS\outputs\pobreza\mujeres\1%\simulacion_1\synthetic_control_outputs.xlsx',synthetic_control_86,86);</v>
      </c>
      <c r="HL29" s="1" t="str">
        <f t="shared" si="11"/>
        <v>xlswrite('G:\Mi unidad\1. PROYECTOS TELLO 2022\SCM SPILL OVERS\outputs\pobreza\criminalidad\1%\simulacion_1\synthetic_control_outputs.xlsx',synthetic_control_86,86);</v>
      </c>
      <c r="HS29">
        <v>10</v>
      </c>
      <c r="HT29" t="s">
        <v>18</v>
      </c>
      <c r="HZ29">
        <v>17</v>
      </c>
      <c r="IA29" t="s">
        <v>36</v>
      </c>
      <c r="IG29">
        <v>18</v>
      </c>
      <c r="IH29" t="str">
        <f>"xlswrite('G:\Mi unidad\1. PROYECTOS TELLO 2022\SCM SPILL OVERS\outputs\pobreza\bajo_niv_educ\1%\simulacion_1\output_tests.xlsx',p_value_vec_"&amp;IG29&amp;"','p_value_vec_"&amp;IG29&amp;"');"</f>
        <v>xlswrite('G:\Mi unidad\1. PROYECTOS TELLO 2022\SCM SPILL OVERS\outputs\pobreza\bajo_niv_educ\1%\simulacion_1\output_tests.xlsx',p_value_vec_18','p_value_vec_18');</v>
      </c>
      <c r="IU29">
        <v>18</v>
      </c>
      <c r="IV29" t="str">
        <f>"xlswrite('G:\Mi unidad\1. PROYECTOS TELLO 2022\SCM SPILL OVERS\outputs\pobreza\bajo_ingreso\1%\simulacion_1\output_tests.xlsx',p_value_vec_"&amp;IU29&amp;"','p_value_vec_"&amp;IU29&amp;"');"</f>
        <v>xlswrite('G:\Mi unidad\1. PROYECTOS TELLO 2022\SCM SPILL OVERS\outputs\pobreza\bajo_ingreso\1%\simulacion_1\output_tests.xlsx',p_value_vec_18','p_value_vec_18');</v>
      </c>
      <c r="JG29">
        <v>18</v>
      </c>
      <c r="JH29" t="str">
        <f>"xlswrite('G:\Mi unidad\1. PROYECTOS TELLO 2022\SCM SPILL OVERS\outputs\pobreza\densidad\1%\simulacion_1\output_tests.xlsx',p_value_vec_"&amp;JG29&amp;"','p_value_vec_"&amp;JG29&amp;"');"</f>
        <v>xlswrite('G:\Mi unidad\1. PROYECTOS TELLO 2022\SCM SPILL OVERS\outputs\pobreza\densidad\1%\simulacion_1\output_tests.xlsx',p_value_vec_18','p_value_vec_18');</v>
      </c>
      <c r="JS29">
        <v>18</v>
      </c>
      <c r="JT29" t="str">
        <f>"xlswrite('G:\Mi unidad\1. PROYECTOS TELLO 2022\SCM SPILL OVERS\outputs\pobreza\densidad_g\1%\simulacion_1\output_tests.xlsx',p_value_vec_"&amp;JS29&amp;"','p_value_vec_"&amp;JS29&amp;"');"</f>
        <v>xlswrite('G:\Mi unidad\1. PROYECTOS TELLO 2022\SCM SPILL OVERS\outputs\pobreza\densidad_g\1%\simulacion_1\output_tests.xlsx',p_value_vec_18','p_value_vec_18');</v>
      </c>
      <c r="KE29">
        <v>18</v>
      </c>
      <c r="KF29" t="str">
        <f>"xlswrite('G:\Mi unidad\1. PROYECTOS TELLO 2022\SCM SPILL OVERS\outputs\pobreza\distancia_centro_salud\1%\simulacion_1\output_tests.xlsx',p_value_vec_"&amp;KE29&amp;"','p_value_vec_"&amp;KE29&amp;"');"</f>
        <v>xlswrite('G:\Mi unidad\1. PROYECTOS TELLO 2022\SCM SPILL OVERS\outputs\pobreza\distancia_centro_salud\1%\simulacion_1\output_tests.xlsx',p_value_vec_18','p_value_vec_18');</v>
      </c>
      <c r="KR29">
        <v>18</v>
      </c>
      <c r="KS29" t="str">
        <f>"xlswrite('G:\Mi unidad\1. PROYECTOS TELLO 2022\SCM SPILL OVERS\outputs\pobreza\informalidad\1%\simulacion_1\output_tests.xlsx',p_value_vec_"&amp;KR29&amp;"','p_value_vec_"&amp;KR29&amp;"');"</f>
        <v>xlswrite('G:\Mi unidad\1. PROYECTOS TELLO 2022\SCM SPILL OVERS\outputs\pobreza\informalidad\1%\simulacion_1\output_tests.xlsx',p_value_vec_18','p_value_vec_18');</v>
      </c>
      <c r="LE29">
        <v>18</v>
      </c>
      <c r="LF29" t="str">
        <f>"xlswrite('G:\Mi unidad\1. PROYECTOS TELLO 2022\SCM SPILL OVERS\outputs\pobreza\alimentos\1%\simulacion_1\output_tests.xlsx',p_value_vec_"&amp;LE29&amp;"','p_value_vec_"&amp;LE29&amp;"');"</f>
        <v>xlswrite('G:\Mi unidad\1. PROYECTOS TELLO 2022\SCM SPILL OVERS\outputs\pobreza\alimentos\1%\simulacion_1\output_tests.xlsx',p_value_vec_18','p_value_vec_18');</v>
      </c>
      <c r="LL29">
        <v>18</v>
      </c>
      <c r="LM29" t="str">
        <f>"xlswrite('G:\Mi unidad\1. PROYECTOS TELLO 2022\SCM SPILL OVERS\outputs\pobreza\jefe_hogar\1%\simulacion_1\output_tests.xlsx',p_value_vec_"&amp;LL29&amp;"','p_value_vec_"&amp;LL29&amp;"');"</f>
        <v>xlswrite('G:\Mi unidad\1. PROYECTOS TELLO 2022\SCM SPILL OVERS\outputs\pobreza\jefe_hogar\1%\simulacion_1\output_tests.xlsx',p_value_vec_18','p_value_vec_18');</v>
      </c>
      <c r="LS29">
        <v>18</v>
      </c>
      <c r="LT29" t="str">
        <f>"xlswrite('G:\Mi unidad\1. PROYECTOS TELLO 2022\SCM SPILL OVERS\outputs\pobreza\mujeres\1%\simulacion_1\output_tests.xlsx',p_value_vec_"&amp;LS29&amp;"','p_value_vec_"&amp;LS29&amp;"');"</f>
        <v>xlswrite('G:\Mi unidad\1. PROYECTOS TELLO 2022\SCM SPILL OVERS\outputs\pobreza\mujeres\1%\simulacion_1\output_tests.xlsx',p_value_vec_18','p_value_vec_18');</v>
      </c>
      <c r="ME29">
        <v>18</v>
      </c>
      <c r="MF29" t="str">
        <f>"xlswrite('G:\Mi unidad\1. PROYECTOS TELLO 2022\SCM SPILL OVERS\outputs\pobreza\criminalidad\1%\simulacion_1\output_tests.xlsx',p_value_vec_"&amp;ME29&amp;"','p_value_vec_"&amp;ME29&amp;"');"</f>
        <v>xlswrite('G:\Mi unidad\1. PROYECTOS TELLO 2022\SCM SPILL OVERS\outputs\pobreza\criminalidad\1%\simulacion_1\output_tests.xlsx',p_value_vec_18','p_value_vec_18');</v>
      </c>
    </row>
    <row r="30" spans="1:344" x14ac:dyDescent="0.3">
      <c r="A30">
        <v>87</v>
      </c>
      <c r="B30" s="1" t="str">
        <f t="shared" si="12"/>
        <v>[data_87,provincias_87,~] = xlsread('BD_pobre_est_1_provincia_87.xlsx');</v>
      </c>
      <c r="E30" s="1" t="str">
        <f t="shared" si="13"/>
        <v>provincia_87 = unique(provincias_87(2:end,1));</v>
      </c>
      <c r="O30" s="1" t="str">
        <f t="shared" si="14"/>
        <v>pobreza_87 = reshape(data_87(:,2),T+S,N);</v>
      </c>
      <c r="T30" s="1" t="str">
        <f t="shared" si="15"/>
        <v xml:space="preserve">pobreza_87 = pobreza_87'; </v>
      </c>
      <c r="X30" s="1" t="str">
        <f t="shared" si="16"/>
        <v>tratado_87 = pobreza_87(1,:);</v>
      </c>
      <c r="AC30" s="1" t="str">
        <f t="shared" si="27"/>
        <v>pobreza_87(1,:) = [];</v>
      </c>
      <c r="AI30" s="1" t="str">
        <f t="shared" si="0"/>
        <v>pobreza_87 = [tratado_87;pobreza_87];</v>
      </c>
      <c r="AN30" s="1" t="str">
        <f t="shared" si="23"/>
        <v>Y_87 = pobreza_87; % outcome matrix</v>
      </c>
      <c r="AS30" s="1" t="str">
        <f t="shared" si="24"/>
        <v>Y_pre_87 = Y_87(:,1:T);</v>
      </c>
      <c r="AW30" s="1" t="str">
        <f t="shared" si="25"/>
        <v>Y_post_87 = Y_87(:,T+1:end);</v>
      </c>
      <c r="BA30" s="1" t="str">
        <f t="shared" si="26"/>
        <v>[a_hat_87,B_hat_87] = scm_batch(Y_pre_87);</v>
      </c>
      <c r="BF30" s="1" t="str">
        <f t="shared" si="17"/>
        <v>synthetic_control_87 = a_hat_87(1)+B_hat_87(1,:)*Y_87;</v>
      </c>
      <c r="BL30">
        <v>18</v>
      </c>
      <c r="BR30">
        <v>18</v>
      </c>
      <c r="BS30" s="1" t="str">
        <f>"A_"&amp;BR27&amp;" = eye(N);"</f>
        <v>A_18 = eye(N);</v>
      </c>
      <c r="BX30">
        <v>18</v>
      </c>
      <c r="BY30" s="1" t="str">
        <f>"A_"&amp;BX27&amp;" = eye(N);"</f>
        <v>A_18 = eye(N);</v>
      </c>
      <c r="CD30">
        <v>18</v>
      </c>
      <c r="CE30" s="1" t="str">
        <f>"A_"&amp;CD27&amp;" = eye(N);"</f>
        <v>A_18 = eye(N);</v>
      </c>
      <c r="CJ30">
        <v>18</v>
      </c>
      <c r="CK30" s="1" t="str">
        <f>"A_"&amp;CJ27&amp;" = eye(N);"</f>
        <v>A_18 = eye(N);</v>
      </c>
      <c r="CP30">
        <v>18</v>
      </c>
      <c r="CQ30" s="1" t="str">
        <f>"A_"&amp;CP27&amp;" = eye(N);"</f>
        <v>A_18 = eye(N);</v>
      </c>
      <c r="CW30">
        <v>18</v>
      </c>
      <c r="CX30" s="1" t="str">
        <f>"A_"&amp;CW27&amp;" = eye(N);"</f>
        <v>A_18 = eye(N);</v>
      </c>
      <c r="DB30">
        <v>18</v>
      </c>
      <c r="DC30" s="1" t="str">
        <f>"A_"&amp;DB27&amp;" = eye(N);"</f>
        <v>A_18 = eye(N);</v>
      </c>
      <c r="DG30">
        <v>18</v>
      </c>
      <c r="DH30" s="1" t="str">
        <f>"A_"&amp;DG27&amp;" = eye(N);"</f>
        <v>A_18 = eye(N);</v>
      </c>
      <c r="DL30">
        <v>18</v>
      </c>
      <c r="DM30" s="1" t="str">
        <f>"A_"&amp;DL27&amp;" = eye(N);"</f>
        <v>A_18 = eye(N);</v>
      </c>
      <c r="DQ30" s="1" t="str">
        <f t="shared" si="28"/>
        <v>M_hat_87 = (eye(N)-B_hat_87)'*(eye(N)-B_hat_87);</v>
      </c>
      <c r="DW30" s="1" t="str">
        <f t="shared" si="18"/>
        <v>synthetic_control_sp_87 = a_hat_87(1)+B_hat_87(1,:)*Y_87;</v>
      </c>
      <c r="EC30" s="1" t="str">
        <f t="shared" si="19"/>
        <v>alpha1_hat_vec_87 = zeros(1,S);</v>
      </c>
      <c r="EG30">
        <v>16</v>
      </c>
      <c r="EH30" s="1" t="str">
        <f>"alpha_hat_"&amp;EG30&amp;" = A_"&amp;EG30&amp;"*gamma_hat_"&amp;EG30&amp;";"</f>
        <v>alpha_hat_16 = A_16*gamma_hat_16;</v>
      </c>
      <c r="ER30" s="1" t="str">
        <f t="shared" si="20"/>
        <v>synthetic_control_87=synthetic_control_87';</v>
      </c>
      <c r="EW30" s="1" t="str">
        <f t="shared" si="21"/>
        <v>synthetic_control_sp_87=synthetic_control_sp_87';</v>
      </c>
      <c r="FB30" s="1" t="str">
        <f t="shared" si="22"/>
        <v>tratado_87=tratado_87';</v>
      </c>
      <c r="FF30" s="1" t="str">
        <f t="shared" si="2"/>
        <v>xlswrite('G:\Mi unidad\1. PROYECTOS TELLO 2022\SCM SPILL OVERS\outputs\pobreza\distancia_centro_salud\1%\simulacion_1\synthetic_control_outputs.xlsx',synthetic_control_87,87);</v>
      </c>
      <c r="FM30" s="1" t="str">
        <f t="shared" si="3"/>
        <v>xlswrite('G:\Mi unidad\1. PROYECTOS TELLO 2022\SCM SPILL OVERS\outputs\pobreza\informalidad\1%\simulacion_1\synthetic_control_outputs.xlsx',synthetic_control_87,87);</v>
      </c>
      <c r="FS30" s="1" t="str">
        <f t="shared" si="4"/>
        <v>xlswrite('G:\Mi unidad\1. PROYECTOS TELLO 2022\SCM SPILL OVERS\outputs\pobreza\densidad\1%\simulacion_1\synthetic_control_outputs.xlsx',synthetic_control_87,87);</v>
      </c>
      <c r="FZ30" s="1" t="str">
        <f t="shared" si="5"/>
        <v>xlswrite('G:\Mi unidad\1. PROYECTOS TELLO 2022\SCM SPILL OVERS\outputs\pobreza\bajo_niv_educ\1%\simulacion_1\synthetic_control_outputs.xlsx',synthetic_control_87,87);</v>
      </c>
      <c r="GF30" s="1" t="str">
        <f t="shared" si="6"/>
        <v>xlswrite('G:\Mi unidad\1. PROYECTOS TELLO 2022\SCM SPILL OVERS\outputs\pobreza\bajo_ingreso\1%\simulacion_1\synthetic_control_outputs.xlsx',synthetic_control_87,87);</v>
      </c>
      <c r="GL30" s="1" t="str">
        <f t="shared" si="7"/>
        <v>xlswrite('G:\Mi unidad\1. PROYECTOS TELLO 2022\SCM SPILL OVERS\outputs\pobreza\densidad_g\1%\simulacion_1\synthetic_control_outputs.xlsx',synthetic_control_87,87);</v>
      </c>
      <c r="GS30" s="1" t="str">
        <f t="shared" si="8"/>
        <v>xlswrite('G:\Mi unidad\1. PROYECTOS TELLO 2022\SCM SPILL OVERS\outputs\pobreza\alimentos\1%\simulacion_1\synthetic_control_outputs.xlsx',synthetic_control_87,87);</v>
      </c>
      <c r="GZ30" s="1" t="str">
        <f t="shared" si="9"/>
        <v>xlswrite('G:\Mi unidad\1. PROYECTOS TELLO 2022\SCM SPILL OVERS\outputs\pobreza\jefe_hogar\1%\simulacion_1\synthetic_control_outputs.xlsx',synthetic_control_87,87);</v>
      </c>
      <c r="HF30" s="1" t="str">
        <f t="shared" si="10"/>
        <v>xlswrite('G:\Mi unidad\1. PROYECTOS TELLO 2022\SCM SPILL OVERS\outputs\pobreza\mujeres\1%\simulacion_1\synthetic_control_outputs.xlsx',synthetic_control_87,87);</v>
      </c>
      <c r="HL30" s="1" t="str">
        <f t="shared" si="11"/>
        <v>xlswrite('G:\Mi unidad\1. PROYECTOS TELLO 2022\SCM SPILL OVERS\outputs\pobreza\criminalidad\1%\simulacion_1\synthetic_control_outputs.xlsx',synthetic_control_87,87);</v>
      </c>
      <c r="HS30">
        <v>16</v>
      </c>
      <c r="HT30" t="str">
        <f>"p_value_vec_"&amp;HS30&amp;" = zeros(1,S);"</f>
        <v>p_value_vec_16 = zeros(1,S);</v>
      </c>
      <c r="HZ30">
        <v>17</v>
      </c>
      <c r="IA30" t="s">
        <v>37</v>
      </c>
      <c r="IG30">
        <v>18</v>
      </c>
      <c r="IH30" t="str">
        <f>"xlswrite('G:\Mi unidad\1. PROYECTOS TELLO 2022\SCM SPILL OVERS\outputs\pobreza\bajo_niv_educ\1%\simulacion_1\output_tests.xlsx',alpha1_hat_vec_"&amp;IG30&amp;"','alpha1_hat_vec_"&amp;IG30&amp;"');"</f>
        <v>xlswrite('G:\Mi unidad\1. PROYECTOS TELLO 2022\SCM SPILL OVERS\outputs\pobreza\bajo_niv_educ\1%\simulacion_1\output_tests.xlsx',alpha1_hat_vec_18','alpha1_hat_vec_18');</v>
      </c>
      <c r="IU30">
        <v>18</v>
      </c>
      <c r="IV30" t="str">
        <f>"xlswrite('G:\Mi unidad\1. PROYECTOS TELLO 2022\SCM SPILL OVERS\outputs\pobreza\bajo_ingreso\1%\simulacion_1\output_tests.xlsx',alpha1_hat_vec_"&amp;IU30&amp;"','alpha1_hat_vec_"&amp;IU30&amp;"');"</f>
        <v>xlswrite('G:\Mi unidad\1. PROYECTOS TELLO 2022\SCM SPILL OVERS\outputs\pobreza\bajo_ingreso\1%\simulacion_1\output_tests.xlsx',alpha1_hat_vec_18','alpha1_hat_vec_18');</v>
      </c>
      <c r="JG30">
        <v>18</v>
      </c>
      <c r="JH30" t="str">
        <f>"xlswrite('G:\Mi unidad\1. PROYECTOS TELLO 2022\SCM SPILL OVERS\outputs\pobreza\densidad\1%\simulacion_1\output_tests.xlsx',alpha1_hat_vec_"&amp;JG30&amp;"','alpha1_hat_vec_"&amp;JG30&amp;"');"</f>
        <v>xlswrite('G:\Mi unidad\1. PROYECTOS TELLO 2022\SCM SPILL OVERS\outputs\pobreza\densidad\1%\simulacion_1\output_tests.xlsx',alpha1_hat_vec_18','alpha1_hat_vec_18');</v>
      </c>
      <c r="JS30">
        <v>18</v>
      </c>
      <c r="JT30" t="str">
        <f>"xlswrite('G:\Mi unidad\1. PROYECTOS TELLO 2022\SCM SPILL OVERS\outputs\pobreza\densidad_g\1%\simulacion_1\output_tests.xlsx',alpha1_hat_vec_"&amp;JS30&amp;"','alpha1_hat_vec_"&amp;JS30&amp;"');"</f>
        <v>xlswrite('G:\Mi unidad\1. PROYECTOS TELLO 2022\SCM SPILL OVERS\outputs\pobreza\densidad_g\1%\simulacion_1\output_tests.xlsx',alpha1_hat_vec_18','alpha1_hat_vec_18');</v>
      </c>
      <c r="KE30">
        <v>18</v>
      </c>
      <c r="KF30" t="str">
        <f>"xlswrite('G:\Mi unidad\1. PROYECTOS TELLO 2022\SCM SPILL OVERS\outputs\pobreza\distancia_centro_salud\1%\simulacion_1\output_tests.xlsx',alpha1_hat_vec_"&amp;KE30&amp;"','alpha1_hat_vec_"&amp;KE30&amp;"');"</f>
        <v>xlswrite('G:\Mi unidad\1. PROYECTOS TELLO 2022\SCM SPILL OVERS\outputs\pobreza\distancia_centro_salud\1%\simulacion_1\output_tests.xlsx',alpha1_hat_vec_18','alpha1_hat_vec_18');</v>
      </c>
      <c r="KR30">
        <v>18</v>
      </c>
      <c r="KS30" t="str">
        <f>"xlswrite('G:\Mi unidad\1. PROYECTOS TELLO 2022\SCM SPILL OVERS\outputs\pobreza\informalidad\1%\simulacion_1\output_tests.xlsx',alpha1_hat_vec_"&amp;KR30&amp;"','alpha1_hat_vec_"&amp;KR30&amp;"');"</f>
        <v>xlswrite('G:\Mi unidad\1. PROYECTOS TELLO 2022\SCM SPILL OVERS\outputs\pobreza\informalidad\1%\simulacion_1\output_tests.xlsx',alpha1_hat_vec_18','alpha1_hat_vec_18');</v>
      </c>
      <c r="LE30">
        <v>18</v>
      </c>
      <c r="LF30" t="str">
        <f>"xlswrite('G:\Mi unidad\1. PROYECTOS TELLO 2022\SCM SPILL OVERS\outputs\pobreza\alimentos\1%\simulacion_1\output_tests.xlsx',alpha1_hat_vec_"&amp;LE30&amp;"','alpha1_hat_vec_"&amp;LE30&amp;"');"</f>
        <v>xlswrite('G:\Mi unidad\1. PROYECTOS TELLO 2022\SCM SPILL OVERS\outputs\pobreza\alimentos\1%\simulacion_1\output_tests.xlsx',alpha1_hat_vec_18','alpha1_hat_vec_18');</v>
      </c>
      <c r="LL30">
        <v>18</v>
      </c>
      <c r="LM30" t="str">
        <f>"xlswrite('G:\Mi unidad\1. PROYECTOS TELLO 2022\SCM SPILL OVERS\outputs\pobreza\jefe_hogar\1%\simulacion_1\output_tests.xlsx',alpha1_hat_vec_"&amp;LL30&amp;"','alpha1_hat_vec_"&amp;LL30&amp;"');"</f>
        <v>xlswrite('G:\Mi unidad\1. PROYECTOS TELLO 2022\SCM SPILL OVERS\outputs\pobreza\jefe_hogar\1%\simulacion_1\output_tests.xlsx',alpha1_hat_vec_18','alpha1_hat_vec_18');</v>
      </c>
      <c r="LS30">
        <v>18</v>
      </c>
      <c r="LT30" t="str">
        <f>"xlswrite('G:\Mi unidad\1. PROYECTOS TELLO 2022\SCM SPILL OVERS\outputs\pobreza\mujeres\1%\simulacion_1\output_tests.xlsx',alpha1_hat_vec_"&amp;LS30&amp;"','alpha1_hat_vec_"&amp;LS30&amp;"');"</f>
        <v>xlswrite('G:\Mi unidad\1. PROYECTOS TELLO 2022\SCM SPILL OVERS\outputs\pobreza\mujeres\1%\simulacion_1\output_tests.xlsx',alpha1_hat_vec_18','alpha1_hat_vec_18');</v>
      </c>
      <c r="ME30">
        <v>18</v>
      </c>
      <c r="MF30" t="str">
        <f>"xlswrite('G:\Mi unidad\1. PROYECTOS TELLO 2022\SCM SPILL OVERS\outputs\pobreza\criminalidad\1%\simulacion_1\output_tests.xlsx',alpha1_hat_vec_"&amp;ME30&amp;"','alpha1_hat_vec_"&amp;ME30&amp;"');"</f>
        <v>xlswrite('G:\Mi unidad\1. PROYECTOS TELLO 2022\SCM SPILL OVERS\outputs\pobreza\criminalidad\1%\simulacion_1\output_tests.xlsx',alpha1_hat_vec_18','alpha1_hat_vec_18');</v>
      </c>
    </row>
    <row r="31" spans="1:344" x14ac:dyDescent="0.3">
      <c r="A31">
        <v>88</v>
      </c>
      <c r="B31" s="1" t="str">
        <f t="shared" si="12"/>
        <v>[data_88,provincias_88,~] = xlsread('BD_pobre_est_1_provincia_88.xlsx');</v>
      </c>
      <c r="E31" s="1" t="str">
        <f t="shared" si="13"/>
        <v>provincia_88 = unique(provincias_88(2:end,1));</v>
      </c>
      <c r="O31" s="1" t="str">
        <f t="shared" si="14"/>
        <v>pobreza_88 = reshape(data_88(:,2),T+S,N);</v>
      </c>
      <c r="T31" s="1" t="str">
        <f t="shared" si="15"/>
        <v xml:space="preserve">pobreza_88 = pobreza_88'; </v>
      </c>
      <c r="X31" s="1" t="str">
        <f t="shared" si="16"/>
        <v>tratado_88 = pobreza_88(1,:);</v>
      </c>
      <c r="AC31" s="1" t="str">
        <f t="shared" si="27"/>
        <v>pobreza_88(1,:) = [];</v>
      </c>
      <c r="AI31" s="1" t="str">
        <f t="shared" si="0"/>
        <v>pobreza_88 = [tratado_88;pobreza_88];</v>
      </c>
      <c r="AN31" s="1" t="str">
        <f t="shared" si="23"/>
        <v>Y_88 = pobreza_88; % outcome matrix</v>
      </c>
      <c r="AS31" s="1" t="str">
        <f t="shared" si="24"/>
        <v>Y_pre_88 = Y_88(:,1:T);</v>
      </c>
      <c r="AW31" s="1" t="str">
        <f t="shared" si="25"/>
        <v>Y_post_88 = Y_88(:,T+1:end);</v>
      </c>
      <c r="BA31" s="1" t="str">
        <f t="shared" si="26"/>
        <v>[a_hat_88,B_hat_88] = scm_batch(Y_pre_88);</v>
      </c>
      <c r="BF31" s="1" t="str">
        <f t="shared" si="17"/>
        <v>synthetic_control_88 = a_hat_88(1)+B_hat_88(1,:)*Y_88;</v>
      </c>
      <c r="BL31">
        <v>18</v>
      </c>
      <c r="BR31">
        <v>18</v>
      </c>
      <c r="BS31" s="1" t="str">
        <f>"A_"&amp;BR27&amp;"(:,ind_"&amp;BR27&amp;" == 0) = [];"</f>
        <v>A_18(:,ind_18 == 0) = [];</v>
      </c>
      <c r="BX31">
        <v>18</v>
      </c>
      <c r="BY31" s="1" t="str">
        <f>"A_"&amp;BX27&amp;"(:,ind_"&amp;BX27&amp;" == 0) = [];"</f>
        <v>A_18(:,ind_18 == 0) = [];</v>
      </c>
      <c r="CD31">
        <v>18</v>
      </c>
      <c r="CE31" s="1" t="str">
        <f>"A_"&amp;CD27&amp;"(:,ind_"&amp;CD27&amp;" == 0) = [];"</f>
        <v>A_18(:,ind_18 == 0) = [];</v>
      </c>
      <c r="CJ31">
        <v>18</v>
      </c>
      <c r="CK31" s="1" t="str">
        <f>"A_"&amp;CJ27&amp;"(:,ind_"&amp;CJ27&amp;" == 0) = [];"</f>
        <v>A_18(:,ind_18 == 0) = [];</v>
      </c>
      <c r="CP31">
        <v>18</v>
      </c>
      <c r="CQ31" s="1" t="str">
        <f>"A_"&amp;CP27&amp;"(:,ind_"&amp;CP27&amp;" == 0) = [];"</f>
        <v>A_18(:,ind_18 == 0) = [];</v>
      </c>
      <c r="CW31">
        <v>18</v>
      </c>
      <c r="CX31" s="1" t="str">
        <f>"A_"&amp;CW27&amp;"(:,ind_"&amp;CW27&amp;" == 0) = [];"</f>
        <v>A_18(:,ind_18 == 0) = [];</v>
      </c>
      <c r="DB31">
        <v>18</v>
      </c>
      <c r="DC31" s="1" t="str">
        <f>"A_"&amp;DB27&amp;"(:,ind_"&amp;DB27&amp;" == 0) = [];"</f>
        <v>A_18(:,ind_18 == 0) = [];</v>
      </c>
      <c r="DG31">
        <v>18</v>
      </c>
      <c r="DH31" s="1" t="str">
        <f>"A_"&amp;DG27&amp;"(:,ind_"&amp;DG27&amp;" == 0) = [];"</f>
        <v>A_18(:,ind_18 == 0) = [];</v>
      </c>
      <c r="DL31">
        <v>18</v>
      </c>
      <c r="DM31" s="1" t="str">
        <f>"A_"&amp;DL27&amp;"(:,ind_"&amp;DL27&amp;" == 0) = [];"</f>
        <v>A_18(:,ind_18 == 0) = [];</v>
      </c>
      <c r="DQ31" s="1" t="str">
        <f t="shared" si="28"/>
        <v>M_hat_88 = (eye(N)-B_hat_88)'*(eye(N)-B_hat_88);</v>
      </c>
      <c r="DW31" s="1" t="str">
        <f t="shared" si="18"/>
        <v>synthetic_control_sp_88 = a_hat_88(1)+B_hat_88(1,:)*Y_88;</v>
      </c>
      <c r="EC31" s="1" t="str">
        <f t="shared" si="19"/>
        <v>alpha1_hat_vec_88 = zeros(1,S);</v>
      </c>
      <c r="EG31">
        <v>16</v>
      </c>
      <c r="EH31" s="1" t="str">
        <f>"alpha1_hat_vec_"&amp;EG31&amp;"(s) = alpha_hat_"&amp;EG31&amp;"(1);"</f>
        <v>alpha1_hat_vec_16(s) = alpha_hat_16(1);</v>
      </c>
      <c r="ER31" s="1" t="str">
        <f t="shared" si="20"/>
        <v>synthetic_control_88=synthetic_control_88';</v>
      </c>
      <c r="EW31" s="1" t="str">
        <f t="shared" si="21"/>
        <v>synthetic_control_sp_88=synthetic_control_sp_88';</v>
      </c>
      <c r="FB31" s="1" t="str">
        <f t="shared" si="22"/>
        <v>tratado_88=tratado_88';</v>
      </c>
      <c r="FF31" s="1" t="str">
        <f t="shared" si="2"/>
        <v>xlswrite('G:\Mi unidad\1. PROYECTOS TELLO 2022\SCM SPILL OVERS\outputs\pobreza\distancia_centro_salud\1%\simulacion_1\synthetic_control_outputs.xlsx',synthetic_control_88,88);</v>
      </c>
      <c r="FM31" s="1" t="str">
        <f t="shared" si="3"/>
        <v>xlswrite('G:\Mi unidad\1. PROYECTOS TELLO 2022\SCM SPILL OVERS\outputs\pobreza\informalidad\1%\simulacion_1\synthetic_control_outputs.xlsx',synthetic_control_88,88);</v>
      </c>
      <c r="FS31" s="1" t="str">
        <f t="shared" si="4"/>
        <v>xlswrite('G:\Mi unidad\1. PROYECTOS TELLO 2022\SCM SPILL OVERS\outputs\pobreza\densidad\1%\simulacion_1\synthetic_control_outputs.xlsx',synthetic_control_88,88);</v>
      </c>
      <c r="FZ31" s="1" t="str">
        <f t="shared" si="5"/>
        <v>xlswrite('G:\Mi unidad\1. PROYECTOS TELLO 2022\SCM SPILL OVERS\outputs\pobreza\bajo_niv_educ\1%\simulacion_1\synthetic_control_outputs.xlsx',synthetic_control_88,88);</v>
      </c>
      <c r="GF31" s="1" t="str">
        <f t="shared" si="6"/>
        <v>xlswrite('G:\Mi unidad\1. PROYECTOS TELLO 2022\SCM SPILL OVERS\outputs\pobreza\bajo_ingreso\1%\simulacion_1\synthetic_control_outputs.xlsx',synthetic_control_88,88);</v>
      </c>
      <c r="GL31" s="1" t="str">
        <f t="shared" si="7"/>
        <v>xlswrite('G:\Mi unidad\1. PROYECTOS TELLO 2022\SCM SPILL OVERS\outputs\pobreza\densidad_g\1%\simulacion_1\synthetic_control_outputs.xlsx',synthetic_control_88,88);</v>
      </c>
      <c r="GS31" s="1" t="str">
        <f t="shared" si="8"/>
        <v>xlswrite('G:\Mi unidad\1. PROYECTOS TELLO 2022\SCM SPILL OVERS\outputs\pobreza\alimentos\1%\simulacion_1\synthetic_control_outputs.xlsx',synthetic_control_88,88);</v>
      </c>
      <c r="GZ31" s="1" t="str">
        <f t="shared" si="9"/>
        <v>xlswrite('G:\Mi unidad\1. PROYECTOS TELLO 2022\SCM SPILL OVERS\outputs\pobreza\jefe_hogar\1%\simulacion_1\synthetic_control_outputs.xlsx',synthetic_control_88,88);</v>
      </c>
      <c r="HF31" s="1" t="str">
        <f t="shared" si="10"/>
        <v>xlswrite('G:\Mi unidad\1. PROYECTOS TELLO 2022\SCM SPILL OVERS\outputs\pobreza\mujeres\1%\simulacion_1\synthetic_control_outputs.xlsx',synthetic_control_88,88);</v>
      </c>
      <c r="HL31" s="1" t="str">
        <f t="shared" si="11"/>
        <v>xlswrite('G:\Mi unidad\1. PROYECTOS TELLO 2022\SCM SPILL OVERS\outputs\pobreza\criminalidad\1%\simulacion_1\synthetic_control_outputs.xlsx',synthetic_control_88,88);</v>
      </c>
      <c r="HS31">
        <v>16</v>
      </c>
      <c r="HT31" t="str">
        <f>"lb_vec_"&amp;HS31&amp;" = zeros(1,S);"</f>
        <v>lb_vec_16 = zeros(1,S);</v>
      </c>
      <c r="HZ31">
        <v>17</v>
      </c>
      <c r="IA31" t="str">
        <f>"    spillover_test_"&amp;HZ31&amp;"(s) = sp_andrews(Y_pre_"&amp;HZ31&amp;",pobreza_"&amp;HZ31&amp;"(:,T+s),A_"&amp;HZ31&amp;",C,d,alpha_sig);"</f>
        <v xml:space="preserve">    spillover_test_17(s) = sp_andrews(Y_pre_17,pobreza_17(:,T+s),A_17,C,d,alpha_sig);</v>
      </c>
      <c r="IG31">
        <v>18</v>
      </c>
      <c r="IH31" t="str">
        <f>"xlswrite('G:\Mi unidad\1. PROYECTOS TELLO 2022\SCM SPILL OVERS\outputs\pobreza\bajo_niv_educ\1%\simulacion_1\output_tests.xlsx',spillover_test_"&amp;IG31&amp;"','sp_test_"&amp;IG31&amp;"');"</f>
        <v>xlswrite('G:\Mi unidad\1. PROYECTOS TELLO 2022\SCM SPILL OVERS\outputs\pobreza\bajo_niv_educ\1%\simulacion_1\output_tests.xlsx',spillover_test_18','sp_test_18');</v>
      </c>
      <c r="IU31">
        <v>18</v>
      </c>
      <c r="IV31" t="str">
        <f>"xlswrite('G:\Mi unidad\1. PROYECTOS TELLO 2022\SCM SPILL OVERS\outputs\pobreza\bajo_ingreso\1%\simulacion_1\output_tests.xlsx',spillover_test_"&amp;IU31&amp;"','sp_test_"&amp;IU31&amp;"');"</f>
        <v>xlswrite('G:\Mi unidad\1. PROYECTOS TELLO 2022\SCM SPILL OVERS\outputs\pobreza\bajo_ingreso\1%\simulacion_1\output_tests.xlsx',spillover_test_18','sp_test_18');</v>
      </c>
      <c r="JG31">
        <v>18</v>
      </c>
      <c r="JH31" t="str">
        <f>"xlswrite('G:\Mi unidad\1. PROYECTOS TELLO 2022\SCM SPILL OVERS\outputs\pobreza\densidad\1%\simulacion_1\output_tests.xlsx',spillover_test_"&amp;JG31&amp;"','sp_test_"&amp;JG31&amp;"');"</f>
        <v>xlswrite('G:\Mi unidad\1. PROYECTOS TELLO 2022\SCM SPILL OVERS\outputs\pobreza\densidad\1%\simulacion_1\output_tests.xlsx',spillover_test_18','sp_test_18');</v>
      </c>
      <c r="JS31">
        <v>18</v>
      </c>
      <c r="JT31" t="str">
        <f>"xlswrite('G:\Mi unidad\1. PROYECTOS TELLO 2022\SCM SPILL OVERS\outputs\pobreza\densidad_g\1%\simulacion_1\output_tests.xlsx',spillover_test_"&amp;JS31&amp;"','sp_test_"&amp;JS31&amp;"');"</f>
        <v>xlswrite('G:\Mi unidad\1. PROYECTOS TELLO 2022\SCM SPILL OVERS\outputs\pobreza\densidad_g\1%\simulacion_1\output_tests.xlsx',spillover_test_18','sp_test_18');</v>
      </c>
      <c r="KE31">
        <v>18</v>
      </c>
      <c r="KF31" t="str">
        <f>"xlswrite('G:\Mi unidad\1. PROYECTOS TELLO 2022\SCM SPILL OVERS\outputs\pobreza\distancia_centro_salud\1%\simulacion_1\output_tests.xlsx',spillover_test_"&amp;KE31&amp;"','sp_test_"&amp;KE31&amp;"');"</f>
        <v>xlswrite('G:\Mi unidad\1. PROYECTOS TELLO 2022\SCM SPILL OVERS\outputs\pobreza\distancia_centro_salud\1%\simulacion_1\output_tests.xlsx',spillover_test_18','sp_test_18');</v>
      </c>
      <c r="KR31">
        <v>18</v>
      </c>
      <c r="KS31" t="str">
        <f>"xlswrite('G:\Mi unidad\1. PROYECTOS TELLO 2022\SCM SPILL OVERS\outputs\pobreza\informalidad\1%\simulacion_1\output_tests.xlsx',spillover_test_"&amp;KR31&amp;"','sp_test_"&amp;KR31&amp;"');"</f>
        <v>xlswrite('G:\Mi unidad\1. PROYECTOS TELLO 2022\SCM SPILL OVERS\outputs\pobreza\informalidad\1%\simulacion_1\output_tests.xlsx',spillover_test_18','sp_test_18');</v>
      </c>
      <c r="LE31">
        <v>18</v>
      </c>
      <c r="LF31" t="str">
        <f>"xlswrite('G:\Mi unidad\1. PROYECTOS TELLO 2022\SCM SPILL OVERS\outputs\pobreza\alimentos\1%\simulacion_1\output_tests.xlsx',spillover_test_"&amp;LE31&amp;"','sp_test_"&amp;LE31&amp;"');"</f>
        <v>xlswrite('G:\Mi unidad\1. PROYECTOS TELLO 2022\SCM SPILL OVERS\outputs\pobreza\alimentos\1%\simulacion_1\output_tests.xlsx',spillover_test_18','sp_test_18');</v>
      </c>
      <c r="LL31">
        <v>18</v>
      </c>
      <c r="LM31" t="str">
        <f>"xlswrite('G:\Mi unidad\1. PROYECTOS TELLO 2022\SCM SPILL OVERS\outputs\pobreza\jefe_hogar\1%\simulacion_1\output_tests.xlsx',spillover_test_"&amp;LL31&amp;"','sp_test_"&amp;LL31&amp;"');"</f>
        <v>xlswrite('G:\Mi unidad\1. PROYECTOS TELLO 2022\SCM SPILL OVERS\outputs\pobreza\jefe_hogar\1%\simulacion_1\output_tests.xlsx',spillover_test_18','sp_test_18');</v>
      </c>
      <c r="LS31">
        <v>18</v>
      </c>
      <c r="LT31" t="str">
        <f>"xlswrite('G:\Mi unidad\1. PROYECTOS TELLO 2022\SCM SPILL OVERS\outputs\pobreza\mujeres\1%\simulacion_1\output_tests.xlsx',spillover_test_"&amp;LS31&amp;"','sp_test_"&amp;LS31&amp;"');"</f>
        <v>xlswrite('G:\Mi unidad\1. PROYECTOS TELLO 2022\SCM SPILL OVERS\outputs\pobreza\mujeres\1%\simulacion_1\output_tests.xlsx',spillover_test_18','sp_test_18');</v>
      </c>
      <c r="ME31">
        <v>18</v>
      </c>
      <c r="MF31" t="str">
        <f>"xlswrite('G:\Mi unidad\1. PROYECTOS TELLO 2022\SCM SPILL OVERS\outputs\pobreza\criminalidad\1%\simulacion_1\output_tests.xlsx',spillover_test_"&amp;ME31&amp;"','sp_test_"&amp;ME31&amp;"');"</f>
        <v>xlswrite('G:\Mi unidad\1. PROYECTOS TELLO 2022\SCM SPILL OVERS\outputs\pobreza\criminalidad\1%\simulacion_1\output_tests.xlsx',spillover_test_18','sp_test_18');</v>
      </c>
    </row>
    <row r="32" spans="1:344" x14ac:dyDescent="0.3">
      <c r="A32">
        <v>89</v>
      </c>
      <c r="B32" s="1" t="str">
        <f t="shared" si="12"/>
        <v>[data_89,provincias_89,~] = xlsread('BD_pobre_est_1_provincia_89.xlsx');</v>
      </c>
      <c r="E32" s="1" t="str">
        <f t="shared" si="13"/>
        <v>provincia_89 = unique(provincias_89(2:end,1));</v>
      </c>
      <c r="O32" s="1" t="str">
        <f t="shared" si="14"/>
        <v>pobreza_89 = reshape(data_89(:,2),T+S,N);</v>
      </c>
      <c r="T32" s="1" t="str">
        <f t="shared" si="15"/>
        <v xml:space="preserve">pobreza_89 = pobreza_89'; </v>
      </c>
      <c r="X32" s="1" t="str">
        <f t="shared" si="16"/>
        <v>tratado_89 = pobreza_89(1,:);</v>
      </c>
      <c r="AC32" s="1" t="str">
        <f t="shared" si="27"/>
        <v>pobreza_89(1,:) = [];</v>
      </c>
      <c r="AI32" s="1" t="str">
        <f t="shared" si="0"/>
        <v>pobreza_89 = [tratado_89;pobreza_89];</v>
      </c>
      <c r="AN32" s="1" t="str">
        <f t="shared" si="23"/>
        <v>Y_89 = pobreza_89; % outcome matrix</v>
      </c>
      <c r="AS32" s="1" t="str">
        <f t="shared" si="24"/>
        <v>Y_pre_89 = Y_89(:,1:T);</v>
      </c>
      <c r="AW32" s="1" t="str">
        <f t="shared" si="25"/>
        <v>Y_post_89 = Y_89(:,T+1:end);</v>
      </c>
      <c r="BA32" s="1" t="str">
        <f t="shared" si="26"/>
        <v>[a_hat_89,B_hat_89] = scm_batch(Y_pre_89);</v>
      </c>
      <c r="BF32" s="1" t="str">
        <f t="shared" si="17"/>
        <v>synthetic_control_89 = a_hat_89(1)+B_hat_89(1,:)*Y_89;</v>
      </c>
      <c r="BL32">
        <v>23</v>
      </c>
      <c r="BM32" s="1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P32">
        <v>23</v>
      </c>
      <c r="CQ32" t="str">
        <f>"%A_"&amp;CP32</f>
        <v>%A_23</v>
      </c>
      <c r="CW32">
        <v>23</v>
      </c>
      <c r="CX32" t="str">
        <f>"% Provincia_"&amp;CW32</f>
        <v>% Provincia_23</v>
      </c>
      <c r="DB32">
        <v>23</v>
      </c>
      <c r="DC32" t="str">
        <f>"%A_"&amp;DB32</f>
        <v>%A_23</v>
      </c>
      <c r="DG32">
        <v>23</v>
      </c>
      <c r="DH32" t="str">
        <f>"%A_"&amp;DG32</f>
        <v>%A_23</v>
      </c>
      <c r="DL32">
        <v>23</v>
      </c>
      <c r="DM32" t="str">
        <f>"%A_"&amp;DL32</f>
        <v>%A_23</v>
      </c>
      <c r="DQ32" s="1" t="str">
        <f t="shared" si="28"/>
        <v>M_hat_89 = (eye(N)-B_hat_89)'*(eye(N)-B_hat_89);</v>
      </c>
      <c r="DW32" s="1" t="str">
        <f t="shared" si="18"/>
        <v>synthetic_control_sp_89 = a_hat_89(1)+B_hat_89(1,:)*Y_89;</v>
      </c>
      <c r="EC32" s="1" t="str">
        <f t="shared" si="19"/>
        <v>alpha1_hat_vec_89 = zeros(1,S);</v>
      </c>
      <c r="EG32">
        <v>16</v>
      </c>
      <c r="EH32" s="1" t="str">
        <f>"synthetic_control_sp_"&amp;EG32&amp;"(T+s) = Y_"&amp;EG32&amp;"(1,T+s)-alpha1_hat_vec_"&amp;EG32&amp;"(s);"</f>
        <v>synthetic_control_sp_16(T+s) = Y_16(1,T+s)-alpha1_hat_vec_16(s);</v>
      </c>
      <c r="ER32" s="1" t="str">
        <f t="shared" si="20"/>
        <v>synthetic_control_89=synthetic_control_89';</v>
      </c>
      <c r="EW32" s="1" t="str">
        <f t="shared" si="21"/>
        <v>synthetic_control_sp_89=synthetic_control_sp_89';</v>
      </c>
      <c r="FB32" s="1" t="str">
        <f t="shared" si="22"/>
        <v>tratado_89=tratado_89';</v>
      </c>
      <c r="FF32" s="1" t="str">
        <f t="shared" si="2"/>
        <v>xlswrite('G:\Mi unidad\1. PROYECTOS TELLO 2022\SCM SPILL OVERS\outputs\pobreza\distancia_centro_salud\1%\simulacion_1\synthetic_control_outputs.xlsx',synthetic_control_89,89);</v>
      </c>
      <c r="FM32" s="1" t="str">
        <f t="shared" si="3"/>
        <v>xlswrite('G:\Mi unidad\1. PROYECTOS TELLO 2022\SCM SPILL OVERS\outputs\pobreza\informalidad\1%\simulacion_1\synthetic_control_outputs.xlsx',synthetic_control_89,89);</v>
      </c>
      <c r="FS32" s="1" t="str">
        <f t="shared" si="4"/>
        <v>xlswrite('G:\Mi unidad\1. PROYECTOS TELLO 2022\SCM SPILL OVERS\outputs\pobreza\densidad\1%\simulacion_1\synthetic_control_outputs.xlsx',synthetic_control_89,89);</v>
      </c>
      <c r="FZ32" s="1" t="str">
        <f t="shared" si="5"/>
        <v>xlswrite('G:\Mi unidad\1. PROYECTOS TELLO 2022\SCM SPILL OVERS\outputs\pobreza\bajo_niv_educ\1%\simulacion_1\synthetic_control_outputs.xlsx',synthetic_control_89,89);</v>
      </c>
      <c r="GF32" s="1" t="str">
        <f t="shared" si="6"/>
        <v>xlswrite('G:\Mi unidad\1. PROYECTOS TELLO 2022\SCM SPILL OVERS\outputs\pobreza\bajo_ingreso\1%\simulacion_1\synthetic_control_outputs.xlsx',synthetic_control_89,89);</v>
      </c>
      <c r="GL32" s="1" t="str">
        <f t="shared" si="7"/>
        <v>xlswrite('G:\Mi unidad\1. PROYECTOS TELLO 2022\SCM SPILL OVERS\outputs\pobreza\densidad_g\1%\simulacion_1\synthetic_control_outputs.xlsx',synthetic_control_89,89);</v>
      </c>
      <c r="GS32" s="1" t="str">
        <f t="shared" si="8"/>
        <v>xlswrite('G:\Mi unidad\1. PROYECTOS TELLO 2022\SCM SPILL OVERS\outputs\pobreza\alimentos\1%\simulacion_1\synthetic_control_outputs.xlsx',synthetic_control_89,89);</v>
      </c>
      <c r="GZ32" s="1" t="str">
        <f t="shared" si="9"/>
        <v>xlswrite('G:\Mi unidad\1. PROYECTOS TELLO 2022\SCM SPILL OVERS\outputs\pobreza\jefe_hogar\1%\simulacion_1\synthetic_control_outputs.xlsx',synthetic_control_89,89);</v>
      </c>
      <c r="HF32" s="1" t="str">
        <f t="shared" si="10"/>
        <v>xlswrite('G:\Mi unidad\1. PROYECTOS TELLO 2022\SCM SPILL OVERS\outputs\pobreza\mujeres\1%\simulacion_1\synthetic_control_outputs.xlsx',synthetic_control_89,89);</v>
      </c>
      <c r="HL32" s="1" t="str">
        <f t="shared" si="11"/>
        <v>xlswrite('G:\Mi unidad\1. PROYECTOS TELLO 2022\SCM SPILL OVERS\outputs\pobreza\criminalidad\1%\simulacion_1\synthetic_control_outputs.xlsx',synthetic_control_89,89);</v>
      </c>
      <c r="HS32">
        <v>16</v>
      </c>
      <c r="HT32" t="str">
        <f>"ub_vec_"&amp;HS32&amp;" = zeros(1,S);"</f>
        <v>ub_vec_16 = zeros(1,S);</v>
      </c>
      <c r="HZ32">
        <v>17</v>
      </c>
      <c r="IA32" t="s">
        <v>18</v>
      </c>
      <c r="IG32">
        <v>23</v>
      </c>
      <c r="IH32" t="str">
        <f>"xlswrite('G:\Mi unidad\1. PROYECTOS TELLO 2022\SCM SPILL OVERS\outputs\pobreza\bajo_niv_educ\1%\simulacion_1\output_tests.xlsx',lb_vec_"&amp;IG32&amp;"','lb_vec_"&amp;IG32&amp;"');"</f>
        <v>xlswrite('G:\Mi unidad\1. PROYECTOS TELLO 2022\SCM SPILL OVERS\outputs\pobreza\bajo_niv_educ\1%\simulacion_1\output_tests.xlsx',lb_vec_23','lb_vec_23');</v>
      </c>
      <c r="IU32">
        <v>23</v>
      </c>
      <c r="IV32" t="str">
        <f>"xlswrite('G:\Mi unidad\1. PROYECTOS TELLO 2022\SCM SPILL OVERS\outputs\pobreza\bajo_ingreso\1%\simulacion_1\output_tests.xlsx',lb_vec_"&amp;IU32&amp;"','lb_vec_"&amp;IU32&amp;"');"</f>
        <v>xlswrite('G:\Mi unidad\1. PROYECTOS TELLO 2022\SCM SPILL OVERS\outputs\pobreza\bajo_ingreso\1%\simulacion_1\output_tests.xlsx',lb_vec_23','lb_vec_23');</v>
      </c>
      <c r="JG32">
        <v>23</v>
      </c>
      <c r="JH32" t="str">
        <f>"xlswrite('G:\Mi unidad\1. PROYECTOS TELLO 2022\SCM SPILL OVERS\outputs\pobreza\densidad\1%\simulacion_1\output_tests.xlsx',lb_vec_"&amp;JG32&amp;"','lb_vec_"&amp;JG32&amp;"');"</f>
        <v>xlswrite('G:\Mi unidad\1. PROYECTOS TELLO 2022\SCM SPILL OVERS\outputs\pobreza\densidad\1%\simulacion_1\output_tests.xlsx',lb_vec_23','lb_vec_23');</v>
      </c>
      <c r="JS32">
        <v>23</v>
      </c>
      <c r="JT32" t="str">
        <f>"xlswrite('G:\Mi unidad\1. PROYECTOS TELLO 2022\SCM SPILL OVERS\outputs\pobreza\densidad_g\1%\simulacion_1\output_tests.xlsx',lb_vec_"&amp;JS32&amp;"','lb_vec_"&amp;JS32&amp;"');"</f>
        <v>xlswrite('G:\Mi unidad\1. PROYECTOS TELLO 2022\SCM SPILL OVERS\outputs\pobreza\densidad_g\1%\simulacion_1\output_tests.xlsx',lb_vec_23','lb_vec_23');</v>
      </c>
      <c r="KE32">
        <v>23</v>
      </c>
      <c r="KF32" t="str">
        <f>"xlswrite('G:\Mi unidad\1. PROYECTOS TELLO 2022\SCM SPILL OVERS\outputs\pobreza\distancia_centro_salud\1%\simulacion_1\output_tests.xlsx',lb_vec_"&amp;KE32&amp;"','lb_vec_"&amp;KE32&amp;"');"</f>
        <v>xlswrite('G:\Mi unidad\1. PROYECTOS TELLO 2022\SCM SPILL OVERS\outputs\pobreza\distancia_centro_salud\1%\simulacion_1\output_tests.xlsx',lb_vec_23','lb_vec_23');</v>
      </c>
      <c r="KR32">
        <v>23</v>
      </c>
      <c r="KS32" t="str">
        <f>"xlswrite('G:\Mi unidad\1. PROYECTOS TELLO 2022\SCM SPILL OVERS\outputs\pobreza\informalidad\1%\simulacion_1\output_tests.xlsx',lb_vec_"&amp;KR32&amp;"','lb_vec_"&amp;KR32&amp;"');"</f>
        <v>xlswrite('G:\Mi unidad\1. PROYECTOS TELLO 2022\SCM SPILL OVERS\outputs\pobreza\informalidad\1%\simulacion_1\output_tests.xlsx',lb_vec_23','lb_vec_23');</v>
      </c>
      <c r="LE32">
        <v>23</v>
      </c>
      <c r="LF32" t="str">
        <f>"xlswrite('G:\Mi unidad\1. PROYECTOS TELLO 2022\SCM SPILL OVERS\outputs\pobreza\alimentos\1%\simulacion_1\output_tests.xlsx',lb_vec_"&amp;LE32&amp;"','lb_vec_"&amp;LE32&amp;"');"</f>
        <v>xlswrite('G:\Mi unidad\1. PROYECTOS TELLO 2022\SCM SPILL OVERS\outputs\pobreza\alimentos\1%\simulacion_1\output_tests.xlsx',lb_vec_23','lb_vec_23');</v>
      </c>
      <c r="LL32">
        <v>23</v>
      </c>
      <c r="LM32" t="str">
        <f>"xlswrite('G:\Mi unidad\1. PROYECTOS TELLO 2022\SCM SPILL OVERS\outputs\pobreza\jefe_hogar\1%\simulacion_1\output_tests.xlsx',lb_vec_"&amp;LL32&amp;"','lb_vec_"&amp;LL32&amp;"');"</f>
        <v>xlswrite('G:\Mi unidad\1. PROYECTOS TELLO 2022\SCM SPILL OVERS\outputs\pobreza\jefe_hogar\1%\simulacion_1\output_tests.xlsx',lb_vec_23','lb_vec_23');</v>
      </c>
      <c r="LS32">
        <v>23</v>
      </c>
      <c r="LT32" t="str">
        <f>"xlswrite('G:\Mi unidad\1. PROYECTOS TELLO 2022\SCM SPILL OVERS\outputs\pobreza\mujeres\1%\simulacion_1\output_tests.xlsx',lb_vec_"&amp;LS32&amp;"','lb_vec_"&amp;LS32&amp;"');"</f>
        <v>xlswrite('G:\Mi unidad\1. PROYECTOS TELLO 2022\SCM SPILL OVERS\outputs\pobreza\mujeres\1%\simulacion_1\output_tests.xlsx',lb_vec_23','lb_vec_23');</v>
      </c>
      <c r="ME32">
        <v>23</v>
      </c>
      <c r="MF32" t="str">
        <f>"xlswrite('G:\Mi unidad\1. PROYECTOS TELLO 2022\SCM SPILL OVERS\outputs\pobreza\criminalidad\1%\simulacion_1\output_tests.xlsx',lb_vec_"&amp;ME32&amp;"','lb_vec_"&amp;ME32&amp;"');"</f>
        <v>xlswrite('G:\Mi unidad\1. PROYECTOS TELLO 2022\SCM SPILL OVERS\outputs\pobreza\criminalidad\1%\simulacion_1\output_tests.xlsx',lb_vec_23','lb_vec_23');</v>
      </c>
    </row>
    <row r="33" spans="1:344" x14ac:dyDescent="0.3">
      <c r="A33">
        <v>91</v>
      </c>
      <c r="B33" s="1" t="str">
        <f t="shared" si="12"/>
        <v>[data_91,provincias_91,~] = xlsread('BD_pobre_est_1_provincia_91.xlsx');</v>
      </c>
      <c r="E33" s="1" t="str">
        <f t="shared" si="13"/>
        <v>provincia_91 = unique(provincias_91(2:end,1));</v>
      </c>
      <c r="O33" s="1" t="str">
        <f t="shared" si="14"/>
        <v>pobreza_91 = reshape(data_91(:,2),T+S,N);</v>
      </c>
      <c r="T33" s="1" t="str">
        <f t="shared" si="15"/>
        <v xml:space="preserve">pobreza_91 = pobreza_91'; </v>
      </c>
      <c r="X33" s="1" t="str">
        <f t="shared" si="16"/>
        <v>tratado_91 = pobreza_91(1,:);</v>
      </c>
      <c r="AC33" s="1" t="str">
        <f t="shared" si="27"/>
        <v>pobreza_91(1,:) = [];</v>
      </c>
      <c r="AI33" s="1" t="str">
        <f t="shared" si="0"/>
        <v>pobreza_91 = [tratado_91;pobreza_91];</v>
      </c>
      <c r="AN33" s="1" t="str">
        <f t="shared" si="23"/>
        <v>Y_91 = pobreza_91; % outcome matrix</v>
      </c>
      <c r="AS33" s="1" t="str">
        <f t="shared" si="24"/>
        <v>Y_pre_91 = Y_91(:,1:T);</v>
      </c>
      <c r="AW33" s="1" t="str">
        <f t="shared" si="25"/>
        <v>Y_post_91 = Y_91(:,T+1:end);</v>
      </c>
      <c r="BA33" s="1" t="str">
        <f t="shared" si="26"/>
        <v>[a_hat_91,B_hat_91] = scm_batch(Y_pre_91);</v>
      </c>
      <c r="BF33" s="1" t="str">
        <f t="shared" si="17"/>
        <v>synthetic_control_91 = a_hat_91(1)+B_hat_91(1,:)*Y_91;</v>
      </c>
      <c r="BL33">
        <v>23</v>
      </c>
      <c r="BM33" s="1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P33">
        <v>23</v>
      </c>
      <c r="CQ33" t="str">
        <f>"% Provincia_"&amp;CP33</f>
        <v>% Provincia_23</v>
      </c>
      <c r="CW33">
        <v>23</v>
      </c>
      <c r="CX33" s="1" t="str">
        <f>"ind_"&amp;CW31&amp;" = xlsread('spillover_alimentos_"&amp;CW31&amp;".xlsx')"</f>
        <v>ind_18 = xlsread('spillover_alimentos_18.xlsx')</v>
      </c>
      <c r="DB33">
        <v>23</v>
      </c>
      <c r="DC33" t="str">
        <f>"% Provincia_"&amp;DB33</f>
        <v>% Provincia_23</v>
      </c>
      <c r="DG33">
        <v>23</v>
      </c>
      <c r="DH33" t="str">
        <f>"% Provincia_"&amp;DG33</f>
        <v>% Provincia_23</v>
      </c>
      <c r="DL33">
        <v>23</v>
      </c>
      <c r="DM33" t="str">
        <f>"% Provincia_"&amp;DL33</f>
        <v>% Provincia_23</v>
      </c>
      <c r="DQ33" s="1" t="str">
        <f t="shared" si="28"/>
        <v>M_hat_91 = (eye(N)-B_hat_91)'*(eye(N)-B_hat_91);</v>
      </c>
      <c r="DW33" s="1" t="str">
        <f t="shared" si="18"/>
        <v>synthetic_control_sp_91 = a_hat_91(1)+B_hat_91(1,:)*Y_91;</v>
      </c>
      <c r="EC33" s="1" t="str">
        <f t="shared" si="19"/>
        <v>alpha1_hat_vec_91 = zeros(1,S);</v>
      </c>
      <c r="EG33">
        <v>16</v>
      </c>
      <c r="EH33" s="3" t="s">
        <v>18</v>
      </c>
      <c r="ER33" s="1" t="str">
        <f t="shared" si="20"/>
        <v>synthetic_control_91=synthetic_control_91';</v>
      </c>
      <c r="EW33" s="1" t="str">
        <f t="shared" si="21"/>
        <v>synthetic_control_sp_91=synthetic_control_sp_91';</v>
      </c>
      <c r="FB33" s="1" t="str">
        <f t="shared" si="22"/>
        <v>tratado_91=tratado_91';</v>
      </c>
      <c r="FF33" s="1" t="str">
        <f t="shared" si="2"/>
        <v>xlswrite('G:\Mi unidad\1. PROYECTOS TELLO 2022\SCM SPILL OVERS\outputs\pobreza\distancia_centro_salud\1%\simulacion_1\synthetic_control_outputs.xlsx',synthetic_control_91,91);</v>
      </c>
      <c r="FM33" s="1" t="str">
        <f t="shared" si="3"/>
        <v>xlswrite('G:\Mi unidad\1. PROYECTOS TELLO 2022\SCM SPILL OVERS\outputs\pobreza\informalidad\1%\simulacion_1\synthetic_control_outputs.xlsx',synthetic_control_91,91);</v>
      </c>
      <c r="FS33" s="1" t="str">
        <f t="shared" si="4"/>
        <v>xlswrite('G:\Mi unidad\1. PROYECTOS TELLO 2022\SCM SPILL OVERS\outputs\pobreza\densidad\1%\simulacion_1\synthetic_control_outputs.xlsx',synthetic_control_91,91);</v>
      </c>
      <c r="FZ33" s="1" t="str">
        <f t="shared" si="5"/>
        <v>xlswrite('G:\Mi unidad\1. PROYECTOS TELLO 2022\SCM SPILL OVERS\outputs\pobreza\bajo_niv_educ\1%\simulacion_1\synthetic_control_outputs.xlsx',synthetic_control_91,91);</v>
      </c>
      <c r="GF33" s="1" t="str">
        <f t="shared" si="6"/>
        <v>xlswrite('G:\Mi unidad\1. PROYECTOS TELLO 2022\SCM SPILL OVERS\outputs\pobreza\bajo_ingreso\1%\simulacion_1\synthetic_control_outputs.xlsx',synthetic_control_91,91);</v>
      </c>
      <c r="GL33" s="1" t="str">
        <f t="shared" si="7"/>
        <v>xlswrite('G:\Mi unidad\1. PROYECTOS TELLO 2022\SCM SPILL OVERS\outputs\pobreza\densidad_g\1%\simulacion_1\synthetic_control_outputs.xlsx',synthetic_control_91,91);</v>
      </c>
      <c r="GS33" s="1" t="str">
        <f t="shared" si="8"/>
        <v>xlswrite('G:\Mi unidad\1. PROYECTOS TELLO 2022\SCM SPILL OVERS\outputs\pobreza\alimentos\1%\simulacion_1\synthetic_control_outputs.xlsx',synthetic_control_91,91);</v>
      </c>
      <c r="GZ33" s="1" t="str">
        <f t="shared" si="9"/>
        <v>xlswrite('G:\Mi unidad\1. PROYECTOS TELLO 2022\SCM SPILL OVERS\outputs\pobreza\jefe_hogar\1%\simulacion_1\synthetic_control_outputs.xlsx',synthetic_control_91,91);</v>
      </c>
      <c r="HF33" s="1" t="str">
        <f t="shared" si="10"/>
        <v>xlswrite('G:\Mi unidad\1. PROYECTOS TELLO 2022\SCM SPILL OVERS\outputs\pobreza\mujeres\1%\simulacion_1\synthetic_control_outputs.xlsx',synthetic_control_91,91);</v>
      </c>
      <c r="HL33" s="1" t="str">
        <f t="shared" si="11"/>
        <v>xlswrite('G:\Mi unidad\1. PROYECTOS TELLO 2022\SCM SPILL OVERS\outputs\pobreza\criminalidad\1%\simulacion_1\synthetic_control_outputs.xlsx',synthetic_control_91,91);</v>
      </c>
      <c r="HS33">
        <v>16</v>
      </c>
      <c r="HT33" t="s">
        <v>35</v>
      </c>
      <c r="HZ33">
        <v>18</v>
      </c>
      <c r="IA33" t="str">
        <f>"spillover_test_"&amp;HZ33&amp;" = zeros(1,S);"</f>
        <v>spillover_test_18 = zeros(1,S);</v>
      </c>
      <c r="IG33">
        <v>23</v>
      </c>
      <c r="IH33" t="str">
        <f>"xlswrite('G:\Mi unidad\1. PROYECTOS TELLO 2022\SCM SPILL OVERS\outputs\pobreza\bajo_niv_educ\1%\simulacion_1\output_tests.xlsx',ub_vec_"&amp;IG33&amp;"','ub_vec_"&amp;IG33&amp;"');"</f>
        <v>xlswrite('G:\Mi unidad\1. PROYECTOS TELLO 2022\SCM SPILL OVERS\outputs\pobreza\bajo_niv_educ\1%\simulacion_1\output_tests.xlsx',ub_vec_23','ub_vec_23');</v>
      </c>
      <c r="IU33">
        <v>23</v>
      </c>
      <c r="IV33" t="str">
        <f>"xlswrite('G:\Mi unidad\1. PROYECTOS TELLO 2022\SCM SPILL OVERS\outputs\pobreza\bajo_ingreso\1%\simulacion_1\output_tests.xlsx',ub_vec_"&amp;IU33&amp;"','ub_vec_"&amp;IU33&amp;"');"</f>
        <v>xlswrite('G:\Mi unidad\1. PROYECTOS TELLO 2022\SCM SPILL OVERS\outputs\pobreza\bajo_ingreso\1%\simulacion_1\output_tests.xlsx',ub_vec_23','ub_vec_23');</v>
      </c>
      <c r="JG33">
        <v>23</v>
      </c>
      <c r="JH33" t="str">
        <f>"xlswrite('G:\Mi unidad\1. PROYECTOS TELLO 2022\SCM SPILL OVERS\outputs\pobreza\densidad\1%\simulacion_1\output_tests.xlsx',ub_vec_"&amp;JG33&amp;"','ub_vec_"&amp;JG33&amp;"');"</f>
        <v>xlswrite('G:\Mi unidad\1. PROYECTOS TELLO 2022\SCM SPILL OVERS\outputs\pobreza\densidad\1%\simulacion_1\output_tests.xlsx',ub_vec_23','ub_vec_23');</v>
      </c>
      <c r="JS33">
        <v>23</v>
      </c>
      <c r="JT33" t="str">
        <f>"xlswrite('G:\Mi unidad\1. PROYECTOS TELLO 2022\SCM SPILL OVERS\outputs\pobreza\densidad_g\1%\simulacion_1\output_tests.xlsx',ub_vec_"&amp;JS33&amp;"','ub_vec_"&amp;JS33&amp;"');"</f>
        <v>xlswrite('G:\Mi unidad\1. PROYECTOS TELLO 2022\SCM SPILL OVERS\outputs\pobreza\densidad_g\1%\simulacion_1\output_tests.xlsx',ub_vec_23','ub_vec_23');</v>
      </c>
      <c r="KE33">
        <v>23</v>
      </c>
      <c r="KF33" t="str">
        <f>"xlswrite('G:\Mi unidad\1. PROYECTOS TELLO 2022\SCM SPILL OVERS\outputs\pobreza\distancia_centro_salud\1%\simulacion_1\output_tests.xlsx',ub_vec_"&amp;KE33&amp;"','ub_vec_"&amp;KE33&amp;"');"</f>
        <v>xlswrite('G:\Mi unidad\1. PROYECTOS TELLO 2022\SCM SPILL OVERS\outputs\pobreza\distancia_centro_salud\1%\simulacion_1\output_tests.xlsx',ub_vec_23','ub_vec_23');</v>
      </c>
      <c r="KR33">
        <v>23</v>
      </c>
      <c r="KS33" t="str">
        <f>"xlswrite('G:\Mi unidad\1. PROYECTOS TELLO 2022\SCM SPILL OVERS\outputs\pobreza\informalidad\1%\simulacion_1\output_tests.xlsx',ub_vec_"&amp;KR33&amp;"','ub_vec_"&amp;KR33&amp;"');"</f>
        <v>xlswrite('G:\Mi unidad\1. PROYECTOS TELLO 2022\SCM SPILL OVERS\outputs\pobreza\informalidad\1%\simulacion_1\output_tests.xlsx',ub_vec_23','ub_vec_23');</v>
      </c>
      <c r="LE33">
        <v>23</v>
      </c>
      <c r="LF33" t="str">
        <f>"xlswrite('G:\Mi unidad\1. PROYECTOS TELLO 2022\SCM SPILL OVERS\outputs\pobreza\alimentos\1%\simulacion_1\output_tests.xlsx',ub_vec_"&amp;LE33&amp;"','ub_vec_"&amp;LE33&amp;"');"</f>
        <v>xlswrite('G:\Mi unidad\1. PROYECTOS TELLO 2022\SCM SPILL OVERS\outputs\pobreza\alimentos\1%\simulacion_1\output_tests.xlsx',ub_vec_23','ub_vec_23');</v>
      </c>
      <c r="LL33">
        <v>23</v>
      </c>
      <c r="LM33" t="str">
        <f>"xlswrite('G:\Mi unidad\1. PROYECTOS TELLO 2022\SCM SPILL OVERS\outputs\pobreza\jefe_hogar\1%\simulacion_1\output_tests.xlsx',ub_vec_"&amp;LL33&amp;"','ub_vec_"&amp;LL33&amp;"');"</f>
        <v>xlswrite('G:\Mi unidad\1. PROYECTOS TELLO 2022\SCM SPILL OVERS\outputs\pobreza\jefe_hogar\1%\simulacion_1\output_tests.xlsx',ub_vec_23','ub_vec_23');</v>
      </c>
      <c r="LS33">
        <v>23</v>
      </c>
      <c r="LT33" t="str">
        <f>"xlswrite('G:\Mi unidad\1. PROYECTOS TELLO 2022\SCM SPILL OVERS\outputs\pobreza\mujeres\1%\simulacion_1\output_tests.xlsx',ub_vec_"&amp;LS33&amp;"','ub_vec_"&amp;LS33&amp;"');"</f>
        <v>xlswrite('G:\Mi unidad\1. PROYECTOS TELLO 2022\SCM SPILL OVERS\outputs\pobreza\mujeres\1%\simulacion_1\output_tests.xlsx',ub_vec_23','ub_vec_23');</v>
      </c>
      <c r="ME33">
        <v>23</v>
      </c>
      <c r="MF33" t="str">
        <f>"xlswrite('G:\Mi unidad\1. PROYECTOS TELLO 2022\SCM SPILL OVERS\outputs\pobreza\criminalidad\1%\simulacion_1\output_tests.xlsx',ub_vec_"&amp;ME33&amp;"','ub_vec_"&amp;ME33&amp;"');"</f>
        <v>xlswrite('G:\Mi unidad\1. PROYECTOS TELLO 2022\SCM SPILL OVERS\outputs\pobreza\criminalidad\1%\simulacion_1\output_tests.xlsx',ub_vec_23','ub_vec_23');</v>
      </c>
    </row>
    <row r="34" spans="1:344" x14ac:dyDescent="0.3">
      <c r="A34">
        <v>92</v>
      </c>
      <c r="B34" s="1" t="str">
        <f t="shared" si="12"/>
        <v>[data_92,provincias_92,~] = xlsread('BD_pobre_est_1_provincia_92.xlsx');</v>
      </c>
      <c r="E34" s="1" t="str">
        <f t="shared" si="13"/>
        <v>provincia_92 = unique(provincias_92(2:end,1));</v>
      </c>
      <c r="O34" s="1" t="str">
        <f t="shared" si="14"/>
        <v>pobreza_92 = reshape(data_92(:,2),T+S,N);</v>
      </c>
      <c r="T34" s="1" t="str">
        <f t="shared" si="15"/>
        <v xml:space="preserve">pobreza_92 = pobreza_92'; </v>
      </c>
      <c r="X34" s="1" t="str">
        <f t="shared" si="16"/>
        <v>tratado_92 = pobreza_92(1,:);</v>
      </c>
      <c r="AC34" s="1" t="str">
        <f t="shared" si="27"/>
        <v>pobreza_92(1,:) = [];</v>
      </c>
      <c r="AI34" s="1" t="str">
        <f t="shared" ref="AI34:AI60" si="29">"pobreza_"&amp;A34&amp;" = [tratado_"&amp;A34&amp;";pobreza_"&amp;A34&amp;"];"</f>
        <v>pobreza_92 = [tratado_92;pobreza_92];</v>
      </c>
      <c r="AN34" s="1" t="str">
        <f t="shared" si="23"/>
        <v>Y_92 = pobreza_92; % outcome matrix</v>
      </c>
      <c r="AS34" s="1" t="str">
        <f t="shared" si="24"/>
        <v>Y_pre_92 = Y_92(:,1:T);</v>
      </c>
      <c r="AW34" s="1" t="str">
        <f t="shared" si="25"/>
        <v>Y_post_92 = Y_92(:,T+1:end);</v>
      </c>
      <c r="BA34" s="1" t="str">
        <f t="shared" si="26"/>
        <v>[a_hat_92,B_hat_92] = scm_batch(Y_pre_92);</v>
      </c>
      <c r="BF34" s="1" t="str">
        <f t="shared" si="17"/>
        <v>synthetic_control_92 = a_hat_92(1)+B_hat_92(1,:)*Y_92;</v>
      </c>
      <c r="BL34">
        <v>23</v>
      </c>
      <c r="BM34" s="1" t="str">
        <f>"A_"&amp;BL32&amp;"(:,ind_"&amp;BL32&amp;" == 0) = [];"</f>
        <v>A_23(:,ind_23 == 0) = [];</v>
      </c>
      <c r="BR34">
        <v>23</v>
      </c>
      <c r="BS34" s="1" t="str">
        <f>"ind_"&amp;BR32&amp;" = xlsread('spillover_bajo_niv_educ_"&amp;BR32&amp;".xlsx')"</f>
        <v>ind_23 = xlsread('spillover_bajo_niv_educ_23.xlsx')</v>
      </c>
      <c r="BX34">
        <v>23</v>
      </c>
      <c r="BY34" s="1" t="str">
        <f>"ind_"&amp;BX32&amp;" = xlsread('spillover_bajo_ingreso_"&amp;BX32&amp;".xlsx')"</f>
        <v>ind_23 = xlsread('spillover_bajo_ingreso_23.xlsx')</v>
      </c>
      <c r="CD34">
        <v>23</v>
      </c>
      <c r="CE34" s="1" t="str">
        <f>"ind_"&amp;CD32&amp;" = xlsread('spillover_densidad_"&amp;CD32&amp;".xlsx')"</f>
        <v>ind_23 = xlsread('spillover_densidad_23.xlsx')</v>
      </c>
      <c r="CJ34">
        <v>23</v>
      </c>
      <c r="CK34" s="1" t="str">
        <f>"ind_"&amp;CJ32&amp;" = xlsread('spillover_densidad_g_"&amp;CJ32&amp;".xlsx')"</f>
        <v>ind_23 = xlsread('spillover_densidad_g_23.xlsx')</v>
      </c>
      <c r="CP34">
        <v>23</v>
      </c>
      <c r="CQ34" s="1" t="str">
        <f>"ind_"&amp;CP32&amp;" = xlsread('spillover_tiempo_cs_"&amp;CP32&amp;".xlsx')"</f>
        <v>ind_23 = xlsread('spillover_tiempo_cs_23.xlsx')</v>
      </c>
      <c r="CW34">
        <v>23</v>
      </c>
      <c r="CX34" s="1" t="str">
        <f>"A_"&amp;CW31&amp;" = eye(N);"</f>
        <v>A_18 = eye(N);</v>
      </c>
      <c r="DB34">
        <v>23</v>
      </c>
      <c r="DC34" s="1" t="str">
        <f>"ind_"&amp;DB32&amp;" = xlsread('spillover_criminalidad_"&amp;DB32&amp;".xlsx')"</f>
        <v>ind_23 = xlsread('spillover_criminalidad_23.xlsx')</v>
      </c>
      <c r="DG34">
        <v>23</v>
      </c>
      <c r="DH34" s="1" t="str">
        <f>"ind_"&amp;DG32&amp;" = xlsread('spillover_jefe_hogar_"&amp;DG32&amp;".xlsx')"</f>
        <v>ind_23 = xlsread('spillover_jefe_hogar_23.xlsx')</v>
      </c>
      <c r="DL34">
        <v>23</v>
      </c>
      <c r="DM34" s="1" t="str">
        <f>"ind_"&amp;DL32&amp;" = xlsread('spillover_mujeres_"&amp;DL32&amp;".xlsx')"</f>
        <v>ind_23 = xlsread('spillover_mujeres_23.xlsx')</v>
      </c>
      <c r="DQ34" s="1" t="str">
        <f t="shared" si="28"/>
        <v>M_hat_92 = (eye(N)-B_hat_92)'*(eye(N)-B_hat_92);</v>
      </c>
      <c r="DW34" s="1" t="str">
        <f t="shared" si="18"/>
        <v>synthetic_control_sp_92 = a_hat_92(1)+B_hat_92(1,:)*Y_92;</v>
      </c>
      <c r="EC34" s="1" t="str">
        <f t="shared" si="19"/>
        <v>alpha1_hat_vec_92 = zeros(1,S);</v>
      </c>
      <c r="EG34">
        <v>17</v>
      </c>
      <c r="EH34" s="3" t="str">
        <f>"%PROVINCIA "&amp;EG34</f>
        <v>%PROVINCIA 17</v>
      </c>
      <c r="ER34" s="1" t="str">
        <f t="shared" si="20"/>
        <v>synthetic_control_92=synthetic_control_92';</v>
      </c>
      <c r="EW34" s="1" t="str">
        <f t="shared" si="21"/>
        <v>synthetic_control_sp_92=synthetic_control_sp_92';</v>
      </c>
      <c r="FB34" s="1" t="str">
        <f t="shared" si="22"/>
        <v>tratado_92=tratado_92';</v>
      </c>
      <c r="FF34" s="1" t="str">
        <f t="shared" ref="FF34:FF60" si="30">"xlswrite('G:\Mi unidad\1. PROYECTOS TELLO 2022\SCM SPILL OVERS\outputs\pobreza\distancia_centro_salud\1%\simulacion_1\synthetic_control_outputs.xlsx',synthetic_control_"&amp;$A34&amp;","&amp;$A34&amp;");"</f>
        <v>xlswrite('G:\Mi unidad\1. PROYECTOS TELLO 2022\SCM SPILL OVERS\outputs\pobreza\distancia_centro_salud\1%\simulacion_1\synthetic_control_outputs.xlsx',synthetic_control_92,92);</v>
      </c>
      <c r="FM34" s="1" t="str">
        <f t="shared" ref="FM34:FM60" si="31">"xlswrite('G:\Mi unidad\1. PROYECTOS TELLO 2022\SCM SPILL OVERS\outputs\pobreza\informalidad\1%\simulacion_1\synthetic_control_outputs.xlsx',synthetic_control_"&amp;$A34&amp;","&amp;$A34&amp;");"</f>
        <v>xlswrite('G:\Mi unidad\1. PROYECTOS TELLO 2022\SCM SPILL OVERS\outputs\pobreza\informalidad\1%\simulacion_1\synthetic_control_outputs.xlsx',synthetic_control_92,92);</v>
      </c>
      <c r="FS34" s="1" t="str">
        <f t="shared" ref="FS34:FS60" si="32">"xlswrite('G:\Mi unidad\1. PROYECTOS TELLO 2022\SCM SPILL OVERS\outputs\pobreza\densidad\1%\simulacion_1\synthetic_control_outputs.xlsx',synthetic_control_"&amp;$A34&amp;","&amp;$A34&amp;");"</f>
        <v>xlswrite('G:\Mi unidad\1. PROYECTOS TELLO 2022\SCM SPILL OVERS\outputs\pobreza\densidad\1%\simulacion_1\synthetic_control_outputs.xlsx',synthetic_control_92,92);</v>
      </c>
      <c r="FZ34" s="1" t="str">
        <f t="shared" ref="FZ34:FZ60" si="33">"xlswrite('G:\Mi unidad\1. PROYECTOS TELLO 2022\SCM SPILL OVERS\outputs\pobreza\bajo_niv_educ\1%\simulacion_1\synthetic_control_outputs.xlsx',synthetic_control_"&amp;$A34&amp;","&amp;$A34&amp;");"</f>
        <v>xlswrite('G:\Mi unidad\1. PROYECTOS TELLO 2022\SCM SPILL OVERS\outputs\pobreza\bajo_niv_educ\1%\simulacion_1\synthetic_control_outputs.xlsx',synthetic_control_92,92);</v>
      </c>
      <c r="GF34" s="1" t="str">
        <f t="shared" ref="GF34:GF60" si="34">"xlswrite('G:\Mi unidad\1. PROYECTOS TELLO 2022\SCM SPILL OVERS\outputs\pobreza\bajo_ingreso\1%\simulacion_1\synthetic_control_outputs.xlsx',synthetic_control_"&amp;$A34&amp;","&amp;$A34&amp;");"</f>
        <v>xlswrite('G:\Mi unidad\1. PROYECTOS TELLO 2022\SCM SPILL OVERS\outputs\pobreza\bajo_ingreso\1%\simulacion_1\synthetic_control_outputs.xlsx',synthetic_control_92,92);</v>
      </c>
      <c r="GL34" s="1" t="str">
        <f t="shared" ref="GL34:GL60" si="35">"xlswrite('G:\Mi unidad\1. PROYECTOS TELLO 2022\SCM SPILL OVERS\outputs\pobreza\densidad_g\1%\simulacion_1\synthetic_control_outputs.xlsx',synthetic_control_"&amp;$A34&amp;","&amp;$A34&amp;");"</f>
        <v>xlswrite('G:\Mi unidad\1. PROYECTOS TELLO 2022\SCM SPILL OVERS\outputs\pobreza\densidad_g\1%\simulacion_1\synthetic_control_outputs.xlsx',synthetic_control_92,92);</v>
      </c>
      <c r="GS34" s="1" t="str">
        <f t="shared" ref="GS34:GS60" si="36">"xlswrite('G:\Mi unidad\1. PROYECTOS TELLO 2022\SCM SPILL OVERS\outputs\pobreza\alimentos\1%\simulacion_1\synthetic_control_outputs.xlsx',synthetic_control_"&amp;$A34&amp;","&amp;$A34&amp;");"</f>
        <v>xlswrite('G:\Mi unidad\1. PROYECTOS TELLO 2022\SCM SPILL OVERS\outputs\pobreza\alimentos\1%\simulacion_1\synthetic_control_outputs.xlsx',synthetic_control_92,92);</v>
      </c>
      <c r="GZ34" s="1" t="str">
        <f t="shared" ref="GZ34:GZ60" si="37">"xlswrite('G:\Mi unidad\1. PROYECTOS TELLO 2022\SCM SPILL OVERS\outputs\pobreza\jefe_hogar\1%\simulacion_1\synthetic_control_outputs.xlsx',synthetic_control_"&amp;$A34&amp;","&amp;$A34&amp;");"</f>
        <v>xlswrite('G:\Mi unidad\1. PROYECTOS TELLO 2022\SCM SPILL OVERS\outputs\pobreza\jefe_hogar\1%\simulacion_1\synthetic_control_outputs.xlsx',synthetic_control_92,92);</v>
      </c>
      <c r="HF34" s="1" t="str">
        <f t="shared" ref="HF34:HF60" si="38">"xlswrite('G:\Mi unidad\1. PROYECTOS TELLO 2022\SCM SPILL OVERS\outputs\pobreza\mujeres\1%\simulacion_1\synthetic_control_outputs.xlsx',synthetic_control_"&amp;$A34&amp;","&amp;$A34&amp;");"</f>
        <v>xlswrite('G:\Mi unidad\1. PROYECTOS TELLO 2022\SCM SPILL OVERS\outputs\pobreza\mujeres\1%\simulacion_1\synthetic_control_outputs.xlsx',synthetic_control_92,92);</v>
      </c>
      <c r="HL34" s="1" t="str">
        <f t="shared" ref="HL34:HL60" si="39">"xlswrite('G:\Mi unidad\1. PROYECTOS TELLO 2022\SCM SPILL OVERS\outputs\pobreza\criminalidad\1%\simulacion_1\synthetic_control_outputs.xlsx',synthetic_control_"&amp;$A34&amp;","&amp;$A34&amp;");"</f>
        <v>xlswrite('G:\Mi unidad\1. PROYECTOS TELLO 2022\SCM SPILL OVERS\outputs\pobreza\criminalidad\1%\simulacion_1\synthetic_control_outputs.xlsx',synthetic_control_92,92);</v>
      </c>
      <c r="HS34">
        <v>16</v>
      </c>
      <c r="HT34" t="str">
        <f>"    [p_value_"&amp;HS34&amp; ",lb_"&amp;HS34&amp;",ub_"&amp;HS34&amp;"] = sp_andrews_te(Y_pre_"&amp;HS34&amp;",pobreza_"&amp;HS34&amp;"(:,T+s),A_"&amp;HS34&amp;",C,.05);"</f>
        <v xml:space="preserve">    [p_value_16,lb_16,ub_16] = sp_andrews_te(Y_pre_16,pobreza_16(:,T+s),A_16,C,.05);</v>
      </c>
      <c r="HZ34">
        <v>18</v>
      </c>
      <c r="IA34" t="s">
        <v>35</v>
      </c>
      <c r="IG34">
        <v>23</v>
      </c>
      <c r="IH34" t="str">
        <f>"xlswrite('G:\Mi unidad\1. PROYECTOS TELLO 2022\SCM SPILL OVERS\outputs\pobreza\bajo_niv_educ\1%\simulacion_1\output_tests.xlsx',p_value_vec_"&amp;IG34&amp;"','p_value_vec_"&amp;IG34&amp;"');"</f>
        <v>xlswrite('G:\Mi unidad\1. PROYECTOS TELLO 2022\SCM SPILL OVERS\outputs\pobreza\bajo_niv_educ\1%\simulacion_1\output_tests.xlsx',p_value_vec_23','p_value_vec_23');</v>
      </c>
      <c r="IU34">
        <v>23</v>
      </c>
      <c r="IV34" t="str">
        <f>"xlswrite('G:\Mi unidad\1. PROYECTOS TELLO 2022\SCM SPILL OVERS\outputs\pobreza\bajo_ingreso\1%\simulacion_1\output_tests.xlsx',p_value_vec_"&amp;IU34&amp;"','p_value_vec_"&amp;IU34&amp;"');"</f>
        <v>xlswrite('G:\Mi unidad\1. PROYECTOS TELLO 2022\SCM SPILL OVERS\outputs\pobreza\bajo_ingreso\1%\simulacion_1\output_tests.xlsx',p_value_vec_23','p_value_vec_23');</v>
      </c>
      <c r="JG34">
        <v>23</v>
      </c>
      <c r="JH34" t="str">
        <f>"xlswrite('G:\Mi unidad\1. PROYECTOS TELLO 2022\SCM SPILL OVERS\outputs\pobreza\densidad\1%\simulacion_1\output_tests.xlsx',p_value_vec_"&amp;JG34&amp;"','p_value_vec_"&amp;JG34&amp;"');"</f>
        <v>xlswrite('G:\Mi unidad\1. PROYECTOS TELLO 2022\SCM SPILL OVERS\outputs\pobreza\densidad\1%\simulacion_1\output_tests.xlsx',p_value_vec_23','p_value_vec_23');</v>
      </c>
      <c r="JS34">
        <v>23</v>
      </c>
      <c r="JT34" t="str">
        <f>"xlswrite('G:\Mi unidad\1. PROYECTOS TELLO 2022\SCM SPILL OVERS\outputs\pobreza\densidad_g\1%\simulacion_1\output_tests.xlsx',p_value_vec_"&amp;JS34&amp;"','p_value_vec_"&amp;JS34&amp;"');"</f>
        <v>xlswrite('G:\Mi unidad\1. PROYECTOS TELLO 2022\SCM SPILL OVERS\outputs\pobreza\densidad_g\1%\simulacion_1\output_tests.xlsx',p_value_vec_23','p_value_vec_23');</v>
      </c>
      <c r="KE34">
        <v>23</v>
      </c>
      <c r="KF34" t="str">
        <f>"xlswrite('G:\Mi unidad\1. PROYECTOS TELLO 2022\SCM SPILL OVERS\outputs\pobreza\distancia_centro_salud\1%\simulacion_1\output_tests.xlsx',p_value_vec_"&amp;KE34&amp;"','p_value_vec_"&amp;KE34&amp;"');"</f>
        <v>xlswrite('G:\Mi unidad\1. PROYECTOS TELLO 2022\SCM SPILL OVERS\outputs\pobreza\distancia_centro_salud\1%\simulacion_1\output_tests.xlsx',p_value_vec_23','p_value_vec_23');</v>
      </c>
      <c r="KR34">
        <v>23</v>
      </c>
      <c r="KS34" t="str">
        <f>"xlswrite('G:\Mi unidad\1. PROYECTOS TELLO 2022\SCM SPILL OVERS\outputs\pobreza\informalidad\1%\simulacion_1\output_tests.xlsx',p_value_vec_"&amp;KR34&amp;"','p_value_vec_"&amp;KR34&amp;"');"</f>
        <v>xlswrite('G:\Mi unidad\1. PROYECTOS TELLO 2022\SCM SPILL OVERS\outputs\pobreza\informalidad\1%\simulacion_1\output_tests.xlsx',p_value_vec_23','p_value_vec_23');</v>
      </c>
      <c r="LE34">
        <v>23</v>
      </c>
      <c r="LF34" t="str">
        <f>"xlswrite('G:\Mi unidad\1. PROYECTOS TELLO 2022\SCM SPILL OVERS\outputs\pobreza\alimentos\1%\simulacion_1\output_tests.xlsx',p_value_vec_"&amp;LE34&amp;"','p_value_vec_"&amp;LE34&amp;"');"</f>
        <v>xlswrite('G:\Mi unidad\1. PROYECTOS TELLO 2022\SCM SPILL OVERS\outputs\pobreza\alimentos\1%\simulacion_1\output_tests.xlsx',p_value_vec_23','p_value_vec_23');</v>
      </c>
      <c r="LL34">
        <v>23</v>
      </c>
      <c r="LM34" t="str">
        <f>"xlswrite('G:\Mi unidad\1. PROYECTOS TELLO 2022\SCM SPILL OVERS\outputs\pobreza\jefe_hogar\1%\simulacion_1\output_tests.xlsx',p_value_vec_"&amp;LL34&amp;"','p_value_vec_"&amp;LL34&amp;"');"</f>
        <v>xlswrite('G:\Mi unidad\1. PROYECTOS TELLO 2022\SCM SPILL OVERS\outputs\pobreza\jefe_hogar\1%\simulacion_1\output_tests.xlsx',p_value_vec_23','p_value_vec_23');</v>
      </c>
      <c r="LS34">
        <v>23</v>
      </c>
      <c r="LT34" t="str">
        <f>"xlswrite('G:\Mi unidad\1. PROYECTOS TELLO 2022\SCM SPILL OVERS\outputs\pobreza\mujeres\1%\simulacion_1\output_tests.xlsx',p_value_vec_"&amp;LS34&amp;"','p_value_vec_"&amp;LS34&amp;"');"</f>
        <v>xlswrite('G:\Mi unidad\1. PROYECTOS TELLO 2022\SCM SPILL OVERS\outputs\pobreza\mujeres\1%\simulacion_1\output_tests.xlsx',p_value_vec_23','p_value_vec_23');</v>
      </c>
      <c r="ME34">
        <v>23</v>
      </c>
      <c r="MF34" t="str">
        <f>"xlswrite('G:\Mi unidad\1. PROYECTOS TELLO 2022\SCM SPILL OVERS\outputs\pobreza\criminalidad\1%\simulacion_1\output_tests.xlsx',p_value_vec_"&amp;ME34&amp;"','p_value_vec_"&amp;ME34&amp;"');"</f>
        <v>xlswrite('G:\Mi unidad\1. PROYECTOS TELLO 2022\SCM SPILL OVERS\outputs\pobreza\criminalidad\1%\simulacion_1\output_tests.xlsx',p_value_vec_23','p_value_vec_23');</v>
      </c>
    </row>
    <row r="35" spans="1:344" x14ac:dyDescent="0.3">
      <c r="A35">
        <v>95</v>
      </c>
      <c r="B35" s="1" t="str">
        <f t="shared" si="12"/>
        <v>[data_95,provincias_95,~] = xlsread('BD_pobre_est_1_provincia_95.xlsx');</v>
      </c>
      <c r="E35" s="1" t="str">
        <f t="shared" si="13"/>
        <v>provincia_95 = unique(provincias_95(2:end,1));</v>
      </c>
      <c r="O35" s="1" t="str">
        <f t="shared" si="14"/>
        <v>pobreza_95 = reshape(data_95(:,2),T+S,N);</v>
      </c>
      <c r="T35" s="1" t="str">
        <f t="shared" si="15"/>
        <v xml:space="preserve">pobreza_95 = pobreza_95'; </v>
      </c>
      <c r="X35" s="1" t="str">
        <f t="shared" si="16"/>
        <v>tratado_95 = pobreza_95(1,:);</v>
      </c>
      <c r="AC35" s="1" t="str">
        <f t="shared" si="27"/>
        <v>pobreza_95(1,:) = [];</v>
      </c>
      <c r="AI35" s="1" t="str">
        <f t="shared" si="29"/>
        <v>pobreza_95 = [tratado_95;pobreza_95];</v>
      </c>
      <c r="AN35" s="1" t="str">
        <f t="shared" si="23"/>
        <v>Y_95 = pobreza_95; % outcome matrix</v>
      </c>
      <c r="AS35" s="1" t="str">
        <f t="shared" si="24"/>
        <v>Y_pre_95 = Y_95(:,1:T);</v>
      </c>
      <c r="AW35" s="1" t="str">
        <f t="shared" si="25"/>
        <v>Y_post_95 = Y_95(:,T+1:end);</v>
      </c>
      <c r="BA35" s="1" t="str">
        <f t="shared" si="26"/>
        <v>[a_hat_95,B_hat_95] = scm_batch(Y_pre_95);</v>
      </c>
      <c r="BF35" s="1" t="str">
        <f t="shared" si="17"/>
        <v>synthetic_control_95 = a_hat_95(1)+B_hat_95(1,:)*Y_95;</v>
      </c>
      <c r="BL35">
        <v>23</v>
      </c>
      <c r="BR35">
        <v>23</v>
      </c>
      <c r="BS35" s="1" t="str">
        <f>"A_"&amp;BR32&amp;" = eye(N);"</f>
        <v>A_23 = eye(N);</v>
      </c>
      <c r="BX35">
        <v>23</v>
      </c>
      <c r="BY35" s="1" t="str">
        <f>"A_"&amp;BX32&amp;" = eye(N);"</f>
        <v>A_23 = eye(N);</v>
      </c>
      <c r="CD35">
        <v>23</v>
      </c>
      <c r="CE35" s="1" t="str">
        <f>"A_"&amp;CD32&amp;" = eye(N);"</f>
        <v>A_23 = eye(N);</v>
      </c>
      <c r="CJ35">
        <v>23</v>
      </c>
      <c r="CK35" s="1" t="str">
        <f>"A_"&amp;CJ32&amp;" = eye(N);"</f>
        <v>A_23 = eye(N);</v>
      </c>
      <c r="CP35">
        <v>23</v>
      </c>
      <c r="CQ35" s="1" t="str">
        <f>"A_"&amp;CP32&amp;" = eye(N);"</f>
        <v>A_23 = eye(N);</v>
      </c>
      <c r="CW35">
        <v>23</v>
      </c>
      <c r="CX35" s="1" t="str">
        <f>"A_"&amp;CW31&amp;"(:,ind_"&amp;CW31&amp;" == 0) = [];"</f>
        <v>A_18(:,ind_18 == 0) = [];</v>
      </c>
      <c r="DB35">
        <v>23</v>
      </c>
      <c r="DC35" s="1" t="str">
        <f>"A_"&amp;DB32&amp;" = eye(N);"</f>
        <v>A_23 = eye(N);</v>
      </c>
      <c r="DG35">
        <v>23</v>
      </c>
      <c r="DH35" s="1" t="str">
        <f>"A_"&amp;DG32&amp;" = eye(N);"</f>
        <v>A_23 = eye(N);</v>
      </c>
      <c r="DL35">
        <v>23</v>
      </c>
      <c r="DM35" s="1" t="str">
        <f>"A_"&amp;DL32&amp;" = eye(N);"</f>
        <v>A_23 = eye(N);</v>
      </c>
      <c r="DQ35" s="1" t="str">
        <f t="shared" si="28"/>
        <v>M_hat_95 = (eye(N)-B_hat_95)'*(eye(N)-B_hat_95);</v>
      </c>
      <c r="DW35" s="1" t="str">
        <f t="shared" si="18"/>
        <v>synthetic_control_sp_95 = a_hat_95(1)+B_hat_95(1,:)*Y_95;</v>
      </c>
      <c r="EC35" s="1" t="str">
        <f t="shared" si="19"/>
        <v>alpha1_hat_vec_95 = zeros(1,S);</v>
      </c>
      <c r="EG35">
        <v>17</v>
      </c>
      <c r="EH35" s="3" t="s">
        <v>17</v>
      </c>
      <c r="ER35" s="1" t="str">
        <f t="shared" si="20"/>
        <v>synthetic_control_95=synthetic_control_95';</v>
      </c>
      <c r="EW35" s="1" t="str">
        <f t="shared" si="21"/>
        <v>synthetic_control_sp_95=synthetic_control_sp_95';</v>
      </c>
      <c r="FB35" s="1" t="str">
        <f t="shared" si="22"/>
        <v>tratado_95=tratado_95';</v>
      </c>
      <c r="FF35" s="1" t="str">
        <f t="shared" si="30"/>
        <v>xlswrite('G:\Mi unidad\1. PROYECTOS TELLO 2022\SCM SPILL OVERS\outputs\pobreza\distancia_centro_salud\1%\simulacion_1\synthetic_control_outputs.xlsx',synthetic_control_95,95);</v>
      </c>
      <c r="FM35" s="1" t="str">
        <f t="shared" si="31"/>
        <v>xlswrite('G:\Mi unidad\1. PROYECTOS TELLO 2022\SCM SPILL OVERS\outputs\pobreza\informalidad\1%\simulacion_1\synthetic_control_outputs.xlsx',synthetic_control_95,95);</v>
      </c>
      <c r="FS35" s="1" t="str">
        <f t="shared" si="32"/>
        <v>xlswrite('G:\Mi unidad\1. PROYECTOS TELLO 2022\SCM SPILL OVERS\outputs\pobreza\densidad\1%\simulacion_1\synthetic_control_outputs.xlsx',synthetic_control_95,95);</v>
      </c>
      <c r="FZ35" s="1" t="str">
        <f t="shared" si="33"/>
        <v>xlswrite('G:\Mi unidad\1. PROYECTOS TELLO 2022\SCM SPILL OVERS\outputs\pobreza\bajo_niv_educ\1%\simulacion_1\synthetic_control_outputs.xlsx',synthetic_control_95,95);</v>
      </c>
      <c r="GF35" s="1" t="str">
        <f t="shared" si="34"/>
        <v>xlswrite('G:\Mi unidad\1. PROYECTOS TELLO 2022\SCM SPILL OVERS\outputs\pobreza\bajo_ingreso\1%\simulacion_1\synthetic_control_outputs.xlsx',synthetic_control_95,95);</v>
      </c>
      <c r="GL35" s="1" t="str">
        <f t="shared" si="35"/>
        <v>xlswrite('G:\Mi unidad\1. PROYECTOS TELLO 2022\SCM SPILL OVERS\outputs\pobreza\densidad_g\1%\simulacion_1\synthetic_control_outputs.xlsx',synthetic_control_95,95);</v>
      </c>
      <c r="GS35" s="1" t="str">
        <f t="shared" si="36"/>
        <v>xlswrite('G:\Mi unidad\1. PROYECTOS TELLO 2022\SCM SPILL OVERS\outputs\pobreza\alimentos\1%\simulacion_1\synthetic_control_outputs.xlsx',synthetic_control_95,95);</v>
      </c>
      <c r="GZ35" s="1" t="str">
        <f t="shared" si="37"/>
        <v>xlswrite('G:\Mi unidad\1. PROYECTOS TELLO 2022\SCM SPILL OVERS\outputs\pobreza\jefe_hogar\1%\simulacion_1\synthetic_control_outputs.xlsx',synthetic_control_95,95);</v>
      </c>
      <c r="HF35" s="1" t="str">
        <f t="shared" si="38"/>
        <v>xlswrite('G:\Mi unidad\1. PROYECTOS TELLO 2022\SCM SPILL OVERS\outputs\pobreza\mujeres\1%\simulacion_1\synthetic_control_outputs.xlsx',synthetic_control_95,95);</v>
      </c>
      <c r="HL35" s="1" t="str">
        <f t="shared" si="39"/>
        <v>xlswrite('G:\Mi unidad\1. PROYECTOS TELLO 2022\SCM SPILL OVERS\outputs\pobreza\criminalidad\1%\simulacion_1\synthetic_control_outputs.xlsx',synthetic_control_95,95);</v>
      </c>
      <c r="HS35">
        <v>16</v>
      </c>
      <c r="HT35" t="str">
        <f>"    p_value_vec_"&amp;HS35&amp;"(s) = p_value_"&amp;HS35&amp;";"</f>
        <v xml:space="preserve">    p_value_vec_16(s) = p_value_16;</v>
      </c>
      <c r="HZ35">
        <v>18</v>
      </c>
      <c r="IA35" t="s">
        <v>36</v>
      </c>
      <c r="IG35">
        <v>23</v>
      </c>
      <c r="IH35" t="str">
        <f>"xlswrite('G:\Mi unidad\1. PROYECTOS TELLO 2022\SCM SPILL OVERS\outputs\pobreza\bajo_niv_educ\1%\simulacion_1\output_tests.xlsx',alpha1_hat_vec_"&amp;IG35&amp;"','alpha1_hat_vec_"&amp;IG35&amp;"');"</f>
        <v>xlswrite('G:\Mi unidad\1. PROYECTOS TELLO 2022\SCM SPILL OVERS\outputs\pobreza\bajo_niv_educ\1%\simulacion_1\output_tests.xlsx',alpha1_hat_vec_23','alpha1_hat_vec_23');</v>
      </c>
      <c r="IU35">
        <v>23</v>
      </c>
      <c r="IV35" t="str">
        <f>"xlswrite('G:\Mi unidad\1. PROYECTOS TELLO 2022\SCM SPILL OVERS\outputs\pobreza\bajo_ingreso\1%\simulacion_1\output_tests.xlsx',alpha1_hat_vec_"&amp;IU35&amp;"','alpha1_hat_vec_"&amp;IU35&amp;"');"</f>
        <v>xlswrite('G:\Mi unidad\1. PROYECTOS TELLO 2022\SCM SPILL OVERS\outputs\pobreza\bajo_ingreso\1%\simulacion_1\output_tests.xlsx',alpha1_hat_vec_23','alpha1_hat_vec_23');</v>
      </c>
      <c r="JG35">
        <v>23</v>
      </c>
      <c r="JH35" t="str">
        <f>"xlswrite('G:\Mi unidad\1. PROYECTOS TELLO 2022\SCM SPILL OVERS\outputs\pobreza\densidad\1%\simulacion_1\output_tests.xlsx',alpha1_hat_vec_"&amp;JG35&amp;"','alpha1_hat_vec_"&amp;JG35&amp;"');"</f>
        <v>xlswrite('G:\Mi unidad\1. PROYECTOS TELLO 2022\SCM SPILL OVERS\outputs\pobreza\densidad\1%\simulacion_1\output_tests.xlsx',alpha1_hat_vec_23','alpha1_hat_vec_23');</v>
      </c>
      <c r="JS35">
        <v>23</v>
      </c>
      <c r="JT35" t="str">
        <f>"xlswrite('G:\Mi unidad\1. PROYECTOS TELLO 2022\SCM SPILL OVERS\outputs\pobreza\densidad_g\1%\simulacion_1\output_tests.xlsx',alpha1_hat_vec_"&amp;JS35&amp;"','alpha1_hat_vec_"&amp;JS35&amp;"');"</f>
        <v>xlswrite('G:\Mi unidad\1. PROYECTOS TELLO 2022\SCM SPILL OVERS\outputs\pobreza\densidad_g\1%\simulacion_1\output_tests.xlsx',alpha1_hat_vec_23','alpha1_hat_vec_23');</v>
      </c>
      <c r="KE35">
        <v>23</v>
      </c>
      <c r="KF35" t="str">
        <f>"xlswrite('G:\Mi unidad\1. PROYECTOS TELLO 2022\SCM SPILL OVERS\outputs\pobreza\distancia_centro_salud\1%\simulacion_1\output_tests.xlsx',alpha1_hat_vec_"&amp;KE35&amp;"','alpha1_hat_vec_"&amp;KE35&amp;"');"</f>
        <v>xlswrite('G:\Mi unidad\1. PROYECTOS TELLO 2022\SCM SPILL OVERS\outputs\pobreza\distancia_centro_salud\1%\simulacion_1\output_tests.xlsx',alpha1_hat_vec_23','alpha1_hat_vec_23');</v>
      </c>
      <c r="KR35">
        <v>23</v>
      </c>
      <c r="KS35" t="str">
        <f>"xlswrite('G:\Mi unidad\1. PROYECTOS TELLO 2022\SCM SPILL OVERS\outputs\pobreza\informalidad\1%\simulacion_1\output_tests.xlsx',alpha1_hat_vec_"&amp;KR35&amp;"','alpha1_hat_vec_"&amp;KR35&amp;"');"</f>
        <v>xlswrite('G:\Mi unidad\1. PROYECTOS TELLO 2022\SCM SPILL OVERS\outputs\pobreza\informalidad\1%\simulacion_1\output_tests.xlsx',alpha1_hat_vec_23','alpha1_hat_vec_23');</v>
      </c>
      <c r="LE35">
        <v>23</v>
      </c>
      <c r="LF35" t="str">
        <f>"xlswrite('G:\Mi unidad\1. PROYECTOS TELLO 2022\SCM SPILL OVERS\outputs\pobreza\alimentos\1%\simulacion_1\output_tests.xlsx',alpha1_hat_vec_"&amp;LE35&amp;"','alpha1_hat_vec_"&amp;LE35&amp;"');"</f>
        <v>xlswrite('G:\Mi unidad\1. PROYECTOS TELLO 2022\SCM SPILL OVERS\outputs\pobreza\alimentos\1%\simulacion_1\output_tests.xlsx',alpha1_hat_vec_23','alpha1_hat_vec_23');</v>
      </c>
      <c r="LL35">
        <v>23</v>
      </c>
      <c r="LM35" t="str">
        <f>"xlswrite('G:\Mi unidad\1. PROYECTOS TELLO 2022\SCM SPILL OVERS\outputs\pobreza\jefe_hogar\1%\simulacion_1\output_tests.xlsx',alpha1_hat_vec_"&amp;LL35&amp;"','alpha1_hat_vec_"&amp;LL35&amp;"');"</f>
        <v>xlswrite('G:\Mi unidad\1. PROYECTOS TELLO 2022\SCM SPILL OVERS\outputs\pobreza\jefe_hogar\1%\simulacion_1\output_tests.xlsx',alpha1_hat_vec_23','alpha1_hat_vec_23');</v>
      </c>
      <c r="LS35">
        <v>23</v>
      </c>
      <c r="LT35" t="str">
        <f>"xlswrite('G:\Mi unidad\1. PROYECTOS TELLO 2022\SCM SPILL OVERS\outputs\pobreza\mujeres\1%\simulacion_1\output_tests.xlsx',alpha1_hat_vec_"&amp;LS35&amp;"','alpha1_hat_vec_"&amp;LS35&amp;"');"</f>
        <v>xlswrite('G:\Mi unidad\1. PROYECTOS TELLO 2022\SCM SPILL OVERS\outputs\pobreza\mujeres\1%\simulacion_1\output_tests.xlsx',alpha1_hat_vec_23','alpha1_hat_vec_23');</v>
      </c>
      <c r="ME35">
        <v>23</v>
      </c>
      <c r="MF35" t="str">
        <f>"xlswrite('G:\Mi unidad\1. PROYECTOS TELLO 2022\SCM SPILL OVERS\outputs\pobreza\criminalidad\1%\simulacion_1\output_tests.xlsx',alpha1_hat_vec_"&amp;ME35&amp;"','alpha1_hat_vec_"&amp;ME35&amp;"');"</f>
        <v>xlswrite('G:\Mi unidad\1. PROYECTOS TELLO 2022\SCM SPILL OVERS\outputs\pobreza\criminalidad\1%\simulacion_1\output_tests.xlsx',alpha1_hat_vec_23','alpha1_hat_vec_23');</v>
      </c>
    </row>
    <row r="36" spans="1:344" x14ac:dyDescent="0.3">
      <c r="A36">
        <v>100</v>
      </c>
      <c r="B36" s="1" t="str">
        <f t="shared" si="12"/>
        <v>[data_100,provincias_100,~] = xlsread('BD_pobre_est_1_provincia_100.xlsx');</v>
      </c>
      <c r="E36" s="1" t="str">
        <f t="shared" si="13"/>
        <v>provincia_100 = unique(provincias_100(2:end,1));</v>
      </c>
      <c r="O36" s="1" t="str">
        <f t="shared" si="14"/>
        <v>pobreza_100 = reshape(data_100(:,2),T+S,N);</v>
      </c>
      <c r="T36" s="1" t="str">
        <f t="shared" si="15"/>
        <v xml:space="preserve">pobreza_100 = pobreza_100'; </v>
      </c>
      <c r="X36" s="1" t="str">
        <f t="shared" si="16"/>
        <v>tratado_100 = pobreza_100(1,:);</v>
      </c>
      <c r="AC36" s="1" t="str">
        <f t="shared" si="27"/>
        <v>pobreza_100(1,:) = [];</v>
      </c>
      <c r="AI36" s="1" t="str">
        <f t="shared" si="29"/>
        <v>pobreza_100 = [tratado_100;pobreza_100];</v>
      </c>
      <c r="AN36" s="1" t="str">
        <f t="shared" si="23"/>
        <v>Y_100 = pobreza_100; % outcome matrix</v>
      </c>
      <c r="AS36" s="1" t="str">
        <f t="shared" si="24"/>
        <v>Y_pre_100 = Y_100(:,1:T);</v>
      </c>
      <c r="AW36" s="1" t="str">
        <f t="shared" si="25"/>
        <v>Y_post_100 = Y_100(:,T+1:end);</v>
      </c>
      <c r="BA36" s="1" t="str">
        <f t="shared" si="26"/>
        <v>[a_hat_100,B_hat_100] = scm_batch(Y_pre_100);</v>
      </c>
      <c r="BF36" s="1" t="str">
        <f t="shared" si="17"/>
        <v>synthetic_control_100 = a_hat_100(1)+B_hat_100(1,:)*Y_100;</v>
      </c>
      <c r="BL36">
        <v>23</v>
      </c>
      <c r="BR36">
        <v>23</v>
      </c>
      <c r="BS36" s="1" t="str">
        <f>"A_"&amp;BR32&amp;"(:,ind_"&amp;BR32&amp;" == 0) = [];"</f>
        <v>A_23(:,ind_23 == 0) = [];</v>
      </c>
      <c r="BX36">
        <v>23</v>
      </c>
      <c r="BY36" s="1" t="str">
        <f>"A_"&amp;BX32&amp;"(:,ind_"&amp;BX32&amp;" == 0) = [];"</f>
        <v>A_23(:,ind_23 == 0) = [];</v>
      </c>
      <c r="CD36">
        <v>23</v>
      </c>
      <c r="CE36" s="1" t="str">
        <f>"A_"&amp;CD32&amp;"(:,ind_"&amp;CD32&amp;" == 0) = [];"</f>
        <v>A_23(:,ind_23 == 0) = [];</v>
      </c>
      <c r="CJ36">
        <v>23</v>
      </c>
      <c r="CK36" s="1" t="str">
        <f>"A_"&amp;CJ32&amp;"(:,ind_"&amp;CJ32&amp;" == 0) = [];"</f>
        <v>A_23(:,ind_23 == 0) = [];</v>
      </c>
      <c r="CP36">
        <v>23</v>
      </c>
      <c r="CQ36" s="1" t="str">
        <f>"A_"&amp;CP32&amp;"(:,ind_"&amp;CP32&amp;" == 0) = [];"</f>
        <v>A_23(:,ind_23 == 0) = [];</v>
      </c>
      <c r="CW36">
        <v>23</v>
      </c>
      <c r="CX36" t="str">
        <f>"%A_"&amp;CW36</f>
        <v>%A_23</v>
      </c>
      <c r="DB36">
        <v>23</v>
      </c>
      <c r="DC36" s="1" t="str">
        <f>"A_"&amp;DB32&amp;"(:,ind_"&amp;DB32&amp;" == 0) = [];"</f>
        <v>A_23(:,ind_23 == 0) = [];</v>
      </c>
      <c r="DG36">
        <v>23</v>
      </c>
      <c r="DH36" s="1" t="str">
        <f>"A_"&amp;DG32&amp;"(:,ind_"&amp;DG32&amp;" == 0) = [];"</f>
        <v>A_23(:,ind_23 == 0) = [];</v>
      </c>
      <c r="DL36">
        <v>23</v>
      </c>
      <c r="DM36" s="1" t="str">
        <f>"A_"&amp;DL32&amp;"(:,ind_"&amp;DL32&amp;" == 0) = [];"</f>
        <v>A_23(:,ind_23 == 0) = [];</v>
      </c>
      <c r="DQ36" s="1" t="str">
        <f t="shared" si="28"/>
        <v>M_hat_100 = (eye(N)-B_hat_100)'*(eye(N)-B_hat_100);</v>
      </c>
      <c r="DW36" s="1" t="str">
        <f t="shared" si="18"/>
        <v>synthetic_control_sp_100 = a_hat_100(1)+B_hat_100(1,:)*Y_100;</v>
      </c>
      <c r="EC36" s="1" t="str">
        <f t="shared" si="19"/>
        <v>alpha1_hat_vec_100 = zeros(1,S);</v>
      </c>
      <c r="EG36">
        <v>17</v>
      </c>
      <c r="EH36" s="1" t="str">
        <f>"Y_Ts_"&amp;EG36&amp;" = Y_"&amp;EG36&amp;"(:,T+s);"</f>
        <v>Y_Ts_17 = Y_17(:,T+s);</v>
      </c>
      <c r="ER36" s="1" t="str">
        <f t="shared" si="20"/>
        <v>synthetic_control_100=synthetic_control_100';</v>
      </c>
      <c r="EW36" s="1" t="str">
        <f t="shared" si="21"/>
        <v>synthetic_control_sp_100=synthetic_control_sp_100';</v>
      </c>
      <c r="FB36" s="1" t="str">
        <f t="shared" si="22"/>
        <v>tratado_100=tratado_100';</v>
      </c>
      <c r="FF36" s="1" t="str">
        <f t="shared" si="30"/>
        <v>xlswrite('G:\Mi unidad\1. PROYECTOS TELLO 2022\SCM SPILL OVERS\outputs\pobreza\distancia_centro_salud\1%\simulacion_1\synthetic_control_outputs.xlsx',synthetic_control_100,100);</v>
      </c>
      <c r="FM36" s="1" t="str">
        <f t="shared" si="31"/>
        <v>xlswrite('G:\Mi unidad\1. PROYECTOS TELLO 2022\SCM SPILL OVERS\outputs\pobreza\informalidad\1%\simulacion_1\synthetic_control_outputs.xlsx',synthetic_control_100,100);</v>
      </c>
      <c r="FS36" s="1" t="str">
        <f t="shared" si="32"/>
        <v>xlswrite('G:\Mi unidad\1. PROYECTOS TELLO 2022\SCM SPILL OVERS\outputs\pobreza\densidad\1%\simulacion_1\synthetic_control_outputs.xlsx',synthetic_control_100,100);</v>
      </c>
      <c r="FZ36" s="1" t="str">
        <f t="shared" si="33"/>
        <v>xlswrite('G:\Mi unidad\1. PROYECTOS TELLO 2022\SCM SPILL OVERS\outputs\pobreza\bajo_niv_educ\1%\simulacion_1\synthetic_control_outputs.xlsx',synthetic_control_100,100);</v>
      </c>
      <c r="GF36" s="1" t="str">
        <f t="shared" si="34"/>
        <v>xlswrite('G:\Mi unidad\1. PROYECTOS TELLO 2022\SCM SPILL OVERS\outputs\pobreza\bajo_ingreso\1%\simulacion_1\synthetic_control_outputs.xlsx',synthetic_control_100,100);</v>
      </c>
      <c r="GL36" s="1" t="str">
        <f t="shared" si="35"/>
        <v>xlswrite('G:\Mi unidad\1. PROYECTOS TELLO 2022\SCM SPILL OVERS\outputs\pobreza\densidad_g\1%\simulacion_1\synthetic_control_outputs.xlsx',synthetic_control_100,100);</v>
      </c>
      <c r="GS36" s="1" t="str">
        <f t="shared" si="36"/>
        <v>xlswrite('G:\Mi unidad\1. PROYECTOS TELLO 2022\SCM SPILL OVERS\outputs\pobreza\alimentos\1%\simulacion_1\synthetic_control_outputs.xlsx',synthetic_control_100,100);</v>
      </c>
      <c r="GZ36" s="1" t="str">
        <f t="shared" si="37"/>
        <v>xlswrite('G:\Mi unidad\1. PROYECTOS TELLO 2022\SCM SPILL OVERS\outputs\pobreza\jefe_hogar\1%\simulacion_1\synthetic_control_outputs.xlsx',synthetic_control_100,100);</v>
      </c>
      <c r="HF36" s="1" t="str">
        <f t="shared" si="38"/>
        <v>xlswrite('G:\Mi unidad\1. PROYECTOS TELLO 2022\SCM SPILL OVERS\outputs\pobreza\mujeres\1%\simulacion_1\synthetic_control_outputs.xlsx',synthetic_control_100,100);</v>
      </c>
      <c r="HL36" s="1" t="str">
        <f t="shared" si="39"/>
        <v>xlswrite('G:\Mi unidad\1. PROYECTOS TELLO 2022\SCM SPILL OVERS\outputs\pobreza\criminalidad\1%\simulacion_1\synthetic_control_outputs.xlsx',synthetic_control_100,100);</v>
      </c>
      <c r="HS36">
        <v>16</v>
      </c>
      <c r="HT36" t="str">
        <f>"    lb_vec_"&amp;HS36&amp;"(s) = lb_"&amp;HS36&amp;";"</f>
        <v xml:space="preserve">    lb_vec_16(s) = lb_16;</v>
      </c>
      <c r="HZ36">
        <v>18</v>
      </c>
      <c r="IA36" t="s">
        <v>37</v>
      </c>
      <c r="IG36">
        <v>23</v>
      </c>
      <c r="IH36" t="str">
        <f>"xlswrite('G:\Mi unidad\1. PROYECTOS TELLO 2022\SCM SPILL OVERS\outputs\pobreza\bajo_niv_educ\1%\simulacion_1\output_tests.xlsx',spillover_test_"&amp;IG36&amp;"','sp_test_"&amp;IG36&amp;"');"</f>
        <v>xlswrite('G:\Mi unidad\1. PROYECTOS TELLO 2022\SCM SPILL OVERS\outputs\pobreza\bajo_niv_educ\1%\simulacion_1\output_tests.xlsx',spillover_test_23','sp_test_23');</v>
      </c>
      <c r="IU36">
        <v>23</v>
      </c>
      <c r="IV36" t="str">
        <f>"xlswrite('G:\Mi unidad\1. PROYECTOS TELLO 2022\SCM SPILL OVERS\outputs\pobreza\bajo_ingreso\1%\simulacion_1\output_tests.xlsx',spillover_test_"&amp;IU36&amp;"','sp_test_"&amp;IU36&amp;"');"</f>
        <v>xlswrite('G:\Mi unidad\1. PROYECTOS TELLO 2022\SCM SPILL OVERS\outputs\pobreza\bajo_ingreso\1%\simulacion_1\output_tests.xlsx',spillover_test_23','sp_test_23');</v>
      </c>
      <c r="JG36">
        <v>23</v>
      </c>
      <c r="JH36" t="str">
        <f>"xlswrite('G:\Mi unidad\1. PROYECTOS TELLO 2022\SCM SPILL OVERS\outputs\pobreza\densidad\1%\simulacion_1\output_tests.xlsx',spillover_test_"&amp;JG36&amp;"','sp_test_"&amp;JG36&amp;"');"</f>
        <v>xlswrite('G:\Mi unidad\1. PROYECTOS TELLO 2022\SCM SPILL OVERS\outputs\pobreza\densidad\1%\simulacion_1\output_tests.xlsx',spillover_test_23','sp_test_23');</v>
      </c>
      <c r="JS36">
        <v>23</v>
      </c>
      <c r="JT36" t="str">
        <f>"xlswrite('G:\Mi unidad\1. PROYECTOS TELLO 2022\SCM SPILL OVERS\outputs\pobreza\densidad_g\1%\simulacion_1\output_tests.xlsx',spillover_test_"&amp;JS36&amp;"','sp_test_"&amp;JS36&amp;"');"</f>
        <v>xlswrite('G:\Mi unidad\1. PROYECTOS TELLO 2022\SCM SPILL OVERS\outputs\pobreza\densidad_g\1%\simulacion_1\output_tests.xlsx',spillover_test_23','sp_test_23');</v>
      </c>
      <c r="KE36">
        <v>23</v>
      </c>
      <c r="KF36" t="str">
        <f>"xlswrite('G:\Mi unidad\1. PROYECTOS TELLO 2022\SCM SPILL OVERS\outputs\pobreza\distancia_centro_salud\1%\simulacion_1\output_tests.xlsx',spillover_test_"&amp;KE36&amp;"','sp_test_"&amp;KE36&amp;"');"</f>
        <v>xlswrite('G:\Mi unidad\1. PROYECTOS TELLO 2022\SCM SPILL OVERS\outputs\pobreza\distancia_centro_salud\1%\simulacion_1\output_tests.xlsx',spillover_test_23','sp_test_23');</v>
      </c>
      <c r="KR36">
        <v>23</v>
      </c>
      <c r="KS36" t="str">
        <f>"xlswrite('G:\Mi unidad\1. PROYECTOS TELLO 2022\SCM SPILL OVERS\outputs\pobreza\informalidad\1%\simulacion_1\output_tests.xlsx',spillover_test_"&amp;KR36&amp;"','sp_test_"&amp;KR36&amp;"');"</f>
        <v>xlswrite('G:\Mi unidad\1. PROYECTOS TELLO 2022\SCM SPILL OVERS\outputs\pobreza\informalidad\1%\simulacion_1\output_tests.xlsx',spillover_test_23','sp_test_23');</v>
      </c>
      <c r="LE36">
        <v>23</v>
      </c>
      <c r="LF36" t="str">
        <f>"xlswrite('G:\Mi unidad\1. PROYECTOS TELLO 2022\SCM SPILL OVERS\outputs\pobreza\alimentos\1%\simulacion_1\output_tests.xlsx',spillover_test_"&amp;LE36&amp;"','sp_test_"&amp;LE36&amp;"');"</f>
        <v>xlswrite('G:\Mi unidad\1. PROYECTOS TELLO 2022\SCM SPILL OVERS\outputs\pobreza\alimentos\1%\simulacion_1\output_tests.xlsx',spillover_test_23','sp_test_23');</v>
      </c>
      <c r="LL36">
        <v>23</v>
      </c>
      <c r="LM36" t="str">
        <f>"xlswrite('G:\Mi unidad\1. PROYECTOS TELLO 2022\SCM SPILL OVERS\outputs\pobreza\jefe_hogar\1%\simulacion_1\output_tests.xlsx',spillover_test_"&amp;LL36&amp;"','sp_test_"&amp;LL36&amp;"');"</f>
        <v>xlswrite('G:\Mi unidad\1. PROYECTOS TELLO 2022\SCM SPILL OVERS\outputs\pobreza\jefe_hogar\1%\simulacion_1\output_tests.xlsx',spillover_test_23','sp_test_23');</v>
      </c>
      <c r="LS36">
        <v>23</v>
      </c>
      <c r="LT36" t="str">
        <f>"xlswrite('G:\Mi unidad\1. PROYECTOS TELLO 2022\SCM SPILL OVERS\outputs\pobreza\mujeres\1%\simulacion_1\output_tests.xlsx',spillover_test_"&amp;LS36&amp;"','sp_test_"&amp;LS36&amp;"');"</f>
        <v>xlswrite('G:\Mi unidad\1. PROYECTOS TELLO 2022\SCM SPILL OVERS\outputs\pobreza\mujeres\1%\simulacion_1\output_tests.xlsx',spillover_test_23','sp_test_23');</v>
      </c>
      <c r="ME36">
        <v>23</v>
      </c>
      <c r="MF36" t="str">
        <f>"xlswrite('G:\Mi unidad\1. PROYECTOS TELLO 2022\SCM SPILL OVERS\outputs\pobreza\criminalidad\1%\simulacion_1\output_tests.xlsx',spillover_test_"&amp;ME36&amp;"','sp_test_"&amp;ME36&amp;"');"</f>
        <v>xlswrite('G:\Mi unidad\1. PROYECTOS TELLO 2022\SCM SPILL OVERS\outputs\pobreza\criminalidad\1%\simulacion_1\output_tests.xlsx',spillover_test_23','sp_test_23');</v>
      </c>
    </row>
    <row r="37" spans="1:344" x14ac:dyDescent="0.3">
      <c r="A37">
        <v>104</v>
      </c>
      <c r="B37" s="1" t="str">
        <f t="shared" si="12"/>
        <v>[data_104,provincias_104,~] = xlsread('BD_pobre_est_1_provincia_104.xlsx');</v>
      </c>
      <c r="E37" s="1" t="str">
        <f t="shared" si="13"/>
        <v>provincia_104 = unique(provincias_104(2:end,1));</v>
      </c>
      <c r="O37" s="1" t="str">
        <f t="shared" si="14"/>
        <v>pobreza_104 = reshape(data_104(:,2),T+S,N);</v>
      </c>
      <c r="T37" s="1" t="str">
        <f t="shared" si="15"/>
        <v xml:space="preserve">pobreza_104 = pobreza_104'; </v>
      </c>
      <c r="X37" s="1" t="str">
        <f t="shared" si="16"/>
        <v>tratado_104 = pobreza_104(1,:);</v>
      </c>
      <c r="AC37" s="1" t="str">
        <f t="shared" si="27"/>
        <v>pobreza_104(1,:) = [];</v>
      </c>
      <c r="AI37" s="1" t="str">
        <f t="shared" si="29"/>
        <v>pobreza_104 = [tratado_104;pobreza_104];</v>
      </c>
      <c r="AN37" s="1" t="str">
        <f t="shared" si="23"/>
        <v>Y_104 = pobreza_104; % outcome matrix</v>
      </c>
      <c r="AS37" s="1" t="str">
        <f t="shared" si="24"/>
        <v>Y_pre_104 = Y_104(:,1:T);</v>
      </c>
      <c r="AW37" s="1" t="str">
        <f t="shared" si="25"/>
        <v>Y_post_104 = Y_104(:,T+1:end);</v>
      </c>
      <c r="BA37" s="1" t="str">
        <f t="shared" si="26"/>
        <v>[a_hat_104,B_hat_104] = scm_batch(Y_pre_104);</v>
      </c>
      <c r="BF37" s="1" t="str">
        <f t="shared" si="17"/>
        <v>synthetic_control_104 = a_hat_104(1)+B_hat_104(1,:)*Y_104;</v>
      </c>
      <c r="BL37">
        <v>26</v>
      </c>
      <c r="BM37" s="1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P37">
        <v>26</v>
      </c>
      <c r="CQ37" t="str">
        <f>"%A_"&amp;CP37</f>
        <v>%A_26</v>
      </c>
      <c r="CW37">
        <v>26</v>
      </c>
      <c r="CX37" t="str">
        <f>"% Provincia_"&amp;CW37</f>
        <v>% Provincia_26</v>
      </c>
      <c r="DB37">
        <v>26</v>
      </c>
      <c r="DC37" t="str">
        <f>"%A_"&amp;DB37</f>
        <v>%A_26</v>
      </c>
      <c r="DG37">
        <v>26</v>
      </c>
      <c r="DH37" t="str">
        <f>"%A_"&amp;DG37</f>
        <v>%A_26</v>
      </c>
      <c r="DL37">
        <v>26</v>
      </c>
      <c r="DM37" t="str">
        <f>"%A_"&amp;DL37</f>
        <v>%A_26</v>
      </c>
      <c r="DQ37" s="1" t="str">
        <f t="shared" si="28"/>
        <v>M_hat_104 = (eye(N)-B_hat_104)'*(eye(N)-B_hat_104);</v>
      </c>
      <c r="DW37" s="1" t="str">
        <f t="shared" si="18"/>
        <v>synthetic_control_sp_104 = a_hat_104(1)+B_hat_104(1,:)*Y_104;</v>
      </c>
      <c r="EC37" s="1" t="str">
        <f t="shared" si="19"/>
        <v>alpha1_hat_vec_104 = zeros(1,S);</v>
      </c>
      <c r="EG37">
        <v>17</v>
      </c>
      <c r="EH37" s="1" t="str">
        <f>"gamma_hat_"&amp;EG36&amp;" = (A_"&amp;EG36&amp;"'*M_hat_"&amp;EG36&amp;"*A_"&amp;EG36&amp;")\(A_"&amp;EG36&amp;"'*(eye(N)-B_hat_"&amp;EG36&amp;")'*((eye(N)-B_hat_"&amp;EG36&amp;")*Y_Ts_"&amp;EG36&amp;"-a_hat_"&amp;EG36&amp;"));"</f>
        <v>gamma_hat_17 = (A_17'*M_hat_17*A_17)\(A_17'*(eye(N)-B_hat_17)'*((eye(N)-B_hat_17)*Y_Ts_17-a_hat_17));</v>
      </c>
      <c r="ER37" s="1" t="str">
        <f t="shared" si="20"/>
        <v>synthetic_control_104=synthetic_control_104';</v>
      </c>
      <c r="EW37" s="1" t="str">
        <f t="shared" si="21"/>
        <v>synthetic_control_sp_104=synthetic_control_sp_104';</v>
      </c>
      <c r="FB37" s="1" t="str">
        <f t="shared" si="22"/>
        <v>tratado_104=tratado_104';</v>
      </c>
      <c r="FF37" s="1" t="str">
        <f t="shared" si="30"/>
        <v>xlswrite('G:\Mi unidad\1. PROYECTOS TELLO 2022\SCM SPILL OVERS\outputs\pobreza\distancia_centro_salud\1%\simulacion_1\synthetic_control_outputs.xlsx',synthetic_control_104,104);</v>
      </c>
      <c r="FM37" s="1" t="str">
        <f t="shared" si="31"/>
        <v>xlswrite('G:\Mi unidad\1. PROYECTOS TELLO 2022\SCM SPILL OVERS\outputs\pobreza\informalidad\1%\simulacion_1\synthetic_control_outputs.xlsx',synthetic_control_104,104);</v>
      </c>
      <c r="FS37" s="1" t="str">
        <f t="shared" si="32"/>
        <v>xlswrite('G:\Mi unidad\1. PROYECTOS TELLO 2022\SCM SPILL OVERS\outputs\pobreza\densidad\1%\simulacion_1\synthetic_control_outputs.xlsx',synthetic_control_104,104);</v>
      </c>
      <c r="FZ37" s="1" t="str">
        <f t="shared" si="33"/>
        <v>xlswrite('G:\Mi unidad\1. PROYECTOS TELLO 2022\SCM SPILL OVERS\outputs\pobreza\bajo_niv_educ\1%\simulacion_1\synthetic_control_outputs.xlsx',synthetic_control_104,104);</v>
      </c>
      <c r="GF37" s="1" t="str">
        <f t="shared" si="34"/>
        <v>xlswrite('G:\Mi unidad\1. PROYECTOS TELLO 2022\SCM SPILL OVERS\outputs\pobreza\bajo_ingreso\1%\simulacion_1\synthetic_control_outputs.xlsx',synthetic_control_104,104);</v>
      </c>
      <c r="GL37" s="1" t="str">
        <f t="shared" si="35"/>
        <v>xlswrite('G:\Mi unidad\1. PROYECTOS TELLO 2022\SCM SPILL OVERS\outputs\pobreza\densidad_g\1%\simulacion_1\synthetic_control_outputs.xlsx',synthetic_control_104,104);</v>
      </c>
      <c r="GS37" s="1" t="str">
        <f t="shared" si="36"/>
        <v>xlswrite('G:\Mi unidad\1. PROYECTOS TELLO 2022\SCM SPILL OVERS\outputs\pobreza\alimentos\1%\simulacion_1\synthetic_control_outputs.xlsx',synthetic_control_104,104);</v>
      </c>
      <c r="GZ37" s="1" t="str">
        <f t="shared" si="37"/>
        <v>xlswrite('G:\Mi unidad\1. PROYECTOS TELLO 2022\SCM SPILL OVERS\outputs\pobreza\jefe_hogar\1%\simulacion_1\synthetic_control_outputs.xlsx',synthetic_control_104,104);</v>
      </c>
      <c r="HF37" s="1" t="str">
        <f t="shared" si="38"/>
        <v>xlswrite('G:\Mi unidad\1. PROYECTOS TELLO 2022\SCM SPILL OVERS\outputs\pobreza\mujeres\1%\simulacion_1\synthetic_control_outputs.xlsx',synthetic_control_104,104);</v>
      </c>
      <c r="HL37" s="1" t="str">
        <f t="shared" si="39"/>
        <v>xlswrite('G:\Mi unidad\1. PROYECTOS TELLO 2022\SCM SPILL OVERS\outputs\pobreza\criminalidad\1%\simulacion_1\synthetic_control_outputs.xlsx',synthetic_control_104,104);</v>
      </c>
      <c r="HS37">
        <v>16</v>
      </c>
      <c r="HT37" t="str">
        <f>"    ub_vec_"&amp;HS37&amp;"(s) = ub_"&amp;HS36&amp;";"</f>
        <v xml:space="preserve">    ub_vec_16(s) = ub_16;</v>
      </c>
      <c r="HZ37">
        <v>18</v>
      </c>
      <c r="IA37" t="str">
        <f>"    spillover_test_"&amp;HZ37&amp;"(s) = sp_andrews(Y_pre_"&amp;HZ37&amp;",pobreza_"&amp;HZ37&amp;"(:,T+s),A_"&amp;HZ37&amp;",C,d,alpha_sig);"</f>
        <v xml:space="preserve">    spillover_test_18(s) = sp_andrews(Y_pre_18,pobreza_18(:,T+s),A_18,C,d,alpha_sig);</v>
      </c>
      <c r="IG37">
        <v>26</v>
      </c>
      <c r="IH37" t="str">
        <f>"xlswrite('G:\Mi unidad\1. PROYECTOS TELLO 2022\SCM SPILL OVERS\outputs\pobreza\bajo_niv_educ\1%\simulacion_1\output_tests.xlsx',lb_vec_"&amp;IG37&amp;"','lb_vec_"&amp;IG37&amp;"');"</f>
        <v>xlswrite('G:\Mi unidad\1. PROYECTOS TELLO 2022\SCM SPILL OVERS\outputs\pobreza\bajo_niv_educ\1%\simulacion_1\output_tests.xlsx',lb_vec_26','lb_vec_26');</v>
      </c>
      <c r="IU37">
        <v>26</v>
      </c>
      <c r="IV37" t="str">
        <f>"xlswrite('G:\Mi unidad\1. PROYECTOS TELLO 2022\SCM SPILL OVERS\outputs\pobreza\bajo_ingreso\1%\simulacion_1\output_tests.xlsx',lb_vec_"&amp;IU37&amp;"','lb_vec_"&amp;IU37&amp;"');"</f>
        <v>xlswrite('G:\Mi unidad\1. PROYECTOS TELLO 2022\SCM SPILL OVERS\outputs\pobreza\bajo_ingreso\1%\simulacion_1\output_tests.xlsx',lb_vec_26','lb_vec_26');</v>
      </c>
      <c r="JG37">
        <v>26</v>
      </c>
      <c r="JH37" t="str">
        <f>"xlswrite('G:\Mi unidad\1. PROYECTOS TELLO 2022\SCM SPILL OVERS\outputs\pobreza\densidad\1%\simulacion_1\output_tests.xlsx',lb_vec_"&amp;JG37&amp;"','lb_vec_"&amp;JG37&amp;"');"</f>
        <v>xlswrite('G:\Mi unidad\1. PROYECTOS TELLO 2022\SCM SPILL OVERS\outputs\pobreza\densidad\1%\simulacion_1\output_tests.xlsx',lb_vec_26','lb_vec_26');</v>
      </c>
      <c r="JS37">
        <v>26</v>
      </c>
      <c r="JT37" t="str">
        <f>"xlswrite('G:\Mi unidad\1. PROYECTOS TELLO 2022\SCM SPILL OVERS\outputs\pobreza\densidad_g\1%\simulacion_1\output_tests.xlsx',lb_vec_"&amp;JS37&amp;"','lb_vec_"&amp;JS37&amp;"');"</f>
        <v>xlswrite('G:\Mi unidad\1. PROYECTOS TELLO 2022\SCM SPILL OVERS\outputs\pobreza\densidad_g\1%\simulacion_1\output_tests.xlsx',lb_vec_26','lb_vec_26');</v>
      </c>
      <c r="KE37">
        <v>26</v>
      </c>
      <c r="KF37" t="str">
        <f>"xlswrite('G:\Mi unidad\1. PROYECTOS TELLO 2022\SCM SPILL OVERS\outputs\pobreza\distancia_centro_salud\1%\simulacion_1\output_tests.xlsx',lb_vec_"&amp;KE37&amp;"','lb_vec_"&amp;KE37&amp;"');"</f>
        <v>xlswrite('G:\Mi unidad\1. PROYECTOS TELLO 2022\SCM SPILL OVERS\outputs\pobreza\distancia_centro_salud\1%\simulacion_1\output_tests.xlsx',lb_vec_26','lb_vec_26');</v>
      </c>
      <c r="KR37">
        <v>26</v>
      </c>
      <c r="KS37" t="str">
        <f>"xlswrite('G:\Mi unidad\1. PROYECTOS TELLO 2022\SCM SPILL OVERS\outputs\pobreza\informalidad\1%\simulacion_1\output_tests.xlsx',lb_vec_"&amp;KR37&amp;"','lb_vec_"&amp;KR37&amp;"');"</f>
        <v>xlswrite('G:\Mi unidad\1. PROYECTOS TELLO 2022\SCM SPILL OVERS\outputs\pobreza\informalidad\1%\simulacion_1\output_tests.xlsx',lb_vec_26','lb_vec_26');</v>
      </c>
      <c r="LE37">
        <v>26</v>
      </c>
      <c r="LF37" t="str">
        <f>"xlswrite('G:\Mi unidad\1. PROYECTOS TELLO 2022\SCM SPILL OVERS\outputs\pobreza\alimentos\1%\simulacion_1\output_tests.xlsx',lb_vec_"&amp;LE37&amp;"','lb_vec_"&amp;LE37&amp;"');"</f>
        <v>xlswrite('G:\Mi unidad\1. PROYECTOS TELLO 2022\SCM SPILL OVERS\outputs\pobreza\alimentos\1%\simulacion_1\output_tests.xlsx',lb_vec_26','lb_vec_26');</v>
      </c>
      <c r="LL37">
        <v>26</v>
      </c>
      <c r="LM37" t="str">
        <f>"xlswrite('G:\Mi unidad\1. PROYECTOS TELLO 2022\SCM SPILL OVERS\outputs\pobreza\jefe_hogar\1%\simulacion_1\output_tests.xlsx',lb_vec_"&amp;LL37&amp;"','lb_vec_"&amp;LL37&amp;"');"</f>
        <v>xlswrite('G:\Mi unidad\1. PROYECTOS TELLO 2022\SCM SPILL OVERS\outputs\pobreza\jefe_hogar\1%\simulacion_1\output_tests.xlsx',lb_vec_26','lb_vec_26');</v>
      </c>
      <c r="LS37">
        <v>26</v>
      </c>
      <c r="LT37" t="str">
        <f>"xlswrite('G:\Mi unidad\1. PROYECTOS TELLO 2022\SCM SPILL OVERS\outputs\pobreza\mujeres\1%\simulacion_1\output_tests.xlsx',lb_vec_"&amp;LS37&amp;"','lb_vec_"&amp;LS37&amp;"');"</f>
        <v>xlswrite('G:\Mi unidad\1. PROYECTOS TELLO 2022\SCM SPILL OVERS\outputs\pobreza\mujeres\1%\simulacion_1\output_tests.xlsx',lb_vec_26','lb_vec_26');</v>
      </c>
      <c r="ME37">
        <v>26</v>
      </c>
      <c r="MF37" t="str">
        <f>"xlswrite('G:\Mi unidad\1. PROYECTOS TELLO 2022\SCM SPILL OVERS\outputs\pobreza\criminalidad\1%\simulacion_1\output_tests.xlsx',lb_vec_"&amp;ME37&amp;"','lb_vec_"&amp;ME37&amp;"');"</f>
        <v>xlswrite('G:\Mi unidad\1. PROYECTOS TELLO 2022\SCM SPILL OVERS\outputs\pobreza\criminalidad\1%\simulacion_1\output_tests.xlsx',lb_vec_26','lb_vec_26');</v>
      </c>
    </row>
    <row r="38" spans="1:344" x14ac:dyDescent="0.3">
      <c r="A38">
        <v>105</v>
      </c>
      <c r="B38" s="1" t="str">
        <f t="shared" si="12"/>
        <v>[data_105,provincias_105,~] = xlsread('BD_pobre_est_1_provincia_105.xlsx');</v>
      </c>
      <c r="E38" s="1" t="str">
        <f t="shared" si="13"/>
        <v>provincia_105 = unique(provincias_105(2:end,1));</v>
      </c>
      <c r="O38" s="1" t="str">
        <f t="shared" si="14"/>
        <v>pobreza_105 = reshape(data_105(:,2),T+S,N);</v>
      </c>
      <c r="T38" s="1" t="str">
        <f t="shared" si="15"/>
        <v xml:space="preserve">pobreza_105 = pobreza_105'; </v>
      </c>
      <c r="X38" s="1" t="str">
        <f t="shared" si="16"/>
        <v>tratado_105 = pobreza_105(1,:);</v>
      </c>
      <c r="AC38" s="1" t="str">
        <f t="shared" si="27"/>
        <v>pobreza_105(1,:) = [];</v>
      </c>
      <c r="AI38" s="1" t="str">
        <f t="shared" si="29"/>
        <v>pobreza_105 = [tratado_105;pobreza_105];</v>
      </c>
      <c r="AN38" s="1" t="str">
        <f t="shared" si="23"/>
        <v>Y_105 = pobreza_105; % outcome matrix</v>
      </c>
      <c r="AS38" s="1" t="str">
        <f t="shared" si="24"/>
        <v>Y_pre_105 = Y_105(:,1:T);</v>
      </c>
      <c r="AW38" s="1" t="str">
        <f t="shared" si="25"/>
        <v>Y_post_105 = Y_105(:,T+1:end);</v>
      </c>
      <c r="BA38" s="1" t="str">
        <f t="shared" si="26"/>
        <v>[a_hat_105,B_hat_105] = scm_batch(Y_pre_105);</v>
      </c>
      <c r="BF38" s="1" t="str">
        <f t="shared" si="17"/>
        <v>synthetic_control_105 = a_hat_105(1)+B_hat_105(1,:)*Y_105;</v>
      </c>
      <c r="BL38">
        <v>26</v>
      </c>
      <c r="BM38" s="1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P38">
        <v>26</v>
      </c>
      <c r="CQ38" t="str">
        <f>"% Provincia_"&amp;CP38</f>
        <v>% Provincia_26</v>
      </c>
      <c r="CW38">
        <v>26</v>
      </c>
      <c r="CX38" s="1" t="str">
        <f>"ind_"&amp;CW36&amp;" = xlsread('spillover_alimentos_"&amp;CW36&amp;".xlsx')"</f>
        <v>ind_23 = xlsread('spillover_alimentos_23.xlsx')</v>
      </c>
      <c r="DB38">
        <v>26</v>
      </c>
      <c r="DC38" t="str">
        <f>"% Provincia_"&amp;DB38</f>
        <v>% Provincia_26</v>
      </c>
      <c r="DG38">
        <v>26</v>
      </c>
      <c r="DH38" t="str">
        <f>"% Provincia_"&amp;DG38</f>
        <v>% Provincia_26</v>
      </c>
      <c r="DL38">
        <v>26</v>
      </c>
      <c r="DM38" t="str">
        <f>"% Provincia_"&amp;DL38</f>
        <v>% Provincia_26</v>
      </c>
      <c r="DQ38" s="1" t="str">
        <f t="shared" si="28"/>
        <v>M_hat_105 = (eye(N)-B_hat_105)'*(eye(N)-B_hat_105);</v>
      </c>
      <c r="DW38" s="1" t="str">
        <f t="shared" si="18"/>
        <v>synthetic_control_sp_105 = a_hat_105(1)+B_hat_105(1,:)*Y_105;</v>
      </c>
      <c r="EC38" s="1" t="str">
        <f t="shared" si="19"/>
        <v>alpha1_hat_vec_105 = zeros(1,S);</v>
      </c>
      <c r="EG38">
        <v>17</v>
      </c>
      <c r="EH38" s="1" t="str">
        <f>"alpha_hat_"&amp;EG38&amp;" = A_"&amp;EG38&amp;"*gamma_hat_"&amp;EG38&amp;";"</f>
        <v>alpha_hat_17 = A_17*gamma_hat_17;</v>
      </c>
      <c r="ER38" s="1" t="str">
        <f t="shared" si="20"/>
        <v>synthetic_control_105=synthetic_control_105';</v>
      </c>
      <c r="EW38" s="1" t="str">
        <f t="shared" si="21"/>
        <v>synthetic_control_sp_105=synthetic_control_sp_105';</v>
      </c>
      <c r="FB38" s="1" t="str">
        <f t="shared" si="22"/>
        <v>tratado_105=tratado_105';</v>
      </c>
      <c r="FF38" s="1" t="str">
        <f t="shared" si="30"/>
        <v>xlswrite('G:\Mi unidad\1. PROYECTOS TELLO 2022\SCM SPILL OVERS\outputs\pobreza\distancia_centro_salud\1%\simulacion_1\synthetic_control_outputs.xlsx',synthetic_control_105,105);</v>
      </c>
      <c r="FM38" s="1" t="str">
        <f t="shared" si="31"/>
        <v>xlswrite('G:\Mi unidad\1. PROYECTOS TELLO 2022\SCM SPILL OVERS\outputs\pobreza\informalidad\1%\simulacion_1\synthetic_control_outputs.xlsx',synthetic_control_105,105);</v>
      </c>
      <c r="FS38" s="1" t="str">
        <f t="shared" si="32"/>
        <v>xlswrite('G:\Mi unidad\1. PROYECTOS TELLO 2022\SCM SPILL OVERS\outputs\pobreza\densidad\1%\simulacion_1\synthetic_control_outputs.xlsx',synthetic_control_105,105);</v>
      </c>
      <c r="FZ38" s="1" t="str">
        <f t="shared" si="33"/>
        <v>xlswrite('G:\Mi unidad\1. PROYECTOS TELLO 2022\SCM SPILL OVERS\outputs\pobreza\bajo_niv_educ\1%\simulacion_1\synthetic_control_outputs.xlsx',synthetic_control_105,105);</v>
      </c>
      <c r="GF38" s="1" t="str">
        <f t="shared" si="34"/>
        <v>xlswrite('G:\Mi unidad\1. PROYECTOS TELLO 2022\SCM SPILL OVERS\outputs\pobreza\bajo_ingreso\1%\simulacion_1\synthetic_control_outputs.xlsx',synthetic_control_105,105);</v>
      </c>
      <c r="GL38" s="1" t="str">
        <f t="shared" si="35"/>
        <v>xlswrite('G:\Mi unidad\1. PROYECTOS TELLO 2022\SCM SPILL OVERS\outputs\pobreza\densidad_g\1%\simulacion_1\synthetic_control_outputs.xlsx',synthetic_control_105,105);</v>
      </c>
      <c r="GS38" s="1" t="str">
        <f t="shared" si="36"/>
        <v>xlswrite('G:\Mi unidad\1. PROYECTOS TELLO 2022\SCM SPILL OVERS\outputs\pobreza\alimentos\1%\simulacion_1\synthetic_control_outputs.xlsx',synthetic_control_105,105);</v>
      </c>
      <c r="GZ38" s="1" t="str">
        <f t="shared" si="37"/>
        <v>xlswrite('G:\Mi unidad\1. PROYECTOS TELLO 2022\SCM SPILL OVERS\outputs\pobreza\jefe_hogar\1%\simulacion_1\synthetic_control_outputs.xlsx',synthetic_control_105,105);</v>
      </c>
      <c r="HF38" s="1" t="str">
        <f t="shared" si="38"/>
        <v>xlswrite('G:\Mi unidad\1. PROYECTOS TELLO 2022\SCM SPILL OVERS\outputs\pobreza\mujeres\1%\simulacion_1\synthetic_control_outputs.xlsx',synthetic_control_105,105);</v>
      </c>
      <c r="HL38" s="1" t="str">
        <f t="shared" si="39"/>
        <v>xlswrite('G:\Mi unidad\1. PROYECTOS TELLO 2022\SCM SPILL OVERS\outputs\pobreza\criminalidad\1%\simulacion_1\synthetic_control_outputs.xlsx',synthetic_control_105,105);</v>
      </c>
      <c r="HS38">
        <v>16</v>
      </c>
      <c r="HT38" t="s">
        <v>18</v>
      </c>
      <c r="HZ38">
        <v>18</v>
      </c>
      <c r="IA38" t="s">
        <v>18</v>
      </c>
      <c r="IG38">
        <v>26</v>
      </c>
      <c r="IH38" t="str">
        <f>"xlswrite('G:\Mi unidad\1. PROYECTOS TELLO 2022\SCM SPILL OVERS\outputs\pobreza\bajo_niv_educ\1%\simulacion_1\output_tests.xlsx',ub_vec_"&amp;IG38&amp;"','ub_vec_"&amp;IG38&amp;"');"</f>
        <v>xlswrite('G:\Mi unidad\1. PROYECTOS TELLO 2022\SCM SPILL OVERS\outputs\pobreza\bajo_niv_educ\1%\simulacion_1\output_tests.xlsx',ub_vec_26','ub_vec_26');</v>
      </c>
      <c r="IU38">
        <v>26</v>
      </c>
      <c r="IV38" t="str">
        <f>"xlswrite('G:\Mi unidad\1. PROYECTOS TELLO 2022\SCM SPILL OVERS\outputs\pobreza\bajo_ingreso\1%\simulacion_1\output_tests.xlsx',ub_vec_"&amp;IU38&amp;"','ub_vec_"&amp;IU38&amp;"');"</f>
        <v>xlswrite('G:\Mi unidad\1. PROYECTOS TELLO 2022\SCM SPILL OVERS\outputs\pobreza\bajo_ingreso\1%\simulacion_1\output_tests.xlsx',ub_vec_26','ub_vec_26');</v>
      </c>
      <c r="JG38">
        <v>26</v>
      </c>
      <c r="JH38" t="str">
        <f>"xlswrite('G:\Mi unidad\1. PROYECTOS TELLO 2022\SCM SPILL OVERS\outputs\pobreza\densidad\1%\simulacion_1\output_tests.xlsx',ub_vec_"&amp;JG38&amp;"','ub_vec_"&amp;JG38&amp;"');"</f>
        <v>xlswrite('G:\Mi unidad\1. PROYECTOS TELLO 2022\SCM SPILL OVERS\outputs\pobreza\densidad\1%\simulacion_1\output_tests.xlsx',ub_vec_26','ub_vec_26');</v>
      </c>
      <c r="JS38">
        <v>26</v>
      </c>
      <c r="JT38" t="str">
        <f>"xlswrite('G:\Mi unidad\1. PROYECTOS TELLO 2022\SCM SPILL OVERS\outputs\pobreza\densidad_g\1%\simulacion_1\output_tests.xlsx',ub_vec_"&amp;JS38&amp;"','ub_vec_"&amp;JS38&amp;"');"</f>
        <v>xlswrite('G:\Mi unidad\1. PROYECTOS TELLO 2022\SCM SPILL OVERS\outputs\pobreza\densidad_g\1%\simulacion_1\output_tests.xlsx',ub_vec_26','ub_vec_26');</v>
      </c>
      <c r="KE38">
        <v>26</v>
      </c>
      <c r="KF38" t="str">
        <f>"xlswrite('G:\Mi unidad\1. PROYECTOS TELLO 2022\SCM SPILL OVERS\outputs\pobreza\distancia_centro_salud\1%\simulacion_1\output_tests.xlsx',ub_vec_"&amp;KE38&amp;"','ub_vec_"&amp;KE38&amp;"');"</f>
        <v>xlswrite('G:\Mi unidad\1. PROYECTOS TELLO 2022\SCM SPILL OVERS\outputs\pobreza\distancia_centro_salud\1%\simulacion_1\output_tests.xlsx',ub_vec_26','ub_vec_26');</v>
      </c>
      <c r="KR38">
        <v>26</v>
      </c>
      <c r="KS38" t="str">
        <f>"xlswrite('G:\Mi unidad\1. PROYECTOS TELLO 2022\SCM SPILL OVERS\outputs\pobreza\informalidad\1%\simulacion_1\output_tests.xlsx',ub_vec_"&amp;KR38&amp;"','ub_vec_"&amp;KR38&amp;"');"</f>
        <v>xlswrite('G:\Mi unidad\1. PROYECTOS TELLO 2022\SCM SPILL OVERS\outputs\pobreza\informalidad\1%\simulacion_1\output_tests.xlsx',ub_vec_26','ub_vec_26');</v>
      </c>
      <c r="LE38">
        <v>26</v>
      </c>
      <c r="LF38" t="str">
        <f>"xlswrite('G:\Mi unidad\1. PROYECTOS TELLO 2022\SCM SPILL OVERS\outputs\pobreza\alimentos\1%\simulacion_1\output_tests.xlsx',ub_vec_"&amp;LE38&amp;"','ub_vec_"&amp;LE38&amp;"');"</f>
        <v>xlswrite('G:\Mi unidad\1. PROYECTOS TELLO 2022\SCM SPILL OVERS\outputs\pobreza\alimentos\1%\simulacion_1\output_tests.xlsx',ub_vec_26','ub_vec_26');</v>
      </c>
      <c r="LL38">
        <v>26</v>
      </c>
      <c r="LM38" t="str">
        <f>"xlswrite('G:\Mi unidad\1. PROYECTOS TELLO 2022\SCM SPILL OVERS\outputs\pobreza\jefe_hogar\1%\simulacion_1\output_tests.xlsx',ub_vec_"&amp;LL38&amp;"','ub_vec_"&amp;LL38&amp;"');"</f>
        <v>xlswrite('G:\Mi unidad\1. PROYECTOS TELLO 2022\SCM SPILL OVERS\outputs\pobreza\jefe_hogar\1%\simulacion_1\output_tests.xlsx',ub_vec_26','ub_vec_26');</v>
      </c>
      <c r="LS38">
        <v>26</v>
      </c>
      <c r="LT38" t="str">
        <f>"xlswrite('G:\Mi unidad\1. PROYECTOS TELLO 2022\SCM SPILL OVERS\outputs\pobreza\mujeres\1%\simulacion_1\output_tests.xlsx',ub_vec_"&amp;LS38&amp;"','ub_vec_"&amp;LS38&amp;"');"</f>
        <v>xlswrite('G:\Mi unidad\1. PROYECTOS TELLO 2022\SCM SPILL OVERS\outputs\pobreza\mujeres\1%\simulacion_1\output_tests.xlsx',ub_vec_26','ub_vec_26');</v>
      </c>
      <c r="ME38">
        <v>26</v>
      </c>
      <c r="MF38" t="str">
        <f>"xlswrite('G:\Mi unidad\1. PROYECTOS TELLO 2022\SCM SPILL OVERS\outputs\pobreza\criminalidad\1%\simulacion_1\output_tests.xlsx',ub_vec_"&amp;ME38&amp;"','ub_vec_"&amp;ME38&amp;"');"</f>
        <v>xlswrite('G:\Mi unidad\1. PROYECTOS TELLO 2022\SCM SPILL OVERS\outputs\pobreza\criminalidad\1%\simulacion_1\output_tests.xlsx',ub_vec_26','ub_vec_26');</v>
      </c>
    </row>
    <row r="39" spans="1:344" x14ac:dyDescent="0.3">
      <c r="A39">
        <v>106</v>
      </c>
      <c r="B39" s="1" t="str">
        <f t="shared" si="12"/>
        <v>[data_106,provincias_106,~] = xlsread('BD_pobre_est_1_provincia_106.xlsx');</v>
      </c>
      <c r="E39" s="1" t="str">
        <f t="shared" si="13"/>
        <v>provincia_106 = unique(provincias_106(2:end,1));</v>
      </c>
      <c r="O39" s="1" t="str">
        <f t="shared" si="14"/>
        <v>pobreza_106 = reshape(data_106(:,2),T+S,N);</v>
      </c>
      <c r="T39" s="1" t="str">
        <f t="shared" si="15"/>
        <v xml:space="preserve">pobreza_106 = pobreza_106'; </v>
      </c>
      <c r="X39" s="1" t="str">
        <f t="shared" si="16"/>
        <v>tratado_106 = pobreza_106(1,:);</v>
      </c>
      <c r="AC39" s="1" t="str">
        <f t="shared" si="27"/>
        <v>pobreza_106(1,:) = [];</v>
      </c>
      <c r="AI39" s="1" t="str">
        <f t="shared" si="29"/>
        <v>pobreza_106 = [tratado_106;pobreza_106];</v>
      </c>
      <c r="AN39" s="1" t="str">
        <f t="shared" si="23"/>
        <v>Y_106 = pobreza_106; % outcome matrix</v>
      </c>
      <c r="AS39" s="1" t="str">
        <f t="shared" si="24"/>
        <v>Y_pre_106 = Y_106(:,1:T);</v>
      </c>
      <c r="AW39" s="1" t="str">
        <f t="shared" si="25"/>
        <v>Y_post_106 = Y_106(:,T+1:end);</v>
      </c>
      <c r="BA39" s="1" t="str">
        <f t="shared" si="26"/>
        <v>[a_hat_106,B_hat_106] = scm_batch(Y_pre_106);</v>
      </c>
      <c r="BF39" s="1" t="str">
        <f t="shared" si="17"/>
        <v>synthetic_control_106 = a_hat_106(1)+B_hat_106(1,:)*Y_106;</v>
      </c>
      <c r="BL39">
        <v>26</v>
      </c>
      <c r="BM39" s="1" t="str">
        <f>"A_"&amp;BL37&amp;"(:,ind_"&amp;BL37&amp;" == 0) = [];"</f>
        <v>A_26(:,ind_26 == 0) = [];</v>
      </c>
      <c r="BR39">
        <v>26</v>
      </c>
      <c r="BS39" s="1" t="str">
        <f>"ind_"&amp;BR37&amp;" = xlsread('spillover_bajo_niv_educ_"&amp;BR37&amp;".xlsx')"</f>
        <v>ind_26 = xlsread('spillover_bajo_niv_educ_26.xlsx')</v>
      </c>
      <c r="BX39">
        <v>26</v>
      </c>
      <c r="BY39" s="1" t="str">
        <f>"ind_"&amp;BX37&amp;" = xlsread('spillover_bajo_ingreso_"&amp;BX37&amp;".xlsx')"</f>
        <v>ind_26 = xlsread('spillover_bajo_ingreso_26.xlsx')</v>
      </c>
      <c r="CD39">
        <v>26</v>
      </c>
      <c r="CE39" s="1" t="str">
        <f>"ind_"&amp;CD37&amp;" = xlsread('spillover_densidad_"&amp;CD37&amp;".xlsx')"</f>
        <v>ind_26 = xlsread('spillover_densidad_26.xlsx')</v>
      </c>
      <c r="CJ39">
        <v>26</v>
      </c>
      <c r="CK39" s="1" t="str">
        <f>"ind_"&amp;CJ37&amp;" = xlsread('spillover_densidad_g_"&amp;CJ37&amp;".xlsx')"</f>
        <v>ind_26 = xlsread('spillover_densidad_g_26.xlsx')</v>
      </c>
      <c r="CP39">
        <v>26</v>
      </c>
      <c r="CQ39" s="1" t="str">
        <f>"ind_"&amp;CP37&amp;" = xlsread('spillover_tiempo_cs_"&amp;CP37&amp;".xlsx')"</f>
        <v>ind_26 = xlsread('spillover_tiempo_cs_26.xlsx')</v>
      </c>
      <c r="CW39">
        <v>26</v>
      </c>
      <c r="CX39" s="1" t="str">
        <f>"A_"&amp;CW36&amp;" = eye(N);"</f>
        <v>A_23 = eye(N);</v>
      </c>
      <c r="DB39">
        <v>26</v>
      </c>
      <c r="DC39" s="1" t="str">
        <f>"ind_"&amp;DB37&amp;" = xlsread('spillover_criminalidad_"&amp;DB37&amp;".xlsx')"</f>
        <v>ind_26 = xlsread('spillover_criminalidad_26.xlsx')</v>
      </c>
      <c r="DG39">
        <v>26</v>
      </c>
      <c r="DH39" s="1" t="str">
        <f>"ind_"&amp;DG37&amp;" = xlsread('spillover_jefe_hogar_"&amp;DG37&amp;".xlsx')"</f>
        <v>ind_26 = xlsread('spillover_jefe_hogar_26.xlsx')</v>
      </c>
      <c r="DL39">
        <v>26</v>
      </c>
      <c r="DM39" s="1" t="str">
        <f>"ind_"&amp;DL37&amp;" = xlsread('spillover_mujeres_"&amp;DL37&amp;".xlsx')"</f>
        <v>ind_26 = xlsread('spillover_mujeres_26.xlsx')</v>
      </c>
      <c r="DQ39" s="1" t="str">
        <f t="shared" si="28"/>
        <v>M_hat_106 = (eye(N)-B_hat_106)'*(eye(N)-B_hat_106);</v>
      </c>
      <c r="DW39" s="1" t="str">
        <f t="shared" si="18"/>
        <v>synthetic_control_sp_106 = a_hat_106(1)+B_hat_106(1,:)*Y_106;</v>
      </c>
      <c r="EC39" s="1" t="str">
        <f t="shared" si="19"/>
        <v>alpha1_hat_vec_106 = zeros(1,S);</v>
      </c>
      <c r="EG39">
        <v>17</v>
      </c>
      <c r="EH39" s="1" t="str">
        <f>"alpha1_hat_vec_"&amp;EG39&amp;"(s) = alpha_hat_"&amp;EG39&amp;"(1);"</f>
        <v>alpha1_hat_vec_17(s) = alpha_hat_17(1);</v>
      </c>
      <c r="ER39" s="1" t="str">
        <f t="shared" si="20"/>
        <v>synthetic_control_106=synthetic_control_106';</v>
      </c>
      <c r="EW39" s="1" t="str">
        <f t="shared" si="21"/>
        <v>synthetic_control_sp_106=synthetic_control_sp_106';</v>
      </c>
      <c r="FB39" s="1" t="str">
        <f t="shared" si="22"/>
        <v>tratado_106=tratado_106';</v>
      </c>
      <c r="FF39" s="1" t="str">
        <f t="shared" si="30"/>
        <v>xlswrite('G:\Mi unidad\1. PROYECTOS TELLO 2022\SCM SPILL OVERS\outputs\pobreza\distancia_centro_salud\1%\simulacion_1\synthetic_control_outputs.xlsx',synthetic_control_106,106);</v>
      </c>
      <c r="FM39" s="1" t="str">
        <f t="shared" si="31"/>
        <v>xlswrite('G:\Mi unidad\1. PROYECTOS TELLO 2022\SCM SPILL OVERS\outputs\pobreza\informalidad\1%\simulacion_1\synthetic_control_outputs.xlsx',synthetic_control_106,106);</v>
      </c>
      <c r="FS39" s="1" t="str">
        <f t="shared" si="32"/>
        <v>xlswrite('G:\Mi unidad\1. PROYECTOS TELLO 2022\SCM SPILL OVERS\outputs\pobreza\densidad\1%\simulacion_1\synthetic_control_outputs.xlsx',synthetic_control_106,106);</v>
      </c>
      <c r="FZ39" s="1" t="str">
        <f t="shared" si="33"/>
        <v>xlswrite('G:\Mi unidad\1. PROYECTOS TELLO 2022\SCM SPILL OVERS\outputs\pobreza\bajo_niv_educ\1%\simulacion_1\synthetic_control_outputs.xlsx',synthetic_control_106,106);</v>
      </c>
      <c r="GF39" s="1" t="str">
        <f t="shared" si="34"/>
        <v>xlswrite('G:\Mi unidad\1. PROYECTOS TELLO 2022\SCM SPILL OVERS\outputs\pobreza\bajo_ingreso\1%\simulacion_1\synthetic_control_outputs.xlsx',synthetic_control_106,106);</v>
      </c>
      <c r="GL39" s="1" t="str">
        <f t="shared" si="35"/>
        <v>xlswrite('G:\Mi unidad\1. PROYECTOS TELLO 2022\SCM SPILL OVERS\outputs\pobreza\densidad_g\1%\simulacion_1\synthetic_control_outputs.xlsx',synthetic_control_106,106);</v>
      </c>
      <c r="GS39" s="1" t="str">
        <f t="shared" si="36"/>
        <v>xlswrite('G:\Mi unidad\1. PROYECTOS TELLO 2022\SCM SPILL OVERS\outputs\pobreza\alimentos\1%\simulacion_1\synthetic_control_outputs.xlsx',synthetic_control_106,106);</v>
      </c>
      <c r="GZ39" s="1" t="str">
        <f t="shared" si="37"/>
        <v>xlswrite('G:\Mi unidad\1. PROYECTOS TELLO 2022\SCM SPILL OVERS\outputs\pobreza\jefe_hogar\1%\simulacion_1\synthetic_control_outputs.xlsx',synthetic_control_106,106);</v>
      </c>
      <c r="HF39" s="1" t="str">
        <f t="shared" si="38"/>
        <v>xlswrite('G:\Mi unidad\1. PROYECTOS TELLO 2022\SCM SPILL OVERS\outputs\pobreza\mujeres\1%\simulacion_1\synthetic_control_outputs.xlsx',synthetic_control_106,106);</v>
      </c>
      <c r="HL39" s="1" t="str">
        <f t="shared" si="39"/>
        <v>xlswrite('G:\Mi unidad\1. PROYECTOS TELLO 2022\SCM SPILL OVERS\outputs\pobreza\criminalidad\1%\simulacion_1\synthetic_control_outputs.xlsx',synthetic_control_106,106);</v>
      </c>
      <c r="HS39">
        <v>17</v>
      </c>
      <c r="HT39" t="str">
        <f>"p_value_vec_"&amp;HS39&amp;" = zeros(1,S);"</f>
        <v>p_value_vec_17 = zeros(1,S);</v>
      </c>
      <c r="HZ39">
        <v>23</v>
      </c>
      <c r="IA39" t="str">
        <f>"spillover_test_"&amp;HZ39&amp;" = zeros(1,S);"</f>
        <v>spillover_test_23 = zeros(1,S);</v>
      </c>
      <c r="IG39">
        <v>26</v>
      </c>
      <c r="IH39" t="str">
        <f>"xlswrite('G:\Mi unidad\1. PROYECTOS TELLO 2022\SCM SPILL OVERS\outputs\pobreza\bajo_niv_educ\1%\simulacion_1\output_tests.xlsx',p_value_vec_"&amp;IG39&amp;"','p_value_vec_"&amp;IG39&amp;"');"</f>
        <v>xlswrite('G:\Mi unidad\1. PROYECTOS TELLO 2022\SCM SPILL OVERS\outputs\pobreza\bajo_niv_educ\1%\simulacion_1\output_tests.xlsx',p_value_vec_26','p_value_vec_26');</v>
      </c>
      <c r="IU39">
        <v>26</v>
      </c>
      <c r="IV39" t="str">
        <f>"xlswrite('G:\Mi unidad\1. PROYECTOS TELLO 2022\SCM SPILL OVERS\outputs\pobreza\bajo_ingreso\1%\simulacion_1\output_tests.xlsx',p_value_vec_"&amp;IU39&amp;"','p_value_vec_"&amp;IU39&amp;"');"</f>
        <v>xlswrite('G:\Mi unidad\1. PROYECTOS TELLO 2022\SCM SPILL OVERS\outputs\pobreza\bajo_ingreso\1%\simulacion_1\output_tests.xlsx',p_value_vec_26','p_value_vec_26');</v>
      </c>
      <c r="JG39">
        <v>26</v>
      </c>
      <c r="JH39" t="str">
        <f>"xlswrite('G:\Mi unidad\1. PROYECTOS TELLO 2022\SCM SPILL OVERS\outputs\pobreza\densidad\1%\simulacion_1\output_tests.xlsx',p_value_vec_"&amp;JG39&amp;"','p_value_vec_"&amp;JG39&amp;"');"</f>
        <v>xlswrite('G:\Mi unidad\1. PROYECTOS TELLO 2022\SCM SPILL OVERS\outputs\pobreza\densidad\1%\simulacion_1\output_tests.xlsx',p_value_vec_26','p_value_vec_26');</v>
      </c>
      <c r="JS39">
        <v>26</v>
      </c>
      <c r="JT39" t="str">
        <f>"xlswrite('G:\Mi unidad\1. PROYECTOS TELLO 2022\SCM SPILL OVERS\outputs\pobreza\densidad_g\1%\simulacion_1\output_tests.xlsx',p_value_vec_"&amp;JS39&amp;"','p_value_vec_"&amp;JS39&amp;"');"</f>
        <v>xlswrite('G:\Mi unidad\1. PROYECTOS TELLO 2022\SCM SPILL OVERS\outputs\pobreza\densidad_g\1%\simulacion_1\output_tests.xlsx',p_value_vec_26','p_value_vec_26');</v>
      </c>
      <c r="KE39">
        <v>26</v>
      </c>
      <c r="KF39" t="str">
        <f>"xlswrite('G:\Mi unidad\1. PROYECTOS TELLO 2022\SCM SPILL OVERS\outputs\pobreza\distancia_centro_salud\1%\simulacion_1\output_tests.xlsx',p_value_vec_"&amp;KE39&amp;"','p_value_vec_"&amp;KE39&amp;"');"</f>
        <v>xlswrite('G:\Mi unidad\1. PROYECTOS TELLO 2022\SCM SPILL OVERS\outputs\pobreza\distancia_centro_salud\1%\simulacion_1\output_tests.xlsx',p_value_vec_26','p_value_vec_26');</v>
      </c>
      <c r="KR39">
        <v>26</v>
      </c>
      <c r="KS39" t="str">
        <f>"xlswrite('G:\Mi unidad\1. PROYECTOS TELLO 2022\SCM SPILL OVERS\outputs\pobreza\informalidad\1%\simulacion_1\output_tests.xlsx',p_value_vec_"&amp;KR39&amp;"','p_value_vec_"&amp;KR39&amp;"');"</f>
        <v>xlswrite('G:\Mi unidad\1. PROYECTOS TELLO 2022\SCM SPILL OVERS\outputs\pobreza\informalidad\1%\simulacion_1\output_tests.xlsx',p_value_vec_26','p_value_vec_26');</v>
      </c>
      <c r="LE39">
        <v>26</v>
      </c>
      <c r="LF39" t="str">
        <f>"xlswrite('G:\Mi unidad\1. PROYECTOS TELLO 2022\SCM SPILL OVERS\outputs\pobreza\alimentos\1%\simulacion_1\output_tests.xlsx',p_value_vec_"&amp;LE39&amp;"','p_value_vec_"&amp;LE39&amp;"');"</f>
        <v>xlswrite('G:\Mi unidad\1. PROYECTOS TELLO 2022\SCM SPILL OVERS\outputs\pobreza\alimentos\1%\simulacion_1\output_tests.xlsx',p_value_vec_26','p_value_vec_26');</v>
      </c>
      <c r="LL39">
        <v>26</v>
      </c>
      <c r="LM39" t="str">
        <f>"xlswrite('G:\Mi unidad\1. PROYECTOS TELLO 2022\SCM SPILL OVERS\outputs\pobreza\jefe_hogar\1%\simulacion_1\output_tests.xlsx',p_value_vec_"&amp;LL39&amp;"','p_value_vec_"&amp;LL39&amp;"');"</f>
        <v>xlswrite('G:\Mi unidad\1. PROYECTOS TELLO 2022\SCM SPILL OVERS\outputs\pobreza\jefe_hogar\1%\simulacion_1\output_tests.xlsx',p_value_vec_26','p_value_vec_26');</v>
      </c>
      <c r="LS39">
        <v>26</v>
      </c>
      <c r="LT39" t="str">
        <f>"xlswrite('G:\Mi unidad\1. PROYECTOS TELLO 2022\SCM SPILL OVERS\outputs\pobreza\mujeres\1%\simulacion_1\output_tests.xlsx',p_value_vec_"&amp;LS39&amp;"','p_value_vec_"&amp;LS39&amp;"');"</f>
        <v>xlswrite('G:\Mi unidad\1. PROYECTOS TELLO 2022\SCM SPILL OVERS\outputs\pobreza\mujeres\1%\simulacion_1\output_tests.xlsx',p_value_vec_26','p_value_vec_26');</v>
      </c>
      <c r="ME39">
        <v>26</v>
      </c>
      <c r="MF39" t="str">
        <f>"xlswrite('G:\Mi unidad\1. PROYECTOS TELLO 2022\SCM SPILL OVERS\outputs\pobreza\criminalidad\1%\simulacion_1\output_tests.xlsx',p_value_vec_"&amp;ME39&amp;"','p_value_vec_"&amp;ME39&amp;"');"</f>
        <v>xlswrite('G:\Mi unidad\1. PROYECTOS TELLO 2022\SCM SPILL OVERS\outputs\pobreza\criminalidad\1%\simulacion_1\output_tests.xlsx',p_value_vec_26','p_value_vec_26');</v>
      </c>
    </row>
    <row r="40" spans="1:344" x14ac:dyDescent="0.3">
      <c r="A40">
        <v>107</v>
      </c>
      <c r="B40" s="1" t="str">
        <f t="shared" si="12"/>
        <v>[data_107,provincias_107,~] = xlsread('BD_pobre_est_1_provincia_107.xlsx');</v>
      </c>
      <c r="E40" s="1" t="str">
        <f t="shared" si="13"/>
        <v>provincia_107 = unique(provincias_107(2:end,1));</v>
      </c>
      <c r="O40" s="1" t="str">
        <f t="shared" si="14"/>
        <v>pobreza_107 = reshape(data_107(:,2),T+S,N);</v>
      </c>
      <c r="T40" s="1" t="str">
        <f t="shared" si="15"/>
        <v xml:space="preserve">pobreza_107 = pobreza_107'; </v>
      </c>
      <c r="X40" s="1" t="str">
        <f t="shared" si="16"/>
        <v>tratado_107 = pobreza_107(1,:);</v>
      </c>
      <c r="AC40" s="1" t="str">
        <f t="shared" si="27"/>
        <v>pobreza_107(1,:) = [];</v>
      </c>
      <c r="AI40" s="1" t="str">
        <f t="shared" si="29"/>
        <v>pobreza_107 = [tratado_107;pobreza_107];</v>
      </c>
      <c r="AN40" s="1" t="str">
        <f t="shared" si="23"/>
        <v>Y_107 = pobreza_107; % outcome matrix</v>
      </c>
      <c r="AS40" s="1" t="str">
        <f t="shared" si="24"/>
        <v>Y_pre_107 = Y_107(:,1:T);</v>
      </c>
      <c r="AW40" s="1" t="str">
        <f t="shared" si="25"/>
        <v>Y_post_107 = Y_107(:,T+1:end);</v>
      </c>
      <c r="BA40" s="1" t="str">
        <f t="shared" si="26"/>
        <v>[a_hat_107,B_hat_107] = scm_batch(Y_pre_107);</v>
      </c>
      <c r="BF40" s="1" t="str">
        <f t="shared" si="17"/>
        <v>synthetic_control_107 = a_hat_107(1)+B_hat_107(1,:)*Y_107;</v>
      </c>
      <c r="BL40">
        <v>26</v>
      </c>
      <c r="BR40">
        <v>26</v>
      </c>
      <c r="BS40" s="1" t="str">
        <f>"A_"&amp;BR37&amp;" = eye(N);"</f>
        <v>A_26 = eye(N);</v>
      </c>
      <c r="BX40">
        <v>26</v>
      </c>
      <c r="BY40" s="1" t="str">
        <f>"A_"&amp;BX37&amp;" = eye(N);"</f>
        <v>A_26 = eye(N);</v>
      </c>
      <c r="CD40">
        <v>26</v>
      </c>
      <c r="CE40" s="1" t="str">
        <f>"A_"&amp;CD37&amp;" = eye(N);"</f>
        <v>A_26 = eye(N);</v>
      </c>
      <c r="CJ40">
        <v>26</v>
      </c>
      <c r="CK40" s="1" t="str">
        <f>"A_"&amp;CJ37&amp;" = eye(N);"</f>
        <v>A_26 = eye(N);</v>
      </c>
      <c r="CP40">
        <v>26</v>
      </c>
      <c r="CQ40" s="1" t="str">
        <f>"A_"&amp;CP37&amp;" = eye(N);"</f>
        <v>A_26 = eye(N);</v>
      </c>
      <c r="CW40">
        <v>26</v>
      </c>
      <c r="CX40" s="1" t="str">
        <f>"A_"&amp;CW36&amp;"(:,ind_"&amp;CW36&amp;" == 0) = [];"</f>
        <v>A_23(:,ind_23 == 0) = [];</v>
      </c>
      <c r="DB40">
        <v>26</v>
      </c>
      <c r="DC40" s="1" t="str">
        <f>"A_"&amp;DB37&amp;" = eye(N);"</f>
        <v>A_26 = eye(N);</v>
      </c>
      <c r="DG40">
        <v>26</v>
      </c>
      <c r="DH40" s="1" t="str">
        <f>"A_"&amp;DG37&amp;" = eye(N);"</f>
        <v>A_26 = eye(N);</v>
      </c>
      <c r="DL40">
        <v>26</v>
      </c>
      <c r="DM40" s="1" t="str">
        <f>"A_"&amp;DL37&amp;" = eye(N);"</f>
        <v>A_26 = eye(N);</v>
      </c>
      <c r="DQ40" s="1" t="str">
        <f t="shared" si="28"/>
        <v>M_hat_107 = (eye(N)-B_hat_107)'*(eye(N)-B_hat_107);</v>
      </c>
      <c r="DW40" s="1" t="str">
        <f t="shared" si="18"/>
        <v>synthetic_control_sp_107 = a_hat_107(1)+B_hat_107(1,:)*Y_107;</v>
      </c>
      <c r="EC40" s="1" t="str">
        <f t="shared" si="19"/>
        <v>alpha1_hat_vec_107 = zeros(1,S);</v>
      </c>
      <c r="EG40">
        <v>17</v>
      </c>
      <c r="EH40" s="1" t="str">
        <f>"synthetic_control_sp_"&amp;EG40&amp;"(T+s) = Y_"&amp;EG40&amp;"(1,T+s)-alpha1_hat_vec_"&amp;EG40&amp;"(s);"</f>
        <v>synthetic_control_sp_17(T+s) = Y_17(1,T+s)-alpha1_hat_vec_17(s);</v>
      </c>
      <c r="ER40" s="1" t="str">
        <f t="shared" si="20"/>
        <v>synthetic_control_107=synthetic_control_107';</v>
      </c>
      <c r="EW40" s="1" t="str">
        <f t="shared" si="21"/>
        <v>synthetic_control_sp_107=synthetic_control_sp_107';</v>
      </c>
      <c r="FB40" s="1" t="str">
        <f t="shared" si="22"/>
        <v>tratado_107=tratado_107';</v>
      </c>
      <c r="FF40" s="1" t="str">
        <f t="shared" si="30"/>
        <v>xlswrite('G:\Mi unidad\1. PROYECTOS TELLO 2022\SCM SPILL OVERS\outputs\pobreza\distancia_centro_salud\1%\simulacion_1\synthetic_control_outputs.xlsx',synthetic_control_107,107);</v>
      </c>
      <c r="FM40" s="1" t="str">
        <f t="shared" si="31"/>
        <v>xlswrite('G:\Mi unidad\1. PROYECTOS TELLO 2022\SCM SPILL OVERS\outputs\pobreza\informalidad\1%\simulacion_1\synthetic_control_outputs.xlsx',synthetic_control_107,107);</v>
      </c>
      <c r="FS40" s="1" t="str">
        <f t="shared" si="32"/>
        <v>xlswrite('G:\Mi unidad\1. PROYECTOS TELLO 2022\SCM SPILL OVERS\outputs\pobreza\densidad\1%\simulacion_1\synthetic_control_outputs.xlsx',synthetic_control_107,107);</v>
      </c>
      <c r="FZ40" s="1" t="str">
        <f t="shared" si="33"/>
        <v>xlswrite('G:\Mi unidad\1. PROYECTOS TELLO 2022\SCM SPILL OVERS\outputs\pobreza\bajo_niv_educ\1%\simulacion_1\synthetic_control_outputs.xlsx',synthetic_control_107,107);</v>
      </c>
      <c r="GF40" s="1" t="str">
        <f t="shared" si="34"/>
        <v>xlswrite('G:\Mi unidad\1. PROYECTOS TELLO 2022\SCM SPILL OVERS\outputs\pobreza\bajo_ingreso\1%\simulacion_1\synthetic_control_outputs.xlsx',synthetic_control_107,107);</v>
      </c>
      <c r="GL40" s="1" t="str">
        <f t="shared" si="35"/>
        <v>xlswrite('G:\Mi unidad\1. PROYECTOS TELLO 2022\SCM SPILL OVERS\outputs\pobreza\densidad_g\1%\simulacion_1\synthetic_control_outputs.xlsx',synthetic_control_107,107);</v>
      </c>
      <c r="GS40" s="1" t="str">
        <f t="shared" si="36"/>
        <v>xlswrite('G:\Mi unidad\1. PROYECTOS TELLO 2022\SCM SPILL OVERS\outputs\pobreza\alimentos\1%\simulacion_1\synthetic_control_outputs.xlsx',synthetic_control_107,107);</v>
      </c>
      <c r="GZ40" s="1" t="str">
        <f t="shared" si="37"/>
        <v>xlswrite('G:\Mi unidad\1. PROYECTOS TELLO 2022\SCM SPILL OVERS\outputs\pobreza\jefe_hogar\1%\simulacion_1\synthetic_control_outputs.xlsx',synthetic_control_107,107);</v>
      </c>
      <c r="HF40" s="1" t="str">
        <f t="shared" si="38"/>
        <v>xlswrite('G:\Mi unidad\1. PROYECTOS TELLO 2022\SCM SPILL OVERS\outputs\pobreza\mujeres\1%\simulacion_1\synthetic_control_outputs.xlsx',synthetic_control_107,107);</v>
      </c>
      <c r="HL40" s="1" t="str">
        <f t="shared" si="39"/>
        <v>xlswrite('G:\Mi unidad\1. PROYECTOS TELLO 2022\SCM SPILL OVERS\outputs\pobreza\criminalidad\1%\simulacion_1\synthetic_control_outputs.xlsx',synthetic_control_107,107);</v>
      </c>
      <c r="HS40">
        <v>17</v>
      </c>
      <c r="HT40" t="str">
        <f>"lb_vec_"&amp;HS40&amp;" = zeros(1,S);"</f>
        <v>lb_vec_17 = zeros(1,S);</v>
      </c>
      <c r="HZ40">
        <v>23</v>
      </c>
      <c r="IA40" t="s">
        <v>35</v>
      </c>
      <c r="IG40">
        <v>26</v>
      </c>
      <c r="IH40" t="str">
        <f>"xlswrite('G:\Mi unidad\1. PROYECTOS TELLO 2022\SCM SPILL OVERS\outputs\pobreza\bajo_niv_educ\1%\simulacion_1\output_tests.xlsx',alpha1_hat_vec_"&amp;IG40&amp;"','alpha1_hat_vec_"&amp;IG40&amp;"');"</f>
        <v>xlswrite('G:\Mi unidad\1. PROYECTOS TELLO 2022\SCM SPILL OVERS\outputs\pobreza\bajo_niv_educ\1%\simulacion_1\output_tests.xlsx',alpha1_hat_vec_26','alpha1_hat_vec_26');</v>
      </c>
      <c r="IU40">
        <v>26</v>
      </c>
      <c r="IV40" t="str">
        <f>"xlswrite('G:\Mi unidad\1. PROYECTOS TELLO 2022\SCM SPILL OVERS\outputs\pobreza\bajo_ingreso\1%\simulacion_1\output_tests.xlsx',alpha1_hat_vec_"&amp;IU40&amp;"','alpha1_hat_vec_"&amp;IU40&amp;"');"</f>
        <v>xlswrite('G:\Mi unidad\1. PROYECTOS TELLO 2022\SCM SPILL OVERS\outputs\pobreza\bajo_ingreso\1%\simulacion_1\output_tests.xlsx',alpha1_hat_vec_26','alpha1_hat_vec_26');</v>
      </c>
      <c r="JG40">
        <v>26</v>
      </c>
      <c r="JH40" t="str">
        <f>"xlswrite('G:\Mi unidad\1. PROYECTOS TELLO 2022\SCM SPILL OVERS\outputs\pobreza\densidad\1%\simulacion_1\output_tests.xlsx',alpha1_hat_vec_"&amp;JG40&amp;"','alpha1_hat_vec_"&amp;JG40&amp;"');"</f>
        <v>xlswrite('G:\Mi unidad\1. PROYECTOS TELLO 2022\SCM SPILL OVERS\outputs\pobreza\densidad\1%\simulacion_1\output_tests.xlsx',alpha1_hat_vec_26','alpha1_hat_vec_26');</v>
      </c>
      <c r="JS40">
        <v>26</v>
      </c>
      <c r="JT40" t="str">
        <f>"xlswrite('G:\Mi unidad\1. PROYECTOS TELLO 2022\SCM SPILL OVERS\outputs\pobreza\densidad_g\1%\simulacion_1\output_tests.xlsx',alpha1_hat_vec_"&amp;JS40&amp;"','alpha1_hat_vec_"&amp;JS40&amp;"');"</f>
        <v>xlswrite('G:\Mi unidad\1. PROYECTOS TELLO 2022\SCM SPILL OVERS\outputs\pobreza\densidad_g\1%\simulacion_1\output_tests.xlsx',alpha1_hat_vec_26','alpha1_hat_vec_26');</v>
      </c>
      <c r="KE40">
        <v>26</v>
      </c>
      <c r="KF40" t="str">
        <f>"xlswrite('G:\Mi unidad\1. PROYECTOS TELLO 2022\SCM SPILL OVERS\outputs\pobreza\distancia_centro_salud\1%\simulacion_1\output_tests.xlsx',alpha1_hat_vec_"&amp;KE40&amp;"','alpha1_hat_vec_"&amp;KE40&amp;"');"</f>
        <v>xlswrite('G:\Mi unidad\1. PROYECTOS TELLO 2022\SCM SPILL OVERS\outputs\pobreza\distancia_centro_salud\1%\simulacion_1\output_tests.xlsx',alpha1_hat_vec_26','alpha1_hat_vec_26');</v>
      </c>
      <c r="KR40">
        <v>26</v>
      </c>
      <c r="KS40" t="str">
        <f>"xlswrite('G:\Mi unidad\1. PROYECTOS TELLO 2022\SCM SPILL OVERS\outputs\pobreza\informalidad\1%\simulacion_1\output_tests.xlsx',alpha1_hat_vec_"&amp;KR40&amp;"','alpha1_hat_vec_"&amp;KR40&amp;"');"</f>
        <v>xlswrite('G:\Mi unidad\1. PROYECTOS TELLO 2022\SCM SPILL OVERS\outputs\pobreza\informalidad\1%\simulacion_1\output_tests.xlsx',alpha1_hat_vec_26','alpha1_hat_vec_26');</v>
      </c>
      <c r="LE40">
        <v>26</v>
      </c>
      <c r="LF40" t="str">
        <f>"xlswrite('G:\Mi unidad\1. PROYECTOS TELLO 2022\SCM SPILL OVERS\outputs\pobreza\alimentos\1%\simulacion_1\output_tests.xlsx',alpha1_hat_vec_"&amp;LE40&amp;"','alpha1_hat_vec_"&amp;LE40&amp;"');"</f>
        <v>xlswrite('G:\Mi unidad\1. PROYECTOS TELLO 2022\SCM SPILL OVERS\outputs\pobreza\alimentos\1%\simulacion_1\output_tests.xlsx',alpha1_hat_vec_26','alpha1_hat_vec_26');</v>
      </c>
      <c r="LL40">
        <v>26</v>
      </c>
      <c r="LM40" t="str">
        <f>"xlswrite('G:\Mi unidad\1. PROYECTOS TELLO 2022\SCM SPILL OVERS\outputs\pobreza\jefe_hogar\1%\simulacion_1\output_tests.xlsx',alpha1_hat_vec_"&amp;LL40&amp;"','alpha1_hat_vec_"&amp;LL40&amp;"');"</f>
        <v>xlswrite('G:\Mi unidad\1. PROYECTOS TELLO 2022\SCM SPILL OVERS\outputs\pobreza\jefe_hogar\1%\simulacion_1\output_tests.xlsx',alpha1_hat_vec_26','alpha1_hat_vec_26');</v>
      </c>
      <c r="LS40">
        <v>26</v>
      </c>
      <c r="LT40" t="str">
        <f>"xlswrite('G:\Mi unidad\1. PROYECTOS TELLO 2022\SCM SPILL OVERS\outputs\pobreza\mujeres\1%\simulacion_1\output_tests.xlsx',alpha1_hat_vec_"&amp;LS40&amp;"','alpha1_hat_vec_"&amp;LS40&amp;"');"</f>
        <v>xlswrite('G:\Mi unidad\1. PROYECTOS TELLO 2022\SCM SPILL OVERS\outputs\pobreza\mujeres\1%\simulacion_1\output_tests.xlsx',alpha1_hat_vec_26','alpha1_hat_vec_26');</v>
      </c>
      <c r="ME40">
        <v>26</v>
      </c>
      <c r="MF40" t="str">
        <f>"xlswrite('G:\Mi unidad\1. PROYECTOS TELLO 2022\SCM SPILL OVERS\outputs\pobreza\criminalidad\1%\simulacion_1\output_tests.xlsx',alpha1_hat_vec_"&amp;ME40&amp;"','alpha1_hat_vec_"&amp;ME40&amp;"');"</f>
        <v>xlswrite('G:\Mi unidad\1. PROYECTOS TELLO 2022\SCM SPILL OVERS\outputs\pobreza\criminalidad\1%\simulacion_1\output_tests.xlsx',alpha1_hat_vec_26','alpha1_hat_vec_26');</v>
      </c>
    </row>
    <row r="41" spans="1:344" x14ac:dyDescent="0.3">
      <c r="A41">
        <v>108</v>
      </c>
      <c r="B41" s="1" t="str">
        <f t="shared" si="12"/>
        <v>[data_108,provincias_108,~] = xlsread('BD_pobre_est_1_provincia_108.xlsx');</v>
      </c>
      <c r="E41" s="1" t="str">
        <f t="shared" si="13"/>
        <v>provincia_108 = unique(provincias_108(2:end,1));</v>
      </c>
      <c r="O41" s="1" t="str">
        <f t="shared" si="14"/>
        <v>pobreza_108 = reshape(data_108(:,2),T+S,N);</v>
      </c>
      <c r="T41" s="1" t="str">
        <f t="shared" si="15"/>
        <v xml:space="preserve">pobreza_108 = pobreza_108'; </v>
      </c>
      <c r="X41" s="1" t="str">
        <f t="shared" si="16"/>
        <v>tratado_108 = pobreza_108(1,:);</v>
      </c>
      <c r="AC41" s="1" t="str">
        <f t="shared" si="27"/>
        <v>pobreza_108(1,:) = [];</v>
      </c>
      <c r="AI41" s="1" t="str">
        <f t="shared" si="29"/>
        <v>pobreza_108 = [tratado_108;pobreza_108];</v>
      </c>
      <c r="AN41" s="1" t="str">
        <f t="shared" si="23"/>
        <v>Y_108 = pobreza_108; % outcome matrix</v>
      </c>
      <c r="AS41" s="1" t="str">
        <f t="shared" si="24"/>
        <v>Y_pre_108 = Y_108(:,1:T);</v>
      </c>
      <c r="AW41" s="1" t="str">
        <f t="shared" si="25"/>
        <v>Y_post_108 = Y_108(:,T+1:end);</v>
      </c>
      <c r="BA41" s="1" t="str">
        <f t="shared" si="26"/>
        <v>[a_hat_108,B_hat_108] = scm_batch(Y_pre_108);</v>
      </c>
      <c r="BF41" s="1" t="str">
        <f t="shared" si="17"/>
        <v>synthetic_control_108 = a_hat_108(1)+B_hat_108(1,:)*Y_108;</v>
      </c>
      <c r="BL41">
        <v>26</v>
      </c>
      <c r="BR41">
        <v>26</v>
      </c>
      <c r="BS41" s="1" t="str">
        <f>"A_"&amp;BR37&amp;"(:,ind_"&amp;BR37&amp;" == 0) = [];"</f>
        <v>A_26(:,ind_26 == 0) = [];</v>
      </c>
      <c r="BX41">
        <v>26</v>
      </c>
      <c r="BY41" s="1" t="str">
        <f>"A_"&amp;BX37&amp;"(:,ind_"&amp;BX37&amp;" == 0) = [];"</f>
        <v>A_26(:,ind_26 == 0) = [];</v>
      </c>
      <c r="CD41">
        <v>26</v>
      </c>
      <c r="CE41" s="1" t="str">
        <f>"A_"&amp;CD37&amp;"(:,ind_"&amp;CD37&amp;" == 0) = [];"</f>
        <v>A_26(:,ind_26 == 0) = [];</v>
      </c>
      <c r="CJ41">
        <v>26</v>
      </c>
      <c r="CK41" s="1" t="str">
        <f>"A_"&amp;CJ37&amp;"(:,ind_"&amp;CJ37&amp;" == 0) = [];"</f>
        <v>A_26(:,ind_26 == 0) = [];</v>
      </c>
      <c r="CP41">
        <v>26</v>
      </c>
      <c r="CQ41" s="1" t="str">
        <f>"A_"&amp;CP37&amp;"(:,ind_"&amp;CP37&amp;" == 0) = [];"</f>
        <v>A_26(:,ind_26 == 0) = [];</v>
      </c>
      <c r="CW41">
        <v>26</v>
      </c>
      <c r="CX41" t="str">
        <f>"%A_"&amp;CW41</f>
        <v>%A_26</v>
      </c>
      <c r="DB41">
        <v>26</v>
      </c>
      <c r="DC41" s="1" t="str">
        <f>"A_"&amp;DB37&amp;"(:,ind_"&amp;DB37&amp;" == 0) = [];"</f>
        <v>A_26(:,ind_26 == 0) = [];</v>
      </c>
      <c r="DG41">
        <v>26</v>
      </c>
      <c r="DH41" s="1" t="str">
        <f>"A_"&amp;DG37&amp;"(:,ind_"&amp;DG37&amp;" == 0) = [];"</f>
        <v>A_26(:,ind_26 == 0) = [];</v>
      </c>
      <c r="DL41">
        <v>26</v>
      </c>
      <c r="DM41" s="1" t="str">
        <f>"A_"&amp;DL37&amp;"(:,ind_"&amp;DL37&amp;" == 0) = [];"</f>
        <v>A_26(:,ind_26 == 0) = [];</v>
      </c>
      <c r="DQ41" s="1" t="str">
        <f t="shared" si="28"/>
        <v>M_hat_108 = (eye(N)-B_hat_108)'*(eye(N)-B_hat_108);</v>
      </c>
      <c r="DW41" s="1" t="str">
        <f t="shared" si="18"/>
        <v>synthetic_control_sp_108 = a_hat_108(1)+B_hat_108(1,:)*Y_108;</v>
      </c>
      <c r="EC41" s="1" t="str">
        <f t="shared" si="19"/>
        <v>alpha1_hat_vec_108 = zeros(1,S);</v>
      </c>
      <c r="EG41">
        <v>17</v>
      </c>
      <c r="EH41" s="3" t="s">
        <v>18</v>
      </c>
      <c r="ER41" s="1" t="str">
        <f t="shared" si="20"/>
        <v>synthetic_control_108=synthetic_control_108';</v>
      </c>
      <c r="EW41" s="1" t="str">
        <f t="shared" si="21"/>
        <v>synthetic_control_sp_108=synthetic_control_sp_108';</v>
      </c>
      <c r="FB41" s="1" t="str">
        <f t="shared" si="22"/>
        <v>tratado_108=tratado_108';</v>
      </c>
      <c r="FF41" s="1" t="str">
        <f t="shared" si="30"/>
        <v>xlswrite('G:\Mi unidad\1. PROYECTOS TELLO 2022\SCM SPILL OVERS\outputs\pobreza\distancia_centro_salud\1%\simulacion_1\synthetic_control_outputs.xlsx',synthetic_control_108,108);</v>
      </c>
      <c r="FM41" s="1" t="str">
        <f t="shared" si="31"/>
        <v>xlswrite('G:\Mi unidad\1. PROYECTOS TELLO 2022\SCM SPILL OVERS\outputs\pobreza\informalidad\1%\simulacion_1\synthetic_control_outputs.xlsx',synthetic_control_108,108);</v>
      </c>
      <c r="FS41" s="1" t="str">
        <f t="shared" si="32"/>
        <v>xlswrite('G:\Mi unidad\1. PROYECTOS TELLO 2022\SCM SPILL OVERS\outputs\pobreza\densidad\1%\simulacion_1\synthetic_control_outputs.xlsx',synthetic_control_108,108);</v>
      </c>
      <c r="FZ41" s="1" t="str">
        <f t="shared" si="33"/>
        <v>xlswrite('G:\Mi unidad\1. PROYECTOS TELLO 2022\SCM SPILL OVERS\outputs\pobreza\bajo_niv_educ\1%\simulacion_1\synthetic_control_outputs.xlsx',synthetic_control_108,108);</v>
      </c>
      <c r="GF41" s="1" t="str">
        <f t="shared" si="34"/>
        <v>xlswrite('G:\Mi unidad\1. PROYECTOS TELLO 2022\SCM SPILL OVERS\outputs\pobreza\bajo_ingreso\1%\simulacion_1\synthetic_control_outputs.xlsx',synthetic_control_108,108);</v>
      </c>
      <c r="GL41" s="1" t="str">
        <f t="shared" si="35"/>
        <v>xlswrite('G:\Mi unidad\1. PROYECTOS TELLO 2022\SCM SPILL OVERS\outputs\pobreza\densidad_g\1%\simulacion_1\synthetic_control_outputs.xlsx',synthetic_control_108,108);</v>
      </c>
      <c r="GS41" s="1" t="str">
        <f t="shared" si="36"/>
        <v>xlswrite('G:\Mi unidad\1. PROYECTOS TELLO 2022\SCM SPILL OVERS\outputs\pobreza\alimentos\1%\simulacion_1\synthetic_control_outputs.xlsx',synthetic_control_108,108);</v>
      </c>
      <c r="GZ41" s="1" t="str">
        <f t="shared" si="37"/>
        <v>xlswrite('G:\Mi unidad\1. PROYECTOS TELLO 2022\SCM SPILL OVERS\outputs\pobreza\jefe_hogar\1%\simulacion_1\synthetic_control_outputs.xlsx',synthetic_control_108,108);</v>
      </c>
      <c r="HF41" s="1" t="str">
        <f t="shared" si="38"/>
        <v>xlswrite('G:\Mi unidad\1. PROYECTOS TELLO 2022\SCM SPILL OVERS\outputs\pobreza\mujeres\1%\simulacion_1\synthetic_control_outputs.xlsx',synthetic_control_108,108);</v>
      </c>
      <c r="HL41" s="1" t="str">
        <f t="shared" si="39"/>
        <v>xlswrite('G:\Mi unidad\1. PROYECTOS TELLO 2022\SCM SPILL OVERS\outputs\pobreza\criminalidad\1%\simulacion_1\synthetic_control_outputs.xlsx',synthetic_control_108,108);</v>
      </c>
      <c r="HS41">
        <v>17</v>
      </c>
      <c r="HT41" t="str">
        <f>"ub_vec_"&amp;HS41&amp;" = zeros(1,S);"</f>
        <v>ub_vec_17 = zeros(1,S);</v>
      </c>
      <c r="HZ41">
        <v>23</v>
      </c>
      <c r="IA41" t="s">
        <v>36</v>
      </c>
      <c r="IG41">
        <v>26</v>
      </c>
      <c r="IH41" t="str">
        <f>"xlswrite('G:\Mi unidad\1. PROYECTOS TELLO 2022\SCM SPILL OVERS\outputs\pobreza\bajo_niv_educ\1%\simulacion_1\output_tests.xlsx',spillover_test_"&amp;IG41&amp;"','sp_test_"&amp;IG41&amp;"');"</f>
        <v>xlswrite('G:\Mi unidad\1. PROYECTOS TELLO 2022\SCM SPILL OVERS\outputs\pobreza\bajo_niv_educ\1%\simulacion_1\output_tests.xlsx',spillover_test_26','sp_test_26');</v>
      </c>
      <c r="IU41">
        <v>26</v>
      </c>
      <c r="IV41" t="str">
        <f>"xlswrite('G:\Mi unidad\1. PROYECTOS TELLO 2022\SCM SPILL OVERS\outputs\pobreza\bajo_ingreso\1%\simulacion_1\output_tests.xlsx',spillover_test_"&amp;IU41&amp;"','sp_test_"&amp;IU41&amp;"');"</f>
        <v>xlswrite('G:\Mi unidad\1. PROYECTOS TELLO 2022\SCM SPILL OVERS\outputs\pobreza\bajo_ingreso\1%\simulacion_1\output_tests.xlsx',spillover_test_26','sp_test_26');</v>
      </c>
      <c r="JG41">
        <v>26</v>
      </c>
      <c r="JH41" t="str">
        <f>"xlswrite('G:\Mi unidad\1. PROYECTOS TELLO 2022\SCM SPILL OVERS\outputs\pobreza\densidad\1%\simulacion_1\output_tests.xlsx',spillover_test_"&amp;JG41&amp;"','sp_test_"&amp;JG41&amp;"');"</f>
        <v>xlswrite('G:\Mi unidad\1. PROYECTOS TELLO 2022\SCM SPILL OVERS\outputs\pobreza\densidad\1%\simulacion_1\output_tests.xlsx',spillover_test_26','sp_test_26');</v>
      </c>
      <c r="JS41">
        <v>26</v>
      </c>
      <c r="JT41" t="str">
        <f>"xlswrite('G:\Mi unidad\1. PROYECTOS TELLO 2022\SCM SPILL OVERS\outputs\pobreza\densidad_g\1%\simulacion_1\output_tests.xlsx',spillover_test_"&amp;JS41&amp;"','sp_test_"&amp;JS41&amp;"');"</f>
        <v>xlswrite('G:\Mi unidad\1. PROYECTOS TELLO 2022\SCM SPILL OVERS\outputs\pobreza\densidad_g\1%\simulacion_1\output_tests.xlsx',spillover_test_26','sp_test_26');</v>
      </c>
      <c r="KE41">
        <v>26</v>
      </c>
      <c r="KF41" t="str">
        <f>"xlswrite('G:\Mi unidad\1. PROYECTOS TELLO 2022\SCM SPILL OVERS\outputs\pobreza\distancia_centro_salud\1%\simulacion_1\output_tests.xlsx',spillover_test_"&amp;KE41&amp;"','sp_test_"&amp;KE41&amp;"');"</f>
        <v>xlswrite('G:\Mi unidad\1. PROYECTOS TELLO 2022\SCM SPILL OVERS\outputs\pobreza\distancia_centro_salud\1%\simulacion_1\output_tests.xlsx',spillover_test_26','sp_test_26');</v>
      </c>
      <c r="KR41">
        <v>26</v>
      </c>
      <c r="KS41" t="str">
        <f>"xlswrite('G:\Mi unidad\1. PROYECTOS TELLO 2022\SCM SPILL OVERS\outputs\pobreza\informalidad\1%\simulacion_1\output_tests.xlsx',spillover_test_"&amp;KR41&amp;"','sp_test_"&amp;KR41&amp;"');"</f>
        <v>xlswrite('G:\Mi unidad\1. PROYECTOS TELLO 2022\SCM SPILL OVERS\outputs\pobreza\informalidad\1%\simulacion_1\output_tests.xlsx',spillover_test_26','sp_test_26');</v>
      </c>
      <c r="LE41">
        <v>26</v>
      </c>
      <c r="LF41" t="str">
        <f>"xlswrite('G:\Mi unidad\1. PROYECTOS TELLO 2022\SCM SPILL OVERS\outputs\pobreza\alimentos\1%\simulacion_1\output_tests.xlsx',spillover_test_"&amp;LE41&amp;"','sp_test_"&amp;LE41&amp;"');"</f>
        <v>xlswrite('G:\Mi unidad\1. PROYECTOS TELLO 2022\SCM SPILL OVERS\outputs\pobreza\alimentos\1%\simulacion_1\output_tests.xlsx',spillover_test_26','sp_test_26');</v>
      </c>
      <c r="LL41">
        <v>26</v>
      </c>
      <c r="LM41" t="str">
        <f>"xlswrite('G:\Mi unidad\1. PROYECTOS TELLO 2022\SCM SPILL OVERS\outputs\pobreza\jefe_hogar\1%\simulacion_1\output_tests.xlsx',spillover_test_"&amp;LL41&amp;"','sp_test_"&amp;LL41&amp;"');"</f>
        <v>xlswrite('G:\Mi unidad\1. PROYECTOS TELLO 2022\SCM SPILL OVERS\outputs\pobreza\jefe_hogar\1%\simulacion_1\output_tests.xlsx',spillover_test_26','sp_test_26');</v>
      </c>
      <c r="LS41">
        <v>26</v>
      </c>
      <c r="LT41" t="str">
        <f>"xlswrite('G:\Mi unidad\1. PROYECTOS TELLO 2022\SCM SPILL OVERS\outputs\pobreza\mujeres\1%\simulacion_1\output_tests.xlsx',spillover_test_"&amp;LS41&amp;"','sp_test_"&amp;LS41&amp;"');"</f>
        <v>xlswrite('G:\Mi unidad\1. PROYECTOS TELLO 2022\SCM SPILL OVERS\outputs\pobreza\mujeres\1%\simulacion_1\output_tests.xlsx',spillover_test_26','sp_test_26');</v>
      </c>
      <c r="ME41">
        <v>26</v>
      </c>
      <c r="MF41" t="str">
        <f>"xlswrite('G:\Mi unidad\1. PROYECTOS TELLO 2022\SCM SPILL OVERS\outputs\pobreza\criminalidad\1%\simulacion_1\output_tests.xlsx',spillover_test_"&amp;ME41&amp;"','sp_test_"&amp;ME41&amp;"');"</f>
        <v>xlswrite('G:\Mi unidad\1. PROYECTOS TELLO 2022\SCM SPILL OVERS\outputs\pobreza\criminalidad\1%\simulacion_1\output_tests.xlsx',spillover_test_26','sp_test_26');</v>
      </c>
    </row>
    <row r="42" spans="1:344" x14ac:dyDescent="0.3">
      <c r="A42">
        <v>112</v>
      </c>
      <c r="B42" s="1" t="str">
        <f t="shared" si="12"/>
        <v>[data_112,provincias_112,~] = xlsread('BD_pobre_est_1_provincia_112.xlsx');</v>
      </c>
      <c r="E42" s="1" t="str">
        <f t="shared" si="13"/>
        <v>provincia_112 = unique(provincias_112(2:end,1));</v>
      </c>
      <c r="O42" s="1" t="str">
        <f t="shared" si="14"/>
        <v>pobreza_112 = reshape(data_112(:,2),T+S,N);</v>
      </c>
      <c r="T42" s="1" t="str">
        <f t="shared" si="15"/>
        <v xml:space="preserve">pobreza_112 = pobreza_112'; </v>
      </c>
      <c r="X42" s="1" t="str">
        <f t="shared" si="16"/>
        <v>tratado_112 = pobreza_112(1,:);</v>
      </c>
      <c r="AC42" s="1" t="str">
        <f t="shared" si="27"/>
        <v>pobreza_112(1,:) = [];</v>
      </c>
      <c r="AI42" s="1" t="str">
        <f t="shared" si="29"/>
        <v>pobreza_112 = [tratado_112;pobreza_112];</v>
      </c>
      <c r="AN42" s="1" t="str">
        <f t="shared" si="23"/>
        <v>Y_112 = pobreza_112; % outcome matrix</v>
      </c>
      <c r="AS42" s="1" t="str">
        <f t="shared" si="24"/>
        <v>Y_pre_112 = Y_112(:,1:T);</v>
      </c>
      <c r="AW42" s="1" t="str">
        <f t="shared" si="25"/>
        <v>Y_post_112 = Y_112(:,T+1:end);</v>
      </c>
      <c r="BA42" s="1" t="str">
        <f t="shared" si="26"/>
        <v>[a_hat_112,B_hat_112] = scm_batch(Y_pre_112);</v>
      </c>
      <c r="BF42" s="1" t="str">
        <f t="shared" si="17"/>
        <v>synthetic_control_112 = a_hat_112(1)+B_hat_112(1,:)*Y_112;</v>
      </c>
      <c r="BL42">
        <v>27</v>
      </c>
      <c r="BM42" s="1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P42">
        <v>27</v>
      </c>
      <c r="CQ42" t="str">
        <f>"%A_"&amp;CP42</f>
        <v>%A_27</v>
      </c>
      <c r="CW42">
        <v>27</v>
      </c>
      <c r="CX42" t="str">
        <f>"% Provincia_"&amp;CW42</f>
        <v>% Provincia_27</v>
      </c>
      <c r="DB42">
        <v>27</v>
      </c>
      <c r="DC42" t="str">
        <f>"%A_"&amp;DB42</f>
        <v>%A_27</v>
      </c>
      <c r="DG42">
        <v>27</v>
      </c>
      <c r="DH42" t="str">
        <f>"%A_"&amp;DG42</f>
        <v>%A_27</v>
      </c>
      <c r="DL42">
        <v>27</v>
      </c>
      <c r="DM42" t="str">
        <f>"%A_"&amp;DL42</f>
        <v>%A_27</v>
      </c>
      <c r="DQ42" s="1" t="str">
        <f t="shared" si="28"/>
        <v>M_hat_112 = (eye(N)-B_hat_112)'*(eye(N)-B_hat_112);</v>
      </c>
      <c r="DW42" s="1" t="str">
        <f t="shared" si="18"/>
        <v>synthetic_control_sp_112 = a_hat_112(1)+B_hat_112(1,:)*Y_112;</v>
      </c>
      <c r="EC42" s="1" t="str">
        <f t="shared" si="19"/>
        <v>alpha1_hat_vec_112 = zeros(1,S);</v>
      </c>
      <c r="EG42">
        <v>18</v>
      </c>
      <c r="EH42" s="3" t="str">
        <f>"%PROVINCIA "&amp;EG42</f>
        <v>%PROVINCIA 18</v>
      </c>
      <c r="ER42" s="1" t="str">
        <f t="shared" si="20"/>
        <v>synthetic_control_112=synthetic_control_112';</v>
      </c>
      <c r="EW42" s="1" t="str">
        <f t="shared" si="21"/>
        <v>synthetic_control_sp_112=synthetic_control_sp_112';</v>
      </c>
      <c r="FB42" s="1" t="str">
        <f t="shared" si="22"/>
        <v>tratado_112=tratado_112';</v>
      </c>
      <c r="FF42" s="1" t="str">
        <f t="shared" si="30"/>
        <v>xlswrite('G:\Mi unidad\1. PROYECTOS TELLO 2022\SCM SPILL OVERS\outputs\pobreza\distancia_centro_salud\1%\simulacion_1\synthetic_control_outputs.xlsx',synthetic_control_112,112);</v>
      </c>
      <c r="FM42" s="1" t="str">
        <f t="shared" si="31"/>
        <v>xlswrite('G:\Mi unidad\1. PROYECTOS TELLO 2022\SCM SPILL OVERS\outputs\pobreza\informalidad\1%\simulacion_1\synthetic_control_outputs.xlsx',synthetic_control_112,112);</v>
      </c>
      <c r="FS42" s="1" t="str">
        <f t="shared" si="32"/>
        <v>xlswrite('G:\Mi unidad\1. PROYECTOS TELLO 2022\SCM SPILL OVERS\outputs\pobreza\densidad\1%\simulacion_1\synthetic_control_outputs.xlsx',synthetic_control_112,112);</v>
      </c>
      <c r="FZ42" s="1" t="str">
        <f t="shared" si="33"/>
        <v>xlswrite('G:\Mi unidad\1. PROYECTOS TELLO 2022\SCM SPILL OVERS\outputs\pobreza\bajo_niv_educ\1%\simulacion_1\synthetic_control_outputs.xlsx',synthetic_control_112,112);</v>
      </c>
      <c r="GF42" s="1" t="str">
        <f t="shared" si="34"/>
        <v>xlswrite('G:\Mi unidad\1. PROYECTOS TELLO 2022\SCM SPILL OVERS\outputs\pobreza\bajo_ingreso\1%\simulacion_1\synthetic_control_outputs.xlsx',synthetic_control_112,112);</v>
      </c>
      <c r="GL42" s="1" t="str">
        <f t="shared" si="35"/>
        <v>xlswrite('G:\Mi unidad\1. PROYECTOS TELLO 2022\SCM SPILL OVERS\outputs\pobreza\densidad_g\1%\simulacion_1\synthetic_control_outputs.xlsx',synthetic_control_112,112);</v>
      </c>
      <c r="GS42" s="1" t="str">
        <f t="shared" si="36"/>
        <v>xlswrite('G:\Mi unidad\1. PROYECTOS TELLO 2022\SCM SPILL OVERS\outputs\pobreza\alimentos\1%\simulacion_1\synthetic_control_outputs.xlsx',synthetic_control_112,112);</v>
      </c>
      <c r="GZ42" s="1" t="str">
        <f t="shared" si="37"/>
        <v>xlswrite('G:\Mi unidad\1. PROYECTOS TELLO 2022\SCM SPILL OVERS\outputs\pobreza\jefe_hogar\1%\simulacion_1\synthetic_control_outputs.xlsx',synthetic_control_112,112);</v>
      </c>
      <c r="HF42" s="1" t="str">
        <f t="shared" si="38"/>
        <v>xlswrite('G:\Mi unidad\1. PROYECTOS TELLO 2022\SCM SPILL OVERS\outputs\pobreza\mujeres\1%\simulacion_1\synthetic_control_outputs.xlsx',synthetic_control_112,112);</v>
      </c>
      <c r="HL42" s="1" t="str">
        <f t="shared" si="39"/>
        <v>xlswrite('G:\Mi unidad\1. PROYECTOS TELLO 2022\SCM SPILL OVERS\outputs\pobreza\criminalidad\1%\simulacion_1\synthetic_control_outputs.xlsx',synthetic_control_112,112);</v>
      </c>
      <c r="HS42">
        <v>17</v>
      </c>
      <c r="HT42" t="s">
        <v>35</v>
      </c>
      <c r="HZ42">
        <v>23</v>
      </c>
      <c r="IA42" t="s">
        <v>37</v>
      </c>
      <c r="IG42">
        <v>27</v>
      </c>
      <c r="IH42" t="str">
        <f>"xlswrite('G:\Mi unidad\1. PROYECTOS TELLO 2022\SCM SPILL OVERS\outputs\pobreza\bajo_niv_educ\1%\simulacion_1\output_tests.xlsx',lb_vec_"&amp;IG42&amp;"','lb_vec_"&amp;IG42&amp;"');"</f>
        <v>xlswrite('G:\Mi unidad\1. PROYECTOS TELLO 2022\SCM SPILL OVERS\outputs\pobreza\bajo_niv_educ\1%\simulacion_1\output_tests.xlsx',lb_vec_27','lb_vec_27');</v>
      </c>
      <c r="IU42">
        <v>27</v>
      </c>
      <c r="IV42" t="str">
        <f>"xlswrite('G:\Mi unidad\1. PROYECTOS TELLO 2022\SCM SPILL OVERS\outputs\pobreza\bajo_ingreso\1%\simulacion_1\output_tests.xlsx',lb_vec_"&amp;IU42&amp;"','lb_vec_"&amp;IU42&amp;"');"</f>
        <v>xlswrite('G:\Mi unidad\1. PROYECTOS TELLO 2022\SCM SPILL OVERS\outputs\pobreza\bajo_ingreso\1%\simulacion_1\output_tests.xlsx',lb_vec_27','lb_vec_27');</v>
      </c>
      <c r="JG42">
        <v>27</v>
      </c>
      <c r="JH42" t="str">
        <f>"xlswrite('G:\Mi unidad\1. PROYECTOS TELLO 2022\SCM SPILL OVERS\outputs\pobreza\densidad\1%\simulacion_1\output_tests.xlsx',lb_vec_"&amp;JG42&amp;"','lb_vec_"&amp;JG42&amp;"');"</f>
        <v>xlswrite('G:\Mi unidad\1. PROYECTOS TELLO 2022\SCM SPILL OVERS\outputs\pobreza\densidad\1%\simulacion_1\output_tests.xlsx',lb_vec_27','lb_vec_27');</v>
      </c>
      <c r="JS42">
        <v>27</v>
      </c>
      <c r="JT42" t="str">
        <f>"xlswrite('G:\Mi unidad\1. PROYECTOS TELLO 2022\SCM SPILL OVERS\outputs\pobreza\densidad_g\1%\simulacion_1\output_tests.xlsx',lb_vec_"&amp;JS42&amp;"','lb_vec_"&amp;JS42&amp;"');"</f>
        <v>xlswrite('G:\Mi unidad\1. PROYECTOS TELLO 2022\SCM SPILL OVERS\outputs\pobreza\densidad_g\1%\simulacion_1\output_tests.xlsx',lb_vec_27','lb_vec_27');</v>
      </c>
      <c r="KE42">
        <v>27</v>
      </c>
      <c r="KF42" t="str">
        <f>"xlswrite('G:\Mi unidad\1. PROYECTOS TELLO 2022\SCM SPILL OVERS\outputs\pobreza\distancia_centro_salud\1%\simulacion_1\output_tests.xlsx',lb_vec_"&amp;KE42&amp;"','lb_vec_"&amp;KE42&amp;"');"</f>
        <v>xlswrite('G:\Mi unidad\1. PROYECTOS TELLO 2022\SCM SPILL OVERS\outputs\pobreza\distancia_centro_salud\1%\simulacion_1\output_tests.xlsx',lb_vec_27','lb_vec_27');</v>
      </c>
      <c r="KR42">
        <v>27</v>
      </c>
      <c r="KS42" t="str">
        <f>"xlswrite('G:\Mi unidad\1. PROYECTOS TELLO 2022\SCM SPILL OVERS\outputs\pobreza\informalidad\1%\simulacion_1\output_tests.xlsx',lb_vec_"&amp;KR42&amp;"','lb_vec_"&amp;KR42&amp;"');"</f>
        <v>xlswrite('G:\Mi unidad\1. PROYECTOS TELLO 2022\SCM SPILL OVERS\outputs\pobreza\informalidad\1%\simulacion_1\output_tests.xlsx',lb_vec_27','lb_vec_27');</v>
      </c>
      <c r="LE42">
        <v>27</v>
      </c>
      <c r="LF42" t="str">
        <f>"xlswrite('G:\Mi unidad\1. PROYECTOS TELLO 2022\SCM SPILL OVERS\outputs\pobreza\alimentos\1%\simulacion_1\output_tests.xlsx',lb_vec_"&amp;LE42&amp;"','lb_vec_"&amp;LE42&amp;"');"</f>
        <v>xlswrite('G:\Mi unidad\1. PROYECTOS TELLO 2022\SCM SPILL OVERS\outputs\pobreza\alimentos\1%\simulacion_1\output_tests.xlsx',lb_vec_27','lb_vec_27');</v>
      </c>
      <c r="LL42">
        <v>27</v>
      </c>
      <c r="LM42" t="str">
        <f>"xlswrite('G:\Mi unidad\1. PROYECTOS TELLO 2022\SCM SPILL OVERS\outputs\pobreza\jefe_hogar\1%\simulacion_1\output_tests.xlsx',lb_vec_"&amp;LL42&amp;"','lb_vec_"&amp;LL42&amp;"');"</f>
        <v>xlswrite('G:\Mi unidad\1. PROYECTOS TELLO 2022\SCM SPILL OVERS\outputs\pobreza\jefe_hogar\1%\simulacion_1\output_tests.xlsx',lb_vec_27','lb_vec_27');</v>
      </c>
      <c r="LS42">
        <v>27</v>
      </c>
      <c r="LT42" t="str">
        <f>"xlswrite('G:\Mi unidad\1. PROYECTOS TELLO 2022\SCM SPILL OVERS\outputs\pobreza\mujeres\1%\simulacion_1\output_tests.xlsx',lb_vec_"&amp;LS42&amp;"','lb_vec_"&amp;LS42&amp;"');"</f>
        <v>xlswrite('G:\Mi unidad\1. PROYECTOS TELLO 2022\SCM SPILL OVERS\outputs\pobreza\mujeres\1%\simulacion_1\output_tests.xlsx',lb_vec_27','lb_vec_27');</v>
      </c>
      <c r="ME42">
        <v>27</v>
      </c>
      <c r="MF42" t="str">
        <f>"xlswrite('G:\Mi unidad\1. PROYECTOS TELLO 2022\SCM SPILL OVERS\outputs\pobreza\criminalidad\1%\simulacion_1\output_tests.xlsx',lb_vec_"&amp;ME42&amp;"','lb_vec_"&amp;ME42&amp;"');"</f>
        <v>xlswrite('G:\Mi unidad\1. PROYECTOS TELLO 2022\SCM SPILL OVERS\outputs\pobreza\criminalidad\1%\simulacion_1\output_tests.xlsx',lb_vec_27','lb_vec_27');</v>
      </c>
    </row>
    <row r="43" spans="1:344" x14ac:dyDescent="0.3">
      <c r="A43">
        <v>119</v>
      </c>
      <c r="B43" s="1" t="str">
        <f t="shared" si="12"/>
        <v>[data_119,provincias_119,~] = xlsread('BD_pobre_est_1_provincia_119.xlsx');</v>
      </c>
      <c r="E43" s="1" t="str">
        <f t="shared" si="13"/>
        <v>provincia_119 = unique(provincias_119(2:end,1));</v>
      </c>
      <c r="O43" s="1" t="str">
        <f t="shared" si="14"/>
        <v>pobreza_119 = reshape(data_119(:,2),T+S,N);</v>
      </c>
      <c r="T43" s="1" t="str">
        <f t="shared" si="15"/>
        <v xml:space="preserve">pobreza_119 = pobreza_119'; </v>
      </c>
      <c r="X43" s="1" t="str">
        <f t="shared" si="16"/>
        <v>tratado_119 = pobreza_119(1,:);</v>
      </c>
      <c r="AC43" s="1" t="str">
        <f t="shared" si="27"/>
        <v>pobreza_119(1,:) = [];</v>
      </c>
      <c r="AI43" s="1" t="str">
        <f t="shared" si="29"/>
        <v>pobreza_119 = [tratado_119;pobreza_119];</v>
      </c>
      <c r="AN43" s="1" t="str">
        <f t="shared" si="23"/>
        <v>Y_119 = pobreza_119; % outcome matrix</v>
      </c>
      <c r="AS43" s="1" t="str">
        <f t="shared" si="24"/>
        <v>Y_pre_119 = Y_119(:,1:T);</v>
      </c>
      <c r="AW43" s="1" t="str">
        <f t="shared" si="25"/>
        <v>Y_post_119 = Y_119(:,T+1:end);</v>
      </c>
      <c r="BA43" s="1" t="str">
        <f t="shared" si="26"/>
        <v>[a_hat_119,B_hat_119] = scm_batch(Y_pre_119);</v>
      </c>
      <c r="BF43" s="1" t="str">
        <f t="shared" si="17"/>
        <v>synthetic_control_119 = a_hat_119(1)+B_hat_119(1,:)*Y_119;</v>
      </c>
      <c r="BL43">
        <v>27</v>
      </c>
      <c r="BM43" s="1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P43">
        <v>27</v>
      </c>
      <c r="CQ43" t="str">
        <f>"% Provincia_"&amp;CP43</f>
        <v>% Provincia_27</v>
      </c>
      <c r="CW43">
        <v>27</v>
      </c>
      <c r="CX43" s="1" t="str">
        <f>"ind_"&amp;CW41&amp;" = xlsread('spillover_alimentos_"&amp;CW41&amp;".xlsx')"</f>
        <v>ind_26 = xlsread('spillover_alimentos_26.xlsx')</v>
      </c>
      <c r="DB43">
        <v>27</v>
      </c>
      <c r="DC43" t="str">
        <f>"% Provincia_"&amp;DB43</f>
        <v>% Provincia_27</v>
      </c>
      <c r="DG43">
        <v>27</v>
      </c>
      <c r="DH43" t="str">
        <f>"% Provincia_"&amp;DG43</f>
        <v>% Provincia_27</v>
      </c>
      <c r="DL43">
        <v>27</v>
      </c>
      <c r="DM43" t="str">
        <f>"% Provincia_"&amp;DL43</f>
        <v>% Provincia_27</v>
      </c>
      <c r="DQ43" s="1" t="str">
        <f t="shared" si="28"/>
        <v>M_hat_119 = (eye(N)-B_hat_119)'*(eye(N)-B_hat_119);</v>
      </c>
      <c r="DW43" s="1" t="str">
        <f t="shared" si="18"/>
        <v>synthetic_control_sp_119 = a_hat_119(1)+B_hat_119(1,:)*Y_119;</v>
      </c>
      <c r="EC43" s="1" t="str">
        <f t="shared" si="19"/>
        <v>alpha1_hat_vec_119 = zeros(1,S);</v>
      </c>
      <c r="EG43">
        <v>18</v>
      </c>
      <c r="EH43" s="3" t="s">
        <v>17</v>
      </c>
      <c r="ER43" s="1" t="str">
        <f t="shared" si="20"/>
        <v>synthetic_control_119=synthetic_control_119';</v>
      </c>
      <c r="EW43" s="1" t="str">
        <f t="shared" si="21"/>
        <v>synthetic_control_sp_119=synthetic_control_sp_119';</v>
      </c>
      <c r="FB43" s="1" t="str">
        <f t="shared" si="22"/>
        <v>tratado_119=tratado_119';</v>
      </c>
      <c r="FF43" s="1" t="str">
        <f t="shared" si="30"/>
        <v>xlswrite('G:\Mi unidad\1. PROYECTOS TELLO 2022\SCM SPILL OVERS\outputs\pobreza\distancia_centro_salud\1%\simulacion_1\synthetic_control_outputs.xlsx',synthetic_control_119,119);</v>
      </c>
      <c r="FM43" s="1" t="str">
        <f t="shared" si="31"/>
        <v>xlswrite('G:\Mi unidad\1. PROYECTOS TELLO 2022\SCM SPILL OVERS\outputs\pobreza\informalidad\1%\simulacion_1\synthetic_control_outputs.xlsx',synthetic_control_119,119);</v>
      </c>
      <c r="FS43" s="1" t="str">
        <f t="shared" si="32"/>
        <v>xlswrite('G:\Mi unidad\1. PROYECTOS TELLO 2022\SCM SPILL OVERS\outputs\pobreza\densidad\1%\simulacion_1\synthetic_control_outputs.xlsx',synthetic_control_119,119);</v>
      </c>
      <c r="FZ43" s="1" t="str">
        <f t="shared" si="33"/>
        <v>xlswrite('G:\Mi unidad\1. PROYECTOS TELLO 2022\SCM SPILL OVERS\outputs\pobreza\bajo_niv_educ\1%\simulacion_1\synthetic_control_outputs.xlsx',synthetic_control_119,119);</v>
      </c>
      <c r="GF43" s="1" t="str">
        <f t="shared" si="34"/>
        <v>xlswrite('G:\Mi unidad\1. PROYECTOS TELLO 2022\SCM SPILL OVERS\outputs\pobreza\bajo_ingreso\1%\simulacion_1\synthetic_control_outputs.xlsx',synthetic_control_119,119);</v>
      </c>
      <c r="GL43" s="1" t="str">
        <f t="shared" si="35"/>
        <v>xlswrite('G:\Mi unidad\1. PROYECTOS TELLO 2022\SCM SPILL OVERS\outputs\pobreza\densidad_g\1%\simulacion_1\synthetic_control_outputs.xlsx',synthetic_control_119,119);</v>
      </c>
      <c r="GS43" s="1" t="str">
        <f t="shared" si="36"/>
        <v>xlswrite('G:\Mi unidad\1. PROYECTOS TELLO 2022\SCM SPILL OVERS\outputs\pobreza\alimentos\1%\simulacion_1\synthetic_control_outputs.xlsx',synthetic_control_119,119);</v>
      </c>
      <c r="GZ43" s="1" t="str">
        <f t="shared" si="37"/>
        <v>xlswrite('G:\Mi unidad\1. PROYECTOS TELLO 2022\SCM SPILL OVERS\outputs\pobreza\jefe_hogar\1%\simulacion_1\synthetic_control_outputs.xlsx',synthetic_control_119,119);</v>
      </c>
      <c r="HF43" s="1" t="str">
        <f t="shared" si="38"/>
        <v>xlswrite('G:\Mi unidad\1. PROYECTOS TELLO 2022\SCM SPILL OVERS\outputs\pobreza\mujeres\1%\simulacion_1\synthetic_control_outputs.xlsx',synthetic_control_119,119);</v>
      </c>
      <c r="HL43" s="1" t="str">
        <f t="shared" si="39"/>
        <v>xlswrite('G:\Mi unidad\1. PROYECTOS TELLO 2022\SCM SPILL OVERS\outputs\pobreza\criminalidad\1%\simulacion_1\synthetic_control_outputs.xlsx',synthetic_control_119,119);</v>
      </c>
      <c r="HS43">
        <v>17</v>
      </c>
      <c r="HT43" t="str">
        <f>"    [p_value_"&amp;HS43&amp; ",lb_"&amp;HS43&amp;",ub_"&amp;HS43&amp;"] = sp_andrews_te(Y_pre_"&amp;HS43&amp;",pobreza_"&amp;HS43&amp;"(:,T+s),A_"&amp;HS43&amp;",C,.05);"</f>
        <v xml:space="preserve">    [p_value_17,lb_17,ub_17] = sp_andrews_te(Y_pre_17,pobreza_17(:,T+s),A_17,C,.05);</v>
      </c>
      <c r="HZ43">
        <v>23</v>
      </c>
      <c r="IA43" t="str">
        <f>"    spillover_test_"&amp;HZ43&amp;"(s) = sp_andrews(Y_pre_"&amp;HZ43&amp;",pobreza_"&amp;HZ43&amp;"(:,T+s),A_"&amp;HZ43&amp;",C,d,alpha_sig);"</f>
        <v xml:space="preserve">    spillover_test_23(s) = sp_andrews(Y_pre_23,pobreza_23(:,T+s),A_23,C,d,alpha_sig);</v>
      </c>
      <c r="IG43">
        <v>27</v>
      </c>
      <c r="IH43" t="str">
        <f>"xlswrite('G:\Mi unidad\1. PROYECTOS TELLO 2022\SCM SPILL OVERS\outputs\pobreza\bajo_niv_educ\1%\simulacion_1\output_tests.xlsx',ub_vec_"&amp;IG43&amp;"','ub_vec_"&amp;IG43&amp;"');"</f>
        <v>xlswrite('G:\Mi unidad\1. PROYECTOS TELLO 2022\SCM SPILL OVERS\outputs\pobreza\bajo_niv_educ\1%\simulacion_1\output_tests.xlsx',ub_vec_27','ub_vec_27');</v>
      </c>
      <c r="IU43">
        <v>27</v>
      </c>
      <c r="IV43" t="str">
        <f>"xlswrite('G:\Mi unidad\1. PROYECTOS TELLO 2022\SCM SPILL OVERS\outputs\pobreza\bajo_ingreso\1%\simulacion_1\output_tests.xlsx',ub_vec_"&amp;IU43&amp;"','ub_vec_"&amp;IU43&amp;"');"</f>
        <v>xlswrite('G:\Mi unidad\1. PROYECTOS TELLO 2022\SCM SPILL OVERS\outputs\pobreza\bajo_ingreso\1%\simulacion_1\output_tests.xlsx',ub_vec_27','ub_vec_27');</v>
      </c>
      <c r="JG43">
        <v>27</v>
      </c>
      <c r="JH43" t="str">
        <f>"xlswrite('G:\Mi unidad\1. PROYECTOS TELLO 2022\SCM SPILL OVERS\outputs\pobreza\densidad\1%\simulacion_1\output_tests.xlsx',ub_vec_"&amp;JG43&amp;"','ub_vec_"&amp;JG43&amp;"');"</f>
        <v>xlswrite('G:\Mi unidad\1. PROYECTOS TELLO 2022\SCM SPILL OVERS\outputs\pobreza\densidad\1%\simulacion_1\output_tests.xlsx',ub_vec_27','ub_vec_27');</v>
      </c>
      <c r="JS43">
        <v>27</v>
      </c>
      <c r="JT43" t="str">
        <f>"xlswrite('G:\Mi unidad\1. PROYECTOS TELLO 2022\SCM SPILL OVERS\outputs\pobreza\densidad_g\1%\simulacion_1\output_tests.xlsx',ub_vec_"&amp;JS43&amp;"','ub_vec_"&amp;JS43&amp;"');"</f>
        <v>xlswrite('G:\Mi unidad\1. PROYECTOS TELLO 2022\SCM SPILL OVERS\outputs\pobreza\densidad_g\1%\simulacion_1\output_tests.xlsx',ub_vec_27','ub_vec_27');</v>
      </c>
      <c r="KE43">
        <v>27</v>
      </c>
      <c r="KF43" t="str">
        <f>"xlswrite('G:\Mi unidad\1. PROYECTOS TELLO 2022\SCM SPILL OVERS\outputs\pobreza\distancia_centro_salud\1%\simulacion_1\output_tests.xlsx',ub_vec_"&amp;KE43&amp;"','ub_vec_"&amp;KE43&amp;"');"</f>
        <v>xlswrite('G:\Mi unidad\1. PROYECTOS TELLO 2022\SCM SPILL OVERS\outputs\pobreza\distancia_centro_salud\1%\simulacion_1\output_tests.xlsx',ub_vec_27','ub_vec_27');</v>
      </c>
      <c r="KR43">
        <v>27</v>
      </c>
      <c r="KS43" t="str">
        <f>"xlswrite('G:\Mi unidad\1. PROYECTOS TELLO 2022\SCM SPILL OVERS\outputs\pobreza\informalidad\1%\simulacion_1\output_tests.xlsx',ub_vec_"&amp;KR43&amp;"','ub_vec_"&amp;KR43&amp;"');"</f>
        <v>xlswrite('G:\Mi unidad\1. PROYECTOS TELLO 2022\SCM SPILL OVERS\outputs\pobreza\informalidad\1%\simulacion_1\output_tests.xlsx',ub_vec_27','ub_vec_27');</v>
      </c>
      <c r="LE43">
        <v>27</v>
      </c>
      <c r="LF43" t="str">
        <f>"xlswrite('G:\Mi unidad\1. PROYECTOS TELLO 2022\SCM SPILL OVERS\outputs\pobreza\alimentos\1%\simulacion_1\output_tests.xlsx',ub_vec_"&amp;LE43&amp;"','ub_vec_"&amp;LE43&amp;"');"</f>
        <v>xlswrite('G:\Mi unidad\1. PROYECTOS TELLO 2022\SCM SPILL OVERS\outputs\pobreza\alimentos\1%\simulacion_1\output_tests.xlsx',ub_vec_27','ub_vec_27');</v>
      </c>
      <c r="LL43">
        <v>27</v>
      </c>
      <c r="LM43" t="str">
        <f>"xlswrite('G:\Mi unidad\1. PROYECTOS TELLO 2022\SCM SPILL OVERS\outputs\pobreza\jefe_hogar\1%\simulacion_1\output_tests.xlsx',ub_vec_"&amp;LL43&amp;"','ub_vec_"&amp;LL43&amp;"');"</f>
        <v>xlswrite('G:\Mi unidad\1. PROYECTOS TELLO 2022\SCM SPILL OVERS\outputs\pobreza\jefe_hogar\1%\simulacion_1\output_tests.xlsx',ub_vec_27','ub_vec_27');</v>
      </c>
      <c r="LS43">
        <v>27</v>
      </c>
      <c r="LT43" t="str">
        <f>"xlswrite('G:\Mi unidad\1. PROYECTOS TELLO 2022\SCM SPILL OVERS\outputs\pobreza\mujeres\1%\simulacion_1\output_tests.xlsx',ub_vec_"&amp;LS43&amp;"','ub_vec_"&amp;LS43&amp;"');"</f>
        <v>xlswrite('G:\Mi unidad\1. PROYECTOS TELLO 2022\SCM SPILL OVERS\outputs\pobreza\mujeres\1%\simulacion_1\output_tests.xlsx',ub_vec_27','ub_vec_27');</v>
      </c>
      <c r="ME43">
        <v>27</v>
      </c>
      <c r="MF43" t="str">
        <f>"xlswrite('G:\Mi unidad\1. PROYECTOS TELLO 2022\SCM SPILL OVERS\outputs\pobreza\criminalidad\1%\simulacion_1\output_tests.xlsx',ub_vec_"&amp;ME43&amp;"','ub_vec_"&amp;ME43&amp;"');"</f>
        <v>xlswrite('G:\Mi unidad\1. PROYECTOS TELLO 2022\SCM SPILL OVERS\outputs\pobreza\criminalidad\1%\simulacion_1\output_tests.xlsx',ub_vec_27','ub_vec_27');</v>
      </c>
    </row>
    <row r="44" spans="1:344" x14ac:dyDescent="0.3">
      <c r="A44">
        <v>125</v>
      </c>
      <c r="B44" s="1" t="str">
        <f t="shared" si="12"/>
        <v>[data_125,provincias_125,~] = xlsread('BD_pobre_est_1_provincia_125.xlsx');</v>
      </c>
      <c r="E44" s="1" t="str">
        <f t="shared" si="13"/>
        <v>provincia_125 = unique(provincias_125(2:end,1));</v>
      </c>
      <c r="O44" s="1" t="str">
        <f t="shared" si="14"/>
        <v>pobreza_125 = reshape(data_125(:,2),T+S,N);</v>
      </c>
      <c r="T44" s="1" t="str">
        <f t="shared" si="15"/>
        <v xml:space="preserve">pobreza_125 = pobreza_125'; </v>
      </c>
      <c r="X44" s="1" t="str">
        <f t="shared" si="16"/>
        <v>tratado_125 = pobreza_125(1,:);</v>
      </c>
      <c r="AC44" s="1" t="str">
        <f t="shared" si="27"/>
        <v>pobreza_125(1,:) = [];</v>
      </c>
      <c r="AI44" s="1" t="str">
        <f t="shared" si="29"/>
        <v>pobreza_125 = [tratado_125;pobreza_125];</v>
      </c>
      <c r="AN44" s="1" t="str">
        <f t="shared" si="23"/>
        <v>Y_125 = pobreza_125; % outcome matrix</v>
      </c>
      <c r="AS44" s="1" t="str">
        <f t="shared" si="24"/>
        <v>Y_pre_125 = Y_125(:,1:T);</v>
      </c>
      <c r="AW44" s="1" t="str">
        <f t="shared" si="25"/>
        <v>Y_post_125 = Y_125(:,T+1:end);</v>
      </c>
      <c r="BA44" s="1" t="str">
        <f t="shared" si="26"/>
        <v>[a_hat_125,B_hat_125] = scm_batch(Y_pre_125);</v>
      </c>
      <c r="BF44" s="1" t="str">
        <f t="shared" si="17"/>
        <v>synthetic_control_125 = a_hat_125(1)+B_hat_125(1,:)*Y_125;</v>
      </c>
      <c r="BL44">
        <v>27</v>
      </c>
      <c r="BM44" s="1" t="str">
        <f>"A_"&amp;BL42&amp;"(:,ind_"&amp;BL42&amp;" == 0) = [];"</f>
        <v>A_27(:,ind_27 == 0) = [];</v>
      </c>
      <c r="BR44">
        <v>27</v>
      </c>
      <c r="BS44" s="1" t="str">
        <f>"ind_"&amp;BR42&amp;" = xlsread('spillover_bajo_niv_educ_"&amp;BR42&amp;".xlsx')"</f>
        <v>ind_27 = xlsread('spillover_bajo_niv_educ_27.xlsx')</v>
      </c>
      <c r="BX44">
        <v>27</v>
      </c>
      <c r="BY44" s="1" t="str">
        <f>"ind_"&amp;BX42&amp;" = xlsread('spillover_bajo_ingreso_"&amp;BX42&amp;".xlsx')"</f>
        <v>ind_27 = xlsread('spillover_bajo_ingreso_27.xlsx')</v>
      </c>
      <c r="CD44">
        <v>27</v>
      </c>
      <c r="CE44" s="1" t="str">
        <f>"ind_"&amp;CD42&amp;" = xlsread('spillover_densidad_"&amp;CD42&amp;".xlsx')"</f>
        <v>ind_27 = xlsread('spillover_densidad_27.xlsx')</v>
      </c>
      <c r="CJ44">
        <v>27</v>
      </c>
      <c r="CK44" s="1" t="str">
        <f>"ind_"&amp;CJ42&amp;" = xlsread('spillover_densidad_g_"&amp;CJ42&amp;".xlsx')"</f>
        <v>ind_27 = xlsread('spillover_densidad_g_27.xlsx')</v>
      </c>
      <c r="CP44">
        <v>27</v>
      </c>
      <c r="CQ44" s="1" t="str">
        <f>"ind_"&amp;CP42&amp;" = xlsread('spillover_tiempo_cs_"&amp;CP42&amp;".xlsx')"</f>
        <v>ind_27 = xlsread('spillover_tiempo_cs_27.xlsx')</v>
      </c>
      <c r="CW44">
        <v>27</v>
      </c>
      <c r="CX44" s="1" t="str">
        <f>"A_"&amp;CW41&amp;" = eye(N);"</f>
        <v>A_26 = eye(N);</v>
      </c>
      <c r="DB44">
        <v>27</v>
      </c>
      <c r="DC44" s="1" t="str">
        <f>"ind_"&amp;DB42&amp;" = xlsread('spillover_criminalidad_"&amp;DB42&amp;".xlsx')"</f>
        <v>ind_27 = xlsread('spillover_criminalidad_27.xlsx')</v>
      </c>
      <c r="DG44">
        <v>27</v>
      </c>
      <c r="DH44" s="1" t="str">
        <f>"ind_"&amp;DG42&amp;" = xlsread('spillover_jefe_hogar_"&amp;DG42&amp;".xlsx')"</f>
        <v>ind_27 = xlsread('spillover_jefe_hogar_27.xlsx')</v>
      </c>
      <c r="DL44">
        <v>27</v>
      </c>
      <c r="DM44" s="1" t="str">
        <f>"ind_"&amp;DL42&amp;" = xlsread('spillover_mujeres_"&amp;DL42&amp;".xlsx')"</f>
        <v>ind_27 = xlsread('spillover_mujeres_27.xlsx')</v>
      </c>
      <c r="DQ44" s="1" t="str">
        <f t="shared" si="28"/>
        <v>M_hat_125 = (eye(N)-B_hat_125)'*(eye(N)-B_hat_125);</v>
      </c>
      <c r="DW44" s="1" t="str">
        <f t="shared" si="18"/>
        <v>synthetic_control_sp_125 = a_hat_125(1)+B_hat_125(1,:)*Y_125;</v>
      </c>
      <c r="EC44" s="1" t="str">
        <f t="shared" si="19"/>
        <v>alpha1_hat_vec_125 = zeros(1,S);</v>
      </c>
      <c r="EG44">
        <v>18</v>
      </c>
      <c r="EH44" s="1" t="str">
        <f>"Y_Ts_"&amp;EG44&amp;" = Y_"&amp;EG44&amp;"(:,T+s);"</f>
        <v>Y_Ts_18 = Y_18(:,T+s);</v>
      </c>
      <c r="ER44" s="1" t="str">
        <f t="shared" si="20"/>
        <v>synthetic_control_125=synthetic_control_125';</v>
      </c>
      <c r="EW44" s="1" t="str">
        <f t="shared" si="21"/>
        <v>synthetic_control_sp_125=synthetic_control_sp_125';</v>
      </c>
      <c r="FB44" s="1" t="str">
        <f t="shared" si="22"/>
        <v>tratado_125=tratado_125';</v>
      </c>
      <c r="FF44" s="1" t="str">
        <f t="shared" si="30"/>
        <v>xlswrite('G:\Mi unidad\1. PROYECTOS TELLO 2022\SCM SPILL OVERS\outputs\pobreza\distancia_centro_salud\1%\simulacion_1\synthetic_control_outputs.xlsx',synthetic_control_125,125);</v>
      </c>
      <c r="FM44" s="1" t="str">
        <f t="shared" si="31"/>
        <v>xlswrite('G:\Mi unidad\1. PROYECTOS TELLO 2022\SCM SPILL OVERS\outputs\pobreza\informalidad\1%\simulacion_1\synthetic_control_outputs.xlsx',synthetic_control_125,125);</v>
      </c>
      <c r="FS44" s="1" t="str">
        <f t="shared" si="32"/>
        <v>xlswrite('G:\Mi unidad\1. PROYECTOS TELLO 2022\SCM SPILL OVERS\outputs\pobreza\densidad\1%\simulacion_1\synthetic_control_outputs.xlsx',synthetic_control_125,125);</v>
      </c>
      <c r="FZ44" s="1" t="str">
        <f t="shared" si="33"/>
        <v>xlswrite('G:\Mi unidad\1. PROYECTOS TELLO 2022\SCM SPILL OVERS\outputs\pobreza\bajo_niv_educ\1%\simulacion_1\synthetic_control_outputs.xlsx',synthetic_control_125,125);</v>
      </c>
      <c r="GF44" s="1" t="str">
        <f t="shared" si="34"/>
        <v>xlswrite('G:\Mi unidad\1. PROYECTOS TELLO 2022\SCM SPILL OVERS\outputs\pobreza\bajo_ingreso\1%\simulacion_1\synthetic_control_outputs.xlsx',synthetic_control_125,125);</v>
      </c>
      <c r="GL44" s="1" t="str">
        <f t="shared" si="35"/>
        <v>xlswrite('G:\Mi unidad\1. PROYECTOS TELLO 2022\SCM SPILL OVERS\outputs\pobreza\densidad_g\1%\simulacion_1\synthetic_control_outputs.xlsx',synthetic_control_125,125);</v>
      </c>
      <c r="GS44" s="1" t="str">
        <f t="shared" si="36"/>
        <v>xlswrite('G:\Mi unidad\1. PROYECTOS TELLO 2022\SCM SPILL OVERS\outputs\pobreza\alimentos\1%\simulacion_1\synthetic_control_outputs.xlsx',synthetic_control_125,125);</v>
      </c>
      <c r="GZ44" s="1" t="str">
        <f t="shared" si="37"/>
        <v>xlswrite('G:\Mi unidad\1. PROYECTOS TELLO 2022\SCM SPILL OVERS\outputs\pobreza\jefe_hogar\1%\simulacion_1\synthetic_control_outputs.xlsx',synthetic_control_125,125);</v>
      </c>
      <c r="HF44" s="1" t="str">
        <f t="shared" si="38"/>
        <v>xlswrite('G:\Mi unidad\1. PROYECTOS TELLO 2022\SCM SPILL OVERS\outputs\pobreza\mujeres\1%\simulacion_1\synthetic_control_outputs.xlsx',synthetic_control_125,125);</v>
      </c>
      <c r="HL44" s="1" t="str">
        <f t="shared" si="39"/>
        <v>xlswrite('G:\Mi unidad\1. PROYECTOS TELLO 2022\SCM SPILL OVERS\outputs\pobreza\criminalidad\1%\simulacion_1\synthetic_control_outputs.xlsx',synthetic_control_125,125);</v>
      </c>
      <c r="HS44">
        <v>17</v>
      </c>
      <c r="HT44" t="str">
        <f>"    p_value_vec_"&amp;HS44&amp;"(s) = p_value_"&amp;HS44&amp;";"</f>
        <v xml:space="preserve">    p_value_vec_17(s) = p_value_17;</v>
      </c>
      <c r="HZ44">
        <v>23</v>
      </c>
      <c r="IA44" t="s">
        <v>18</v>
      </c>
      <c r="IG44">
        <v>27</v>
      </c>
      <c r="IH44" t="str">
        <f>"xlswrite('G:\Mi unidad\1. PROYECTOS TELLO 2022\SCM SPILL OVERS\outputs\pobreza\bajo_niv_educ\1%\simulacion_1\output_tests.xlsx',p_value_vec_"&amp;IG44&amp;"','p_value_vec_"&amp;IG44&amp;"');"</f>
        <v>xlswrite('G:\Mi unidad\1. PROYECTOS TELLO 2022\SCM SPILL OVERS\outputs\pobreza\bajo_niv_educ\1%\simulacion_1\output_tests.xlsx',p_value_vec_27','p_value_vec_27');</v>
      </c>
      <c r="IU44">
        <v>27</v>
      </c>
      <c r="IV44" t="str">
        <f>"xlswrite('G:\Mi unidad\1. PROYECTOS TELLO 2022\SCM SPILL OVERS\outputs\pobreza\bajo_ingreso\1%\simulacion_1\output_tests.xlsx',p_value_vec_"&amp;IU44&amp;"','p_value_vec_"&amp;IU44&amp;"');"</f>
        <v>xlswrite('G:\Mi unidad\1. PROYECTOS TELLO 2022\SCM SPILL OVERS\outputs\pobreza\bajo_ingreso\1%\simulacion_1\output_tests.xlsx',p_value_vec_27','p_value_vec_27');</v>
      </c>
      <c r="JG44">
        <v>27</v>
      </c>
      <c r="JH44" t="str">
        <f>"xlswrite('G:\Mi unidad\1. PROYECTOS TELLO 2022\SCM SPILL OVERS\outputs\pobreza\densidad\1%\simulacion_1\output_tests.xlsx',p_value_vec_"&amp;JG44&amp;"','p_value_vec_"&amp;JG44&amp;"');"</f>
        <v>xlswrite('G:\Mi unidad\1. PROYECTOS TELLO 2022\SCM SPILL OVERS\outputs\pobreza\densidad\1%\simulacion_1\output_tests.xlsx',p_value_vec_27','p_value_vec_27');</v>
      </c>
      <c r="JS44">
        <v>27</v>
      </c>
      <c r="JT44" t="str">
        <f>"xlswrite('G:\Mi unidad\1. PROYECTOS TELLO 2022\SCM SPILL OVERS\outputs\pobreza\densidad_g\1%\simulacion_1\output_tests.xlsx',p_value_vec_"&amp;JS44&amp;"','p_value_vec_"&amp;JS44&amp;"');"</f>
        <v>xlswrite('G:\Mi unidad\1. PROYECTOS TELLO 2022\SCM SPILL OVERS\outputs\pobreza\densidad_g\1%\simulacion_1\output_tests.xlsx',p_value_vec_27','p_value_vec_27');</v>
      </c>
      <c r="KE44">
        <v>27</v>
      </c>
      <c r="KF44" t="str">
        <f>"xlswrite('G:\Mi unidad\1. PROYECTOS TELLO 2022\SCM SPILL OVERS\outputs\pobreza\distancia_centro_salud\1%\simulacion_1\output_tests.xlsx',p_value_vec_"&amp;KE44&amp;"','p_value_vec_"&amp;KE44&amp;"');"</f>
        <v>xlswrite('G:\Mi unidad\1. PROYECTOS TELLO 2022\SCM SPILL OVERS\outputs\pobreza\distancia_centro_salud\1%\simulacion_1\output_tests.xlsx',p_value_vec_27','p_value_vec_27');</v>
      </c>
      <c r="KR44">
        <v>27</v>
      </c>
      <c r="KS44" t="str">
        <f>"xlswrite('G:\Mi unidad\1. PROYECTOS TELLO 2022\SCM SPILL OVERS\outputs\pobreza\informalidad\1%\simulacion_1\output_tests.xlsx',p_value_vec_"&amp;KR44&amp;"','p_value_vec_"&amp;KR44&amp;"');"</f>
        <v>xlswrite('G:\Mi unidad\1. PROYECTOS TELLO 2022\SCM SPILL OVERS\outputs\pobreza\informalidad\1%\simulacion_1\output_tests.xlsx',p_value_vec_27','p_value_vec_27');</v>
      </c>
      <c r="LE44">
        <v>27</v>
      </c>
      <c r="LF44" t="str">
        <f>"xlswrite('G:\Mi unidad\1. PROYECTOS TELLO 2022\SCM SPILL OVERS\outputs\pobreza\alimentos\1%\simulacion_1\output_tests.xlsx',p_value_vec_"&amp;LE44&amp;"','p_value_vec_"&amp;LE44&amp;"');"</f>
        <v>xlswrite('G:\Mi unidad\1. PROYECTOS TELLO 2022\SCM SPILL OVERS\outputs\pobreza\alimentos\1%\simulacion_1\output_tests.xlsx',p_value_vec_27','p_value_vec_27');</v>
      </c>
      <c r="LL44">
        <v>27</v>
      </c>
      <c r="LM44" t="str">
        <f>"xlswrite('G:\Mi unidad\1. PROYECTOS TELLO 2022\SCM SPILL OVERS\outputs\pobreza\jefe_hogar\1%\simulacion_1\output_tests.xlsx',p_value_vec_"&amp;LL44&amp;"','p_value_vec_"&amp;LL44&amp;"');"</f>
        <v>xlswrite('G:\Mi unidad\1. PROYECTOS TELLO 2022\SCM SPILL OVERS\outputs\pobreza\jefe_hogar\1%\simulacion_1\output_tests.xlsx',p_value_vec_27','p_value_vec_27');</v>
      </c>
      <c r="LS44">
        <v>27</v>
      </c>
      <c r="LT44" t="str">
        <f>"xlswrite('G:\Mi unidad\1. PROYECTOS TELLO 2022\SCM SPILL OVERS\outputs\pobreza\mujeres\1%\simulacion_1\output_tests.xlsx',p_value_vec_"&amp;LS44&amp;"','p_value_vec_"&amp;LS44&amp;"');"</f>
        <v>xlswrite('G:\Mi unidad\1. PROYECTOS TELLO 2022\SCM SPILL OVERS\outputs\pobreza\mujeres\1%\simulacion_1\output_tests.xlsx',p_value_vec_27','p_value_vec_27');</v>
      </c>
      <c r="ME44">
        <v>27</v>
      </c>
      <c r="MF44" t="str">
        <f>"xlswrite('G:\Mi unidad\1. PROYECTOS TELLO 2022\SCM SPILL OVERS\outputs\pobreza\criminalidad\1%\simulacion_1\output_tests.xlsx',p_value_vec_"&amp;ME44&amp;"','p_value_vec_"&amp;ME44&amp;"');"</f>
        <v>xlswrite('G:\Mi unidad\1. PROYECTOS TELLO 2022\SCM SPILL OVERS\outputs\pobreza\criminalidad\1%\simulacion_1\output_tests.xlsx',p_value_vec_27','p_value_vec_27');</v>
      </c>
    </row>
    <row r="45" spans="1:344" x14ac:dyDescent="0.3">
      <c r="A45">
        <v>129</v>
      </c>
      <c r="B45" s="1" t="str">
        <f t="shared" si="12"/>
        <v>[data_129,provincias_129,~] = xlsread('BD_pobre_est_1_provincia_129.xlsx');</v>
      </c>
      <c r="E45" s="1" t="str">
        <f t="shared" si="13"/>
        <v>provincia_129 = unique(provincias_129(2:end,1));</v>
      </c>
      <c r="O45" s="1" t="str">
        <f t="shared" si="14"/>
        <v>pobreza_129 = reshape(data_129(:,2),T+S,N);</v>
      </c>
      <c r="T45" s="1" t="str">
        <f t="shared" si="15"/>
        <v xml:space="preserve">pobreza_129 = pobreza_129'; </v>
      </c>
      <c r="X45" s="1" t="str">
        <f t="shared" si="16"/>
        <v>tratado_129 = pobreza_129(1,:);</v>
      </c>
      <c r="AC45" s="1" t="str">
        <f t="shared" si="27"/>
        <v>pobreza_129(1,:) = [];</v>
      </c>
      <c r="AI45" s="1" t="str">
        <f t="shared" si="29"/>
        <v>pobreza_129 = [tratado_129;pobreza_129];</v>
      </c>
      <c r="AN45" s="1" t="str">
        <f t="shared" si="23"/>
        <v>Y_129 = pobreza_129; % outcome matrix</v>
      </c>
      <c r="AS45" s="1" t="str">
        <f t="shared" si="24"/>
        <v>Y_pre_129 = Y_129(:,1:T);</v>
      </c>
      <c r="AW45" s="1" t="str">
        <f t="shared" si="25"/>
        <v>Y_post_129 = Y_129(:,T+1:end);</v>
      </c>
      <c r="BA45" s="1" t="str">
        <f t="shared" si="26"/>
        <v>[a_hat_129,B_hat_129] = scm_batch(Y_pre_129);</v>
      </c>
      <c r="BF45" s="1" t="str">
        <f t="shared" si="17"/>
        <v>synthetic_control_129 = a_hat_129(1)+B_hat_129(1,:)*Y_129;</v>
      </c>
      <c r="BL45">
        <v>27</v>
      </c>
      <c r="BR45">
        <v>27</v>
      </c>
      <c r="BS45" s="1" t="str">
        <f>"A_"&amp;BR42&amp;" = eye(N);"</f>
        <v>A_27 = eye(N);</v>
      </c>
      <c r="BX45">
        <v>27</v>
      </c>
      <c r="BY45" s="1" t="str">
        <f>"A_"&amp;BX42&amp;" = eye(N);"</f>
        <v>A_27 = eye(N);</v>
      </c>
      <c r="CD45">
        <v>27</v>
      </c>
      <c r="CE45" s="1" t="str">
        <f>"A_"&amp;CD42&amp;" = eye(N);"</f>
        <v>A_27 = eye(N);</v>
      </c>
      <c r="CJ45">
        <v>27</v>
      </c>
      <c r="CK45" s="1" t="str">
        <f>"A_"&amp;CJ42&amp;" = eye(N);"</f>
        <v>A_27 = eye(N);</v>
      </c>
      <c r="CP45">
        <v>27</v>
      </c>
      <c r="CQ45" s="1" t="str">
        <f>"A_"&amp;CP42&amp;" = eye(N);"</f>
        <v>A_27 = eye(N);</v>
      </c>
      <c r="CW45">
        <v>27</v>
      </c>
      <c r="CX45" s="1" t="str">
        <f>"A_"&amp;CW41&amp;"(:,ind_"&amp;CW41&amp;" == 0) = [];"</f>
        <v>A_26(:,ind_26 == 0) = [];</v>
      </c>
      <c r="DB45">
        <v>27</v>
      </c>
      <c r="DC45" s="1" t="str">
        <f>"A_"&amp;DB42&amp;" = eye(N);"</f>
        <v>A_27 = eye(N);</v>
      </c>
      <c r="DG45">
        <v>27</v>
      </c>
      <c r="DH45" s="1" t="str">
        <f>"A_"&amp;DG42&amp;" = eye(N);"</f>
        <v>A_27 = eye(N);</v>
      </c>
      <c r="DL45">
        <v>27</v>
      </c>
      <c r="DM45" s="1" t="str">
        <f>"A_"&amp;DL42&amp;" = eye(N);"</f>
        <v>A_27 = eye(N);</v>
      </c>
      <c r="DQ45" s="1" t="str">
        <f t="shared" si="28"/>
        <v>M_hat_129 = (eye(N)-B_hat_129)'*(eye(N)-B_hat_129);</v>
      </c>
      <c r="DW45" s="1" t="str">
        <f t="shared" si="18"/>
        <v>synthetic_control_sp_129 = a_hat_129(1)+B_hat_129(1,:)*Y_129;</v>
      </c>
      <c r="EC45" s="1" t="str">
        <f t="shared" si="19"/>
        <v>alpha1_hat_vec_129 = zeros(1,S);</v>
      </c>
      <c r="EG45">
        <v>18</v>
      </c>
      <c r="EH45" s="1" t="str">
        <f>"gamma_hat_"&amp;EG44&amp;" = (A_"&amp;EG44&amp;"'*M_hat_"&amp;EG44&amp;"*A_"&amp;EG44&amp;")\(A_"&amp;EG44&amp;"'*(eye(N)-B_hat_"&amp;EG44&amp;")'*((eye(N)-B_hat_"&amp;EG44&amp;")*Y_Ts_"&amp;EG44&amp;"-a_hat_"&amp;EG44&amp;"));"</f>
        <v>gamma_hat_18 = (A_18'*M_hat_18*A_18)\(A_18'*(eye(N)-B_hat_18)'*((eye(N)-B_hat_18)*Y_Ts_18-a_hat_18));</v>
      </c>
      <c r="ER45" s="1" t="str">
        <f t="shared" si="20"/>
        <v>synthetic_control_129=synthetic_control_129';</v>
      </c>
      <c r="EW45" s="1" t="str">
        <f t="shared" si="21"/>
        <v>synthetic_control_sp_129=synthetic_control_sp_129';</v>
      </c>
      <c r="FB45" s="1" t="str">
        <f t="shared" si="22"/>
        <v>tratado_129=tratado_129';</v>
      </c>
      <c r="FF45" s="1" t="str">
        <f t="shared" si="30"/>
        <v>xlswrite('G:\Mi unidad\1. PROYECTOS TELLO 2022\SCM SPILL OVERS\outputs\pobreza\distancia_centro_salud\1%\simulacion_1\synthetic_control_outputs.xlsx',synthetic_control_129,129);</v>
      </c>
      <c r="FM45" s="1" t="str">
        <f t="shared" si="31"/>
        <v>xlswrite('G:\Mi unidad\1. PROYECTOS TELLO 2022\SCM SPILL OVERS\outputs\pobreza\informalidad\1%\simulacion_1\synthetic_control_outputs.xlsx',synthetic_control_129,129);</v>
      </c>
      <c r="FS45" s="1" t="str">
        <f t="shared" si="32"/>
        <v>xlswrite('G:\Mi unidad\1. PROYECTOS TELLO 2022\SCM SPILL OVERS\outputs\pobreza\densidad\1%\simulacion_1\synthetic_control_outputs.xlsx',synthetic_control_129,129);</v>
      </c>
      <c r="FZ45" s="1" t="str">
        <f t="shared" si="33"/>
        <v>xlswrite('G:\Mi unidad\1. PROYECTOS TELLO 2022\SCM SPILL OVERS\outputs\pobreza\bajo_niv_educ\1%\simulacion_1\synthetic_control_outputs.xlsx',synthetic_control_129,129);</v>
      </c>
      <c r="GF45" s="1" t="str">
        <f t="shared" si="34"/>
        <v>xlswrite('G:\Mi unidad\1. PROYECTOS TELLO 2022\SCM SPILL OVERS\outputs\pobreza\bajo_ingreso\1%\simulacion_1\synthetic_control_outputs.xlsx',synthetic_control_129,129);</v>
      </c>
      <c r="GL45" s="1" t="str">
        <f t="shared" si="35"/>
        <v>xlswrite('G:\Mi unidad\1. PROYECTOS TELLO 2022\SCM SPILL OVERS\outputs\pobreza\densidad_g\1%\simulacion_1\synthetic_control_outputs.xlsx',synthetic_control_129,129);</v>
      </c>
      <c r="GS45" s="1" t="str">
        <f t="shared" si="36"/>
        <v>xlswrite('G:\Mi unidad\1. PROYECTOS TELLO 2022\SCM SPILL OVERS\outputs\pobreza\alimentos\1%\simulacion_1\synthetic_control_outputs.xlsx',synthetic_control_129,129);</v>
      </c>
      <c r="GZ45" s="1" t="str">
        <f t="shared" si="37"/>
        <v>xlswrite('G:\Mi unidad\1. PROYECTOS TELLO 2022\SCM SPILL OVERS\outputs\pobreza\jefe_hogar\1%\simulacion_1\synthetic_control_outputs.xlsx',synthetic_control_129,129);</v>
      </c>
      <c r="HF45" s="1" t="str">
        <f t="shared" si="38"/>
        <v>xlswrite('G:\Mi unidad\1. PROYECTOS TELLO 2022\SCM SPILL OVERS\outputs\pobreza\mujeres\1%\simulacion_1\synthetic_control_outputs.xlsx',synthetic_control_129,129);</v>
      </c>
      <c r="HL45" s="1" t="str">
        <f t="shared" si="39"/>
        <v>xlswrite('G:\Mi unidad\1. PROYECTOS TELLO 2022\SCM SPILL OVERS\outputs\pobreza\criminalidad\1%\simulacion_1\synthetic_control_outputs.xlsx',synthetic_control_129,129);</v>
      </c>
      <c r="HS45">
        <v>17</v>
      </c>
      <c r="HT45" t="str">
        <f>"    lb_vec_"&amp;HS45&amp;"(s) = lb_"&amp;HS45&amp;";"</f>
        <v xml:space="preserve">    lb_vec_17(s) = lb_17;</v>
      </c>
      <c r="HZ45">
        <v>26</v>
      </c>
      <c r="IA45" t="str">
        <f>"spillover_test_"&amp;HZ45&amp;" = zeros(1,S);"</f>
        <v>spillover_test_26 = zeros(1,S);</v>
      </c>
      <c r="IG45">
        <v>27</v>
      </c>
      <c r="IH45" t="str">
        <f>"xlswrite('G:\Mi unidad\1. PROYECTOS TELLO 2022\SCM SPILL OVERS\outputs\pobreza\bajo_niv_educ\1%\simulacion_1\output_tests.xlsx',alpha1_hat_vec_"&amp;IG45&amp;"','alpha1_hat_vec_"&amp;IG45&amp;"');"</f>
        <v>xlswrite('G:\Mi unidad\1. PROYECTOS TELLO 2022\SCM SPILL OVERS\outputs\pobreza\bajo_niv_educ\1%\simulacion_1\output_tests.xlsx',alpha1_hat_vec_27','alpha1_hat_vec_27');</v>
      </c>
      <c r="IU45">
        <v>27</v>
      </c>
      <c r="IV45" t="str">
        <f>"xlswrite('G:\Mi unidad\1. PROYECTOS TELLO 2022\SCM SPILL OVERS\outputs\pobreza\bajo_ingreso\1%\simulacion_1\output_tests.xlsx',alpha1_hat_vec_"&amp;IU45&amp;"','alpha1_hat_vec_"&amp;IU45&amp;"');"</f>
        <v>xlswrite('G:\Mi unidad\1. PROYECTOS TELLO 2022\SCM SPILL OVERS\outputs\pobreza\bajo_ingreso\1%\simulacion_1\output_tests.xlsx',alpha1_hat_vec_27','alpha1_hat_vec_27');</v>
      </c>
      <c r="JG45">
        <v>27</v>
      </c>
      <c r="JH45" t="str">
        <f>"xlswrite('G:\Mi unidad\1. PROYECTOS TELLO 2022\SCM SPILL OVERS\outputs\pobreza\densidad\1%\simulacion_1\output_tests.xlsx',alpha1_hat_vec_"&amp;JG45&amp;"','alpha1_hat_vec_"&amp;JG45&amp;"');"</f>
        <v>xlswrite('G:\Mi unidad\1. PROYECTOS TELLO 2022\SCM SPILL OVERS\outputs\pobreza\densidad\1%\simulacion_1\output_tests.xlsx',alpha1_hat_vec_27','alpha1_hat_vec_27');</v>
      </c>
      <c r="JS45">
        <v>27</v>
      </c>
      <c r="JT45" t="str">
        <f>"xlswrite('G:\Mi unidad\1. PROYECTOS TELLO 2022\SCM SPILL OVERS\outputs\pobreza\densidad_g\1%\simulacion_1\output_tests.xlsx',alpha1_hat_vec_"&amp;JS45&amp;"','alpha1_hat_vec_"&amp;JS45&amp;"');"</f>
        <v>xlswrite('G:\Mi unidad\1. PROYECTOS TELLO 2022\SCM SPILL OVERS\outputs\pobreza\densidad_g\1%\simulacion_1\output_tests.xlsx',alpha1_hat_vec_27','alpha1_hat_vec_27');</v>
      </c>
      <c r="KE45">
        <v>27</v>
      </c>
      <c r="KF45" t="str">
        <f>"xlswrite('G:\Mi unidad\1. PROYECTOS TELLO 2022\SCM SPILL OVERS\outputs\pobreza\distancia_centro_salud\1%\simulacion_1\output_tests.xlsx',alpha1_hat_vec_"&amp;KE45&amp;"','alpha1_hat_vec_"&amp;KE45&amp;"');"</f>
        <v>xlswrite('G:\Mi unidad\1. PROYECTOS TELLO 2022\SCM SPILL OVERS\outputs\pobreza\distancia_centro_salud\1%\simulacion_1\output_tests.xlsx',alpha1_hat_vec_27','alpha1_hat_vec_27');</v>
      </c>
      <c r="KR45">
        <v>27</v>
      </c>
      <c r="KS45" t="str">
        <f>"xlswrite('G:\Mi unidad\1. PROYECTOS TELLO 2022\SCM SPILL OVERS\outputs\pobreza\informalidad\1%\simulacion_1\output_tests.xlsx',alpha1_hat_vec_"&amp;KR45&amp;"','alpha1_hat_vec_"&amp;KR45&amp;"');"</f>
        <v>xlswrite('G:\Mi unidad\1. PROYECTOS TELLO 2022\SCM SPILL OVERS\outputs\pobreza\informalidad\1%\simulacion_1\output_tests.xlsx',alpha1_hat_vec_27','alpha1_hat_vec_27');</v>
      </c>
      <c r="LE45">
        <v>27</v>
      </c>
      <c r="LF45" t="str">
        <f>"xlswrite('G:\Mi unidad\1. PROYECTOS TELLO 2022\SCM SPILL OVERS\outputs\pobreza\alimentos\1%\simulacion_1\output_tests.xlsx',alpha1_hat_vec_"&amp;LE45&amp;"','alpha1_hat_vec_"&amp;LE45&amp;"');"</f>
        <v>xlswrite('G:\Mi unidad\1. PROYECTOS TELLO 2022\SCM SPILL OVERS\outputs\pobreza\alimentos\1%\simulacion_1\output_tests.xlsx',alpha1_hat_vec_27','alpha1_hat_vec_27');</v>
      </c>
      <c r="LL45">
        <v>27</v>
      </c>
      <c r="LM45" t="str">
        <f>"xlswrite('G:\Mi unidad\1. PROYECTOS TELLO 2022\SCM SPILL OVERS\outputs\pobreza\jefe_hogar\1%\simulacion_1\output_tests.xlsx',alpha1_hat_vec_"&amp;LL45&amp;"','alpha1_hat_vec_"&amp;LL45&amp;"');"</f>
        <v>xlswrite('G:\Mi unidad\1. PROYECTOS TELLO 2022\SCM SPILL OVERS\outputs\pobreza\jefe_hogar\1%\simulacion_1\output_tests.xlsx',alpha1_hat_vec_27','alpha1_hat_vec_27');</v>
      </c>
      <c r="LS45">
        <v>27</v>
      </c>
      <c r="LT45" t="str">
        <f>"xlswrite('G:\Mi unidad\1. PROYECTOS TELLO 2022\SCM SPILL OVERS\outputs\pobreza\mujeres\1%\simulacion_1\output_tests.xlsx',alpha1_hat_vec_"&amp;LS45&amp;"','alpha1_hat_vec_"&amp;LS45&amp;"');"</f>
        <v>xlswrite('G:\Mi unidad\1. PROYECTOS TELLO 2022\SCM SPILL OVERS\outputs\pobreza\mujeres\1%\simulacion_1\output_tests.xlsx',alpha1_hat_vec_27','alpha1_hat_vec_27');</v>
      </c>
      <c r="ME45">
        <v>27</v>
      </c>
      <c r="MF45" t="str">
        <f>"xlswrite('G:\Mi unidad\1. PROYECTOS TELLO 2022\SCM SPILL OVERS\outputs\pobreza\criminalidad\1%\simulacion_1\output_tests.xlsx',alpha1_hat_vec_"&amp;ME45&amp;"','alpha1_hat_vec_"&amp;ME45&amp;"');"</f>
        <v>xlswrite('G:\Mi unidad\1. PROYECTOS TELLO 2022\SCM SPILL OVERS\outputs\pobreza\criminalidad\1%\simulacion_1\output_tests.xlsx',alpha1_hat_vec_27','alpha1_hat_vec_27');</v>
      </c>
    </row>
    <row r="46" spans="1:344" x14ac:dyDescent="0.3">
      <c r="A46">
        <v>130</v>
      </c>
      <c r="B46" s="1" t="str">
        <f t="shared" si="12"/>
        <v>[data_130,provincias_130,~] = xlsread('BD_pobre_est_1_provincia_130.xlsx');</v>
      </c>
      <c r="E46" s="1" t="str">
        <f t="shared" si="13"/>
        <v>provincia_130 = unique(provincias_130(2:end,1));</v>
      </c>
      <c r="O46" s="1" t="str">
        <f t="shared" si="14"/>
        <v>pobreza_130 = reshape(data_130(:,2),T+S,N);</v>
      </c>
      <c r="T46" s="1" t="str">
        <f t="shared" si="15"/>
        <v xml:space="preserve">pobreza_130 = pobreza_130'; </v>
      </c>
      <c r="X46" s="1" t="str">
        <f t="shared" si="16"/>
        <v>tratado_130 = pobreza_130(1,:);</v>
      </c>
      <c r="AC46" s="1" t="str">
        <f t="shared" si="27"/>
        <v>pobreza_130(1,:) = [];</v>
      </c>
      <c r="AI46" s="1" t="str">
        <f t="shared" si="29"/>
        <v>pobreza_130 = [tratado_130;pobreza_130];</v>
      </c>
      <c r="AN46" s="1" t="str">
        <f t="shared" si="23"/>
        <v>Y_130 = pobreza_130; % outcome matrix</v>
      </c>
      <c r="AS46" s="1" t="str">
        <f t="shared" si="24"/>
        <v>Y_pre_130 = Y_130(:,1:T);</v>
      </c>
      <c r="AW46" s="1" t="str">
        <f t="shared" si="25"/>
        <v>Y_post_130 = Y_130(:,T+1:end);</v>
      </c>
      <c r="BA46" s="1" t="str">
        <f t="shared" si="26"/>
        <v>[a_hat_130,B_hat_130] = scm_batch(Y_pre_130);</v>
      </c>
      <c r="BF46" s="1" t="str">
        <f t="shared" si="17"/>
        <v>synthetic_control_130 = a_hat_130(1)+B_hat_130(1,:)*Y_130;</v>
      </c>
      <c r="BL46">
        <v>27</v>
      </c>
      <c r="BR46">
        <v>27</v>
      </c>
      <c r="BS46" s="1" t="str">
        <f>"A_"&amp;BR42&amp;"(:,ind_"&amp;BR42&amp;" == 0) = [];"</f>
        <v>A_27(:,ind_27 == 0) = [];</v>
      </c>
      <c r="BX46">
        <v>27</v>
      </c>
      <c r="BY46" s="1" t="str">
        <f>"A_"&amp;BX42&amp;"(:,ind_"&amp;BX42&amp;" == 0) = [];"</f>
        <v>A_27(:,ind_27 == 0) = [];</v>
      </c>
      <c r="CD46">
        <v>27</v>
      </c>
      <c r="CE46" s="1" t="str">
        <f>"A_"&amp;CD42&amp;"(:,ind_"&amp;CD42&amp;" == 0) = [];"</f>
        <v>A_27(:,ind_27 == 0) = [];</v>
      </c>
      <c r="CJ46">
        <v>27</v>
      </c>
      <c r="CK46" s="1" t="str">
        <f>"A_"&amp;CJ42&amp;"(:,ind_"&amp;CJ42&amp;" == 0) = [];"</f>
        <v>A_27(:,ind_27 == 0) = [];</v>
      </c>
      <c r="CP46">
        <v>27</v>
      </c>
      <c r="CQ46" s="1" t="str">
        <f>"A_"&amp;CP42&amp;"(:,ind_"&amp;CP42&amp;" == 0) = [];"</f>
        <v>A_27(:,ind_27 == 0) = [];</v>
      </c>
      <c r="CW46">
        <v>27</v>
      </c>
      <c r="CX46" t="str">
        <f>"%A_"&amp;CW46</f>
        <v>%A_27</v>
      </c>
      <c r="DB46">
        <v>27</v>
      </c>
      <c r="DC46" s="1" t="str">
        <f>"A_"&amp;DB42&amp;"(:,ind_"&amp;DB42&amp;" == 0) = [];"</f>
        <v>A_27(:,ind_27 == 0) = [];</v>
      </c>
      <c r="DG46">
        <v>27</v>
      </c>
      <c r="DH46" s="1" t="str">
        <f>"A_"&amp;DG42&amp;"(:,ind_"&amp;DG42&amp;" == 0) = [];"</f>
        <v>A_27(:,ind_27 == 0) = [];</v>
      </c>
      <c r="DL46">
        <v>27</v>
      </c>
      <c r="DM46" s="1" t="str">
        <f>"A_"&amp;DL42&amp;"(:,ind_"&amp;DL42&amp;" == 0) = [];"</f>
        <v>A_27(:,ind_27 == 0) = [];</v>
      </c>
      <c r="DQ46" s="1" t="str">
        <f t="shared" si="28"/>
        <v>M_hat_130 = (eye(N)-B_hat_130)'*(eye(N)-B_hat_130);</v>
      </c>
      <c r="DW46" s="1" t="str">
        <f t="shared" si="18"/>
        <v>synthetic_control_sp_130 = a_hat_130(1)+B_hat_130(1,:)*Y_130;</v>
      </c>
      <c r="EC46" s="1" t="str">
        <f t="shared" si="19"/>
        <v>alpha1_hat_vec_130 = zeros(1,S);</v>
      </c>
      <c r="EG46">
        <v>18</v>
      </c>
      <c r="EH46" s="1" t="str">
        <f>"alpha_hat_"&amp;EG46&amp;" = A_"&amp;EG46&amp;"*gamma_hat_"&amp;EG46&amp;";"</f>
        <v>alpha_hat_18 = A_18*gamma_hat_18;</v>
      </c>
      <c r="ER46" s="1" t="str">
        <f t="shared" si="20"/>
        <v>synthetic_control_130=synthetic_control_130';</v>
      </c>
      <c r="EW46" s="1" t="str">
        <f t="shared" si="21"/>
        <v>synthetic_control_sp_130=synthetic_control_sp_130';</v>
      </c>
      <c r="FB46" s="1" t="str">
        <f t="shared" si="22"/>
        <v>tratado_130=tratado_130';</v>
      </c>
      <c r="FF46" s="1" t="str">
        <f t="shared" si="30"/>
        <v>xlswrite('G:\Mi unidad\1. PROYECTOS TELLO 2022\SCM SPILL OVERS\outputs\pobreza\distancia_centro_salud\1%\simulacion_1\synthetic_control_outputs.xlsx',synthetic_control_130,130);</v>
      </c>
      <c r="FM46" s="1" t="str">
        <f t="shared" si="31"/>
        <v>xlswrite('G:\Mi unidad\1. PROYECTOS TELLO 2022\SCM SPILL OVERS\outputs\pobreza\informalidad\1%\simulacion_1\synthetic_control_outputs.xlsx',synthetic_control_130,130);</v>
      </c>
      <c r="FS46" s="1" t="str">
        <f t="shared" si="32"/>
        <v>xlswrite('G:\Mi unidad\1. PROYECTOS TELLO 2022\SCM SPILL OVERS\outputs\pobreza\densidad\1%\simulacion_1\synthetic_control_outputs.xlsx',synthetic_control_130,130);</v>
      </c>
      <c r="FZ46" s="1" t="str">
        <f t="shared" si="33"/>
        <v>xlswrite('G:\Mi unidad\1. PROYECTOS TELLO 2022\SCM SPILL OVERS\outputs\pobreza\bajo_niv_educ\1%\simulacion_1\synthetic_control_outputs.xlsx',synthetic_control_130,130);</v>
      </c>
      <c r="GF46" s="1" t="str">
        <f t="shared" si="34"/>
        <v>xlswrite('G:\Mi unidad\1. PROYECTOS TELLO 2022\SCM SPILL OVERS\outputs\pobreza\bajo_ingreso\1%\simulacion_1\synthetic_control_outputs.xlsx',synthetic_control_130,130);</v>
      </c>
      <c r="GL46" s="1" t="str">
        <f t="shared" si="35"/>
        <v>xlswrite('G:\Mi unidad\1. PROYECTOS TELLO 2022\SCM SPILL OVERS\outputs\pobreza\densidad_g\1%\simulacion_1\synthetic_control_outputs.xlsx',synthetic_control_130,130);</v>
      </c>
      <c r="GS46" s="1" t="str">
        <f t="shared" si="36"/>
        <v>xlswrite('G:\Mi unidad\1. PROYECTOS TELLO 2022\SCM SPILL OVERS\outputs\pobreza\alimentos\1%\simulacion_1\synthetic_control_outputs.xlsx',synthetic_control_130,130);</v>
      </c>
      <c r="GZ46" s="1" t="str">
        <f t="shared" si="37"/>
        <v>xlswrite('G:\Mi unidad\1. PROYECTOS TELLO 2022\SCM SPILL OVERS\outputs\pobreza\jefe_hogar\1%\simulacion_1\synthetic_control_outputs.xlsx',synthetic_control_130,130);</v>
      </c>
      <c r="HF46" s="1" t="str">
        <f t="shared" si="38"/>
        <v>xlswrite('G:\Mi unidad\1. PROYECTOS TELLO 2022\SCM SPILL OVERS\outputs\pobreza\mujeres\1%\simulacion_1\synthetic_control_outputs.xlsx',synthetic_control_130,130);</v>
      </c>
      <c r="HL46" s="1" t="str">
        <f t="shared" si="39"/>
        <v>xlswrite('G:\Mi unidad\1. PROYECTOS TELLO 2022\SCM SPILL OVERS\outputs\pobreza\criminalidad\1%\simulacion_1\synthetic_control_outputs.xlsx',synthetic_control_130,130);</v>
      </c>
      <c r="HS46">
        <v>17</v>
      </c>
      <c r="HT46" t="str">
        <f>"    ub_vec_"&amp;HS46&amp;"(s) = ub_"&amp;HS45&amp;";"</f>
        <v xml:space="preserve">    ub_vec_17(s) = ub_17;</v>
      </c>
      <c r="HZ46">
        <v>26</v>
      </c>
      <c r="IA46" t="s">
        <v>35</v>
      </c>
      <c r="IG46">
        <v>27</v>
      </c>
      <c r="IH46" t="str">
        <f>"xlswrite('G:\Mi unidad\1. PROYECTOS TELLO 2022\SCM SPILL OVERS\outputs\pobreza\bajo_niv_educ\1%\simulacion_1\output_tests.xlsx',spillover_test_"&amp;IG46&amp;"','sp_test_"&amp;IG46&amp;"');"</f>
        <v>xlswrite('G:\Mi unidad\1. PROYECTOS TELLO 2022\SCM SPILL OVERS\outputs\pobreza\bajo_niv_educ\1%\simulacion_1\output_tests.xlsx',spillover_test_27','sp_test_27');</v>
      </c>
      <c r="IU46">
        <v>27</v>
      </c>
      <c r="IV46" t="str">
        <f>"xlswrite('G:\Mi unidad\1. PROYECTOS TELLO 2022\SCM SPILL OVERS\outputs\pobreza\bajo_ingreso\1%\simulacion_1\output_tests.xlsx',spillover_test_"&amp;IU46&amp;"','sp_test_"&amp;IU46&amp;"');"</f>
        <v>xlswrite('G:\Mi unidad\1. PROYECTOS TELLO 2022\SCM SPILL OVERS\outputs\pobreza\bajo_ingreso\1%\simulacion_1\output_tests.xlsx',spillover_test_27','sp_test_27');</v>
      </c>
      <c r="JG46">
        <v>27</v>
      </c>
      <c r="JH46" t="str">
        <f>"xlswrite('G:\Mi unidad\1. PROYECTOS TELLO 2022\SCM SPILL OVERS\outputs\pobreza\densidad\1%\simulacion_1\output_tests.xlsx',spillover_test_"&amp;JG46&amp;"','sp_test_"&amp;JG46&amp;"');"</f>
        <v>xlswrite('G:\Mi unidad\1. PROYECTOS TELLO 2022\SCM SPILL OVERS\outputs\pobreza\densidad\1%\simulacion_1\output_tests.xlsx',spillover_test_27','sp_test_27');</v>
      </c>
      <c r="JS46">
        <v>27</v>
      </c>
      <c r="JT46" t="str">
        <f>"xlswrite('G:\Mi unidad\1. PROYECTOS TELLO 2022\SCM SPILL OVERS\outputs\pobreza\densidad_g\1%\simulacion_1\output_tests.xlsx',spillover_test_"&amp;JS46&amp;"','sp_test_"&amp;JS46&amp;"');"</f>
        <v>xlswrite('G:\Mi unidad\1. PROYECTOS TELLO 2022\SCM SPILL OVERS\outputs\pobreza\densidad_g\1%\simulacion_1\output_tests.xlsx',spillover_test_27','sp_test_27');</v>
      </c>
      <c r="KE46">
        <v>27</v>
      </c>
      <c r="KF46" t="str">
        <f>"xlswrite('G:\Mi unidad\1. PROYECTOS TELLO 2022\SCM SPILL OVERS\outputs\pobreza\distancia_centro_salud\1%\simulacion_1\output_tests.xlsx',spillover_test_"&amp;KE46&amp;"','sp_test_"&amp;KE46&amp;"');"</f>
        <v>xlswrite('G:\Mi unidad\1. PROYECTOS TELLO 2022\SCM SPILL OVERS\outputs\pobreza\distancia_centro_salud\1%\simulacion_1\output_tests.xlsx',spillover_test_27','sp_test_27');</v>
      </c>
      <c r="KR46">
        <v>27</v>
      </c>
      <c r="KS46" t="str">
        <f>"xlswrite('G:\Mi unidad\1. PROYECTOS TELLO 2022\SCM SPILL OVERS\outputs\pobreza\informalidad\1%\simulacion_1\output_tests.xlsx',spillover_test_"&amp;KR46&amp;"','sp_test_"&amp;KR46&amp;"');"</f>
        <v>xlswrite('G:\Mi unidad\1. PROYECTOS TELLO 2022\SCM SPILL OVERS\outputs\pobreza\informalidad\1%\simulacion_1\output_tests.xlsx',spillover_test_27','sp_test_27');</v>
      </c>
      <c r="LE46">
        <v>27</v>
      </c>
      <c r="LF46" t="str">
        <f>"xlswrite('G:\Mi unidad\1. PROYECTOS TELLO 2022\SCM SPILL OVERS\outputs\pobreza\alimentos\1%\simulacion_1\output_tests.xlsx',spillover_test_"&amp;LE46&amp;"','sp_test_"&amp;LE46&amp;"');"</f>
        <v>xlswrite('G:\Mi unidad\1. PROYECTOS TELLO 2022\SCM SPILL OVERS\outputs\pobreza\alimentos\1%\simulacion_1\output_tests.xlsx',spillover_test_27','sp_test_27');</v>
      </c>
      <c r="LL46">
        <v>27</v>
      </c>
      <c r="LM46" t="str">
        <f>"xlswrite('G:\Mi unidad\1. PROYECTOS TELLO 2022\SCM SPILL OVERS\outputs\pobreza\jefe_hogar\1%\simulacion_1\output_tests.xlsx',spillover_test_"&amp;LL46&amp;"','sp_test_"&amp;LL46&amp;"');"</f>
        <v>xlswrite('G:\Mi unidad\1. PROYECTOS TELLO 2022\SCM SPILL OVERS\outputs\pobreza\jefe_hogar\1%\simulacion_1\output_tests.xlsx',spillover_test_27','sp_test_27');</v>
      </c>
      <c r="LS46">
        <v>27</v>
      </c>
      <c r="LT46" t="str">
        <f>"xlswrite('G:\Mi unidad\1. PROYECTOS TELLO 2022\SCM SPILL OVERS\outputs\pobreza\mujeres\1%\simulacion_1\output_tests.xlsx',spillover_test_"&amp;LS46&amp;"','sp_test_"&amp;LS46&amp;"');"</f>
        <v>xlswrite('G:\Mi unidad\1. PROYECTOS TELLO 2022\SCM SPILL OVERS\outputs\pobreza\mujeres\1%\simulacion_1\output_tests.xlsx',spillover_test_27','sp_test_27');</v>
      </c>
      <c r="ME46">
        <v>27</v>
      </c>
      <c r="MF46" t="str">
        <f>"xlswrite('G:\Mi unidad\1. PROYECTOS TELLO 2022\SCM SPILL OVERS\outputs\pobreza\criminalidad\1%\simulacion_1\output_tests.xlsx',spillover_test_"&amp;ME46&amp;"','sp_test_"&amp;ME46&amp;"');"</f>
        <v>xlswrite('G:\Mi unidad\1. PROYECTOS TELLO 2022\SCM SPILL OVERS\outputs\pobreza\criminalidad\1%\simulacion_1\output_tests.xlsx',spillover_test_27','sp_test_27');</v>
      </c>
    </row>
    <row r="47" spans="1:344" x14ac:dyDescent="0.3">
      <c r="A47">
        <v>133</v>
      </c>
      <c r="B47" s="1" t="str">
        <f t="shared" si="12"/>
        <v>[data_133,provincias_133,~] = xlsread('BD_pobre_est_1_provincia_133.xlsx');</v>
      </c>
      <c r="E47" s="1" t="str">
        <f t="shared" si="13"/>
        <v>provincia_133 = unique(provincias_133(2:end,1));</v>
      </c>
      <c r="O47" s="1" t="str">
        <f t="shared" si="14"/>
        <v>pobreza_133 = reshape(data_133(:,2),T+S,N);</v>
      </c>
      <c r="T47" s="1" t="str">
        <f t="shared" si="15"/>
        <v xml:space="preserve">pobreza_133 = pobreza_133'; </v>
      </c>
      <c r="X47" s="1" t="str">
        <f t="shared" si="16"/>
        <v>tratado_133 = pobreza_133(1,:);</v>
      </c>
      <c r="AC47" s="1" t="str">
        <f t="shared" si="27"/>
        <v>pobreza_133(1,:) = [];</v>
      </c>
      <c r="AI47" s="1" t="str">
        <f t="shared" si="29"/>
        <v>pobreza_133 = [tratado_133;pobreza_133];</v>
      </c>
      <c r="AN47" s="1" t="str">
        <f t="shared" si="23"/>
        <v>Y_133 = pobreza_133; % outcome matrix</v>
      </c>
      <c r="AS47" s="1" t="str">
        <f t="shared" si="24"/>
        <v>Y_pre_133 = Y_133(:,1:T);</v>
      </c>
      <c r="AW47" s="1" t="str">
        <f t="shared" si="25"/>
        <v>Y_post_133 = Y_133(:,T+1:end);</v>
      </c>
      <c r="BA47" s="1" t="str">
        <f t="shared" si="26"/>
        <v>[a_hat_133,B_hat_133] = scm_batch(Y_pre_133);</v>
      </c>
      <c r="BF47" s="1" t="str">
        <f t="shared" si="17"/>
        <v>synthetic_control_133 = a_hat_133(1)+B_hat_133(1,:)*Y_133;</v>
      </c>
      <c r="BL47">
        <v>38</v>
      </c>
      <c r="BM47" s="1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P47">
        <v>38</v>
      </c>
      <c r="CQ47" t="str">
        <f>"%A_"&amp;CP47</f>
        <v>%A_38</v>
      </c>
      <c r="CW47">
        <v>38</v>
      </c>
      <c r="CX47" t="str">
        <f>"% Provincia_"&amp;CW47</f>
        <v>% Provincia_38</v>
      </c>
      <c r="DB47">
        <v>38</v>
      </c>
      <c r="DC47" t="str">
        <f>"%A_"&amp;DB47</f>
        <v>%A_38</v>
      </c>
      <c r="DG47">
        <v>38</v>
      </c>
      <c r="DH47" t="str">
        <f>"%A_"&amp;DG47</f>
        <v>%A_38</v>
      </c>
      <c r="DL47">
        <v>38</v>
      </c>
      <c r="DM47" t="str">
        <f>"%A_"&amp;DL47</f>
        <v>%A_38</v>
      </c>
      <c r="DQ47" s="1" t="str">
        <f t="shared" si="28"/>
        <v>M_hat_133 = (eye(N)-B_hat_133)'*(eye(N)-B_hat_133);</v>
      </c>
      <c r="DW47" s="1" t="str">
        <f t="shared" si="18"/>
        <v>synthetic_control_sp_133 = a_hat_133(1)+B_hat_133(1,:)*Y_133;</v>
      </c>
      <c r="EC47" s="1" t="str">
        <f t="shared" si="19"/>
        <v>alpha1_hat_vec_133 = zeros(1,S);</v>
      </c>
      <c r="EG47">
        <v>18</v>
      </c>
      <c r="EH47" s="1" t="str">
        <f>"alpha1_hat_vec_"&amp;EG47&amp;"(s) = alpha_hat_"&amp;EG47&amp;"(1);"</f>
        <v>alpha1_hat_vec_18(s) = alpha_hat_18(1);</v>
      </c>
      <c r="ER47" s="1" t="str">
        <f t="shared" si="20"/>
        <v>synthetic_control_133=synthetic_control_133';</v>
      </c>
      <c r="EW47" s="1" t="str">
        <f t="shared" si="21"/>
        <v>synthetic_control_sp_133=synthetic_control_sp_133';</v>
      </c>
      <c r="FB47" s="1" t="str">
        <f t="shared" si="22"/>
        <v>tratado_133=tratado_133';</v>
      </c>
      <c r="FF47" s="1" t="str">
        <f t="shared" si="30"/>
        <v>xlswrite('G:\Mi unidad\1. PROYECTOS TELLO 2022\SCM SPILL OVERS\outputs\pobreza\distancia_centro_salud\1%\simulacion_1\synthetic_control_outputs.xlsx',synthetic_control_133,133);</v>
      </c>
      <c r="FM47" s="1" t="str">
        <f t="shared" si="31"/>
        <v>xlswrite('G:\Mi unidad\1. PROYECTOS TELLO 2022\SCM SPILL OVERS\outputs\pobreza\informalidad\1%\simulacion_1\synthetic_control_outputs.xlsx',synthetic_control_133,133);</v>
      </c>
      <c r="FS47" s="1" t="str">
        <f t="shared" si="32"/>
        <v>xlswrite('G:\Mi unidad\1. PROYECTOS TELLO 2022\SCM SPILL OVERS\outputs\pobreza\densidad\1%\simulacion_1\synthetic_control_outputs.xlsx',synthetic_control_133,133);</v>
      </c>
      <c r="FZ47" s="1" t="str">
        <f t="shared" si="33"/>
        <v>xlswrite('G:\Mi unidad\1. PROYECTOS TELLO 2022\SCM SPILL OVERS\outputs\pobreza\bajo_niv_educ\1%\simulacion_1\synthetic_control_outputs.xlsx',synthetic_control_133,133);</v>
      </c>
      <c r="GF47" s="1" t="str">
        <f t="shared" si="34"/>
        <v>xlswrite('G:\Mi unidad\1. PROYECTOS TELLO 2022\SCM SPILL OVERS\outputs\pobreza\bajo_ingreso\1%\simulacion_1\synthetic_control_outputs.xlsx',synthetic_control_133,133);</v>
      </c>
      <c r="GL47" s="1" t="str">
        <f t="shared" si="35"/>
        <v>xlswrite('G:\Mi unidad\1. PROYECTOS TELLO 2022\SCM SPILL OVERS\outputs\pobreza\densidad_g\1%\simulacion_1\synthetic_control_outputs.xlsx',synthetic_control_133,133);</v>
      </c>
      <c r="GS47" s="1" t="str">
        <f t="shared" si="36"/>
        <v>xlswrite('G:\Mi unidad\1. PROYECTOS TELLO 2022\SCM SPILL OVERS\outputs\pobreza\alimentos\1%\simulacion_1\synthetic_control_outputs.xlsx',synthetic_control_133,133);</v>
      </c>
      <c r="GZ47" s="1" t="str">
        <f t="shared" si="37"/>
        <v>xlswrite('G:\Mi unidad\1. PROYECTOS TELLO 2022\SCM SPILL OVERS\outputs\pobreza\jefe_hogar\1%\simulacion_1\synthetic_control_outputs.xlsx',synthetic_control_133,133);</v>
      </c>
      <c r="HF47" s="1" t="str">
        <f t="shared" si="38"/>
        <v>xlswrite('G:\Mi unidad\1. PROYECTOS TELLO 2022\SCM SPILL OVERS\outputs\pobreza\mujeres\1%\simulacion_1\synthetic_control_outputs.xlsx',synthetic_control_133,133);</v>
      </c>
      <c r="HL47" s="1" t="str">
        <f t="shared" si="39"/>
        <v>xlswrite('G:\Mi unidad\1. PROYECTOS TELLO 2022\SCM SPILL OVERS\outputs\pobreza\criminalidad\1%\simulacion_1\synthetic_control_outputs.xlsx',synthetic_control_133,133);</v>
      </c>
      <c r="HS47">
        <v>17</v>
      </c>
      <c r="HT47" t="s">
        <v>18</v>
      </c>
      <c r="HZ47">
        <v>26</v>
      </c>
      <c r="IA47" t="s">
        <v>36</v>
      </c>
      <c r="IG47">
        <v>38</v>
      </c>
      <c r="IH47" t="str">
        <f>"xlswrite('G:\Mi unidad\1. PROYECTOS TELLO 2022\SCM SPILL OVERS\outputs\pobreza\bajo_niv_educ\1%\simulacion_1\output_tests.xlsx',lb_vec_"&amp;IG47&amp;"','lb_vec_"&amp;IG47&amp;"');"</f>
        <v>xlswrite('G:\Mi unidad\1. PROYECTOS TELLO 2022\SCM SPILL OVERS\outputs\pobreza\bajo_niv_educ\1%\simulacion_1\output_tests.xlsx',lb_vec_38','lb_vec_38');</v>
      </c>
      <c r="IU47">
        <v>38</v>
      </c>
      <c r="IV47" t="str">
        <f>"xlswrite('G:\Mi unidad\1. PROYECTOS TELLO 2022\SCM SPILL OVERS\outputs\pobreza\bajo_ingreso\1%\simulacion_1\output_tests.xlsx',lb_vec_"&amp;IU47&amp;"','lb_vec_"&amp;IU47&amp;"');"</f>
        <v>xlswrite('G:\Mi unidad\1. PROYECTOS TELLO 2022\SCM SPILL OVERS\outputs\pobreza\bajo_ingreso\1%\simulacion_1\output_tests.xlsx',lb_vec_38','lb_vec_38');</v>
      </c>
      <c r="JG47">
        <v>38</v>
      </c>
      <c r="JH47" t="str">
        <f>"xlswrite('G:\Mi unidad\1. PROYECTOS TELLO 2022\SCM SPILL OVERS\outputs\pobreza\densidad\1%\simulacion_1\output_tests.xlsx',lb_vec_"&amp;JG47&amp;"','lb_vec_"&amp;JG47&amp;"');"</f>
        <v>xlswrite('G:\Mi unidad\1. PROYECTOS TELLO 2022\SCM SPILL OVERS\outputs\pobreza\densidad\1%\simulacion_1\output_tests.xlsx',lb_vec_38','lb_vec_38');</v>
      </c>
      <c r="JS47">
        <v>38</v>
      </c>
      <c r="JT47" t="str">
        <f>"xlswrite('G:\Mi unidad\1. PROYECTOS TELLO 2022\SCM SPILL OVERS\outputs\pobreza\densidad_g\1%\simulacion_1\output_tests.xlsx',lb_vec_"&amp;JS47&amp;"','lb_vec_"&amp;JS47&amp;"');"</f>
        <v>xlswrite('G:\Mi unidad\1. PROYECTOS TELLO 2022\SCM SPILL OVERS\outputs\pobreza\densidad_g\1%\simulacion_1\output_tests.xlsx',lb_vec_38','lb_vec_38');</v>
      </c>
      <c r="KE47">
        <v>38</v>
      </c>
      <c r="KF47" t="str">
        <f>"xlswrite('G:\Mi unidad\1. PROYECTOS TELLO 2022\SCM SPILL OVERS\outputs\pobreza\distancia_centro_salud\1%\simulacion_1\output_tests.xlsx',lb_vec_"&amp;KE47&amp;"','lb_vec_"&amp;KE47&amp;"');"</f>
        <v>xlswrite('G:\Mi unidad\1. PROYECTOS TELLO 2022\SCM SPILL OVERS\outputs\pobreza\distancia_centro_salud\1%\simulacion_1\output_tests.xlsx',lb_vec_38','lb_vec_38');</v>
      </c>
      <c r="KR47">
        <v>38</v>
      </c>
      <c r="KS47" t="str">
        <f>"xlswrite('G:\Mi unidad\1. PROYECTOS TELLO 2022\SCM SPILL OVERS\outputs\pobreza\informalidad\1%\simulacion_1\output_tests.xlsx',lb_vec_"&amp;KR47&amp;"','lb_vec_"&amp;KR47&amp;"');"</f>
        <v>xlswrite('G:\Mi unidad\1. PROYECTOS TELLO 2022\SCM SPILL OVERS\outputs\pobreza\informalidad\1%\simulacion_1\output_tests.xlsx',lb_vec_38','lb_vec_38');</v>
      </c>
      <c r="LE47">
        <v>38</v>
      </c>
      <c r="LF47" t="str">
        <f>"xlswrite('G:\Mi unidad\1. PROYECTOS TELLO 2022\SCM SPILL OVERS\outputs\pobreza\alimentos\1%\simulacion_1\output_tests.xlsx',lb_vec_"&amp;LE47&amp;"','lb_vec_"&amp;LE47&amp;"');"</f>
        <v>xlswrite('G:\Mi unidad\1. PROYECTOS TELLO 2022\SCM SPILL OVERS\outputs\pobreza\alimentos\1%\simulacion_1\output_tests.xlsx',lb_vec_38','lb_vec_38');</v>
      </c>
      <c r="LL47">
        <v>38</v>
      </c>
      <c r="LM47" t="str">
        <f>"xlswrite('G:\Mi unidad\1. PROYECTOS TELLO 2022\SCM SPILL OVERS\outputs\pobreza\jefe_hogar\1%\simulacion_1\output_tests.xlsx',lb_vec_"&amp;LL47&amp;"','lb_vec_"&amp;LL47&amp;"');"</f>
        <v>xlswrite('G:\Mi unidad\1. PROYECTOS TELLO 2022\SCM SPILL OVERS\outputs\pobreza\jefe_hogar\1%\simulacion_1\output_tests.xlsx',lb_vec_38','lb_vec_38');</v>
      </c>
      <c r="LS47">
        <v>38</v>
      </c>
      <c r="LT47" t="str">
        <f>"xlswrite('G:\Mi unidad\1. PROYECTOS TELLO 2022\SCM SPILL OVERS\outputs\pobreza\mujeres\1%\simulacion_1\output_tests.xlsx',lb_vec_"&amp;LS47&amp;"','lb_vec_"&amp;LS47&amp;"');"</f>
        <v>xlswrite('G:\Mi unidad\1. PROYECTOS TELLO 2022\SCM SPILL OVERS\outputs\pobreza\mujeres\1%\simulacion_1\output_tests.xlsx',lb_vec_38','lb_vec_38');</v>
      </c>
      <c r="ME47">
        <v>38</v>
      </c>
      <c r="MF47" t="str">
        <f>"xlswrite('G:\Mi unidad\1. PROYECTOS TELLO 2022\SCM SPILL OVERS\outputs\pobreza\criminalidad\1%\simulacion_1\output_tests.xlsx',lb_vec_"&amp;ME47&amp;"','lb_vec_"&amp;ME47&amp;"');"</f>
        <v>xlswrite('G:\Mi unidad\1. PROYECTOS TELLO 2022\SCM SPILL OVERS\outputs\pobreza\criminalidad\1%\simulacion_1\output_tests.xlsx',lb_vec_38','lb_vec_38');</v>
      </c>
    </row>
    <row r="48" spans="1:344" x14ac:dyDescent="0.3">
      <c r="A48">
        <v>139</v>
      </c>
      <c r="B48" s="1" t="str">
        <f t="shared" si="12"/>
        <v>[data_139,provincias_139,~] = xlsread('BD_pobre_est_1_provincia_139.xlsx');</v>
      </c>
      <c r="E48" s="1" t="str">
        <f t="shared" si="13"/>
        <v>provincia_139 = unique(provincias_139(2:end,1));</v>
      </c>
      <c r="O48" s="1" t="str">
        <f t="shared" si="14"/>
        <v>pobreza_139 = reshape(data_139(:,2),T+S,N);</v>
      </c>
      <c r="T48" s="1" t="str">
        <f t="shared" si="15"/>
        <v xml:space="preserve">pobreza_139 = pobreza_139'; </v>
      </c>
      <c r="X48" s="1" t="str">
        <f t="shared" si="16"/>
        <v>tratado_139 = pobreza_139(1,:);</v>
      </c>
      <c r="AC48" s="1" t="str">
        <f t="shared" si="27"/>
        <v>pobreza_139(1,:) = [];</v>
      </c>
      <c r="AI48" s="1" t="str">
        <f t="shared" si="29"/>
        <v>pobreza_139 = [tratado_139;pobreza_139];</v>
      </c>
      <c r="AN48" s="1" t="str">
        <f t="shared" si="23"/>
        <v>Y_139 = pobreza_139; % outcome matrix</v>
      </c>
      <c r="AS48" s="1" t="str">
        <f t="shared" si="24"/>
        <v>Y_pre_139 = Y_139(:,1:T);</v>
      </c>
      <c r="AW48" s="1" t="str">
        <f t="shared" si="25"/>
        <v>Y_post_139 = Y_139(:,T+1:end);</v>
      </c>
      <c r="BA48" s="1" t="str">
        <f t="shared" si="26"/>
        <v>[a_hat_139,B_hat_139] = scm_batch(Y_pre_139);</v>
      </c>
      <c r="BF48" s="1" t="str">
        <f t="shared" si="17"/>
        <v>synthetic_control_139 = a_hat_139(1)+B_hat_139(1,:)*Y_139;</v>
      </c>
      <c r="BL48">
        <v>38</v>
      </c>
      <c r="BM48" s="1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P48">
        <v>38</v>
      </c>
      <c r="CQ48" t="str">
        <f>"% Provincia_"&amp;CP48</f>
        <v>% Provincia_38</v>
      </c>
      <c r="CW48">
        <v>38</v>
      </c>
      <c r="CX48" s="1" t="str">
        <f>"ind_"&amp;CW46&amp;" = xlsread('spillover_alimentos_"&amp;CW46&amp;".xlsx')"</f>
        <v>ind_27 = xlsread('spillover_alimentos_27.xlsx')</v>
      </c>
      <c r="DB48">
        <v>38</v>
      </c>
      <c r="DC48" t="str">
        <f>"% Provincia_"&amp;DB48</f>
        <v>% Provincia_38</v>
      </c>
      <c r="DG48">
        <v>38</v>
      </c>
      <c r="DH48" t="str">
        <f>"% Provincia_"&amp;DG48</f>
        <v>% Provincia_38</v>
      </c>
      <c r="DL48">
        <v>38</v>
      </c>
      <c r="DM48" t="str">
        <f>"% Provincia_"&amp;DL48</f>
        <v>% Provincia_38</v>
      </c>
      <c r="DQ48" s="1" t="str">
        <f t="shared" si="28"/>
        <v>M_hat_139 = (eye(N)-B_hat_139)'*(eye(N)-B_hat_139);</v>
      </c>
      <c r="DW48" s="1" t="str">
        <f t="shared" si="18"/>
        <v>synthetic_control_sp_139 = a_hat_139(1)+B_hat_139(1,:)*Y_139;</v>
      </c>
      <c r="EC48" s="1" t="str">
        <f t="shared" si="19"/>
        <v>alpha1_hat_vec_139 = zeros(1,S);</v>
      </c>
      <c r="EG48">
        <v>18</v>
      </c>
      <c r="EH48" s="1" t="str">
        <f>"synthetic_control_sp_"&amp;EG48&amp;"(T+s) = Y_"&amp;EG48&amp;"(1,T+s)-alpha1_hat_vec_"&amp;EG48&amp;"(s);"</f>
        <v>synthetic_control_sp_18(T+s) = Y_18(1,T+s)-alpha1_hat_vec_18(s);</v>
      </c>
      <c r="ER48" s="1" t="str">
        <f t="shared" si="20"/>
        <v>synthetic_control_139=synthetic_control_139';</v>
      </c>
      <c r="EW48" s="1" t="str">
        <f t="shared" si="21"/>
        <v>synthetic_control_sp_139=synthetic_control_sp_139';</v>
      </c>
      <c r="FB48" s="1" t="str">
        <f t="shared" si="22"/>
        <v>tratado_139=tratado_139';</v>
      </c>
      <c r="FF48" s="1" t="str">
        <f t="shared" si="30"/>
        <v>xlswrite('G:\Mi unidad\1. PROYECTOS TELLO 2022\SCM SPILL OVERS\outputs\pobreza\distancia_centro_salud\1%\simulacion_1\synthetic_control_outputs.xlsx',synthetic_control_139,139);</v>
      </c>
      <c r="FM48" s="1" t="str">
        <f t="shared" si="31"/>
        <v>xlswrite('G:\Mi unidad\1. PROYECTOS TELLO 2022\SCM SPILL OVERS\outputs\pobreza\informalidad\1%\simulacion_1\synthetic_control_outputs.xlsx',synthetic_control_139,139);</v>
      </c>
      <c r="FS48" s="1" t="str">
        <f t="shared" si="32"/>
        <v>xlswrite('G:\Mi unidad\1. PROYECTOS TELLO 2022\SCM SPILL OVERS\outputs\pobreza\densidad\1%\simulacion_1\synthetic_control_outputs.xlsx',synthetic_control_139,139);</v>
      </c>
      <c r="FZ48" s="1" t="str">
        <f t="shared" si="33"/>
        <v>xlswrite('G:\Mi unidad\1. PROYECTOS TELLO 2022\SCM SPILL OVERS\outputs\pobreza\bajo_niv_educ\1%\simulacion_1\synthetic_control_outputs.xlsx',synthetic_control_139,139);</v>
      </c>
      <c r="GF48" s="1" t="str">
        <f t="shared" si="34"/>
        <v>xlswrite('G:\Mi unidad\1. PROYECTOS TELLO 2022\SCM SPILL OVERS\outputs\pobreza\bajo_ingreso\1%\simulacion_1\synthetic_control_outputs.xlsx',synthetic_control_139,139);</v>
      </c>
      <c r="GL48" s="1" t="str">
        <f t="shared" si="35"/>
        <v>xlswrite('G:\Mi unidad\1. PROYECTOS TELLO 2022\SCM SPILL OVERS\outputs\pobreza\densidad_g\1%\simulacion_1\synthetic_control_outputs.xlsx',synthetic_control_139,139);</v>
      </c>
      <c r="GS48" s="1" t="str">
        <f t="shared" si="36"/>
        <v>xlswrite('G:\Mi unidad\1. PROYECTOS TELLO 2022\SCM SPILL OVERS\outputs\pobreza\alimentos\1%\simulacion_1\synthetic_control_outputs.xlsx',synthetic_control_139,139);</v>
      </c>
      <c r="GZ48" s="1" t="str">
        <f t="shared" si="37"/>
        <v>xlswrite('G:\Mi unidad\1. PROYECTOS TELLO 2022\SCM SPILL OVERS\outputs\pobreza\jefe_hogar\1%\simulacion_1\synthetic_control_outputs.xlsx',synthetic_control_139,139);</v>
      </c>
      <c r="HF48" s="1" t="str">
        <f t="shared" si="38"/>
        <v>xlswrite('G:\Mi unidad\1. PROYECTOS TELLO 2022\SCM SPILL OVERS\outputs\pobreza\mujeres\1%\simulacion_1\synthetic_control_outputs.xlsx',synthetic_control_139,139);</v>
      </c>
      <c r="HL48" s="1" t="str">
        <f t="shared" si="39"/>
        <v>xlswrite('G:\Mi unidad\1. PROYECTOS TELLO 2022\SCM SPILL OVERS\outputs\pobreza\criminalidad\1%\simulacion_1\synthetic_control_outputs.xlsx',synthetic_control_139,139);</v>
      </c>
      <c r="HS48">
        <v>18</v>
      </c>
      <c r="HT48" t="str">
        <f>"p_value_vec_"&amp;HS48&amp;" = zeros(1,S);"</f>
        <v>p_value_vec_18 = zeros(1,S);</v>
      </c>
      <c r="HZ48">
        <v>26</v>
      </c>
      <c r="IA48" t="s">
        <v>37</v>
      </c>
      <c r="IG48">
        <v>38</v>
      </c>
      <c r="IH48" t="str">
        <f>"xlswrite('G:\Mi unidad\1. PROYECTOS TELLO 2022\SCM SPILL OVERS\outputs\pobreza\bajo_niv_educ\1%\simulacion_1\output_tests.xlsx',ub_vec_"&amp;IG48&amp;"','ub_vec_"&amp;IG48&amp;"');"</f>
        <v>xlswrite('G:\Mi unidad\1. PROYECTOS TELLO 2022\SCM SPILL OVERS\outputs\pobreza\bajo_niv_educ\1%\simulacion_1\output_tests.xlsx',ub_vec_38','ub_vec_38');</v>
      </c>
      <c r="IU48">
        <v>38</v>
      </c>
      <c r="IV48" t="str">
        <f>"xlswrite('G:\Mi unidad\1. PROYECTOS TELLO 2022\SCM SPILL OVERS\outputs\pobreza\bajo_ingreso\1%\simulacion_1\output_tests.xlsx',ub_vec_"&amp;IU48&amp;"','ub_vec_"&amp;IU48&amp;"');"</f>
        <v>xlswrite('G:\Mi unidad\1. PROYECTOS TELLO 2022\SCM SPILL OVERS\outputs\pobreza\bajo_ingreso\1%\simulacion_1\output_tests.xlsx',ub_vec_38','ub_vec_38');</v>
      </c>
      <c r="JG48">
        <v>38</v>
      </c>
      <c r="JH48" t="str">
        <f>"xlswrite('G:\Mi unidad\1. PROYECTOS TELLO 2022\SCM SPILL OVERS\outputs\pobreza\densidad\1%\simulacion_1\output_tests.xlsx',ub_vec_"&amp;JG48&amp;"','ub_vec_"&amp;JG48&amp;"');"</f>
        <v>xlswrite('G:\Mi unidad\1. PROYECTOS TELLO 2022\SCM SPILL OVERS\outputs\pobreza\densidad\1%\simulacion_1\output_tests.xlsx',ub_vec_38','ub_vec_38');</v>
      </c>
      <c r="JS48">
        <v>38</v>
      </c>
      <c r="JT48" t="str">
        <f>"xlswrite('G:\Mi unidad\1. PROYECTOS TELLO 2022\SCM SPILL OVERS\outputs\pobreza\densidad_g\1%\simulacion_1\output_tests.xlsx',ub_vec_"&amp;JS48&amp;"','ub_vec_"&amp;JS48&amp;"');"</f>
        <v>xlswrite('G:\Mi unidad\1. PROYECTOS TELLO 2022\SCM SPILL OVERS\outputs\pobreza\densidad_g\1%\simulacion_1\output_tests.xlsx',ub_vec_38','ub_vec_38');</v>
      </c>
      <c r="KE48">
        <v>38</v>
      </c>
      <c r="KF48" t="str">
        <f>"xlswrite('G:\Mi unidad\1. PROYECTOS TELLO 2022\SCM SPILL OVERS\outputs\pobreza\distancia_centro_salud\1%\simulacion_1\output_tests.xlsx',ub_vec_"&amp;KE48&amp;"','ub_vec_"&amp;KE48&amp;"');"</f>
        <v>xlswrite('G:\Mi unidad\1. PROYECTOS TELLO 2022\SCM SPILL OVERS\outputs\pobreza\distancia_centro_salud\1%\simulacion_1\output_tests.xlsx',ub_vec_38','ub_vec_38');</v>
      </c>
      <c r="KR48">
        <v>38</v>
      </c>
      <c r="KS48" t="str">
        <f>"xlswrite('G:\Mi unidad\1. PROYECTOS TELLO 2022\SCM SPILL OVERS\outputs\pobreza\informalidad\1%\simulacion_1\output_tests.xlsx',ub_vec_"&amp;KR48&amp;"','ub_vec_"&amp;KR48&amp;"');"</f>
        <v>xlswrite('G:\Mi unidad\1. PROYECTOS TELLO 2022\SCM SPILL OVERS\outputs\pobreza\informalidad\1%\simulacion_1\output_tests.xlsx',ub_vec_38','ub_vec_38');</v>
      </c>
      <c r="LE48">
        <v>38</v>
      </c>
      <c r="LF48" t="str">
        <f>"xlswrite('G:\Mi unidad\1. PROYECTOS TELLO 2022\SCM SPILL OVERS\outputs\pobreza\alimentos\1%\simulacion_1\output_tests.xlsx',ub_vec_"&amp;LE48&amp;"','ub_vec_"&amp;LE48&amp;"');"</f>
        <v>xlswrite('G:\Mi unidad\1. PROYECTOS TELLO 2022\SCM SPILL OVERS\outputs\pobreza\alimentos\1%\simulacion_1\output_tests.xlsx',ub_vec_38','ub_vec_38');</v>
      </c>
      <c r="LL48">
        <v>38</v>
      </c>
      <c r="LM48" t="str">
        <f>"xlswrite('G:\Mi unidad\1. PROYECTOS TELLO 2022\SCM SPILL OVERS\outputs\pobreza\jefe_hogar\1%\simulacion_1\output_tests.xlsx',ub_vec_"&amp;LL48&amp;"','ub_vec_"&amp;LL48&amp;"');"</f>
        <v>xlswrite('G:\Mi unidad\1. PROYECTOS TELLO 2022\SCM SPILL OVERS\outputs\pobreza\jefe_hogar\1%\simulacion_1\output_tests.xlsx',ub_vec_38','ub_vec_38');</v>
      </c>
      <c r="LS48">
        <v>38</v>
      </c>
      <c r="LT48" t="str">
        <f>"xlswrite('G:\Mi unidad\1. PROYECTOS TELLO 2022\SCM SPILL OVERS\outputs\pobreza\mujeres\1%\simulacion_1\output_tests.xlsx',ub_vec_"&amp;LS48&amp;"','ub_vec_"&amp;LS48&amp;"');"</f>
        <v>xlswrite('G:\Mi unidad\1. PROYECTOS TELLO 2022\SCM SPILL OVERS\outputs\pobreza\mujeres\1%\simulacion_1\output_tests.xlsx',ub_vec_38','ub_vec_38');</v>
      </c>
      <c r="ME48">
        <v>38</v>
      </c>
      <c r="MF48" t="str">
        <f>"xlswrite('G:\Mi unidad\1. PROYECTOS TELLO 2022\SCM SPILL OVERS\outputs\pobreza\criminalidad\1%\simulacion_1\output_tests.xlsx',ub_vec_"&amp;ME48&amp;"','ub_vec_"&amp;ME48&amp;"');"</f>
        <v>xlswrite('G:\Mi unidad\1. PROYECTOS TELLO 2022\SCM SPILL OVERS\outputs\pobreza\criminalidad\1%\simulacion_1\output_tests.xlsx',ub_vec_38','ub_vec_38');</v>
      </c>
    </row>
    <row r="49" spans="1:344" x14ac:dyDescent="0.3">
      <c r="A49">
        <v>140</v>
      </c>
      <c r="B49" s="1" t="str">
        <f t="shared" si="12"/>
        <v>[data_140,provincias_140,~] = xlsread('BD_pobre_est_1_provincia_140.xlsx');</v>
      </c>
      <c r="E49" s="1" t="str">
        <f t="shared" si="13"/>
        <v>provincia_140 = unique(provincias_140(2:end,1));</v>
      </c>
      <c r="O49" s="1" t="str">
        <f t="shared" si="14"/>
        <v>pobreza_140 = reshape(data_140(:,2),T+S,N);</v>
      </c>
      <c r="T49" s="1" t="str">
        <f t="shared" si="15"/>
        <v xml:space="preserve">pobreza_140 = pobreza_140'; </v>
      </c>
      <c r="X49" s="1" t="str">
        <f t="shared" si="16"/>
        <v>tratado_140 = pobreza_140(1,:);</v>
      </c>
      <c r="AC49" s="1" t="str">
        <f t="shared" si="27"/>
        <v>pobreza_140(1,:) = [];</v>
      </c>
      <c r="AI49" s="1" t="str">
        <f t="shared" si="29"/>
        <v>pobreza_140 = [tratado_140;pobreza_140];</v>
      </c>
      <c r="AN49" s="1" t="str">
        <f t="shared" si="23"/>
        <v>Y_140 = pobreza_140; % outcome matrix</v>
      </c>
      <c r="AS49" s="1" t="str">
        <f t="shared" si="24"/>
        <v>Y_pre_140 = Y_140(:,1:T);</v>
      </c>
      <c r="AW49" s="1" t="str">
        <f t="shared" si="25"/>
        <v>Y_post_140 = Y_140(:,T+1:end);</v>
      </c>
      <c r="BA49" s="1" t="str">
        <f t="shared" si="26"/>
        <v>[a_hat_140,B_hat_140] = scm_batch(Y_pre_140);</v>
      </c>
      <c r="BF49" s="1" t="str">
        <f t="shared" si="17"/>
        <v>synthetic_control_140 = a_hat_140(1)+B_hat_140(1,:)*Y_140;</v>
      </c>
      <c r="BL49">
        <v>38</v>
      </c>
      <c r="BM49" s="1" t="str">
        <f>"A_"&amp;BL47&amp;"(:,ind_"&amp;BL47&amp;" == 0) = [];"</f>
        <v>A_38(:,ind_38 == 0) = [];</v>
      </c>
      <c r="BR49">
        <v>38</v>
      </c>
      <c r="BS49" s="1" t="str">
        <f>"ind_"&amp;BR47&amp;" = xlsread('spillover_bajo_niv_educ_"&amp;BR47&amp;".xlsx')"</f>
        <v>ind_38 = xlsread('spillover_bajo_niv_educ_38.xlsx')</v>
      </c>
      <c r="BX49">
        <v>38</v>
      </c>
      <c r="BY49" s="1" t="str">
        <f>"ind_"&amp;BX47&amp;" = xlsread('spillover_bajo_ingreso_"&amp;BX47&amp;".xlsx')"</f>
        <v>ind_38 = xlsread('spillover_bajo_ingreso_38.xlsx')</v>
      </c>
      <c r="CD49">
        <v>38</v>
      </c>
      <c r="CE49" s="1" t="str">
        <f>"ind_"&amp;CD47&amp;" = xlsread('spillover_densidad_"&amp;CD47&amp;".xlsx')"</f>
        <v>ind_38 = xlsread('spillover_densidad_38.xlsx')</v>
      </c>
      <c r="CJ49">
        <v>38</v>
      </c>
      <c r="CK49" s="1" t="str">
        <f>"ind_"&amp;CJ47&amp;" = xlsread('spillover_densidad_g_"&amp;CJ47&amp;".xlsx')"</f>
        <v>ind_38 = xlsread('spillover_densidad_g_38.xlsx')</v>
      </c>
      <c r="CP49">
        <v>38</v>
      </c>
      <c r="CQ49" s="1" t="str">
        <f>"ind_"&amp;CP47&amp;" = xlsread('spillover_tiempo_cs_"&amp;CP47&amp;".xlsx')"</f>
        <v>ind_38 = xlsread('spillover_tiempo_cs_38.xlsx')</v>
      </c>
      <c r="CW49">
        <v>38</v>
      </c>
      <c r="CX49" s="1" t="str">
        <f>"A_"&amp;CW46&amp;" = eye(N);"</f>
        <v>A_27 = eye(N);</v>
      </c>
      <c r="DB49">
        <v>38</v>
      </c>
      <c r="DC49" s="1" t="str">
        <f>"ind_"&amp;DB47&amp;" = xlsread('spillover_criminalidad_"&amp;DB47&amp;".xlsx')"</f>
        <v>ind_38 = xlsread('spillover_criminalidad_38.xlsx')</v>
      </c>
      <c r="DG49">
        <v>38</v>
      </c>
      <c r="DH49" s="1" t="str">
        <f>"ind_"&amp;DG47&amp;" = xlsread('spillover_jefe_hogar_"&amp;DG47&amp;".xlsx')"</f>
        <v>ind_38 = xlsread('spillover_jefe_hogar_38.xlsx')</v>
      </c>
      <c r="DL49">
        <v>38</v>
      </c>
      <c r="DM49" s="1" t="str">
        <f>"ind_"&amp;DL47&amp;" = xlsread('spillover_mujeres_"&amp;DL47&amp;".xlsx')"</f>
        <v>ind_38 = xlsread('spillover_mujeres_38.xlsx')</v>
      </c>
      <c r="DQ49" s="1" t="str">
        <f t="shared" si="28"/>
        <v>M_hat_140 = (eye(N)-B_hat_140)'*(eye(N)-B_hat_140);</v>
      </c>
      <c r="DW49" s="1" t="str">
        <f t="shared" si="18"/>
        <v>synthetic_control_sp_140 = a_hat_140(1)+B_hat_140(1,:)*Y_140;</v>
      </c>
      <c r="EC49" s="1" t="str">
        <f t="shared" si="19"/>
        <v>alpha1_hat_vec_140 = zeros(1,S);</v>
      </c>
      <c r="EG49">
        <v>18</v>
      </c>
      <c r="EH49" s="3" t="s">
        <v>18</v>
      </c>
      <c r="ER49" s="1" t="str">
        <f t="shared" si="20"/>
        <v>synthetic_control_140=synthetic_control_140';</v>
      </c>
      <c r="EW49" s="1" t="str">
        <f t="shared" si="21"/>
        <v>synthetic_control_sp_140=synthetic_control_sp_140';</v>
      </c>
      <c r="FB49" s="1" t="str">
        <f t="shared" si="22"/>
        <v>tratado_140=tratado_140';</v>
      </c>
      <c r="FF49" s="1" t="str">
        <f t="shared" si="30"/>
        <v>xlswrite('G:\Mi unidad\1. PROYECTOS TELLO 2022\SCM SPILL OVERS\outputs\pobreza\distancia_centro_salud\1%\simulacion_1\synthetic_control_outputs.xlsx',synthetic_control_140,140);</v>
      </c>
      <c r="FM49" s="1" t="str">
        <f t="shared" si="31"/>
        <v>xlswrite('G:\Mi unidad\1. PROYECTOS TELLO 2022\SCM SPILL OVERS\outputs\pobreza\informalidad\1%\simulacion_1\synthetic_control_outputs.xlsx',synthetic_control_140,140);</v>
      </c>
      <c r="FS49" s="1" t="str">
        <f t="shared" si="32"/>
        <v>xlswrite('G:\Mi unidad\1. PROYECTOS TELLO 2022\SCM SPILL OVERS\outputs\pobreza\densidad\1%\simulacion_1\synthetic_control_outputs.xlsx',synthetic_control_140,140);</v>
      </c>
      <c r="FZ49" s="1" t="str">
        <f t="shared" si="33"/>
        <v>xlswrite('G:\Mi unidad\1. PROYECTOS TELLO 2022\SCM SPILL OVERS\outputs\pobreza\bajo_niv_educ\1%\simulacion_1\synthetic_control_outputs.xlsx',synthetic_control_140,140);</v>
      </c>
      <c r="GF49" s="1" t="str">
        <f t="shared" si="34"/>
        <v>xlswrite('G:\Mi unidad\1. PROYECTOS TELLO 2022\SCM SPILL OVERS\outputs\pobreza\bajo_ingreso\1%\simulacion_1\synthetic_control_outputs.xlsx',synthetic_control_140,140);</v>
      </c>
      <c r="GL49" s="1" t="str">
        <f t="shared" si="35"/>
        <v>xlswrite('G:\Mi unidad\1. PROYECTOS TELLO 2022\SCM SPILL OVERS\outputs\pobreza\densidad_g\1%\simulacion_1\synthetic_control_outputs.xlsx',synthetic_control_140,140);</v>
      </c>
      <c r="GS49" s="1" t="str">
        <f t="shared" si="36"/>
        <v>xlswrite('G:\Mi unidad\1. PROYECTOS TELLO 2022\SCM SPILL OVERS\outputs\pobreza\alimentos\1%\simulacion_1\synthetic_control_outputs.xlsx',synthetic_control_140,140);</v>
      </c>
      <c r="GZ49" s="1" t="str">
        <f t="shared" si="37"/>
        <v>xlswrite('G:\Mi unidad\1. PROYECTOS TELLO 2022\SCM SPILL OVERS\outputs\pobreza\jefe_hogar\1%\simulacion_1\synthetic_control_outputs.xlsx',synthetic_control_140,140);</v>
      </c>
      <c r="HF49" s="1" t="str">
        <f t="shared" si="38"/>
        <v>xlswrite('G:\Mi unidad\1. PROYECTOS TELLO 2022\SCM SPILL OVERS\outputs\pobreza\mujeres\1%\simulacion_1\synthetic_control_outputs.xlsx',synthetic_control_140,140);</v>
      </c>
      <c r="HL49" s="1" t="str">
        <f t="shared" si="39"/>
        <v>xlswrite('G:\Mi unidad\1. PROYECTOS TELLO 2022\SCM SPILL OVERS\outputs\pobreza\criminalidad\1%\simulacion_1\synthetic_control_outputs.xlsx',synthetic_control_140,140);</v>
      </c>
      <c r="HS49">
        <v>18</v>
      </c>
      <c r="HT49" t="str">
        <f>"lb_vec_"&amp;HS49&amp;" = zeros(1,S);"</f>
        <v>lb_vec_18 = zeros(1,S);</v>
      </c>
      <c r="HZ49">
        <v>26</v>
      </c>
      <c r="IA49" t="str">
        <f>"    spillover_test_"&amp;HZ49&amp;"(s) = sp_andrews(Y_pre_"&amp;HZ49&amp;",pobreza_"&amp;HZ49&amp;"(:,T+s),A_"&amp;HZ49&amp;",C,d,alpha_sig);"</f>
        <v xml:space="preserve">    spillover_test_26(s) = sp_andrews(Y_pre_26,pobreza_26(:,T+s),A_26,C,d,alpha_sig);</v>
      </c>
      <c r="IG49">
        <v>38</v>
      </c>
      <c r="IH49" t="str">
        <f>"xlswrite('G:\Mi unidad\1. PROYECTOS TELLO 2022\SCM SPILL OVERS\outputs\pobreza\bajo_niv_educ\1%\simulacion_1\output_tests.xlsx',p_value_vec_"&amp;IG49&amp;"','p_value_vec_"&amp;IG49&amp;"');"</f>
        <v>xlswrite('G:\Mi unidad\1. PROYECTOS TELLO 2022\SCM SPILL OVERS\outputs\pobreza\bajo_niv_educ\1%\simulacion_1\output_tests.xlsx',p_value_vec_38','p_value_vec_38');</v>
      </c>
      <c r="IU49">
        <v>38</v>
      </c>
      <c r="IV49" t="str">
        <f>"xlswrite('G:\Mi unidad\1. PROYECTOS TELLO 2022\SCM SPILL OVERS\outputs\pobreza\bajo_ingreso\1%\simulacion_1\output_tests.xlsx',p_value_vec_"&amp;IU49&amp;"','p_value_vec_"&amp;IU49&amp;"');"</f>
        <v>xlswrite('G:\Mi unidad\1. PROYECTOS TELLO 2022\SCM SPILL OVERS\outputs\pobreza\bajo_ingreso\1%\simulacion_1\output_tests.xlsx',p_value_vec_38','p_value_vec_38');</v>
      </c>
      <c r="JG49">
        <v>38</v>
      </c>
      <c r="JH49" t="str">
        <f>"xlswrite('G:\Mi unidad\1. PROYECTOS TELLO 2022\SCM SPILL OVERS\outputs\pobreza\densidad\1%\simulacion_1\output_tests.xlsx',p_value_vec_"&amp;JG49&amp;"','p_value_vec_"&amp;JG49&amp;"');"</f>
        <v>xlswrite('G:\Mi unidad\1. PROYECTOS TELLO 2022\SCM SPILL OVERS\outputs\pobreza\densidad\1%\simulacion_1\output_tests.xlsx',p_value_vec_38','p_value_vec_38');</v>
      </c>
      <c r="JS49">
        <v>38</v>
      </c>
      <c r="JT49" t="str">
        <f>"xlswrite('G:\Mi unidad\1. PROYECTOS TELLO 2022\SCM SPILL OVERS\outputs\pobreza\densidad_g\1%\simulacion_1\output_tests.xlsx',p_value_vec_"&amp;JS49&amp;"','p_value_vec_"&amp;JS49&amp;"');"</f>
        <v>xlswrite('G:\Mi unidad\1. PROYECTOS TELLO 2022\SCM SPILL OVERS\outputs\pobreza\densidad_g\1%\simulacion_1\output_tests.xlsx',p_value_vec_38','p_value_vec_38');</v>
      </c>
      <c r="KE49">
        <v>38</v>
      </c>
      <c r="KF49" t="str">
        <f>"xlswrite('G:\Mi unidad\1. PROYECTOS TELLO 2022\SCM SPILL OVERS\outputs\pobreza\distancia_centro_salud\1%\simulacion_1\output_tests.xlsx',p_value_vec_"&amp;KE49&amp;"','p_value_vec_"&amp;KE49&amp;"');"</f>
        <v>xlswrite('G:\Mi unidad\1. PROYECTOS TELLO 2022\SCM SPILL OVERS\outputs\pobreza\distancia_centro_salud\1%\simulacion_1\output_tests.xlsx',p_value_vec_38','p_value_vec_38');</v>
      </c>
      <c r="KR49">
        <v>38</v>
      </c>
      <c r="KS49" t="str">
        <f>"xlswrite('G:\Mi unidad\1. PROYECTOS TELLO 2022\SCM SPILL OVERS\outputs\pobreza\informalidad\1%\simulacion_1\output_tests.xlsx',p_value_vec_"&amp;KR49&amp;"','p_value_vec_"&amp;KR49&amp;"');"</f>
        <v>xlswrite('G:\Mi unidad\1. PROYECTOS TELLO 2022\SCM SPILL OVERS\outputs\pobreza\informalidad\1%\simulacion_1\output_tests.xlsx',p_value_vec_38','p_value_vec_38');</v>
      </c>
      <c r="LE49">
        <v>38</v>
      </c>
      <c r="LF49" t="str">
        <f>"xlswrite('G:\Mi unidad\1. PROYECTOS TELLO 2022\SCM SPILL OVERS\outputs\pobreza\alimentos\1%\simulacion_1\output_tests.xlsx',p_value_vec_"&amp;LE49&amp;"','p_value_vec_"&amp;LE49&amp;"');"</f>
        <v>xlswrite('G:\Mi unidad\1. PROYECTOS TELLO 2022\SCM SPILL OVERS\outputs\pobreza\alimentos\1%\simulacion_1\output_tests.xlsx',p_value_vec_38','p_value_vec_38');</v>
      </c>
      <c r="LL49">
        <v>38</v>
      </c>
      <c r="LM49" t="str">
        <f>"xlswrite('G:\Mi unidad\1. PROYECTOS TELLO 2022\SCM SPILL OVERS\outputs\pobreza\jefe_hogar\1%\simulacion_1\output_tests.xlsx',p_value_vec_"&amp;LL49&amp;"','p_value_vec_"&amp;LL49&amp;"');"</f>
        <v>xlswrite('G:\Mi unidad\1. PROYECTOS TELLO 2022\SCM SPILL OVERS\outputs\pobreza\jefe_hogar\1%\simulacion_1\output_tests.xlsx',p_value_vec_38','p_value_vec_38');</v>
      </c>
      <c r="LS49">
        <v>38</v>
      </c>
      <c r="LT49" t="str">
        <f>"xlswrite('G:\Mi unidad\1. PROYECTOS TELLO 2022\SCM SPILL OVERS\outputs\pobreza\mujeres\1%\simulacion_1\output_tests.xlsx',p_value_vec_"&amp;LS49&amp;"','p_value_vec_"&amp;LS49&amp;"');"</f>
        <v>xlswrite('G:\Mi unidad\1. PROYECTOS TELLO 2022\SCM SPILL OVERS\outputs\pobreza\mujeres\1%\simulacion_1\output_tests.xlsx',p_value_vec_38','p_value_vec_38');</v>
      </c>
      <c r="ME49">
        <v>38</v>
      </c>
      <c r="MF49" t="str">
        <f>"xlswrite('G:\Mi unidad\1. PROYECTOS TELLO 2022\SCM SPILL OVERS\outputs\pobreza\criminalidad\1%\simulacion_1\output_tests.xlsx',p_value_vec_"&amp;ME49&amp;"','p_value_vec_"&amp;ME49&amp;"');"</f>
        <v>xlswrite('G:\Mi unidad\1. PROYECTOS TELLO 2022\SCM SPILL OVERS\outputs\pobreza\criminalidad\1%\simulacion_1\output_tests.xlsx',p_value_vec_38','p_value_vec_38');</v>
      </c>
    </row>
    <row r="50" spans="1:344" x14ac:dyDescent="0.3">
      <c r="A50">
        <v>141</v>
      </c>
      <c r="B50" s="1" t="str">
        <f t="shared" si="12"/>
        <v>[data_141,provincias_141,~] = xlsread('BD_pobre_est_1_provincia_141.xlsx');</v>
      </c>
      <c r="E50" s="1" t="str">
        <f t="shared" si="13"/>
        <v>provincia_141 = unique(provincias_141(2:end,1));</v>
      </c>
      <c r="O50" s="1" t="str">
        <f t="shared" si="14"/>
        <v>pobreza_141 = reshape(data_141(:,2),T+S,N);</v>
      </c>
      <c r="T50" s="1" t="str">
        <f t="shared" si="15"/>
        <v xml:space="preserve">pobreza_141 = pobreza_141'; </v>
      </c>
      <c r="X50" s="1" t="str">
        <f t="shared" si="16"/>
        <v>tratado_141 = pobreza_141(1,:);</v>
      </c>
      <c r="AC50" s="1" t="str">
        <f t="shared" si="27"/>
        <v>pobreza_141(1,:) = [];</v>
      </c>
      <c r="AI50" s="1" t="str">
        <f t="shared" si="29"/>
        <v>pobreza_141 = [tratado_141;pobreza_141];</v>
      </c>
      <c r="AN50" s="1" t="str">
        <f t="shared" si="23"/>
        <v>Y_141 = pobreza_141; % outcome matrix</v>
      </c>
      <c r="AS50" s="1" t="str">
        <f t="shared" si="24"/>
        <v>Y_pre_141 = Y_141(:,1:T);</v>
      </c>
      <c r="AW50" s="1" t="str">
        <f t="shared" si="25"/>
        <v>Y_post_141 = Y_141(:,T+1:end);</v>
      </c>
      <c r="BA50" s="1" t="str">
        <f t="shared" si="26"/>
        <v>[a_hat_141,B_hat_141] = scm_batch(Y_pre_141);</v>
      </c>
      <c r="BF50" s="1" t="str">
        <f t="shared" si="17"/>
        <v>synthetic_control_141 = a_hat_141(1)+B_hat_141(1,:)*Y_141;</v>
      </c>
      <c r="BL50">
        <v>38</v>
      </c>
      <c r="BR50">
        <v>38</v>
      </c>
      <c r="BS50" s="1" t="str">
        <f>"A_"&amp;BR47&amp;" = eye(N);"</f>
        <v>A_38 = eye(N);</v>
      </c>
      <c r="BX50">
        <v>38</v>
      </c>
      <c r="BY50" s="1" t="str">
        <f>"A_"&amp;BX47&amp;" = eye(N);"</f>
        <v>A_38 = eye(N);</v>
      </c>
      <c r="CD50">
        <v>38</v>
      </c>
      <c r="CE50" s="1" t="str">
        <f>"A_"&amp;CD47&amp;" = eye(N);"</f>
        <v>A_38 = eye(N);</v>
      </c>
      <c r="CJ50">
        <v>38</v>
      </c>
      <c r="CK50" s="1" t="str">
        <f>"A_"&amp;CJ47&amp;" = eye(N);"</f>
        <v>A_38 = eye(N);</v>
      </c>
      <c r="CP50">
        <v>38</v>
      </c>
      <c r="CQ50" s="1" t="str">
        <f>"A_"&amp;CP47&amp;" = eye(N);"</f>
        <v>A_38 = eye(N);</v>
      </c>
      <c r="CW50">
        <v>38</v>
      </c>
      <c r="CX50" s="1" t="str">
        <f>"A_"&amp;CW46&amp;"(:,ind_"&amp;CW46&amp;" == 0) = [];"</f>
        <v>A_27(:,ind_27 == 0) = [];</v>
      </c>
      <c r="DB50">
        <v>38</v>
      </c>
      <c r="DC50" s="1" t="str">
        <f>"A_"&amp;DB47&amp;" = eye(N);"</f>
        <v>A_38 = eye(N);</v>
      </c>
      <c r="DG50">
        <v>38</v>
      </c>
      <c r="DH50" s="1" t="str">
        <f>"A_"&amp;DG47&amp;" = eye(N);"</f>
        <v>A_38 = eye(N);</v>
      </c>
      <c r="DL50">
        <v>38</v>
      </c>
      <c r="DM50" s="1" t="str">
        <f>"A_"&amp;DL47&amp;" = eye(N);"</f>
        <v>A_38 = eye(N);</v>
      </c>
      <c r="DQ50" s="1" t="str">
        <f t="shared" si="28"/>
        <v>M_hat_141 = (eye(N)-B_hat_141)'*(eye(N)-B_hat_141);</v>
      </c>
      <c r="DW50" s="1" t="str">
        <f t="shared" si="18"/>
        <v>synthetic_control_sp_141 = a_hat_141(1)+B_hat_141(1,:)*Y_141;</v>
      </c>
      <c r="EC50" s="1" t="str">
        <f t="shared" si="19"/>
        <v>alpha1_hat_vec_141 = zeros(1,S);</v>
      </c>
      <c r="EG50">
        <v>23</v>
      </c>
      <c r="EH50" s="3" t="str">
        <f>"%PROVINCIA "&amp;EG50</f>
        <v>%PROVINCIA 23</v>
      </c>
      <c r="ER50" s="1" t="str">
        <f t="shared" si="20"/>
        <v>synthetic_control_141=synthetic_control_141';</v>
      </c>
      <c r="EW50" s="1" t="str">
        <f t="shared" si="21"/>
        <v>synthetic_control_sp_141=synthetic_control_sp_141';</v>
      </c>
      <c r="FB50" s="1" t="str">
        <f t="shared" si="22"/>
        <v>tratado_141=tratado_141';</v>
      </c>
      <c r="FF50" s="1" t="str">
        <f t="shared" si="30"/>
        <v>xlswrite('G:\Mi unidad\1. PROYECTOS TELLO 2022\SCM SPILL OVERS\outputs\pobreza\distancia_centro_salud\1%\simulacion_1\synthetic_control_outputs.xlsx',synthetic_control_141,141);</v>
      </c>
      <c r="FM50" s="1" t="str">
        <f t="shared" si="31"/>
        <v>xlswrite('G:\Mi unidad\1. PROYECTOS TELLO 2022\SCM SPILL OVERS\outputs\pobreza\informalidad\1%\simulacion_1\synthetic_control_outputs.xlsx',synthetic_control_141,141);</v>
      </c>
      <c r="FS50" s="1" t="str">
        <f t="shared" si="32"/>
        <v>xlswrite('G:\Mi unidad\1. PROYECTOS TELLO 2022\SCM SPILL OVERS\outputs\pobreza\densidad\1%\simulacion_1\synthetic_control_outputs.xlsx',synthetic_control_141,141);</v>
      </c>
      <c r="FZ50" s="1" t="str">
        <f t="shared" si="33"/>
        <v>xlswrite('G:\Mi unidad\1. PROYECTOS TELLO 2022\SCM SPILL OVERS\outputs\pobreza\bajo_niv_educ\1%\simulacion_1\synthetic_control_outputs.xlsx',synthetic_control_141,141);</v>
      </c>
      <c r="GF50" s="1" t="str">
        <f t="shared" si="34"/>
        <v>xlswrite('G:\Mi unidad\1. PROYECTOS TELLO 2022\SCM SPILL OVERS\outputs\pobreza\bajo_ingreso\1%\simulacion_1\synthetic_control_outputs.xlsx',synthetic_control_141,141);</v>
      </c>
      <c r="GL50" s="1" t="str">
        <f t="shared" si="35"/>
        <v>xlswrite('G:\Mi unidad\1. PROYECTOS TELLO 2022\SCM SPILL OVERS\outputs\pobreza\densidad_g\1%\simulacion_1\synthetic_control_outputs.xlsx',synthetic_control_141,141);</v>
      </c>
      <c r="GS50" s="1" t="str">
        <f t="shared" si="36"/>
        <v>xlswrite('G:\Mi unidad\1. PROYECTOS TELLO 2022\SCM SPILL OVERS\outputs\pobreza\alimentos\1%\simulacion_1\synthetic_control_outputs.xlsx',synthetic_control_141,141);</v>
      </c>
      <c r="GZ50" s="1" t="str">
        <f t="shared" si="37"/>
        <v>xlswrite('G:\Mi unidad\1. PROYECTOS TELLO 2022\SCM SPILL OVERS\outputs\pobreza\jefe_hogar\1%\simulacion_1\synthetic_control_outputs.xlsx',synthetic_control_141,141);</v>
      </c>
      <c r="HF50" s="1" t="str">
        <f t="shared" si="38"/>
        <v>xlswrite('G:\Mi unidad\1. PROYECTOS TELLO 2022\SCM SPILL OVERS\outputs\pobreza\mujeres\1%\simulacion_1\synthetic_control_outputs.xlsx',synthetic_control_141,141);</v>
      </c>
      <c r="HL50" s="1" t="str">
        <f t="shared" si="39"/>
        <v>xlswrite('G:\Mi unidad\1. PROYECTOS TELLO 2022\SCM SPILL OVERS\outputs\pobreza\criminalidad\1%\simulacion_1\synthetic_control_outputs.xlsx',synthetic_control_141,141);</v>
      </c>
      <c r="HS50">
        <v>18</v>
      </c>
      <c r="HT50" t="str">
        <f>"ub_vec_"&amp;HS50&amp;" = zeros(1,S);"</f>
        <v>ub_vec_18 = zeros(1,S);</v>
      </c>
      <c r="HZ50">
        <v>26</v>
      </c>
      <c r="IA50" t="s">
        <v>18</v>
      </c>
      <c r="IG50">
        <v>38</v>
      </c>
      <c r="IH50" t="str">
        <f>"xlswrite('G:\Mi unidad\1. PROYECTOS TELLO 2022\SCM SPILL OVERS\outputs\pobreza\bajo_niv_educ\1%\simulacion_1\output_tests.xlsx',alpha1_hat_vec_"&amp;IG50&amp;"','alpha1_hat_vec_"&amp;IG50&amp;"');"</f>
        <v>xlswrite('G:\Mi unidad\1. PROYECTOS TELLO 2022\SCM SPILL OVERS\outputs\pobreza\bajo_niv_educ\1%\simulacion_1\output_tests.xlsx',alpha1_hat_vec_38','alpha1_hat_vec_38');</v>
      </c>
      <c r="IU50">
        <v>38</v>
      </c>
      <c r="IV50" t="str">
        <f>"xlswrite('G:\Mi unidad\1. PROYECTOS TELLO 2022\SCM SPILL OVERS\outputs\pobreza\bajo_ingreso\1%\simulacion_1\output_tests.xlsx',alpha1_hat_vec_"&amp;IU50&amp;"','alpha1_hat_vec_"&amp;IU50&amp;"');"</f>
        <v>xlswrite('G:\Mi unidad\1. PROYECTOS TELLO 2022\SCM SPILL OVERS\outputs\pobreza\bajo_ingreso\1%\simulacion_1\output_tests.xlsx',alpha1_hat_vec_38','alpha1_hat_vec_38');</v>
      </c>
      <c r="JG50">
        <v>38</v>
      </c>
      <c r="JH50" t="str">
        <f>"xlswrite('G:\Mi unidad\1. PROYECTOS TELLO 2022\SCM SPILL OVERS\outputs\pobreza\densidad\1%\simulacion_1\output_tests.xlsx',alpha1_hat_vec_"&amp;JG50&amp;"','alpha1_hat_vec_"&amp;JG50&amp;"');"</f>
        <v>xlswrite('G:\Mi unidad\1. PROYECTOS TELLO 2022\SCM SPILL OVERS\outputs\pobreza\densidad\1%\simulacion_1\output_tests.xlsx',alpha1_hat_vec_38','alpha1_hat_vec_38');</v>
      </c>
      <c r="JS50">
        <v>38</v>
      </c>
      <c r="JT50" t="str">
        <f>"xlswrite('G:\Mi unidad\1. PROYECTOS TELLO 2022\SCM SPILL OVERS\outputs\pobreza\densidad_g\1%\simulacion_1\output_tests.xlsx',alpha1_hat_vec_"&amp;JS50&amp;"','alpha1_hat_vec_"&amp;JS50&amp;"');"</f>
        <v>xlswrite('G:\Mi unidad\1. PROYECTOS TELLO 2022\SCM SPILL OVERS\outputs\pobreza\densidad_g\1%\simulacion_1\output_tests.xlsx',alpha1_hat_vec_38','alpha1_hat_vec_38');</v>
      </c>
      <c r="KE50">
        <v>38</v>
      </c>
      <c r="KF50" t="str">
        <f>"xlswrite('G:\Mi unidad\1. PROYECTOS TELLO 2022\SCM SPILL OVERS\outputs\pobreza\distancia_centro_salud\1%\simulacion_1\output_tests.xlsx',alpha1_hat_vec_"&amp;KE50&amp;"','alpha1_hat_vec_"&amp;KE50&amp;"');"</f>
        <v>xlswrite('G:\Mi unidad\1. PROYECTOS TELLO 2022\SCM SPILL OVERS\outputs\pobreza\distancia_centro_salud\1%\simulacion_1\output_tests.xlsx',alpha1_hat_vec_38','alpha1_hat_vec_38');</v>
      </c>
      <c r="KR50">
        <v>38</v>
      </c>
      <c r="KS50" t="str">
        <f>"xlswrite('G:\Mi unidad\1. PROYECTOS TELLO 2022\SCM SPILL OVERS\outputs\pobreza\informalidad\1%\simulacion_1\output_tests.xlsx',alpha1_hat_vec_"&amp;KR50&amp;"','alpha1_hat_vec_"&amp;KR50&amp;"');"</f>
        <v>xlswrite('G:\Mi unidad\1. PROYECTOS TELLO 2022\SCM SPILL OVERS\outputs\pobreza\informalidad\1%\simulacion_1\output_tests.xlsx',alpha1_hat_vec_38','alpha1_hat_vec_38');</v>
      </c>
      <c r="LE50">
        <v>38</v>
      </c>
      <c r="LF50" t="str">
        <f>"xlswrite('G:\Mi unidad\1. PROYECTOS TELLO 2022\SCM SPILL OVERS\outputs\pobreza\alimentos\1%\simulacion_1\output_tests.xlsx',alpha1_hat_vec_"&amp;LE50&amp;"','alpha1_hat_vec_"&amp;LE50&amp;"');"</f>
        <v>xlswrite('G:\Mi unidad\1. PROYECTOS TELLO 2022\SCM SPILL OVERS\outputs\pobreza\alimentos\1%\simulacion_1\output_tests.xlsx',alpha1_hat_vec_38','alpha1_hat_vec_38');</v>
      </c>
      <c r="LL50">
        <v>38</v>
      </c>
      <c r="LM50" t="str">
        <f>"xlswrite('G:\Mi unidad\1. PROYECTOS TELLO 2022\SCM SPILL OVERS\outputs\pobreza\jefe_hogar\1%\simulacion_1\output_tests.xlsx',alpha1_hat_vec_"&amp;LL50&amp;"','alpha1_hat_vec_"&amp;LL50&amp;"');"</f>
        <v>xlswrite('G:\Mi unidad\1. PROYECTOS TELLO 2022\SCM SPILL OVERS\outputs\pobreza\jefe_hogar\1%\simulacion_1\output_tests.xlsx',alpha1_hat_vec_38','alpha1_hat_vec_38');</v>
      </c>
      <c r="LS50">
        <v>38</v>
      </c>
      <c r="LT50" t="str">
        <f>"xlswrite('G:\Mi unidad\1. PROYECTOS TELLO 2022\SCM SPILL OVERS\outputs\pobreza\mujeres\1%\simulacion_1\output_tests.xlsx',alpha1_hat_vec_"&amp;LS50&amp;"','alpha1_hat_vec_"&amp;LS50&amp;"');"</f>
        <v>xlswrite('G:\Mi unidad\1. PROYECTOS TELLO 2022\SCM SPILL OVERS\outputs\pobreza\mujeres\1%\simulacion_1\output_tests.xlsx',alpha1_hat_vec_38','alpha1_hat_vec_38');</v>
      </c>
      <c r="ME50">
        <v>38</v>
      </c>
      <c r="MF50" t="str">
        <f>"xlswrite('G:\Mi unidad\1. PROYECTOS TELLO 2022\SCM SPILL OVERS\outputs\pobreza\criminalidad\1%\simulacion_1\output_tests.xlsx',alpha1_hat_vec_"&amp;ME50&amp;"','alpha1_hat_vec_"&amp;ME50&amp;"');"</f>
        <v>xlswrite('G:\Mi unidad\1. PROYECTOS TELLO 2022\SCM SPILL OVERS\outputs\pobreza\criminalidad\1%\simulacion_1\output_tests.xlsx',alpha1_hat_vec_38','alpha1_hat_vec_38');</v>
      </c>
    </row>
    <row r="51" spans="1:344" x14ac:dyDescent="0.3">
      <c r="A51">
        <v>144</v>
      </c>
      <c r="B51" s="1" t="str">
        <f t="shared" si="12"/>
        <v>[data_144,provincias_144,~] = xlsread('BD_pobre_est_1_provincia_144.xlsx');</v>
      </c>
      <c r="E51" s="1" t="str">
        <f t="shared" si="13"/>
        <v>provincia_144 = unique(provincias_144(2:end,1));</v>
      </c>
      <c r="O51" s="1" t="str">
        <f t="shared" si="14"/>
        <v>pobreza_144 = reshape(data_144(:,2),T+S,N);</v>
      </c>
      <c r="T51" s="1" t="str">
        <f t="shared" si="15"/>
        <v xml:space="preserve">pobreza_144 = pobreza_144'; </v>
      </c>
      <c r="X51" s="1" t="str">
        <f t="shared" si="16"/>
        <v>tratado_144 = pobreza_144(1,:);</v>
      </c>
      <c r="AC51" s="1" t="str">
        <f t="shared" si="27"/>
        <v>pobreza_144(1,:) = [];</v>
      </c>
      <c r="AI51" s="1" t="str">
        <f t="shared" si="29"/>
        <v>pobreza_144 = [tratado_144;pobreza_144];</v>
      </c>
      <c r="AN51" s="1" t="str">
        <f t="shared" si="23"/>
        <v>Y_144 = pobreza_144; % outcome matrix</v>
      </c>
      <c r="AS51" s="1" t="str">
        <f t="shared" si="24"/>
        <v>Y_pre_144 = Y_144(:,1:T);</v>
      </c>
      <c r="AW51" s="1" t="str">
        <f t="shared" si="25"/>
        <v>Y_post_144 = Y_144(:,T+1:end);</v>
      </c>
      <c r="BA51" s="1" t="str">
        <f t="shared" si="26"/>
        <v>[a_hat_144,B_hat_144] = scm_batch(Y_pre_144);</v>
      </c>
      <c r="BF51" s="1" t="str">
        <f t="shared" si="17"/>
        <v>synthetic_control_144 = a_hat_144(1)+B_hat_144(1,:)*Y_144;</v>
      </c>
      <c r="BL51">
        <v>38</v>
      </c>
      <c r="BR51">
        <v>38</v>
      </c>
      <c r="BS51" s="1" t="str">
        <f>"A_"&amp;BR47&amp;"(:,ind_"&amp;BR47&amp;" == 0) = [];"</f>
        <v>A_38(:,ind_38 == 0) = [];</v>
      </c>
      <c r="BX51">
        <v>38</v>
      </c>
      <c r="BY51" s="1" t="str">
        <f>"A_"&amp;BX47&amp;"(:,ind_"&amp;BX47&amp;" == 0) = [];"</f>
        <v>A_38(:,ind_38 == 0) = [];</v>
      </c>
      <c r="CD51">
        <v>38</v>
      </c>
      <c r="CE51" s="1" t="str">
        <f>"A_"&amp;CD47&amp;"(:,ind_"&amp;CD47&amp;" == 0) = [];"</f>
        <v>A_38(:,ind_38 == 0) = [];</v>
      </c>
      <c r="CJ51">
        <v>38</v>
      </c>
      <c r="CK51" s="1" t="str">
        <f>"A_"&amp;CJ47&amp;"(:,ind_"&amp;CJ47&amp;" == 0) = [];"</f>
        <v>A_38(:,ind_38 == 0) = [];</v>
      </c>
      <c r="CP51">
        <v>38</v>
      </c>
      <c r="CQ51" s="1" t="str">
        <f>"A_"&amp;CP47&amp;"(:,ind_"&amp;CP47&amp;" == 0) = [];"</f>
        <v>A_38(:,ind_38 == 0) = [];</v>
      </c>
      <c r="CW51">
        <v>38</v>
      </c>
      <c r="CX51" t="str">
        <f>"%A_"&amp;CW51</f>
        <v>%A_38</v>
      </c>
      <c r="DB51">
        <v>38</v>
      </c>
      <c r="DC51" s="1" t="str">
        <f>"A_"&amp;DB47&amp;"(:,ind_"&amp;DB47&amp;" == 0) = [];"</f>
        <v>A_38(:,ind_38 == 0) = [];</v>
      </c>
      <c r="DG51">
        <v>38</v>
      </c>
      <c r="DH51" s="1" t="str">
        <f>"A_"&amp;DG47&amp;"(:,ind_"&amp;DG47&amp;" == 0) = [];"</f>
        <v>A_38(:,ind_38 == 0) = [];</v>
      </c>
      <c r="DL51">
        <v>38</v>
      </c>
      <c r="DM51" s="1" t="str">
        <f>"A_"&amp;DL47&amp;"(:,ind_"&amp;DL47&amp;" == 0) = [];"</f>
        <v>A_38(:,ind_38 == 0) = [];</v>
      </c>
      <c r="DQ51" s="1" t="str">
        <f t="shared" si="28"/>
        <v>M_hat_144 = (eye(N)-B_hat_144)'*(eye(N)-B_hat_144);</v>
      </c>
      <c r="DW51" s="1" t="str">
        <f t="shared" si="18"/>
        <v>synthetic_control_sp_144 = a_hat_144(1)+B_hat_144(1,:)*Y_144;</v>
      </c>
      <c r="EC51" s="1" t="str">
        <f t="shared" si="19"/>
        <v>alpha1_hat_vec_144 = zeros(1,S);</v>
      </c>
      <c r="EG51">
        <v>23</v>
      </c>
      <c r="EH51" s="3" t="s">
        <v>17</v>
      </c>
      <c r="ER51" s="1" t="str">
        <f t="shared" si="20"/>
        <v>synthetic_control_144=synthetic_control_144';</v>
      </c>
      <c r="EW51" s="1" t="str">
        <f t="shared" si="21"/>
        <v>synthetic_control_sp_144=synthetic_control_sp_144';</v>
      </c>
      <c r="FB51" s="1" t="str">
        <f t="shared" si="22"/>
        <v>tratado_144=tratado_144';</v>
      </c>
      <c r="FF51" s="1" t="str">
        <f t="shared" si="30"/>
        <v>xlswrite('G:\Mi unidad\1. PROYECTOS TELLO 2022\SCM SPILL OVERS\outputs\pobreza\distancia_centro_salud\1%\simulacion_1\synthetic_control_outputs.xlsx',synthetic_control_144,144);</v>
      </c>
      <c r="FM51" s="1" t="str">
        <f t="shared" si="31"/>
        <v>xlswrite('G:\Mi unidad\1. PROYECTOS TELLO 2022\SCM SPILL OVERS\outputs\pobreza\informalidad\1%\simulacion_1\synthetic_control_outputs.xlsx',synthetic_control_144,144);</v>
      </c>
      <c r="FS51" s="1" t="str">
        <f t="shared" si="32"/>
        <v>xlswrite('G:\Mi unidad\1. PROYECTOS TELLO 2022\SCM SPILL OVERS\outputs\pobreza\densidad\1%\simulacion_1\synthetic_control_outputs.xlsx',synthetic_control_144,144);</v>
      </c>
      <c r="FZ51" s="1" t="str">
        <f t="shared" si="33"/>
        <v>xlswrite('G:\Mi unidad\1. PROYECTOS TELLO 2022\SCM SPILL OVERS\outputs\pobreza\bajo_niv_educ\1%\simulacion_1\synthetic_control_outputs.xlsx',synthetic_control_144,144);</v>
      </c>
      <c r="GF51" s="1" t="str">
        <f t="shared" si="34"/>
        <v>xlswrite('G:\Mi unidad\1. PROYECTOS TELLO 2022\SCM SPILL OVERS\outputs\pobreza\bajo_ingreso\1%\simulacion_1\synthetic_control_outputs.xlsx',synthetic_control_144,144);</v>
      </c>
      <c r="GL51" s="1" t="str">
        <f t="shared" si="35"/>
        <v>xlswrite('G:\Mi unidad\1. PROYECTOS TELLO 2022\SCM SPILL OVERS\outputs\pobreza\densidad_g\1%\simulacion_1\synthetic_control_outputs.xlsx',synthetic_control_144,144);</v>
      </c>
      <c r="GS51" s="1" t="str">
        <f t="shared" si="36"/>
        <v>xlswrite('G:\Mi unidad\1. PROYECTOS TELLO 2022\SCM SPILL OVERS\outputs\pobreza\alimentos\1%\simulacion_1\synthetic_control_outputs.xlsx',synthetic_control_144,144);</v>
      </c>
      <c r="GZ51" s="1" t="str">
        <f t="shared" si="37"/>
        <v>xlswrite('G:\Mi unidad\1. PROYECTOS TELLO 2022\SCM SPILL OVERS\outputs\pobreza\jefe_hogar\1%\simulacion_1\synthetic_control_outputs.xlsx',synthetic_control_144,144);</v>
      </c>
      <c r="HF51" s="1" t="str">
        <f t="shared" si="38"/>
        <v>xlswrite('G:\Mi unidad\1. PROYECTOS TELLO 2022\SCM SPILL OVERS\outputs\pobreza\mujeres\1%\simulacion_1\synthetic_control_outputs.xlsx',synthetic_control_144,144);</v>
      </c>
      <c r="HL51" s="1" t="str">
        <f t="shared" si="39"/>
        <v>xlswrite('G:\Mi unidad\1. PROYECTOS TELLO 2022\SCM SPILL OVERS\outputs\pobreza\criminalidad\1%\simulacion_1\synthetic_control_outputs.xlsx',synthetic_control_144,144);</v>
      </c>
      <c r="HS51">
        <v>18</v>
      </c>
      <c r="HT51" t="s">
        <v>35</v>
      </c>
      <c r="HZ51">
        <v>27</v>
      </c>
      <c r="IA51" t="str">
        <f>"spillover_test_"&amp;HZ51&amp;" = zeros(1,S);"</f>
        <v>spillover_test_27 = zeros(1,S);</v>
      </c>
      <c r="IG51">
        <v>38</v>
      </c>
      <c r="IH51" t="str">
        <f>"xlswrite('G:\Mi unidad\1. PROYECTOS TELLO 2022\SCM SPILL OVERS\outputs\pobreza\bajo_niv_educ\1%\simulacion_1\output_tests.xlsx',spillover_test_"&amp;IG51&amp;"','sp_test_"&amp;IG51&amp;"');"</f>
        <v>xlswrite('G:\Mi unidad\1. PROYECTOS TELLO 2022\SCM SPILL OVERS\outputs\pobreza\bajo_niv_educ\1%\simulacion_1\output_tests.xlsx',spillover_test_38','sp_test_38');</v>
      </c>
      <c r="IU51">
        <v>38</v>
      </c>
      <c r="IV51" t="str">
        <f>"xlswrite('G:\Mi unidad\1. PROYECTOS TELLO 2022\SCM SPILL OVERS\outputs\pobreza\bajo_ingreso\1%\simulacion_1\output_tests.xlsx',spillover_test_"&amp;IU51&amp;"','sp_test_"&amp;IU51&amp;"');"</f>
        <v>xlswrite('G:\Mi unidad\1. PROYECTOS TELLO 2022\SCM SPILL OVERS\outputs\pobreza\bajo_ingreso\1%\simulacion_1\output_tests.xlsx',spillover_test_38','sp_test_38');</v>
      </c>
      <c r="JG51">
        <v>38</v>
      </c>
      <c r="JH51" t="str">
        <f>"xlswrite('G:\Mi unidad\1. PROYECTOS TELLO 2022\SCM SPILL OVERS\outputs\pobreza\densidad\1%\simulacion_1\output_tests.xlsx',spillover_test_"&amp;JG51&amp;"','sp_test_"&amp;JG51&amp;"');"</f>
        <v>xlswrite('G:\Mi unidad\1. PROYECTOS TELLO 2022\SCM SPILL OVERS\outputs\pobreza\densidad\1%\simulacion_1\output_tests.xlsx',spillover_test_38','sp_test_38');</v>
      </c>
      <c r="JS51">
        <v>38</v>
      </c>
      <c r="JT51" t="str">
        <f>"xlswrite('G:\Mi unidad\1. PROYECTOS TELLO 2022\SCM SPILL OVERS\outputs\pobreza\densidad_g\1%\simulacion_1\output_tests.xlsx',spillover_test_"&amp;JS51&amp;"','sp_test_"&amp;JS51&amp;"');"</f>
        <v>xlswrite('G:\Mi unidad\1. PROYECTOS TELLO 2022\SCM SPILL OVERS\outputs\pobreza\densidad_g\1%\simulacion_1\output_tests.xlsx',spillover_test_38','sp_test_38');</v>
      </c>
      <c r="KE51">
        <v>38</v>
      </c>
      <c r="KF51" t="str">
        <f>"xlswrite('G:\Mi unidad\1. PROYECTOS TELLO 2022\SCM SPILL OVERS\outputs\pobreza\distancia_centro_salud\1%\simulacion_1\output_tests.xlsx',spillover_test_"&amp;KE51&amp;"','sp_test_"&amp;KE51&amp;"');"</f>
        <v>xlswrite('G:\Mi unidad\1. PROYECTOS TELLO 2022\SCM SPILL OVERS\outputs\pobreza\distancia_centro_salud\1%\simulacion_1\output_tests.xlsx',spillover_test_38','sp_test_38');</v>
      </c>
      <c r="KR51">
        <v>38</v>
      </c>
      <c r="KS51" t="str">
        <f>"xlswrite('G:\Mi unidad\1. PROYECTOS TELLO 2022\SCM SPILL OVERS\outputs\pobreza\informalidad\1%\simulacion_1\output_tests.xlsx',spillover_test_"&amp;KR51&amp;"','sp_test_"&amp;KR51&amp;"');"</f>
        <v>xlswrite('G:\Mi unidad\1. PROYECTOS TELLO 2022\SCM SPILL OVERS\outputs\pobreza\informalidad\1%\simulacion_1\output_tests.xlsx',spillover_test_38','sp_test_38');</v>
      </c>
      <c r="LE51">
        <v>38</v>
      </c>
      <c r="LF51" t="str">
        <f>"xlswrite('G:\Mi unidad\1. PROYECTOS TELLO 2022\SCM SPILL OVERS\outputs\pobreza\alimentos\1%\simulacion_1\output_tests.xlsx',spillover_test_"&amp;LE51&amp;"','sp_test_"&amp;LE51&amp;"');"</f>
        <v>xlswrite('G:\Mi unidad\1. PROYECTOS TELLO 2022\SCM SPILL OVERS\outputs\pobreza\alimentos\1%\simulacion_1\output_tests.xlsx',spillover_test_38','sp_test_38');</v>
      </c>
      <c r="LL51">
        <v>38</v>
      </c>
      <c r="LM51" t="str">
        <f>"xlswrite('G:\Mi unidad\1. PROYECTOS TELLO 2022\SCM SPILL OVERS\outputs\pobreza\jefe_hogar\1%\simulacion_1\output_tests.xlsx',spillover_test_"&amp;LL51&amp;"','sp_test_"&amp;LL51&amp;"');"</f>
        <v>xlswrite('G:\Mi unidad\1. PROYECTOS TELLO 2022\SCM SPILL OVERS\outputs\pobreza\jefe_hogar\1%\simulacion_1\output_tests.xlsx',spillover_test_38','sp_test_38');</v>
      </c>
      <c r="LS51">
        <v>38</v>
      </c>
      <c r="LT51" t="str">
        <f>"xlswrite('G:\Mi unidad\1. PROYECTOS TELLO 2022\SCM SPILL OVERS\outputs\pobreza\mujeres\1%\simulacion_1\output_tests.xlsx',spillover_test_"&amp;LS51&amp;"','sp_test_"&amp;LS51&amp;"');"</f>
        <v>xlswrite('G:\Mi unidad\1. PROYECTOS TELLO 2022\SCM SPILL OVERS\outputs\pobreza\mujeres\1%\simulacion_1\output_tests.xlsx',spillover_test_38','sp_test_38');</v>
      </c>
      <c r="ME51">
        <v>38</v>
      </c>
      <c r="MF51" t="str">
        <f>"xlswrite('G:\Mi unidad\1. PROYECTOS TELLO 2022\SCM SPILL OVERS\outputs\pobreza\criminalidad\1%\simulacion_1\output_tests.xlsx',spillover_test_"&amp;ME51&amp;"','sp_test_"&amp;ME51&amp;"');"</f>
        <v>xlswrite('G:\Mi unidad\1. PROYECTOS TELLO 2022\SCM SPILL OVERS\outputs\pobreza\criminalidad\1%\simulacion_1\output_tests.xlsx',spillover_test_38','sp_test_38');</v>
      </c>
    </row>
    <row r="52" spans="1:344" x14ac:dyDescent="0.3">
      <c r="A52">
        <v>149</v>
      </c>
      <c r="B52" s="1" t="str">
        <f t="shared" si="12"/>
        <v>[data_149,provincias_149,~] = xlsread('BD_pobre_est_1_provincia_149.xlsx');</v>
      </c>
      <c r="E52" s="1" t="str">
        <f t="shared" si="13"/>
        <v>provincia_149 = unique(provincias_149(2:end,1));</v>
      </c>
      <c r="O52" s="1" t="str">
        <f t="shared" si="14"/>
        <v>pobreza_149 = reshape(data_149(:,2),T+S,N);</v>
      </c>
      <c r="T52" s="1" t="str">
        <f t="shared" si="15"/>
        <v xml:space="preserve">pobreza_149 = pobreza_149'; </v>
      </c>
      <c r="X52" s="1" t="str">
        <f t="shared" si="16"/>
        <v>tratado_149 = pobreza_149(1,:);</v>
      </c>
      <c r="AC52" s="1" t="str">
        <f t="shared" si="27"/>
        <v>pobreza_149(1,:) = [];</v>
      </c>
      <c r="AI52" s="1" t="str">
        <f t="shared" si="29"/>
        <v>pobreza_149 = [tratado_149;pobreza_149];</v>
      </c>
      <c r="AN52" s="1" t="str">
        <f t="shared" si="23"/>
        <v>Y_149 = pobreza_149; % outcome matrix</v>
      </c>
      <c r="AS52" s="1" t="str">
        <f t="shared" si="24"/>
        <v>Y_pre_149 = Y_149(:,1:T);</v>
      </c>
      <c r="AW52" s="1" t="str">
        <f t="shared" si="25"/>
        <v>Y_post_149 = Y_149(:,T+1:end);</v>
      </c>
      <c r="BA52" s="1" t="str">
        <f t="shared" si="26"/>
        <v>[a_hat_149,B_hat_149] = scm_batch(Y_pre_149);</v>
      </c>
      <c r="BF52" s="1" t="str">
        <f t="shared" si="17"/>
        <v>synthetic_control_149 = a_hat_149(1)+B_hat_149(1,:)*Y_149;</v>
      </c>
      <c r="BL52">
        <v>39</v>
      </c>
      <c r="BM52" s="1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P52">
        <v>39</v>
      </c>
      <c r="CQ52" t="str">
        <f>"%A_"&amp;CP52</f>
        <v>%A_39</v>
      </c>
      <c r="CW52">
        <v>39</v>
      </c>
      <c r="CX52" t="str">
        <f>"% Provincia_"&amp;CW52</f>
        <v>% Provincia_39</v>
      </c>
      <c r="DB52">
        <v>39</v>
      </c>
      <c r="DC52" t="str">
        <f>"%A_"&amp;DB52</f>
        <v>%A_39</v>
      </c>
      <c r="DG52">
        <v>39</v>
      </c>
      <c r="DH52" t="str">
        <f>"%A_"&amp;DG52</f>
        <v>%A_39</v>
      </c>
      <c r="DL52">
        <v>39</v>
      </c>
      <c r="DM52" t="str">
        <f>"%A_"&amp;DL52</f>
        <v>%A_39</v>
      </c>
      <c r="DQ52" s="1" t="str">
        <f t="shared" si="28"/>
        <v>M_hat_149 = (eye(N)-B_hat_149)'*(eye(N)-B_hat_149);</v>
      </c>
      <c r="DW52" s="1" t="str">
        <f t="shared" si="18"/>
        <v>synthetic_control_sp_149 = a_hat_149(1)+B_hat_149(1,:)*Y_149;</v>
      </c>
      <c r="EC52" s="1" t="str">
        <f t="shared" si="19"/>
        <v>alpha1_hat_vec_149 = zeros(1,S);</v>
      </c>
      <c r="EG52">
        <v>23</v>
      </c>
      <c r="EH52" s="1" t="str">
        <f>"Y_Ts_"&amp;EG52&amp;" = Y_"&amp;EG52&amp;"(:,T+s);"</f>
        <v>Y_Ts_23 = Y_23(:,T+s);</v>
      </c>
      <c r="ER52" s="1" t="str">
        <f t="shared" si="20"/>
        <v>synthetic_control_149=synthetic_control_149';</v>
      </c>
      <c r="EW52" s="1" t="str">
        <f t="shared" si="21"/>
        <v>synthetic_control_sp_149=synthetic_control_sp_149';</v>
      </c>
      <c r="FB52" s="1" t="str">
        <f t="shared" si="22"/>
        <v>tratado_149=tratado_149';</v>
      </c>
      <c r="FF52" s="1" t="str">
        <f t="shared" si="30"/>
        <v>xlswrite('G:\Mi unidad\1. PROYECTOS TELLO 2022\SCM SPILL OVERS\outputs\pobreza\distancia_centro_salud\1%\simulacion_1\synthetic_control_outputs.xlsx',synthetic_control_149,149);</v>
      </c>
      <c r="FM52" s="1" t="str">
        <f t="shared" si="31"/>
        <v>xlswrite('G:\Mi unidad\1. PROYECTOS TELLO 2022\SCM SPILL OVERS\outputs\pobreza\informalidad\1%\simulacion_1\synthetic_control_outputs.xlsx',synthetic_control_149,149);</v>
      </c>
      <c r="FS52" s="1" t="str">
        <f t="shared" si="32"/>
        <v>xlswrite('G:\Mi unidad\1. PROYECTOS TELLO 2022\SCM SPILL OVERS\outputs\pobreza\densidad\1%\simulacion_1\synthetic_control_outputs.xlsx',synthetic_control_149,149);</v>
      </c>
      <c r="FZ52" s="1" t="str">
        <f t="shared" si="33"/>
        <v>xlswrite('G:\Mi unidad\1. PROYECTOS TELLO 2022\SCM SPILL OVERS\outputs\pobreza\bajo_niv_educ\1%\simulacion_1\synthetic_control_outputs.xlsx',synthetic_control_149,149);</v>
      </c>
      <c r="GF52" s="1" t="str">
        <f t="shared" si="34"/>
        <v>xlswrite('G:\Mi unidad\1. PROYECTOS TELLO 2022\SCM SPILL OVERS\outputs\pobreza\bajo_ingreso\1%\simulacion_1\synthetic_control_outputs.xlsx',synthetic_control_149,149);</v>
      </c>
      <c r="GL52" s="1" t="str">
        <f t="shared" si="35"/>
        <v>xlswrite('G:\Mi unidad\1. PROYECTOS TELLO 2022\SCM SPILL OVERS\outputs\pobreza\densidad_g\1%\simulacion_1\synthetic_control_outputs.xlsx',synthetic_control_149,149);</v>
      </c>
      <c r="GS52" s="1" t="str">
        <f t="shared" si="36"/>
        <v>xlswrite('G:\Mi unidad\1. PROYECTOS TELLO 2022\SCM SPILL OVERS\outputs\pobreza\alimentos\1%\simulacion_1\synthetic_control_outputs.xlsx',synthetic_control_149,149);</v>
      </c>
      <c r="GZ52" s="1" t="str">
        <f t="shared" si="37"/>
        <v>xlswrite('G:\Mi unidad\1. PROYECTOS TELLO 2022\SCM SPILL OVERS\outputs\pobreza\jefe_hogar\1%\simulacion_1\synthetic_control_outputs.xlsx',synthetic_control_149,149);</v>
      </c>
      <c r="HF52" s="1" t="str">
        <f t="shared" si="38"/>
        <v>xlswrite('G:\Mi unidad\1. PROYECTOS TELLO 2022\SCM SPILL OVERS\outputs\pobreza\mujeres\1%\simulacion_1\synthetic_control_outputs.xlsx',synthetic_control_149,149);</v>
      </c>
      <c r="HL52" s="1" t="str">
        <f t="shared" si="39"/>
        <v>xlswrite('G:\Mi unidad\1. PROYECTOS TELLO 2022\SCM SPILL OVERS\outputs\pobreza\criminalidad\1%\simulacion_1\synthetic_control_outputs.xlsx',synthetic_control_149,149);</v>
      </c>
      <c r="HS52">
        <v>18</v>
      </c>
      <c r="HT52" t="str">
        <f>"    [p_value_"&amp;HS52&amp; ",lb_"&amp;HS52&amp;",ub_"&amp;HS52&amp;"] = sp_andrews_te(Y_pre_"&amp;HS52&amp;",pobreza_"&amp;HS52&amp;"(:,T+s),A_"&amp;HS52&amp;",C,.05);"</f>
        <v xml:space="preserve">    [p_value_18,lb_18,ub_18] = sp_andrews_te(Y_pre_18,pobreza_18(:,T+s),A_18,C,.05);</v>
      </c>
      <c r="HZ52">
        <v>27</v>
      </c>
      <c r="IA52" t="s">
        <v>35</v>
      </c>
      <c r="IG52">
        <v>39</v>
      </c>
      <c r="IH52" t="str">
        <f>"xlswrite('G:\Mi unidad\1. PROYECTOS TELLO 2022\SCM SPILL OVERS\outputs\pobreza\bajo_niv_educ\1%\simulacion_1\output_tests.xlsx',lb_vec_"&amp;IG52&amp;"','lb_vec_"&amp;IG52&amp;"');"</f>
        <v>xlswrite('G:\Mi unidad\1. PROYECTOS TELLO 2022\SCM SPILL OVERS\outputs\pobreza\bajo_niv_educ\1%\simulacion_1\output_tests.xlsx',lb_vec_39','lb_vec_39');</v>
      </c>
      <c r="IU52">
        <v>39</v>
      </c>
      <c r="IV52" t="str">
        <f>"xlswrite('G:\Mi unidad\1. PROYECTOS TELLO 2022\SCM SPILL OVERS\outputs\pobreza\bajo_ingreso\1%\simulacion_1\output_tests.xlsx',lb_vec_"&amp;IU52&amp;"','lb_vec_"&amp;IU52&amp;"');"</f>
        <v>xlswrite('G:\Mi unidad\1. PROYECTOS TELLO 2022\SCM SPILL OVERS\outputs\pobreza\bajo_ingreso\1%\simulacion_1\output_tests.xlsx',lb_vec_39','lb_vec_39');</v>
      </c>
      <c r="JG52">
        <v>39</v>
      </c>
      <c r="JH52" t="str">
        <f>"xlswrite('G:\Mi unidad\1. PROYECTOS TELLO 2022\SCM SPILL OVERS\outputs\pobreza\densidad\1%\simulacion_1\output_tests.xlsx',lb_vec_"&amp;JG52&amp;"','lb_vec_"&amp;JG52&amp;"');"</f>
        <v>xlswrite('G:\Mi unidad\1. PROYECTOS TELLO 2022\SCM SPILL OVERS\outputs\pobreza\densidad\1%\simulacion_1\output_tests.xlsx',lb_vec_39','lb_vec_39');</v>
      </c>
      <c r="JS52">
        <v>39</v>
      </c>
      <c r="JT52" t="str">
        <f>"xlswrite('G:\Mi unidad\1. PROYECTOS TELLO 2022\SCM SPILL OVERS\outputs\pobreza\densidad_g\1%\simulacion_1\output_tests.xlsx',lb_vec_"&amp;JS52&amp;"','lb_vec_"&amp;JS52&amp;"');"</f>
        <v>xlswrite('G:\Mi unidad\1. PROYECTOS TELLO 2022\SCM SPILL OVERS\outputs\pobreza\densidad_g\1%\simulacion_1\output_tests.xlsx',lb_vec_39','lb_vec_39');</v>
      </c>
      <c r="KE52">
        <v>39</v>
      </c>
      <c r="KF52" t="str">
        <f>"xlswrite('G:\Mi unidad\1. PROYECTOS TELLO 2022\SCM SPILL OVERS\outputs\pobreza\distancia_centro_salud\1%\simulacion_1\output_tests.xlsx',lb_vec_"&amp;KE52&amp;"','lb_vec_"&amp;KE52&amp;"');"</f>
        <v>xlswrite('G:\Mi unidad\1. PROYECTOS TELLO 2022\SCM SPILL OVERS\outputs\pobreza\distancia_centro_salud\1%\simulacion_1\output_tests.xlsx',lb_vec_39','lb_vec_39');</v>
      </c>
      <c r="KR52">
        <v>39</v>
      </c>
      <c r="KS52" t="str">
        <f>"xlswrite('G:\Mi unidad\1. PROYECTOS TELLO 2022\SCM SPILL OVERS\outputs\pobreza\informalidad\1%\simulacion_1\output_tests.xlsx',lb_vec_"&amp;KR52&amp;"','lb_vec_"&amp;KR52&amp;"');"</f>
        <v>xlswrite('G:\Mi unidad\1. PROYECTOS TELLO 2022\SCM SPILL OVERS\outputs\pobreza\informalidad\1%\simulacion_1\output_tests.xlsx',lb_vec_39','lb_vec_39');</v>
      </c>
      <c r="LE52">
        <v>39</v>
      </c>
      <c r="LF52" t="str">
        <f>"xlswrite('G:\Mi unidad\1. PROYECTOS TELLO 2022\SCM SPILL OVERS\outputs\pobreza\alimentos\1%\simulacion_1\output_tests.xlsx',lb_vec_"&amp;LE52&amp;"','lb_vec_"&amp;LE52&amp;"');"</f>
        <v>xlswrite('G:\Mi unidad\1. PROYECTOS TELLO 2022\SCM SPILL OVERS\outputs\pobreza\alimentos\1%\simulacion_1\output_tests.xlsx',lb_vec_39','lb_vec_39');</v>
      </c>
      <c r="LL52">
        <v>39</v>
      </c>
      <c r="LM52" t="str">
        <f>"xlswrite('G:\Mi unidad\1. PROYECTOS TELLO 2022\SCM SPILL OVERS\outputs\pobreza\jefe_hogar\1%\simulacion_1\output_tests.xlsx',lb_vec_"&amp;LL52&amp;"','lb_vec_"&amp;LL52&amp;"');"</f>
        <v>xlswrite('G:\Mi unidad\1. PROYECTOS TELLO 2022\SCM SPILL OVERS\outputs\pobreza\jefe_hogar\1%\simulacion_1\output_tests.xlsx',lb_vec_39','lb_vec_39');</v>
      </c>
      <c r="LS52">
        <v>39</v>
      </c>
      <c r="LT52" t="str">
        <f>"xlswrite('G:\Mi unidad\1. PROYECTOS TELLO 2022\SCM SPILL OVERS\outputs\pobreza\mujeres\1%\simulacion_1\output_tests.xlsx',lb_vec_"&amp;LS52&amp;"','lb_vec_"&amp;LS52&amp;"');"</f>
        <v>xlswrite('G:\Mi unidad\1. PROYECTOS TELLO 2022\SCM SPILL OVERS\outputs\pobreza\mujeres\1%\simulacion_1\output_tests.xlsx',lb_vec_39','lb_vec_39');</v>
      </c>
      <c r="ME52">
        <v>39</v>
      </c>
      <c r="MF52" t="str">
        <f>"xlswrite('G:\Mi unidad\1. PROYECTOS TELLO 2022\SCM SPILL OVERS\outputs\pobreza\criminalidad\1%\simulacion_1\output_tests.xlsx',lb_vec_"&amp;ME52&amp;"','lb_vec_"&amp;ME52&amp;"');"</f>
        <v>xlswrite('G:\Mi unidad\1. PROYECTOS TELLO 2022\SCM SPILL OVERS\outputs\pobreza\criminalidad\1%\simulacion_1\output_tests.xlsx',lb_vec_39','lb_vec_39');</v>
      </c>
    </row>
    <row r="53" spans="1:344" x14ac:dyDescent="0.3">
      <c r="A53">
        <v>150</v>
      </c>
      <c r="B53" s="1" t="str">
        <f t="shared" si="12"/>
        <v>[data_150,provincias_150,~] = xlsread('BD_pobre_est_1_provincia_150.xlsx');</v>
      </c>
      <c r="E53" s="1" t="str">
        <f t="shared" si="13"/>
        <v>provincia_150 = unique(provincias_150(2:end,1));</v>
      </c>
      <c r="O53" s="1" t="str">
        <f t="shared" si="14"/>
        <v>pobreza_150 = reshape(data_150(:,2),T+S,N);</v>
      </c>
      <c r="T53" s="1" t="str">
        <f t="shared" si="15"/>
        <v xml:space="preserve">pobreza_150 = pobreza_150'; </v>
      </c>
      <c r="X53" s="1" t="str">
        <f t="shared" si="16"/>
        <v>tratado_150 = pobreza_150(1,:);</v>
      </c>
      <c r="AC53" s="1" t="str">
        <f t="shared" si="27"/>
        <v>pobreza_150(1,:) = [];</v>
      </c>
      <c r="AI53" s="1" t="str">
        <f t="shared" si="29"/>
        <v>pobreza_150 = [tratado_150;pobreza_150];</v>
      </c>
      <c r="AN53" s="1" t="str">
        <f t="shared" si="23"/>
        <v>Y_150 = pobreza_150; % outcome matrix</v>
      </c>
      <c r="AS53" s="1" t="str">
        <f t="shared" si="24"/>
        <v>Y_pre_150 = Y_150(:,1:T);</v>
      </c>
      <c r="AW53" s="1" t="str">
        <f t="shared" si="25"/>
        <v>Y_post_150 = Y_150(:,T+1:end);</v>
      </c>
      <c r="BA53" s="1" t="str">
        <f t="shared" si="26"/>
        <v>[a_hat_150,B_hat_150] = scm_batch(Y_pre_150);</v>
      </c>
      <c r="BF53" s="1" t="str">
        <f t="shared" si="17"/>
        <v>synthetic_control_150 = a_hat_150(1)+B_hat_150(1,:)*Y_150;</v>
      </c>
      <c r="BL53">
        <v>39</v>
      </c>
      <c r="BM53" s="1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P53">
        <v>39</v>
      </c>
      <c r="CQ53" t="str">
        <f>"% Provincia_"&amp;CP53</f>
        <v>% Provincia_39</v>
      </c>
      <c r="CW53">
        <v>39</v>
      </c>
      <c r="CX53" s="1" t="str">
        <f>"ind_"&amp;CW51&amp;" = xlsread('spillover_alimentos_"&amp;CW51&amp;".xlsx')"</f>
        <v>ind_38 = xlsread('spillover_alimentos_38.xlsx')</v>
      </c>
      <c r="DB53">
        <v>39</v>
      </c>
      <c r="DC53" t="str">
        <f>"% Provincia_"&amp;DB53</f>
        <v>% Provincia_39</v>
      </c>
      <c r="DG53">
        <v>39</v>
      </c>
      <c r="DH53" t="str">
        <f>"% Provincia_"&amp;DG53</f>
        <v>% Provincia_39</v>
      </c>
      <c r="DL53">
        <v>39</v>
      </c>
      <c r="DM53" t="str">
        <f>"% Provincia_"&amp;DL53</f>
        <v>% Provincia_39</v>
      </c>
      <c r="DQ53" s="1" t="str">
        <f t="shared" si="28"/>
        <v>M_hat_150 = (eye(N)-B_hat_150)'*(eye(N)-B_hat_150);</v>
      </c>
      <c r="DW53" s="1" t="str">
        <f t="shared" si="18"/>
        <v>synthetic_control_sp_150 = a_hat_150(1)+B_hat_150(1,:)*Y_150;</v>
      </c>
      <c r="EC53" s="1" t="str">
        <f t="shared" si="19"/>
        <v>alpha1_hat_vec_150 = zeros(1,S);</v>
      </c>
      <c r="EG53">
        <v>23</v>
      </c>
      <c r="EH53" s="1" t="str">
        <f>"gamma_hat_"&amp;EG52&amp;" = (A_"&amp;EG52&amp;"'*M_hat_"&amp;EG52&amp;"*A_"&amp;EG52&amp;")\(A_"&amp;EG52&amp;"'*(eye(N)-B_hat_"&amp;EG52&amp;")'*((eye(N)-B_hat_"&amp;EG52&amp;")*Y_Ts_"&amp;EG52&amp;"-a_hat_"&amp;EG52&amp;"));"</f>
        <v>gamma_hat_23 = (A_23'*M_hat_23*A_23)\(A_23'*(eye(N)-B_hat_23)'*((eye(N)-B_hat_23)*Y_Ts_23-a_hat_23));</v>
      </c>
      <c r="ER53" s="1" t="str">
        <f t="shared" si="20"/>
        <v>synthetic_control_150=synthetic_control_150';</v>
      </c>
      <c r="EW53" s="1" t="str">
        <f t="shared" si="21"/>
        <v>synthetic_control_sp_150=synthetic_control_sp_150';</v>
      </c>
      <c r="FB53" s="1" t="str">
        <f t="shared" si="22"/>
        <v>tratado_150=tratado_150';</v>
      </c>
      <c r="FF53" s="1" t="str">
        <f t="shared" si="30"/>
        <v>xlswrite('G:\Mi unidad\1. PROYECTOS TELLO 2022\SCM SPILL OVERS\outputs\pobreza\distancia_centro_salud\1%\simulacion_1\synthetic_control_outputs.xlsx',synthetic_control_150,150);</v>
      </c>
      <c r="FM53" s="1" t="str">
        <f t="shared" si="31"/>
        <v>xlswrite('G:\Mi unidad\1. PROYECTOS TELLO 2022\SCM SPILL OVERS\outputs\pobreza\informalidad\1%\simulacion_1\synthetic_control_outputs.xlsx',synthetic_control_150,150);</v>
      </c>
      <c r="FS53" s="1" t="str">
        <f t="shared" si="32"/>
        <v>xlswrite('G:\Mi unidad\1. PROYECTOS TELLO 2022\SCM SPILL OVERS\outputs\pobreza\densidad\1%\simulacion_1\synthetic_control_outputs.xlsx',synthetic_control_150,150);</v>
      </c>
      <c r="FZ53" s="1" t="str">
        <f t="shared" si="33"/>
        <v>xlswrite('G:\Mi unidad\1. PROYECTOS TELLO 2022\SCM SPILL OVERS\outputs\pobreza\bajo_niv_educ\1%\simulacion_1\synthetic_control_outputs.xlsx',synthetic_control_150,150);</v>
      </c>
      <c r="GF53" s="1" t="str">
        <f t="shared" si="34"/>
        <v>xlswrite('G:\Mi unidad\1. PROYECTOS TELLO 2022\SCM SPILL OVERS\outputs\pobreza\bajo_ingreso\1%\simulacion_1\synthetic_control_outputs.xlsx',synthetic_control_150,150);</v>
      </c>
      <c r="GL53" s="1" t="str">
        <f t="shared" si="35"/>
        <v>xlswrite('G:\Mi unidad\1. PROYECTOS TELLO 2022\SCM SPILL OVERS\outputs\pobreza\densidad_g\1%\simulacion_1\synthetic_control_outputs.xlsx',synthetic_control_150,150);</v>
      </c>
      <c r="GS53" s="1" t="str">
        <f t="shared" si="36"/>
        <v>xlswrite('G:\Mi unidad\1. PROYECTOS TELLO 2022\SCM SPILL OVERS\outputs\pobreza\alimentos\1%\simulacion_1\synthetic_control_outputs.xlsx',synthetic_control_150,150);</v>
      </c>
      <c r="GZ53" s="1" t="str">
        <f t="shared" si="37"/>
        <v>xlswrite('G:\Mi unidad\1. PROYECTOS TELLO 2022\SCM SPILL OVERS\outputs\pobreza\jefe_hogar\1%\simulacion_1\synthetic_control_outputs.xlsx',synthetic_control_150,150);</v>
      </c>
      <c r="HF53" s="1" t="str">
        <f t="shared" si="38"/>
        <v>xlswrite('G:\Mi unidad\1. PROYECTOS TELLO 2022\SCM SPILL OVERS\outputs\pobreza\mujeres\1%\simulacion_1\synthetic_control_outputs.xlsx',synthetic_control_150,150);</v>
      </c>
      <c r="HL53" s="1" t="str">
        <f t="shared" si="39"/>
        <v>xlswrite('G:\Mi unidad\1. PROYECTOS TELLO 2022\SCM SPILL OVERS\outputs\pobreza\criminalidad\1%\simulacion_1\synthetic_control_outputs.xlsx',synthetic_control_150,150);</v>
      </c>
      <c r="HS53">
        <v>18</v>
      </c>
      <c r="HT53" t="str">
        <f>"    p_value_vec_"&amp;HS53&amp;"(s) = p_value_"&amp;HS53&amp;";"</f>
        <v xml:space="preserve">    p_value_vec_18(s) = p_value_18;</v>
      </c>
      <c r="HZ53">
        <v>27</v>
      </c>
      <c r="IA53" t="s">
        <v>36</v>
      </c>
      <c r="IG53">
        <v>39</v>
      </c>
      <c r="IH53" t="str">
        <f>"xlswrite('G:\Mi unidad\1. PROYECTOS TELLO 2022\SCM SPILL OVERS\outputs\pobreza\bajo_niv_educ\1%\simulacion_1\output_tests.xlsx',ub_vec_"&amp;IG53&amp;"','ub_vec_"&amp;IG53&amp;"');"</f>
        <v>xlswrite('G:\Mi unidad\1. PROYECTOS TELLO 2022\SCM SPILL OVERS\outputs\pobreza\bajo_niv_educ\1%\simulacion_1\output_tests.xlsx',ub_vec_39','ub_vec_39');</v>
      </c>
      <c r="IU53">
        <v>39</v>
      </c>
      <c r="IV53" t="str">
        <f>"xlswrite('G:\Mi unidad\1. PROYECTOS TELLO 2022\SCM SPILL OVERS\outputs\pobreza\bajo_ingreso\1%\simulacion_1\output_tests.xlsx',ub_vec_"&amp;IU53&amp;"','ub_vec_"&amp;IU53&amp;"');"</f>
        <v>xlswrite('G:\Mi unidad\1. PROYECTOS TELLO 2022\SCM SPILL OVERS\outputs\pobreza\bajo_ingreso\1%\simulacion_1\output_tests.xlsx',ub_vec_39','ub_vec_39');</v>
      </c>
      <c r="JG53">
        <v>39</v>
      </c>
      <c r="JH53" t="str">
        <f>"xlswrite('G:\Mi unidad\1. PROYECTOS TELLO 2022\SCM SPILL OVERS\outputs\pobreza\densidad\1%\simulacion_1\output_tests.xlsx',ub_vec_"&amp;JG53&amp;"','ub_vec_"&amp;JG53&amp;"');"</f>
        <v>xlswrite('G:\Mi unidad\1. PROYECTOS TELLO 2022\SCM SPILL OVERS\outputs\pobreza\densidad\1%\simulacion_1\output_tests.xlsx',ub_vec_39','ub_vec_39');</v>
      </c>
      <c r="JS53">
        <v>39</v>
      </c>
      <c r="JT53" t="str">
        <f>"xlswrite('G:\Mi unidad\1. PROYECTOS TELLO 2022\SCM SPILL OVERS\outputs\pobreza\densidad_g\1%\simulacion_1\output_tests.xlsx',ub_vec_"&amp;JS53&amp;"','ub_vec_"&amp;JS53&amp;"');"</f>
        <v>xlswrite('G:\Mi unidad\1. PROYECTOS TELLO 2022\SCM SPILL OVERS\outputs\pobreza\densidad_g\1%\simulacion_1\output_tests.xlsx',ub_vec_39','ub_vec_39');</v>
      </c>
      <c r="KE53">
        <v>39</v>
      </c>
      <c r="KF53" t="str">
        <f>"xlswrite('G:\Mi unidad\1. PROYECTOS TELLO 2022\SCM SPILL OVERS\outputs\pobreza\distancia_centro_salud\1%\simulacion_1\output_tests.xlsx',ub_vec_"&amp;KE53&amp;"','ub_vec_"&amp;KE53&amp;"');"</f>
        <v>xlswrite('G:\Mi unidad\1. PROYECTOS TELLO 2022\SCM SPILL OVERS\outputs\pobreza\distancia_centro_salud\1%\simulacion_1\output_tests.xlsx',ub_vec_39','ub_vec_39');</v>
      </c>
      <c r="KR53">
        <v>39</v>
      </c>
      <c r="KS53" t="str">
        <f>"xlswrite('G:\Mi unidad\1. PROYECTOS TELLO 2022\SCM SPILL OVERS\outputs\pobreza\informalidad\1%\simulacion_1\output_tests.xlsx',ub_vec_"&amp;KR53&amp;"','ub_vec_"&amp;KR53&amp;"');"</f>
        <v>xlswrite('G:\Mi unidad\1. PROYECTOS TELLO 2022\SCM SPILL OVERS\outputs\pobreza\informalidad\1%\simulacion_1\output_tests.xlsx',ub_vec_39','ub_vec_39');</v>
      </c>
      <c r="LE53">
        <v>39</v>
      </c>
      <c r="LF53" t="str">
        <f>"xlswrite('G:\Mi unidad\1. PROYECTOS TELLO 2022\SCM SPILL OVERS\outputs\pobreza\alimentos\1%\simulacion_1\output_tests.xlsx',ub_vec_"&amp;LE53&amp;"','ub_vec_"&amp;LE53&amp;"');"</f>
        <v>xlswrite('G:\Mi unidad\1. PROYECTOS TELLO 2022\SCM SPILL OVERS\outputs\pobreza\alimentos\1%\simulacion_1\output_tests.xlsx',ub_vec_39','ub_vec_39');</v>
      </c>
      <c r="LL53">
        <v>39</v>
      </c>
      <c r="LM53" t="str">
        <f>"xlswrite('G:\Mi unidad\1. PROYECTOS TELLO 2022\SCM SPILL OVERS\outputs\pobreza\jefe_hogar\1%\simulacion_1\output_tests.xlsx',ub_vec_"&amp;LL53&amp;"','ub_vec_"&amp;LL53&amp;"');"</f>
        <v>xlswrite('G:\Mi unidad\1. PROYECTOS TELLO 2022\SCM SPILL OVERS\outputs\pobreza\jefe_hogar\1%\simulacion_1\output_tests.xlsx',ub_vec_39','ub_vec_39');</v>
      </c>
      <c r="LS53">
        <v>39</v>
      </c>
      <c r="LT53" t="str">
        <f>"xlswrite('G:\Mi unidad\1. PROYECTOS TELLO 2022\SCM SPILL OVERS\outputs\pobreza\mujeres\1%\simulacion_1\output_tests.xlsx',ub_vec_"&amp;LS53&amp;"','ub_vec_"&amp;LS53&amp;"');"</f>
        <v>xlswrite('G:\Mi unidad\1. PROYECTOS TELLO 2022\SCM SPILL OVERS\outputs\pobreza\mujeres\1%\simulacion_1\output_tests.xlsx',ub_vec_39','ub_vec_39');</v>
      </c>
      <c r="ME53">
        <v>39</v>
      </c>
      <c r="MF53" t="str">
        <f>"xlswrite('G:\Mi unidad\1. PROYECTOS TELLO 2022\SCM SPILL OVERS\outputs\pobreza\criminalidad\1%\simulacion_1\output_tests.xlsx',ub_vec_"&amp;ME53&amp;"','ub_vec_"&amp;ME53&amp;"');"</f>
        <v>xlswrite('G:\Mi unidad\1. PROYECTOS TELLO 2022\SCM SPILL OVERS\outputs\pobreza\criminalidad\1%\simulacion_1\output_tests.xlsx',ub_vec_39','ub_vec_39');</v>
      </c>
    </row>
    <row r="54" spans="1:344" x14ac:dyDescent="0.3">
      <c r="A54">
        <v>152</v>
      </c>
      <c r="B54" s="1" t="str">
        <f t="shared" si="12"/>
        <v>[data_152,provincias_152,~] = xlsread('BD_pobre_est_1_provincia_152.xlsx');</v>
      </c>
      <c r="E54" s="1" t="str">
        <f t="shared" si="13"/>
        <v>provincia_152 = unique(provincias_152(2:end,1));</v>
      </c>
      <c r="O54" s="1" t="str">
        <f t="shared" si="14"/>
        <v>pobreza_152 = reshape(data_152(:,2),T+S,N);</v>
      </c>
      <c r="T54" s="1" t="str">
        <f t="shared" si="15"/>
        <v xml:space="preserve">pobreza_152 = pobreza_152'; </v>
      </c>
      <c r="X54" s="1" t="str">
        <f t="shared" si="16"/>
        <v>tratado_152 = pobreza_152(1,:);</v>
      </c>
      <c r="AC54" s="1" t="str">
        <f t="shared" si="27"/>
        <v>pobreza_152(1,:) = [];</v>
      </c>
      <c r="AI54" s="1" t="str">
        <f t="shared" si="29"/>
        <v>pobreza_152 = [tratado_152;pobreza_152];</v>
      </c>
      <c r="AN54" s="1" t="str">
        <f t="shared" si="23"/>
        <v>Y_152 = pobreza_152; % outcome matrix</v>
      </c>
      <c r="AS54" s="1" t="str">
        <f t="shared" si="24"/>
        <v>Y_pre_152 = Y_152(:,1:T);</v>
      </c>
      <c r="AW54" s="1" t="str">
        <f t="shared" si="25"/>
        <v>Y_post_152 = Y_152(:,T+1:end);</v>
      </c>
      <c r="BA54" s="1" t="str">
        <f t="shared" si="26"/>
        <v>[a_hat_152,B_hat_152] = scm_batch(Y_pre_152);</v>
      </c>
      <c r="BF54" s="1" t="str">
        <f t="shared" si="17"/>
        <v>synthetic_control_152 = a_hat_152(1)+B_hat_152(1,:)*Y_152;</v>
      </c>
      <c r="BL54">
        <v>39</v>
      </c>
      <c r="BM54" s="1" t="str">
        <f>"A_"&amp;BL52&amp;"(:,ind_"&amp;BL52&amp;" == 0) = [];"</f>
        <v>A_39(:,ind_39 == 0) = [];</v>
      </c>
      <c r="BR54">
        <v>39</v>
      </c>
      <c r="BS54" s="1" t="str">
        <f>"ind_"&amp;BR52&amp;" = xlsread('spillover_bajo_niv_educ_"&amp;BR52&amp;".xlsx')"</f>
        <v>ind_39 = xlsread('spillover_bajo_niv_educ_39.xlsx')</v>
      </c>
      <c r="BX54">
        <v>39</v>
      </c>
      <c r="BY54" s="1" t="str">
        <f>"ind_"&amp;BX52&amp;" = xlsread('spillover_bajo_ingreso_"&amp;BX52&amp;".xlsx')"</f>
        <v>ind_39 = xlsread('spillover_bajo_ingreso_39.xlsx')</v>
      </c>
      <c r="CD54">
        <v>39</v>
      </c>
      <c r="CE54" s="1" t="str">
        <f>"ind_"&amp;CD52&amp;" = xlsread('spillover_densidad_"&amp;CD52&amp;".xlsx')"</f>
        <v>ind_39 = xlsread('spillover_densidad_39.xlsx')</v>
      </c>
      <c r="CJ54">
        <v>39</v>
      </c>
      <c r="CK54" s="1" t="str">
        <f>"ind_"&amp;CJ52&amp;" = xlsread('spillover_densidad_g_"&amp;CJ52&amp;".xlsx')"</f>
        <v>ind_39 = xlsread('spillover_densidad_g_39.xlsx')</v>
      </c>
      <c r="CP54">
        <v>39</v>
      </c>
      <c r="CQ54" s="1" t="str">
        <f>"ind_"&amp;CP52&amp;" = xlsread('spillover_tiempo_cs_"&amp;CP52&amp;".xlsx')"</f>
        <v>ind_39 = xlsread('spillover_tiempo_cs_39.xlsx')</v>
      </c>
      <c r="CW54">
        <v>39</v>
      </c>
      <c r="CX54" s="1" t="str">
        <f>"A_"&amp;CW51&amp;" = eye(N);"</f>
        <v>A_38 = eye(N);</v>
      </c>
      <c r="DB54">
        <v>39</v>
      </c>
      <c r="DC54" s="1" t="str">
        <f>"ind_"&amp;DB52&amp;" = xlsread('spillover_criminalidad_"&amp;DB52&amp;".xlsx')"</f>
        <v>ind_39 = xlsread('spillover_criminalidad_39.xlsx')</v>
      </c>
      <c r="DG54">
        <v>39</v>
      </c>
      <c r="DH54" s="1" t="str">
        <f>"ind_"&amp;DG52&amp;" = xlsread('spillover_jefe_hogar_"&amp;DG52&amp;".xlsx')"</f>
        <v>ind_39 = xlsread('spillover_jefe_hogar_39.xlsx')</v>
      </c>
      <c r="DL54">
        <v>39</v>
      </c>
      <c r="DM54" s="1" t="str">
        <f>"ind_"&amp;DL52&amp;" = xlsread('spillover_mujeres_"&amp;DL52&amp;".xlsx')"</f>
        <v>ind_39 = xlsread('spillover_mujeres_39.xlsx')</v>
      </c>
      <c r="DQ54" s="1" t="str">
        <f t="shared" si="28"/>
        <v>M_hat_152 = (eye(N)-B_hat_152)'*(eye(N)-B_hat_152);</v>
      </c>
      <c r="DW54" s="1" t="str">
        <f t="shared" si="18"/>
        <v>synthetic_control_sp_152 = a_hat_152(1)+B_hat_152(1,:)*Y_152;</v>
      </c>
      <c r="EC54" s="1" t="str">
        <f t="shared" si="19"/>
        <v>alpha1_hat_vec_152 = zeros(1,S);</v>
      </c>
      <c r="EG54">
        <v>23</v>
      </c>
      <c r="EH54" s="1" t="str">
        <f>"alpha_hat_"&amp;EG54&amp;" = A_"&amp;EG54&amp;"*gamma_hat_"&amp;EG54&amp;";"</f>
        <v>alpha_hat_23 = A_23*gamma_hat_23;</v>
      </c>
      <c r="ER54" s="1" t="str">
        <f t="shared" si="20"/>
        <v>synthetic_control_152=synthetic_control_152';</v>
      </c>
      <c r="EW54" s="1" t="str">
        <f t="shared" si="21"/>
        <v>synthetic_control_sp_152=synthetic_control_sp_152';</v>
      </c>
      <c r="FB54" s="1" t="str">
        <f t="shared" si="22"/>
        <v>tratado_152=tratado_152';</v>
      </c>
      <c r="FF54" s="1" t="str">
        <f t="shared" si="30"/>
        <v>xlswrite('G:\Mi unidad\1. PROYECTOS TELLO 2022\SCM SPILL OVERS\outputs\pobreza\distancia_centro_salud\1%\simulacion_1\synthetic_control_outputs.xlsx',synthetic_control_152,152);</v>
      </c>
      <c r="FM54" s="1" t="str">
        <f t="shared" si="31"/>
        <v>xlswrite('G:\Mi unidad\1. PROYECTOS TELLO 2022\SCM SPILL OVERS\outputs\pobreza\informalidad\1%\simulacion_1\synthetic_control_outputs.xlsx',synthetic_control_152,152);</v>
      </c>
      <c r="FS54" s="1" t="str">
        <f t="shared" si="32"/>
        <v>xlswrite('G:\Mi unidad\1. PROYECTOS TELLO 2022\SCM SPILL OVERS\outputs\pobreza\densidad\1%\simulacion_1\synthetic_control_outputs.xlsx',synthetic_control_152,152);</v>
      </c>
      <c r="FZ54" s="1" t="str">
        <f t="shared" si="33"/>
        <v>xlswrite('G:\Mi unidad\1. PROYECTOS TELLO 2022\SCM SPILL OVERS\outputs\pobreza\bajo_niv_educ\1%\simulacion_1\synthetic_control_outputs.xlsx',synthetic_control_152,152);</v>
      </c>
      <c r="GF54" s="1" t="str">
        <f t="shared" si="34"/>
        <v>xlswrite('G:\Mi unidad\1. PROYECTOS TELLO 2022\SCM SPILL OVERS\outputs\pobreza\bajo_ingreso\1%\simulacion_1\synthetic_control_outputs.xlsx',synthetic_control_152,152);</v>
      </c>
      <c r="GL54" s="1" t="str">
        <f t="shared" si="35"/>
        <v>xlswrite('G:\Mi unidad\1. PROYECTOS TELLO 2022\SCM SPILL OVERS\outputs\pobreza\densidad_g\1%\simulacion_1\synthetic_control_outputs.xlsx',synthetic_control_152,152);</v>
      </c>
      <c r="GS54" s="1" t="str">
        <f t="shared" si="36"/>
        <v>xlswrite('G:\Mi unidad\1. PROYECTOS TELLO 2022\SCM SPILL OVERS\outputs\pobreza\alimentos\1%\simulacion_1\synthetic_control_outputs.xlsx',synthetic_control_152,152);</v>
      </c>
      <c r="GZ54" s="1" t="str">
        <f t="shared" si="37"/>
        <v>xlswrite('G:\Mi unidad\1. PROYECTOS TELLO 2022\SCM SPILL OVERS\outputs\pobreza\jefe_hogar\1%\simulacion_1\synthetic_control_outputs.xlsx',synthetic_control_152,152);</v>
      </c>
      <c r="HF54" s="1" t="str">
        <f t="shared" si="38"/>
        <v>xlswrite('G:\Mi unidad\1. PROYECTOS TELLO 2022\SCM SPILL OVERS\outputs\pobreza\mujeres\1%\simulacion_1\synthetic_control_outputs.xlsx',synthetic_control_152,152);</v>
      </c>
      <c r="HL54" s="1" t="str">
        <f t="shared" si="39"/>
        <v>xlswrite('G:\Mi unidad\1. PROYECTOS TELLO 2022\SCM SPILL OVERS\outputs\pobreza\criminalidad\1%\simulacion_1\synthetic_control_outputs.xlsx',synthetic_control_152,152);</v>
      </c>
      <c r="HS54">
        <v>18</v>
      </c>
      <c r="HT54" t="str">
        <f>"    lb_vec_"&amp;HS54&amp;"(s) = lb_"&amp;HS54&amp;";"</f>
        <v xml:space="preserve">    lb_vec_18(s) = lb_18;</v>
      </c>
      <c r="HZ54">
        <v>27</v>
      </c>
      <c r="IA54" t="s">
        <v>37</v>
      </c>
      <c r="IG54">
        <v>39</v>
      </c>
      <c r="IH54" t="str">
        <f>"xlswrite('G:\Mi unidad\1. PROYECTOS TELLO 2022\SCM SPILL OVERS\outputs\pobreza\bajo_niv_educ\1%\simulacion_1\output_tests.xlsx',p_value_vec_"&amp;IG54&amp;"','p_value_vec_"&amp;IG54&amp;"');"</f>
        <v>xlswrite('G:\Mi unidad\1. PROYECTOS TELLO 2022\SCM SPILL OVERS\outputs\pobreza\bajo_niv_educ\1%\simulacion_1\output_tests.xlsx',p_value_vec_39','p_value_vec_39');</v>
      </c>
      <c r="IU54">
        <v>39</v>
      </c>
      <c r="IV54" t="str">
        <f>"xlswrite('G:\Mi unidad\1. PROYECTOS TELLO 2022\SCM SPILL OVERS\outputs\pobreza\bajo_ingreso\1%\simulacion_1\output_tests.xlsx',p_value_vec_"&amp;IU54&amp;"','p_value_vec_"&amp;IU54&amp;"');"</f>
        <v>xlswrite('G:\Mi unidad\1. PROYECTOS TELLO 2022\SCM SPILL OVERS\outputs\pobreza\bajo_ingreso\1%\simulacion_1\output_tests.xlsx',p_value_vec_39','p_value_vec_39');</v>
      </c>
      <c r="JG54">
        <v>39</v>
      </c>
      <c r="JH54" t="str">
        <f>"xlswrite('G:\Mi unidad\1. PROYECTOS TELLO 2022\SCM SPILL OVERS\outputs\pobreza\densidad\1%\simulacion_1\output_tests.xlsx',p_value_vec_"&amp;JG54&amp;"','p_value_vec_"&amp;JG54&amp;"');"</f>
        <v>xlswrite('G:\Mi unidad\1. PROYECTOS TELLO 2022\SCM SPILL OVERS\outputs\pobreza\densidad\1%\simulacion_1\output_tests.xlsx',p_value_vec_39','p_value_vec_39');</v>
      </c>
      <c r="JS54">
        <v>39</v>
      </c>
      <c r="JT54" t="str">
        <f>"xlswrite('G:\Mi unidad\1. PROYECTOS TELLO 2022\SCM SPILL OVERS\outputs\pobreza\densidad_g\1%\simulacion_1\output_tests.xlsx',p_value_vec_"&amp;JS54&amp;"','p_value_vec_"&amp;JS54&amp;"');"</f>
        <v>xlswrite('G:\Mi unidad\1. PROYECTOS TELLO 2022\SCM SPILL OVERS\outputs\pobreza\densidad_g\1%\simulacion_1\output_tests.xlsx',p_value_vec_39','p_value_vec_39');</v>
      </c>
      <c r="KE54">
        <v>39</v>
      </c>
      <c r="KF54" t="str">
        <f>"xlswrite('G:\Mi unidad\1. PROYECTOS TELLO 2022\SCM SPILL OVERS\outputs\pobreza\distancia_centro_salud\1%\simulacion_1\output_tests.xlsx',p_value_vec_"&amp;KE54&amp;"','p_value_vec_"&amp;KE54&amp;"');"</f>
        <v>xlswrite('G:\Mi unidad\1. PROYECTOS TELLO 2022\SCM SPILL OVERS\outputs\pobreza\distancia_centro_salud\1%\simulacion_1\output_tests.xlsx',p_value_vec_39','p_value_vec_39');</v>
      </c>
      <c r="KR54">
        <v>39</v>
      </c>
      <c r="KS54" t="str">
        <f>"xlswrite('G:\Mi unidad\1. PROYECTOS TELLO 2022\SCM SPILL OVERS\outputs\pobreza\informalidad\1%\simulacion_1\output_tests.xlsx',p_value_vec_"&amp;KR54&amp;"','p_value_vec_"&amp;KR54&amp;"');"</f>
        <v>xlswrite('G:\Mi unidad\1. PROYECTOS TELLO 2022\SCM SPILL OVERS\outputs\pobreza\informalidad\1%\simulacion_1\output_tests.xlsx',p_value_vec_39','p_value_vec_39');</v>
      </c>
      <c r="LE54">
        <v>39</v>
      </c>
      <c r="LF54" t="str">
        <f>"xlswrite('G:\Mi unidad\1. PROYECTOS TELLO 2022\SCM SPILL OVERS\outputs\pobreza\alimentos\1%\simulacion_1\output_tests.xlsx',p_value_vec_"&amp;LE54&amp;"','p_value_vec_"&amp;LE54&amp;"');"</f>
        <v>xlswrite('G:\Mi unidad\1. PROYECTOS TELLO 2022\SCM SPILL OVERS\outputs\pobreza\alimentos\1%\simulacion_1\output_tests.xlsx',p_value_vec_39','p_value_vec_39');</v>
      </c>
      <c r="LL54">
        <v>39</v>
      </c>
      <c r="LM54" t="str">
        <f>"xlswrite('G:\Mi unidad\1. PROYECTOS TELLO 2022\SCM SPILL OVERS\outputs\pobreza\jefe_hogar\1%\simulacion_1\output_tests.xlsx',p_value_vec_"&amp;LL54&amp;"','p_value_vec_"&amp;LL54&amp;"');"</f>
        <v>xlswrite('G:\Mi unidad\1. PROYECTOS TELLO 2022\SCM SPILL OVERS\outputs\pobreza\jefe_hogar\1%\simulacion_1\output_tests.xlsx',p_value_vec_39','p_value_vec_39');</v>
      </c>
      <c r="LS54">
        <v>39</v>
      </c>
      <c r="LT54" t="str">
        <f>"xlswrite('G:\Mi unidad\1. PROYECTOS TELLO 2022\SCM SPILL OVERS\outputs\pobreza\mujeres\1%\simulacion_1\output_tests.xlsx',p_value_vec_"&amp;LS54&amp;"','p_value_vec_"&amp;LS54&amp;"');"</f>
        <v>xlswrite('G:\Mi unidad\1. PROYECTOS TELLO 2022\SCM SPILL OVERS\outputs\pobreza\mujeres\1%\simulacion_1\output_tests.xlsx',p_value_vec_39','p_value_vec_39');</v>
      </c>
      <c r="ME54">
        <v>39</v>
      </c>
      <c r="MF54" t="str">
        <f>"xlswrite('G:\Mi unidad\1. PROYECTOS TELLO 2022\SCM SPILL OVERS\outputs\pobreza\criminalidad\1%\simulacion_1\output_tests.xlsx',p_value_vec_"&amp;ME54&amp;"','p_value_vec_"&amp;ME54&amp;"');"</f>
        <v>xlswrite('G:\Mi unidad\1. PROYECTOS TELLO 2022\SCM SPILL OVERS\outputs\pobreza\criminalidad\1%\simulacion_1\output_tests.xlsx',p_value_vec_39','p_value_vec_39');</v>
      </c>
    </row>
    <row r="55" spans="1:344" x14ac:dyDescent="0.3">
      <c r="A55">
        <v>153</v>
      </c>
      <c r="B55" s="1" t="str">
        <f t="shared" si="12"/>
        <v>[data_153,provincias_153,~] = xlsread('BD_pobre_est_1_provincia_153.xlsx');</v>
      </c>
      <c r="E55" s="1" t="str">
        <f t="shared" si="13"/>
        <v>provincia_153 = unique(provincias_153(2:end,1));</v>
      </c>
      <c r="O55" s="1" t="str">
        <f t="shared" si="14"/>
        <v>pobreza_153 = reshape(data_153(:,2),T+S,N);</v>
      </c>
      <c r="T55" s="1" t="str">
        <f t="shared" si="15"/>
        <v xml:space="preserve">pobreza_153 = pobreza_153'; </v>
      </c>
      <c r="X55" s="1" t="str">
        <f t="shared" si="16"/>
        <v>tratado_153 = pobreza_153(1,:);</v>
      </c>
      <c r="AC55" s="1" t="str">
        <f t="shared" si="27"/>
        <v>pobreza_153(1,:) = [];</v>
      </c>
      <c r="AI55" s="1" t="str">
        <f t="shared" si="29"/>
        <v>pobreza_153 = [tratado_153;pobreza_153];</v>
      </c>
      <c r="AN55" s="1" t="str">
        <f t="shared" si="23"/>
        <v>Y_153 = pobreza_153; % outcome matrix</v>
      </c>
      <c r="AS55" s="1" t="str">
        <f t="shared" si="24"/>
        <v>Y_pre_153 = Y_153(:,1:T);</v>
      </c>
      <c r="AW55" s="1" t="str">
        <f t="shared" si="25"/>
        <v>Y_post_153 = Y_153(:,T+1:end);</v>
      </c>
      <c r="BA55" s="1" t="str">
        <f t="shared" si="26"/>
        <v>[a_hat_153,B_hat_153] = scm_batch(Y_pre_153);</v>
      </c>
      <c r="BF55" s="1" t="str">
        <f t="shared" si="17"/>
        <v>synthetic_control_153 = a_hat_153(1)+B_hat_153(1,:)*Y_153;</v>
      </c>
      <c r="BL55">
        <v>39</v>
      </c>
      <c r="BR55">
        <v>39</v>
      </c>
      <c r="BS55" s="1" t="str">
        <f>"A_"&amp;BR52&amp;" = eye(N);"</f>
        <v>A_39 = eye(N);</v>
      </c>
      <c r="BX55">
        <v>39</v>
      </c>
      <c r="BY55" s="1" t="str">
        <f>"A_"&amp;BX52&amp;" = eye(N);"</f>
        <v>A_39 = eye(N);</v>
      </c>
      <c r="CD55">
        <v>39</v>
      </c>
      <c r="CE55" s="1" t="str">
        <f>"A_"&amp;CD52&amp;" = eye(N);"</f>
        <v>A_39 = eye(N);</v>
      </c>
      <c r="CJ55">
        <v>39</v>
      </c>
      <c r="CK55" s="1" t="str">
        <f>"A_"&amp;CJ52&amp;" = eye(N);"</f>
        <v>A_39 = eye(N);</v>
      </c>
      <c r="CP55">
        <v>39</v>
      </c>
      <c r="CQ55" s="1" t="str">
        <f>"A_"&amp;CP52&amp;" = eye(N);"</f>
        <v>A_39 = eye(N);</v>
      </c>
      <c r="CW55">
        <v>39</v>
      </c>
      <c r="CX55" s="1" t="str">
        <f>"A_"&amp;CW51&amp;"(:,ind_"&amp;CW51&amp;" == 0) = [];"</f>
        <v>A_38(:,ind_38 == 0) = [];</v>
      </c>
      <c r="DB55">
        <v>39</v>
      </c>
      <c r="DC55" s="1" t="str">
        <f>"A_"&amp;DB52&amp;" = eye(N);"</f>
        <v>A_39 = eye(N);</v>
      </c>
      <c r="DG55">
        <v>39</v>
      </c>
      <c r="DH55" s="1" t="str">
        <f>"A_"&amp;DG52&amp;" = eye(N);"</f>
        <v>A_39 = eye(N);</v>
      </c>
      <c r="DL55">
        <v>39</v>
      </c>
      <c r="DM55" s="1" t="str">
        <f>"A_"&amp;DL52&amp;" = eye(N);"</f>
        <v>A_39 = eye(N);</v>
      </c>
      <c r="DQ55" s="1" t="str">
        <f t="shared" si="28"/>
        <v>M_hat_153 = (eye(N)-B_hat_153)'*(eye(N)-B_hat_153);</v>
      </c>
      <c r="DW55" s="1" t="str">
        <f t="shared" si="18"/>
        <v>synthetic_control_sp_153 = a_hat_153(1)+B_hat_153(1,:)*Y_153;</v>
      </c>
      <c r="EC55" s="1" t="str">
        <f t="shared" si="19"/>
        <v>alpha1_hat_vec_153 = zeros(1,S);</v>
      </c>
      <c r="EG55">
        <v>23</v>
      </c>
      <c r="EH55" s="1" t="str">
        <f>"alpha1_hat_vec_"&amp;EG55&amp;"(s) = alpha_hat_"&amp;EG55&amp;"(1);"</f>
        <v>alpha1_hat_vec_23(s) = alpha_hat_23(1);</v>
      </c>
      <c r="ER55" s="1" t="str">
        <f t="shared" si="20"/>
        <v>synthetic_control_153=synthetic_control_153';</v>
      </c>
      <c r="EW55" s="1" t="str">
        <f t="shared" si="21"/>
        <v>synthetic_control_sp_153=synthetic_control_sp_153';</v>
      </c>
      <c r="FB55" s="1" t="str">
        <f t="shared" si="22"/>
        <v>tratado_153=tratado_153';</v>
      </c>
      <c r="FF55" s="1" t="str">
        <f t="shared" si="30"/>
        <v>xlswrite('G:\Mi unidad\1. PROYECTOS TELLO 2022\SCM SPILL OVERS\outputs\pobreza\distancia_centro_salud\1%\simulacion_1\synthetic_control_outputs.xlsx',synthetic_control_153,153);</v>
      </c>
      <c r="FM55" s="1" t="str">
        <f t="shared" si="31"/>
        <v>xlswrite('G:\Mi unidad\1. PROYECTOS TELLO 2022\SCM SPILL OVERS\outputs\pobreza\informalidad\1%\simulacion_1\synthetic_control_outputs.xlsx',synthetic_control_153,153);</v>
      </c>
      <c r="FS55" s="1" t="str">
        <f t="shared" si="32"/>
        <v>xlswrite('G:\Mi unidad\1. PROYECTOS TELLO 2022\SCM SPILL OVERS\outputs\pobreza\densidad\1%\simulacion_1\synthetic_control_outputs.xlsx',synthetic_control_153,153);</v>
      </c>
      <c r="FZ55" s="1" t="str">
        <f t="shared" si="33"/>
        <v>xlswrite('G:\Mi unidad\1. PROYECTOS TELLO 2022\SCM SPILL OVERS\outputs\pobreza\bajo_niv_educ\1%\simulacion_1\synthetic_control_outputs.xlsx',synthetic_control_153,153);</v>
      </c>
      <c r="GF55" s="1" t="str">
        <f t="shared" si="34"/>
        <v>xlswrite('G:\Mi unidad\1. PROYECTOS TELLO 2022\SCM SPILL OVERS\outputs\pobreza\bajo_ingreso\1%\simulacion_1\synthetic_control_outputs.xlsx',synthetic_control_153,153);</v>
      </c>
      <c r="GL55" s="1" t="str">
        <f t="shared" si="35"/>
        <v>xlswrite('G:\Mi unidad\1. PROYECTOS TELLO 2022\SCM SPILL OVERS\outputs\pobreza\densidad_g\1%\simulacion_1\synthetic_control_outputs.xlsx',synthetic_control_153,153);</v>
      </c>
      <c r="GS55" s="1" t="str">
        <f t="shared" si="36"/>
        <v>xlswrite('G:\Mi unidad\1. PROYECTOS TELLO 2022\SCM SPILL OVERS\outputs\pobreza\alimentos\1%\simulacion_1\synthetic_control_outputs.xlsx',synthetic_control_153,153);</v>
      </c>
      <c r="GZ55" s="1" t="str">
        <f t="shared" si="37"/>
        <v>xlswrite('G:\Mi unidad\1. PROYECTOS TELLO 2022\SCM SPILL OVERS\outputs\pobreza\jefe_hogar\1%\simulacion_1\synthetic_control_outputs.xlsx',synthetic_control_153,153);</v>
      </c>
      <c r="HF55" s="1" t="str">
        <f t="shared" si="38"/>
        <v>xlswrite('G:\Mi unidad\1. PROYECTOS TELLO 2022\SCM SPILL OVERS\outputs\pobreza\mujeres\1%\simulacion_1\synthetic_control_outputs.xlsx',synthetic_control_153,153);</v>
      </c>
      <c r="HL55" s="1" t="str">
        <f t="shared" si="39"/>
        <v>xlswrite('G:\Mi unidad\1. PROYECTOS TELLO 2022\SCM SPILL OVERS\outputs\pobreza\criminalidad\1%\simulacion_1\synthetic_control_outputs.xlsx',synthetic_control_153,153);</v>
      </c>
      <c r="HS55">
        <v>18</v>
      </c>
      <c r="HT55" t="str">
        <f>"    ub_vec_"&amp;HS55&amp;"(s) = ub_"&amp;HS54&amp;";"</f>
        <v xml:space="preserve">    ub_vec_18(s) = ub_18;</v>
      </c>
      <c r="HZ55">
        <v>27</v>
      </c>
      <c r="IA55" t="str">
        <f>"    spillover_test_"&amp;HZ55&amp;"(s) = sp_andrews(Y_pre_"&amp;HZ55&amp;",pobreza_"&amp;HZ55&amp;"(:,T+s),A_"&amp;HZ55&amp;",C,d,alpha_sig);"</f>
        <v xml:space="preserve">    spillover_test_27(s) = sp_andrews(Y_pre_27,pobreza_27(:,T+s),A_27,C,d,alpha_sig);</v>
      </c>
      <c r="IG55">
        <v>39</v>
      </c>
      <c r="IH55" t="str">
        <f>"xlswrite('G:\Mi unidad\1. PROYECTOS TELLO 2022\SCM SPILL OVERS\outputs\pobreza\bajo_niv_educ\1%\simulacion_1\output_tests.xlsx',alpha1_hat_vec_"&amp;IG55&amp;"','alpha1_hat_vec_"&amp;IG55&amp;"');"</f>
        <v>xlswrite('G:\Mi unidad\1. PROYECTOS TELLO 2022\SCM SPILL OVERS\outputs\pobreza\bajo_niv_educ\1%\simulacion_1\output_tests.xlsx',alpha1_hat_vec_39','alpha1_hat_vec_39');</v>
      </c>
      <c r="IU55">
        <v>39</v>
      </c>
      <c r="IV55" t="str">
        <f>"xlswrite('G:\Mi unidad\1. PROYECTOS TELLO 2022\SCM SPILL OVERS\outputs\pobreza\bajo_ingreso\1%\simulacion_1\output_tests.xlsx',alpha1_hat_vec_"&amp;IU55&amp;"','alpha1_hat_vec_"&amp;IU55&amp;"');"</f>
        <v>xlswrite('G:\Mi unidad\1. PROYECTOS TELLO 2022\SCM SPILL OVERS\outputs\pobreza\bajo_ingreso\1%\simulacion_1\output_tests.xlsx',alpha1_hat_vec_39','alpha1_hat_vec_39');</v>
      </c>
      <c r="JG55">
        <v>39</v>
      </c>
      <c r="JH55" t="str">
        <f>"xlswrite('G:\Mi unidad\1. PROYECTOS TELLO 2022\SCM SPILL OVERS\outputs\pobreza\densidad\1%\simulacion_1\output_tests.xlsx',alpha1_hat_vec_"&amp;JG55&amp;"','alpha1_hat_vec_"&amp;JG55&amp;"');"</f>
        <v>xlswrite('G:\Mi unidad\1. PROYECTOS TELLO 2022\SCM SPILL OVERS\outputs\pobreza\densidad\1%\simulacion_1\output_tests.xlsx',alpha1_hat_vec_39','alpha1_hat_vec_39');</v>
      </c>
      <c r="JS55">
        <v>39</v>
      </c>
      <c r="JT55" t="str">
        <f>"xlswrite('G:\Mi unidad\1. PROYECTOS TELLO 2022\SCM SPILL OVERS\outputs\pobreza\densidad_g\1%\simulacion_1\output_tests.xlsx',alpha1_hat_vec_"&amp;JS55&amp;"','alpha1_hat_vec_"&amp;JS55&amp;"');"</f>
        <v>xlswrite('G:\Mi unidad\1. PROYECTOS TELLO 2022\SCM SPILL OVERS\outputs\pobreza\densidad_g\1%\simulacion_1\output_tests.xlsx',alpha1_hat_vec_39','alpha1_hat_vec_39');</v>
      </c>
      <c r="KE55">
        <v>39</v>
      </c>
      <c r="KF55" t="str">
        <f>"xlswrite('G:\Mi unidad\1. PROYECTOS TELLO 2022\SCM SPILL OVERS\outputs\pobreza\distancia_centro_salud\1%\simulacion_1\output_tests.xlsx',alpha1_hat_vec_"&amp;KE55&amp;"','alpha1_hat_vec_"&amp;KE55&amp;"');"</f>
        <v>xlswrite('G:\Mi unidad\1. PROYECTOS TELLO 2022\SCM SPILL OVERS\outputs\pobreza\distancia_centro_salud\1%\simulacion_1\output_tests.xlsx',alpha1_hat_vec_39','alpha1_hat_vec_39');</v>
      </c>
      <c r="KR55">
        <v>39</v>
      </c>
      <c r="KS55" t="str">
        <f>"xlswrite('G:\Mi unidad\1. PROYECTOS TELLO 2022\SCM SPILL OVERS\outputs\pobreza\informalidad\1%\simulacion_1\output_tests.xlsx',alpha1_hat_vec_"&amp;KR55&amp;"','alpha1_hat_vec_"&amp;KR55&amp;"');"</f>
        <v>xlswrite('G:\Mi unidad\1. PROYECTOS TELLO 2022\SCM SPILL OVERS\outputs\pobreza\informalidad\1%\simulacion_1\output_tests.xlsx',alpha1_hat_vec_39','alpha1_hat_vec_39');</v>
      </c>
      <c r="LE55">
        <v>39</v>
      </c>
      <c r="LF55" t="str">
        <f>"xlswrite('G:\Mi unidad\1. PROYECTOS TELLO 2022\SCM SPILL OVERS\outputs\pobreza\alimentos\1%\simulacion_1\output_tests.xlsx',alpha1_hat_vec_"&amp;LE55&amp;"','alpha1_hat_vec_"&amp;LE55&amp;"');"</f>
        <v>xlswrite('G:\Mi unidad\1. PROYECTOS TELLO 2022\SCM SPILL OVERS\outputs\pobreza\alimentos\1%\simulacion_1\output_tests.xlsx',alpha1_hat_vec_39','alpha1_hat_vec_39');</v>
      </c>
      <c r="LL55">
        <v>39</v>
      </c>
      <c r="LM55" t="str">
        <f>"xlswrite('G:\Mi unidad\1. PROYECTOS TELLO 2022\SCM SPILL OVERS\outputs\pobreza\jefe_hogar\1%\simulacion_1\output_tests.xlsx',alpha1_hat_vec_"&amp;LL55&amp;"','alpha1_hat_vec_"&amp;LL55&amp;"');"</f>
        <v>xlswrite('G:\Mi unidad\1. PROYECTOS TELLO 2022\SCM SPILL OVERS\outputs\pobreza\jefe_hogar\1%\simulacion_1\output_tests.xlsx',alpha1_hat_vec_39','alpha1_hat_vec_39');</v>
      </c>
      <c r="LS55">
        <v>39</v>
      </c>
      <c r="LT55" t="str">
        <f>"xlswrite('G:\Mi unidad\1. PROYECTOS TELLO 2022\SCM SPILL OVERS\outputs\pobreza\mujeres\1%\simulacion_1\output_tests.xlsx',alpha1_hat_vec_"&amp;LS55&amp;"','alpha1_hat_vec_"&amp;LS55&amp;"');"</f>
        <v>xlswrite('G:\Mi unidad\1. PROYECTOS TELLO 2022\SCM SPILL OVERS\outputs\pobreza\mujeres\1%\simulacion_1\output_tests.xlsx',alpha1_hat_vec_39','alpha1_hat_vec_39');</v>
      </c>
      <c r="ME55">
        <v>39</v>
      </c>
      <c r="MF55" t="str">
        <f>"xlswrite('G:\Mi unidad\1. PROYECTOS TELLO 2022\SCM SPILL OVERS\outputs\pobreza\criminalidad\1%\simulacion_1\output_tests.xlsx',alpha1_hat_vec_"&amp;ME55&amp;"','alpha1_hat_vec_"&amp;ME55&amp;"');"</f>
        <v>xlswrite('G:\Mi unidad\1. PROYECTOS TELLO 2022\SCM SPILL OVERS\outputs\pobreza\criminalidad\1%\simulacion_1\output_tests.xlsx',alpha1_hat_vec_39','alpha1_hat_vec_39');</v>
      </c>
    </row>
    <row r="56" spans="1:344" x14ac:dyDescent="0.3">
      <c r="A56">
        <v>157</v>
      </c>
      <c r="B56" s="1" t="str">
        <f t="shared" si="12"/>
        <v>[data_157,provincias_157,~] = xlsread('BD_pobre_est_1_provincia_157.xlsx');</v>
      </c>
      <c r="E56" s="1" t="str">
        <f t="shared" si="13"/>
        <v>provincia_157 = unique(provincias_157(2:end,1));</v>
      </c>
      <c r="O56" s="1" t="str">
        <f t="shared" si="14"/>
        <v>pobreza_157 = reshape(data_157(:,2),T+S,N);</v>
      </c>
      <c r="T56" s="1" t="str">
        <f t="shared" si="15"/>
        <v xml:space="preserve">pobreza_157 = pobreza_157'; </v>
      </c>
      <c r="X56" s="1" t="str">
        <f t="shared" si="16"/>
        <v>tratado_157 = pobreza_157(1,:);</v>
      </c>
      <c r="AC56" s="1" t="str">
        <f t="shared" si="27"/>
        <v>pobreza_157(1,:) = [];</v>
      </c>
      <c r="AI56" s="1" t="str">
        <f t="shared" si="29"/>
        <v>pobreza_157 = [tratado_157;pobreza_157];</v>
      </c>
      <c r="AN56" s="1" t="str">
        <f t="shared" si="23"/>
        <v>Y_157 = pobreza_157; % outcome matrix</v>
      </c>
      <c r="AS56" s="1" t="str">
        <f t="shared" si="24"/>
        <v>Y_pre_157 = Y_157(:,1:T);</v>
      </c>
      <c r="AW56" s="1" t="str">
        <f t="shared" si="25"/>
        <v>Y_post_157 = Y_157(:,T+1:end);</v>
      </c>
      <c r="BA56" s="1" t="str">
        <f t="shared" si="26"/>
        <v>[a_hat_157,B_hat_157] = scm_batch(Y_pre_157);</v>
      </c>
      <c r="BF56" s="1" t="str">
        <f t="shared" si="17"/>
        <v>synthetic_control_157 = a_hat_157(1)+B_hat_157(1,:)*Y_157;</v>
      </c>
      <c r="BL56">
        <v>39</v>
      </c>
      <c r="BR56">
        <v>39</v>
      </c>
      <c r="BS56" s="1" t="str">
        <f>"A_"&amp;BR52&amp;"(:,ind_"&amp;BR52&amp;" == 0) = [];"</f>
        <v>A_39(:,ind_39 == 0) = [];</v>
      </c>
      <c r="BX56">
        <v>39</v>
      </c>
      <c r="BY56" s="1" t="str">
        <f>"A_"&amp;BX52&amp;"(:,ind_"&amp;BX52&amp;" == 0) = [];"</f>
        <v>A_39(:,ind_39 == 0) = [];</v>
      </c>
      <c r="CD56">
        <v>39</v>
      </c>
      <c r="CE56" s="1" t="str">
        <f>"A_"&amp;CD52&amp;"(:,ind_"&amp;CD52&amp;" == 0) = [];"</f>
        <v>A_39(:,ind_39 == 0) = [];</v>
      </c>
      <c r="CJ56">
        <v>39</v>
      </c>
      <c r="CK56" s="1" t="str">
        <f>"A_"&amp;CJ52&amp;"(:,ind_"&amp;CJ52&amp;" == 0) = [];"</f>
        <v>A_39(:,ind_39 == 0) = [];</v>
      </c>
      <c r="CP56">
        <v>39</v>
      </c>
      <c r="CQ56" s="1" t="str">
        <f>"A_"&amp;CP52&amp;"(:,ind_"&amp;CP52&amp;" == 0) = [];"</f>
        <v>A_39(:,ind_39 == 0) = [];</v>
      </c>
      <c r="CW56">
        <v>39</v>
      </c>
      <c r="CX56" t="str">
        <f>"%A_"&amp;CW56</f>
        <v>%A_39</v>
      </c>
      <c r="DB56">
        <v>39</v>
      </c>
      <c r="DC56" s="1" t="str">
        <f>"A_"&amp;DB52&amp;"(:,ind_"&amp;DB52&amp;" == 0) = [];"</f>
        <v>A_39(:,ind_39 == 0) = [];</v>
      </c>
      <c r="DG56">
        <v>39</v>
      </c>
      <c r="DH56" s="1" t="str">
        <f>"A_"&amp;DG52&amp;"(:,ind_"&amp;DG52&amp;" == 0) = [];"</f>
        <v>A_39(:,ind_39 == 0) = [];</v>
      </c>
      <c r="DL56">
        <v>39</v>
      </c>
      <c r="DM56" s="1" t="str">
        <f>"A_"&amp;DL52&amp;"(:,ind_"&amp;DL52&amp;" == 0) = [];"</f>
        <v>A_39(:,ind_39 == 0) = [];</v>
      </c>
      <c r="DQ56" s="1" t="str">
        <f t="shared" si="28"/>
        <v>M_hat_157 = (eye(N)-B_hat_157)'*(eye(N)-B_hat_157);</v>
      </c>
      <c r="DW56" s="1" t="str">
        <f t="shared" si="18"/>
        <v>synthetic_control_sp_157 = a_hat_157(1)+B_hat_157(1,:)*Y_157;</v>
      </c>
      <c r="EC56" s="1" t="str">
        <f t="shared" si="19"/>
        <v>alpha1_hat_vec_157 = zeros(1,S);</v>
      </c>
      <c r="EG56">
        <v>23</v>
      </c>
      <c r="EH56" s="1" t="str">
        <f>"synthetic_control_sp_"&amp;EG56&amp;"(T+s) = Y_"&amp;EG56&amp;"(1,T+s)-alpha1_hat_vec_"&amp;EG56&amp;"(s);"</f>
        <v>synthetic_control_sp_23(T+s) = Y_23(1,T+s)-alpha1_hat_vec_23(s);</v>
      </c>
      <c r="ER56" s="1" t="str">
        <f t="shared" si="20"/>
        <v>synthetic_control_157=synthetic_control_157';</v>
      </c>
      <c r="EW56" s="1" t="str">
        <f t="shared" si="21"/>
        <v>synthetic_control_sp_157=synthetic_control_sp_157';</v>
      </c>
      <c r="FB56" s="1" t="str">
        <f t="shared" si="22"/>
        <v>tratado_157=tratado_157';</v>
      </c>
      <c r="FF56" s="1" t="str">
        <f t="shared" si="30"/>
        <v>xlswrite('G:\Mi unidad\1. PROYECTOS TELLO 2022\SCM SPILL OVERS\outputs\pobreza\distancia_centro_salud\1%\simulacion_1\synthetic_control_outputs.xlsx',synthetic_control_157,157);</v>
      </c>
      <c r="FM56" s="1" t="str">
        <f t="shared" si="31"/>
        <v>xlswrite('G:\Mi unidad\1. PROYECTOS TELLO 2022\SCM SPILL OVERS\outputs\pobreza\informalidad\1%\simulacion_1\synthetic_control_outputs.xlsx',synthetic_control_157,157);</v>
      </c>
      <c r="FS56" s="1" t="str">
        <f t="shared" si="32"/>
        <v>xlswrite('G:\Mi unidad\1. PROYECTOS TELLO 2022\SCM SPILL OVERS\outputs\pobreza\densidad\1%\simulacion_1\synthetic_control_outputs.xlsx',synthetic_control_157,157);</v>
      </c>
      <c r="FZ56" s="1" t="str">
        <f t="shared" si="33"/>
        <v>xlswrite('G:\Mi unidad\1. PROYECTOS TELLO 2022\SCM SPILL OVERS\outputs\pobreza\bajo_niv_educ\1%\simulacion_1\synthetic_control_outputs.xlsx',synthetic_control_157,157);</v>
      </c>
      <c r="GF56" s="1" t="str">
        <f t="shared" si="34"/>
        <v>xlswrite('G:\Mi unidad\1. PROYECTOS TELLO 2022\SCM SPILL OVERS\outputs\pobreza\bajo_ingreso\1%\simulacion_1\synthetic_control_outputs.xlsx',synthetic_control_157,157);</v>
      </c>
      <c r="GL56" s="1" t="str">
        <f t="shared" si="35"/>
        <v>xlswrite('G:\Mi unidad\1. PROYECTOS TELLO 2022\SCM SPILL OVERS\outputs\pobreza\densidad_g\1%\simulacion_1\synthetic_control_outputs.xlsx',synthetic_control_157,157);</v>
      </c>
      <c r="GS56" s="1" t="str">
        <f t="shared" si="36"/>
        <v>xlswrite('G:\Mi unidad\1. PROYECTOS TELLO 2022\SCM SPILL OVERS\outputs\pobreza\alimentos\1%\simulacion_1\synthetic_control_outputs.xlsx',synthetic_control_157,157);</v>
      </c>
      <c r="GZ56" s="1" t="str">
        <f t="shared" si="37"/>
        <v>xlswrite('G:\Mi unidad\1. PROYECTOS TELLO 2022\SCM SPILL OVERS\outputs\pobreza\jefe_hogar\1%\simulacion_1\synthetic_control_outputs.xlsx',synthetic_control_157,157);</v>
      </c>
      <c r="HF56" s="1" t="str">
        <f t="shared" si="38"/>
        <v>xlswrite('G:\Mi unidad\1. PROYECTOS TELLO 2022\SCM SPILL OVERS\outputs\pobreza\mujeres\1%\simulacion_1\synthetic_control_outputs.xlsx',synthetic_control_157,157);</v>
      </c>
      <c r="HL56" s="1" t="str">
        <f t="shared" si="39"/>
        <v>xlswrite('G:\Mi unidad\1. PROYECTOS TELLO 2022\SCM SPILL OVERS\outputs\pobreza\criminalidad\1%\simulacion_1\synthetic_control_outputs.xlsx',synthetic_control_157,157);</v>
      </c>
      <c r="HS56">
        <v>18</v>
      </c>
      <c r="HT56" t="s">
        <v>18</v>
      </c>
      <c r="HZ56">
        <v>27</v>
      </c>
      <c r="IA56" t="s">
        <v>18</v>
      </c>
      <c r="IG56">
        <v>39</v>
      </c>
      <c r="IH56" t="str">
        <f>"xlswrite('G:\Mi unidad\1. PROYECTOS TELLO 2022\SCM SPILL OVERS\outputs\pobreza\bajo_niv_educ\1%\simulacion_1\output_tests.xlsx',spillover_test_"&amp;IG56&amp;"','sp_test_"&amp;IG56&amp;"');"</f>
        <v>xlswrite('G:\Mi unidad\1. PROYECTOS TELLO 2022\SCM SPILL OVERS\outputs\pobreza\bajo_niv_educ\1%\simulacion_1\output_tests.xlsx',spillover_test_39','sp_test_39');</v>
      </c>
      <c r="IU56">
        <v>39</v>
      </c>
      <c r="IV56" t="str">
        <f>"xlswrite('G:\Mi unidad\1. PROYECTOS TELLO 2022\SCM SPILL OVERS\outputs\pobreza\bajo_ingreso\1%\simulacion_1\output_tests.xlsx',spillover_test_"&amp;IU56&amp;"','sp_test_"&amp;IU56&amp;"');"</f>
        <v>xlswrite('G:\Mi unidad\1. PROYECTOS TELLO 2022\SCM SPILL OVERS\outputs\pobreza\bajo_ingreso\1%\simulacion_1\output_tests.xlsx',spillover_test_39','sp_test_39');</v>
      </c>
      <c r="JG56">
        <v>39</v>
      </c>
      <c r="JH56" t="str">
        <f>"xlswrite('G:\Mi unidad\1. PROYECTOS TELLO 2022\SCM SPILL OVERS\outputs\pobreza\densidad\1%\simulacion_1\output_tests.xlsx',spillover_test_"&amp;JG56&amp;"','sp_test_"&amp;JG56&amp;"');"</f>
        <v>xlswrite('G:\Mi unidad\1. PROYECTOS TELLO 2022\SCM SPILL OVERS\outputs\pobreza\densidad\1%\simulacion_1\output_tests.xlsx',spillover_test_39','sp_test_39');</v>
      </c>
      <c r="JS56">
        <v>39</v>
      </c>
      <c r="JT56" t="str">
        <f>"xlswrite('G:\Mi unidad\1. PROYECTOS TELLO 2022\SCM SPILL OVERS\outputs\pobreza\densidad_g\1%\simulacion_1\output_tests.xlsx',spillover_test_"&amp;JS56&amp;"','sp_test_"&amp;JS56&amp;"');"</f>
        <v>xlswrite('G:\Mi unidad\1. PROYECTOS TELLO 2022\SCM SPILL OVERS\outputs\pobreza\densidad_g\1%\simulacion_1\output_tests.xlsx',spillover_test_39','sp_test_39');</v>
      </c>
      <c r="KE56">
        <v>39</v>
      </c>
      <c r="KF56" t="str">
        <f>"xlswrite('G:\Mi unidad\1. PROYECTOS TELLO 2022\SCM SPILL OVERS\outputs\pobreza\distancia_centro_salud\1%\simulacion_1\output_tests.xlsx',spillover_test_"&amp;KE56&amp;"','sp_test_"&amp;KE56&amp;"');"</f>
        <v>xlswrite('G:\Mi unidad\1. PROYECTOS TELLO 2022\SCM SPILL OVERS\outputs\pobreza\distancia_centro_salud\1%\simulacion_1\output_tests.xlsx',spillover_test_39','sp_test_39');</v>
      </c>
      <c r="KR56">
        <v>39</v>
      </c>
      <c r="KS56" t="str">
        <f>"xlswrite('G:\Mi unidad\1. PROYECTOS TELLO 2022\SCM SPILL OVERS\outputs\pobreza\informalidad\1%\simulacion_1\output_tests.xlsx',spillover_test_"&amp;KR56&amp;"','sp_test_"&amp;KR56&amp;"');"</f>
        <v>xlswrite('G:\Mi unidad\1. PROYECTOS TELLO 2022\SCM SPILL OVERS\outputs\pobreza\informalidad\1%\simulacion_1\output_tests.xlsx',spillover_test_39','sp_test_39');</v>
      </c>
      <c r="LE56">
        <v>39</v>
      </c>
      <c r="LF56" t="str">
        <f>"xlswrite('G:\Mi unidad\1. PROYECTOS TELLO 2022\SCM SPILL OVERS\outputs\pobreza\alimentos\1%\simulacion_1\output_tests.xlsx',spillover_test_"&amp;LE56&amp;"','sp_test_"&amp;LE56&amp;"');"</f>
        <v>xlswrite('G:\Mi unidad\1. PROYECTOS TELLO 2022\SCM SPILL OVERS\outputs\pobreza\alimentos\1%\simulacion_1\output_tests.xlsx',spillover_test_39','sp_test_39');</v>
      </c>
      <c r="LL56">
        <v>39</v>
      </c>
      <c r="LM56" t="str">
        <f>"xlswrite('G:\Mi unidad\1. PROYECTOS TELLO 2022\SCM SPILL OVERS\outputs\pobreza\jefe_hogar\1%\simulacion_1\output_tests.xlsx',spillover_test_"&amp;LL56&amp;"','sp_test_"&amp;LL56&amp;"');"</f>
        <v>xlswrite('G:\Mi unidad\1. PROYECTOS TELLO 2022\SCM SPILL OVERS\outputs\pobreza\jefe_hogar\1%\simulacion_1\output_tests.xlsx',spillover_test_39','sp_test_39');</v>
      </c>
      <c r="LS56">
        <v>39</v>
      </c>
      <c r="LT56" t="str">
        <f>"xlswrite('G:\Mi unidad\1. PROYECTOS TELLO 2022\SCM SPILL OVERS\outputs\pobreza\mujeres\1%\simulacion_1\output_tests.xlsx',spillover_test_"&amp;LS56&amp;"','sp_test_"&amp;LS56&amp;"');"</f>
        <v>xlswrite('G:\Mi unidad\1. PROYECTOS TELLO 2022\SCM SPILL OVERS\outputs\pobreza\mujeres\1%\simulacion_1\output_tests.xlsx',spillover_test_39','sp_test_39');</v>
      </c>
      <c r="ME56">
        <v>39</v>
      </c>
      <c r="MF56" t="str">
        <f>"xlswrite('G:\Mi unidad\1. PROYECTOS TELLO 2022\SCM SPILL OVERS\outputs\pobreza\criminalidad\1%\simulacion_1\output_tests.xlsx',spillover_test_"&amp;ME56&amp;"','sp_test_"&amp;ME56&amp;"');"</f>
        <v>xlswrite('G:\Mi unidad\1. PROYECTOS TELLO 2022\SCM SPILL OVERS\outputs\pobreza\criminalidad\1%\simulacion_1\output_tests.xlsx',spillover_test_39','sp_test_39');</v>
      </c>
    </row>
    <row r="57" spans="1:344" x14ac:dyDescent="0.3">
      <c r="A57">
        <v>158</v>
      </c>
      <c r="B57" s="1" t="str">
        <f t="shared" si="12"/>
        <v>[data_158,provincias_158,~] = xlsread('BD_pobre_est_1_provincia_158.xlsx');</v>
      </c>
      <c r="E57" s="1" t="str">
        <f t="shared" si="13"/>
        <v>provincia_158 = unique(provincias_158(2:end,1));</v>
      </c>
      <c r="O57" s="1" t="str">
        <f t="shared" si="14"/>
        <v>pobreza_158 = reshape(data_158(:,2),T+S,N);</v>
      </c>
      <c r="T57" s="1" t="str">
        <f t="shared" si="15"/>
        <v xml:space="preserve">pobreza_158 = pobreza_158'; </v>
      </c>
      <c r="X57" s="1" t="str">
        <f t="shared" si="16"/>
        <v>tratado_158 = pobreza_158(1,:);</v>
      </c>
      <c r="AC57" s="1" t="str">
        <f t="shared" si="27"/>
        <v>pobreza_158(1,:) = [];</v>
      </c>
      <c r="AI57" s="1" t="str">
        <f t="shared" si="29"/>
        <v>pobreza_158 = [tratado_158;pobreza_158];</v>
      </c>
      <c r="AN57" s="1" t="str">
        <f t="shared" si="23"/>
        <v>Y_158 = pobreza_158; % outcome matrix</v>
      </c>
      <c r="AS57" s="1" t="str">
        <f t="shared" si="24"/>
        <v>Y_pre_158 = Y_158(:,1:T);</v>
      </c>
      <c r="AW57" s="1" t="str">
        <f t="shared" si="25"/>
        <v>Y_post_158 = Y_158(:,T+1:end);</v>
      </c>
      <c r="BA57" s="1" t="str">
        <f t="shared" si="26"/>
        <v>[a_hat_158,B_hat_158] = scm_batch(Y_pre_158);</v>
      </c>
      <c r="BF57" s="1" t="str">
        <f t="shared" si="17"/>
        <v>synthetic_control_158 = a_hat_158(1)+B_hat_158(1,:)*Y_158;</v>
      </c>
      <c r="BL57">
        <v>41</v>
      </c>
      <c r="BM57" s="1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P57">
        <v>41</v>
      </c>
      <c r="CQ57" t="str">
        <f>"%A_"&amp;CP57</f>
        <v>%A_41</v>
      </c>
      <c r="CW57">
        <v>41</v>
      </c>
      <c r="CX57" t="str">
        <f>"% Provincia_"&amp;CW57</f>
        <v>% Provincia_41</v>
      </c>
      <c r="DB57">
        <v>41</v>
      </c>
      <c r="DC57" t="str">
        <f>"%A_"&amp;DB57</f>
        <v>%A_41</v>
      </c>
      <c r="DG57">
        <v>41</v>
      </c>
      <c r="DH57" t="str">
        <f>"%A_"&amp;DG57</f>
        <v>%A_41</v>
      </c>
      <c r="DL57">
        <v>41</v>
      </c>
      <c r="DM57" t="str">
        <f>"%A_"&amp;DL57</f>
        <v>%A_41</v>
      </c>
      <c r="DQ57" s="1" t="str">
        <f t="shared" si="28"/>
        <v>M_hat_158 = (eye(N)-B_hat_158)'*(eye(N)-B_hat_158);</v>
      </c>
      <c r="DW57" s="1" t="str">
        <f t="shared" si="18"/>
        <v>synthetic_control_sp_158 = a_hat_158(1)+B_hat_158(1,:)*Y_158;</v>
      </c>
      <c r="EC57" s="1" t="str">
        <f t="shared" si="19"/>
        <v>alpha1_hat_vec_158 = zeros(1,S);</v>
      </c>
      <c r="EG57">
        <v>23</v>
      </c>
      <c r="EH57" s="3" t="s">
        <v>18</v>
      </c>
      <c r="ER57" s="1" t="str">
        <f t="shared" si="20"/>
        <v>synthetic_control_158=synthetic_control_158';</v>
      </c>
      <c r="EW57" s="1" t="str">
        <f t="shared" si="21"/>
        <v>synthetic_control_sp_158=synthetic_control_sp_158';</v>
      </c>
      <c r="FB57" s="1" t="str">
        <f t="shared" si="22"/>
        <v>tratado_158=tratado_158';</v>
      </c>
      <c r="FF57" s="1" t="str">
        <f t="shared" si="30"/>
        <v>xlswrite('G:\Mi unidad\1. PROYECTOS TELLO 2022\SCM SPILL OVERS\outputs\pobreza\distancia_centro_salud\1%\simulacion_1\synthetic_control_outputs.xlsx',synthetic_control_158,158);</v>
      </c>
      <c r="FM57" s="1" t="str">
        <f t="shared" si="31"/>
        <v>xlswrite('G:\Mi unidad\1. PROYECTOS TELLO 2022\SCM SPILL OVERS\outputs\pobreza\informalidad\1%\simulacion_1\synthetic_control_outputs.xlsx',synthetic_control_158,158);</v>
      </c>
      <c r="FS57" s="1" t="str">
        <f t="shared" si="32"/>
        <v>xlswrite('G:\Mi unidad\1. PROYECTOS TELLO 2022\SCM SPILL OVERS\outputs\pobreza\densidad\1%\simulacion_1\synthetic_control_outputs.xlsx',synthetic_control_158,158);</v>
      </c>
      <c r="FZ57" s="1" t="str">
        <f t="shared" si="33"/>
        <v>xlswrite('G:\Mi unidad\1. PROYECTOS TELLO 2022\SCM SPILL OVERS\outputs\pobreza\bajo_niv_educ\1%\simulacion_1\synthetic_control_outputs.xlsx',synthetic_control_158,158);</v>
      </c>
      <c r="GF57" s="1" t="str">
        <f t="shared" si="34"/>
        <v>xlswrite('G:\Mi unidad\1. PROYECTOS TELLO 2022\SCM SPILL OVERS\outputs\pobreza\bajo_ingreso\1%\simulacion_1\synthetic_control_outputs.xlsx',synthetic_control_158,158);</v>
      </c>
      <c r="GL57" s="1" t="str">
        <f t="shared" si="35"/>
        <v>xlswrite('G:\Mi unidad\1. PROYECTOS TELLO 2022\SCM SPILL OVERS\outputs\pobreza\densidad_g\1%\simulacion_1\synthetic_control_outputs.xlsx',synthetic_control_158,158);</v>
      </c>
      <c r="GS57" s="1" t="str">
        <f t="shared" si="36"/>
        <v>xlswrite('G:\Mi unidad\1. PROYECTOS TELLO 2022\SCM SPILL OVERS\outputs\pobreza\alimentos\1%\simulacion_1\synthetic_control_outputs.xlsx',synthetic_control_158,158);</v>
      </c>
      <c r="GZ57" s="1" t="str">
        <f t="shared" si="37"/>
        <v>xlswrite('G:\Mi unidad\1. PROYECTOS TELLO 2022\SCM SPILL OVERS\outputs\pobreza\jefe_hogar\1%\simulacion_1\synthetic_control_outputs.xlsx',synthetic_control_158,158);</v>
      </c>
      <c r="HF57" s="1" t="str">
        <f t="shared" si="38"/>
        <v>xlswrite('G:\Mi unidad\1. PROYECTOS TELLO 2022\SCM SPILL OVERS\outputs\pobreza\mujeres\1%\simulacion_1\synthetic_control_outputs.xlsx',synthetic_control_158,158);</v>
      </c>
      <c r="HL57" s="1" t="str">
        <f t="shared" si="39"/>
        <v>xlswrite('G:\Mi unidad\1. PROYECTOS TELLO 2022\SCM SPILL OVERS\outputs\pobreza\criminalidad\1%\simulacion_1\synthetic_control_outputs.xlsx',synthetic_control_158,158);</v>
      </c>
      <c r="HS57">
        <v>23</v>
      </c>
      <c r="HT57" t="str">
        <f>"p_value_vec_"&amp;HS57&amp;" = zeros(1,S);"</f>
        <v>p_value_vec_23 = zeros(1,S);</v>
      </c>
      <c r="HZ57">
        <v>38</v>
      </c>
      <c r="IA57" t="str">
        <f>"spillover_test_"&amp;HZ57&amp;" = zeros(1,S);"</f>
        <v>spillover_test_38 = zeros(1,S);</v>
      </c>
      <c r="IG57">
        <v>41</v>
      </c>
      <c r="IH57" t="str">
        <f>"xlswrite('G:\Mi unidad\1. PROYECTOS TELLO 2022\SCM SPILL OVERS\outputs\pobreza\bajo_niv_educ\1%\simulacion_1\output_tests.xlsx',lb_vec_"&amp;IG57&amp;"','lb_vec_"&amp;IG57&amp;"');"</f>
        <v>xlswrite('G:\Mi unidad\1. PROYECTOS TELLO 2022\SCM SPILL OVERS\outputs\pobreza\bajo_niv_educ\1%\simulacion_1\output_tests.xlsx',lb_vec_41','lb_vec_41');</v>
      </c>
      <c r="IU57">
        <v>41</v>
      </c>
      <c r="IV57" t="str">
        <f>"xlswrite('G:\Mi unidad\1. PROYECTOS TELLO 2022\SCM SPILL OVERS\outputs\pobreza\bajo_ingreso\1%\simulacion_1\output_tests.xlsx',lb_vec_"&amp;IU57&amp;"','lb_vec_"&amp;IU57&amp;"');"</f>
        <v>xlswrite('G:\Mi unidad\1. PROYECTOS TELLO 2022\SCM SPILL OVERS\outputs\pobreza\bajo_ingreso\1%\simulacion_1\output_tests.xlsx',lb_vec_41','lb_vec_41');</v>
      </c>
      <c r="JG57">
        <v>41</v>
      </c>
      <c r="JH57" t="str">
        <f>"xlswrite('G:\Mi unidad\1. PROYECTOS TELLO 2022\SCM SPILL OVERS\outputs\pobreza\densidad\1%\simulacion_1\output_tests.xlsx',lb_vec_"&amp;JG57&amp;"','lb_vec_"&amp;JG57&amp;"');"</f>
        <v>xlswrite('G:\Mi unidad\1. PROYECTOS TELLO 2022\SCM SPILL OVERS\outputs\pobreza\densidad\1%\simulacion_1\output_tests.xlsx',lb_vec_41','lb_vec_41');</v>
      </c>
      <c r="JS57">
        <v>41</v>
      </c>
      <c r="JT57" t="str">
        <f>"xlswrite('G:\Mi unidad\1. PROYECTOS TELLO 2022\SCM SPILL OVERS\outputs\pobreza\densidad_g\1%\simulacion_1\output_tests.xlsx',lb_vec_"&amp;JS57&amp;"','lb_vec_"&amp;JS57&amp;"');"</f>
        <v>xlswrite('G:\Mi unidad\1. PROYECTOS TELLO 2022\SCM SPILL OVERS\outputs\pobreza\densidad_g\1%\simulacion_1\output_tests.xlsx',lb_vec_41','lb_vec_41');</v>
      </c>
      <c r="KE57">
        <v>41</v>
      </c>
      <c r="KF57" t="str">
        <f>"xlswrite('G:\Mi unidad\1. PROYECTOS TELLO 2022\SCM SPILL OVERS\outputs\pobreza\distancia_centro_salud\1%\simulacion_1\output_tests.xlsx',lb_vec_"&amp;KE57&amp;"','lb_vec_"&amp;KE57&amp;"');"</f>
        <v>xlswrite('G:\Mi unidad\1. PROYECTOS TELLO 2022\SCM SPILL OVERS\outputs\pobreza\distancia_centro_salud\1%\simulacion_1\output_tests.xlsx',lb_vec_41','lb_vec_41');</v>
      </c>
      <c r="KR57">
        <v>41</v>
      </c>
      <c r="KS57" t="str">
        <f>"xlswrite('G:\Mi unidad\1. PROYECTOS TELLO 2022\SCM SPILL OVERS\outputs\pobreza\informalidad\1%\simulacion_1\output_tests.xlsx',lb_vec_"&amp;KR57&amp;"','lb_vec_"&amp;KR57&amp;"');"</f>
        <v>xlswrite('G:\Mi unidad\1. PROYECTOS TELLO 2022\SCM SPILL OVERS\outputs\pobreza\informalidad\1%\simulacion_1\output_tests.xlsx',lb_vec_41','lb_vec_41');</v>
      </c>
      <c r="LE57">
        <v>41</v>
      </c>
      <c r="LF57" t="str">
        <f>"xlswrite('G:\Mi unidad\1. PROYECTOS TELLO 2022\SCM SPILL OVERS\outputs\pobreza\alimentos\1%\simulacion_1\output_tests.xlsx',lb_vec_"&amp;LE57&amp;"','lb_vec_"&amp;LE57&amp;"');"</f>
        <v>xlswrite('G:\Mi unidad\1. PROYECTOS TELLO 2022\SCM SPILL OVERS\outputs\pobreza\alimentos\1%\simulacion_1\output_tests.xlsx',lb_vec_41','lb_vec_41');</v>
      </c>
      <c r="LL57">
        <v>41</v>
      </c>
      <c r="LM57" t="str">
        <f>"xlswrite('G:\Mi unidad\1. PROYECTOS TELLO 2022\SCM SPILL OVERS\outputs\pobreza\jefe_hogar\1%\simulacion_1\output_tests.xlsx',lb_vec_"&amp;LL57&amp;"','lb_vec_"&amp;LL57&amp;"');"</f>
        <v>xlswrite('G:\Mi unidad\1. PROYECTOS TELLO 2022\SCM SPILL OVERS\outputs\pobreza\jefe_hogar\1%\simulacion_1\output_tests.xlsx',lb_vec_41','lb_vec_41');</v>
      </c>
      <c r="LS57">
        <v>41</v>
      </c>
      <c r="LT57" t="str">
        <f>"xlswrite('G:\Mi unidad\1. PROYECTOS TELLO 2022\SCM SPILL OVERS\outputs\pobreza\mujeres\1%\simulacion_1\output_tests.xlsx',lb_vec_"&amp;LS57&amp;"','lb_vec_"&amp;LS57&amp;"');"</f>
        <v>xlswrite('G:\Mi unidad\1. PROYECTOS TELLO 2022\SCM SPILL OVERS\outputs\pobreza\mujeres\1%\simulacion_1\output_tests.xlsx',lb_vec_41','lb_vec_41');</v>
      </c>
      <c r="ME57">
        <v>41</v>
      </c>
      <c r="MF57" t="str">
        <f>"xlswrite('G:\Mi unidad\1. PROYECTOS TELLO 2022\SCM SPILL OVERS\outputs\pobreza\criminalidad\1%\simulacion_1\output_tests.xlsx',lb_vec_"&amp;ME57&amp;"','lb_vec_"&amp;ME57&amp;"');"</f>
        <v>xlswrite('G:\Mi unidad\1. PROYECTOS TELLO 2022\SCM SPILL OVERS\outputs\pobreza\criminalidad\1%\simulacion_1\output_tests.xlsx',lb_vec_41','lb_vec_41');</v>
      </c>
    </row>
    <row r="58" spans="1:344" x14ac:dyDescent="0.3">
      <c r="A58">
        <v>159</v>
      </c>
      <c r="B58" s="1" t="str">
        <f t="shared" si="12"/>
        <v>[data_159,provincias_159,~] = xlsread('BD_pobre_est_1_provincia_159.xlsx');</v>
      </c>
      <c r="E58" s="1" t="str">
        <f t="shared" si="13"/>
        <v>provincia_159 = unique(provincias_159(2:end,1));</v>
      </c>
      <c r="O58" s="1" t="str">
        <f t="shared" si="14"/>
        <v>pobreza_159 = reshape(data_159(:,2),T+S,N);</v>
      </c>
      <c r="T58" s="1" t="str">
        <f t="shared" si="15"/>
        <v xml:space="preserve">pobreza_159 = pobreza_159'; </v>
      </c>
      <c r="X58" s="1" t="str">
        <f t="shared" si="16"/>
        <v>tratado_159 = pobreza_159(1,:);</v>
      </c>
      <c r="AC58" s="1" t="str">
        <f t="shared" si="27"/>
        <v>pobreza_159(1,:) = [];</v>
      </c>
      <c r="AI58" s="1" t="str">
        <f t="shared" si="29"/>
        <v>pobreza_159 = [tratado_159;pobreza_159];</v>
      </c>
      <c r="AN58" s="1" t="str">
        <f t="shared" si="23"/>
        <v>Y_159 = pobreza_159; % outcome matrix</v>
      </c>
      <c r="AS58" s="1" t="str">
        <f t="shared" si="24"/>
        <v>Y_pre_159 = Y_159(:,1:T);</v>
      </c>
      <c r="AW58" s="1" t="str">
        <f t="shared" si="25"/>
        <v>Y_post_159 = Y_159(:,T+1:end);</v>
      </c>
      <c r="BA58" s="1" t="str">
        <f t="shared" si="26"/>
        <v>[a_hat_159,B_hat_159] = scm_batch(Y_pre_159);</v>
      </c>
      <c r="BF58" s="1" t="str">
        <f t="shared" si="17"/>
        <v>synthetic_control_159 = a_hat_159(1)+B_hat_159(1,:)*Y_159;</v>
      </c>
      <c r="BL58">
        <v>41</v>
      </c>
      <c r="BM58" s="1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P58">
        <v>41</v>
      </c>
      <c r="CQ58" t="str">
        <f>"% Provincia_"&amp;CP58</f>
        <v>% Provincia_41</v>
      </c>
      <c r="CW58">
        <v>41</v>
      </c>
      <c r="CX58" s="1" t="str">
        <f>"ind_"&amp;CW56&amp;" = xlsread('spillover_alimentos_"&amp;CW56&amp;".xlsx')"</f>
        <v>ind_39 = xlsread('spillover_alimentos_39.xlsx')</v>
      </c>
      <c r="DB58">
        <v>41</v>
      </c>
      <c r="DC58" t="str">
        <f>"% Provincia_"&amp;DB58</f>
        <v>% Provincia_41</v>
      </c>
      <c r="DG58">
        <v>41</v>
      </c>
      <c r="DH58" t="str">
        <f>"% Provincia_"&amp;DG58</f>
        <v>% Provincia_41</v>
      </c>
      <c r="DL58">
        <v>41</v>
      </c>
      <c r="DM58" t="str">
        <f>"% Provincia_"&amp;DL58</f>
        <v>% Provincia_41</v>
      </c>
      <c r="DQ58" s="1" t="str">
        <f t="shared" si="28"/>
        <v>M_hat_159 = (eye(N)-B_hat_159)'*(eye(N)-B_hat_159);</v>
      </c>
      <c r="DW58" s="1" t="str">
        <f t="shared" si="18"/>
        <v>synthetic_control_sp_159 = a_hat_159(1)+B_hat_159(1,:)*Y_159;</v>
      </c>
      <c r="EC58" s="1" t="str">
        <f t="shared" si="19"/>
        <v>alpha1_hat_vec_159 = zeros(1,S);</v>
      </c>
      <c r="EG58">
        <v>26</v>
      </c>
      <c r="EH58" s="3" t="str">
        <f>"%PROVINCIA "&amp;EG58</f>
        <v>%PROVINCIA 26</v>
      </c>
      <c r="ER58" s="1" t="str">
        <f t="shared" si="20"/>
        <v>synthetic_control_159=synthetic_control_159';</v>
      </c>
      <c r="EW58" s="1" t="str">
        <f t="shared" si="21"/>
        <v>synthetic_control_sp_159=synthetic_control_sp_159';</v>
      </c>
      <c r="FB58" s="1" t="str">
        <f t="shared" si="22"/>
        <v>tratado_159=tratado_159';</v>
      </c>
      <c r="FF58" s="1" t="str">
        <f t="shared" si="30"/>
        <v>xlswrite('G:\Mi unidad\1. PROYECTOS TELLO 2022\SCM SPILL OVERS\outputs\pobreza\distancia_centro_salud\1%\simulacion_1\synthetic_control_outputs.xlsx',synthetic_control_159,159);</v>
      </c>
      <c r="FM58" s="1" t="str">
        <f t="shared" si="31"/>
        <v>xlswrite('G:\Mi unidad\1. PROYECTOS TELLO 2022\SCM SPILL OVERS\outputs\pobreza\informalidad\1%\simulacion_1\synthetic_control_outputs.xlsx',synthetic_control_159,159);</v>
      </c>
      <c r="FS58" s="1" t="str">
        <f t="shared" si="32"/>
        <v>xlswrite('G:\Mi unidad\1. PROYECTOS TELLO 2022\SCM SPILL OVERS\outputs\pobreza\densidad\1%\simulacion_1\synthetic_control_outputs.xlsx',synthetic_control_159,159);</v>
      </c>
      <c r="FZ58" s="1" t="str">
        <f t="shared" si="33"/>
        <v>xlswrite('G:\Mi unidad\1. PROYECTOS TELLO 2022\SCM SPILL OVERS\outputs\pobreza\bajo_niv_educ\1%\simulacion_1\synthetic_control_outputs.xlsx',synthetic_control_159,159);</v>
      </c>
      <c r="GF58" s="1" t="str">
        <f t="shared" si="34"/>
        <v>xlswrite('G:\Mi unidad\1. PROYECTOS TELLO 2022\SCM SPILL OVERS\outputs\pobreza\bajo_ingreso\1%\simulacion_1\synthetic_control_outputs.xlsx',synthetic_control_159,159);</v>
      </c>
      <c r="GL58" s="1" t="str">
        <f t="shared" si="35"/>
        <v>xlswrite('G:\Mi unidad\1. PROYECTOS TELLO 2022\SCM SPILL OVERS\outputs\pobreza\densidad_g\1%\simulacion_1\synthetic_control_outputs.xlsx',synthetic_control_159,159);</v>
      </c>
      <c r="GS58" s="1" t="str">
        <f t="shared" si="36"/>
        <v>xlswrite('G:\Mi unidad\1. PROYECTOS TELLO 2022\SCM SPILL OVERS\outputs\pobreza\alimentos\1%\simulacion_1\synthetic_control_outputs.xlsx',synthetic_control_159,159);</v>
      </c>
      <c r="GZ58" s="1" t="str">
        <f t="shared" si="37"/>
        <v>xlswrite('G:\Mi unidad\1. PROYECTOS TELLO 2022\SCM SPILL OVERS\outputs\pobreza\jefe_hogar\1%\simulacion_1\synthetic_control_outputs.xlsx',synthetic_control_159,159);</v>
      </c>
      <c r="HF58" s="1" t="str">
        <f t="shared" si="38"/>
        <v>xlswrite('G:\Mi unidad\1. PROYECTOS TELLO 2022\SCM SPILL OVERS\outputs\pobreza\mujeres\1%\simulacion_1\synthetic_control_outputs.xlsx',synthetic_control_159,159);</v>
      </c>
      <c r="HL58" s="1" t="str">
        <f t="shared" si="39"/>
        <v>xlswrite('G:\Mi unidad\1. PROYECTOS TELLO 2022\SCM SPILL OVERS\outputs\pobreza\criminalidad\1%\simulacion_1\synthetic_control_outputs.xlsx',synthetic_control_159,159);</v>
      </c>
      <c r="HS58">
        <v>23</v>
      </c>
      <c r="HT58" t="str">
        <f>"lb_vec_"&amp;HS58&amp;" = zeros(1,S);"</f>
        <v>lb_vec_23 = zeros(1,S);</v>
      </c>
      <c r="HZ58">
        <v>38</v>
      </c>
      <c r="IA58" t="s">
        <v>35</v>
      </c>
      <c r="IG58">
        <v>41</v>
      </c>
      <c r="IH58" t="str">
        <f>"xlswrite('G:\Mi unidad\1. PROYECTOS TELLO 2022\SCM SPILL OVERS\outputs\pobreza\bajo_niv_educ\1%\simulacion_1\output_tests.xlsx',ub_vec_"&amp;IG58&amp;"','ub_vec_"&amp;IG58&amp;"');"</f>
        <v>xlswrite('G:\Mi unidad\1. PROYECTOS TELLO 2022\SCM SPILL OVERS\outputs\pobreza\bajo_niv_educ\1%\simulacion_1\output_tests.xlsx',ub_vec_41','ub_vec_41');</v>
      </c>
      <c r="IU58">
        <v>41</v>
      </c>
      <c r="IV58" t="str">
        <f>"xlswrite('G:\Mi unidad\1. PROYECTOS TELLO 2022\SCM SPILL OVERS\outputs\pobreza\bajo_ingreso\1%\simulacion_1\output_tests.xlsx',ub_vec_"&amp;IU58&amp;"','ub_vec_"&amp;IU58&amp;"');"</f>
        <v>xlswrite('G:\Mi unidad\1. PROYECTOS TELLO 2022\SCM SPILL OVERS\outputs\pobreza\bajo_ingreso\1%\simulacion_1\output_tests.xlsx',ub_vec_41','ub_vec_41');</v>
      </c>
      <c r="JG58">
        <v>41</v>
      </c>
      <c r="JH58" t="str">
        <f>"xlswrite('G:\Mi unidad\1. PROYECTOS TELLO 2022\SCM SPILL OVERS\outputs\pobreza\densidad\1%\simulacion_1\output_tests.xlsx',ub_vec_"&amp;JG58&amp;"','ub_vec_"&amp;JG58&amp;"');"</f>
        <v>xlswrite('G:\Mi unidad\1. PROYECTOS TELLO 2022\SCM SPILL OVERS\outputs\pobreza\densidad\1%\simulacion_1\output_tests.xlsx',ub_vec_41','ub_vec_41');</v>
      </c>
      <c r="JS58">
        <v>41</v>
      </c>
      <c r="JT58" t="str">
        <f>"xlswrite('G:\Mi unidad\1. PROYECTOS TELLO 2022\SCM SPILL OVERS\outputs\pobreza\densidad_g\1%\simulacion_1\output_tests.xlsx',ub_vec_"&amp;JS58&amp;"','ub_vec_"&amp;JS58&amp;"');"</f>
        <v>xlswrite('G:\Mi unidad\1. PROYECTOS TELLO 2022\SCM SPILL OVERS\outputs\pobreza\densidad_g\1%\simulacion_1\output_tests.xlsx',ub_vec_41','ub_vec_41');</v>
      </c>
      <c r="KE58">
        <v>41</v>
      </c>
      <c r="KF58" t="str">
        <f>"xlswrite('G:\Mi unidad\1. PROYECTOS TELLO 2022\SCM SPILL OVERS\outputs\pobreza\distancia_centro_salud\1%\simulacion_1\output_tests.xlsx',ub_vec_"&amp;KE58&amp;"','ub_vec_"&amp;KE58&amp;"');"</f>
        <v>xlswrite('G:\Mi unidad\1. PROYECTOS TELLO 2022\SCM SPILL OVERS\outputs\pobreza\distancia_centro_salud\1%\simulacion_1\output_tests.xlsx',ub_vec_41','ub_vec_41');</v>
      </c>
      <c r="KR58">
        <v>41</v>
      </c>
      <c r="KS58" t="str">
        <f>"xlswrite('G:\Mi unidad\1. PROYECTOS TELLO 2022\SCM SPILL OVERS\outputs\pobreza\informalidad\1%\simulacion_1\output_tests.xlsx',ub_vec_"&amp;KR58&amp;"','ub_vec_"&amp;KR58&amp;"');"</f>
        <v>xlswrite('G:\Mi unidad\1. PROYECTOS TELLO 2022\SCM SPILL OVERS\outputs\pobreza\informalidad\1%\simulacion_1\output_tests.xlsx',ub_vec_41','ub_vec_41');</v>
      </c>
      <c r="LE58">
        <v>41</v>
      </c>
      <c r="LF58" t="str">
        <f>"xlswrite('G:\Mi unidad\1. PROYECTOS TELLO 2022\SCM SPILL OVERS\outputs\pobreza\alimentos\1%\simulacion_1\output_tests.xlsx',ub_vec_"&amp;LE58&amp;"','ub_vec_"&amp;LE58&amp;"');"</f>
        <v>xlswrite('G:\Mi unidad\1. PROYECTOS TELLO 2022\SCM SPILL OVERS\outputs\pobreza\alimentos\1%\simulacion_1\output_tests.xlsx',ub_vec_41','ub_vec_41');</v>
      </c>
      <c r="LL58">
        <v>41</v>
      </c>
      <c r="LM58" t="str">
        <f>"xlswrite('G:\Mi unidad\1. PROYECTOS TELLO 2022\SCM SPILL OVERS\outputs\pobreza\jefe_hogar\1%\simulacion_1\output_tests.xlsx',ub_vec_"&amp;LL58&amp;"','ub_vec_"&amp;LL58&amp;"');"</f>
        <v>xlswrite('G:\Mi unidad\1. PROYECTOS TELLO 2022\SCM SPILL OVERS\outputs\pobreza\jefe_hogar\1%\simulacion_1\output_tests.xlsx',ub_vec_41','ub_vec_41');</v>
      </c>
      <c r="LS58">
        <v>41</v>
      </c>
      <c r="LT58" t="str">
        <f>"xlswrite('G:\Mi unidad\1. PROYECTOS TELLO 2022\SCM SPILL OVERS\outputs\pobreza\mujeres\1%\simulacion_1\output_tests.xlsx',ub_vec_"&amp;LS58&amp;"','ub_vec_"&amp;LS58&amp;"');"</f>
        <v>xlswrite('G:\Mi unidad\1. PROYECTOS TELLO 2022\SCM SPILL OVERS\outputs\pobreza\mujeres\1%\simulacion_1\output_tests.xlsx',ub_vec_41','ub_vec_41');</v>
      </c>
      <c r="ME58">
        <v>41</v>
      </c>
      <c r="MF58" t="str">
        <f>"xlswrite('G:\Mi unidad\1. PROYECTOS TELLO 2022\SCM SPILL OVERS\outputs\pobreza\criminalidad\1%\simulacion_1\output_tests.xlsx',ub_vec_"&amp;ME58&amp;"','ub_vec_"&amp;ME58&amp;"');"</f>
        <v>xlswrite('G:\Mi unidad\1. PROYECTOS TELLO 2022\SCM SPILL OVERS\outputs\pobreza\criminalidad\1%\simulacion_1\output_tests.xlsx',ub_vec_41','ub_vec_41');</v>
      </c>
    </row>
    <row r="59" spans="1:344" x14ac:dyDescent="0.3">
      <c r="A59">
        <v>162</v>
      </c>
      <c r="B59" s="1" t="str">
        <f t="shared" si="12"/>
        <v>[data_162,provincias_162,~] = xlsread('BD_pobre_est_1_provincia_162.xlsx');</v>
      </c>
      <c r="E59" s="1" t="str">
        <f t="shared" si="13"/>
        <v>provincia_162 = unique(provincias_162(2:end,1));</v>
      </c>
      <c r="O59" s="1" t="str">
        <f t="shared" si="14"/>
        <v>pobreza_162 = reshape(data_162(:,2),T+S,N);</v>
      </c>
      <c r="T59" s="1" t="str">
        <f t="shared" si="15"/>
        <v xml:space="preserve">pobreza_162 = pobreza_162'; </v>
      </c>
      <c r="X59" s="1" t="str">
        <f t="shared" si="16"/>
        <v>tratado_162 = pobreza_162(1,:);</v>
      </c>
      <c r="AC59" s="1" t="str">
        <f t="shared" si="27"/>
        <v>pobreza_162(1,:) = [];</v>
      </c>
      <c r="AI59" s="1" t="str">
        <f t="shared" si="29"/>
        <v>pobreza_162 = [tratado_162;pobreza_162];</v>
      </c>
      <c r="AN59" s="1" t="str">
        <f t="shared" si="23"/>
        <v>Y_162 = pobreza_162; % outcome matrix</v>
      </c>
      <c r="AS59" s="1" t="str">
        <f t="shared" si="24"/>
        <v>Y_pre_162 = Y_162(:,1:T);</v>
      </c>
      <c r="AW59" s="1" t="str">
        <f t="shared" si="25"/>
        <v>Y_post_162 = Y_162(:,T+1:end);</v>
      </c>
      <c r="BA59" s="1" t="str">
        <f t="shared" si="26"/>
        <v>[a_hat_162,B_hat_162] = scm_batch(Y_pre_162);</v>
      </c>
      <c r="BF59" s="1" t="str">
        <f t="shared" si="17"/>
        <v>synthetic_control_162 = a_hat_162(1)+B_hat_162(1,:)*Y_162;</v>
      </c>
      <c r="BL59">
        <v>41</v>
      </c>
      <c r="BM59" s="1" t="str">
        <f>"A_"&amp;BL57&amp;"(:,ind_"&amp;BL57&amp;" == 0) = [];"</f>
        <v>A_41(:,ind_41 == 0) = [];</v>
      </c>
      <c r="BR59">
        <v>41</v>
      </c>
      <c r="BS59" s="1" t="str">
        <f>"ind_"&amp;BR57&amp;" = xlsread('spillover_bajo_niv_educ_"&amp;BR57&amp;".xlsx')"</f>
        <v>ind_41 = xlsread('spillover_bajo_niv_educ_41.xlsx')</v>
      </c>
      <c r="BX59">
        <v>41</v>
      </c>
      <c r="BY59" s="1" t="str">
        <f>"ind_"&amp;BX57&amp;" = xlsread('spillover_bajo_ingreso_"&amp;BX57&amp;".xlsx')"</f>
        <v>ind_41 = xlsread('spillover_bajo_ingreso_41.xlsx')</v>
      </c>
      <c r="CD59">
        <v>41</v>
      </c>
      <c r="CE59" s="1" t="str">
        <f>"ind_"&amp;CD57&amp;" = xlsread('spillover_densidad_"&amp;CD57&amp;".xlsx')"</f>
        <v>ind_41 = xlsread('spillover_densidad_41.xlsx')</v>
      </c>
      <c r="CJ59">
        <v>41</v>
      </c>
      <c r="CK59" s="1" t="str">
        <f>"ind_"&amp;CJ57&amp;" = xlsread('spillover_densidad_g_"&amp;CJ57&amp;".xlsx')"</f>
        <v>ind_41 = xlsread('spillover_densidad_g_41.xlsx')</v>
      </c>
      <c r="CP59">
        <v>41</v>
      </c>
      <c r="CQ59" s="1" t="str">
        <f>"ind_"&amp;CP57&amp;" = xlsread('spillover_tiempo_cs_"&amp;CP57&amp;".xlsx')"</f>
        <v>ind_41 = xlsread('spillover_tiempo_cs_41.xlsx')</v>
      </c>
      <c r="CW59">
        <v>41</v>
      </c>
      <c r="CX59" s="1" t="str">
        <f>"A_"&amp;CW56&amp;" = eye(N);"</f>
        <v>A_39 = eye(N);</v>
      </c>
      <c r="DB59">
        <v>41</v>
      </c>
      <c r="DC59" s="1" t="str">
        <f>"ind_"&amp;DB57&amp;" = xlsread('spillover_criminalidad_"&amp;DB57&amp;".xlsx')"</f>
        <v>ind_41 = xlsread('spillover_criminalidad_41.xlsx')</v>
      </c>
      <c r="DG59">
        <v>41</v>
      </c>
      <c r="DH59" s="1" t="str">
        <f>"ind_"&amp;DG57&amp;" = xlsread('spillover_jefe_hogar_"&amp;DG57&amp;".xlsx')"</f>
        <v>ind_41 = xlsread('spillover_jefe_hogar_41.xlsx')</v>
      </c>
      <c r="DL59">
        <v>41</v>
      </c>
      <c r="DM59" s="1" t="str">
        <f>"ind_"&amp;DL57&amp;" = xlsread('spillover_mujeres_"&amp;DL57&amp;".xlsx')"</f>
        <v>ind_41 = xlsread('spillover_mujeres_41.xlsx')</v>
      </c>
      <c r="DQ59" s="1" t="str">
        <f t="shared" si="28"/>
        <v>M_hat_162 = (eye(N)-B_hat_162)'*(eye(N)-B_hat_162);</v>
      </c>
      <c r="DW59" s="1" t="str">
        <f t="shared" si="18"/>
        <v>synthetic_control_sp_162 = a_hat_162(1)+B_hat_162(1,:)*Y_162;</v>
      </c>
      <c r="EC59" s="1" t="str">
        <f t="shared" si="19"/>
        <v>alpha1_hat_vec_162 = zeros(1,S);</v>
      </c>
      <c r="EG59">
        <v>26</v>
      </c>
      <c r="EH59" s="3" t="s">
        <v>17</v>
      </c>
      <c r="ER59" s="1" t="str">
        <f t="shared" si="20"/>
        <v>synthetic_control_162=synthetic_control_162';</v>
      </c>
      <c r="EW59" s="1" t="str">
        <f t="shared" si="21"/>
        <v>synthetic_control_sp_162=synthetic_control_sp_162';</v>
      </c>
      <c r="FB59" s="1" t="str">
        <f t="shared" si="22"/>
        <v>tratado_162=tratado_162';</v>
      </c>
      <c r="FF59" s="1" t="str">
        <f t="shared" si="30"/>
        <v>xlswrite('G:\Mi unidad\1. PROYECTOS TELLO 2022\SCM SPILL OVERS\outputs\pobreza\distancia_centro_salud\1%\simulacion_1\synthetic_control_outputs.xlsx',synthetic_control_162,162);</v>
      </c>
      <c r="FM59" s="1" t="str">
        <f t="shared" si="31"/>
        <v>xlswrite('G:\Mi unidad\1. PROYECTOS TELLO 2022\SCM SPILL OVERS\outputs\pobreza\informalidad\1%\simulacion_1\synthetic_control_outputs.xlsx',synthetic_control_162,162);</v>
      </c>
      <c r="FS59" s="1" t="str">
        <f t="shared" si="32"/>
        <v>xlswrite('G:\Mi unidad\1. PROYECTOS TELLO 2022\SCM SPILL OVERS\outputs\pobreza\densidad\1%\simulacion_1\synthetic_control_outputs.xlsx',synthetic_control_162,162);</v>
      </c>
      <c r="FZ59" s="1" t="str">
        <f t="shared" si="33"/>
        <v>xlswrite('G:\Mi unidad\1. PROYECTOS TELLO 2022\SCM SPILL OVERS\outputs\pobreza\bajo_niv_educ\1%\simulacion_1\synthetic_control_outputs.xlsx',synthetic_control_162,162);</v>
      </c>
      <c r="GF59" s="1" t="str">
        <f t="shared" si="34"/>
        <v>xlswrite('G:\Mi unidad\1. PROYECTOS TELLO 2022\SCM SPILL OVERS\outputs\pobreza\bajo_ingreso\1%\simulacion_1\synthetic_control_outputs.xlsx',synthetic_control_162,162);</v>
      </c>
      <c r="GL59" s="1" t="str">
        <f t="shared" si="35"/>
        <v>xlswrite('G:\Mi unidad\1. PROYECTOS TELLO 2022\SCM SPILL OVERS\outputs\pobreza\densidad_g\1%\simulacion_1\synthetic_control_outputs.xlsx',synthetic_control_162,162);</v>
      </c>
      <c r="GS59" s="1" t="str">
        <f t="shared" si="36"/>
        <v>xlswrite('G:\Mi unidad\1. PROYECTOS TELLO 2022\SCM SPILL OVERS\outputs\pobreza\alimentos\1%\simulacion_1\synthetic_control_outputs.xlsx',synthetic_control_162,162);</v>
      </c>
      <c r="GZ59" s="1" t="str">
        <f t="shared" si="37"/>
        <v>xlswrite('G:\Mi unidad\1. PROYECTOS TELLO 2022\SCM SPILL OVERS\outputs\pobreza\jefe_hogar\1%\simulacion_1\synthetic_control_outputs.xlsx',synthetic_control_162,162);</v>
      </c>
      <c r="HF59" s="1" t="str">
        <f t="shared" si="38"/>
        <v>xlswrite('G:\Mi unidad\1. PROYECTOS TELLO 2022\SCM SPILL OVERS\outputs\pobreza\mujeres\1%\simulacion_1\synthetic_control_outputs.xlsx',synthetic_control_162,162);</v>
      </c>
      <c r="HL59" s="1" t="str">
        <f t="shared" si="39"/>
        <v>xlswrite('G:\Mi unidad\1. PROYECTOS TELLO 2022\SCM SPILL OVERS\outputs\pobreza\criminalidad\1%\simulacion_1\synthetic_control_outputs.xlsx',synthetic_control_162,162);</v>
      </c>
      <c r="HS59">
        <v>23</v>
      </c>
      <c r="HT59" t="str">
        <f>"ub_vec_"&amp;HS59&amp;" = zeros(1,S);"</f>
        <v>ub_vec_23 = zeros(1,S);</v>
      </c>
      <c r="HZ59">
        <v>38</v>
      </c>
      <c r="IA59" t="s">
        <v>36</v>
      </c>
      <c r="IG59">
        <v>41</v>
      </c>
      <c r="IH59" t="str">
        <f>"xlswrite('G:\Mi unidad\1. PROYECTOS TELLO 2022\SCM SPILL OVERS\outputs\pobreza\bajo_niv_educ\1%\simulacion_1\output_tests.xlsx',p_value_vec_"&amp;IG59&amp;"','p_value_vec_"&amp;IG59&amp;"');"</f>
        <v>xlswrite('G:\Mi unidad\1. PROYECTOS TELLO 2022\SCM SPILL OVERS\outputs\pobreza\bajo_niv_educ\1%\simulacion_1\output_tests.xlsx',p_value_vec_41','p_value_vec_41');</v>
      </c>
      <c r="IU59">
        <v>41</v>
      </c>
      <c r="IV59" t="str">
        <f>"xlswrite('G:\Mi unidad\1. PROYECTOS TELLO 2022\SCM SPILL OVERS\outputs\pobreza\bajo_ingreso\1%\simulacion_1\output_tests.xlsx',p_value_vec_"&amp;IU59&amp;"','p_value_vec_"&amp;IU59&amp;"');"</f>
        <v>xlswrite('G:\Mi unidad\1. PROYECTOS TELLO 2022\SCM SPILL OVERS\outputs\pobreza\bajo_ingreso\1%\simulacion_1\output_tests.xlsx',p_value_vec_41','p_value_vec_41');</v>
      </c>
      <c r="JG59">
        <v>41</v>
      </c>
      <c r="JH59" t="str">
        <f>"xlswrite('G:\Mi unidad\1. PROYECTOS TELLO 2022\SCM SPILL OVERS\outputs\pobreza\densidad\1%\simulacion_1\output_tests.xlsx',p_value_vec_"&amp;JG59&amp;"','p_value_vec_"&amp;JG59&amp;"');"</f>
        <v>xlswrite('G:\Mi unidad\1. PROYECTOS TELLO 2022\SCM SPILL OVERS\outputs\pobreza\densidad\1%\simulacion_1\output_tests.xlsx',p_value_vec_41','p_value_vec_41');</v>
      </c>
      <c r="JS59">
        <v>41</v>
      </c>
      <c r="JT59" t="str">
        <f>"xlswrite('G:\Mi unidad\1. PROYECTOS TELLO 2022\SCM SPILL OVERS\outputs\pobreza\densidad_g\1%\simulacion_1\output_tests.xlsx',p_value_vec_"&amp;JS59&amp;"','p_value_vec_"&amp;JS59&amp;"');"</f>
        <v>xlswrite('G:\Mi unidad\1. PROYECTOS TELLO 2022\SCM SPILL OVERS\outputs\pobreza\densidad_g\1%\simulacion_1\output_tests.xlsx',p_value_vec_41','p_value_vec_41');</v>
      </c>
      <c r="KE59">
        <v>41</v>
      </c>
      <c r="KF59" t="str">
        <f>"xlswrite('G:\Mi unidad\1. PROYECTOS TELLO 2022\SCM SPILL OVERS\outputs\pobreza\distancia_centro_salud\1%\simulacion_1\output_tests.xlsx',p_value_vec_"&amp;KE59&amp;"','p_value_vec_"&amp;KE59&amp;"');"</f>
        <v>xlswrite('G:\Mi unidad\1. PROYECTOS TELLO 2022\SCM SPILL OVERS\outputs\pobreza\distancia_centro_salud\1%\simulacion_1\output_tests.xlsx',p_value_vec_41','p_value_vec_41');</v>
      </c>
      <c r="KR59">
        <v>41</v>
      </c>
      <c r="KS59" t="str">
        <f>"xlswrite('G:\Mi unidad\1. PROYECTOS TELLO 2022\SCM SPILL OVERS\outputs\pobreza\informalidad\1%\simulacion_1\output_tests.xlsx',p_value_vec_"&amp;KR59&amp;"','p_value_vec_"&amp;KR59&amp;"');"</f>
        <v>xlswrite('G:\Mi unidad\1. PROYECTOS TELLO 2022\SCM SPILL OVERS\outputs\pobreza\informalidad\1%\simulacion_1\output_tests.xlsx',p_value_vec_41','p_value_vec_41');</v>
      </c>
      <c r="LE59">
        <v>41</v>
      </c>
      <c r="LF59" t="str">
        <f>"xlswrite('G:\Mi unidad\1. PROYECTOS TELLO 2022\SCM SPILL OVERS\outputs\pobreza\alimentos\1%\simulacion_1\output_tests.xlsx',p_value_vec_"&amp;LE59&amp;"','p_value_vec_"&amp;LE59&amp;"');"</f>
        <v>xlswrite('G:\Mi unidad\1. PROYECTOS TELLO 2022\SCM SPILL OVERS\outputs\pobreza\alimentos\1%\simulacion_1\output_tests.xlsx',p_value_vec_41','p_value_vec_41');</v>
      </c>
      <c r="LL59">
        <v>41</v>
      </c>
      <c r="LM59" t="str">
        <f>"xlswrite('G:\Mi unidad\1. PROYECTOS TELLO 2022\SCM SPILL OVERS\outputs\pobreza\jefe_hogar\1%\simulacion_1\output_tests.xlsx',p_value_vec_"&amp;LL59&amp;"','p_value_vec_"&amp;LL59&amp;"');"</f>
        <v>xlswrite('G:\Mi unidad\1. PROYECTOS TELLO 2022\SCM SPILL OVERS\outputs\pobreza\jefe_hogar\1%\simulacion_1\output_tests.xlsx',p_value_vec_41','p_value_vec_41');</v>
      </c>
      <c r="LS59">
        <v>41</v>
      </c>
      <c r="LT59" t="str">
        <f>"xlswrite('G:\Mi unidad\1. PROYECTOS TELLO 2022\SCM SPILL OVERS\outputs\pobreza\mujeres\1%\simulacion_1\output_tests.xlsx',p_value_vec_"&amp;LS59&amp;"','p_value_vec_"&amp;LS59&amp;"');"</f>
        <v>xlswrite('G:\Mi unidad\1. PROYECTOS TELLO 2022\SCM SPILL OVERS\outputs\pobreza\mujeres\1%\simulacion_1\output_tests.xlsx',p_value_vec_41','p_value_vec_41');</v>
      </c>
      <c r="ME59">
        <v>41</v>
      </c>
      <c r="MF59" t="str">
        <f>"xlswrite('G:\Mi unidad\1. PROYECTOS TELLO 2022\SCM SPILL OVERS\outputs\pobreza\criminalidad\1%\simulacion_1\output_tests.xlsx',p_value_vec_"&amp;ME59&amp;"','p_value_vec_"&amp;ME59&amp;"');"</f>
        <v>xlswrite('G:\Mi unidad\1. PROYECTOS TELLO 2022\SCM SPILL OVERS\outputs\pobreza\criminalidad\1%\simulacion_1\output_tests.xlsx',p_value_vec_41','p_value_vec_41');</v>
      </c>
    </row>
    <row r="60" spans="1:344" x14ac:dyDescent="0.3">
      <c r="A60">
        <v>169</v>
      </c>
      <c r="B60" s="1" t="str">
        <f t="shared" si="12"/>
        <v>[data_169,provincias_169,~] = xlsread('BD_pobre_est_1_provincia_169.xlsx');</v>
      </c>
      <c r="E60" s="1" t="str">
        <f t="shared" si="13"/>
        <v>provincia_169 = unique(provincias_169(2:end,1));</v>
      </c>
      <c r="O60" s="1" t="str">
        <f t="shared" si="14"/>
        <v>pobreza_169 = reshape(data_169(:,2),T+S,N);</v>
      </c>
      <c r="T60" s="1" t="str">
        <f t="shared" si="15"/>
        <v xml:space="preserve">pobreza_169 = pobreza_169'; </v>
      </c>
      <c r="X60" s="1" t="str">
        <f t="shared" si="16"/>
        <v>tratado_169 = pobreza_169(1,:);</v>
      </c>
      <c r="AC60" s="1" t="str">
        <f t="shared" si="27"/>
        <v>pobreza_169(1,:) = [];</v>
      </c>
      <c r="AI60" s="1" t="str">
        <f t="shared" si="29"/>
        <v>pobreza_169 = [tratado_169;pobreza_169];</v>
      </c>
      <c r="AN60" s="1" t="str">
        <f t="shared" si="23"/>
        <v>Y_169 = pobreza_169; % outcome matrix</v>
      </c>
      <c r="AS60" s="1" t="str">
        <f t="shared" si="24"/>
        <v>Y_pre_169 = Y_169(:,1:T);</v>
      </c>
      <c r="AW60" s="1" t="str">
        <f t="shared" si="25"/>
        <v>Y_post_169 = Y_169(:,T+1:end);</v>
      </c>
      <c r="BA60" s="1" t="str">
        <f t="shared" si="26"/>
        <v>[a_hat_169,B_hat_169] = scm_batch(Y_pre_169);</v>
      </c>
      <c r="BF60" s="1" t="str">
        <f t="shared" si="17"/>
        <v>synthetic_control_169 = a_hat_169(1)+B_hat_169(1,:)*Y_169;</v>
      </c>
      <c r="BL60">
        <v>41</v>
      </c>
      <c r="BR60">
        <v>41</v>
      </c>
      <c r="BS60" s="1" t="str">
        <f>"A_"&amp;BR57&amp;" = eye(N);"</f>
        <v>A_41 = eye(N);</v>
      </c>
      <c r="BX60">
        <v>41</v>
      </c>
      <c r="BY60" s="1" t="str">
        <f>"A_"&amp;BX57&amp;" = eye(N);"</f>
        <v>A_41 = eye(N);</v>
      </c>
      <c r="CD60">
        <v>41</v>
      </c>
      <c r="CE60" s="1" t="str">
        <f>"A_"&amp;CD57&amp;" = eye(N);"</f>
        <v>A_41 = eye(N);</v>
      </c>
      <c r="CJ60">
        <v>41</v>
      </c>
      <c r="CK60" s="1" t="str">
        <f>"A_"&amp;CJ57&amp;" = eye(N);"</f>
        <v>A_41 = eye(N);</v>
      </c>
      <c r="CP60">
        <v>41</v>
      </c>
      <c r="CQ60" s="1" t="str">
        <f>"A_"&amp;CP57&amp;" = eye(N);"</f>
        <v>A_41 = eye(N);</v>
      </c>
      <c r="CW60">
        <v>41</v>
      </c>
      <c r="CX60" s="1" t="str">
        <f>"A_"&amp;CW56&amp;"(:,ind_"&amp;CW56&amp;" == 0) = [];"</f>
        <v>A_39(:,ind_39 == 0) = [];</v>
      </c>
      <c r="DB60">
        <v>41</v>
      </c>
      <c r="DC60" s="1" t="str">
        <f>"A_"&amp;DB57&amp;" = eye(N);"</f>
        <v>A_41 = eye(N);</v>
      </c>
      <c r="DG60">
        <v>41</v>
      </c>
      <c r="DH60" s="1" t="str">
        <f>"A_"&amp;DG57&amp;" = eye(N);"</f>
        <v>A_41 = eye(N);</v>
      </c>
      <c r="DL60">
        <v>41</v>
      </c>
      <c r="DM60" s="1" t="str">
        <f>"A_"&amp;DL57&amp;" = eye(N);"</f>
        <v>A_41 = eye(N);</v>
      </c>
      <c r="DQ60" s="1" t="str">
        <f t="shared" si="28"/>
        <v>M_hat_169 = (eye(N)-B_hat_169)'*(eye(N)-B_hat_169);</v>
      </c>
      <c r="DW60" s="1" t="str">
        <f t="shared" si="18"/>
        <v>synthetic_control_sp_169 = a_hat_169(1)+B_hat_169(1,:)*Y_169;</v>
      </c>
      <c r="EC60" s="1" t="str">
        <f t="shared" si="19"/>
        <v>alpha1_hat_vec_169 = zeros(1,S);</v>
      </c>
      <c r="EG60">
        <v>26</v>
      </c>
      <c r="EH60" s="1" t="str">
        <f>"Y_Ts_"&amp;EG60&amp;" = Y_"&amp;EG60&amp;"(:,T+s);"</f>
        <v>Y_Ts_26 = Y_26(:,T+s);</v>
      </c>
      <c r="ER60" s="1" t="str">
        <f t="shared" si="20"/>
        <v>synthetic_control_169=synthetic_control_169';</v>
      </c>
      <c r="EW60" s="1" t="str">
        <f t="shared" si="21"/>
        <v>synthetic_control_sp_169=synthetic_control_sp_169';</v>
      </c>
      <c r="FB60" s="1" t="str">
        <f t="shared" si="22"/>
        <v>tratado_169=tratado_169';</v>
      </c>
      <c r="FF60" s="1" t="str">
        <f t="shared" si="30"/>
        <v>xlswrite('G:\Mi unidad\1. PROYECTOS TELLO 2022\SCM SPILL OVERS\outputs\pobreza\distancia_centro_salud\1%\simulacion_1\synthetic_control_outputs.xlsx',synthetic_control_169,169);</v>
      </c>
      <c r="FM60" s="1" t="str">
        <f t="shared" si="31"/>
        <v>xlswrite('G:\Mi unidad\1. PROYECTOS TELLO 2022\SCM SPILL OVERS\outputs\pobreza\informalidad\1%\simulacion_1\synthetic_control_outputs.xlsx',synthetic_control_169,169);</v>
      </c>
      <c r="FS60" s="1" t="str">
        <f t="shared" si="32"/>
        <v>xlswrite('G:\Mi unidad\1. PROYECTOS TELLO 2022\SCM SPILL OVERS\outputs\pobreza\densidad\1%\simulacion_1\synthetic_control_outputs.xlsx',synthetic_control_169,169);</v>
      </c>
      <c r="FZ60" s="1" t="str">
        <f t="shared" si="33"/>
        <v>xlswrite('G:\Mi unidad\1. PROYECTOS TELLO 2022\SCM SPILL OVERS\outputs\pobreza\bajo_niv_educ\1%\simulacion_1\synthetic_control_outputs.xlsx',synthetic_control_169,169);</v>
      </c>
      <c r="GF60" s="1" t="str">
        <f t="shared" si="34"/>
        <v>xlswrite('G:\Mi unidad\1. PROYECTOS TELLO 2022\SCM SPILL OVERS\outputs\pobreza\bajo_ingreso\1%\simulacion_1\synthetic_control_outputs.xlsx',synthetic_control_169,169);</v>
      </c>
      <c r="GL60" s="1" t="str">
        <f t="shared" si="35"/>
        <v>xlswrite('G:\Mi unidad\1. PROYECTOS TELLO 2022\SCM SPILL OVERS\outputs\pobreza\densidad_g\1%\simulacion_1\synthetic_control_outputs.xlsx',synthetic_control_169,169);</v>
      </c>
      <c r="GS60" s="1" t="str">
        <f t="shared" si="36"/>
        <v>xlswrite('G:\Mi unidad\1. PROYECTOS TELLO 2022\SCM SPILL OVERS\outputs\pobreza\alimentos\1%\simulacion_1\synthetic_control_outputs.xlsx',synthetic_control_169,169);</v>
      </c>
      <c r="GZ60" s="1" t="str">
        <f t="shared" si="37"/>
        <v>xlswrite('G:\Mi unidad\1. PROYECTOS TELLO 2022\SCM SPILL OVERS\outputs\pobreza\jefe_hogar\1%\simulacion_1\synthetic_control_outputs.xlsx',synthetic_control_169,169);</v>
      </c>
      <c r="HF60" s="1" t="str">
        <f t="shared" si="38"/>
        <v>xlswrite('G:\Mi unidad\1. PROYECTOS TELLO 2022\SCM SPILL OVERS\outputs\pobreza\mujeres\1%\simulacion_1\synthetic_control_outputs.xlsx',synthetic_control_169,169);</v>
      </c>
      <c r="HL60" s="1" t="str">
        <f t="shared" si="39"/>
        <v>xlswrite('G:\Mi unidad\1. PROYECTOS TELLO 2022\SCM SPILL OVERS\outputs\pobreza\criminalidad\1%\simulacion_1\synthetic_control_outputs.xlsx',synthetic_control_169,169);</v>
      </c>
      <c r="HS60">
        <v>23</v>
      </c>
      <c r="HT60" t="s">
        <v>35</v>
      </c>
      <c r="HZ60">
        <v>38</v>
      </c>
      <c r="IA60" t="s">
        <v>37</v>
      </c>
      <c r="IG60">
        <v>41</v>
      </c>
      <c r="IH60" t="str">
        <f>"xlswrite('G:\Mi unidad\1. PROYECTOS TELLO 2022\SCM SPILL OVERS\outputs\pobreza\bajo_niv_educ\1%\simulacion_1\output_tests.xlsx',alpha1_hat_vec_"&amp;IG60&amp;"','alpha1_hat_vec_"&amp;IG60&amp;"');"</f>
        <v>xlswrite('G:\Mi unidad\1. PROYECTOS TELLO 2022\SCM SPILL OVERS\outputs\pobreza\bajo_niv_educ\1%\simulacion_1\output_tests.xlsx',alpha1_hat_vec_41','alpha1_hat_vec_41');</v>
      </c>
      <c r="IU60">
        <v>41</v>
      </c>
      <c r="IV60" t="str">
        <f>"xlswrite('G:\Mi unidad\1. PROYECTOS TELLO 2022\SCM SPILL OVERS\outputs\pobreza\bajo_ingreso\1%\simulacion_1\output_tests.xlsx',alpha1_hat_vec_"&amp;IU60&amp;"','alpha1_hat_vec_"&amp;IU60&amp;"');"</f>
        <v>xlswrite('G:\Mi unidad\1. PROYECTOS TELLO 2022\SCM SPILL OVERS\outputs\pobreza\bajo_ingreso\1%\simulacion_1\output_tests.xlsx',alpha1_hat_vec_41','alpha1_hat_vec_41');</v>
      </c>
      <c r="JG60">
        <v>41</v>
      </c>
      <c r="JH60" t="str">
        <f>"xlswrite('G:\Mi unidad\1. PROYECTOS TELLO 2022\SCM SPILL OVERS\outputs\pobreza\densidad\1%\simulacion_1\output_tests.xlsx',alpha1_hat_vec_"&amp;JG60&amp;"','alpha1_hat_vec_"&amp;JG60&amp;"');"</f>
        <v>xlswrite('G:\Mi unidad\1. PROYECTOS TELLO 2022\SCM SPILL OVERS\outputs\pobreza\densidad\1%\simulacion_1\output_tests.xlsx',alpha1_hat_vec_41','alpha1_hat_vec_41');</v>
      </c>
      <c r="JS60">
        <v>41</v>
      </c>
      <c r="JT60" t="str">
        <f>"xlswrite('G:\Mi unidad\1. PROYECTOS TELLO 2022\SCM SPILL OVERS\outputs\pobreza\densidad_g\1%\simulacion_1\output_tests.xlsx',alpha1_hat_vec_"&amp;JS60&amp;"','alpha1_hat_vec_"&amp;JS60&amp;"');"</f>
        <v>xlswrite('G:\Mi unidad\1. PROYECTOS TELLO 2022\SCM SPILL OVERS\outputs\pobreza\densidad_g\1%\simulacion_1\output_tests.xlsx',alpha1_hat_vec_41','alpha1_hat_vec_41');</v>
      </c>
      <c r="KE60">
        <v>41</v>
      </c>
      <c r="KF60" t="str">
        <f>"xlswrite('G:\Mi unidad\1. PROYECTOS TELLO 2022\SCM SPILL OVERS\outputs\pobreza\distancia_centro_salud\1%\simulacion_1\output_tests.xlsx',alpha1_hat_vec_"&amp;KE60&amp;"','alpha1_hat_vec_"&amp;KE60&amp;"');"</f>
        <v>xlswrite('G:\Mi unidad\1. PROYECTOS TELLO 2022\SCM SPILL OVERS\outputs\pobreza\distancia_centro_salud\1%\simulacion_1\output_tests.xlsx',alpha1_hat_vec_41','alpha1_hat_vec_41');</v>
      </c>
      <c r="KR60">
        <v>41</v>
      </c>
      <c r="KS60" t="str">
        <f>"xlswrite('G:\Mi unidad\1. PROYECTOS TELLO 2022\SCM SPILL OVERS\outputs\pobreza\informalidad\1%\simulacion_1\output_tests.xlsx',alpha1_hat_vec_"&amp;KR60&amp;"','alpha1_hat_vec_"&amp;KR60&amp;"');"</f>
        <v>xlswrite('G:\Mi unidad\1. PROYECTOS TELLO 2022\SCM SPILL OVERS\outputs\pobreza\informalidad\1%\simulacion_1\output_tests.xlsx',alpha1_hat_vec_41','alpha1_hat_vec_41');</v>
      </c>
      <c r="LE60">
        <v>41</v>
      </c>
      <c r="LF60" t="str">
        <f>"xlswrite('G:\Mi unidad\1. PROYECTOS TELLO 2022\SCM SPILL OVERS\outputs\pobreza\alimentos\1%\simulacion_1\output_tests.xlsx',alpha1_hat_vec_"&amp;LE60&amp;"','alpha1_hat_vec_"&amp;LE60&amp;"');"</f>
        <v>xlswrite('G:\Mi unidad\1. PROYECTOS TELLO 2022\SCM SPILL OVERS\outputs\pobreza\alimentos\1%\simulacion_1\output_tests.xlsx',alpha1_hat_vec_41','alpha1_hat_vec_41');</v>
      </c>
      <c r="LL60">
        <v>41</v>
      </c>
      <c r="LM60" t="str">
        <f>"xlswrite('G:\Mi unidad\1. PROYECTOS TELLO 2022\SCM SPILL OVERS\outputs\pobreza\jefe_hogar\1%\simulacion_1\output_tests.xlsx',alpha1_hat_vec_"&amp;LL60&amp;"','alpha1_hat_vec_"&amp;LL60&amp;"');"</f>
        <v>xlswrite('G:\Mi unidad\1. PROYECTOS TELLO 2022\SCM SPILL OVERS\outputs\pobreza\jefe_hogar\1%\simulacion_1\output_tests.xlsx',alpha1_hat_vec_41','alpha1_hat_vec_41');</v>
      </c>
      <c r="LS60">
        <v>41</v>
      </c>
      <c r="LT60" t="str">
        <f>"xlswrite('G:\Mi unidad\1. PROYECTOS TELLO 2022\SCM SPILL OVERS\outputs\pobreza\mujeres\1%\simulacion_1\output_tests.xlsx',alpha1_hat_vec_"&amp;LS60&amp;"','alpha1_hat_vec_"&amp;LS60&amp;"');"</f>
        <v>xlswrite('G:\Mi unidad\1. PROYECTOS TELLO 2022\SCM SPILL OVERS\outputs\pobreza\mujeres\1%\simulacion_1\output_tests.xlsx',alpha1_hat_vec_41','alpha1_hat_vec_41');</v>
      </c>
      <c r="ME60">
        <v>41</v>
      </c>
      <c r="MF60" t="str">
        <f>"xlswrite('G:\Mi unidad\1. PROYECTOS TELLO 2022\SCM SPILL OVERS\outputs\pobreza\criminalidad\1%\simulacion_1\output_tests.xlsx',alpha1_hat_vec_"&amp;ME60&amp;"','alpha1_hat_vec_"&amp;ME60&amp;"');"</f>
        <v>xlswrite('G:\Mi unidad\1. PROYECTOS TELLO 2022\SCM SPILL OVERS\outputs\pobreza\criminalidad\1%\simulacion_1\output_tests.xlsx',alpha1_hat_vec_41','alpha1_hat_vec_41');</v>
      </c>
    </row>
    <row r="61" spans="1:344" x14ac:dyDescent="0.3">
      <c r="BL61">
        <v>41</v>
      </c>
      <c r="BR61">
        <v>41</v>
      </c>
      <c r="BS61" s="1" t="str">
        <f>"A_"&amp;BR57&amp;"(:,ind_"&amp;BR57&amp;" == 0) = [];"</f>
        <v>A_41(:,ind_41 == 0) = [];</v>
      </c>
      <c r="BX61">
        <v>41</v>
      </c>
      <c r="BY61" s="1" t="str">
        <f>"A_"&amp;BX57&amp;"(:,ind_"&amp;BX57&amp;" == 0) = [];"</f>
        <v>A_41(:,ind_41 == 0) = [];</v>
      </c>
      <c r="CD61">
        <v>41</v>
      </c>
      <c r="CE61" s="1" t="str">
        <f>"A_"&amp;CD57&amp;"(:,ind_"&amp;CD57&amp;" == 0) = [];"</f>
        <v>A_41(:,ind_41 == 0) = [];</v>
      </c>
      <c r="CJ61">
        <v>41</v>
      </c>
      <c r="CK61" s="1" t="str">
        <f>"A_"&amp;CJ57&amp;"(:,ind_"&amp;CJ57&amp;" == 0) = [];"</f>
        <v>A_41(:,ind_41 == 0) = [];</v>
      </c>
      <c r="CP61">
        <v>41</v>
      </c>
      <c r="CQ61" s="1" t="str">
        <f>"A_"&amp;CP57&amp;"(:,ind_"&amp;CP57&amp;" == 0) = [];"</f>
        <v>A_41(:,ind_41 == 0) = [];</v>
      </c>
      <c r="CW61">
        <v>41</v>
      </c>
      <c r="CX61" t="str">
        <f>"% Provincia_"&amp;CW61</f>
        <v>% Provincia_41</v>
      </c>
      <c r="DB61">
        <v>41</v>
      </c>
      <c r="DC61" s="1" t="str">
        <f>"A_"&amp;DB57&amp;"(:,ind_"&amp;DB57&amp;" == 0) = [];"</f>
        <v>A_41(:,ind_41 == 0) = [];</v>
      </c>
      <c r="DG61">
        <v>41</v>
      </c>
      <c r="DH61" s="1" t="str">
        <f>"A_"&amp;DG57&amp;"(:,ind_"&amp;DG57&amp;" == 0) = [];"</f>
        <v>A_41(:,ind_41 == 0) = [];</v>
      </c>
      <c r="DL61">
        <v>41</v>
      </c>
      <c r="DM61" s="1" t="str">
        <f>"A_"&amp;DL57&amp;"(:,ind_"&amp;DL57&amp;" == 0) = [];"</f>
        <v>A_41(:,ind_41 == 0) = [];</v>
      </c>
      <c r="DQ61" s="1"/>
      <c r="EG61">
        <v>26</v>
      </c>
      <c r="EH61" s="1" t="str">
        <f>"gamma_hat_"&amp;EG60&amp;" = (A_"&amp;EG60&amp;"'*M_hat_"&amp;EG60&amp;"*A_"&amp;EG60&amp;")\(A_"&amp;EG60&amp;"'*(eye(N)-B_hat_"&amp;EG60&amp;")'*((eye(N)-B_hat_"&amp;EG60&amp;")*Y_Ts_"&amp;EG60&amp;"-a_hat_"&amp;EG60&amp;"));"</f>
        <v>gamma_hat_26 = (A_26'*M_hat_26*A_26)\(A_26'*(eye(N)-B_hat_26)'*((eye(N)-B_hat_26)*Y_Ts_26-a_hat_26));</v>
      </c>
      <c r="FF61" s="1" t="str">
        <f>"xlswrite('G:\Mi unidad\1. PROYECTOS TELLO 2022\SCM SPILL OVERS\outputs\pobreza\distancia_centro_salud\1%\simulacion_1\synthetic_control_spillover_outputs.xlsx',synthetic_control_sp_"&amp;$A2&amp;","&amp;$A2&amp;");"</f>
        <v>xlswrite('G:\Mi unidad\1. PROYECTOS TELLO 2022\SCM SPILL OVERS\outputs\pobreza\distancia_centro_salud\1%\simulacion_1\synthetic_control_spillover_outputs.xlsx',synthetic_control_sp_1,1);</v>
      </c>
      <c r="FM61" s="1" t="str">
        <f>"xlswrite('G:\Mi unidad\1. PROYECTOS TELLO 2022\SCM SPILL OVERS\outputs\pobreza\informalidad\1%\simulacion_1\synthetic_control_spillover_outputs.xlsx',synthetic_control_sp_"&amp;$A2&amp;","&amp;$A2&amp;");"</f>
        <v>xlswrite('G:\Mi unidad\1. PROYECTOS TELLO 2022\SCM SPILL OVERS\outputs\pobreza\informalidad\1%\simulacion_1\synthetic_control_spillover_outputs.xlsx',synthetic_control_sp_1,1);</v>
      </c>
      <c r="FS61" s="1" t="str">
        <f>"xlswrite('G:\Mi unidad\1. PROYECTOS TELLO 2022\SCM SPILL OVERS\outputs\pobreza\densidad\1%\simulacion_1\synthetic_control_spillover_outputs.xlsx',synthetic_control_sp_"&amp;$A2&amp;","&amp;$A2&amp;");"</f>
        <v>xlswrite('G:\Mi unidad\1. PROYECTOS TELLO 2022\SCM SPILL OVERS\outputs\pobreza\densidad\1%\simulacion_1\synthetic_control_spillover_outputs.xlsx',synthetic_control_sp_1,1);</v>
      </c>
      <c r="FZ61" s="1" t="str">
        <f>"xlswrite('G:\Mi unidad\1. PROYECTOS TELLO 2022\SCM SPILL OVERS\outputs\pobreza\bajo_niv_educ\1%\simulacion_1\synthetic_control_spillover_outputs.xlsx',synthetic_control_sp_"&amp;$A2&amp;","&amp;$A2&amp;");"</f>
        <v>xlswrite('G:\Mi unidad\1. PROYECTOS TELLO 2022\SCM SPILL OVERS\outputs\pobreza\bajo_niv_educ\1%\simulacion_1\synthetic_control_spillover_outputs.xlsx',synthetic_control_sp_1,1);</v>
      </c>
      <c r="GF61" s="1" t="str">
        <f>"xlswrite('G:\Mi unidad\1. PROYECTOS TELLO 2022\SCM SPILL OVERS\outputs\pobreza\bajo_ingreso\1%\simulacion_1\synthetic_control_spillover_outputs.xlsx',synthetic_control_sp_"&amp;$A2&amp;","&amp;$A2&amp;");"</f>
        <v>xlswrite('G:\Mi unidad\1. PROYECTOS TELLO 2022\SCM SPILL OVERS\outputs\pobreza\bajo_ingreso\1%\simulacion_1\synthetic_control_spillover_outputs.xlsx',synthetic_control_sp_1,1);</v>
      </c>
      <c r="GL61" s="1" t="str">
        <f>"xlswrite('G:\Mi unidad\1. PROYECTOS TELLO 2022\SCM SPILL OVERS\outputs\pobreza\densidad_g\1%\simulacion_1\synthetic_control_spillover_outputs.xlsx',synthetic_control_sp_"&amp;$A2&amp;","&amp;$A2&amp;");"</f>
        <v>xlswrite('G:\Mi unidad\1. PROYECTOS TELLO 2022\SCM SPILL OVERS\outputs\pobreza\densidad_g\1%\simulacion_1\synthetic_control_spillover_outputs.xlsx',synthetic_control_sp_1,1);</v>
      </c>
      <c r="GS61" s="1" t="str">
        <f>"xlswrite('G:\Mi unidad\1. PROYECTOS TELLO 2022\SCM SPILL OVERS\outputs\pobreza\alimentos\1%\simulacion_1\synthetic_control_spillover_outputs.xlsx',synthetic_control_sp_"&amp;$A2&amp;","&amp;$A2&amp;");"</f>
        <v>xlswrite('G:\Mi unidad\1. PROYECTOS TELLO 2022\SCM SPILL OVERS\outputs\pobreza\alimentos\1%\simulacion_1\synthetic_control_spillover_outputs.xlsx',synthetic_control_sp_1,1);</v>
      </c>
      <c r="GZ61" s="1" t="str">
        <f>"xlswrite('G:\Mi unidad\1. PROYECTOS TELLO 2022\SCM SPILL OVERS\outputs\pobreza\jefe_hogar\1%\simulacion_1\synthetic_control_spillover_outputs.xlsx',synthetic_control_sp_"&amp;$A2&amp;","&amp;$A2&amp;");"</f>
        <v>xlswrite('G:\Mi unidad\1. PROYECTOS TELLO 2022\SCM SPILL OVERS\outputs\pobreza\jefe_hogar\1%\simulacion_1\synthetic_control_spillover_outputs.xlsx',synthetic_control_sp_1,1);</v>
      </c>
      <c r="HF61" s="1" t="str">
        <f>"xlswrite('G:\Mi unidad\1. PROYECTOS TELLO 2022\SCM SPILL OVERS\outputs\pobreza\mujeres\1%\simulacion_1\synthetic_control_spillover_outputs.xlsx',synthetic_control_sp_"&amp;$A2&amp;","&amp;$A2&amp;");"</f>
        <v>xlswrite('G:\Mi unidad\1. PROYECTOS TELLO 2022\SCM SPILL OVERS\outputs\pobreza\mujeres\1%\simulacion_1\synthetic_control_spillover_outputs.xlsx',synthetic_control_sp_1,1);</v>
      </c>
      <c r="HL61" s="1" t="str">
        <f>"xlswrite('G:\Mi unidad\1. PROYECTOS TELLO 2022\SCM SPILL OVERS\outputs\pobreza\criminalidad\1%\simulacion_1\synthetic_control_spillover_outputs.xlsx',synthetic_control_sp_"&amp;$A2&amp;","&amp;$A2&amp;");"</f>
        <v>xlswrite('G:\Mi unidad\1. PROYECTOS TELLO 2022\SCM SPILL OVERS\outputs\pobreza\criminalidad\1%\simulacion_1\synthetic_control_spillover_outputs.xlsx',synthetic_control_sp_1,1);</v>
      </c>
      <c r="HS61">
        <v>23</v>
      </c>
      <c r="HT61" t="str">
        <f>"    [p_value_"&amp;HS61&amp; ",lb_"&amp;HS61&amp;",ub_"&amp;HS61&amp;"] = sp_andrews_te(Y_pre_"&amp;HS61&amp;",pobreza_"&amp;HS61&amp;"(:,T+s),A_"&amp;HS61&amp;",C,.05);"</f>
        <v xml:space="preserve">    [p_value_23,lb_23,ub_23] = sp_andrews_te(Y_pre_23,pobreza_23(:,T+s),A_23,C,.05);</v>
      </c>
      <c r="HZ61">
        <v>38</v>
      </c>
      <c r="IA61" t="str">
        <f>"    spillover_test_"&amp;HZ61&amp;"(s) = sp_andrews(Y_pre_"&amp;HZ61&amp;",pobreza_"&amp;HZ61&amp;"(:,T+s),A_"&amp;HZ61&amp;",C,d,alpha_sig);"</f>
        <v xml:space="preserve">    spillover_test_38(s) = sp_andrews(Y_pre_38,pobreza_38(:,T+s),A_38,C,d,alpha_sig);</v>
      </c>
      <c r="IG61">
        <v>41</v>
      </c>
      <c r="IH61" t="str">
        <f>"xlswrite('G:\Mi unidad\1. PROYECTOS TELLO 2022\SCM SPILL OVERS\outputs\pobreza\bajo_niv_educ\1%\simulacion_1\output_tests.xlsx',spillover_test_"&amp;IG61&amp;"','sp_test_"&amp;IG61&amp;"');"</f>
        <v>xlswrite('G:\Mi unidad\1. PROYECTOS TELLO 2022\SCM SPILL OVERS\outputs\pobreza\bajo_niv_educ\1%\simulacion_1\output_tests.xlsx',spillover_test_41','sp_test_41');</v>
      </c>
      <c r="IU61">
        <v>41</v>
      </c>
      <c r="IV61" t="str">
        <f>"xlswrite('G:\Mi unidad\1. PROYECTOS TELLO 2022\SCM SPILL OVERS\outputs\pobreza\bajo_ingreso\1%\simulacion_1\output_tests.xlsx',spillover_test_"&amp;IU61&amp;"','sp_test_"&amp;IU61&amp;"');"</f>
        <v>xlswrite('G:\Mi unidad\1. PROYECTOS TELLO 2022\SCM SPILL OVERS\outputs\pobreza\bajo_ingreso\1%\simulacion_1\output_tests.xlsx',spillover_test_41','sp_test_41');</v>
      </c>
      <c r="JG61">
        <v>41</v>
      </c>
      <c r="JH61" t="str">
        <f>"xlswrite('G:\Mi unidad\1. PROYECTOS TELLO 2022\SCM SPILL OVERS\outputs\pobreza\densidad\1%\simulacion_1\output_tests.xlsx',spillover_test_"&amp;JG61&amp;"','sp_test_"&amp;JG61&amp;"');"</f>
        <v>xlswrite('G:\Mi unidad\1. PROYECTOS TELLO 2022\SCM SPILL OVERS\outputs\pobreza\densidad\1%\simulacion_1\output_tests.xlsx',spillover_test_41','sp_test_41');</v>
      </c>
      <c r="JS61">
        <v>41</v>
      </c>
      <c r="JT61" t="str">
        <f>"xlswrite('G:\Mi unidad\1. PROYECTOS TELLO 2022\SCM SPILL OVERS\outputs\pobreza\densidad_g\1%\simulacion_1\output_tests.xlsx',spillover_test_"&amp;JS61&amp;"','sp_test_"&amp;JS61&amp;"');"</f>
        <v>xlswrite('G:\Mi unidad\1. PROYECTOS TELLO 2022\SCM SPILL OVERS\outputs\pobreza\densidad_g\1%\simulacion_1\output_tests.xlsx',spillover_test_41','sp_test_41');</v>
      </c>
      <c r="KE61">
        <v>41</v>
      </c>
      <c r="KF61" t="str">
        <f>"xlswrite('G:\Mi unidad\1. PROYECTOS TELLO 2022\SCM SPILL OVERS\outputs\pobreza\distancia_centro_salud\1%\simulacion_1\output_tests.xlsx',spillover_test_"&amp;KE61&amp;"','sp_test_"&amp;KE61&amp;"');"</f>
        <v>xlswrite('G:\Mi unidad\1. PROYECTOS TELLO 2022\SCM SPILL OVERS\outputs\pobreza\distancia_centro_salud\1%\simulacion_1\output_tests.xlsx',spillover_test_41','sp_test_41');</v>
      </c>
      <c r="KR61">
        <v>41</v>
      </c>
      <c r="KS61" t="str">
        <f>"xlswrite('G:\Mi unidad\1. PROYECTOS TELLO 2022\SCM SPILL OVERS\outputs\pobreza\informalidad\1%\simulacion_1\output_tests.xlsx',spillover_test_"&amp;KR61&amp;"','sp_test_"&amp;KR61&amp;"');"</f>
        <v>xlswrite('G:\Mi unidad\1. PROYECTOS TELLO 2022\SCM SPILL OVERS\outputs\pobreza\informalidad\1%\simulacion_1\output_tests.xlsx',spillover_test_41','sp_test_41');</v>
      </c>
      <c r="LE61">
        <v>41</v>
      </c>
      <c r="LF61" t="str">
        <f>"xlswrite('G:\Mi unidad\1. PROYECTOS TELLO 2022\SCM SPILL OVERS\outputs\pobreza\alimentos\1%\simulacion_1\output_tests.xlsx',spillover_test_"&amp;LE61&amp;"','sp_test_"&amp;LE61&amp;"');"</f>
        <v>xlswrite('G:\Mi unidad\1. PROYECTOS TELLO 2022\SCM SPILL OVERS\outputs\pobreza\alimentos\1%\simulacion_1\output_tests.xlsx',spillover_test_41','sp_test_41');</v>
      </c>
      <c r="LL61">
        <v>41</v>
      </c>
      <c r="LM61" t="str">
        <f>"xlswrite('G:\Mi unidad\1. PROYECTOS TELLO 2022\SCM SPILL OVERS\outputs\pobreza\jefe_hogar\1%\simulacion_1\output_tests.xlsx',spillover_test_"&amp;LL61&amp;"','sp_test_"&amp;LL61&amp;"');"</f>
        <v>xlswrite('G:\Mi unidad\1. PROYECTOS TELLO 2022\SCM SPILL OVERS\outputs\pobreza\jefe_hogar\1%\simulacion_1\output_tests.xlsx',spillover_test_41','sp_test_41');</v>
      </c>
      <c r="LS61">
        <v>41</v>
      </c>
      <c r="LT61" t="str">
        <f>"xlswrite('G:\Mi unidad\1. PROYECTOS TELLO 2022\SCM SPILL OVERS\outputs\pobreza\mujeres\1%\simulacion_1\output_tests.xlsx',spillover_test_"&amp;LS61&amp;"','sp_test_"&amp;LS61&amp;"');"</f>
        <v>xlswrite('G:\Mi unidad\1. PROYECTOS TELLO 2022\SCM SPILL OVERS\outputs\pobreza\mujeres\1%\simulacion_1\output_tests.xlsx',spillover_test_41','sp_test_41');</v>
      </c>
      <c r="ME61">
        <v>41</v>
      </c>
      <c r="MF61" t="str">
        <f>"xlswrite('G:\Mi unidad\1. PROYECTOS TELLO 2022\SCM SPILL OVERS\outputs\pobreza\criminalidad\1%\simulacion_1\output_tests.xlsx',spillover_test_"&amp;ME61&amp;"','sp_test_"&amp;ME61&amp;"');"</f>
        <v>xlswrite('G:\Mi unidad\1. PROYECTOS TELLO 2022\SCM SPILL OVERS\outputs\pobreza\criminalidad\1%\simulacion_1\output_tests.xlsx',spillover_test_41','sp_test_41');</v>
      </c>
    </row>
    <row r="62" spans="1:344" x14ac:dyDescent="0.3">
      <c r="BL62">
        <v>42</v>
      </c>
      <c r="BM62" s="1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P62">
        <v>42</v>
      </c>
      <c r="CQ62" t="str">
        <f>"%A_"&amp;CP62</f>
        <v>%A_42</v>
      </c>
      <c r="CW62">
        <v>42</v>
      </c>
      <c r="CX62" s="1" t="str">
        <f>"ind_"&amp;CW60&amp;" = xlsread('spillover_alimentos_"&amp;CW60&amp;".xlsx')"</f>
        <v>ind_41 = xlsread('spillover_alimentos_41.xlsx')</v>
      </c>
      <c r="DB62">
        <v>42</v>
      </c>
      <c r="DC62" t="str">
        <f>"%A_"&amp;DB62</f>
        <v>%A_42</v>
      </c>
      <c r="DG62">
        <v>42</v>
      </c>
      <c r="DH62" t="str">
        <f>"%A_"&amp;DG62</f>
        <v>%A_42</v>
      </c>
      <c r="DL62">
        <v>42</v>
      </c>
      <c r="DM62" t="str">
        <f>"%A_"&amp;DL62</f>
        <v>%A_42</v>
      </c>
      <c r="DQ62" s="1"/>
      <c r="EG62">
        <v>26</v>
      </c>
      <c r="EH62" s="1" t="str">
        <f>"alpha_hat_"&amp;EG62&amp;" = A_"&amp;EG62&amp;"*gamma_hat_"&amp;EG62&amp;";"</f>
        <v>alpha_hat_26 = A_26*gamma_hat_26;</v>
      </c>
      <c r="FF62" s="1" t="str">
        <f>"xlswrite('G:\Mi unidad\1. PROYECTOS TELLO 2022\SCM SPILL OVERS\outputs\pobreza\distancia_centro_salud\1%\simulacion_1\synthetic_control_spillover_outputs.xlsx',synthetic_control_sp_"&amp;$A3&amp;","&amp;$A3&amp;");"</f>
        <v>xlswrite('G:\Mi unidad\1. PROYECTOS TELLO 2022\SCM SPILL OVERS\outputs\pobreza\distancia_centro_salud\1%\simulacion_1\synthetic_control_spillover_outputs.xlsx',synthetic_control_sp_7,7);</v>
      </c>
      <c r="FM62" s="1" t="str">
        <f>"xlswrite('G:\Mi unidad\1. PROYECTOS TELLO 2022\SCM SPILL OVERS\outputs\pobreza\informalidad\1%\simulacion_1\synthetic_control_spillover_outputs.xlsx',synthetic_control_sp_"&amp;$A3&amp;","&amp;$A3&amp;");"</f>
        <v>xlswrite('G:\Mi unidad\1. PROYECTOS TELLO 2022\SCM SPILL OVERS\outputs\pobreza\informalidad\1%\simulacion_1\synthetic_control_spillover_outputs.xlsx',synthetic_control_sp_7,7);</v>
      </c>
      <c r="FS62" s="1" t="str">
        <f>"xlswrite('G:\Mi unidad\1. PROYECTOS TELLO 2022\SCM SPILL OVERS\outputs\pobreza\densidad\1%\simulacion_1\synthetic_control_spillover_outputs.xlsx',synthetic_control_sp_"&amp;$A3&amp;","&amp;$A3&amp;");"</f>
        <v>xlswrite('G:\Mi unidad\1. PROYECTOS TELLO 2022\SCM SPILL OVERS\outputs\pobreza\densidad\1%\simulacion_1\synthetic_control_spillover_outputs.xlsx',synthetic_control_sp_7,7);</v>
      </c>
      <c r="FZ62" s="1" t="str">
        <f>"xlswrite('G:\Mi unidad\1. PROYECTOS TELLO 2022\SCM SPILL OVERS\outputs\pobreza\bajo_niv_educ\1%\simulacion_1\synthetic_control_spillover_outputs.xlsx',synthetic_control_sp_"&amp;$A3&amp;","&amp;$A3&amp;");"</f>
        <v>xlswrite('G:\Mi unidad\1. PROYECTOS TELLO 2022\SCM SPILL OVERS\outputs\pobreza\bajo_niv_educ\1%\simulacion_1\synthetic_control_spillover_outputs.xlsx',synthetic_control_sp_7,7);</v>
      </c>
      <c r="GF62" s="1" t="str">
        <f>"xlswrite('G:\Mi unidad\1. PROYECTOS TELLO 2022\SCM SPILL OVERS\outputs\pobreza\bajo_ingreso\1%\simulacion_1\synthetic_control_spillover_outputs.xlsx',synthetic_control_sp_"&amp;$A3&amp;","&amp;$A3&amp;");"</f>
        <v>xlswrite('G:\Mi unidad\1. PROYECTOS TELLO 2022\SCM SPILL OVERS\outputs\pobreza\bajo_ingreso\1%\simulacion_1\synthetic_control_spillover_outputs.xlsx',synthetic_control_sp_7,7);</v>
      </c>
      <c r="GL62" s="1" t="str">
        <f>"xlswrite('G:\Mi unidad\1. PROYECTOS TELLO 2022\SCM SPILL OVERS\outputs\pobreza\densidad_g\1%\simulacion_1\synthetic_control_spillover_outputs.xlsx',synthetic_control_sp_"&amp;$A3&amp;","&amp;$A3&amp;");"</f>
        <v>xlswrite('G:\Mi unidad\1. PROYECTOS TELLO 2022\SCM SPILL OVERS\outputs\pobreza\densidad_g\1%\simulacion_1\synthetic_control_spillover_outputs.xlsx',synthetic_control_sp_7,7);</v>
      </c>
      <c r="GS62" s="1" t="str">
        <f>"xlswrite('G:\Mi unidad\1. PROYECTOS TELLO 2022\SCM SPILL OVERS\outputs\pobreza\alimentos\1%\simulacion_1\synthetic_control_spillover_outputs.xlsx',synthetic_control_sp_"&amp;$A3&amp;","&amp;$A3&amp;");"</f>
        <v>xlswrite('G:\Mi unidad\1. PROYECTOS TELLO 2022\SCM SPILL OVERS\outputs\pobreza\alimentos\1%\simulacion_1\synthetic_control_spillover_outputs.xlsx',synthetic_control_sp_7,7);</v>
      </c>
      <c r="GZ62" s="1" t="str">
        <f>"xlswrite('G:\Mi unidad\1. PROYECTOS TELLO 2022\SCM SPILL OVERS\outputs\pobreza\jefe_hogar\1%\simulacion_1\synthetic_control_spillover_outputs.xlsx',synthetic_control_sp_"&amp;$A3&amp;","&amp;$A3&amp;");"</f>
        <v>xlswrite('G:\Mi unidad\1. PROYECTOS TELLO 2022\SCM SPILL OVERS\outputs\pobreza\jefe_hogar\1%\simulacion_1\synthetic_control_spillover_outputs.xlsx',synthetic_control_sp_7,7);</v>
      </c>
      <c r="HF62" s="1" t="str">
        <f>"xlswrite('G:\Mi unidad\1. PROYECTOS TELLO 2022\SCM SPILL OVERS\outputs\pobreza\mujeres\1%\simulacion_1\synthetic_control_spillover_outputs.xlsx',synthetic_control_sp_"&amp;$A3&amp;","&amp;$A3&amp;");"</f>
        <v>xlswrite('G:\Mi unidad\1. PROYECTOS TELLO 2022\SCM SPILL OVERS\outputs\pobreza\mujeres\1%\simulacion_1\synthetic_control_spillover_outputs.xlsx',synthetic_control_sp_7,7);</v>
      </c>
      <c r="HL62" s="1" t="str">
        <f>"xlswrite('G:\Mi unidad\1. PROYECTOS TELLO 2022\SCM SPILL OVERS\outputs\pobreza\criminalidad\1%\simulacion_1\synthetic_control_spillover_outputs.xlsx',synthetic_control_sp_"&amp;$A3&amp;","&amp;$A3&amp;");"</f>
        <v>xlswrite('G:\Mi unidad\1. PROYECTOS TELLO 2022\SCM SPILL OVERS\outputs\pobreza\criminalidad\1%\simulacion_1\synthetic_control_spillover_outputs.xlsx',synthetic_control_sp_7,7);</v>
      </c>
      <c r="HS62">
        <v>23</v>
      </c>
      <c r="HT62" t="str">
        <f>"    p_value_vec_"&amp;HS62&amp;"(s) = p_value_"&amp;HS62&amp;";"</f>
        <v xml:space="preserve">    p_value_vec_23(s) = p_value_23;</v>
      </c>
      <c r="HZ62">
        <v>38</v>
      </c>
      <c r="IA62" t="s">
        <v>18</v>
      </c>
      <c r="IG62">
        <v>42</v>
      </c>
      <c r="IH62" t="str">
        <f>"xlswrite('G:\Mi unidad\1. PROYECTOS TELLO 2022\SCM SPILL OVERS\outputs\pobreza\bajo_niv_educ\1%\simulacion_1\output_tests.xlsx',lb_vec_"&amp;IG62&amp;"','lb_vec_"&amp;IG62&amp;"');"</f>
        <v>xlswrite('G:\Mi unidad\1. PROYECTOS TELLO 2022\SCM SPILL OVERS\outputs\pobreza\bajo_niv_educ\1%\simulacion_1\output_tests.xlsx',lb_vec_42','lb_vec_42');</v>
      </c>
      <c r="IU62">
        <v>42</v>
      </c>
      <c r="IV62" t="str">
        <f>"xlswrite('G:\Mi unidad\1. PROYECTOS TELLO 2022\SCM SPILL OVERS\outputs\pobreza\bajo_ingreso\1%\simulacion_1\output_tests.xlsx',lb_vec_"&amp;IU62&amp;"','lb_vec_"&amp;IU62&amp;"');"</f>
        <v>xlswrite('G:\Mi unidad\1. PROYECTOS TELLO 2022\SCM SPILL OVERS\outputs\pobreza\bajo_ingreso\1%\simulacion_1\output_tests.xlsx',lb_vec_42','lb_vec_42');</v>
      </c>
      <c r="JG62">
        <v>42</v>
      </c>
      <c r="JH62" t="str">
        <f>"xlswrite('G:\Mi unidad\1. PROYECTOS TELLO 2022\SCM SPILL OVERS\outputs\pobreza\densidad\1%\simulacion_1\output_tests.xlsx',lb_vec_"&amp;JG62&amp;"','lb_vec_"&amp;JG62&amp;"');"</f>
        <v>xlswrite('G:\Mi unidad\1. PROYECTOS TELLO 2022\SCM SPILL OVERS\outputs\pobreza\densidad\1%\simulacion_1\output_tests.xlsx',lb_vec_42','lb_vec_42');</v>
      </c>
      <c r="JS62">
        <v>42</v>
      </c>
      <c r="JT62" t="str">
        <f>"xlswrite('G:\Mi unidad\1. PROYECTOS TELLO 2022\SCM SPILL OVERS\outputs\pobreza\densidad_g\1%\simulacion_1\output_tests.xlsx',lb_vec_"&amp;JS62&amp;"','lb_vec_"&amp;JS62&amp;"');"</f>
        <v>xlswrite('G:\Mi unidad\1. PROYECTOS TELLO 2022\SCM SPILL OVERS\outputs\pobreza\densidad_g\1%\simulacion_1\output_tests.xlsx',lb_vec_42','lb_vec_42');</v>
      </c>
      <c r="KE62">
        <v>42</v>
      </c>
      <c r="KF62" t="str">
        <f>"xlswrite('G:\Mi unidad\1. PROYECTOS TELLO 2022\SCM SPILL OVERS\outputs\pobreza\distancia_centro_salud\1%\simulacion_1\output_tests.xlsx',lb_vec_"&amp;KE62&amp;"','lb_vec_"&amp;KE62&amp;"');"</f>
        <v>xlswrite('G:\Mi unidad\1. PROYECTOS TELLO 2022\SCM SPILL OVERS\outputs\pobreza\distancia_centro_salud\1%\simulacion_1\output_tests.xlsx',lb_vec_42','lb_vec_42');</v>
      </c>
      <c r="KR62">
        <v>42</v>
      </c>
      <c r="KS62" t="str">
        <f>"xlswrite('G:\Mi unidad\1. PROYECTOS TELLO 2022\SCM SPILL OVERS\outputs\pobreza\informalidad\1%\simulacion_1\output_tests.xlsx',lb_vec_"&amp;KR62&amp;"','lb_vec_"&amp;KR62&amp;"');"</f>
        <v>xlswrite('G:\Mi unidad\1. PROYECTOS TELLO 2022\SCM SPILL OVERS\outputs\pobreza\informalidad\1%\simulacion_1\output_tests.xlsx',lb_vec_42','lb_vec_42');</v>
      </c>
      <c r="LE62">
        <v>42</v>
      </c>
      <c r="LF62" t="str">
        <f>"xlswrite('G:\Mi unidad\1. PROYECTOS TELLO 2022\SCM SPILL OVERS\outputs\pobreza\alimentos\1%\simulacion_1\output_tests.xlsx',lb_vec_"&amp;LE62&amp;"','lb_vec_"&amp;LE62&amp;"');"</f>
        <v>xlswrite('G:\Mi unidad\1. PROYECTOS TELLO 2022\SCM SPILL OVERS\outputs\pobreza\alimentos\1%\simulacion_1\output_tests.xlsx',lb_vec_42','lb_vec_42');</v>
      </c>
      <c r="LL62">
        <v>42</v>
      </c>
      <c r="LM62" t="str">
        <f>"xlswrite('G:\Mi unidad\1. PROYECTOS TELLO 2022\SCM SPILL OVERS\outputs\pobreza\jefe_hogar\1%\simulacion_1\output_tests.xlsx',lb_vec_"&amp;LL62&amp;"','lb_vec_"&amp;LL62&amp;"');"</f>
        <v>xlswrite('G:\Mi unidad\1. PROYECTOS TELLO 2022\SCM SPILL OVERS\outputs\pobreza\jefe_hogar\1%\simulacion_1\output_tests.xlsx',lb_vec_42','lb_vec_42');</v>
      </c>
      <c r="LS62">
        <v>42</v>
      </c>
      <c r="LT62" t="str">
        <f>"xlswrite('G:\Mi unidad\1. PROYECTOS TELLO 2022\SCM SPILL OVERS\outputs\pobreza\mujeres\1%\simulacion_1\output_tests.xlsx',lb_vec_"&amp;LS62&amp;"','lb_vec_"&amp;LS62&amp;"');"</f>
        <v>xlswrite('G:\Mi unidad\1. PROYECTOS TELLO 2022\SCM SPILL OVERS\outputs\pobreza\mujeres\1%\simulacion_1\output_tests.xlsx',lb_vec_42','lb_vec_42');</v>
      </c>
      <c r="ME62">
        <v>42</v>
      </c>
      <c r="MF62" t="str">
        <f>"xlswrite('G:\Mi unidad\1. PROYECTOS TELLO 2022\SCM SPILL OVERS\outputs\pobreza\criminalidad\1%\simulacion_1\output_tests.xlsx',lb_vec_"&amp;ME62&amp;"','lb_vec_"&amp;ME62&amp;"');"</f>
        <v>xlswrite('G:\Mi unidad\1. PROYECTOS TELLO 2022\SCM SPILL OVERS\outputs\pobreza\criminalidad\1%\simulacion_1\output_tests.xlsx',lb_vec_42','lb_vec_42');</v>
      </c>
    </row>
    <row r="63" spans="1:344" x14ac:dyDescent="0.3">
      <c r="BL63">
        <v>42</v>
      </c>
      <c r="BM63" s="1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P63">
        <v>42</v>
      </c>
      <c r="CQ63" t="str">
        <f>"% Provincia_"&amp;CP63</f>
        <v>% Provincia_42</v>
      </c>
      <c r="CW63">
        <v>42</v>
      </c>
      <c r="CX63" s="1" t="str">
        <f>"A_"&amp;CW60&amp;" = eye(N);"</f>
        <v>A_41 = eye(N);</v>
      </c>
      <c r="DB63">
        <v>42</v>
      </c>
      <c r="DC63" t="str">
        <f>"% Provincia_"&amp;DB63</f>
        <v>% Provincia_42</v>
      </c>
      <c r="DG63">
        <v>42</v>
      </c>
      <c r="DH63" t="str">
        <f>"% Provincia_"&amp;DG63</f>
        <v>% Provincia_42</v>
      </c>
      <c r="DL63">
        <v>42</v>
      </c>
      <c r="DM63" t="str">
        <f>"% Provincia_"&amp;DL63</f>
        <v>% Provincia_42</v>
      </c>
      <c r="DQ63" s="1"/>
      <c r="EG63">
        <v>26</v>
      </c>
      <c r="EH63" s="1" t="str">
        <f>"alpha1_hat_vec_"&amp;EG63&amp;"(s) = alpha_hat_"&amp;EG63&amp;"(1);"</f>
        <v>alpha1_hat_vec_26(s) = alpha_hat_26(1);</v>
      </c>
      <c r="FF63" s="1" t="str">
        <f>"xlswrite('G:\Mi unidad\1. PROYECTOS TELLO 2022\SCM SPILL OVERS\outputs\pobreza\distancia_centro_salud\1%\simulacion_1\synthetic_control_spillover_outputs.xlsx',synthetic_control_sp_"&amp;$A4&amp;","&amp;$A4&amp;");"</f>
        <v>xlswrite('G:\Mi unidad\1. PROYECTOS TELLO 2022\SCM SPILL OVERS\outputs\pobreza\distancia_centro_salud\1%\simulacion_1\synthetic_control_spillover_outputs.xlsx',synthetic_control_sp_10,10);</v>
      </c>
      <c r="FM63" s="1" t="str">
        <f>"xlswrite('G:\Mi unidad\1. PROYECTOS TELLO 2022\SCM SPILL OVERS\outputs\pobreza\informalidad\1%\simulacion_1\synthetic_control_spillover_outputs.xlsx',synthetic_control_sp_"&amp;$A4&amp;","&amp;$A4&amp;");"</f>
        <v>xlswrite('G:\Mi unidad\1. PROYECTOS TELLO 2022\SCM SPILL OVERS\outputs\pobreza\informalidad\1%\simulacion_1\synthetic_control_spillover_outputs.xlsx',synthetic_control_sp_10,10);</v>
      </c>
      <c r="FS63" s="1" t="str">
        <f>"xlswrite('G:\Mi unidad\1. PROYECTOS TELLO 2022\SCM SPILL OVERS\outputs\pobreza\densidad\1%\simulacion_1\synthetic_control_spillover_outputs.xlsx',synthetic_control_sp_"&amp;$A4&amp;","&amp;$A4&amp;");"</f>
        <v>xlswrite('G:\Mi unidad\1. PROYECTOS TELLO 2022\SCM SPILL OVERS\outputs\pobreza\densidad\1%\simulacion_1\synthetic_control_spillover_outputs.xlsx',synthetic_control_sp_10,10);</v>
      </c>
      <c r="FZ63" s="1" t="str">
        <f>"xlswrite('G:\Mi unidad\1. PROYECTOS TELLO 2022\SCM SPILL OVERS\outputs\pobreza\bajo_niv_educ\1%\simulacion_1\synthetic_control_spillover_outputs.xlsx',synthetic_control_sp_"&amp;$A4&amp;","&amp;$A4&amp;");"</f>
        <v>xlswrite('G:\Mi unidad\1. PROYECTOS TELLO 2022\SCM SPILL OVERS\outputs\pobreza\bajo_niv_educ\1%\simulacion_1\synthetic_control_spillover_outputs.xlsx',synthetic_control_sp_10,10);</v>
      </c>
      <c r="GF63" s="1" t="str">
        <f>"xlswrite('G:\Mi unidad\1. PROYECTOS TELLO 2022\SCM SPILL OVERS\outputs\pobreza\bajo_ingreso\1%\simulacion_1\synthetic_control_spillover_outputs.xlsx',synthetic_control_sp_"&amp;$A4&amp;","&amp;$A4&amp;");"</f>
        <v>xlswrite('G:\Mi unidad\1. PROYECTOS TELLO 2022\SCM SPILL OVERS\outputs\pobreza\bajo_ingreso\1%\simulacion_1\synthetic_control_spillover_outputs.xlsx',synthetic_control_sp_10,10);</v>
      </c>
      <c r="GL63" s="1" t="str">
        <f>"xlswrite('G:\Mi unidad\1. PROYECTOS TELLO 2022\SCM SPILL OVERS\outputs\pobreza\densidad_g\1%\simulacion_1\synthetic_control_spillover_outputs.xlsx',synthetic_control_sp_"&amp;$A4&amp;","&amp;$A4&amp;");"</f>
        <v>xlswrite('G:\Mi unidad\1. PROYECTOS TELLO 2022\SCM SPILL OVERS\outputs\pobreza\densidad_g\1%\simulacion_1\synthetic_control_spillover_outputs.xlsx',synthetic_control_sp_10,10);</v>
      </c>
      <c r="GS63" s="1" t="str">
        <f>"xlswrite('G:\Mi unidad\1. PROYECTOS TELLO 2022\SCM SPILL OVERS\outputs\pobreza\alimentos\1%\simulacion_1\synthetic_control_spillover_outputs.xlsx',synthetic_control_sp_"&amp;$A4&amp;","&amp;$A4&amp;");"</f>
        <v>xlswrite('G:\Mi unidad\1. PROYECTOS TELLO 2022\SCM SPILL OVERS\outputs\pobreza\alimentos\1%\simulacion_1\synthetic_control_spillover_outputs.xlsx',synthetic_control_sp_10,10);</v>
      </c>
      <c r="GZ63" s="1" t="str">
        <f>"xlswrite('G:\Mi unidad\1. PROYECTOS TELLO 2022\SCM SPILL OVERS\outputs\pobreza\jefe_hogar\1%\simulacion_1\synthetic_control_spillover_outputs.xlsx',synthetic_control_sp_"&amp;$A4&amp;","&amp;$A4&amp;");"</f>
        <v>xlswrite('G:\Mi unidad\1. PROYECTOS TELLO 2022\SCM SPILL OVERS\outputs\pobreza\jefe_hogar\1%\simulacion_1\synthetic_control_spillover_outputs.xlsx',synthetic_control_sp_10,10);</v>
      </c>
      <c r="HF63" s="1" t="str">
        <f>"xlswrite('G:\Mi unidad\1. PROYECTOS TELLO 2022\SCM SPILL OVERS\outputs\pobreza\mujeres\1%\simulacion_1\synthetic_control_spillover_outputs.xlsx',synthetic_control_sp_"&amp;$A4&amp;","&amp;$A4&amp;");"</f>
        <v>xlswrite('G:\Mi unidad\1. PROYECTOS TELLO 2022\SCM SPILL OVERS\outputs\pobreza\mujeres\1%\simulacion_1\synthetic_control_spillover_outputs.xlsx',synthetic_control_sp_10,10);</v>
      </c>
      <c r="HL63" s="1" t="str">
        <f>"xlswrite('G:\Mi unidad\1. PROYECTOS TELLO 2022\SCM SPILL OVERS\outputs\pobreza\criminalidad\1%\simulacion_1\synthetic_control_spillover_outputs.xlsx',synthetic_control_sp_"&amp;$A4&amp;","&amp;$A4&amp;");"</f>
        <v>xlswrite('G:\Mi unidad\1. PROYECTOS TELLO 2022\SCM SPILL OVERS\outputs\pobreza\criminalidad\1%\simulacion_1\synthetic_control_spillover_outputs.xlsx',synthetic_control_sp_10,10);</v>
      </c>
      <c r="HS63">
        <v>23</v>
      </c>
      <c r="HT63" t="str">
        <f>"    lb_vec_"&amp;HS63&amp;"(s) = lb_"&amp;HS63&amp;";"</f>
        <v xml:space="preserve">    lb_vec_23(s) = lb_23;</v>
      </c>
      <c r="HZ63">
        <v>39</v>
      </c>
      <c r="IA63" t="str">
        <f>"spillover_test_"&amp;HZ63&amp;" = zeros(1,S);"</f>
        <v>spillover_test_39 = zeros(1,S);</v>
      </c>
      <c r="IG63">
        <v>42</v>
      </c>
      <c r="IH63" t="str">
        <f>"xlswrite('G:\Mi unidad\1. PROYECTOS TELLO 2022\SCM SPILL OVERS\outputs\pobreza\bajo_niv_educ\1%\simulacion_1\output_tests.xlsx',ub_vec_"&amp;IG63&amp;"','ub_vec_"&amp;IG63&amp;"');"</f>
        <v>xlswrite('G:\Mi unidad\1. PROYECTOS TELLO 2022\SCM SPILL OVERS\outputs\pobreza\bajo_niv_educ\1%\simulacion_1\output_tests.xlsx',ub_vec_42','ub_vec_42');</v>
      </c>
      <c r="IU63">
        <v>42</v>
      </c>
      <c r="IV63" t="str">
        <f>"xlswrite('G:\Mi unidad\1. PROYECTOS TELLO 2022\SCM SPILL OVERS\outputs\pobreza\bajo_ingreso\1%\simulacion_1\output_tests.xlsx',ub_vec_"&amp;IU63&amp;"','ub_vec_"&amp;IU63&amp;"');"</f>
        <v>xlswrite('G:\Mi unidad\1. PROYECTOS TELLO 2022\SCM SPILL OVERS\outputs\pobreza\bajo_ingreso\1%\simulacion_1\output_tests.xlsx',ub_vec_42','ub_vec_42');</v>
      </c>
      <c r="JG63">
        <v>42</v>
      </c>
      <c r="JH63" t="str">
        <f>"xlswrite('G:\Mi unidad\1. PROYECTOS TELLO 2022\SCM SPILL OVERS\outputs\pobreza\densidad\1%\simulacion_1\output_tests.xlsx',ub_vec_"&amp;JG63&amp;"','ub_vec_"&amp;JG63&amp;"');"</f>
        <v>xlswrite('G:\Mi unidad\1. PROYECTOS TELLO 2022\SCM SPILL OVERS\outputs\pobreza\densidad\1%\simulacion_1\output_tests.xlsx',ub_vec_42','ub_vec_42');</v>
      </c>
      <c r="JS63">
        <v>42</v>
      </c>
      <c r="JT63" t="str">
        <f>"xlswrite('G:\Mi unidad\1. PROYECTOS TELLO 2022\SCM SPILL OVERS\outputs\pobreza\densidad_g\1%\simulacion_1\output_tests.xlsx',ub_vec_"&amp;JS63&amp;"','ub_vec_"&amp;JS63&amp;"');"</f>
        <v>xlswrite('G:\Mi unidad\1. PROYECTOS TELLO 2022\SCM SPILL OVERS\outputs\pobreza\densidad_g\1%\simulacion_1\output_tests.xlsx',ub_vec_42','ub_vec_42');</v>
      </c>
      <c r="KE63">
        <v>42</v>
      </c>
      <c r="KF63" t="str">
        <f>"xlswrite('G:\Mi unidad\1. PROYECTOS TELLO 2022\SCM SPILL OVERS\outputs\pobreza\distancia_centro_salud\1%\simulacion_1\output_tests.xlsx',ub_vec_"&amp;KE63&amp;"','ub_vec_"&amp;KE63&amp;"');"</f>
        <v>xlswrite('G:\Mi unidad\1. PROYECTOS TELLO 2022\SCM SPILL OVERS\outputs\pobreza\distancia_centro_salud\1%\simulacion_1\output_tests.xlsx',ub_vec_42','ub_vec_42');</v>
      </c>
      <c r="KR63">
        <v>42</v>
      </c>
      <c r="KS63" t="str">
        <f>"xlswrite('G:\Mi unidad\1. PROYECTOS TELLO 2022\SCM SPILL OVERS\outputs\pobreza\informalidad\1%\simulacion_1\output_tests.xlsx',ub_vec_"&amp;KR63&amp;"','ub_vec_"&amp;KR63&amp;"');"</f>
        <v>xlswrite('G:\Mi unidad\1. PROYECTOS TELLO 2022\SCM SPILL OVERS\outputs\pobreza\informalidad\1%\simulacion_1\output_tests.xlsx',ub_vec_42','ub_vec_42');</v>
      </c>
      <c r="LE63">
        <v>42</v>
      </c>
      <c r="LF63" t="str">
        <f>"xlswrite('G:\Mi unidad\1. PROYECTOS TELLO 2022\SCM SPILL OVERS\outputs\pobreza\alimentos\1%\simulacion_1\output_tests.xlsx',ub_vec_"&amp;LE63&amp;"','ub_vec_"&amp;LE63&amp;"');"</f>
        <v>xlswrite('G:\Mi unidad\1. PROYECTOS TELLO 2022\SCM SPILL OVERS\outputs\pobreza\alimentos\1%\simulacion_1\output_tests.xlsx',ub_vec_42','ub_vec_42');</v>
      </c>
      <c r="LL63">
        <v>42</v>
      </c>
      <c r="LM63" t="str">
        <f>"xlswrite('G:\Mi unidad\1. PROYECTOS TELLO 2022\SCM SPILL OVERS\outputs\pobreza\jefe_hogar\1%\simulacion_1\output_tests.xlsx',ub_vec_"&amp;LL63&amp;"','ub_vec_"&amp;LL63&amp;"');"</f>
        <v>xlswrite('G:\Mi unidad\1. PROYECTOS TELLO 2022\SCM SPILL OVERS\outputs\pobreza\jefe_hogar\1%\simulacion_1\output_tests.xlsx',ub_vec_42','ub_vec_42');</v>
      </c>
      <c r="LS63">
        <v>42</v>
      </c>
      <c r="LT63" t="str">
        <f>"xlswrite('G:\Mi unidad\1. PROYECTOS TELLO 2022\SCM SPILL OVERS\outputs\pobreza\mujeres\1%\simulacion_1\output_tests.xlsx',ub_vec_"&amp;LS63&amp;"','ub_vec_"&amp;LS63&amp;"');"</f>
        <v>xlswrite('G:\Mi unidad\1. PROYECTOS TELLO 2022\SCM SPILL OVERS\outputs\pobreza\mujeres\1%\simulacion_1\output_tests.xlsx',ub_vec_42','ub_vec_42');</v>
      </c>
      <c r="ME63">
        <v>42</v>
      </c>
      <c r="MF63" t="str">
        <f>"xlswrite('G:\Mi unidad\1. PROYECTOS TELLO 2022\SCM SPILL OVERS\outputs\pobreza\criminalidad\1%\simulacion_1\output_tests.xlsx',ub_vec_"&amp;ME63&amp;"','ub_vec_"&amp;ME63&amp;"');"</f>
        <v>xlswrite('G:\Mi unidad\1. PROYECTOS TELLO 2022\SCM SPILL OVERS\outputs\pobreza\criminalidad\1%\simulacion_1\output_tests.xlsx',ub_vec_42','ub_vec_42');</v>
      </c>
    </row>
    <row r="64" spans="1:344" x14ac:dyDescent="0.3">
      <c r="BL64">
        <v>42</v>
      </c>
      <c r="BM64" s="1" t="str">
        <f>"A_"&amp;BL62&amp;"(:,ind_"&amp;BL62&amp;" == 0) = [];"</f>
        <v>A_42(:,ind_42 == 0) = [];</v>
      </c>
      <c r="BR64">
        <v>42</v>
      </c>
      <c r="BS64" s="1" t="str">
        <f>"ind_"&amp;BR62&amp;" = xlsread('spillover_bajo_niv_educ_"&amp;BR62&amp;".xlsx')"</f>
        <v>ind_42 = xlsread('spillover_bajo_niv_educ_42.xlsx')</v>
      </c>
      <c r="BX64">
        <v>42</v>
      </c>
      <c r="BY64" s="1" t="str">
        <f>"ind_"&amp;BX62&amp;" = xlsread('spillover_bajo_ingreso_"&amp;BX62&amp;".xlsx')"</f>
        <v>ind_42 = xlsread('spillover_bajo_ingreso_42.xlsx')</v>
      </c>
      <c r="CD64">
        <v>42</v>
      </c>
      <c r="CE64" s="1" t="str">
        <f>"ind_"&amp;CD62&amp;" = xlsread('spillover_densidad_"&amp;CD62&amp;".xlsx')"</f>
        <v>ind_42 = xlsread('spillover_densidad_42.xlsx')</v>
      </c>
      <c r="CJ64">
        <v>42</v>
      </c>
      <c r="CK64" s="1" t="str">
        <f>"ind_"&amp;CJ62&amp;" = xlsread('spillover_densidad_g_"&amp;CJ62&amp;".xlsx')"</f>
        <v>ind_42 = xlsread('spillover_densidad_g_42.xlsx')</v>
      </c>
      <c r="CP64">
        <v>42</v>
      </c>
      <c r="CQ64" s="1" t="str">
        <f>"ind_"&amp;CP62&amp;" = xlsread('spillover_tiempo_cs_"&amp;CP62&amp;".xlsx')"</f>
        <v>ind_42 = xlsread('spillover_tiempo_cs_42.xlsx')</v>
      </c>
      <c r="CW64">
        <v>42</v>
      </c>
      <c r="CX64" s="1" t="str">
        <f>"A_"&amp;CW60&amp;"(:,ind_"&amp;CW60&amp;" == 0) = [];"</f>
        <v>A_41(:,ind_41 == 0) = [];</v>
      </c>
      <c r="DB64">
        <v>42</v>
      </c>
      <c r="DC64" s="1" t="str">
        <f>"ind_"&amp;DB62&amp;" = xlsread('spillover_criminalidad_"&amp;DB62&amp;".xlsx')"</f>
        <v>ind_42 = xlsread('spillover_criminalidad_42.xlsx')</v>
      </c>
      <c r="DG64">
        <v>42</v>
      </c>
      <c r="DH64" s="1" t="str">
        <f>"ind_"&amp;DG62&amp;" = xlsread('spillover_jefe_hogar_"&amp;DG62&amp;".xlsx')"</f>
        <v>ind_42 = xlsread('spillover_jefe_hogar_42.xlsx')</v>
      </c>
      <c r="DL64">
        <v>42</v>
      </c>
      <c r="DM64" s="1" t="str">
        <f>"ind_"&amp;DL62&amp;" = xlsread('spillover_mujeres_"&amp;DL62&amp;".xlsx')"</f>
        <v>ind_42 = xlsread('spillover_mujeres_42.xlsx')</v>
      </c>
      <c r="DQ64" s="1"/>
      <c r="EG64">
        <v>26</v>
      </c>
      <c r="EH64" s="1" t="str">
        <f>"synthetic_control_sp_"&amp;EG64&amp;"(T+s) = Y_"&amp;EG64&amp;"(1,T+s)-alpha1_hat_vec_"&amp;EG64&amp;"(s);"</f>
        <v>synthetic_control_sp_26(T+s) = Y_26(1,T+s)-alpha1_hat_vec_26(s);</v>
      </c>
      <c r="FF64" s="1" t="str">
        <f>"xlswrite('G:\Mi unidad\1. PROYECTOS TELLO 2022\SCM SPILL OVERS\outputs\pobreza\distancia_centro_salud\1%\simulacion_1\synthetic_control_spillover_outputs.xlsx',synthetic_control_sp_"&amp;$A5&amp;","&amp;$A5&amp;");"</f>
        <v>xlswrite('G:\Mi unidad\1. PROYECTOS TELLO 2022\SCM SPILL OVERS\outputs\pobreza\distancia_centro_salud\1%\simulacion_1\synthetic_control_spillover_outputs.xlsx',synthetic_control_sp_16,16);</v>
      </c>
      <c r="FM64" s="1" t="str">
        <f>"xlswrite('G:\Mi unidad\1. PROYECTOS TELLO 2022\SCM SPILL OVERS\outputs\pobreza\informalidad\1%\simulacion_1\synthetic_control_spillover_outputs.xlsx',synthetic_control_sp_"&amp;$A5&amp;","&amp;$A5&amp;");"</f>
        <v>xlswrite('G:\Mi unidad\1. PROYECTOS TELLO 2022\SCM SPILL OVERS\outputs\pobreza\informalidad\1%\simulacion_1\synthetic_control_spillover_outputs.xlsx',synthetic_control_sp_16,16);</v>
      </c>
      <c r="FS64" s="1" t="str">
        <f>"xlswrite('G:\Mi unidad\1. PROYECTOS TELLO 2022\SCM SPILL OVERS\outputs\pobreza\densidad\1%\simulacion_1\synthetic_control_spillover_outputs.xlsx',synthetic_control_sp_"&amp;$A5&amp;","&amp;$A5&amp;");"</f>
        <v>xlswrite('G:\Mi unidad\1. PROYECTOS TELLO 2022\SCM SPILL OVERS\outputs\pobreza\densidad\1%\simulacion_1\synthetic_control_spillover_outputs.xlsx',synthetic_control_sp_16,16);</v>
      </c>
      <c r="FZ64" s="1" t="str">
        <f>"xlswrite('G:\Mi unidad\1. PROYECTOS TELLO 2022\SCM SPILL OVERS\outputs\pobreza\bajo_niv_educ\1%\simulacion_1\synthetic_control_spillover_outputs.xlsx',synthetic_control_sp_"&amp;$A5&amp;","&amp;$A5&amp;");"</f>
        <v>xlswrite('G:\Mi unidad\1. PROYECTOS TELLO 2022\SCM SPILL OVERS\outputs\pobreza\bajo_niv_educ\1%\simulacion_1\synthetic_control_spillover_outputs.xlsx',synthetic_control_sp_16,16);</v>
      </c>
      <c r="GF64" s="1" t="str">
        <f>"xlswrite('G:\Mi unidad\1. PROYECTOS TELLO 2022\SCM SPILL OVERS\outputs\pobreza\bajo_ingreso\1%\simulacion_1\synthetic_control_spillover_outputs.xlsx',synthetic_control_sp_"&amp;$A5&amp;","&amp;$A5&amp;");"</f>
        <v>xlswrite('G:\Mi unidad\1. PROYECTOS TELLO 2022\SCM SPILL OVERS\outputs\pobreza\bajo_ingreso\1%\simulacion_1\synthetic_control_spillover_outputs.xlsx',synthetic_control_sp_16,16);</v>
      </c>
      <c r="GL64" s="1" t="str">
        <f>"xlswrite('G:\Mi unidad\1. PROYECTOS TELLO 2022\SCM SPILL OVERS\outputs\pobreza\densidad_g\1%\simulacion_1\synthetic_control_spillover_outputs.xlsx',synthetic_control_sp_"&amp;$A5&amp;","&amp;$A5&amp;");"</f>
        <v>xlswrite('G:\Mi unidad\1. PROYECTOS TELLO 2022\SCM SPILL OVERS\outputs\pobreza\densidad_g\1%\simulacion_1\synthetic_control_spillover_outputs.xlsx',synthetic_control_sp_16,16);</v>
      </c>
      <c r="GS64" s="1" t="str">
        <f>"xlswrite('G:\Mi unidad\1. PROYECTOS TELLO 2022\SCM SPILL OVERS\outputs\pobreza\alimentos\1%\simulacion_1\synthetic_control_spillover_outputs.xlsx',synthetic_control_sp_"&amp;$A5&amp;","&amp;$A5&amp;");"</f>
        <v>xlswrite('G:\Mi unidad\1. PROYECTOS TELLO 2022\SCM SPILL OVERS\outputs\pobreza\alimentos\1%\simulacion_1\synthetic_control_spillover_outputs.xlsx',synthetic_control_sp_16,16);</v>
      </c>
      <c r="GZ64" s="1" t="str">
        <f>"xlswrite('G:\Mi unidad\1. PROYECTOS TELLO 2022\SCM SPILL OVERS\outputs\pobreza\jefe_hogar\1%\simulacion_1\synthetic_control_spillover_outputs.xlsx',synthetic_control_sp_"&amp;$A5&amp;","&amp;$A5&amp;");"</f>
        <v>xlswrite('G:\Mi unidad\1. PROYECTOS TELLO 2022\SCM SPILL OVERS\outputs\pobreza\jefe_hogar\1%\simulacion_1\synthetic_control_spillover_outputs.xlsx',synthetic_control_sp_16,16);</v>
      </c>
      <c r="HF64" s="1" t="str">
        <f>"xlswrite('G:\Mi unidad\1. PROYECTOS TELLO 2022\SCM SPILL OVERS\outputs\pobreza\mujeres\1%\simulacion_1\synthetic_control_spillover_outputs.xlsx',synthetic_control_sp_"&amp;$A5&amp;","&amp;$A5&amp;");"</f>
        <v>xlswrite('G:\Mi unidad\1. PROYECTOS TELLO 2022\SCM SPILL OVERS\outputs\pobreza\mujeres\1%\simulacion_1\synthetic_control_spillover_outputs.xlsx',synthetic_control_sp_16,16);</v>
      </c>
      <c r="HL64" s="1" t="str">
        <f>"xlswrite('G:\Mi unidad\1. PROYECTOS TELLO 2022\SCM SPILL OVERS\outputs\pobreza\criminalidad\1%\simulacion_1\synthetic_control_spillover_outputs.xlsx',synthetic_control_sp_"&amp;$A5&amp;","&amp;$A5&amp;");"</f>
        <v>xlswrite('G:\Mi unidad\1. PROYECTOS TELLO 2022\SCM SPILL OVERS\outputs\pobreza\criminalidad\1%\simulacion_1\synthetic_control_spillover_outputs.xlsx',synthetic_control_sp_16,16);</v>
      </c>
      <c r="HS64">
        <v>23</v>
      </c>
      <c r="HT64" t="str">
        <f>"    ub_vec_"&amp;HS64&amp;"(s) = ub_"&amp;HS63&amp;";"</f>
        <v xml:space="preserve">    ub_vec_23(s) = ub_23;</v>
      </c>
      <c r="HZ64">
        <v>39</v>
      </c>
      <c r="IA64" t="s">
        <v>35</v>
      </c>
      <c r="IG64">
        <v>42</v>
      </c>
      <c r="IH64" t="str">
        <f>"xlswrite('G:\Mi unidad\1. PROYECTOS TELLO 2022\SCM SPILL OVERS\outputs\pobreza\bajo_niv_educ\1%\simulacion_1\output_tests.xlsx',p_value_vec_"&amp;IG64&amp;"','p_value_vec_"&amp;IG64&amp;"');"</f>
        <v>xlswrite('G:\Mi unidad\1. PROYECTOS TELLO 2022\SCM SPILL OVERS\outputs\pobreza\bajo_niv_educ\1%\simulacion_1\output_tests.xlsx',p_value_vec_42','p_value_vec_42');</v>
      </c>
      <c r="IU64">
        <v>42</v>
      </c>
      <c r="IV64" t="str">
        <f>"xlswrite('G:\Mi unidad\1. PROYECTOS TELLO 2022\SCM SPILL OVERS\outputs\pobreza\bajo_ingreso\1%\simulacion_1\output_tests.xlsx',p_value_vec_"&amp;IU64&amp;"','p_value_vec_"&amp;IU64&amp;"');"</f>
        <v>xlswrite('G:\Mi unidad\1. PROYECTOS TELLO 2022\SCM SPILL OVERS\outputs\pobreza\bajo_ingreso\1%\simulacion_1\output_tests.xlsx',p_value_vec_42','p_value_vec_42');</v>
      </c>
      <c r="JG64">
        <v>42</v>
      </c>
      <c r="JH64" t="str">
        <f>"xlswrite('G:\Mi unidad\1. PROYECTOS TELLO 2022\SCM SPILL OVERS\outputs\pobreza\densidad\1%\simulacion_1\output_tests.xlsx',p_value_vec_"&amp;JG64&amp;"','p_value_vec_"&amp;JG64&amp;"');"</f>
        <v>xlswrite('G:\Mi unidad\1. PROYECTOS TELLO 2022\SCM SPILL OVERS\outputs\pobreza\densidad\1%\simulacion_1\output_tests.xlsx',p_value_vec_42','p_value_vec_42');</v>
      </c>
      <c r="JS64">
        <v>42</v>
      </c>
      <c r="JT64" t="str">
        <f>"xlswrite('G:\Mi unidad\1. PROYECTOS TELLO 2022\SCM SPILL OVERS\outputs\pobreza\densidad_g\1%\simulacion_1\output_tests.xlsx',p_value_vec_"&amp;JS64&amp;"','p_value_vec_"&amp;JS64&amp;"');"</f>
        <v>xlswrite('G:\Mi unidad\1. PROYECTOS TELLO 2022\SCM SPILL OVERS\outputs\pobreza\densidad_g\1%\simulacion_1\output_tests.xlsx',p_value_vec_42','p_value_vec_42');</v>
      </c>
      <c r="KE64">
        <v>42</v>
      </c>
      <c r="KF64" t="str">
        <f>"xlswrite('G:\Mi unidad\1. PROYECTOS TELLO 2022\SCM SPILL OVERS\outputs\pobreza\distancia_centro_salud\1%\simulacion_1\output_tests.xlsx',p_value_vec_"&amp;KE64&amp;"','p_value_vec_"&amp;KE64&amp;"');"</f>
        <v>xlswrite('G:\Mi unidad\1. PROYECTOS TELLO 2022\SCM SPILL OVERS\outputs\pobreza\distancia_centro_salud\1%\simulacion_1\output_tests.xlsx',p_value_vec_42','p_value_vec_42');</v>
      </c>
      <c r="KR64">
        <v>42</v>
      </c>
      <c r="KS64" t="str">
        <f>"xlswrite('G:\Mi unidad\1. PROYECTOS TELLO 2022\SCM SPILL OVERS\outputs\pobreza\informalidad\1%\simulacion_1\output_tests.xlsx',p_value_vec_"&amp;KR64&amp;"','p_value_vec_"&amp;KR64&amp;"');"</f>
        <v>xlswrite('G:\Mi unidad\1. PROYECTOS TELLO 2022\SCM SPILL OVERS\outputs\pobreza\informalidad\1%\simulacion_1\output_tests.xlsx',p_value_vec_42','p_value_vec_42');</v>
      </c>
      <c r="LE64">
        <v>42</v>
      </c>
      <c r="LF64" t="str">
        <f>"xlswrite('G:\Mi unidad\1. PROYECTOS TELLO 2022\SCM SPILL OVERS\outputs\pobreza\alimentos\1%\simulacion_1\output_tests.xlsx',p_value_vec_"&amp;LE64&amp;"','p_value_vec_"&amp;LE64&amp;"');"</f>
        <v>xlswrite('G:\Mi unidad\1. PROYECTOS TELLO 2022\SCM SPILL OVERS\outputs\pobreza\alimentos\1%\simulacion_1\output_tests.xlsx',p_value_vec_42','p_value_vec_42');</v>
      </c>
      <c r="LL64">
        <v>42</v>
      </c>
      <c r="LM64" t="str">
        <f>"xlswrite('G:\Mi unidad\1. PROYECTOS TELLO 2022\SCM SPILL OVERS\outputs\pobreza\jefe_hogar\1%\simulacion_1\output_tests.xlsx',p_value_vec_"&amp;LL64&amp;"','p_value_vec_"&amp;LL64&amp;"');"</f>
        <v>xlswrite('G:\Mi unidad\1. PROYECTOS TELLO 2022\SCM SPILL OVERS\outputs\pobreza\jefe_hogar\1%\simulacion_1\output_tests.xlsx',p_value_vec_42','p_value_vec_42');</v>
      </c>
      <c r="LS64">
        <v>42</v>
      </c>
      <c r="LT64" t="str">
        <f>"xlswrite('G:\Mi unidad\1. PROYECTOS TELLO 2022\SCM SPILL OVERS\outputs\pobreza\mujeres\1%\simulacion_1\output_tests.xlsx',p_value_vec_"&amp;LS64&amp;"','p_value_vec_"&amp;LS64&amp;"');"</f>
        <v>xlswrite('G:\Mi unidad\1. PROYECTOS TELLO 2022\SCM SPILL OVERS\outputs\pobreza\mujeres\1%\simulacion_1\output_tests.xlsx',p_value_vec_42','p_value_vec_42');</v>
      </c>
      <c r="ME64">
        <v>42</v>
      </c>
      <c r="MF64" t="str">
        <f>"xlswrite('G:\Mi unidad\1. PROYECTOS TELLO 2022\SCM SPILL OVERS\outputs\pobreza\criminalidad\1%\simulacion_1\output_tests.xlsx',p_value_vec_"&amp;ME64&amp;"','p_value_vec_"&amp;ME64&amp;"');"</f>
        <v>xlswrite('G:\Mi unidad\1. PROYECTOS TELLO 2022\SCM SPILL OVERS\outputs\pobreza\criminalidad\1%\simulacion_1\output_tests.xlsx',p_value_vec_42','p_value_vec_42');</v>
      </c>
    </row>
    <row r="65" spans="64:344" x14ac:dyDescent="0.3">
      <c r="BL65">
        <v>42</v>
      </c>
      <c r="BR65">
        <v>42</v>
      </c>
      <c r="BS65" s="1" t="str">
        <f>"A_"&amp;BR62&amp;" = eye(N);"</f>
        <v>A_42 = eye(N);</v>
      </c>
      <c r="BX65">
        <v>42</v>
      </c>
      <c r="BY65" s="1" t="str">
        <f>"A_"&amp;BX62&amp;" = eye(N);"</f>
        <v>A_42 = eye(N);</v>
      </c>
      <c r="CD65">
        <v>42</v>
      </c>
      <c r="CE65" s="1" t="str">
        <f>"A_"&amp;CD62&amp;" = eye(N);"</f>
        <v>A_42 = eye(N);</v>
      </c>
      <c r="CJ65">
        <v>42</v>
      </c>
      <c r="CK65" s="1" t="str">
        <f>"A_"&amp;CJ62&amp;" = eye(N);"</f>
        <v>A_42 = eye(N);</v>
      </c>
      <c r="CP65">
        <v>42</v>
      </c>
      <c r="CQ65" s="1" t="str">
        <f>"A_"&amp;CP62&amp;" = eye(N);"</f>
        <v>A_42 = eye(N);</v>
      </c>
      <c r="CW65">
        <v>42</v>
      </c>
      <c r="CX65" t="str">
        <f>"%A_"&amp;CW65</f>
        <v>%A_42</v>
      </c>
      <c r="DB65">
        <v>42</v>
      </c>
      <c r="DC65" s="1" t="str">
        <f>"A_"&amp;DB62&amp;" = eye(N);"</f>
        <v>A_42 = eye(N);</v>
      </c>
      <c r="DG65">
        <v>42</v>
      </c>
      <c r="DH65" s="1" t="str">
        <f>"A_"&amp;DG62&amp;" = eye(N);"</f>
        <v>A_42 = eye(N);</v>
      </c>
      <c r="DL65">
        <v>42</v>
      </c>
      <c r="DM65" s="1" t="str">
        <f>"A_"&amp;DL62&amp;" = eye(N);"</f>
        <v>A_42 = eye(N);</v>
      </c>
      <c r="DQ65" s="1"/>
      <c r="EG65">
        <v>26</v>
      </c>
      <c r="EH65" s="3" t="s">
        <v>18</v>
      </c>
      <c r="FF65" s="1" t="str">
        <f>"xlswrite('G:\Mi unidad\1. PROYECTOS TELLO 2022\SCM SPILL OVERS\outputs\pobreza\distancia_centro_salud\1%\simulacion_1\synthetic_control_spillover_outputs.xlsx',synthetic_control_sp_"&amp;$A6&amp;","&amp;$A6&amp;");"</f>
        <v>xlswrite('G:\Mi unidad\1. PROYECTOS TELLO 2022\SCM SPILL OVERS\outputs\pobreza\distancia_centro_salud\1%\simulacion_1\synthetic_control_spillover_outputs.xlsx',synthetic_control_sp_17,17);</v>
      </c>
      <c r="FM65" s="1" t="str">
        <f>"xlswrite('G:\Mi unidad\1. PROYECTOS TELLO 2022\SCM SPILL OVERS\outputs\pobreza\informalidad\1%\simulacion_1\synthetic_control_spillover_outputs.xlsx',synthetic_control_sp_"&amp;$A6&amp;","&amp;$A6&amp;");"</f>
        <v>xlswrite('G:\Mi unidad\1. PROYECTOS TELLO 2022\SCM SPILL OVERS\outputs\pobreza\informalidad\1%\simulacion_1\synthetic_control_spillover_outputs.xlsx',synthetic_control_sp_17,17);</v>
      </c>
      <c r="FS65" s="1" t="str">
        <f>"xlswrite('G:\Mi unidad\1. PROYECTOS TELLO 2022\SCM SPILL OVERS\outputs\pobreza\densidad\1%\simulacion_1\synthetic_control_spillover_outputs.xlsx',synthetic_control_sp_"&amp;$A6&amp;","&amp;$A6&amp;");"</f>
        <v>xlswrite('G:\Mi unidad\1. PROYECTOS TELLO 2022\SCM SPILL OVERS\outputs\pobreza\densidad\1%\simulacion_1\synthetic_control_spillover_outputs.xlsx',synthetic_control_sp_17,17);</v>
      </c>
      <c r="FZ65" s="1" t="str">
        <f>"xlswrite('G:\Mi unidad\1. PROYECTOS TELLO 2022\SCM SPILL OVERS\outputs\pobreza\bajo_niv_educ\1%\simulacion_1\synthetic_control_spillover_outputs.xlsx',synthetic_control_sp_"&amp;$A6&amp;","&amp;$A6&amp;");"</f>
        <v>xlswrite('G:\Mi unidad\1. PROYECTOS TELLO 2022\SCM SPILL OVERS\outputs\pobreza\bajo_niv_educ\1%\simulacion_1\synthetic_control_spillover_outputs.xlsx',synthetic_control_sp_17,17);</v>
      </c>
      <c r="GF65" s="1" t="str">
        <f>"xlswrite('G:\Mi unidad\1. PROYECTOS TELLO 2022\SCM SPILL OVERS\outputs\pobreza\bajo_ingreso\1%\simulacion_1\synthetic_control_spillover_outputs.xlsx',synthetic_control_sp_"&amp;$A6&amp;","&amp;$A6&amp;");"</f>
        <v>xlswrite('G:\Mi unidad\1. PROYECTOS TELLO 2022\SCM SPILL OVERS\outputs\pobreza\bajo_ingreso\1%\simulacion_1\synthetic_control_spillover_outputs.xlsx',synthetic_control_sp_17,17);</v>
      </c>
      <c r="GL65" s="1" t="str">
        <f>"xlswrite('G:\Mi unidad\1. PROYECTOS TELLO 2022\SCM SPILL OVERS\outputs\pobreza\densidad_g\1%\simulacion_1\synthetic_control_spillover_outputs.xlsx',synthetic_control_sp_"&amp;$A6&amp;","&amp;$A6&amp;");"</f>
        <v>xlswrite('G:\Mi unidad\1. PROYECTOS TELLO 2022\SCM SPILL OVERS\outputs\pobreza\densidad_g\1%\simulacion_1\synthetic_control_spillover_outputs.xlsx',synthetic_control_sp_17,17);</v>
      </c>
      <c r="GS65" s="1" t="str">
        <f>"xlswrite('G:\Mi unidad\1. PROYECTOS TELLO 2022\SCM SPILL OVERS\outputs\pobreza\alimentos\1%\simulacion_1\synthetic_control_spillover_outputs.xlsx',synthetic_control_sp_"&amp;$A6&amp;","&amp;$A6&amp;");"</f>
        <v>xlswrite('G:\Mi unidad\1. PROYECTOS TELLO 2022\SCM SPILL OVERS\outputs\pobreza\alimentos\1%\simulacion_1\synthetic_control_spillover_outputs.xlsx',synthetic_control_sp_17,17);</v>
      </c>
      <c r="GZ65" s="1" t="str">
        <f>"xlswrite('G:\Mi unidad\1. PROYECTOS TELLO 2022\SCM SPILL OVERS\outputs\pobreza\jefe_hogar\1%\simulacion_1\synthetic_control_spillover_outputs.xlsx',synthetic_control_sp_"&amp;$A6&amp;","&amp;$A6&amp;");"</f>
        <v>xlswrite('G:\Mi unidad\1. PROYECTOS TELLO 2022\SCM SPILL OVERS\outputs\pobreza\jefe_hogar\1%\simulacion_1\synthetic_control_spillover_outputs.xlsx',synthetic_control_sp_17,17);</v>
      </c>
      <c r="HF65" s="1" t="str">
        <f>"xlswrite('G:\Mi unidad\1. PROYECTOS TELLO 2022\SCM SPILL OVERS\outputs\pobreza\mujeres\1%\simulacion_1\synthetic_control_spillover_outputs.xlsx',synthetic_control_sp_"&amp;$A6&amp;","&amp;$A6&amp;");"</f>
        <v>xlswrite('G:\Mi unidad\1. PROYECTOS TELLO 2022\SCM SPILL OVERS\outputs\pobreza\mujeres\1%\simulacion_1\synthetic_control_spillover_outputs.xlsx',synthetic_control_sp_17,17);</v>
      </c>
      <c r="HL65" s="1" t="str">
        <f>"xlswrite('G:\Mi unidad\1. PROYECTOS TELLO 2022\SCM SPILL OVERS\outputs\pobreza\criminalidad\1%\simulacion_1\synthetic_control_spillover_outputs.xlsx',synthetic_control_sp_"&amp;$A6&amp;","&amp;$A6&amp;");"</f>
        <v>xlswrite('G:\Mi unidad\1. PROYECTOS TELLO 2022\SCM SPILL OVERS\outputs\pobreza\criminalidad\1%\simulacion_1\synthetic_control_spillover_outputs.xlsx',synthetic_control_sp_17,17);</v>
      </c>
      <c r="HS65">
        <v>23</v>
      </c>
      <c r="HT65" t="s">
        <v>18</v>
      </c>
      <c r="HZ65">
        <v>39</v>
      </c>
      <c r="IA65" t="s">
        <v>36</v>
      </c>
      <c r="IG65">
        <v>42</v>
      </c>
      <c r="IH65" t="str">
        <f>"xlswrite('G:\Mi unidad\1. PROYECTOS TELLO 2022\SCM SPILL OVERS\outputs\pobreza\bajo_niv_educ\1%\simulacion_1\output_tests.xlsx',alpha1_hat_vec_"&amp;IG65&amp;"','alpha1_hat_vec_"&amp;IG65&amp;"');"</f>
        <v>xlswrite('G:\Mi unidad\1. PROYECTOS TELLO 2022\SCM SPILL OVERS\outputs\pobreza\bajo_niv_educ\1%\simulacion_1\output_tests.xlsx',alpha1_hat_vec_42','alpha1_hat_vec_42');</v>
      </c>
      <c r="IU65">
        <v>42</v>
      </c>
      <c r="IV65" t="str">
        <f>"xlswrite('G:\Mi unidad\1. PROYECTOS TELLO 2022\SCM SPILL OVERS\outputs\pobreza\bajo_ingreso\1%\simulacion_1\output_tests.xlsx',alpha1_hat_vec_"&amp;IU65&amp;"','alpha1_hat_vec_"&amp;IU65&amp;"');"</f>
        <v>xlswrite('G:\Mi unidad\1. PROYECTOS TELLO 2022\SCM SPILL OVERS\outputs\pobreza\bajo_ingreso\1%\simulacion_1\output_tests.xlsx',alpha1_hat_vec_42','alpha1_hat_vec_42');</v>
      </c>
      <c r="JG65">
        <v>42</v>
      </c>
      <c r="JH65" t="str">
        <f>"xlswrite('G:\Mi unidad\1. PROYECTOS TELLO 2022\SCM SPILL OVERS\outputs\pobreza\densidad\1%\simulacion_1\output_tests.xlsx',alpha1_hat_vec_"&amp;JG65&amp;"','alpha1_hat_vec_"&amp;JG65&amp;"');"</f>
        <v>xlswrite('G:\Mi unidad\1. PROYECTOS TELLO 2022\SCM SPILL OVERS\outputs\pobreza\densidad\1%\simulacion_1\output_tests.xlsx',alpha1_hat_vec_42','alpha1_hat_vec_42');</v>
      </c>
      <c r="JS65">
        <v>42</v>
      </c>
      <c r="JT65" t="str">
        <f>"xlswrite('G:\Mi unidad\1. PROYECTOS TELLO 2022\SCM SPILL OVERS\outputs\pobreza\densidad_g\1%\simulacion_1\output_tests.xlsx',alpha1_hat_vec_"&amp;JS65&amp;"','alpha1_hat_vec_"&amp;JS65&amp;"');"</f>
        <v>xlswrite('G:\Mi unidad\1. PROYECTOS TELLO 2022\SCM SPILL OVERS\outputs\pobreza\densidad_g\1%\simulacion_1\output_tests.xlsx',alpha1_hat_vec_42','alpha1_hat_vec_42');</v>
      </c>
      <c r="KE65">
        <v>42</v>
      </c>
      <c r="KF65" t="str">
        <f>"xlswrite('G:\Mi unidad\1. PROYECTOS TELLO 2022\SCM SPILL OVERS\outputs\pobreza\distancia_centro_salud\1%\simulacion_1\output_tests.xlsx',alpha1_hat_vec_"&amp;KE65&amp;"','alpha1_hat_vec_"&amp;KE65&amp;"');"</f>
        <v>xlswrite('G:\Mi unidad\1. PROYECTOS TELLO 2022\SCM SPILL OVERS\outputs\pobreza\distancia_centro_salud\1%\simulacion_1\output_tests.xlsx',alpha1_hat_vec_42','alpha1_hat_vec_42');</v>
      </c>
      <c r="KR65">
        <v>42</v>
      </c>
      <c r="KS65" t="str">
        <f>"xlswrite('G:\Mi unidad\1. PROYECTOS TELLO 2022\SCM SPILL OVERS\outputs\pobreza\informalidad\1%\simulacion_1\output_tests.xlsx',alpha1_hat_vec_"&amp;KR65&amp;"','alpha1_hat_vec_"&amp;KR65&amp;"');"</f>
        <v>xlswrite('G:\Mi unidad\1. PROYECTOS TELLO 2022\SCM SPILL OVERS\outputs\pobreza\informalidad\1%\simulacion_1\output_tests.xlsx',alpha1_hat_vec_42','alpha1_hat_vec_42');</v>
      </c>
      <c r="LE65">
        <v>42</v>
      </c>
      <c r="LF65" t="str">
        <f>"xlswrite('G:\Mi unidad\1. PROYECTOS TELLO 2022\SCM SPILL OVERS\outputs\pobreza\alimentos\1%\simulacion_1\output_tests.xlsx',alpha1_hat_vec_"&amp;LE65&amp;"','alpha1_hat_vec_"&amp;LE65&amp;"');"</f>
        <v>xlswrite('G:\Mi unidad\1. PROYECTOS TELLO 2022\SCM SPILL OVERS\outputs\pobreza\alimentos\1%\simulacion_1\output_tests.xlsx',alpha1_hat_vec_42','alpha1_hat_vec_42');</v>
      </c>
      <c r="LL65">
        <v>42</v>
      </c>
      <c r="LM65" t="str">
        <f>"xlswrite('G:\Mi unidad\1. PROYECTOS TELLO 2022\SCM SPILL OVERS\outputs\pobreza\jefe_hogar\1%\simulacion_1\output_tests.xlsx',alpha1_hat_vec_"&amp;LL65&amp;"','alpha1_hat_vec_"&amp;LL65&amp;"');"</f>
        <v>xlswrite('G:\Mi unidad\1. PROYECTOS TELLO 2022\SCM SPILL OVERS\outputs\pobreza\jefe_hogar\1%\simulacion_1\output_tests.xlsx',alpha1_hat_vec_42','alpha1_hat_vec_42');</v>
      </c>
      <c r="LS65">
        <v>42</v>
      </c>
      <c r="LT65" t="str">
        <f>"xlswrite('G:\Mi unidad\1. PROYECTOS TELLO 2022\SCM SPILL OVERS\outputs\pobreza\mujeres\1%\simulacion_1\output_tests.xlsx',alpha1_hat_vec_"&amp;LS65&amp;"','alpha1_hat_vec_"&amp;LS65&amp;"');"</f>
        <v>xlswrite('G:\Mi unidad\1. PROYECTOS TELLO 2022\SCM SPILL OVERS\outputs\pobreza\mujeres\1%\simulacion_1\output_tests.xlsx',alpha1_hat_vec_42','alpha1_hat_vec_42');</v>
      </c>
      <c r="ME65">
        <v>42</v>
      </c>
      <c r="MF65" t="str">
        <f>"xlswrite('G:\Mi unidad\1. PROYECTOS TELLO 2022\SCM SPILL OVERS\outputs\pobreza\criminalidad\1%\simulacion_1\output_tests.xlsx',alpha1_hat_vec_"&amp;ME65&amp;"','alpha1_hat_vec_"&amp;ME65&amp;"');"</f>
        <v>xlswrite('G:\Mi unidad\1. PROYECTOS TELLO 2022\SCM SPILL OVERS\outputs\pobreza\criminalidad\1%\simulacion_1\output_tests.xlsx',alpha1_hat_vec_42','alpha1_hat_vec_42');</v>
      </c>
    </row>
    <row r="66" spans="64:344" x14ac:dyDescent="0.3">
      <c r="BL66">
        <v>42</v>
      </c>
      <c r="BR66">
        <v>42</v>
      </c>
      <c r="BS66" s="1" t="str">
        <f>"A_"&amp;BR62&amp;"(:,ind_"&amp;BR62&amp;" == 0) = [];"</f>
        <v>A_42(:,ind_42 == 0) = [];</v>
      </c>
      <c r="BX66">
        <v>42</v>
      </c>
      <c r="BY66" s="1" t="str">
        <f>"A_"&amp;BX62&amp;"(:,ind_"&amp;BX62&amp;" == 0) = [];"</f>
        <v>A_42(:,ind_42 == 0) = [];</v>
      </c>
      <c r="CD66">
        <v>42</v>
      </c>
      <c r="CE66" s="1" t="str">
        <f>"A_"&amp;CD62&amp;"(:,ind_"&amp;CD62&amp;" == 0) = [];"</f>
        <v>A_42(:,ind_42 == 0) = [];</v>
      </c>
      <c r="CJ66">
        <v>42</v>
      </c>
      <c r="CK66" s="1" t="str">
        <f>"A_"&amp;CJ62&amp;"(:,ind_"&amp;CJ62&amp;" == 0) = [];"</f>
        <v>A_42(:,ind_42 == 0) = [];</v>
      </c>
      <c r="CP66">
        <v>42</v>
      </c>
      <c r="CQ66" s="1" t="str">
        <f>"A_"&amp;CP62&amp;"(:,ind_"&amp;CP62&amp;" == 0) = [];"</f>
        <v>A_42(:,ind_42 == 0) = [];</v>
      </c>
      <c r="CW66">
        <v>42</v>
      </c>
      <c r="CX66" t="str">
        <f>"% Provincia_"&amp;CW66</f>
        <v>% Provincia_42</v>
      </c>
      <c r="DB66">
        <v>42</v>
      </c>
      <c r="DC66" s="1" t="str">
        <f>"A_"&amp;DB62&amp;"(:,ind_"&amp;DB62&amp;" == 0) = [];"</f>
        <v>A_42(:,ind_42 == 0) = [];</v>
      </c>
      <c r="DG66">
        <v>42</v>
      </c>
      <c r="DH66" s="1" t="str">
        <f>"A_"&amp;DG62&amp;"(:,ind_"&amp;DG62&amp;" == 0) = [];"</f>
        <v>A_42(:,ind_42 == 0) = [];</v>
      </c>
      <c r="DL66">
        <v>42</v>
      </c>
      <c r="DM66" s="1" t="str">
        <f>"A_"&amp;DL62&amp;"(:,ind_"&amp;DL62&amp;" == 0) = [];"</f>
        <v>A_42(:,ind_42 == 0) = [];</v>
      </c>
      <c r="DQ66" s="1"/>
      <c r="EG66">
        <v>27</v>
      </c>
      <c r="EH66" s="3" t="str">
        <f>"%PROVINCIA "&amp;EG66</f>
        <v>%PROVINCIA 27</v>
      </c>
      <c r="FF66" s="1" t="str">
        <f>"xlswrite('G:\Mi unidad\1. PROYECTOS TELLO 2022\SCM SPILL OVERS\outputs\pobreza\distancia_centro_salud\1%\simulacion_1\synthetic_control_spillover_outputs.xlsx',synthetic_control_sp_"&amp;$A7&amp;","&amp;$A7&amp;");"</f>
        <v>xlswrite('G:\Mi unidad\1. PROYECTOS TELLO 2022\SCM SPILL OVERS\outputs\pobreza\distancia_centro_salud\1%\simulacion_1\synthetic_control_spillover_outputs.xlsx',synthetic_control_sp_18,18);</v>
      </c>
      <c r="FM66" s="1" t="str">
        <f>"xlswrite('G:\Mi unidad\1. PROYECTOS TELLO 2022\SCM SPILL OVERS\outputs\pobreza\informalidad\1%\simulacion_1\synthetic_control_spillover_outputs.xlsx',synthetic_control_sp_"&amp;$A7&amp;","&amp;$A7&amp;");"</f>
        <v>xlswrite('G:\Mi unidad\1. PROYECTOS TELLO 2022\SCM SPILL OVERS\outputs\pobreza\informalidad\1%\simulacion_1\synthetic_control_spillover_outputs.xlsx',synthetic_control_sp_18,18);</v>
      </c>
      <c r="FS66" s="1" t="str">
        <f>"xlswrite('G:\Mi unidad\1. PROYECTOS TELLO 2022\SCM SPILL OVERS\outputs\pobreza\densidad\1%\simulacion_1\synthetic_control_spillover_outputs.xlsx',synthetic_control_sp_"&amp;$A7&amp;","&amp;$A7&amp;");"</f>
        <v>xlswrite('G:\Mi unidad\1. PROYECTOS TELLO 2022\SCM SPILL OVERS\outputs\pobreza\densidad\1%\simulacion_1\synthetic_control_spillover_outputs.xlsx',synthetic_control_sp_18,18);</v>
      </c>
      <c r="FZ66" s="1" t="str">
        <f>"xlswrite('G:\Mi unidad\1. PROYECTOS TELLO 2022\SCM SPILL OVERS\outputs\pobreza\bajo_niv_educ\1%\simulacion_1\synthetic_control_spillover_outputs.xlsx',synthetic_control_sp_"&amp;$A7&amp;","&amp;$A7&amp;");"</f>
        <v>xlswrite('G:\Mi unidad\1. PROYECTOS TELLO 2022\SCM SPILL OVERS\outputs\pobreza\bajo_niv_educ\1%\simulacion_1\synthetic_control_spillover_outputs.xlsx',synthetic_control_sp_18,18);</v>
      </c>
      <c r="GF66" s="1" t="str">
        <f>"xlswrite('G:\Mi unidad\1. PROYECTOS TELLO 2022\SCM SPILL OVERS\outputs\pobreza\bajo_ingreso\1%\simulacion_1\synthetic_control_spillover_outputs.xlsx',synthetic_control_sp_"&amp;$A7&amp;","&amp;$A7&amp;");"</f>
        <v>xlswrite('G:\Mi unidad\1. PROYECTOS TELLO 2022\SCM SPILL OVERS\outputs\pobreza\bajo_ingreso\1%\simulacion_1\synthetic_control_spillover_outputs.xlsx',synthetic_control_sp_18,18);</v>
      </c>
      <c r="GL66" s="1" t="str">
        <f>"xlswrite('G:\Mi unidad\1. PROYECTOS TELLO 2022\SCM SPILL OVERS\outputs\pobreza\densidad_g\1%\simulacion_1\synthetic_control_spillover_outputs.xlsx',synthetic_control_sp_"&amp;$A7&amp;","&amp;$A7&amp;");"</f>
        <v>xlswrite('G:\Mi unidad\1. PROYECTOS TELLO 2022\SCM SPILL OVERS\outputs\pobreza\densidad_g\1%\simulacion_1\synthetic_control_spillover_outputs.xlsx',synthetic_control_sp_18,18);</v>
      </c>
      <c r="GS66" s="1" t="str">
        <f>"xlswrite('G:\Mi unidad\1. PROYECTOS TELLO 2022\SCM SPILL OVERS\outputs\pobreza\alimentos\1%\simulacion_1\synthetic_control_spillover_outputs.xlsx',synthetic_control_sp_"&amp;$A7&amp;","&amp;$A7&amp;");"</f>
        <v>xlswrite('G:\Mi unidad\1. PROYECTOS TELLO 2022\SCM SPILL OVERS\outputs\pobreza\alimentos\1%\simulacion_1\synthetic_control_spillover_outputs.xlsx',synthetic_control_sp_18,18);</v>
      </c>
      <c r="GZ66" s="1" t="str">
        <f>"xlswrite('G:\Mi unidad\1. PROYECTOS TELLO 2022\SCM SPILL OVERS\outputs\pobreza\jefe_hogar\1%\simulacion_1\synthetic_control_spillover_outputs.xlsx',synthetic_control_sp_"&amp;$A7&amp;","&amp;$A7&amp;");"</f>
        <v>xlswrite('G:\Mi unidad\1. PROYECTOS TELLO 2022\SCM SPILL OVERS\outputs\pobreza\jefe_hogar\1%\simulacion_1\synthetic_control_spillover_outputs.xlsx',synthetic_control_sp_18,18);</v>
      </c>
      <c r="HF66" s="1" t="str">
        <f>"xlswrite('G:\Mi unidad\1. PROYECTOS TELLO 2022\SCM SPILL OVERS\outputs\pobreza\mujeres\1%\simulacion_1\synthetic_control_spillover_outputs.xlsx',synthetic_control_sp_"&amp;$A7&amp;","&amp;$A7&amp;");"</f>
        <v>xlswrite('G:\Mi unidad\1. PROYECTOS TELLO 2022\SCM SPILL OVERS\outputs\pobreza\mujeres\1%\simulacion_1\synthetic_control_spillover_outputs.xlsx',synthetic_control_sp_18,18);</v>
      </c>
      <c r="HL66" s="1" t="str">
        <f>"xlswrite('G:\Mi unidad\1. PROYECTOS TELLO 2022\SCM SPILL OVERS\outputs\pobreza\criminalidad\1%\simulacion_1\synthetic_control_spillover_outputs.xlsx',synthetic_control_sp_"&amp;$A7&amp;","&amp;$A7&amp;");"</f>
        <v>xlswrite('G:\Mi unidad\1. PROYECTOS TELLO 2022\SCM SPILL OVERS\outputs\pobreza\criminalidad\1%\simulacion_1\synthetic_control_spillover_outputs.xlsx',synthetic_control_sp_18,18);</v>
      </c>
      <c r="HS66">
        <v>26</v>
      </c>
      <c r="HT66" t="str">
        <f>"p_value_vec_"&amp;HS66&amp;" = zeros(1,S);"</f>
        <v>p_value_vec_26 = zeros(1,S);</v>
      </c>
      <c r="HZ66">
        <v>39</v>
      </c>
      <c r="IA66" t="s">
        <v>37</v>
      </c>
      <c r="IG66">
        <v>42</v>
      </c>
      <c r="IH66" t="str">
        <f>"xlswrite('G:\Mi unidad\1. PROYECTOS TELLO 2022\SCM SPILL OVERS\outputs\pobreza\bajo_niv_educ\1%\simulacion_1\output_tests.xlsx',spillover_test_"&amp;IG66&amp;"','sp_test_"&amp;IG66&amp;"');"</f>
        <v>xlswrite('G:\Mi unidad\1. PROYECTOS TELLO 2022\SCM SPILL OVERS\outputs\pobreza\bajo_niv_educ\1%\simulacion_1\output_tests.xlsx',spillover_test_42','sp_test_42');</v>
      </c>
      <c r="IU66">
        <v>42</v>
      </c>
      <c r="IV66" t="str">
        <f>"xlswrite('G:\Mi unidad\1. PROYECTOS TELLO 2022\SCM SPILL OVERS\outputs\pobreza\bajo_ingreso\1%\simulacion_1\output_tests.xlsx',spillover_test_"&amp;IU66&amp;"','sp_test_"&amp;IU66&amp;"');"</f>
        <v>xlswrite('G:\Mi unidad\1. PROYECTOS TELLO 2022\SCM SPILL OVERS\outputs\pobreza\bajo_ingreso\1%\simulacion_1\output_tests.xlsx',spillover_test_42','sp_test_42');</v>
      </c>
      <c r="JG66">
        <v>42</v>
      </c>
      <c r="JH66" t="str">
        <f>"xlswrite('G:\Mi unidad\1. PROYECTOS TELLO 2022\SCM SPILL OVERS\outputs\pobreza\densidad\1%\simulacion_1\output_tests.xlsx',spillover_test_"&amp;JG66&amp;"','sp_test_"&amp;JG66&amp;"');"</f>
        <v>xlswrite('G:\Mi unidad\1. PROYECTOS TELLO 2022\SCM SPILL OVERS\outputs\pobreza\densidad\1%\simulacion_1\output_tests.xlsx',spillover_test_42','sp_test_42');</v>
      </c>
      <c r="JS66">
        <v>42</v>
      </c>
      <c r="JT66" t="str">
        <f>"xlswrite('G:\Mi unidad\1. PROYECTOS TELLO 2022\SCM SPILL OVERS\outputs\pobreza\densidad_g\1%\simulacion_1\output_tests.xlsx',spillover_test_"&amp;JS66&amp;"','sp_test_"&amp;JS66&amp;"');"</f>
        <v>xlswrite('G:\Mi unidad\1. PROYECTOS TELLO 2022\SCM SPILL OVERS\outputs\pobreza\densidad_g\1%\simulacion_1\output_tests.xlsx',spillover_test_42','sp_test_42');</v>
      </c>
      <c r="KE66">
        <v>42</v>
      </c>
      <c r="KF66" t="str">
        <f>"xlswrite('G:\Mi unidad\1. PROYECTOS TELLO 2022\SCM SPILL OVERS\outputs\pobreza\distancia_centro_salud\1%\simulacion_1\output_tests.xlsx',spillover_test_"&amp;KE66&amp;"','sp_test_"&amp;KE66&amp;"');"</f>
        <v>xlswrite('G:\Mi unidad\1. PROYECTOS TELLO 2022\SCM SPILL OVERS\outputs\pobreza\distancia_centro_salud\1%\simulacion_1\output_tests.xlsx',spillover_test_42','sp_test_42');</v>
      </c>
      <c r="KR66">
        <v>42</v>
      </c>
      <c r="KS66" t="str">
        <f>"xlswrite('G:\Mi unidad\1. PROYECTOS TELLO 2022\SCM SPILL OVERS\outputs\pobreza\informalidad\1%\simulacion_1\output_tests.xlsx',spillover_test_"&amp;KR66&amp;"','sp_test_"&amp;KR66&amp;"');"</f>
        <v>xlswrite('G:\Mi unidad\1. PROYECTOS TELLO 2022\SCM SPILL OVERS\outputs\pobreza\informalidad\1%\simulacion_1\output_tests.xlsx',spillover_test_42','sp_test_42');</v>
      </c>
      <c r="LE66">
        <v>42</v>
      </c>
      <c r="LF66" t="str">
        <f>"xlswrite('G:\Mi unidad\1. PROYECTOS TELLO 2022\SCM SPILL OVERS\outputs\pobreza\alimentos\1%\simulacion_1\output_tests.xlsx',spillover_test_"&amp;LE66&amp;"','sp_test_"&amp;LE66&amp;"');"</f>
        <v>xlswrite('G:\Mi unidad\1. PROYECTOS TELLO 2022\SCM SPILL OVERS\outputs\pobreza\alimentos\1%\simulacion_1\output_tests.xlsx',spillover_test_42','sp_test_42');</v>
      </c>
      <c r="LL66">
        <v>42</v>
      </c>
      <c r="LM66" t="str">
        <f>"xlswrite('G:\Mi unidad\1. PROYECTOS TELLO 2022\SCM SPILL OVERS\outputs\pobreza\jefe_hogar\1%\simulacion_1\output_tests.xlsx',spillover_test_"&amp;LL66&amp;"','sp_test_"&amp;LL66&amp;"');"</f>
        <v>xlswrite('G:\Mi unidad\1. PROYECTOS TELLO 2022\SCM SPILL OVERS\outputs\pobreza\jefe_hogar\1%\simulacion_1\output_tests.xlsx',spillover_test_42','sp_test_42');</v>
      </c>
      <c r="LS66">
        <v>42</v>
      </c>
      <c r="LT66" t="str">
        <f>"xlswrite('G:\Mi unidad\1. PROYECTOS TELLO 2022\SCM SPILL OVERS\outputs\pobreza\mujeres\1%\simulacion_1\output_tests.xlsx',spillover_test_"&amp;LS66&amp;"','sp_test_"&amp;LS66&amp;"');"</f>
        <v>xlswrite('G:\Mi unidad\1. PROYECTOS TELLO 2022\SCM SPILL OVERS\outputs\pobreza\mujeres\1%\simulacion_1\output_tests.xlsx',spillover_test_42','sp_test_42');</v>
      </c>
      <c r="ME66">
        <v>42</v>
      </c>
      <c r="MF66" t="str">
        <f>"xlswrite('G:\Mi unidad\1. PROYECTOS TELLO 2022\SCM SPILL OVERS\outputs\pobreza\criminalidad\1%\simulacion_1\output_tests.xlsx',spillover_test_"&amp;ME66&amp;"','sp_test_"&amp;ME66&amp;"');"</f>
        <v>xlswrite('G:\Mi unidad\1. PROYECTOS TELLO 2022\SCM SPILL OVERS\outputs\pobreza\criminalidad\1%\simulacion_1\output_tests.xlsx',spillover_test_42','sp_test_42');</v>
      </c>
    </row>
    <row r="67" spans="64:344" x14ac:dyDescent="0.3">
      <c r="BL67">
        <v>44</v>
      </c>
      <c r="BM67" s="1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P67">
        <v>44</v>
      </c>
      <c r="CQ67" t="str">
        <f>"%A_"&amp;CP67</f>
        <v>%A_44</v>
      </c>
      <c r="CW67">
        <v>44</v>
      </c>
      <c r="CX67" s="1" t="str">
        <f>"ind_"&amp;CW65&amp;" = xlsread('spillover_alimentos_"&amp;CW65&amp;".xlsx')"</f>
        <v>ind_42 = xlsread('spillover_alimentos_42.xlsx')</v>
      </c>
      <c r="DB67">
        <v>44</v>
      </c>
      <c r="DC67" t="str">
        <f>"%A_"&amp;DB67</f>
        <v>%A_44</v>
      </c>
      <c r="DG67">
        <v>44</v>
      </c>
      <c r="DH67" t="str">
        <f>"%A_"&amp;DG67</f>
        <v>%A_44</v>
      </c>
      <c r="DL67">
        <v>44</v>
      </c>
      <c r="DM67" t="str">
        <f>"%A_"&amp;DL67</f>
        <v>%A_44</v>
      </c>
      <c r="DQ67" s="1"/>
      <c r="EG67">
        <v>27</v>
      </c>
      <c r="EH67" s="3" t="s">
        <v>17</v>
      </c>
      <c r="FF67" s="1" t="str">
        <f>"xlswrite('G:\Mi unidad\1. PROYECTOS TELLO 2022\SCM SPILL OVERS\outputs\pobreza\distancia_centro_salud\1%\simulacion_1\synthetic_control_spillover_outputs.xlsx',synthetic_control_sp_"&amp;$A8&amp;","&amp;$A8&amp;");"</f>
        <v>xlswrite('G:\Mi unidad\1. PROYECTOS TELLO 2022\SCM SPILL OVERS\outputs\pobreza\distancia_centro_salud\1%\simulacion_1\synthetic_control_spillover_outputs.xlsx',synthetic_control_sp_23,23);</v>
      </c>
      <c r="FM67" s="1" t="str">
        <f>"xlswrite('G:\Mi unidad\1. PROYECTOS TELLO 2022\SCM SPILL OVERS\outputs\pobreza\informalidad\1%\simulacion_1\synthetic_control_spillover_outputs.xlsx',synthetic_control_sp_"&amp;$A8&amp;","&amp;$A8&amp;");"</f>
        <v>xlswrite('G:\Mi unidad\1. PROYECTOS TELLO 2022\SCM SPILL OVERS\outputs\pobreza\informalidad\1%\simulacion_1\synthetic_control_spillover_outputs.xlsx',synthetic_control_sp_23,23);</v>
      </c>
      <c r="FS67" s="1" t="str">
        <f>"xlswrite('G:\Mi unidad\1. PROYECTOS TELLO 2022\SCM SPILL OVERS\outputs\pobreza\densidad\1%\simulacion_1\synthetic_control_spillover_outputs.xlsx',synthetic_control_sp_"&amp;$A8&amp;","&amp;$A8&amp;");"</f>
        <v>xlswrite('G:\Mi unidad\1. PROYECTOS TELLO 2022\SCM SPILL OVERS\outputs\pobreza\densidad\1%\simulacion_1\synthetic_control_spillover_outputs.xlsx',synthetic_control_sp_23,23);</v>
      </c>
      <c r="FZ67" s="1" t="str">
        <f>"xlswrite('G:\Mi unidad\1. PROYECTOS TELLO 2022\SCM SPILL OVERS\outputs\pobreza\bajo_niv_educ\1%\simulacion_1\synthetic_control_spillover_outputs.xlsx',synthetic_control_sp_"&amp;$A8&amp;","&amp;$A8&amp;");"</f>
        <v>xlswrite('G:\Mi unidad\1. PROYECTOS TELLO 2022\SCM SPILL OVERS\outputs\pobreza\bajo_niv_educ\1%\simulacion_1\synthetic_control_spillover_outputs.xlsx',synthetic_control_sp_23,23);</v>
      </c>
      <c r="GF67" s="1" t="str">
        <f>"xlswrite('G:\Mi unidad\1. PROYECTOS TELLO 2022\SCM SPILL OVERS\outputs\pobreza\bajo_ingreso\1%\simulacion_1\synthetic_control_spillover_outputs.xlsx',synthetic_control_sp_"&amp;$A8&amp;","&amp;$A8&amp;");"</f>
        <v>xlswrite('G:\Mi unidad\1. PROYECTOS TELLO 2022\SCM SPILL OVERS\outputs\pobreza\bajo_ingreso\1%\simulacion_1\synthetic_control_spillover_outputs.xlsx',synthetic_control_sp_23,23);</v>
      </c>
      <c r="GL67" s="1" t="str">
        <f>"xlswrite('G:\Mi unidad\1. PROYECTOS TELLO 2022\SCM SPILL OVERS\outputs\pobreza\densidad_g\1%\simulacion_1\synthetic_control_spillover_outputs.xlsx',synthetic_control_sp_"&amp;$A8&amp;","&amp;$A8&amp;");"</f>
        <v>xlswrite('G:\Mi unidad\1. PROYECTOS TELLO 2022\SCM SPILL OVERS\outputs\pobreza\densidad_g\1%\simulacion_1\synthetic_control_spillover_outputs.xlsx',synthetic_control_sp_23,23);</v>
      </c>
      <c r="GS67" s="1" t="str">
        <f>"xlswrite('G:\Mi unidad\1. PROYECTOS TELLO 2022\SCM SPILL OVERS\outputs\pobreza\alimentos\1%\simulacion_1\synthetic_control_spillover_outputs.xlsx',synthetic_control_sp_"&amp;$A8&amp;","&amp;$A8&amp;");"</f>
        <v>xlswrite('G:\Mi unidad\1. PROYECTOS TELLO 2022\SCM SPILL OVERS\outputs\pobreza\alimentos\1%\simulacion_1\synthetic_control_spillover_outputs.xlsx',synthetic_control_sp_23,23);</v>
      </c>
      <c r="GZ67" s="1" t="str">
        <f>"xlswrite('G:\Mi unidad\1. PROYECTOS TELLO 2022\SCM SPILL OVERS\outputs\pobreza\jefe_hogar\1%\simulacion_1\synthetic_control_spillover_outputs.xlsx',synthetic_control_sp_"&amp;$A8&amp;","&amp;$A8&amp;");"</f>
        <v>xlswrite('G:\Mi unidad\1. PROYECTOS TELLO 2022\SCM SPILL OVERS\outputs\pobreza\jefe_hogar\1%\simulacion_1\synthetic_control_spillover_outputs.xlsx',synthetic_control_sp_23,23);</v>
      </c>
      <c r="HF67" s="1" t="str">
        <f>"xlswrite('G:\Mi unidad\1. PROYECTOS TELLO 2022\SCM SPILL OVERS\outputs\pobreza\mujeres\1%\simulacion_1\synthetic_control_spillover_outputs.xlsx',synthetic_control_sp_"&amp;$A8&amp;","&amp;$A8&amp;");"</f>
        <v>xlswrite('G:\Mi unidad\1. PROYECTOS TELLO 2022\SCM SPILL OVERS\outputs\pobreza\mujeres\1%\simulacion_1\synthetic_control_spillover_outputs.xlsx',synthetic_control_sp_23,23);</v>
      </c>
      <c r="HL67" s="1" t="str">
        <f>"xlswrite('G:\Mi unidad\1. PROYECTOS TELLO 2022\SCM SPILL OVERS\outputs\pobreza\criminalidad\1%\simulacion_1\synthetic_control_spillover_outputs.xlsx',synthetic_control_sp_"&amp;$A8&amp;","&amp;$A8&amp;");"</f>
        <v>xlswrite('G:\Mi unidad\1. PROYECTOS TELLO 2022\SCM SPILL OVERS\outputs\pobreza\criminalidad\1%\simulacion_1\synthetic_control_spillover_outputs.xlsx',synthetic_control_sp_23,23);</v>
      </c>
      <c r="HS67">
        <v>26</v>
      </c>
      <c r="HT67" t="str">
        <f>"lb_vec_"&amp;HS67&amp;" = zeros(1,S);"</f>
        <v>lb_vec_26 = zeros(1,S);</v>
      </c>
      <c r="HZ67">
        <v>39</v>
      </c>
      <c r="IA67" t="str">
        <f>"    spillover_test_"&amp;HZ67&amp;"(s) = sp_andrews(Y_pre_"&amp;HZ67&amp;",pobreza_"&amp;HZ67&amp;"(:,T+s),A_"&amp;HZ67&amp;",C,d,alpha_sig);"</f>
        <v xml:space="preserve">    spillover_test_39(s) = sp_andrews(Y_pre_39,pobreza_39(:,T+s),A_39,C,d,alpha_sig);</v>
      </c>
      <c r="IG67">
        <v>44</v>
      </c>
      <c r="IH67" t="str">
        <f>"xlswrite('G:\Mi unidad\1. PROYECTOS TELLO 2022\SCM SPILL OVERS\outputs\pobreza\bajo_niv_educ\1%\simulacion_1\output_tests.xlsx',lb_vec_"&amp;IG67&amp;"','lb_vec_"&amp;IG67&amp;"');"</f>
        <v>xlswrite('G:\Mi unidad\1. PROYECTOS TELLO 2022\SCM SPILL OVERS\outputs\pobreza\bajo_niv_educ\1%\simulacion_1\output_tests.xlsx',lb_vec_44','lb_vec_44');</v>
      </c>
      <c r="IU67">
        <v>44</v>
      </c>
      <c r="IV67" t="str">
        <f>"xlswrite('G:\Mi unidad\1. PROYECTOS TELLO 2022\SCM SPILL OVERS\outputs\pobreza\bajo_ingreso\1%\simulacion_1\output_tests.xlsx',lb_vec_"&amp;IU67&amp;"','lb_vec_"&amp;IU67&amp;"');"</f>
        <v>xlswrite('G:\Mi unidad\1. PROYECTOS TELLO 2022\SCM SPILL OVERS\outputs\pobreza\bajo_ingreso\1%\simulacion_1\output_tests.xlsx',lb_vec_44','lb_vec_44');</v>
      </c>
      <c r="JG67">
        <v>44</v>
      </c>
      <c r="JH67" t="str">
        <f>"xlswrite('G:\Mi unidad\1. PROYECTOS TELLO 2022\SCM SPILL OVERS\outputs\pobreza\densidad\1%\simulacion_1\output_tests.xlsx',lb_vec_"&amp;JG67&amp;"','lb_vec_"&amp;JG67&amp;"');"</f>
        <v>xlswrite('G:\Mi unidad\1. PROYECTOS TELLO 2022\SCM SPILL OVERS\outputs\pobreza\densidad\1%\simulacion_1\output_tests.xlsx',lb_vec_44','lb_vec_44');</v>
      </c>
      <c r="JS67">
        <v>44</v>
      </c>
      <c r="JT67" t="str">
        <f>"xlswrite('G:\Mi unidad\1. PROYECTOS TELLO 2022\SCM SPILL OVERS\outputs\pobreza\densidad_g\1%\simulacion_1\output_tests.xlsx',lb_vec_"&amp;JS67&amp;"','lb_vec_"&amp;JS67&amp;"');"</f>
        <v>xlswrite('G:\Mi unidad\1. PROYECTOS TELLO 2022\SCM SPILL OVERS\outputs\pobreza\densidad_g\1%\simulacion_1\output_tests.xlsx',lb_vec_44','lb_vec_44');</v>
      </c>
      <c r="KE67">
        <v>44</v>
      </c>
      <c r="KF67" t="str">
        <f>"xlswrite('G:\Mi unidad\1. PROYECTOS TELLO 2022\SCM SPILL OVERS\outputs\pobreza\distancia_centro_salud\1%\simulacion_1\output_tests.xlsx',lb_vec_"&amp;KE67&amp;"','lb_vec_"&amp;KE67&amp;"');"</f>
        <v>xlswrite('G:\Mi unidad\1. PROYECTOS TELLO 2022\SCM SPILL OVERS\outputs\pobreza\distancia_centro_salud\1%\simulacion_1\output_tests.xlsx',lb_vec_44','lb_vec_44');</v>
      </c>
      <c r="KR67">
        <v>44</v>
      </c>
      <c r="KS67" t="str">
        <f>"xlswrite('G:\Mi unidad\1. PROYECTOS TELLO 2022\SCM SPILL OVERS\outputs\pobreza\informalidad\1%\simulacion_1\output_tests.xlsx',lb_vec_"&amp;KR67&amp;"','lb_vec_"&amp;KR67&amp;"');"</f>
        <v>xlswrite('G:\Mi unidad\1. PROYECTOS TELLO 2022\SCM SPILL OVERS\outputs\pobreza\informalidad\1%\simulacion_1\output_tests.xlsx',lb_vec_44','lb_vec_44');</v>
      </c>
      <c r="LE67">
        <v>44</v>
      </c>
      <c r="LF67" t="str">
        <f>"xlswrite('G:\Mi unidad\1. PROYECTOS TELLO 2022\SCM SPILL OVERS\outputs\pobreza\alimentos\1%\simulacion_1\output_tests.xlsx',lb_vec_"&amp;LE67&amp;"','lb_vec_"&amp;LE67&amp;"');"</f>
        <v>xlswrite('G:\Mi unidad\1. PROYECTOS TELLO 2022\SCM SPILL OVERS\outputs\pobreza\alimentos\1%\simulacion_1\output_tests.xlsx',lb_vec_44','lb_vec_44');</v>
      </c>
      <c r="LL67">
        <v>44</v>
      </c>
      <c r="LM67" t="str">
        <f>"xlswrite('G:\Mi unidad\1. PROYECTOS TELLO 2022\SCM SPILL OVERS\outputs\pobreza\jefe_hogar\1%\simulacion_1\output_tests.xlsx',lb_vec_"&amp;LL67&amp;"','lb_vec_"&amp;LL67&amp;"');"</f>
        <v>xlswrite('G:\Mi unidad\1. PROYECTOS TELLO 2022\SCM SPILL OVERS\outputs\pobreza\jefe_hogar\1%\simulacion_1\output_tests.xlsx',lb_vec_44','lb_vec_44');</v>
      </c>
      <c r="LS67">
        <v>44</v>
      </c>
      <c r="LT67" t="str">
        <f>"xlswrite('G:\Mi unidad\1. PROYECTOS TELLO 2022\SCM SPILL OVERS\outputs\pobreza\mujeres\1%\simulacion_1\output_tests.xlsx',lb_vec_"&amp;LS67&amp;"','lb_vec_"&amp;LS67&amp;"');"</f>
        <v>xlswrite('G:\Mi unidad\1. PROYECTOS TELLO 2022\SCM SPILL OVERS\outputs\pobreza\mujeres\1%\simulacion_1\output_tests.xlsx',lb_vec_44','lb_vec_44');</v>
      </c>
      <c r="ME67">
        <v>44</v>
      </c>
      <c r="MF67" t="str">
        <f>"xlswrite('G:\Mi unidad\1. PROYECTOS TELLO 2022\SCM SPILL OVERS\outputs\pobreza\criminalidad\1%\simulacion_1\output_tests.xlsx',lb_vec_"&amp;ME67&amp;"','lb_vec_"&amp;ME67&amp;"');"</f>
        <v>xlswrite('G:\Mi unidad\1. PROYECTOS TELLO 2022\SCM SPILL OVERS\outputs\pobreza\criminalidad\1%\simulacion_1\output_tests.xlsx',lb_vec_44','lb_vec_44');</v>
      </c>
    </row>
    <row r="68" spans="64:344" x14ac:dyDescent="0.3">
      <c r="BL68">
        <v>44</v>
      </c>
      <c r="BM68" s="1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P68">
        <v>44</v>
      </c>
      <c r="CQ68" t="str">
        <f>"% Provincia_"&amp;CP68</f>
        <v>% Provincia_44</v>
      </c>
      <c r="CW68">
        <v>44</v>
      </c>
      <c r="CX68" s="1" t="str">
        <f>"A_"&amp;CW65&amp;" = eye(N);"</f>
        <v>A_42 = eye(N);</v>
      </c>
      <c r="DB68">
        <v>44</v>
      </c>
      <c r="DC68" t="str">
        <f>"% Provincia_"&amp;DB68</f>
        <v>% Provincia_44</v>
      </c>
      <c r="DG68">
        <v>44</v>
      </c>
      <c r="DH68" t="str">
        <f>"% Provincia_"&amp;DG68</f>
        <v>% Provincia_44</v>
      </c>
      <c r="DL68">
        <v>44</v>
      </c>
      <c r="DM68" t="str">
        <f>"% Provincia_"&amp;DL68</f>
        <v>% Provincia_44</v>
      </c>
      <c r="DQ68" s="1"/>
      <c r="EG68">
        <v>27</v>
      </c>
      <c r="EH68" s="1" t="str">
        <f>"Y_Ts_"&amp;EG68&amp;" = Y_"&amp;EG68&amp;"(:,T+s);"</f>
        <v>Y_Ts_27 = Y_27(:,T+s);</v>
      </c>
      <c r="FF68" s="1" t="str">
        <f>"xlswrite('G:\Mi unidad\1. PROYECTOS TELLO 2022\SCM SPILL OVERS\outputs\pobreza\distancia_centro_salud\1%\simulacion_1\synthetic_control_spillover_outputs.xlsx',synthetic_control_sp_"&amp;$A9&amp;","&amp;$A9&amp;");"</f>
        <v>xlswrite('G:\Mi unidad\1. PROYECTOS TELLO 2022\SCM SPILL OVERS\outputs\pobreza\distancia_centro_salud\1%\simulacion_1\synthetic_control_spillover_outputs.xlsx',synthetic_control_sp_26,26);</v>
      </c>
      <c r="FM68" s="1" t="str">
        <f>"xlswrite('G:\Mi unidad\1. PROYECTOS TELLO 2022\SCM SPILL OVERS\outputs\pobreza\informalidad\1%\simulacion_1\synthetic_control_spillover_outputs.xlsx',synthetic_control_sp_"&amp;$A9&amp;","&amp;$A9&amp;");"</f>
        <v>xlswrite('G:\Mi unidad\1. PROYECTOS TELLO 2022\SCM SPILL OVERS\outputs\pobreza\informalidad\1%\simulacion_1\synthetic_control_spillover_outputs.xlsx',synthetic_control_sp_26,26);</v>
      </c>
      <c r="FS68" s="1" t="str">
        <f>"xlswrite('G:\Mi unidad\1. PROYECTOS TELLO 2022\SCM SPILL OVERS\outputs\pobreza\densidad\1%\simulacion_1\synthetic_control_spillover_outputs.xlsx',synthetic_control_sp_"&amp;$A9&amp;","&amp;$A9&amp;");"</f>
        <v>xlswrite('G:\Mi unidad\1. PROYECTOS TELLO 2022\SCM SPILL OVERS\outputs\pobreza\densidad\1%\simulacion_1\synthetic_control_spillover_outputs.xlsx',synthetic_control_sp_26,26);</v>
      </c>
      <c r="FZ68" s="1" t="str">
        <f>"xlswrite('G:\Mi unidad\1. PROYECTOS TELLO 2022\SCM SPILL OVERS\outputs\pobreza\bajo_niv_educ\1%\simulacion_1\synthetic_control_spillover_outputs.xlsx',synthetic_control_sp_"&amp;$A9&amp;","&amp;$A9&amp;");"</f>
        <v>xlswrite('G:\Mi unidad\1. PROYECTOS TELLO 2022\SCM SPILL OVERS\outputs\pobreza\bajo_niv_educ\1%\simulacion_1\synthetic_control_spillover_outputs.xlsx',synthetic_control_sp_26,26);</v>
      </c>
      <c r="GF68" s="1" t="str">
        <f>"xlswrite('G:\Mi unidad\1. PROYECTOS TELLO 2022\SCM SPILL OVERS\outputs\pobreza\bajo_ingreso\1%\simulacion_1\synthetic_control_spillover_outputs.xlsx',synthetic_control_sp_"&amp;$A9&amp;","&amp;$A9&amp;");"</f>
        <v>xlswrite('G:\Mi unidad\1. PROYECTOS TELLO 2022\SCM SPILL OVERS\outputs\pobreza\bajo_ingreso\1%\simulacion_1\synthetic_control_spillover_outputs.xlsx',synthetic_control_sp_26,26);</v>
      </c>
      <c r="GL68" s="1" t="str">
        <f>"xlswrite('G:\Mi unidad\1. PROYECTOS TELLO 2022\SCM SPILL OVERS\outputs\pobreza\densidad_g\1%\simulacion_1\synthetic_control_spillover_outputs.xlsx',synthetic_control_sp_"&amp;$A9&amp;","&amp;$A9&amp;");"</f>
        <v>xlswrite('G:\Mi unidad\1. PROYECTOS TELLO 2022\SCM SPILL OVERS\outputs\pobreza\densidad_g\1%\simulacion_1\synthetic_control_spillover_outputs.xlsx',synthetic_control_sp_26,26);</v>
      </c>
      <c r="GS68" s="1" t="str">
        <f>"xlswrite('G:\Mi unidad\1. PROYECTOS TELLO 2022\SCM SPILL OVERS\outputs\pobreza\alimentos\1%\simulacion_1\synthetic_control_spillover_outputs.xlsx',synthetic_control_sp_"&amp;$A9&amp;","&amp;$A9&amp;");"</f>
        <v>xlswrite('G:\Mi unidad\1. PROYECTOS TELLO 2022\SCM SPILL OVERS\outputs\pobreza\alimentos\1%\simulacion_1\synthetic_control_spillover_outputs.xlsx',synthetic_control_sp_26,26);</v>
      </c>
      <c r="GZ68" s="1" t="str">
        <f>"xlswrite('G:\Mi unidad\1. PROYECTOS TELLO 2022\SCM SPILL OVERS\outputs\pobreza\jefe_hogar\1%\simulacion_1\synthetic_control_spillover_outputs.xlsx',synthetic_control_sp_"&amp;$A9&amp;","&amp;$A9&amp;");"</f>
        <v>xlswrite('G:\Mi unidad\1. PROYECTOS TELLO 2022\SCM SPILL OVERS\outputs\pobreza\jefe_hogar\1%\simulacion_1\synthetic_control_spillover_outputs.xlsx',synthetic_control_sp_26,26);</v>
      </c>
      <c r="HF68" s="1" t="str">
        <f>"xlswrite('G:\Mi unidad\1. PROYECTOS TELLO 2022\SCM SPILL OVERS\outputs\pobreza\mujeres\1%\simulacion_1\synthetic_control_spillover_outputs.xlsx',synthetic_control_sp_"&amp;$A9&amp;","&amp;$A9&amp;");"</f>
        <v>xlswrite('G:\Mi unidad\1. PROYECTOS TELLO 2022\SCM SPILL OVERS\outputs\pobreza\mujeres\1%\simulacion_1\synthetic_control_spillover_outputs.xlsx',synthetic_control_sp_26,26);</v>
      </c>
      <c r="HL68" s="1" t="str">
        <f>"xlswrite('G:\Mi unidad\1. PROYECTOS TELLO 2022\SCM SPILL OVERS\outputs\pobreza\criminalidad\1%\simulacion_1\synthetic_control_spillover_outputs.xlsx',synthetic_control_sp_"&amp;$A9&amp;","&amp;$A9&amp;");"</f>
        <v>xlswrite('G:\Mi unidad\1. PROYECTOS TELLO 2022\SCM SPILL OVERS\outputs\pobreza\criminalidad\1%\simulacion_1\synthetic_control_spillover_outputs.xlsx',synthetic_control_sp_26,26);</v>
      </c>
      <c r="HS68">
        <v>26</v>
      </c>
      <c r="HT68" t="str">
        <f>"ub_vec_"&amp;HS68&amp;" = zeros(1,S);"</f>
        <v>ub_vec_26 = zeros(1,S);</v>
      </c>
      <c r="HZ68">
        <v>39</v>
      </c>
      <c r="IA68" t="s">
        <v>18</v>
      </c>
      <c r="IG68">
        <v>44</v>
      </c>
      <c r="IH68" t="str">
        <f>"xlswrite('G:\Mi unidad\1. PROYECTOS TELLO 2022\SCM SPILL OVERS\outputs\pobreza\bajo_niv_educ\1%\simulacion_1\output_tests.xlsx',ub_vec_"&amp;IG68&amp;"','ub_vec_"&amp;IG68&amp;"');"</f>
        <v>xlswrite('G:\Mi unidad\1. PROYECTOS TELLO 2022\SCM SPILL OVERS\outputs\pobreza\bajo_niv_educ\1%\simulacion_1\output_tests.xlsx',ub_vec_44','ub_vec_44');</v>
      </c>
      <c r="IU68">
        <v>44</v>
      </c>
      <c r="IV68" t="str">
        <f>"xlswrite('G:\Mi unidad\1. PROYECTOS TELLO 2022\SCM SPILL OVERS\outputs\pobreza\bajo_ingreso\1%\simulacion_1\output_tests.xlsx',ub_vec_"&amp;IU68&amp;"','ub_vec_"&amp;IU68&amp;"');"</f>
        <v>xlswrite('G:\Mi unidad\1. PROYECTOS TELLO 2022\SCM SPILL OVERS\outputs\pobreza\bajo_ingreso\1%\simulacion_1\output_tests.xlsx',ub_vec_44','ub_vec_44');</v>
      </c>
      <c r="JG68">
        <v>44</v>
      </c>
      <c r="JH68" t="str">
        <f>"xlswrite('G:\Mi unidad\1. PROYECTOS TELLO 2022\SCM SPILL OVERS\outputs\pobreza\densidad\1%\simulacion_1\output_tests.xlsx',ub_vec_"&amp;JG68&amp;"','ub_vec_"&amp;JG68&amp;"');"</f>
        <v>xlswrite('G:\Mi unidad\1. PROYECTOS TELLO 2022\SCM SPILL OVERS\outputs\pobreza\densidad\1%\simulacion_1\output_tests.xlsx',ub_vec_44','ub_vec_44');</v>
      </c>
      <c r="JS68">
        <v>44</v>
      </c>
      <c r="JT68" t="str">
        <f>"xlswrite('G:\Mi unidad\1. PROYECTOS TELLO 2022\SCM SPILL OVERS\outputs\pobreza\densidad_g\1%\simulacion_1\output_tests.xlsx',ub_vec_"&amp;JS68&amp;"','ub_vec_"&amp;JS68&amp;"');"</f>
        <v>xlswrite('G:\Mi unidad\1. PROYECTOS TELLO 2022\SCM SPILL OVERS\outputs\pobreza\densidad_g\1%\simulacion_1\output_tests.xlsx',ub_vec_44','ub_vec_44');</v>
      </c>
      <c r="KE68">
        <v>44</v>
      </c>
      <c r="KF68" t="str">
        <f>"xlswrite('G:\Mi unidad\1. PROYECTOS TELLO 2022\SCM SPILL OVERS\outputs\pobreza\distancia_centro_salud\1%\simulacion_1\output_tests.xlsx',ub_vec_"&amp;KE68&amp;"','ub_vec_"&amp;KE68&amp;"');"</f>
        <v>xlswrite('G:\Mi unidad\1. PROYECTOS TELLO 2022\SCM SPILL OVERS\outputs\pobreza\distancia_centro_salud\1%\simulacion_1\output_tests.xlsx',ub_vec_44','ub_vec_44');</v>
      </c>
      <c r="KR68">
        <v>44</v>
      </c>
      <c r="KS68" t="str">
        <f>"xlswrite('G:\Mi unidad\1. PROYECTOS TELLO 2022\SCM SPILL OVERS\outputs\pobreza\informalidad\1%\simulacion_1\output_tests.xlsx',ub_vec_"&amp;KR68&amp;"','ub_vec_"&amp;KR68&amp;"');"</f>
        <v>xlswrite('G:\Mi unidad\1. PROYECTOS TELLO 2022\SCM SPILL OVERS\outputs\pobreza\informalidad\1%\simulacion_1\output_tests.xlsx',ub_vec_44','ub_vec_44');</v>
      </c>
      <c r="LE68">
        <v>44</v>
      </c>
      <c r="LF68" t="str">
        <f>"xlswrite('G:\Mi unidad\1. PROYECTOS TELLO 2022\SCM SPILL OVERS\outputs\pobreza\alimentos\1%\simulacion_1\output_tests.xlsx',ub_vec_"&amp;LE68&amp;"','ub_vec_"&amp;LE68&amp;"');"</f>
        <v>xlswrite('G:\Mi unidad\1. PROYECTOS TELLO 2022\SCM SPILL OVERS\outputs\pobreza\alimentos\1%\simulacion_1\output_tests.xlsx',ub_vec_44','ub_vec_44');</v>
      </c>
      <c r="LL68">
        <v>44</v>
      </c>
      <c r="LM68" t="str">
        <f>"xlswrite('G:\Mi unidad\1. PROYECTOS TELLO 2022\SCM SPILL OVERS\outputs\pobreza\jefe_hogar\1%\simulacion_1\output_tests.xlsx',ub_vec_"&amp;LL68&amp;"','ub_vec_"&amp;LL68&amp;"');"</f>
        <v>xlswrite('G:\Mi unidad\1. PROYECTOS TELLO 2022\SCM SPILL OVERS\outputs\pobreza\jefe_hogar\1%\simulacion_1\output_tests.xlsx',ub_vec_44','ub_vec_44');</v>
      </c>
      <c r="LS68">
        <v>44</v>
      </c>
      <c r="LT68" t="str">
        <f>"xlswrite('G:\Mi unidad\1. PROYECTOS TELLO 2022\SCM SPILL OVERS\outputs\pobreza\mujeres\1%\simulacion_1\output_tests.xlsx',ub_vec_"&amp;LS68&amp;"','ub_vec_"&amp;LS68&amp;"');"</f>
        <v>xlswrite('G:\Mi unidad\1. PROYECTOS TELLO 2022\SCM SPILL OVERS\outputs\pobreza\mujeres\1%\simulacion_1\output_tests.xlsx',ub_vec_44','ub_vec_44');</v>
      </c>
      <c r="ME68">
        <v>44</v>
      </c>
      <c r="MF68" t="str">
        <f>"xlswrite('G:\Mi unidad\1. PROYECTOS TELLO 2022\SCM SPILL OVERS\outputs\pobreza\criminalidad\1%\simulacion_1\output_tests.xlsx',ub_vec_"&amp;ME68&amp;"','ub_vec_"&amp;ME68&amp;"');"</f>
        <v>xlswrite('G:\Mi unidad\1. PROYECTOS TELLO 2022\SCM SPILL OVERS\outputs\pobreza\criminalidad\1%\simulacion_1\output_tests.xlsx',ub_vec_44','ub_vec_44');</v>
      </c>
    </row>
    <row r="69" spans="64:344" x14ac:dyDescent="0.3">
      <c r="BL69">
        <v>44</v>
      </c>
      <c r="BM69" s="1" t="str">
        <f>"A_"&amp;BL67&amp;"(:,ind_"&amp;BL67&amp;" == 0) = [];"</f>
        <v>A_44(:,ind_44 == 0) = [];</v>
      </c>
      <c r="BR69">
        <v>44</v>
      </c>
      <c r="BS69" s="1" t="str">
        <f>"ind_"&amp;BR67&amp;" = xlsread('spillover_bajo_niv_educ_"&amp;BR67&amp;".xlsx')"</f>
        <v>ind_44 = xlsread('spillover_bajo_niv_educ_44.xlsx')</v>
      </c>
      <c r="BX69">
        <v>44</v>
      </c>
      <c r="BY69" s="1" t="str">
        <f>"ind_"&amp;BX67&amp;" = xlsread('spillover_bajo_ingreso_"&amp;BX67&amp;".xlsx')"</f>
        <v>ind_44 = xlsread('spillover_bajo_ingreso_44.xlsx')</v>
      </c>
      <c r="CD69">
        <v>44</v>
      </c>
      <c r="CE69" s="1" t="str">
        <f>"ind_"&amp;CD67&amp;" = xlsread('spillover_densidad_"&amp;CD67&amp;".xlsx')"</f>
        <v>ind_44 = xlsread('spillover_densidad_44.xlsx')</v>
      </c>
      <c r="CJ69">
        <v>44</v>
      </c>
      <c r="CK69" s="1" t="str">
        <f>"ind_"&amp;CJ67&amp;" = xlsread('spillover_densidad_g_"&amp;CJ67&amp;".xlsx')"</f>
        <v>ind_44 = xlsread('spillover_densidad_g_44.xlsx')</v>
      </c>
      <c r="CP69">
        <v>44</v>
      </c>
      <c r="CQ69" s="1" t="str">
        <f>"ind_"&amp;CP67&amp;" = xlsread('spillover_tiempo_cs_"&amp;CP67&amp;".xlsx')"</f>
        <v>ind_44 = xlsread('spillover_tiempo_cs_44.xlsx')</v>
      </c>
      <c r="CW69">
        <v>44</v>
      </c>
      <c r="CX69" s="1" t="str">
        <f>"A_"&amp;CW65&amp;"(:,ind_"&amp;CW65&amp;" == 0) = [];"</f>
        <v>A_42(:,ind_42 == 0) = [];</v>
      </c>
      <c r="DB69">
        <v>44</v>
      </c>
      <c r="DC69" s="1" t="str">
        <f>"ind_"&amp;DB67&amp;" = xlsread('spillover_criminalidad_"&amp;DB67&amp;".xlsx')"</f>
        <v>ind_44 = xlsread('spillover_criminalidad_44.xlsx')</v>
      </c>
      <c r="DG69">
        <v>44</v>
      </c>
      <c r="DH69" s="1" t="str">
        <f>"ind_"&amp;DG67&amp;" = xlsread('spillover_jefe_hogar_"&amp;DG67&amp;".xlsx')"</f>
        <v>ind_44 = xlsread('spillover_jefe_hogar_44.xlsx')</v>
      </c>
      <c r="DL69">
        <v>44</v>
      </c>
      <c r="DM69" s="1" t="str">
        <f>"ind_"&amp;DL67&amp;" = xlsread('spillover_mujeres_"&amp;DL67&amp;".xlsx')"</f>
        <v>ind_44 = xlsread('spillover_mujeres_44.xlsx')</v>
      </c>
      <c r="DQ69" s="1"/>
      <c r="EG69">
        <v>27</v>
      </c>
      <c r="EH69" s="1" t="str">
        <f>"gamma_hat_"&amp;EG68&amp;" = (A_"&amp;EG68&amp;"'*M_hat_"&amp;EG68&amp;"*A_"&amp;EG68&amp;")\(A_"&amp;EG68&amp;"'*(eye(N)-B_hat_"&amp;EG68&amp;")'*((eye(N)-B_hat_"&amp;EG68&amp;")*Y_Ts_"&amp;EG68&amp;"-a_hat_"&amp;EG68&amp;"));"</f>
        <v>gamma_hat_27 = (A_27'*M_hat_27*A_27)\(A_27'*(eye(N)-B_hat_27)'*((eye(N)-B_hat_27)*Y_Ts_27-a_hat_27));</v>
      </c>
      <c r="FF69" s="1" t="str">
        <f>"xlswrite('G:\Mi unidad\1. PROYECTOS TELLO 2022\SCM SPILL OVERS\outputs\pobreza\distancia_centro_salud\1%\simulacion_1\synthetic_control_spillover_outputs.xlsx',synthetic_control_sp_"&amp;$A10&amp;","&amp;$A10&amp;");"</f>
        <v>xlswrite('G:\Mi unidad\1. PROYECTOS TELLO 2022\SCM SPILL OVERS\outputs\pobreza\distancia_centro_salud\1%\simulacion_1\synthetic_control_spillover_outputs.xlsx',synthetic_control_sp_27,27);</v>
      </c>
      <c r="FM69" s="1" t="str">
        <f>"xlswrite('G:\Mi unidad\1. PROYECTOS TELLO 2022\SCM SPILL OVERS\outputs\pobreza\informalidad\1%\simulacion_1\synthetic_control_spillover_outputs.xlsx',synthetic_control_sp_"&amp;$A10&amp;","&amp;$A10&amp;");"</f>
        <v>xlswrite('G:\Mi unidad\1. PROYECTOS TELLO 2022\SCM SPILL OVERS\outputs\pobreza\informalidad\1%\simulacion_1\synthetic_control_spillover_outputs.xlsx',synthetic_control_sp_27,27);</v>
      </c>
      <c r="FS69" s="1" t="str">
        <f>"xlswrite('G:\Mi unidad\1. PROYECTOS TELLO 2022\SCM SPILL OVERS\outputs\pobreza\densidad\1%\simulacion_1\synthetic_control_spillover_outputs.xlsx',synthetic_control_sp_"&amp;$A10&amp;","&amp;$A10&amp;");"</f>
        <v>xlswrite('G:\Mi unidad\1. PROYECTOS TELLO 2022\SCM SPILL OVERS\outputs\pobreza\densidad\1%\simulacion_1\synthetic_control_spillover_outputs.xlsx',synthetic_control_sp_27,27);</v>
      </c>
      <c r="FZ69" s="1" t="str">
        <f>"xlswrite('G:\Mi unidad\1. PROYECTOS TELLO 2022\SCM SPILL OVERS\outputs\pobreza\bajo_niv_educ\1%\simulacion_1\synthetic_control_spillover_outputs.xlsx',synthetic_control_sp_"&amp;$A10&amp;","&amp;$A10&amp;");"</f>
        <v>xlswrite('G:\Mi unidad\1. PROYECTOS TELLO 2022\SCM SPILL OVERS\outputs\pobreza\bajo_niv_educ\1%\simulacion_1\synthetic_control_spillover_outputs.xlsx',synthetic_control_sp_27,27);</v>
      </c>
      <c r="GF69" s="1" t="str">
        <f>"xlswrite('G:\Mi unidad\1. PROYECTOS TELLO 2022\SCM SPILL OVERS\outputs\pobreza\bajo_ingreso\1%\simulacion_1\synthetic_control_spillover_outputs.xlsx',synthetic_control_sp_"&amp;$A10&amp;","&amp;$A10&amp;");"</f>
        <v>xlswrite('G:\Mi unidad\1. PROYECTOS TELLO 2022\SCM SPILL OVERS\outputs\pobreza\bajo_ingreso\1%\simulacion_1\synthetic_control_spillover_outputs.xlsx',synthetic_control_sp_27,27);</v>
      </c>
      <c r="GL69" s="1" t="str">
        <f>"xlswrite('G:\Mi unidad\1. PROYECTOS TELLO 2022\SCM SPILL OVERS\outputs\pobreza\densidad_g\1%\simulacion_1\synthetic_control_spillover_outputs.xlsx',synthetic_control_sp_"&amp;$A10&amp;","&amp;$A10&amp;");"</f>
        <v>xlswrite('G:\Mi unidad\1. PROYECTOS TELLO 2022\SCM SPILL OVERS\outputs\pobreza\densidad_g\1%\simulacion_1\synthetic_control_spillover_outputs.xlsx',synthetic_control_sp_27,27);</v>
      </c>
      <c r="GS69" s="1" t="str">
        <f>"xlswrite('G:\Mi unidad\1. PROYECTOS TELLO 2022\SCM SPILL OVERS\outputs\pobreza\alimentos\1%\simulacion_1\synthetic_control_spillover_outputs.xlsx',synthetic_control_sp_"&amp;$A10&amp;","&amp;$A10&amp;");"</f>
        <v>xlswrite('G:\Mi unidad\1. PROYECTOS TELLO 2022\SCM SPILL OVERS\outputs\pobreza\alimentos\1%\simulacion_1\synthetic_control_spillover_outputs.xlsx',synthetic_control_sp_27,27);</v>
      </c>
      <c r="GZ69" s="1" t="str">
        <f>"xlswrite('G:\Mi unidad\1. PROYECTOS TELLO 2022\SCM SPILL OVERS\outputs\pobreza\jefe_hogar\1%\simulacion_1\synthetic_control_spillover_outputs.xlsx',synthetic_control_sp_"&amp;$A10&amp;","&amp;$A10&amp;");"</f>
        <v>xlswrite('G:\Mi unidad\1. PROYECTOS TELLO 2022\SCM SPILL OVERS\outputs\pobreza\jefe_hogar\1%\simulacion_1\synthetic_control_spillover_outputs.xlsx',synthetic_control_sp_27,27);</v>
      </c>
      <c r="HF69" s="1" t="str">
        <f>"xlswrite('G:\Mi unidad\1. PROYECTOS TELLO 2022\SCM SPILL OVERS\outputs\pobreza\mujeres\1%\simulacion_1\synthetic_control_spillover_outputs.xlsx',synthetic_control_sp_"&amp;$A10&amp;","&amp;$A10&amp;");"</f>
        <v>xlswrite('G:\Mi unidad\1. PROYECTOS TELLO 2022\SCM SPILL OVERS\outputs\pobreza\mujeres\1%\simulacion_1\synthetic_control_spillover_outputs.xlsx',synthetic_control_sp_27,27);</v>
      </c>
      <c r="HL69" s="1" t="str">
        <f>"xlswrite('G:\Mi unidad\1. PROYECTOS TELLO 2022\SCM SPILL OVERS\outputs\pobreza\criminalidad\1%\simulacion_1\synthetic_control_spillover_outputs.xlsx',synthetic_control_sp_"&amp;$A10&amp;","&amp;$A10&amp;");"</f>
        <v>xlswrite('G:\Mi unidad\1. PROYECTOS TELLO 2022\SCM SPILL OVERS\outputs\pobreza\criminalidad\1%\simulacion_1\synthetic_control_spillover_outputs.xlsx',synthetic_control_sp_27,27);</v>
      </c>
      <c r="HS69">
        <v>26</v>
      </c>
      <c r="HT69" t="s">
        <v>35</v>
      </c>
      <c r="HZ69">
        <v>41</v>
      </c>
      <c r="IA69" t="str">
        <f>"spillover_test_"&amp;HZ69&amp;" = zeros(1,S);"</f>
        <v>spillover_test_41 = zeros(1,S);</v>
      </c>
      <c r="IG69">
        <v>44</v>
      </c>
      <c r="IH69" t="str">
        <f>"xlswrite('G:\Mi unidad\1. PROYECTOS TELLO 2022\SCM SPILL OVERS\outputs\pobreza\bajo_niv_educ\1%\simulacion_1\output_tests.xlsx',p_value_vec_"&amp;IG69&amp;"','p_value_vec_"&amp;IG69&amp;"');"</f>
        <v>xlswrite('G:\Mi unidad\1. PROYECTOS TELLO 2022\SCM SPILL OVERS\outputs\pobreza\bajo_niv_educ\1%\simulacion_1\output_tests.xlsx',p_value_vec_44','p_value_vec_44');</v>
      </c>
      <c r="IU69">
        <v>44</v>
      </c>
      <c r="IV69" t="str">
        <f>"xlswrite('G:\Mi unidad\1. PROYECTOS TELLO 2022\SCM SPILL OVERS\outputs\pobreza\bajo_ingreso\1%\simulacion_1\output_tests.xlsx',p_value_vec_"&amp;IU69&amp;"','p_value_vec_"&amp;IU69&amp;"');"</f>
        <v>xlswrite('G:\Mi unidad\1. PROYECTOS TELLO 2022\SCM SPILL OVERS\outputs\pobreza\bajo_ingreso\1%\simulacion_1\output_tests.xlsx',p_value_vec_44','p_value_vec_44');</v>
      </c>
      <c r="JG69">
        <v>44</v>
      </c>
      <c r="JH69" t="str">
        <f>"xlswrite('G:\Mi unidad\1. PROYECTOS TELLO 2022\SCM SPILL OVERS\outputs\pobreza\densidad\1%\simulacion_1\output_tests.xlsx',p_value_vec_"&amp;JG69&amp;"','p_value_vec_"&amp;JG69&amp;"');"</f>
        <v>xlswrite('G:\Mi unidad\1. PROYECTOS TELLO 2022\SCM SPILL OVERS\outputs\pobreza\densidad\1%\simulacion_1\output_tests.xlsx',p_value_vec_44','p_value_vec_44');</v>
      </c>
      <c r="JS69">
        <v>44</v>
      </c>
      <c r="JT69" t="str">
        <f>"xlswrite('G:\Mi unidad\1. PROYECTOS TELLO 2022\SCM SPILL OVERS\outputs\pobreza\densidad_g\1%\simulacion_1\output_tests.xlsx',p_value_vec_"&amp;JS69&amp;"','p_value_vec_"&amp;JS69&amp;"');"</f>
        <v>xlswrite('G:\Mi unidad\1. PROYECTOS TELLO 2022\SCM SPILL OVERS\outputs\pobreza\densidad_g\1%\simulacion_1\output_tests.xlsx',p_value_vec_44','p_value_vec_44');</v>
      </c>
      <c r="KE69">
        <v>44</v>
      </c>
      <c r="KF69" t="str">
        <f>"xlswrite('G:\Mi unidad\1. PROYECTOS TELLO 2022\SCM SPILL OVERS\outputs\pobreza\distancia_centro_salud\1%\simulacion_1\output_tests.xlsx',p_value_vec_"&amp;KE69&amp;"','p_value_vec_"&amp;KE69&amp;"');"</f>
        <v>xlswrite('G:\Mi unidad\1. PROYECTOS TELLO 2022\SCM SPILL OVERS\outputs\pobreza\distancia_centro_salud\1%\simulacion_1\output_tests.xlsx',p_value_vec_44','p_value_vec_44');</v>
      </c>
      <c r="KR69">
        <v>44</v>
      </c>
      <c r="KS69" t="str">
        <f>"xlswrite('G:\Mi unidad\1. PROYECTOS TELLO 2022\SCM SPILL OVERS\outputs\pobreza\informalidad\1%\simulacion_1\output_tests.xlsx',p_value_vec_"&amp;KR69&amp;"','p_value_vec_"&amp;KR69&amp;"');"</f>
        <v>xlswrite('G:\Mi unidad\1. PROYECTOS TELLO 2022\SCM SPILL OVERS\outputs\pobreza\informalidad\1%\simulacion_1\output_tests.xlsx',p_value_vec_44','p_value_vec_44');</v>
      </c>
      <c r="LE69">
        <v>44</v>
      </c>
      <c r="LF69" t="str">
        <f>"xlswrite('G:\Mi unidad\1. PROYECTOS TELLO 2022\SCM SPILL OVERS\outputs\pobreza\alimentos\1%\simulacion_1\output_tests.xlsx',p_value_vec_"&amp;LE69&amp;"','p_value_vec_"&amp;LE69&amp;"');"</f>
        <v>xlswrite('G:\Mi unidad\1. PROYECTOS TELLO 2022\SCM SPILL OVERS\outputs\pobreza\alimentos\1%\simulacion_1\output_tests.xlsx',p_value_vec_44','p_value_vec_44');</v>
      </c>
      <c r="LL69">
        <v>44</v>
      </c>
      <c r="LM69" t="str">
        <f>"xlswrite('G:\Mi unidad\1. PROYECTOS TELLO 2022\SCM SPILL OVERS\outputs\pobreza\jefe_hogar\1%\simulacion_1\output_tests.xlsx',p_value_vec_"&amp;LL69&amp;"','p_value_vec_"&amp;LL69&amp;"');"</f>
        <v>xlswrite('G:\Mi unidad\1. PROYECTOS TELLO 2022\SCM SPILL OVERS\outputs\pobreza\jefe_hogar\1%\simulacion_1\output_tests.xlsx',p_value_vec_44','p_value_vec_44');</v>
      </c>
      <c r="LS69">
        <v>44</v>
      </c>
      <c r="LT69" t="str">
        <f>"xlswrite('G:\Mi unidad\1. PROYECTOS TELLO 2022\SCM SPILL OVERS\outputs\pobreza\mujeres\1%\simulacion_1\output_tests.xlsx',p_value_vec_"&amp;LS69&amp;"','p_value_vec_"&amp;LS69&amp;"');"</f>
        <v>xlswrite('G:\Mi unidad\1. PROYECTOS TELLO 2022\SCM SPILL OVERS\outputs\pobreza\mujeres\1%\simulacion_1\output_tests.xlsx',p_value_vec_44','p_value_vec_44');</v>
      </c>
      <c r="ME69">
        <v>44</v>
      </c>
      <c r="MF69" t="str">
        <f>"xlswrite('G:\Mi unidad\1. PROYECTOS TELLO 2022\SCM SPILL OVERS\outputs\pobreza\criminalidad\1%\simulacion_1\output_tests.xlsx',p_value_vec_"&amp;ME69&amp;"','p_value_vec_"&amp;ME69&amp;"');"</f>
        <v>xlswrite('G:\Mi unidad\1. PROYECTOS TELLO 2022\SCM SPILL OVERS\outputs\pobreza\criminalidad\1%\simulacion_1\output_tests.xlsx',p_value_vec_44','p_value_vec_44');</v>
      </c>
    </row>
    <row r="70" spans="64:344" x14ac:dyDescent="0.3">
      <c r="BL70">
        <v>44</v>
      </c>
      <c r="BR70">
        <v>44</v>
      </c>
      <c r="BS70" s="1" t="str">
        <f>"A_"&amp;BR67&amp;" = eye(N);"</f>
        <v>A_44 = eye(N);</v>
      </c>
      <c r="BX70">
        <v>44</v>
      </c>
      <c r="BY70" s="1" t="str">
        <f>"A_"&amp;BX67&amp;" = eye(N);"</f>
        <v>A_44 = eye(N);</v>
      </c>
      <c r="CD70">
        <v>44</v>
      </c>
      <c r="CE70" s="1" t="str">
        <f>"A_"&amp;CD67&amp;" = eye(N);"</f>
        <v>A_44 = eye(N);</v>
      </c>
      <c r="CJ70">
        <v>44</v>
      </c>
      <c r="CK70" s="1" t="str">
        <f>"A_"&amp;CJ67&amp;" = eye(N);"</f>
        <v>A_44 = eye(N);</v>
      </c>
      <c r="CP70">
        <v>44</v>
      </c>
      <c r="CQ70" s="1" t="str">
        <f>"A_"&amp;CP67&amp;" = eye(N);"</f>
        <v>A_44 = eye(N);</v>
      </c>
      <c r="CW70">
        <v>44</v>
      </c>
      <c r="CX70" t="str">
        <f>"%A_"&amp;CW70</f>
        <v>%A_44</v>
      </c>
      <c r="DB70">
        <v>44</v>
      </c>
      <c r="DC70" s="1" t="str">
        <f>"A_"&amp;DB67&amp;" = eye(N);"</f>
        <v>A_44 = eye(N);</v>
      </c>
      <c r="DG70">
        <v>44</v>
      </c>
      <c r="DH70" s="1" t="str">
        <f>"A_"&amp;DG67&amp;" = eye(N);"</f>
        <v>A_44 = eye(N);</v>
      </c>
      <c r="DL70">
        <v>44</v>
      </c>
      <c r="DM70" s="1" t="str">
        <f>"A_"&amp;DL67&amp;" = eye(N);"</f>
        <v>A_44 = eye(N);</v>
      </c>
      <c r="DQ70" s="1"/>
      <c r="EG70">
        <v>27</v>
      </c>
      <c r="EH70" s="1" t="str">
        <f>"alpha_hat_"&amp;EG70&amp;" = A_"&amp;EG70&amp;"*gamma_hat_"&amp;EG70&amp;";"</f>
        <v>alpha_hat_27 = A_27*gamma_hat_27;</v>
      </c>
      <c r="FF70" s="1" t="str">
        <f>"xlswrite('G:\Mi unidad\1. PROYECTOS TELLO 2022\SCM SPILL OVERS\outputs\pobreza\distancia_centro_salud\1%\simulacion_1\synthetic_control_spillover_outputs.xlsx',synthetic_control_sp_"&amp;$A11&amp;","&amp;$A11&amp;");"</f>
        <v>xlswrite('G:\Mi unidad\1. PROYECTOS TELLO 2022\SCM SPILL OVERS\outputs\pobreza\distancia_centro_salud\1%\simulacion_1\synthetic_control_spillover_outputs.xlsx',synthetic_control_sp_38,38);</v>
      </c>
      <c r="FM70" s="1" t="str">
        <f>"xlswrite('G:\Mi unidad\1. PROYECTOS TELLO 2022\SCM SPILL OVERS\outputs\pobreza\informalidad\1%\simulacion_1\synthetic_control_spillover_outputs.xlsx',synthetic_control_sp_"&amp;$A11&amp;","&amp;$A11&amp;");"</f>
        <v>xlswrite('G:\Mi unidad\1. PROYECTOS TELLO 2022\SCM SPILL OVERS\outputs\pobreza\informalidad\1%\simulacion_1\synthetic_control_spillover_outputs.xlsx',synthetic_control_sp_38,38);</v>
      </c>
      <c r="FS70" s="1" t="str">
        <f>"xlswrite('G:\Mi unidad\1. PROYECTOS TELLO 2022\SCM SPILL OVERS\outputs\pobreza\densidad\1%\simulacion_1\synthetic_control_spillover_outputs.xlsx',synthetic_control_sp_"&amp;$A11&amp;","&amp;$A11&amp;");"</f>
        <v>xlswrite('G:\Mi unidad\1. PROYECTOS TELLO 2022\SCM SPILL OVERS\outputs\pobreza\densidad\1%\simulacion_1\synthetic_control_spillover_outputs.xlsx',synthetic_control_sp_38,38);</v>
      </c>
      <c r="FZ70" s="1" t="str">
        <f>"xlswrite('G:\Mi unidad\1. PROYECTOS TELLO 2022\SCM SPILL OVERS\outputs\pobreza\bajo_niv_educ\1%\simulacion_1\synthetic_control_spillover_outputs.xlsx',synthetic_control_sp_"&amp;$A11&amp;","&amp;$A11&amp;");"</f>
        <v>xlswrite('G:\Mi unidad\1. PROYECTOS TELLO 2022\SCM SPILL OVERS\outputs\pobreza\bajo_niv_educ\1%\simulacion_1\synthetic_control_spillover_outputs.xlsx',synthetic_control_sp_38,38);</v>
      </c>
      <c r="GF70" s="1" t="str">
        <f>"xlswrite('G:\Mi unidad\1. PROYECTOS TELLO 2022\SCM SPILL OVERS\outputs\pobreza\bajo_ingreso\1%\simulacion_1\synthetic_control_spillover_outputs.xlsx',synthetic_control_sp_"&amp;$A11&amp;","&amp;$A11&amp;");"</f>
        <v>xlswrite('G:\Mi unidad\1. PROYECTOS TELLO 2022\SCM SPILL OVERS\outputs\pobreza\bajo_ingreso\1%\simulacion_1\synthetic_control_spillover_outputs.xlsx',synthetic_control_sp_38,38);</v>
      </c>
      <c r="GL70" s="1" t="str">
        <f>"xlswrite('G:\Mi unidad\1. PROYECTOS TELLO 2022\SCM SPILL OVERS\outputs\pobreza\densidad_g\1%\simulacion_1\synthetic_control_spillover_outputs.xlsx',synthetic_control_sp_"&amp;$A11&amp;","&amp;$A11&amp;");"</f>
        <v>xlswrite('G:\Mi unidad\1. PROYECTOS TELLO 2022\SCM SPILL OVERS\outputs\pobreza\densidad_g\1%\simulacion_1\synthetic_control_spillover_outputs.xlsx',synthetic_control_sp_38,38);</v>
      </c>
      <c r="GS70" s="1" t="str">
        <f>"xlswrite('G:\Mi unidad\1. PROYECTOS TELLO 2022\SCM SPILL OVERS\outputs\pobreza\alimentos\1%\simulacion_1\synthetic_control_spillover_outputs.xlsx',synthetic_control_sp_"&amp;$A11&amp;","&amp;$A11&amp;");"</f>
        <v>xlswrite('G:\Mi unidad\1. PROYECTOS TELLO 2022\SCM SPILL OVERS\outputs\pobreza\alimentos\1%\simulacion_1\synthetic_control_spillover_outputs.xlsx',synthetic_control_sp_38,38);</v>
      </c>
      <c r="GZ70" s="1" t="str">
        <f>"xlswrite('G:\Mi unidad\1. PROYECTOS TELLO 2022\SCM SPILL OVERS\outputs\pobreza\jefe_hogar\1%\simulacion_1\synthetic_control_spillover_outputs.xlsx',synthetic_control_sp_"&amp;$A11&amp;","&amp;$A11&amp;");"</f>
        <v>xlswrite('G:\Mi unidad\1. PROYECTOS TELLO 2022\SCM SPILL OVERS\outputs\pobreza\jefe_hogar\1%\simulacion_1\synthetic_control_spillover_outputs.xlsx',synthetic_control_sp_38,38);</v>
      </c>
      <c r="HF70" s="1" t="str">
        <f>"xlswrite('G:\Mi unidad\1. PROYECTOS TELLO 2022\SCM SPILL OVERS\outputs\pobreza\mujeres\1%\simulacion_1\synthetic_control_spillover_outputs.xlsx',synthetic_control_sp_"&amp;$A11&amp;","&amp;$A11&amp;");"</f>
        <v>xlswrite('G:\Mi unidad\1. PROYECTOS TELLO 2022\SCM SPILL OVERS\outputs\pobreza\mujeres\1%\simulacion_1\synthetic_control_spillover_outputs.xlsx',synthetic_control_sp_38,38);</v>
      </c>
      <c r="HL70" s="1" t="str">
        <f>"xlswrite('G:\Mi unidad\1. PROYECTOS TELLO 2022\SCM SPILL OVERS\outputs\pobreza\criminalidad\1%\simulacion_1\synthetic_control_spillover_outputs.xlsx',synthetic_control_sp_"&amp;$A11&amp;","&amp;$A11&amp;");"</f>
        <v>xlswrite('G:\Mi unidad\1. PROYECTOS TELLO 2022\SCM SPILL OVERS\outputs\pobreza\criminalidad\1%\simulacion_1\synthetic_control_spillover_outputs.xlsx',synthetic_control_sp_38,38);</v>
      </c>
      <c r="HS70">
        <v>26</v>
      </c>
      <c r="HT70" t="str">
        <f>"    [p_value_"&amp;HS70&amp; ",lb_"&amp;HS70&amp;",ub_"&amp;HS70&amp;"] = sp_andrews_te(Y_pre_"&amp;HS70&amp;",pobreza_"&amp;HS70&amp;"(:,T+s),A_"&amp;HS70&amp;",C,.05);"</f>
        <v xml:space="preserve">    [p_value_26,lb_26,ub_26] = sp_andrews_te(Y_pre_26,pobreza_26(:,T+s),A_26,C,.05);</v>
      </c>
      <c r="HZ70">
        <v>41</v>
      </c>
      <c r="IA70" t="s">
        <v>35</v>
      </c>
      <c r="IG70">
        <v>44</v>
      </c>
      <c r="IH70" t="str">
        <f>"xlswrite('G:\Mi unidad\1. PROYECTOS TELLO 2022\SCM SPILL OVERS\outputs\pobreza\bajo_niv_educ\1%\simulacion_1\output_tests.xlsx',alpha1_hat_vec_"&amp;IG70&amp;"','alpha1_hat_vec_"&amp;IG70&amp;"');"</f>
        <v>xlswrite('G:\Mi unidad\1. PROYECTOS TELLO 2022\SCM SPILL OVERS\outputs\pobreza\bajo_niv_educ\1%\simulacion_1\output_tests.xlsx',alpha1_hat_vec_44','alpha1_hat_vec_44');</v>
      </c>
      <c r="IU70">
        <v>44</v>
      </c>
      <c r="IV70" t="str">
        <f>"xlswrite('G:\Mi unidad\1. PROYECTOS TELLO 2022\SCM SPILL OVERS\outputs\pobreza\bajo_ingreso\1%\simulacion_1\output_tests.xlsx',alpha1_hat_vec_"&amp;IU70&amp;"','alpha1_hat_vec_"&amp;IU70&amp;"');"</f>
        <v>xlswrite('G:\Mi unidad\1. PROYECTOS TELLO 2022\SCM SPILL OVERS\outputs\pobreza\bajo_ingreso\1%\simulacion_1\output_tests.xlsx',alpha1_hat_vec_44','alpha1_hat_vec_44');</v>
      </c>
      <c r="JG70">
        <v>44</v>
      </c>
      <c r="JH70" t="str">
        <f>"xlswrite('G:\Mi unidad\1. PROYECTOS TELLO 2022\SCM SPILL OVERS\outputs\pobreza\densidad\1%\simulacion_1\output_tests.xlsx',alpha1_hat_vec_"&amp;JG70&amp;"','alpha1_hat_vec_"&amp;JG70&amp;"');"</f>
        <v>xlswrite('G:\Mi unidad\1. PROYECTOS TELLO 2022\SCM SPILL OVERS\outputs\pobreza\densidad\1%\simulacion_1\output_tests.xlsx',alpha1_hat_vec_44','alpha1_hat_vec_44');</v>
      </c>
      <c r="JS70">
        <v>44</v>
      </c>
      <c r="JT70" t="str">
        <f>"xlswrite('G:\Mi unidad\1. PROYECTOS TELLO 2022\SCM SPILL OVERS\outputs\pobreza\densidad_g\1%\simulacion_1\output_tests.xlsx',alpha1_hat_vec_"&amp;JS70&amp;"','alpha1_hat_vec_"&amp;JS70&amp;"');"</f>
        <v>xlswrite('G:\Mi unidad\1. PROYECTOS TELLO 2022\SCM SPILL OVERS\outputs\pobreza\densidad_g\1%\simulacion_1\output_tests.xlsx',alpha1_hat_vec_44','alpha1_hat_vec_44');</v>
      </c>
      <c r="KE70">
        <v>44</v>
      </c>
      <c r="KF70" t="str">
        <f>"xlswrite('G:\Mi unidad\1. PROYECTOS TELLO 2022\SCM SPILL OVERS\outputs\pobreza\distancia_centro_salud\1%\simulacion_1\output_tests.xlsx',alpha1_hat_vec_"&amp;KE70&amp;"','alpha1_hat_vec_"&amp;KE70&amp;"');"</f>
        <v>xlswrite('G:\Mi unidad\1. PROYECTOS TELLO 2022\SCM SPILL OVERS\outputs\pobreza\distancia_centro_salud\1%\simulacion_1\output_tests.xlsx',alpha1_hat_vec_44','alpha1_hat_vec_44');</v>
      </c>
      <c r="KR70">
        <v>44</v>
      </c>
      <c r="KS70" t="str">
        <f>"xlswrite('G:\Mi unidad\1. PROYECTOS TELLO 2022\SCM SPILL OVERS\outputs\pobreza\informalidad\1%\simulacion_1\output_tests.xlsx',alpha1_hat_vec_"&amp;KR70&amp;"','alpha1_hat_vec_"&amp;KR70&amp;"');"</f>
        <v>xlswrite('G:\Mi unidad\1. PROYECTOS TELLO 2022\SCM SPILL OVERS\outputs\pobreza\informalidad\1%\simulacion_1\output_tests.xlsx',alpha1_hat_vec_44','alpha1_hat_vec_44');</v>
      </c>
      <c r="LE70">
        <v>44</v>
      </c>
      <c r="LF70" t="str">
        <f>"xlswrite('G:\Mi unidad\1. PROYECTOS TELLO 2022\SCM SPILL OVERS\outputs\pobreza\alimentos\1%\simulacion_1\output_tests.xlsx',alpha1_hat_vec_"&amp;LE70&amp;"','alpha1_hat_vec_"&amp;LE70&amp;"');"</f>
        <v>xlswrite('G:\Mi unidad\1. PROYECTOS TELLO 2022\SCM SPILL OVERS\outputs\pobreza\alimentos\1%\simulacion_1\output_tests.xlsx',alpha1_hat_vec_44','alpha1_hat_vec_44');</v>
      </c>
      <c r="LL70">
        <v>44</v>
      </c>
      <c r="LM70" t="str">
        <f>"xlswrite('G:\Mi unidad\1. PROYECTOS TELLO 2022\SCM SPILL OVERS\outputs\pobreza\jefe_hogar\1%\simulacion_1\output_tests.xlsx',alpha1_hat_vec_"&amp;LL70&amp;"','alpha1_hat_vec_"&amp;LL70&amp;"');"</f>
        <v>xlswrite('G:\Mi unidad\1. PROYECTOS TELLO 2022\SCM SPILL OVERS\outputs\pobreza\jefe_hogar\1%\simulacion_1\output_tests.xlsx',alpha1_hat_vec_44','alpha1_hat_vec_44');</v>
      </c>
      <c r="LS70">
        <v>44</v>
      </c>
      <c r="LT70" t="str">
        <f>"xlswrite('G:\Mi unidad\1. PROYECTOS TELLO 2022\SCM SPILL OVERS\outputs\pobreza\mujeres\1%\simulacion_1\output_tests.xlsx',alpha1_hat_vec_"&amp;LS70&amp;"','alpha1_hat_vec_"&amp;LS70&amp;"');"</f>
        <v>xlswrite('G:\Mi unidad\1. PROYECTOS TELLO 2022\SCM SPILL OVERS\outputs\pobreza\mujeres\1%\simulacion_1\output_tests.xlsx',alpha1_hat_vec_44','alpha1_hat_vec_44');</v>
      </c>
      <c r="ME70">
        <v>44</v>
      </c>
      <c r="MF70" t="str">
        <f>"xlswrite('G:\Mi unidad\1. PROYECTOS TELLO 2022\SCM SPILL OVERS\outputs\pobreza\criminalidad\1%\simulacion_1\output_tests.xlsx',alpha1_hat_vec_"&amp;ME70&amp;"','alpha1_hat_vec_"&amp;ME70&amp;"');"</f>
        <v>xlswrite('G:\Mi unidad\1. PROYECTOS TELLO 2022\SCM SPILL OVERS\outputs\pobreza\criminalidad\1%\simulacion_1\output_tests.xlsx',alpha1_hat_vec_44','alpha1_hat_vec_44');</v>
      </c>
    </row>
    <row r="71" spans="64:344" x14ac:dyDescent="0.3">
      <c r="BL71">
        <v>44</v>
      </c>
      <c r="BR71">
        <v>44</v>
      </c>
      <c r="BS71" s="1" t="str">
        <f>"A_"&amp;BR67&amp;"(:,ind_"&amp;BR67&amp;" == 0) = [];"</f>
        <v>A_44(:,ind_44 == 0) = [];</v>
      </c>
      <c r="BX71">
        <v>44</v>
      </c>
      <c r="BY71" s="1" t="str">
        <f>"A_"&amp;BX67&amp;"(:,ind_"&amp;BX67&amp;" == 0) = [];"</f>
        <v>A_44(:,ind_44 == 0) = [];</v>
      </c>
      <c r="CD71">
        <v>44</v>
      </c>
      <c r="CE71" s="1" t="str">
        <f>"A_"&amp;CD67&amp;"(:,ind_"&amp;CD67&amp;" == 0) = [];"</f>
        <v>A_44(:,ind_44 == 0) = [];</v>
      </c>
      <c r="CJ71">
        <v>44</v>
      </c>
      <c r="CK71" s="1" t="str">
        <f>"A_"&amp;CJ67&amp;"(:,ind_"&amp;CJ67&amp;" == 0) = [];"</f>
        <v>A_44(:,ind_44 == 0) = [];</v>
      </c>
      <c r="CP71">
        <v>44</v>
      </c>
      <c r="CQ71" s="1" t="str">
        <f>"A_"&amp;CP67&amp;"(:,ind_"&amp;CP67&amp;" == 0) = [];"</f>
        <v>A_44(:,ind_44 == 0) = [];</v>
      </c>
      <c r="CW71">
        <v>44</v>
      </c>
      <c r="CX71" t="str">
        <f>"% Provincia_"&amp;CW71</f>
        <v>% Provincia_44</v>
      </c>
      <c r="DB71">
        <v>44</v>
      </c>
      <c r="DC71" s="1" t="str">
        <f>"A_"&amp;DB67&amp;"(:,ind_"&amp;DB67&amp;" == 0) = [];"</f>
        <v>A_44(:,ind_44 == 0) = [];</v>
      </c>
      <c r="DG71">
        <v>44</v>
      </c>
      <c r="DH71" s="1" t="str">
        <f>"A_"&amp;DG67&amp;"(:,ind_"&amp;DG67&amp;" == 0) = [];"</f>
        <v>A_44(:,ind_44 == 0) = [];</v>
      </c>
      <c r="DL71">
        <v>44</v>
      </c>
      <c r="DM71" s="1" t="str">
        <f>"A_"&amp;DL67&amp;"(:,ind_"&amp;DL67&amp;" == 0) = [];"</f>
        <v>A_44(:,ind_44 == 0) = [];</v>
      </c>
      <c r="DQ71" s="1"/>
      <c r="EG71">
        <v>27</v>
      </c>
      <c r="EH71" s="1" t="str">
        <f>"alpha1_hat_vec_"&amp;EG71&amp;"(s) = alpha_hat_"&amp;EG71&amp;"(1);"</f>
        <v>alpha1_hat_vec_27(s) = alpha_hat_27(1);</v>
      </c>
      <c r="FF71" s="1" t="str">
        <f>"xlswrite('G:\Mi unidad\1. PROYECTOS TELLO 2022\SCM SPILL OVERS\outputs\pobreza\distancia_centro_salud\1%\simulacion_1\synthetic_control_spillover_outputs.xlsx',synthetic_control_sp_"&amp;$A12&amp;","&amp;$A12&amp;");"</f>
        <v>xlswrite('G:\Mi unidad\1. PROYECTOS TELLO 2022\SCM SPILL OVERS\outputs\pobreza\distancia_centro_salud\1%\simulacion_1\synthetic_control_spillover_outputs.xlsx',synthetic_control_sp_39,39);</v>
      </c>
      <c r="FM71" s="1" t="str">
        <f>"xlswrite('G:\Mi unidad\1. PROYECTOS TELLO 2022\SCM SPILL OVERS\outputs\pobreza\informalidad\1%\simulacion_1\synthetic_control_spillover_outputs.xlsx',synthetic_control_sp_"&amp;$A12&amp;","&amp;$A12&amp;");"</f>
        <v>xlswrite('G:\Mi unidad\1. PROYECTOS TELLO 2022\SCM SPILL OVERS\outputs\pobreza\informalidad\1%\simulacion_1\synthetic_control_spillover_outputs.xlsx',synthetic_control_sp_39,39);</v>
      </c>
      <c r="FS71" s="1" t="str">
        <f>"xlswrite('G:\Mi unidad\1. PROYECTOS TELLO 2022\SCM SPILL OVERS\outputs\pobreza\densidad\1%\simulacion_1\synthetic_control_spillover_outputs.xlsx',synthetic_control_sp_"&amp;$A12&amp;","&amp;$A12&amp;");"</f>
        <v>xlswrite('G:\Mi unidad\1. PROYECTOS TELLO 2022\SCM SPILL OVERS\outputs\pobreza\densidad\1%\simulacion_1\synthetic_control_spillover_outputs.xlsx',synthetic_control_sp_39,39);</v>
      </c>
      <c r="FZ71" s="1" t="str">
        <f>"xlswrite('G:\Mi unidad\1. PROYECTOS TELLO 2022\SCM SPILL OVERS\outputs\pobreza\bajo_niv_educ\1%\simulacion_1\synthetic_control_spillover_outputs.xlsx',synthetic_control_sp_"&amp;$A12&amp;","&amp;$A12&amp;");"</f>
        <v>xlswrite('G:\Mi unidad\1. PROYECTOS TELLO 2022\SCM SPILL OVERS\outputs\pobreza\bajo_niv_educ\1%\simulacion_1\synthetic_control_spillover_outputs.xlsx',synthetic_control_sp_39,39);</v>
      </c>
      <c r="GF71" s="1" t="str">
        <f>"xlswrite('G:\Mi unidad\1. PROYECTOS TELLO 2022\SCM SPILL OVERS\outputs\pobreza\bajo_ingreso\1%\simulacion_1\synthetic_control_spillover_outputs.xlsx',synthetic_control_sp_"&amp;$A12&amp;","&amp;$A12&amp;");"</f>
        <v>xlswrite('G:\Mi unidad\1. PROYECTOS TELLO 2022\SCM SPILL OVERS\outputs\pobreza\bajo_ingreso\1%\simulacion_1\synthetic_control_spillover_outputs.xlsx',synthetic_control_sp_39,39);</v>
      </c>
      <c r="GL71" s="1" t="str">
        <f>"xlswrite('G:\Mi unidad\1. PROYECTOS TELLO 2022\SCM SPILL OVERS\outputs\pobreza\densidad_g\1%\simulacion_1\synthetic_control_spillover_outputs.xlsx',synthetic_control_sp_"&amp;$A12&amp;","&amp;$A12&amp;");"</f>
        <v>xlswrite('G:\Mi unidad\1. PROYECTOS TELLO 2022\SCM SPILL OVERS\outputs\pobreza\densidad_g\1%\simulacion_1\synthetic_control_spillover_outputs.xlsx',synthetic_control_sp_39,39);</v>
      </c>
      <c r="GS71" s="1" t="str">
        <f>"xlswrite('G:\Mi unidad\1. PROYECTOS TELLO 2022\SCM SPILL OVERS\outputs\pobreza\alimentos\1%\simulacion_1\synthetic_control_spillover_outputs.xlsx',synthetic_control_sp_"&amp;$A12&amp;","&amp;$A12&amp;");"</f>
        <v>xlswrite('G:\Mi unidad\1. PROYECTOS TELLO 2022\SCM SPILL OVERS\outputs\pobreza\alimentos\1%\simulacion_1\synthetic_control_spillover_outputs.xlsx',synthetic_control_sp_39,39);</v>
      </c>
      <c r="GZ71" s="1" t="str">
        <f>"xlswrite('G:\Mi unidad\1. PROYECTOS TELLO 2022\SCM SPILL OVERS\outputs\pobreza\jefe_hogar\1%\simulacion_1\synthetic_control_spillover_outputs.xlsx',synthetic_control_sp_"&amp;$A12&amp;","&amp;$A12&amp;");"</f>
        <v>xlswrite('G:\Mi unidad\1. PROYECTOS TELLO 2022\SCM SPILL OVERS\outputs\pobreza\jefe_hogar\1%\simulacion_1\synthetic_control_spillover_outputs.xlsx',synthetic_control_sp_39,39);</v>
      </c>
      <c r="HF71" s="1" t="str">
        <f>"xlswrite('G:\Mi unidad\1. PROYECTOS TELLO 2022\SCM SPILL OVERS\outputs\pobreza\mujeres\1%\simulacion_1\synthetic_control_spillover_outputs.xlsx',synthetic_control_sp_"&amp;$A12&amp;","&amp;$A12&amp;");"</f>
        <v>xlswrite('G:\Mi unidad\1. PROYECTOS TELLO 2022\SCM SPILL OVERS\outputs\pobreza\mujeres\1%\simulacion_1\synthetic_control_spillover_outputs.xlsx',synthetic_control_sp_39,39);</v>
      </c>
      <c r="HL71" s="1" t="str">
        <f>"xlswrite('G:\Mi unidad\1. PROYECTOS TELLO 2022\SCM SPILL OVERS\outputs\pobreza\criminalidad\1%\simulacion_1\synthetic_control_spillover_outputs.xlsx',synthetic_control_sp_"&amp;$A12&amp;","&amp;$A12&amp;");"</f>
        <v>xlswrite('G:\Mi unidad\1. PROYECTOS TELLO 2022\SCM SPILL OVERS\outputs\pobreza\criminalidad\1%\simulacion_1\synthetic_control_spillover_outputs.xlsx',synthetic_control_sp_39,39);</v>
      </c>
      <c r="HS71">
        <v>26</v>
      </c>
      <c r="HT71" t="str">
        <f>"    p_value_vec_"&amp;HS71&amp;"(s) = p_value_"&amp;HS71&amp;";"</f>
        <v xml:space="preserve">    p_value_vec_26(s) = p_value_26;</v>
      </c>
      <c r="HZ71">
        <v>41</v>
      </c>
      <c r="IA71" t="s">
        <v>36</v>
      </c>
      <c r="IG71">
        <v>44</v>
      </c>
      <c r="IH71" t="str">
        <f>"xlswrite('G:\Mi unidad\1. PROYECTOS TELLO 2022\SCM SPILL OVERS\outputs\pobreza\bajo_niv_educ\1%\simulacion_1\output_tests.xlsx',spillover_test_"&amp;IG71&amp;"','sp_test_"&amp;IG71&amp;"');"</f>
        <v>xlswrite('G:\Mi unidad\1. PROYECTOS TELLO 2022\SCM SPILL OVERS\outputs\pobreza\bajo_niv_educ\1%\simulacion_1\output_tests.xlsx',spillover_test_44','sp_test_44');</v>
      </c>
      <c r="IU71">
        <v>44</v>
      </c>
      <c r="IV71" t="str">
        <f>"xlswrite('G:\Mi unidad\1. PROYECTOS TELLO 2022\SCM SPILL OVERS\outputs\pobreza\bajo_ingreso\1%\simulacion_1\output_tests.xlsx',spillover_test_"&amp;IU71&amp;"','sp_test_"&amp;IU71&amp;"');"</f>
        <v>xlswrite('G:\Mi unidad\1. PROYECTOS TELLO 2022\SCM SPILL OVERS\outputs\pobreza\bajo_ingreso\1%\simulacion_1\output_tests.xlsx',spillover_test_44','sp_test_44');</v>
      </c>
      <c r="JG71">
        <v>44</v>
      </c>
      <c r="JH71" t="str">
        <f>"xlswrite('G:\Mi unidad\1. PROYECTOS TELLO 2022\SCM SPILL OVERS\outputs\pobreza\densidad\1%\simulacion_1\output_tests.xlsx',spillover_test_"&amp;JG71&amp;"','sp_test_"&amp;JG71&amp;"');"</f>
        <v>xlswrite('G:\Mi unidad\1. PROYECTOS TELLO 2022\SCM SPILL OVERS\outputs\pobreza\densidad\1%\simulacion_1\output_tests.xlsx',spillover_test_44','sp_test_44');</v>
      </c>
      <c r="JS71">
        <v>44</v>
      </c>
      <c r="JT71" t="str">
        <f>"xlswrite('G:\Mi unidad\1. PROYECTOS TELLO 2022\SCM SPILL OVERS\outputs\pobreza\densidad_g\1%\simulacion_1\output_tests.xlsx',spillover_test_"&amp;JS71&amp;"','sp_test_"&amp;JS71&amp;"');"</f>
        <v>xlswrite('G:\Mi unidad\1. PROYECTOS TELLO 2022\SCM SPILL OVERS\outputs\pobreza\densidad_g\1%\simulacion_1\output_tests.xlsx',spillover_test_44','sp_test_44');</v>
      </c>
      <c r="KE71">
        <v>44</v>
      </c>
      <c r="KF71" t="str">
        <f>"xlswrite('G:\Mi unidad\1. PROYECTOS TELLO 2022\SCM SPILL OVERS\outputs\pobreza\distancia_centro_salud\1%\simulacion_1\output_tests.xlsx',spillover_test_"&amp;KE71&amp;"','sp_test_"&amp;KE71&amp;"');"</f>
        <v>xlswrite('G:\Mi unidad\1. PROYECTOS TELLO 2022\SCM SPILL OVERS\outputs\pobreza\distancia_centro_salud\1%\simulacion_1\output_tests.xlsx',spillover_test_44','sp_test_44');</v>
      </c>
      <c r="KR71">
        <v>44</v>
      </c>
      <c r="KS71" t="str">
        <f>"xlswrite('G:\Mi unidad\1. PROYECTOS TELLO 2022\SCM SPILL OVERS\outputs\pobreza\informalidad\1%\simulacion_1\output_tests.xlsx',spillover_test_"&amp;KR71&amp;"','sp_test_"&amp;KR71&amp;"');"</f>
        <v>xlswrite('G:\Mi unidad\1. PROYECTOS TELLO 2022\SCM SPILL OVERS\outputs\pobreza\informalidad\1%\simulacion_1\output_tests.xlsx',spillover_test_44','sp_test_44');</v>
      </c>
      <c r="LE71">
        <v>44</v>
      </c>
      <c r="LF71" t="str">
        <f>"xlswrite('G:\Mi unidad\1. PROYECTOS TELLO 2022\SCM SPILL OVERS\outputs\pobreza\alimentos\1%\simulacion_1\output_tests.xlsx',spillover_test_"&amp;LE71&amp;"','sp_test_"&amp;LE71&amp;"');"</f>
        <v>xlswrite('G:\Mi unidad\1. PROYECTOS TELLO 2022\SCM SPILL OVERS\outputs\pobreza\alimentos\1%\simulacion_1\output_tests.xlsx',spillover_test_44','sp_test_44');</v>
      </c>
      <c r="LL71">
        <v>44</v>
      </c>
      <c r="LM71" t="str">
        <f>"xlswrite('G:\Mi unidad\1. PROYECTOS TELLO 2022\SCM SPILL OVERS\outputs\pobreza\jefe_hogar\1%\simulacion_1\output_tests.xlsx',spillover_test_"&amp;LL71&amp;"','sp_test_"&amp;LL71&amp;"');"</f>
        <v>xlswrite('G:\Mi unidad\1. PROYECTOS TELLO 2022\SCM SPILL OVERS\outputs\pobreza\jefe_hogar\1%\simulacion_1\output_tests.xlsx',spillover_test_44','sp_test_44');</v>
      </c>
      <c r="LS71">
        <v>44</v>
      </c>
      <c r="LT71" t="str">
        <f>"xlswrite('G:\Mi unidad\1. PROYECTOS TELLO 2022\SCM SPILL OVERS\outputs\pobreza\mujeres\1%\simulacion_1\output_tests.xlsx',spillover_test_"&amp;LS71&amp;"','sp_test_"&amp;LS71&amp;"');"</f>
        <v>xlswrite('G:\Mi unidad\1. PROYECTOS TELLO 2022\SCM SPILL OVERS\outputs\pobreza\mujeres\1%\simulacion_1\output_tests.xlsx',spillover_test_44','sp_test_44');</v>
      </c>
      <c r="ME71">
        <v>44</v>
      </c>
      <c r="MF71" t="str">
        <f>"xlswrite('G:\Mi unidad\1. PROYECTOS TELLO 2022\SCM SPILL OVERS\outputs\pobreza\criminalidad\1%\simulacion_1\output_tests.xlsx',spillover_test_"&amp;ME71&amp;"','sp_test_"&amp;ME71&amp;"');"</f>
        <v>xlswrite('G:\Mi unidad\1. PROYECTOS TELLO 2022\SCM SPILL OVERS\outputs\pobreza\criminalidad\1%\simulacion_1\output_tests.xlsx',spillover_test_44','sp_test_44');</v>
      </c>
    </row>
    <row r="72" spans="64:344" x14ac:dyDescent="0.3">
      <c r="BL72">
        <v>45</v>
      </c>
      <c r="BM72" s="1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P72">
        <v>45</v>
      </c>
      <c r="CQ72" t="str">
        <f>"%A_"&amp;CP72</f>
        <v>%A_45</v>
      </c>
      <c r="CW72">
        <v>45</v>
      </c>
      <c r="CX72" s="1" t="str">
        <f>"ind_"&amp;CW70&amp;" = xlsread('spillover_alimentos_"&amp;CW70&amp;".xlsx')"</f>
        <v>ind_44 = xlsread('spillover_alimentos_44.xlsx')</v>
      </c>
      <c r="DB72">
        <v>45</v>
      </c>
      <c r="DC72" t="str">
        <f>"%A_"&amp;DB72</f>
        <v>%A_45</v>
      </c>
      <c r="DG72">
        <v>45</v>
      </c>
      <c r="DH72" t="str">
        <f>"%A_"&amp;DG72</f>
        <v>%A_45</v>
      </c>
      <c r="DL72">
        <v>45</v>
      </c>
      <c r="DM72" t="str">
        <f>"%A_"&amp;DL72</f>
        <v>%A_45</v>
      </c>
      <c r="DQ72" s="1"/>
      <c r="EG72">
        <v>27</v>
      </c>
      <c r="EH72" s="1" t="str">
        <f>"synthetic_control_sp_"&amp;EG72&amp;"(T+s) = Y_"&amp;EG72&amp;"(1,T+s)-alpha1_hat_vec_"&amp;EG72&amp;"(s);"</f>
        <v>synthetic_control_sp_27(T+s) = Y_27(1,T+s)-alpha1_hat_vec_27(s);</v>
      </c>
      <c r="FF72" s="1" t="str">
        <f>"xlswrite('G:\Mi unidad\1. PROYECTOS TELLO 2022\SCM SPILL OVERS\outputs\pobreza\distancia_centro_salud\1%\simulacion_1\synthetic_control_spillover_outputs.xlsx',synthetic_control_sp_"&amp;$A13&amp;","&amp;$A13&amp;");"</f>
        <v>xlswrite('G:\Mi unidad\1. PROYECTOS TELLO 2022\SCM SPILL OVERS\outputs\pobreza\distancia_centro_salud\1%\simulacion_1\synthetic_control_spillover_outputs.xlsx',synthetic_control_sp_41,41);</v>
      </c>
      <c r="FM72" s="1" t="str">
        <f>"xlswrite('G:\Mi unidad\1. PROYECTOS TELLO 2022\SCM SPILL OVERS\outputs\pobreza\informalidad\1%\simulacion_1\synthetic_control_spillover_outputs.xlsx',synthetic_control_sp_"&amp;$A13&amp;","&amp;$A13&amp;");"</f>
        <v>xlswrite('G:\Mi unidad\1. PROYECTOS TELLO 2022\SCM SPILL OVERS\outputs\pobreza\informalidad\1%\simulacion_1\synthetic_control_spillover_outputs.xlsx',synthetic_control_sp_41,41);</v>
      </c>
      <c r="FS72" s="1" t="str">
        <f>"xlswrite('G:\Mi unidad\1. PROYECTOS TELLO 2022\SCM SPILL OVERS\outputs\pobreza\densidad\1%\simulacion_1\synthetic_control_spillover_outputs.xlsx',synthetic_control_sp_"&amp;$A13&amp;","&amp;$A13&amp;");"</f>
        <v>xlswrite('G:\Mi unidad\1. PROYECTOS TELLO 2022\SCM SPILL OVERS\outputs\pobreza\densidad\1%\simulacion_1\synthetic_control_spillover_outputs.xlsx',synthetic_control_sp_41,41);</v>
      </c>
      <c r="FZ72" s="1" t="str">
        <f>"xlswrite('G:\Mi unidad\1. PROYECTOS TELLO 2022\SCM SPILL OVERS\outputs\pobreza\bajo_niv_educ\1%\simulacion_1\synthetic_control_spillover_outputs.xlsx',synthetic_control_sp_"&amp;$A13&amp;","&amp;$A13&amp;");"</f>
        <v>xlswrite('G:\Mi unidad\1. PROYECTOS TELLO 2022\SCM SPILL OVERS\outputs\pobreza\bajo_niv_educ\1%\simulacion_1\synthetic_control_spillover_outputs.xlsx',synthetic_control_sp_41,41);</v>
      </c>
      <c r="GF72" s="1" t="str">
        <f>"xlswrite('G:\Mi unidad\1. PROYECTOS TELLO 2022\SCM SPILL OVERS\outputs\pobreza\bajo_ingreso\1%\simulacion_1\synthetic_control_spillover_outputs.xlsx',synthetic_control_sp_"&amp;$A13&amp;","&amp;$A13&amp;");"</f>
        <v>xlswrite('G:\Mi unidad\1. PROYECTOS TELLO 2022\SCM SPILL OVERS\outputs\pobreza\bajo_ingreso\1%\simulacion_1\synthetic_control_spillover_outputs.xlsx',synthetic_control_sp_41,41);</v>
      </c>
      <c r="GL72" s="1" t="str">
        <f>"xlswrite('G:\Mi unidad\1. PROYECTOS TELLO 2022\SCM SPILL OVERS\outputs\pobreza\densidad_g\1%\simulacion_1\synthetic_control_spillover_outputs.xlsx',synthetic_control_sp_"&amp;$A13&amp;","&amp;$A13&amp;");"</f>
        <v>xlswrite('G:\Mi unidad\1. PROYECTOS TELLO 2022\SCM SPILL OVERS\outputs\pobreza\densidad_g\1%\simulacion_1\synthetic_control_spillover_outputs.xlsx',synthetic_control_sp_41,41);</v>
      </c>
      <c r="GS72" s="1" t="str">
        <f>"xlswrite('G:\Mi unidad\1. PROYECTOS TELLO 2022\SCM SPILL OVERS\outputs\pobreza\alimentos\1%\simulacion_1\synthetic_control_spillover_outputs.xlsx',synthetic_control_sp_"&amp;$A13&amp;","&amp;$A13&amp;");"</f>
        <v>xlswrite('G:\Mi unidad\1. PROYECTOS TELLO 2022\SCM SPILL OVERS\outputs\pobreza\alimentos\1%\simulacion_1\synthetic_control_spillover_outputs.xlsx',synthetic_control_sp_41,41);</v>
      </c>
      <c r="GZ72" s="1" t="str">
        <f>"xlswrite('G:\Mi unidad\1. PROYECTOS TELLO 2022\SCM SPILL OVERS\outputs\pobreza\jefe_hogar\1%\simulacion_1\synthetic_control_spillover_outputs.xlsx',synthetic_control_sp_"&amp;$A13&amp;","&amp;$A13&amp;");"</f>
        <v>xlswrite('G:\Mi unidad\1. PROYECTOS TELLO 2022\SCM SPILL OVERS\outputs\pobreza\jefe_hogar\1%\simulacion_1\synthetic_control_spillover_outputs.xlsx',synthetic_control_sp_41,41);</v>
      </c>
      <c r="HF72" s="1" t="str">
        <f>"xlswrite('G:\Mi unidad\1. PROYECTOS TELLO 2022\SCM SPILL OVERS\outputs\pobreza\mujeres\1%\simulacion_1\synthetic_control_spillover_outputs.xlsx',synthetic_control_sp_"&amp;$A13&amp;","&amp;$A13&amp;");"</f>
        <v>xlswrite('G:\Mi unidad\1. PROYECTOS TELLO 2022\SCM SPILL OVERS\outputs\pobreza\mujeres\1%\simulacion_1\synthetic_control_spillover_outputs.xlsx',synthetic_control_sp_41,41);</v>
      </c>
      <c r="HL72" s="1" t="str">
        <f>"xlswrite('G:\Mi unidad\1. PROYECTOS TELLO 2022\SCM SPILL OVERS\outputs\pobreza\criminalidad\1%\simulacion_1\synthetic_control_spillover_outputs.xlsx',synthetic_control_sp_"&amp;$A13&amp;","&amp;$A13&amp;");"</f>
        <v>xlswrite('G:\Mi unidad\1. PROYECTOS TELLO 2022\SCM SPILL OVERS\outputs\pobreza\criminalidad\1%\simulacion_1\synthetic_control_spillover_outputs.xlsx',synthetic_control_sp_41,41);</v>
      </c>
      <c r="HS72">
        <v>26</v>
      </c>
      <c r="HT72" t="str">
        <f>"    lb_vec_"&amp;HS72&amp;"(s) = lb_"&amp;HS72&amp;";"</f>
        <v xml:space="preserve">    lb_vec_26(s) = lb_26;</v>
      </c>
      <c r="HZ72">
        <v>41</v>
      </c>
      <c r="IA72" t="s">
        <v>37</v>
      </c>
      <c r="IG72">
        <v>45</v>
      </c>
      <c r="IH72" t="str">
        <f>"xlswrite('G:\Mi unidad\1. PROYECTOS TELLO 2022\SCM SPILL OVERS\outputs\pobreza\bajo_niv_educ\1%\simulacion_1\output_tests.xlsx',lb_vec_"&amp;IG72&amp;"','lb_vec_"&amp;IG72&amp;"');"</f>
        <v>xlswrite('G:\Mi unidad\1. PROYECTOS TELLO 2022\SCM SPILL OVERS\outputs\pobreza\bajo_niv_educ\1%\simulacion_1\output_tests.xlsx',lb_vec_45','lb_vec_45');</v>
      </c>
      <c r="IU72">
        <v>45</v>
      </c>
      <c r="IV72" t="str">
        <f>"xlswrite('G:\Mi unidad\1. PROYECTOS TELLO 2022\SCM SPILL OVERS\outputs\pobreza\bajo_ingreso\1%\simulacion_1\output_tests.xlsx',lb_vec_"&amp;IU72&amp;"','lb_vec_"&amp;IU72&amp;"');"</f>
        <v>xlswrite('G:\Mi unidad\1. PROYECTOS TELLO 2022\SCM SPILL OVERS\outputs\pobreza\bajo_ingreso\1%\simulacion_1\output_tests.xlsx',lb_vec_45','lb_vec_45');</v>
      </c>
      <c r="JG72">
        <v>45</v>
      </c>
      <c r="JH72" t="str">
        <f>"xlswrite('G:\Mi unidad\1. PROYECTOS TELLO 2022\SCM SPILL OVERS\outputs\pobreza\densidad\1%\simulacion_1\output_tests.xlsx',lb_vec_"&amp;JG72&amp;"','lb_vec_"&amp;JG72&amp;"');"</f>
        <v>xlswrite('G:\Mi unidad\1. PROYECTOS TELLO 2022\SCM SPILL OVERS\outputs\pobreza\densidad\1%\simulacion_1\output_tests.xlsx',lb_vec_45','lb_vec_45');</v>
      </c>
      <c r="JS72">
        <v>45</v>
      </c>
      <c r="JT72" t="str">
        <f>"xlswrite('G:\Mi unidad\1. PROYECTOS TELLO 2022\SCM SPILL OVERS\outputs\pobreza\densidad_g\1%\simulacion_1\output_tests.xlsx',lb_vec_"&amp;JS72&amp;"','lb_vec_"&amp;JS72&amp;"');"</f>
        <v>xlswrite('G:\Mi unidad\1. PROYECTOS TELLO 2022\SCM SPILL OVERS\outputs\pobreza\densidad_g\1%\simulacion_1\output_tests.xlsx',lb_vec_45','lb_vec_45');</v>
      </c>
      <c r="KE72">
        <v>45</v>
      </c>
      <c r="KF72" t="str">
        <f>"xlswrite('G:\Mi unidad\1. PROYECTOS TELLO 2022\SCM SPILL OVERS\outputs\pobreza\distancia_centro_salud\1%\simulacion_1\output_tests.xlsx',lb_vec_"&amp;KE72&amp;"','lb_vec_"&amp;KE72&amp;"');"</f>
        <v>xlswrite('G:\Mi unidad\1. PROYECTOS TELLO 2022\SCM SPILL OVERS\outputs\pobreza\distancia_centro_salud\1%\simulacion_1\output_tests.xlsx',lb_vec_45','lb_vec_45');</v>
      </c>
      <c r="KR72">
        <v>45</v>
      </c>
      <c r="KS72" t="str">
        <f>"xlswrite('G:\Mi unidad\1. PROYECTOS TELLO 2022\SCM SPILL OVERS\outputs\pobreza\informalidad\1%\simulacion_1\output_tests.xlsx',lb_vec_"&amp;KR72&amp;"','lb_vec_"&amp;KR72&amp;"');"</f>
        <v>xlswrite('G:\Mi unidad\1. PROYECTOS TELLO 2022\SCM SPILL OVERS\outputs\pobreza\informalidad\1%\simulacion_1\output_tests.xlsx',lb_vec_45','lb_vec_45');</v>
      </c>
      <c r="LE72">
        <v>45</v>
      </c>
      <c r="LF72" t="str">
        <f>"xlswrite('G:\Mi unidad\1. PROYECTOS TELLO 2022\SCM SPILL OVERS\outputs\pobreza\alimentos\1%\simulacion_1\output_tests.xlsx',lb_vec_"&amp;LE72&amp;"','lb_vec_"&amp;LE72&amp;"');"</f>
        <v>xlswrite('G:\Mi unidad\1. PROYECTOS TELLO 2022\SCM SPILL OVERS\outputs\pobreza\alimentos\1%\simulacion_1\output_tests.xlsx',lb_vec_45','lb_vec_45');</v>
      </c>
      <c r="LL72">
        <v>45</v>
      </c>
      <c r="LM72" t="str">
        <f>"xlswrite('G:\Mi unidad\1. PROYECTOS TELLO 2022\SCM SPILL OVERS\outputs\pobreza\jefe_hogar\1%\simulacion_1\output_tests.xlsx',lb_vec_"&amp;LL72&amp;"','lb_vec_"&amp;LL72&amp;"');"</f>
        <v>xlswrite('G:\Mi unidad\1. PROYECTOS TELLO 2022\SCM SPILL OVERS\outputs\pobreza\jefe_hogar\1%\simulacion_1\output_tests.xlsx',lb_vec_45','lb_vec_45');</v>
      </c>
      <c r="LS72">
        <v>45</v>
      </c>
      <c r="LT72" t="str">
        <f>"xlswrite('G:\Mi unidad\1. PROYECTOS TELLO 2022\SCM SPILL OVERS\outputs\pobreza\mujeres\1%\simulacion_1\output_tests.xlsx',lb_vec_"&amp;LS72&amp;"','lb_vec_"&amp;LS72&amp;"');"</f>
        <v>xlswrite('G:\Mi unidad\1. PROYECTOS TELLO 2022\SCM SPILL OVERS\outputs\pobreza\mujeres\1%\simulacion_1\output_tests.xlsx',lb_vec_45','lb_vec_45');</v>
      </c>
      <c r="ME72">
        <v>45</v>
      </c>
      <c r="MF72" t="str">
        <f>"xlswrite('G:\Mi unidad\1. PROYECTOS TELLO 2022\SCM SPILL OVERS\outputs\pobreza\criminalidad\1%\simulacion_1\output_tests.xlsx',lb_vec_"&amp;ME72&amp;"','lb_vec_"&amp;ME72&amp;"');"</f>
        <v>xlswrite('G:\Mi unidad\1. PROYECTOS TELLO 2022\SCM SPILL OVERS\outputs\pobreza\criminalidad\1%\simulacion_1\output_tests.xlsx',lb_vec_45','lb_vec_45');</v>
      </c>
    </row>
    <row r="73" spans="64:344" x14ac:dyDescent="0.3">
      <c r="BL73">
        <v>45</v>
      </c>
      <c r="BM73" s="1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P73">
        <v>45</v>
      </c>
      <c r="CQ73" t="str">
        <f>"% Provincia_"&amp;CP73</f>
        <v>% Provincia_45</v>
      </c>
      <c r="CW73">
        <v>45</v>
      </c>
      <c r="CX73" s="1" t="str">
        <f>"A_"&amp;CW70&amp;" = eye(N);"</f>
        <v>A_44 = eye(N);</v>
      </c>
      <c r="DB73">
        <v>45</v>
      </c>
      <c r="DC73" t="str">
        <f>"% Provincia_"&amp;DB73</f>
        <v>% Provincia_45</v>
      </c>
      <c r="DG73">
        <v>45</v>
      </c>
      <c r="DH73" t="str">
        <f>"% Provincia_"&amp;DG73</f>
        <v>% Provincia_45</v>
      </c>
      <c r="DL73">
        <v>45</v>
      </c>
      <c r="DM73" t="str">
        <f>"% Provincia_"&amp;DL73</f>
        <v>% Provincia_45</v>
      </c>
      <c r="DQ73" s="1"/>
      <c r="EG73">
        <v>27</v>
      </c>
      <c r="EH73" s="3" t="s">
        <v>18</v>
      </c>
      <c r="FF73" s="1" t="str">
        <f>"xlswrite('G:\Mi unidad\1. PROYECTOS TELLO 2022\SCM SPILL OVERS\outputs\pobreza\distancia_centro_salud\1%\simulacion_1\synthetic_control_spillover_outputs.xlsx',synthetic_control_sp_"&amp;$A14&amp;","&amp;$A14&amp;");"</f>
        <v>xlswrite('G:\Mi unidad\1. PROYECTOS TELLO 2022\SCM SPILL OVERS\outputs\pobreza\distancia_centro_salud\1%\simulacion_1\synthetic_control_spillover_outputs.xlsx',synthetic_control_sp_42,42);</v>
      </c>
      <c r="FM73" s="1" t="str">
        <f>"xlswrite('G:\Mi unidad\1. PROYECTOS TELLO 2022\SCM SPILL OVERS\outputs\pobreza\informalidad\1%\simulacion_1\synthetic_control_spillover_outputs.xlsx',synthetic_control_sp_"&amp;$A14&amp;","&amp;$A14&amp;");"</f>
        <v>xlswrite('G:\Mi unidad\1. PROYECTOS TELLO 2022\SCM SPILL OVERS\outputs\pobreza\informalidad\1%\simulacion_1\synthetic_control_spillover_outputs.xlsx',synthetic_control_sp_42,42);</v>
      </c>
      <c r="FS73" s="1" t="str">
        <f>"xlswrite('G:\Mi unidad\1. PROYECTOS TELLO 2022\SCM SPILL OVERS\outputs\pobreza\densidad\1%\simulacion_1\synthetic_control_spillover_outputs.xlsx',synthetic_control_sp_"&amp;$A14&amp;","&amp;$A14&amp;");"</f>
        <v>xlswrite('G:\Mi unidad\1. PROYECTOS TELLO 2022\SCM SPILL OVERS\outputs\pobreza\densidad\1%\simulacion_1\synthetic_control_spillover_outputs.xlsx',synthetic_control_sp_42,42);</v>
      </c>
      <c r="FZ73" s="1" t="str">
        <f>"xlswrite('G:\Mi unidad\1. PROYECTOS TELLO 2022\SCM SPILL OVERS\outputs\pobreza\bajo_niv_educ\1%\simulacion_1\synthetic_control_spillover_outputs.xlsx',synthetic_control_sp_"&amp;$A14&amp;","&amp;$A14&amp;");"</f>
        <v>xlswrite('G:\Mi unidad\1. PROYECTOS TELLO 2022\SCM SPILL OVERS\outputs\pobreza\bajo_niv_educ\1%\simulacion_1\synthetic_control_spillover_outputs.xlsx',synthetic_control_sp_42,42);</v>
      </c>
      <c r="GF73" s="1" t="str">
        <f>"xlswrite('G:\Mi unidad\1. PROYECTOS TELLO 2022\SCM SPILL OVERS\outputs\pobreza\bajo_ingreso\1%\simulacion_1\synthetic_control_spillover_outputs.xlsx',synthetic_control_sp_"&amp;$A14&amp;","&amp;$A14&amp;");"</f>
        <v>xlswrite('G:\Mi unidad\1. PROYECTOS TELLO 2022\SCM SPILL OVERS\outputs\pobreza\bajo_ingreso\1%\simulacion_1\synthetic_control_spillover_outputs.xlsx',synthetic_control_sp_42,42);</v>
      </c>
      <c r="GL73" s="1" t="str">
        <f>"xlswrite('G:\Mi unidad\1. PROYECTOS TELLO 2022\SCM SPILL OVERS\outputs\pobreza\densidad_g\1%\simulacion_1\synthetic_control_spillover_outputs.xlsx',synthetic_control_sp_"&amp;$A14&amp;","&amp;$A14&amp;");"</f>
        <v>xlswrite('G:\Mi unidad\1. PROYECTOS TELLO 2022\SCM SPILL OVERS\outputs\pobreza\densidad_g\1%\simulacion_1\synthetic_control_spillover_outputs.xlsx',synthetic_control_sp_42,42);</v>
      </c>
      <c r="GS73" s="1" t="str">
        <f>"xlswrite('G:\Mi unidad\1. PROYECTOS TELLO 2022\SCM SPILL OVERS\outputs\pobreza\alimentos\1%\simulacion_1\synthetic_control_spillover_outputs.xlsx',synthetic_control_sp_"&amp;$A14&amp;","&amp;$A14&amp;");"</f>
        <v>xlswrite('G:\Mi unidad\1. PROYECTOS TELLO 2022\SCM SPILL OVERS\outputs\pobreza\alimentos\1%\simulacion_1\synthetic_control_spillover_outputs.xlsx',synthetic_control_sp_42,42);</v>
      </c>
      <c r="GZ73" s="1" t="str">
        <f>"xlswrite('G:\Mi unidad\1. PROYECTOS TELLO 2022\SCM SPILL OVERS\outputs\pobreza\jefe_hogar\1%\simulacion_1\synthetic_control_spillover_outputs.xlsx',synthetic_control_sp_"&amp;$A14&amp;","&amp;$A14&amp;");"</f>
        <v>xlswrite('G:\Mi unidad\1. PROYECTOS TELLO 2022\SCM SPILL OVERS\outputs\pobreza\jefe_hogar\1%\simulacion_1\synthetic_control_spillover_outputs.xlsx',synthetic_control_sp_42,42);</v>
      </c>
      <c r="HF73" s="1" t="str">
        <f>"xlswrite('G:\Mi unidad\1. PROYECTOS TELLO 2022\SCM SPILL OVERS\outputs\pobreza\mujeres\1%\simulacion_1\synthetic_control_spillover_outputs.xlsx',synthetic_control_sp_"&amp;$A14&amp;","&amp;$A14&amp;");"</f>
        <v>xlswrite('G:\Mi unidad\1. PROYECTOS TELLO 2022\SCM SPILL OVERS\outputs\pobreza\mujeres\1%\simulacion_1\synthetic_control_spillover_outputs.xlsx',synthetic_control_sp_42,42);</v>
      </c>
      <c r="HL73" s="1" t="str">
        <f>"xlswrite('G:\Mi unidad\1. PROYECTOS TELLO 2022\SCM SPILL OVERS\outputs\pobreza\criminalidad\1%\simulacion_1\synthetic_control_spillover_outputs.xlsx',synthetic_control_sp_"&amp;$A14&amp;","&amp;$A14&amp;");"</f>
        <v>xlswrite('G:\Mi unidad\1. PROYECTOS TELLO 2022\SCM SPILL OVERS\outputs\pobreza\criminalidad\1%\simulacion_1\synthetic_control_spillover_outputs.xlsx',synthetic_control_sp_42,42);</v>
      </c>
      <c r="HS73">
        <v>26</v>
      </c>
      <c r="HT73" t="str">
        <f>"    ub_vec_"&amp;HS73&amp;"(s) = ub_"&amp;HS72&amp;";"</f>
        <v xml:space="preserve">    ub_vec_26(s) = ub_26;</v>
      </c>
      <c r="HZ73">
        <v>41</v>
      </c>
      <c r="IA73" t="str">
        <f>"    spillover_test_"&amp;HZ73&amp;"(s) = sp_andrews(Y_pre_"&amp;HZ73&amp;",pobreza_"&amp;HZ73&amp;"(:,T+s),A_"&amp;HZ73&amp;",C,d,alpha_sig);"</f>
        <v xml:space="preserve">    spillover_test_41(s) = sp_andrews(Y_pre_41,pobreza_41(:,T+s),A_41,C,d,alpha_sig);</v>
      </c>
      <c r="IG73">
        <v>45</v>
      </c>
      <c r="IH73" t="str">
        <f>"xlswrite('G:\Mi unidad\1. PROYECTOS TELLO 2022\SCM SPILL OVERS\outputs\pobreza\bajo_niv_educ\1%\simulacion_1\output_tests.xlsx',ub_vec_"&amp;IG73&amp;"','ub_vec_"&amp;IG73&amp;"');"</f>
        <v>xlswrite('G:\Mi unidad\1. PROYECTOS TELLO 2022\SCM SPILL OVERS\outputs\pobreza\bajo_niv_educ\1%\simulacion_1\output_tests.xlsx',ub_vec_45','ub_vec_45');</v>
      </c>
      <c r="IU73">
        <v>45</v>
      </c>
      <c r="IV73" t="str">
        <f>"xlswrite('G:\Mi unidad\1. PROYECTOS TELLO 2022\SCM SPILL OVERS\outputs\pobreza\bajo_ingreso\1%\simulacion_1\output_tests.xlsx',ub_vec_"&amp;IU73&amp;"','ub_vec_"&amp;IU73&amp;"');"</f>
        <v>xlswrite('G:\Mi unidad\1. PROYECTOS TELLO 2022\SCM SPILL OVERS\outputs\pobreza\bajo_ingreso\1%\simulacion_1\output_tests.xlsx',ub_vec_45','ub_vec_45');</v>
      </c>
      <c r="JG73">
        <v>45</v>
      </c>
      <c r="JH73" t="str">
        <f>"xlswrite('G:\Mi unidad\1. PROYECTOS TELLO 2022\SCM SPILL OVERS\outputs\pobreza\densidad\1%\simulacion_1\output_tests.xlsx',ub_vec_"&amp;JG73&amp;"','ub_vec_"&amp;JG73&amp;"');"</f>
        <v>xlswrite('G:\Mi unidad\1. PROYECTOS TELLO 2022\SCM SPILL OVERS\outputs\pobreza\densidad\1%\simulacion_1\output_tests.xlsx',ub_vec_45','ub_vec_45');</v>
      </c>
      <c r="JS73">
        <v>45</v>
      </c>
      <c r="JT73" t="str">
        <f>"xlswrite('G:\Mi unidad\1. PROYECTOS TELLO 2022\SCM SPILL OVERS\outputs\pobreza\densidad_g\1%\simulacion_1\output_tests.xlsx',ub_vec_"&amp;JS73&amp;"','ub_vec_"&amp;JS73&amp;"');"</f>
        <v>xlswrite('G:\Mi unidad\1. PROYECTOS TELLO 2022\SCM SPILL OVERS\outputs\pobreza\densidad_g\1%\simulacion_1\output_tests.xlsx',ub_vec_45','ub_vec_45');</v>
      </c>
      <c r="KE73">
        <v>45</v>
      </c>
      <c r="KF73" t="str">
        <f>"xlswrite('G:\Mi unidad\1. PROYECTOS TELLO 2022\SCM SPILL OVERS\outputs\pobreza\distancia_centro_salud\1%\simulacion_1\output_tests.xlsx',ub_vec_"&amp;KE73&amp;"','ub_vec_"&amp;KE73&amp;"');"</f>
        <v>xlswrite('G:\Mi unidad\1. PROYECTOS TELLO 2022\SCM SPILL OVERS\outputs\pobreza\distancia_centro_salud\1%\simulacion_1\output_tests.xlsx',ub_vec_45','ub_vec_45');</v>
      </c>
      <c r="KR73">
        <v>45</v>
      </c>
      <c r="KS73" t="str">
        <f>"xlswrite('G:\Mi unidad\1. PROYECTOS TELLO 2022\SCM SPILL OVERS\outputs\pobreza\informalidad\1%\simulacion_1\output_tests.xlsx',ub_vec_"&amp;KR73&amp;"','ub_vec_"&amp;KR73&amp;"');"</f>
        <v>xlswrite('G:\Mi unidad\1. PROYECTOS TELLO 2022\SCM SPILL OVERS\outputs\pobreza\informalidad\1%\simulacion_1\output_tests.xlsx',ub_vec_45','ub_vec_45');</v>
      </c>
      <c r="LE73">
        <v>45</v>
      </c>
      <c r="LF73" t="str">
        <f>"xlswrite('G:\Mi unidad\1. PROYECTOS TELLO 2022\SCM SPILL OVERS\outputs\pobreza\alimentos\1%\simulacion_1\output_tests.xlsx',ub_vec_"&amp;LE73&amp;"','ub_vec_"&amp;LE73&amp;"');"</f>
        <v>xlswrite('G:\Mi unidad\1. PROYECTOS TELLO 2022\SCM SPILL OVERS\outputs\pobreza\alimentos\1%\simulacion_1\output_tests.xlsx',ub_vec_45','ub_vec_45');</v>
      </c>
      <c r="LL73">
        <v>45</v>
      </c>
      <c r="LM73" t="str">
        <f>"xlswrite('G:\Mi unidad\1. PROYECTOS TELLO 2022\SCM SPILL OVERS\outputs\pobreza\jefe_hogar\1%\simulacion_1\output_tests.xlsx',ub_vec_"&amp;LL73&amp;"','ub_vec_"&amp;LL73&amp;"');"</f>
        <v>xlswrite('G:\Mi unidad\1. PROYECTOS TELLO 2022\SCM SPILL OVERS\outputs\pobreza\jefe_hogar\1%\simulacion_1\output_tests.xlsx',ub_vec_45','ub_vec_45');</v>
      </c>
      <c r="LS73">
        <v>45</v>
      </c>
      <c r="LT73" t="str">
        <f>"xlswrite('G:\Mi unidad\1. PROYECTOS TELLO 2022\SCM SPILL OVERS\outputs\pobreza\mujeres\1%\simulacion_1\output_tests.xlsx',ub_vec_"&amp;LS73&amp;"','ub_vec_"&amp;LS73&amp;"');"</f>
        <v>xlswrite('G:\Mi unidad\1. PROYECTOS TELLO 2022\SCM SPILL OVERS\outputs\pobreza\mujeres\1%\simulacion_1\output_tests.xlsx',ub_vec_45','ub_vec_45');</v>
      </c>
      <c r="ME73">
        <v>45</v>
      </c>
      <c r="MF73" t="str">
        <f>"xlswrite('G:\Mi unidad\1. PROYECTOS TELLO 2022\SCM SPILL OVERS\outputs\pobreza\criminalidad\1%\simulacion_1\output_tests.xlsx',ub_vec_"&amp;ME73&amp;"','ub_vec_"&amp;ME73&amp;"');"</f>
        <v>xlswrite('G:\Mi unidad\1. PROYECTOS TELLO 2022\SCM SPILL OVERS\outputs\pobreza\criminalidad\1%\simulacion_1\output_tests.xlsx',ub_vec_45','ub_vec_45');</v>
      </c>
    </row>
    <row r="74" spans="64:344" x14ac:dyDescent="0.3">
      <c r="BL74">
        <v>45</v>
      </c>
      <c r="BM74" s="1" t="str">
        <f>"A_"&amp;BL72&amp;"(:,ind_"&amp;BL72&amp;" == 0) = [];"</f>
        <v>A_45(:,ind_45 == 0) = [];</v>
      </c>
      <c r="BR74">
        <v>45</v>
      </c>
      <c r="BS74" s="1" t="str">
        <f>"ind_"&amp;BR72&amp;" = xlsread('spillover_bajo_niv_educ_"&amp;BR72&amp;".xlsx')"</f>
        <v>ind_45 = xlsread('spillover_bajo_niv_educ_45.xlsx')</v>
      </c>
      <c r="BX74">
        <v>45</v>
      </c>
      <c r="BY74" s="1" t="str">
        <f>"ind_"&amp;BX72&amp;" = xlsread('spillover_bajo_ingreso_"&amp;BX72&amp;".xlsx')"</f>
        <v>ind_45 = xlsread('spillover_bajo_ingreso_45.xlsx')</v>
      </c>
      <c r="CD74">
        <v>45</v>
      </c>
      <c r="CE74" s="1" t="str">
        <f>"ind_"&amp;CD72&amp;" = xlsread('spillover_densidad_"&amp;CD72&amp;".xlsx')"</f>
        <v>ind_45 = xlsread('spillover_densidad_45.xlsx')</v>
      </c>
      <c r="CJ74">
        <v>45</v>
      </c>
      <c r="CK74" s="1" t="str">
        <f>"ind_"&amp;CJ72&amp;" = xlsread('spillover_densidad_g_"&amp;CJ72&amp;".xlsx')"</f>
        <v>ind_45 = xlsread('spillover_densidad_g_45.xlsx')</v>
      </c>
      <c r="CP74">
        <v>45</v>
      </c>
      <c r="CQ74" s="1" t="str">
        <f>"ind_"&amp;CP72&amp;" = xlsread('spillover_tiempo_cs_"&amp;CP72&amp;".xlsx')"</f>
        <v>ind_45 = xlsread('spillover_tiempo_cs_45.xlsx')</v>
      </c>
      <c r="CW74">
        <v>45</v>
      </c>
      <c r="CX74" s="1" t="str">
        <f>"A_"&amp;CW70&amp;"(:,ind_"&amp;CW70&amp;" == 0) = [];"</f>
        <v>A_44(:,ind_44 == 0) = [];</v>
      </c>
      <c r="DB74">
        <v>45</v>
      </c>
      <c r="DC74" s="1" t="str">
        <f>"ind_"&amp;DB72&amp;" = xlsread('spillover_criminalidad_"&amp;DB72&amp;".xlsx')"</f>
        <v>ind_45 = xlsread('spillover_criminalidad_45.xlsx')</v>
      </c>
      <c r="DG74">
        <v>45</v>
      </c>
      <c r="DH74" s="1" t="str">
        <f>"ind_"&amp;DG72&amp;" = xlsread('spillover_jefe_hogar_"&amp;DG72&amp;".xlsx')"</f>
        <v>ind_45 = xlsread('spillover_jefe_hogar_45.xlsx')</v>
      </c>
      <c r="DL74">
        <v>45</v>
      </c>
      <c r="DM74" s="1" t="str">
        <f>"ind_"&amp;DL72&amp;" = xlsread('spillover_mujeres_"&amp;DL72&amp;".xlsx')"</f>
        <v>ind_45 = xlsread('spillover_mujeres_45.xlsx')</v>
      </c>
      <c r="DQ74" s="1"/>
      <c r="EG74">
        <v>38</v>
      </c>
      <c r="EH74" s="3" t="str">
        <f>"%PROVINCIA "&amp;EG74</f>
        <v>%PROVINCIA 38</v>
      </c>
      <c r="FF74" s="1" t="str">
        <f>"xlswrite('G:\Mi unidad\1. PROYECTOS TELLO 2022\SCM SPILL OVERS\outputs\pobreza\distancia_centro_salud\1%\simulacion_1\synthetic_control_spillover_outputs.xlsx',synthetic_control_sp_"&amp;$A15&amp;","&amp;$A15&amp;");"</f>
        <v>xlswrite('G:\Mi unidad\1. PROYECTOS TELLO 2022\SCM SPILL OVERS\outputs\pobreza\distancia_centro_salud\1%\simulacion_1\synthetic_control_spillover_outputs.xlsx',synthetic_control_sp_44,44);</v>
      </c>
      <c r="FM74" s="1" t="str">
        <f>"xlswrite('G:\Mi unidad\1. PROYECTOS TELLO 2022\SCM SPILL OVERS\outputs\pobreza\informalidad\1%\simulacion_1\synthetic_control_spillover_outputs.xlsx',synthetic_control_sp_"&amp;$A15&amp;","&amp;$A15&amp;");"</f>
        <v>xlswrite('G:\Mi unidad\1. PROYECTOS TELLO 2022\SCM SPILL OVERS\outputs\pobreza\informalidad\1%\simulacion_1\synthetic_control_spillover_outputs.xlsx',synthetic_control_sp_44,44);</v>
      </c>
      <c r="FS74" s="1" t="str">
        <f>"xlswrite('G:\Mi unidad\1. PROYECTOS TELLO 2022\SCM SPILL OVERS\outputs\pobreza\densidad\1%\simulacion_1\synthetic_control_spillover_outputs.xlsx',synthetic_control_sp_"&amp;$A15&amp;","&amp;$A15&amp;");"</f>
        <v>xlswrite('G:\Mi unidad\1. PROYECTOS TELLO 2022\SCM SPILL OVERS\outputs\pobreza\densidad\1%\simulacion_1\synthetic_control_spillover_outputs.xlsx',synthetic_control_sp_44,44);</v>
      </c>
      <c r="FZ74" s="1" t="str">
        <f>"xlswrite('G:\Mi unidad\1. PROYECTOS TELLO 2022\SCM SPILL OVERS\outputs\pobreza\bajo_niv_educ\1%\simulacion_1\synthetic_control_spillover_outputs.xlsx',synthetic_control_sp_"&amp;$A15&amp;","&amp;$A15&amp;");"</f>
        <v>xlswrite('G:\Mi unidad\1. PROYECTOS TELLO 2022\SCM SPILL OVERS\outputs\pobreza\bajo_niv_educ\1%\simulacion_1\synthetic_control_spillover_outputs.xlsx',synthetic_control_sp_44,44);</v>
      </c>
      <c r="GF74" s="1" t="str">
        <f>"xlswrite('G:\Mi unidad\1. PROYECTOS TELLO 2022\SCM SPILL OVERS\outputs\pobreza\bajo_ingreso\1%\simulacion_1\synthetic_control_spillover_outputs.xlsx',synthetic_control_sp_"&amp;$A15&amp;","&amp;$A15&amp;");"</f>
        <v>xlswrite('G:\Mi unidad\1. PROYECTOS TELLO 2022\SCM SPILL OVERS\outputs\pobreza\bajo_ingreso\1%\simulacion_1\synthetic_control_spillover_outputs.xlsx',synthetic_control_sp_44,44);</v>
      </c>
      <c r="GL74" s="1" t="str">
        <f>"xlswrite('G:\Mi unidad\1. PROYECTOS TELLO 2022\SCM SPILL OVERS\outputs\pobreza\densidad_g\1%\simulacion_1\synthetic_control_spillover_outputs.xlsx',synthetic_control_sp_"&amp;$A15&amp;","&amp;$A15&amp;");"</f>
        <v>xlswrite('G:\Mi unidad\1. PROYECTOS TELLO 2022\SCM SPILL OVERS\outputs\pobreza\densidad_g\1%\simulacion_1\synthetic_control_spillover_outputs.xlsx',synthetic_control_sp_44,44);</v>
      </c>
      <c r="GS74" s="1" t="str">
        <f>"xlswrite('G:\Mi unidad\1. PROYECTOS TELLO 2022\SCM SPILL OVERS\outputs\pobreza\alimentos\1%\simulacion_1\synthetic_control_spillover_outputs.xlsx',synthetic_control_sp_"&amp;$A15&amp;","&amp;$A15&amp;");"</f>
        <v>xlswrite('G:\Mi unidad\1. PROYECTOS TELLO 2022\SCM SPILL OVERS\outputs\pobreza\alimentos\1%\simulacion_1\synthetic_control_spillover_outputs.xlsx',synthetic_control_sp_44,44);</v>
      </c>
      <c r="GZ74" s="1" t="str">
        <f>"xlswrite('G:\Mi unidad\1. PROYECTOS TELLO 2022\SCM SPILL OVERS\outputs\pobreza\jefe_hogar\1%\simulacion_1\synthetic_control_spillover_outputs.xlsx',synthetic_control_sp_"&amp;$A15&amp;","&amp;$A15&amp;");"</f>
        <v>xlswrite('G:\Mi unidad\1. PROYECTOS TELLO 2022\SCM SPILL OVERS\outputs\pobreza\jefe_hogar\1%\simulacion_1\synthetic_control_spillover_outputs.xlsx',synthetic_control_sp_44,44);</v>
      </c>
      <c r="HF74" s="1" t="str">
        <f>"xlswrite('G:\Mi unidad\1. PROYECTOS TELLO 2022\SCM SPILL OVERS\outputs\pobreza\mujeres\1%\simulacion_1\synthetic_control_spillover_outputs.xlsx',synthetic_control_sp_"&amp;$A15&amp;","&amp;$A15&amp;");"</f>
        <v>xlswrite('G:\Mi unidad\1. PROYECTOS TELLO 2022\SCM SPILL OVERS\outputs\pobreza\mujeres\1%\simulacion_1\synthetic_control_spillover_outputs.xlsx',synthetic_control_sp_44,44);</v>
      </c>
      <c r="HL74" s="1" t="str">
        <f>"xlswrite('G:\Mi unidad\1. PROYECTOS TELLO 2022\SCM SPILL OVERS\outputs\pobreza\criminalidad\1%\simulacion_1\synthetic_control_spillover_outputs.xlsx',synthetic_control_sp_"&amp;$A15&amp;","&amp;$A15&amp;");"</f>
        <v>xlswrite('G:\Mi unidad\1. PROYECTOS TELLO 2022\SCM SPILL OVERS\outputs\pobreza\criminalidad\1%\simulacion_1\synthetic_control_spillover_outputs.xlsx',synthetic_control_sp_44,44);</v>
      </c>
      <c r="HS74">
        <v>26</v>
      </c>
      <c r="HT74" t="s">
        <v>18</v>
      </c>
      <c r="HZ74">
        <v>41</v>
      </c>
      <c r="IA74" t="s">
        <v>18</v>
      </c>
      <c r="IG74">
        <v>45</v>
      </c>
      <c r="IH74" t="str">
        <f>"xlswrite('G:\Mi unidad\1. PROYECTOS TELLO 2022\SCM SPILL OVERS\outputs\pobreza\bajo_niv_educ\1%\simulacion_1\output_tests.xlsx',p_value_vec_"&amp;IG74&amp;"','p_value_vec_"&amp;IG74&amp;"');"</f>
        <v>xlswrite('G:\Mi unidad\1. PROYECTOS TELLO 2022\SCM SPILL OVERS\outputs\pobreza\bajo_niv_educ\1%\simulacion_1\output_tests.xlsx',p_value_vec_45','p_value_vec_45');</v>
      </c>
      <c r="IU74">
        <v>45</v>
      </c>
      <c r="IV74" t="str">
        <f>"xlswrite('G:\Mi unidad\1. PROYECTOS TELLO 2022\SCM SPILL OVERS\outputs\pobreza\bajo_ingreso\1%\simulacion_1\output_tests.xlsx',p_value_vec_"&amp;IU74&amp;"','p_value_vec_"&amp;IU74&amp;"');"</f>
        <v>xlswrite('G:\Mi unidad\1. PROYECTOS TELLO 2022\SCM SPILL OVERS\outputs\pobreza\bajo_ingreso\1%\simulacion_1\output_tests.xlsx',p_value_vec_45','p_value_vec_45');</v>
      </c>
      <c r="JG74">
        <v>45</v>
      </c>
      <c r="JH74" t="str">
        <f>"xlswrite('G:\Mi unidad\1. PROYECTOS TELLO 2022\SCM SPILL OVERS\outputs\pobreza\densidad\1%\simulacion_1\output_tests.xlsx',p_value_vec_"&amp;JG74&amp;"','p_value_vec_"&amp;JG74&amp;"');"</f>
        <v>xlswrite('G:\Mi unidad\1. PROYECTOS TELLO 2022\SCM SPILL OVERS\outputs\pobreza\densidad\1%\simulacion_1\output_tests.xlsx',p_value_vec_45','p_value_vec_45');</v>
      </c>
      <c r="JS74">
        <v>45</v>
      </c>
      <c r="JT74" t="str">
        <f>"xlswrite('G:\Mi unidad\1. PROYECTOS TELLO 2022\SCM SPILL OVERS\outputs\pobreza\densidad_g\1%\simulacion_1\output_tests.xlsx',p_value_vec_"&amp;JS74&amp;"','p_value_vec_"&amp;JS74&amp;"');"</f>
        <v>xlswrite('G:\Mi unidad\1. PROYECTOS TELLO 2022\SCM SPILL OVERS\outputs\pobreza\densidad_g\1%\simulacion_1\output_tests.xlsx',p_value_vec_45','p_value_vec_45');</v>
      </c>
      <c r="KE74">
        <v>45</v>
      </c>
      <c r="KF74" t="str">
        <f>"xlswrite('G:\Mi unidad\1. PROYECTOS TELLO 2022\SCM SPILL OVERS\outputs\pobreza\distancia_centro_salud\1%\simulacion_1\output_tests.xlsx',p_value_vec_"&amp;KE74&amp;"','p_value_vec_"&amp;KE74&amp;"');"</f>
        <v>xlswrite('G:\Mi unidad\1. PROYECTOS TELLO 2022\SCM SPILL OVERS\outputs\pobreza\distancia_centro_salud\1%\simulacion_1\output_tests.xlsx',p_value_vec_45','p_value_vec_45');</v>
      </c>
      <c r="KR74">
        <v>45</v>
      </c>
      <c r="KS74" t="str">
        <f>"xlswrite('G:\Mi unidad\1. PROYECTOS TELLO 2022\SCM SPILL OVERS\outputs\pobreza\informalidad\1%\simulacion_1\output_tests.xlsx',p_value_vec_"&amp;KR74&amp;"','p_value_vec_"&amp;KR74&amp;"');"</f>
        <v>xlswrite('G:\Mi unidad\1. PROYECTOS TELLO 2022\SCM SPILL OVERS\outputs\pobreza\informalidad\1%\simulacion_1\output_tests.xlsx',p_value_vec_45','p_value_vec_45');</v>
      </c>
      <c r="LE74">
        <v>45</v>
      </c>
      <c r="LF74" t="str">
        <f>"xlswrite('G:\Mi unidad\1. PROYECTOS TELLO 2022\SCM SPILL OVERS\outputs\pobreza\alimentos\1%\simulacion_1\output_tests.xlsx',p_value_vec_"&amp;LE74&amp;"','p_value_vec_"&amp;LE74&amp;"');"</f>
        <v>xlswrite('G:\Mi unidad\1. PROYECTOS TELLO 2022\SCM SPILL OVERS\outputs\pobreza\alimentos\1%\simulacion_1\output_tests.xlsx',p_value_vec_45','p_value_vec_45');</v>
      </c>
      <c r="LL74">
        <v>45</v>
      </c>
      <c r="LM74" t="str">
        <f>"xlswrite('G:\Mi unidad\1. PROYECTOS TELLO 2022\SCM SPILL OVERS\outputs\pobreza\jefe_hogar\1%\simulacion_1\output_tests.xlsx',p_value_vec_"&amp;LL74&amp;"','p_value_vec_"&amp;LL74&amp;"');"</f>
        <v>xlswrite('G:\Mi unidad\1. PROYECTOS TELLO 2022\SCM SPILL OVERS\outputs\pobreza\jefe_hogar\1%\simulacion_1\output_tests.xlsx',p_value_vec_45','p_value_vec_45');</v>
      </c>
      <c r="LS74">
        <v>45</v>
      </c>
      <c r="LT74" t="str">
        <f>"xlswrite('G:\Mi unidad\1. PROYECTOS TELLO 2022\SCM SPILL OVERS\outputs\pobreza\mujeres\1%\simulacion_1\output_tests.xlsx',p_value_vec_"&amp;LS74&amp;"','p_value_vec_"&amp;LS74&amp;"');"</f>
        <v>xlswrite('G:\Mi unidad\1. PROYECTOS TELLO 2022\SCM SPILL OVERS\outputs\pobreza\mujeres\1%\simulacion_1\output_tests.xlsx',p_value_vec_45','p_value_vec_45');</v>
      </c>
      <c r="ME74">
        <v>45</v>
      </c>
      <c r="MF74" t="str">
        <f>"xlswrite('G:\Mi unidad\1. PROYECTOS TELLO 2022\SCM SPILL OVERS\outputs\pobreza\criminalidad\1%\simulacion_1\output_tests.xlsx',p_value_vec_"&amp;ME74&amp;"','p_value_vec_"&amp;ME74&amp;"');"</f>
        <v>xlswrite('G:\Mi unidad\1. PROYECTOS TELLO 2022\SCM SPILL OVERS\outputs\pobreza\criminalidad\1%\simulacion_1\output_tests.xlsx',p_value_vec_45','p_value_vec_45');</v>
      </c>
    </row>
    <row r="75" spans="64:344" x14ac:dyDescent="0.3">
      <c r="BL75">
        <v>45</v>
      </c>
      <c r="BR75">
        <v>45</v>
      </c>
      <c r="BS75" s="1" t="str">
        <f>"A_"&amp;BR72&amp;" = eye(N);"</f>
        <v>A_45 = eye(N);</v>
      </c>
      <c r="BX75">
        <v>45</v>
      </c>
      <c r="BY75" s="1" t="str">
        <f>"A_"&amp;BX72&amp;" = eye(N);"</f>
        <v>A_45 = eye(N);</v>
      </c>
      <c r="CD75">
        <v>45</v>
      </c>
      <c r="CE75" s="1" t="str">
        <f>"A_"&amp;CD72&amp;" = eye(N);"</f>
        <v>A_45 = eye(N);</v>
      </c>
      <c r="CJ75">
        <v>45</v>
      </c>
      <c r="CK75" s="1" t="str">
        <f>"A_"&amp;CJ72&amp;" = eye(N);"</f>
        <v>A_45 = eye(N);</v>
      </c>
      <c r="CP75">
        <v>45</v>
      </c>
      <c r="CQ75" s="1" t="str">
        <f>"A_"&amp;CP72&amp;" = eye(N);"</f>
        <v>A_45 = eye(N);</v>
      </c>
      <c r="CW75">
        <v>45</v>
      </c>
      <c r="CX75" t="str">
        <f>"%A_"&amp;CW75</f>
        <v>%A_45</v>
      </c>
      <c r="DB75">
        <v>45</v>
      </c>
      <c r="DC75" s="1" t="str">
        <f>"A_"&amp;DB72&amp;" = eye(N);"</f>
        <v>A_45 = eye(N);</v>
      </c>
      <c r="DG75">
        <v>45</v>
      </c>
      <c r="DH75" s="1" t="str">
        <f>"A_"&amp;DG72&amp;" = eye(N);"</f>
        <v>A_45 = eye(N);</v>
      </c>
      <c r="DL75">
        <v>45</v>
      </c>
      <c r="DM75" s="1" t="str">
        <f>"A_"&amp;DL72&amp;" = eye(N);"</f>
        <v>A_45 = eye(N);</v>
      </c>
      <c r="DQ75" s="1"/>
      <c r="EG75">
        <v>38</v>
      </c>
      <c r="EH75" s="3" t="s">
        <v>17</v>
      </c>
      <c r="FF75" s="1" t="str">
        <f>"xlswrite('G:\Mi unidad\1. PROYECTOS TELLO 2022\SCM SPILL OVERS\outputs\pobreza\distancia_centro_salud\1%\simulacion_1\synthetic_control_spillover_outputs.xlsx',synthetic_control_sp_"&amp;$A16&amp;","&amp;$A16&amp;");"</f>
        <v>xlswrite('G:\Mi unidad\1. PROYECTOS TELLO 2022\SCM SPILL OVERS\outputs\pobreza\distancia_centro_salud\1%\simulacion_1\synthetic_control_spillover_outputs.xlsx',synthetic_control_sp_45,45);</v>
      </c>
      <c r="FM75" s="1" t="str">
        <f>"xlswrite('G:\Mi unidad\1. PROYECTOS TELLO 2022\SCM SPILL OVERS\outputs\pobreza\informalidad\1%\simulacion_1\synthetic_control_spillover_outputs.xlsx',synthetic_control_sp_"&amp;$A16&amp;","&amp;$A16&amp;");"</f>
        <v>xlswrite('G:\Mi unidad\1. PROYECTOS TELLO 2022\SCM SPILL OVERS\outputs\pobreza\informalidad\1%\simulacion_1\synthetic_control_spillover_outputs.xlsx',synthetic_control_sp_45,45);</v>
      </c>
      <c r="FS75" s="1" t="str">
        <f>"xlswrite('G:\Mi unidad\1. PROYECTOS TELLO 2022\SCM SPILL OVERS\outputs\pobreza\densidad\1%\simulacion_1\synthetic_control_spillover_outputs.xlsx',synthetic_control_sp_"&amp;$A16&amp;","&amp;$A16&amp;");"</f>
        <v>xlswrite('G:\Mi unidad\1. PROYECTOS TELLO 2022\SCM SPILL OVERS\outputs\pobreza\densidad\1%\simulacion_1\synthetic_control_spillover_outputs.xlsx',synthetic_control_sp_45,45);</v>
      </c>
      <c r="FZ75" s="1" t="str">
        <f>"xlswrite('G:\Mi unidad\1. PROYECTOS TELLO 2022\SCM SPILL OVERS\outputs\pobreza\bajo_niv_educ\1%\simulacion_1\synthetic_control_spillover_outputs.xlsx',synthetic_control_sp_"&amp;$A16&amp;","&amp;$A16&amp;");"</f>
        <v>xlswrite('G:\Mi unidad\1. PROYECTOS TELLO 2022\SCM SPILL OVERS\outputs\pobreza\bajo_niv_educ\1%\simulacion_1\synthetic_control_spillover_outputs.xlsx',synthetic_control_sp_45,45);</v>
      </c>
      <c r="GF75" s="1" t="str">
        <f>"xlswrite('G:\Mi unidad\1. PROYECTOS TELLO 2022\SCM SPILL OVERS\outputs\pobreza\bajo_ingreso\1%\simulacion_1\synthetic_control_spillover_outputs.xlsx',synthetic_control_sp_"&amp;$A16&amp;","&amp;$A16&amp;");"</f>
        <v>xlswrite('G:\Mi unidad\1. PROYECTOS TELLO 2022\SCM SPILL OVERS\outputs\pobreza\bajo_ingreso\1%\simulacion_1\synthetic_control_spillover_outputs.xlsx',synthetic_control_sp_45,45);</v>
      </c>
      <c r="GL75" s="1" t="str">
        <f>"xlswrite('G:\Mi unidad\1. PROYECTOS TELLO 2022\SCM SPILL OVERS\outputs\pobreza\densidad_g\1%\simulacion_1\synthetic_control_spillover_outputs.xlsx',synthetic_control_sp_"&amp;$A16&amp;","&amp;$A16&amp;");"</f>
        <v>xlswrite('G:\Mi unidad\1. PROYECTOS TELLO 2022\SCM SPILL OVERS\outputs\pobreza\densidad_g\1%\simulacion_1\synthetic_control_spillover_outputs.xlsx',synthetic_control_sp_45,45);</v>
      </c>
      <c r="GS75" s="1" t="str">
        <f>"xlswrite('G:\Mi unidad\1. PROYECTOS TELLO 2022\SCM SPILL OVERS\outputs\pobreza\alimentos\1%\simulacion_1\synthetic_control_spillover_outputs.xlsx',synthetic_control_sp_"&amp;$A16&amp;","&amp;$A16&amp;");"</f>
        <v>xlswrite('G:\Mi unidad\1. PROYECTOS TELLO 2022\SCM SPILL OVERS\outputs\pobreza\alimentos\1%\simulacion_1\synthetic_control_spillover_outputs.xlsx',synthetic_control_sp_45,45);</v>
      </c>
      <c r="GZ75" s="1" t="str">
        <f>"xlswrite('G:\Mi unidad\1. PROYECTOS TELLO 2022\SCM SPILL OVERS\outputs\pobreza\jefe_hogar\1%\simulacion_1\synthetic_control_spillover_outputs.xlsx',synthetic_control_sp_"&amp;$A16&amp;","&amp;$A16&amp;");"</f>
        <v>xlswrite('G:\Mi unidad\1. PROYECTOS TELLO 2022\SCM SPILL OVERS\outputs\pobreza\jefe_hogar\1%\simulacion_1\synthetic_control_spillover_outputs.xlsx',synthetic_control_sp_45,45);</v>
      </c>
      <c r="HF75" s="1" t="str">
        <f>"xlswrite('G:\Mi unidad\1. PROYECTOS TELLO 2022\SCM SPILL OVERS\outputs\pobreza\mujeres\1%\simulacion_1\synthetic_control_spillover_outputs.xlsx',synthetic_control_sp_"&amp;$A16&amp;","&amp;$A16&amp;");"</f>
        <v>xlswrite('G:\Mi unidad\1. PROYECTOS TELLO 2022\SCM SPILL OVERS\outputs\pobreza\mujeres\1%\simulacion_1\synthetic_control_spillover_outputs.xlsx',synthetic_control_sp_45,45);</v>
      </c>
      <c r="HL75" s="1" t="str">
        <f>"xlswrite('G:\Mi unidad\1. PROYECTOS TELLO 2022\SCM SPILL OVERS\outputs\pobreza\criminalidad\1%\simulacion_1\synthetic_control_spillover_outputs.xlsx',synthetic_control_sp_"&amp;$A16&amp;","&amp;$A16&amp;");"</f>
        <v>xlswrite('G:\Mi unidad\1. PROYECTOS TELLO 2022\SCM SPILL OVERS\outputs\pobreza\criminalidad\1%\simulacion_1\synthetic_control_spillover_outputs.xlsx',synthetic_control_sp_45,45);</v>
      </c>
      <c r="HS75">
        <v>27</v>
      </c>
      <c r="HT75" t="str">
        <f>"p_value_vec_"&amp;HS75&amp;" = zeros(1,S);"</f>
        <v>p_value_vec_27 = zeros(1,S);</v>
      </c>
      <c r="HZ75">
        <v>42</v>
      </c>
      <c r="IA75" t="str">
        <f>"spillover_test_"&amp;HZ75&amp;" = zeros(1,S);"</f>
        <v>spillover_test_42 = zeros(1,S);</v>
      </c>
      <c r="IG75">
        <v>45</v>
      </c>
      <c r="IH75" t="str">
        <f>"xlswrite('G:\Mi unidad\1. PROYECTOS TELLO 2022\SCM SPILL OVERS\outputs\pobreza\bajo_niv_educ\1%\simulacion_1\output_tests.xlsx',alpha1_hat_vec_"&amp;IG75&amp;"','alpha1_hat_vec_"&amp;IG75&amp;"');"</f>
        <v>xlswrite('G:\Mi unidad\1. PROYECTOS TELLO 2022\SCM SPILL OVERS\outputs\pobreza\bajo_niv_educ\1%\simulacion_1\output_tests.xlsx',alpha1_hat_vec_45','alpha1_hat_vec_45');</v>
      </c>
      <c r="IU75">
        <v>45</v>
      </c>
      <c r="IV75" t="str">
        <f>"xlswrite('G:\Mi unidad\1. PROYECTOS TELLO 2022\SCM SPILL OVERS\outputs\pobreza\bajo_ingreso\1%\simulacion_1\output_tests.xlsx',alpha1_hat_vec_"&amp;IU75&amp;"','alpha1_hat_vec_"&amp;IU75&amp;"');"</f>
        <v>xlswrite('G:\Mi unidad\1. PROYECTOS TELLO 2022\SCM SPILL OVERS\outputs\pobreza\bajo_ingreso\1%\simulacion_1\output_tests.xlsx',alpha1_hat_vec_45','alpha1_hat_vec_45');</v>
      </c>
      <c r="JG75">
        <v>45</v>
      </c>
      <c r="JH75" t="str">
        <f>"xlswrite('G:\Mi unidad\1. PROYECTOS TELLO 2022\SCM SPILL OVERS\outputs\pobreza\densidad\1%\simulacion_1\output_tests.xlsx',alpha1_hat_vec_"&amp;JG75&amp;"','alpha1_hat_vec_"&amp;JG75&amp;"');"</f>
        <v>xlswrite('G:\Mi unidad\1. PROYECTOS TELLO 2022\SCM SPILL OVERS\outputs\pobreza\densidad\1%\simulacion_1\output_tests.xlsx',alpha1_hat_vec_45','alpha1_hat_vec_45');</v>
      </c>
      <c r="JS75">
        <v>45</v>
      </c>
      <c r="JT75" t="str">
        <f>"xlswrite('G:\Mi unidad\1. PROYECTOS TELLO 2022\SCM SPILL OVERS\outputs\pobreza\densidad_g\1%\simulacion_1\output_tests.xlsx',alpha1_hat_vec_"&amp;JS75&amp;"','alpha1_hat_vec_"&amp;JS75&amp;"');"</f>
        <v>xlswrite('G:\Mi unidad\1. PROYECTOS TELLO 2022\SCM SPILL OVERS\outputs\pobreza\densidad_g\1%\simulacion_1\output_tests.xlsx',alpha1_hat_vec_45','alpha1_hat_vec_45');</v>
      </c>
      <c r="KE75">
        <v>45</v>
      </c>
      <c r="KF75" t="str">
        <f>"xlswrite('G:\Mi unidad\1. PROYECTOS TELLO 2022\SCM SPILL OVERS\outputs\pobreza\distancia_centro_salud\1%\simulacion_1\output_tests.xlsx',alpha1_hat_vec_"&amp;KE75&amp;"','alpha1_hat_vec_"&amp;KE75&amp;"');"</f>
        <v>xlswrite('G:\Mi unidad\1. PROYECTOS TELLO 2022\SCM SPILL OVERS\outputs\pobreza\distancia_centro_salud\1%\simulacion_1\output_tests.xlsx',alpha1_hat_vec_45','alpha1_hat_vec_45');</v>
      </c>
      <c r="KR75">
        <v>45</v>
      </c>
      <c r="KS75" t="str">
        <f>"xlswrite('G:\Mi unidad\1. PROYECTOS TELLO 2022\SCM SPILL OVERS\outputs\pobreza\informalidad\1%\simulacion_1\output_tests.xlsx',alpha1_hat_vec_"&amp;KR75&amp;"','alpha1_hat_vec_"&amp;KR75&amp;"');"</f>
        <v>xlswrite('G:\Mi unidad\1. PROYECTOS TELLO 2022\SCM SPILL OVERS\outputs\pobreza\informalidad\1%\simulacion_1\output_tests.xlsx',alpha1_hat_vec_45','alpha1_hat_vec_45');</v>
      </c>
      <c r="LE75">
        <v>45</v>
      </c>
      <c r="LF75" t="str">
        <f>"xlswrite('G:\Mi unidad\1. PROYECTOS TELLO 2022\SCM SPILL OVERS\outputs\pobreza\alimentos\1%\simulacion_1\output_tests.xlsx',alpha1_hat_vec_"&amp;LE75&amp;"','alpha1_hat_vec_"&amp;LE75&amp;"');"</f>
        <v>xlswrite('G:\Mi unidad\1. PROYECTOS TELLO 2022\SCM SPILL OVERS\outputs\pobreza\alimentos\1%\simulacion_1\output_tests.xlsx',alpha1_hat_vec_45','alpha1_hat_vec_45');</v>
      </c>
      <c r="LL75">
        <v>45</v>
      </c>
      <c r="LM75" t="str">
        <f>"xlswrite('G:\Mi unidad\1. PROYECTOS TELLO 2022\SCM SPILL OVERS\outputs\pobreza\jefe_hogar\1%\simulacion_1\output_tests.xlsx',alpha1_hat_vec_"&amp;LL75&amp;"','alpha1_hat_vec_"&amp;LL75&amp;"');"</f>
        <v>xlswrite('G:\Mi unidad\1. PROYECTOS TELLO 2022\SCM SPILL OVERS\outputs\pobreza\jefe_hogar\1%\simulacion_1\output_tests.xlsx',alpha1_hat_vec_45','alpha1_hat_vec_45');</v>
      </c>
      <c r="LS75">
        <v>45</v>
      </c>
      <c r="LT75" t="str">
        <f>"xlswrite('G:\Mi unidad\1. PROYECTOS TELLO 2022\SCM SPILL OVERS\outputs\pobreza\mujeres\1%\simulacion_1\output_tests.xlsx',alpha1_hat_vec_"&amp;LS75&amp;"','alpha1_hat_vec_"&amp;LS75&amp;"');"</f>
        <v>xlswrite('G:\Mi unidad\1. PROYECTOS TELLO 2022\SCM SPILL OVERS\outputs\pobreza\mujeres\1%\simulacion_1\output_tests.xlsx',alpha1_hat_vec_45','alpha1_hat_vec_45');</v>
      </c>
      <c r="ME75">
        <v>45</v>
      </c>
      <c r="MF75" t="str">
        <f>"xlswrite('G:\Mi unidad\1. PROYECTOS TELLO 2022\SCM SPILL OVERS\outputs\pobreza\criminalidad\1%\simulacion_1\output_tests.xlsx',alpha1_hat_vec_"&amp;ME75&amp;"','alpha1_hat_vec_"&amp;ME75&amp;"');"</f>
        <v>xlswrite('G:\Mi unidad\1. PROYECTOS TELLO 2022\SCM SPILL OVERS\outputs\pobreza\criminalidad\1%\simulacion_1\output_tests.xlsx',alpha1_hat_vec_45','alpha1_hat_vec_45');</v>
      </c>
    </row>
    <row r="76" spans="64:344" x14ac:dyDescent="0.3">
      <c r="BL76">
        <v>45</v>
      </c>
      <c r="BR76">
        <v>45</v>
      </c>
      <c r="BS76" s="1" t="str">
        <f>"A_"&amp;BR72&amp;"(:,ind_"&amp;BR72&amp;" == 0) = [];"</f>
        <v>A_45(:,ind_45 == 0) = [];</v>
      </c>
      <c r="BX76">
        <v>45</v>
      </c>
      <c r="BY76" s="1" t="str">
        <f>"A_"&amp;BX72&amp;"(:,ind_"&amp;BX72&amp;" == 0) = [];"</f>
        <v>A_45(:,ind_45 == 0) = [];</v>
      </c>
      <c r="CD76">
        <v>45</v>
      </c>
      <c r="CE76" s="1" t="str">
        <f>"A_"&amp;CD72&amp;"(:,ind_"&amp;CD72&amp;" == 0) = [];"</f>
        <v>A_45(:,ind_45 == 0) = [];</v>
      </c>
      <c r="CJ76">
        <v>45</v>
      </c>
      <c r="CK76" s="1" t="str">
        <f>"A_"&amp;CJ72&amp;"(:,ind_"&amp;CJ72&amp;" == 0) = [];"</f>
        <v>A_45(:,ind_45 == 0) = [];</v>
      </c>
      <c r="CP76">
        <v>45</v>
      </c>
      <c r="CQ76" s="1" t="str">
        <f>"A_"&amp;CP72&amp;"(:,ind_"&amp;CP72&amp;" == 0) = [];"</f>
        <v>A_45(:,ind_45 == 0) = [];</v>
      </c>
      <c r="CW76">
        <v>45</v>
      </c>
      <c r="CX76" t="str">
        <f>"% Provincia_"&amp;CW76</f>
        <v>% Provincia_45</v>
      </c>
      <c r="DB76">
        <v>45</v>
      </c>
      <c r="DC76" s="1" t="str">
        <f>"A_"&amp;DB72&amp;"(:,ind_"&amp;DB72&amp;" == 0) = [];"</f>
        <v>A_45(:,ind_45 == 0) = [];</v>
      </c>
      <c r="DG76">
        <v>45</v>
      </c>
      <c r="DH76" s="1" t="str">
        <f>"A_"&amp;DG72&amp;"(:,ind_"&amp;DG72&amp;" == 0) = [];"</f>
        <v>A_45(:,ind_45 == 0) = [];</v>
      </c>
      <c r="DL76">
        <v>45</v>
      </c>
      <c r="DM76" s="1" t="str">
        <f>"A_"&amp;DL72&amp;"(:,ind_"&amp;DL72&amp;" == 0) = [];"</f>
        <v>A_45(:,ind_45 == 0) = [];</v>
      </c>
      <c r="DQ76" s="1"/>
      <c r="EG76">
        <v>38</v>
      </c>
      <c r="EH76" s="1" t="str">
        <f>"Y_Ts_"&amp;EG76&amp;" = Y_"&amp;EG76&amp;"(:,T+s);"</f>
        <v>Y_Ts_38 = Y_38(:,T+s);</v>
      </c>
      <c r="FF76" s="1" t="str">
        <f>"xlswrite('G:\Mi unidad\1. PROYECTOS TELLO 2022\SCM SPILL OVERS\outputs\pobreza\distancia_centro_salud\1%\simulacion_1\synthetic_control_spillover_outputs.xlsx',synthetic_control_sp_"&amp;$A17&amp;","&amp;$A17&amp;");"</f>
        <v>xlswrite('G:\Mi unidad\1. PROYECTOS TELLO 2022\SCM SPILL OVERS\outputs\pobreza\distancia_centro_salud\1%\simulacion_1\synthetic_control_spillover_outputs.xlsx',synthetic_control_sp_55,55);</v>
      </c>
      <c r="FM76" s="1" t="str">
        <f>"xlswrite('G:\Mi unidad\1. PROYECTOS TELLO 2022\SCM SPILL OVERS\outputs\pobreza\informalidad\1%\simulacion_1\synthetic_control_spillover_outputs.xlsx',synthetic_control_sp_"&amp;$A17&amp;","&amp;$A17&amp;");"</f>
        <v>xlswrite('G:\Mi unidad\1. PROYECTOS TELLO 2022\SCM SPILL OVERS\outputs\pobreza\informalidad\1%\simulacion_1\synthetic_control_spillover_outputs.xlsx',synthetic_control_sp_55,55);</v>
      </c>
      <c r="FS76" s="1" t="str">
        <f>"xlswrite('G:\Mi unidad\1. PROYECTOS TELLO 2022\SCM SPILL OVERS\outputs\pobreza\densidad\1%\simulacion_1\synthetic_control_spillover_outputs.xlsx',synthetic_control_sp_"&amp;$A17&amp;","&amp;$A17&amp;");"</f>
        <v>xlswrite('G:\Mi unidad\1. PROYECTOS TELLO 2022\SCM SPILL OVERS\outputs\pobreza\densidad\1%\simulacion_1\synthetic_control_spillover_outputs.xlsx',synthetic_control_sp_55,55);</v>
      </c>
      <c r="FZ76" s="1" t="str">
        <f>"xlswrite('G:\Mi unidad\1. PROYECTOS TELLO 2022\SCM SPILL OVERS\outputs\pobreza\bajo_niv_educ\1%\simulacion_1\synthetic_control_spillover_outputs.xlsx',synthetic_control_sp_"&amp;$A17&amp;","&amp;$A17&amp;");"</f>
        <v>xlswrite('G:\Mi unidad\1. PROYECTOS TELLO 2022\SCM SPILL OVERS\outputs\pobreza\bajo_niv_educ\1%\simulacion_1\synthetic_control_spillover_outputs.xlsx',synthetic_control_sp_55,55);</v>
      </c>
      <c r="GF76" s="1" t="str">
        <f>"xlswrite('G:\Mi unidad\1. PROYECTOS TELLO 2022\SCM SPILL OVERS\outputs\pobreza\bajo_ingreso\1%\simulacion_1\synthetic_control_spillover_outputs.xlsx',synthetic_control_sp_"&amp;$A17&amp;","&amp;$A17&amp;");"</f>
        <v>xlswrite('G:\Mi unidad\1. PROYECTOS TELLO 2022\SCM SPILL OVERS\outputs\pobreza\bajo_ingreso\1%\simulacion_1\synthetic_control_spillover_outputs.xlsx',synthetic_control_sp_55,55);</v>
      </c>
      <c r="GL76" s="1" t="str">
        <f>"xlswrite('G:\Mi unidad\1. PROYECTOS TELLO 2022\SCM SPILL OVERS\outputs\pobreza\densidad_g\1%\simulacion_1\synthetic_control_spillover_outputs.xlsx',synthetic_control_sp_"&amp;$A17&amp;","&amp;$A17&amp;");"</f>
        <v>xlswrite('G:\Mi unidad\1. PROYECTOS TELLO 2022\SCM SPILL OVERS\outputs\pobreza\densidad_g\1%\simulacion_1\synthetic_control_spillover_outputs.xlsx',synthetic_control_sp_55,55);</v>
      </c>
      <c r="GS76" s="1" t="str">
        <f>"xlswrite('G:\Mi unidad\1. PROYECTOS TELLO 2022\SCM SPILL OVERS\outputs\pobreza\alimentos\1%\simulacion_1\synthetic_control_spillover_outputs.xlsx',synthetic_control_sp_"&amp;$A17&amp;","&amp;$A17&amp;");"</f>
        <v>xlswrite('G:\Mi unidad\1. PROYECTOS TELLO 2022\SCM SPILL OVERS\outputs\pobreza\alimentos\1%\simulacion_1\synthetic_control_spillover_outputs.xlsx',synthetic_control_sp_55,55);</v>
      </c>
      <c r="GZ76" s="1" t="str">
        <f>"xlswrite('G:\Mi unidad\1. PROYECTOS TELLO 2022\SCM SPILL OVERS\outputs\pobreza\jefe_hogar\1%\simulacion_1\synthetic_control_spillover_outputs.xlsx',synthetic_control_sp_"&amp;$A17&amp;","&amp;$A17&amp;");"</f>
        <v>xlswrite('G:\Mi unidad\1. PROYECTOS TELLO 2022\SCM SPILL OVERS\outputs\pobreza\jefe_hogar\1%\simulacion_1\synthetic_control_spillover_outputs.xlsx',synthetic_control_sp_55,55);</v>
      </c>
      <c r="HF76" s="1" t="str">
        <f>"xlswrite('G:\Mi unidad\1. PROYECTOS TELLO 2022\SCM SPILL OVERS\outputs\pobreza\mujeres\1%\simulacion_1\synthetic_control_spillover_outputs.xlsx',synthetic_control_sp_"&amp;$A17&amp;","&amp;$A17&amp;");"</f>
        <v>xlswrite('G:\Mi unidad\1. PROYECTOS TELLO 2022\SCM SPILL OVERS\outputs\pobreza\mujeres\1%\simulacion_1\synthetic_control_spillover_outputs.xlsx',synthetic_control_sp_55,55);</v>
      </c>
      <c r="HL76" s="1" t="str">
        <f>"xlswrite('G:\Mi unidad\1. PROYECTOS TELLO 2022\SCM SPILL OVERS\outputs\pobreza\criminalidad\1%\simulacion_1\synthetic_control_spillover_outputs.xlsx',synthetic_control_sp_"&amp;$A17&amp;","&amp;$A17&amp;");"</f>
        <v>xlswrite('G:\Mi unidad\1. PROYECTOS TELLO 2022\SCM SPILL OVERS\outputs\pobreza\criminalidad\1%\simulacion_1\synthetic_control_spillover_outputs.xlsx',synthetic_control_sp_55,55);</v>
      </c>
      <c r="HS76">
        <v>27</v>
      </c>
      <c r="HT76" t="str">
        <f>"lb_vec_"&amp;HS76&amp;" = zeros(1,S);"</f>
        <v>lb_vec_27 = zeros(1,S);</v>
      </c>
      <c r="HZ76">
        <v>42</v>
      </c>
      <c r="IA76" t="s">
        <v>35</v>
      </c>
      <c r="IG76">
        <v>45</v>
      </c>
      <c r="IH76" t="str">
        <f>"xlswrite('G:\Mi unidad\1. PROYECTOS TELLO 2022\SCM SPILL OVERS\outputs\pobreza\bajo_niv_educ\1%\simulacion_1\output_tests.xlsx',spillover_test_"&amp;IG76&amp;"','sp_test_"&amp;IG76&amp;"');"</f>
        <v>xlswrite('G:\Mi unidad\1. PROYECTOS TELLO 2022\SCM SPILL OVERS\outputs\pobreza\bajo_niv_educ\1%\simulacion_1\output_tests.xlsx',spillover_test_45','sp_test_45');</v>
      </c>
      <c r="IU76">
        <v>45</v>
      </c>
      <c r="IV76" t="str">
        <f>"xlswrite('G:\Mi unidad\1. PROYECTOS TELLO 2022\SCM SPILL OVERS\outputs\pobreza\bajo_ingreso\1%\simulacion_1\output_tests.xlsx',spillover_test_"&amp;IU76&amp;"','sp_test_"&amp;IU76&amp;"');"</f>
        <v>xlswrite('G:\Mi unidad\1. PROYECTOS TELLO 2022\SCM SPILL OVERS\outputs\pobreza\bajo_ingreso\1%\simulacion_1\output_tests.xlsx',spillover_test_45','sp_test_45');</v>
      </c>
      <c r="JG76">
        <v>45</v>
      </c>
      <c r="JH76" t="str">
        <f>"xlswrite('G:\Mi unidad\1. PROYECTOS TELLO 2022\SCM SPILL OVERS\outputs\pobreza\densidad\1%\simulacion_1\output_tests.xlsx',spillover_test_"&amp;JG76&amp;"','sp_test_"&amp;JG76&amp;"');"</f>
        <v>xlswrite('G:\Mi unidad\1. PROYECTOS TELLO 2022\SCM SPILL OVERS\outputs\pobreza\densidad\1%\simulacion_1\output_tests.xlsx',spillover_test_45','sp_test_45');</v>
      </c>
      <c r="JS76">
        <v>45</v>
      </c>
      <c r="JT76" t="str">
        <f>"xlswrite('G:\Mi unidad\1. PROYECTOS TELLO 2022\SCM SPILL OVERS\outputs\pobreza\densidad_g\1%\simulacion_1\output_tests.xlsx',spillover_test_"&amp;JS76&amp;"','sp_test_"&amp;JS76&amp;"');"</f>
        <v>xlswrite('G:\Mi unidad\1. PROYECTOS TELLO 2022\SCM SPILL OVERS\outputs\pobreza\densidad_g\1%\simulacion_1\output_tests.xlsx',spillover_test_45','sp_test_45');</v>
      </c>
      <c r="KE76">
        <v>45</v>
      </c>
      <c r="KF76" t="str">
        <f>"xlswrite('G:\Mi unidad\1. PROYECTOS TELLO 2022\SCM SPILL OVERS\outputs\pobreza\distancia_centro_salud\1%\simulacion_1\output_tests.xlsx',spillover_test_"&amp;KE76&amp;"','sp_test_"&amp;KE76&amp;"');"</f>
        <v>xlswrite('G:\Mi unidad\1. PROYECTOS TELLO 2022\SCM SPILL OVERS\outputs\pobreza\distancia_centro_salud\1%\simulacion_1\output_tests.xlsx',spillover_test_45','sp_test_45');</v>
      </c>
      <c r="KR76">
        <v>45</v>
      </c>
      <c r="KS76" t="str">
        <f>"xlswrite('G:\Mi unidad\1. PROYECTOS TELLO 2022\SCM SPILL OVERS\outputs\pobreza\informalidad\1%\simulacion_1\output_tests.xlsx',spillover_test_"&amp;KR76&amp;"','sp_test_"&amp;KR76&amp;"');"</f>
        <v>xlswrite('G:\Mi unidad\1. PROYECTOS TELLO 2022\SCM SPILL OVERS\outputs\pobreza\informalidad\1%\simulacion_1\output_tests.xlsx',spillover_test_45','sp_test_45');</v>
      </c>
      <c r="LE76">
        <v>45</v>
      </c>
      <c r="LF76" t="str">
        <f>"xlswrite('G:\Mi unidad\1. PROYECTOS TELLO 2022\SCM SPILL OVERS\outputs\pobreza\alimentos\1%\simulacion_1\output_tests.xlsx',spillover_test_"&amp;LE76&amp;"','sp_test_"&amp;LE76&amp;"');"</f>
        <v>xlswrite('G:\Mi unidad\1. PROYECTOS TELLO 2022\SCM SPILL OVERS\outputs\pobreza\alimentos\1%\simulacion_1\output_tests.xlsx',spillover_test_45','sp_test_45');</v>
      </c>
      <c r="LL76">
        <v>45</v>
      </c>
      <c r="LM76" t="str">
        <f>"xlswrite('G:\Mi unidad\1. PROYECTOS TELLO 2022\SCM SPILL OVERS\outputs\pobreza\jefe_hogar\1%\simulacion_1\output_tests.xlsx',spillover_test_"&amp;LL76&amp;"','sp_test_"&amp;LL76&amp;"');"</f>
        <v>xlswrite('G:\Mi unidad\1. PROYECTOS TELLO 2022\SCM SPILL OVERS\outputs\pobreza\jefe_hogar\1%\simulacion_1\output_tests.xlsx',spillover_test_45','sp_test_45');</v>
      </c>
      <c r="LS76">
        <v>45</v>
      </c>
      <c r="LT76" t="str">
        <f>"xlswrite('G:\Mi unidad\1. PROYECTOS TELLO 2022\SCM SPILL OVERS\outputs\pobreza\mujeres\1%\simulacion_1\output_tests.xlsx',spillover_test_"&amp;LS76&amp;"','sp_test_"&amp;LS76&amp;"');"</f>
        <v>xlswrite('G:\Mi unidad\1. PROYECTOS TELLO 2022\SCM SPILL OVERS\outputs\pobreza\mujeres\1%\simulacion_1\output_tests.xlsx',spillover_test_45','sp_test_45');</v>
      </c>
      <c r="ME76">
        <v>45</v>
      </c>
      <c r="MF76" t="str">
        <f>"xlswrite('G:\Mi unidad\1. PROYECTOS TELLO 2022\SCM SPILL OVERS\outputs\pobreza\criminalidad\1%\simulacion_1\output_tests.xlsx',spillover_test_"&amp;ME76&amp;"','sp_test_"&amp;ME76&amp;"');"</f>
        <v>xlswrite('G:\Mi unidad\1. PROYECTOS TELLO 2022\SCM SPILL OVERS\outputs\pobreza\criminalidad\1%\simulacion_1\output_tests.xlsx',spillover_test_45','sp_test_45');</v>
      </c>
    </row>
    <row r="77" spans="64:344" x14ac:dyDescent="0.3">
      <c r="BL77">
        <v>55</v>
      </c>
      <c r="BM77" s="1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P77">
        <v>55</v>
      </c>
      <c r="CQ77" t="str">
        <f>"%A_"&amp;CP77</f>
        <v>%A_55</v>
      </c>
      <c r="CW77">
        <v>55</v>
      </c>
      <c r="CX77" s="1" t="str">
        <f>"ind_"&amp;CW75&amp;" = xlsread('spillover_alimentos_"&amp;CW75&amp;".xlsx')"</f>
        <v>ind_45 = xlsread('spillover_alimentos_45.xlsx')</v>
      </c>
      <c r="DB77">
        <v>55</v>
      </c>
      <c r="DC77" t="str">
        <f>"%A_"&amp;DB77</f>
        <v>%A_55</v>
      </c>
      <c r="DG77">
        <v>55</v>
      </c>
      <c r="DH77" t="str">
        <f>"%A_"&amp;DG77</f>
        <v>%A_55</v>
      </c>
      <c r="DL77">
        <v>55</v>
      </c>
      <c r="DM77" t="str">
        <f>"%A_"&amp;DL77</f>
        <v>%A_55</v>
      </c>
      <c r="DQ77" s="1"/>
      <c r="EG77">
        <v>38</v>
      </c>
      <c r="EH77" s="1" t="str">
        <f>"gamma_hat_"&amp;EG76&amp;" = (A_"&amp;EG76&amp;"'*M_hat_"&amp;EG76&amp;"*A_"&amp;EG76&amp;")\(A_"&amp;EG76&amp;"'*(eye(N)-B_hat_"&amp;EG76&amp;")'*((eye(N)-B_hat_"&amp;EG76&amp;")*Y_Ts_"&amp;EG76&amp;"-a_hat_"&amp;EG76&amp;"));"</f>
        <v>gamma_hat_38 = (A_38'*M_hat_38*A_38)\(A_38'*(eye(N)-B_hat_38)'*((eye(N)-B_hat_38)*Y_Ts_38-a_hat_38));</v>
      </c>
      <c r="FF77" s="1" t="str">
        <f>"xlswrite('G:\Mi unidad\1. PROYECTOS TELLO 2022\SCM SPILL OVERS\outputs\pobreza\distancia_centro_salud\1%\simulacion_1\synthetic_control_spillover_outputs.xlsx',synthetic_control_sp_"&amp;$A18&amp;","&amp;$A18&amp;");"</f>
        <v>xlswrite('G:\Mi unidad\1. PROYECTOS TELLO 2022\SCM SPILL OVERS\outputs\pobreza\distancia_centro_salud\1%\simulacion_1\synthetic_control_spillover_outputs.xlsx',synthetic_control_sp_57,57);</v>
      </c>
      <c r="FM77" s="1" t="str">
        <f>"xlswrite('G:\Mi unidad\1. PROYECTOS TELLO 2022\SCM SPILL OVERS\outputs\pobreza\informalidad\1%\simulacion_1\synthetic_control_spillover_outputs.xlsx',synthetic_control_sp_"&amp;$A18&amp;","&amp;$A18&amp;");"</f>
        <v>xlswrite('G:\Mi unidad\1. PROYECTOS TELLO 2022\SCM SPILL OVERS\outputs\pobreza\informalidad\1%\simulacion_1\synthetic_control_spillover_outputs.xlsx',synthetic_control_sp_57,57);</v>
      </c>
      <c r="FS77" s="1" t="str">
        <f>"xlswrite('G:\Mi unidad\1. PROYECTOS TELLO 2022\SCM SPILL OVERS\outputs\pobreza\densidad\1%\simulacion_1\synthetic_control_spillover_outputs.xlsx',synthetic_control_sp_"&amp;$A18&amp;","&amp;$A18&amp;");"</f>
        <v>xlswrite('G:\Mi unidad\1. PROYECTOS TELLO 2022\SCM SPILL OVERS\outputs\pobreza\densidad\1%\simulacion_1\synthetic_control_spillover_outputs.xlsx',synthetic_control_sp_57,57);</v>
      </c>
      <c r="FZ77" s="1" t="str">
        <f>"xlswrite('G:\Mi unidad\1. PROYECTOS TELLO 2022\SCM SPILL OVERS\outputs\pobreza\bajo_niv_educ\1%\simulacion_1\synthetic_control_spillover_outputs.xlsx',synthetic_control_sp_"&amp;$A18&amp;","&amp;$A18&amp;");"</f>
        <v>xlswrite('G:\Mi unidad\1. PROYECTOS TELLO 2022\SCM SPILL OVERS\outputs\pobreza\bajo_niv_educ\1%\simulacion_1\synthetic_control_spillover_outputs.xlsx',synthetic_control_sp_57,57);</v>
      </c>
      <c r="GF77" s="1" t="str">
        <f>"xlswrite('G:\Mi unidad\1. PROYECTOS TELLO 2022\SCM SPILL OVERS\outputs\pobreza\bajo_ingreso\1%\simulacion_1\synthetic_control_spillover_outputs.xlsx',synthetic_control_sp_"&amp;$A18&amp;","&amp;$A18&amp;");"</f>
        <v>xlswrite('G:\Mi unidad\1. PROYECTOS TELLO 2022\SCM SPILL OVERS\outputs\pobreza\bajo_ingreso\1%\simulacion_1\synthetic_control_spillover_outputs.xlsx',synthetic_control_sp_57,57);</v>
      </c>
      <c r="GL77" s="1" t="str">
        <f>"xlswrite('G:\Mi unidad\1. PROYECTOS TELLO 2022\SCM SPILL OVERS\outputs\pobreza\densidad_g\1%\simulacion_1\synthetic_control_spillover_outputs.xlsx',synthetic_control_sp_"&amp;$A18&amp;","&amp;$A18&amp;");"</f>
        <v>xlswrite('G:\Mi unidad\1. PROYECTOS TELLO 2022\SCM SPILL OVERS\outputs\pobreza\densidad_g\1%\simulacion_1\synthetic_control_spillover_outputs.xlsx',synthetic_control_sp_57,57);</v>
      </c>
      <c r="GS77" s="1" t="str">
        <f>"xlswrite('G:\Mi unidad\1. PROYECTOS TELLO 2022\SCM SPILL OVERS\outputs\pobreza\alimentos\1%\simulacion_1\synthetic_control_spillover_outputs.xlsx',synthetic_control_sp_"&amp;$A18&amp;","&amp;$A18&amp;");"</f>
        <v>xlswrite('G:\Mi unidad\1. PROYECTOS TELLO 2022\SCM SPILL OVERS\outputs\pobreza\alimentos\1%\simulacion_1\synthetic_control_spillover_outputs.xlsx',synthetic_control_sp_57,57);</v>
      </c>
      <c r="GZ77" s="1" t="str">
        <f>"xlswrite('G:\Mi unidad\1. PROYECTOS TELLO 2022\SCM SPILL OVERS\outputs\pobreza\jefe_hogar\1%\simulacion_1\synthetic_control_spillover_outputs.xlsx',synthetic_control_sp_"&amp;$A18&amp;","&amp;$A18&amp;");"</f>
        <v>xlswrite('G:\Mi unidad\1. PROYECTOS TELLO 2022\SCM SPILL OVERS\outputs\pobreza\jefe_hogar\1%\simulacion_1\synthetic_control_spillover_outputs.xlsx',synthetic_control_sp_57,57);</v>
      </c>
      <c r="HF77" s="1" t="str">
        <f>"xlswrite('G:\Mi unidad\1. PROYECTOS TELLO 2022\SCM SPILL OVERS\outputs\pobreza\mujeres\1%\simulacion_1\synthetic_control_spillover_outputs.xlsx',synthetic_control_sp_"&amp;$A18&amp;","&amp;$A18&amp;");"</f>
        <v>xlswrite('G:\Mi unidad\1. PROYECTOS TELLO 2022\SCM SPILL OVERS\outputs\pobreza\mujeres\1%\simulacion_1\synthetic_control_spillover_outputs.xlsx',synthetic_control_sp_57,57);</v>
      </c>
      <c r="HL77" s="1" t="str">
        <f>"xlswrite('G:\Mi unidad\1. PROYECTOS TELLO 2022\SCM SPILL OVERS\outputs\pobreza\criminalidad\1%\simulacion_1\synthetic_control_spillover_outputs.xlsx',synthetic_control_sp_"&amp;$A18&amp;","&amp;$A18&amp;");"</f>
        <v>xlswrite('G:\Mi unidad\1. PROYECTOS TELLO 2022\SCM SPILL OVERS\outputs\pobreza\criminalidad\1%\simulacion_1\synthetic_control_spillover_outputs.xlsx',synthetic_control_sp_57,57);</v>
      </c>
      <c r="HS77">
        <v>27</v>
      </c>
      <c r="HT77" t="str">
        <f>"ub_vec_"&amp;HS77&amp;" = zeros(1,S);"</f>
        <v>ub_vec_27 = zeros(1,S);</v>
      </c>
      <c r="HZ77">
        <v>42</v>
      </c>
      <c r="IA77" t="s">
        <v>36</v>
      </c>
      <c r="IG77">
        <v>55</v>
      </c>
      <c r="IH77" t="str">
        <f>"xlswrite('G:\Mi unidad\1. PROYECTOS TELLO 2022\SCM SPILL OVERS\outputs\pobreza\bajo_niv_educ\1%\simulacion_1\output_tests.xlsx',lb_vec_"&amp;IG77&amp;"','lb_vec_"&amp;IG77&amp;"');"</f>
        <v>xlswrite('G:\Mi unidad\1. PROYECTOS TELLO 2022\SCM SPILL OVERS\outputs\pobreza\bajo_niv_educ\1%\simulacion_1\output_tests.xlsx',lb_vec_55','lb_vec_55');</v>
      </c>
      <c r="IU77">
        <v>55</v>
      </c>
      <c r="IV77" t="str">
        <f>"xlswrite('G:\Mi unidad\1. PROYECTOS TELLO 2022\SCM SPILL OVERS\outputs\pobreza\bajo_ingreso\1%\simulacion_1\output_tests.xlsx',lb_vec_"&amp;IU77&amp;"','lb_vec_"&amp;IU77&amp;"');"</f>
        <v>xlswrite('G:\Mi unidad\1. PROYECTOS TELLO 2022\SCM SPILL OVERS\outputs\pobreza\bajo_ingreso\1%\simulacion_1\output_tests.xlsx',lb_vec_55','lb_vec_55');</v>
      </c>
      <c r="JG77">
        <v>55</v>
      </c>
      <c r="JH77" t="str">
        <f>"xlswrite('G:\Mi unidad\1. PROYECTOS TELLO 2022\SCM SPILL OVERS\outputs\pobreza\densidad\1%\simulacion_1\output_tests.xlsx',lb_vec_"&amp;JG77&amp;"','lb_vec_"&amp;JG77&amp;"');"</f>
        <v>xlswrite('G:\Mi unidad\1. PROYECTOS TELLO 2022\SCM SPILL OVERS\outputs\pobreza\densidad\1%\simulacion_1\output_tests.xlsx',lb_vec_55','lb_vec_55');</v>
      </c>
      <c r="JS77">
        <v>55</v>
      </c>
      <c r="JT77" t="str">
        <f>"xlswrite('G:\Mi unidad\1. PROYECTOS TELLO 2022\SCM SPILL OVERS\outputs\pobreza\densidad_g\1%\simulacion_1\output_tests.xlsx',lb_vec_"&amp;JS77&amp;"','lb_vec_"&amp;JS77&amp;"');"</f>
        <v>xlswrite('G:\Mi unidad\1. PROYECTOS TELLO 2022\SCM SPILL OVERS\outputs\pobreza\densidad_g\1%\simulacion_1\output_tests.xlsx',lb_vec_55','lb_vec_55');</v>
      </c>
      <c r="KE77">
        <v>55</v>
      </c>
      <c r="KF77" t="str">
        <f>"xlswrite('G:\Mi unidad\1. PROYECTOS TELLO 2022\SCM SPILL OVERS\outputs\pobreza\distancia_centro_salud\1%\simulacion_1\output_tests.xlsx',lb_vec_"&amp;KE77&amp;"','lb_vec_"&amp;KE77&amp;"');"</f>
        <v>xlswrite('G:\Mi unidad\1. PROYECTOS TELLO 2022\SCM SPILL OVERS\outputs\pobreza\distancia_centro_salud\1%\simulacion_1\output_tests.xlsx',lb_vec_55','lb_vec_55');</v>
      </c>
      <c r="KR77">
        <v>55</v>
      </c>
      <c r="KS77" t="str">
        <f>"xlswrite('G:\Mi unidad\1. PROYECTOS TELLO 2022\SCM SPILL OVERS\outputs\pobreza\informalidad\1%\simulacion_1\output_tests.xlsx',lb_vec_"&amp;KR77&amp;"','lb_vec_"&amp;KR77&amp;"');"</f>
        <v>xlswrite('G:\Mi unidad\1. PROYECTOS TELLO 2022\SCM SPILL OVERS\outputs\pobreza\informalidad\1%\simulacion_1\output_tests.xlsx',lb_vec_55','lb_vec_55');</v>
      </c>
      <c r="LE77">
        <v>55</v>
      </c>
      <c r="LF77" t="str">
        <f>"xlswrite('G:\Mi unidad\1. PROYECTOS TELLO 2022\SCM SPILL OVERS\outputs\pobreza\alimentos\1%\simulacion_1\output_tests.xlsx',lb_vec_"&amp;LE77&amp;"','lb_vec_"&amp;LE77&amp;"');"</f>
        <v>xlswrite('G:\Mi unidad\1. PROYECTOS TELLO 2022\SCM SPILL OVERS\outputs\pobreza\alimentos\1%\simulacion_1\output_tests.xlsx',lb_vec_55','lb_vec_55');</v>
      </c>
      <c r="LL77">
        <v>55</v>
      </c>
      <c r="LM77" t="str">
        <f>"xlswrite('G:\Mi unidad\1. PROYECTOS TELLO 2022\SCM SPILL OVERS\outputs\pobreza\jefe_hogar\1%\simulacion_1\output_tests.xlsx',lb_vec_"&amp;LL77&amp;"','lb_vec_"&amp;LL77&amp;"');"</f>
        <v>xlswrite('G:\Mi unidad\1. PROYECTOS TELLO 2022\SCM SPILL OVERS\outputs\pobreza\jefe_hogar\1%\simulacion_1\output_tests.xlsx',lb_vec_55','lb_vec_55');</v>
      </c>
      <c r="LS77">
        <v>55</v>
      </c>
      <c r="LT77" t="str">
        <f>"xlswrite('G:\Mi unidad\1. PROYECTOS TELLO 2022\SCM SPILL OVERS\outputs\pobreza\mujeres\1%\simulacion_1\output_tests.xlsx',lb_vec_"&amp;LS77&amp;"','lb_vec_"&amp;LS77&amp;"');"</f>
        <v>xlswrite('G:\Mi unidad\1. PROYECTOS TELLO 2022\SCM SPILL OVERS\outputs\pobreza\mujeres\1%\simulacion_1\output_tests.xlsx',lb_vec_55','lb_vec_55');</v>
      </c>
      <c r="ME77">
        <v>55</v>
      </c>
      <c r="MF77" t="str">
        <f>"xlswrite('G:\Mi unidad\1. PROYECTOS TELLO 2022\SCM SPILL OVERS\outputs\pobreza\criminalidad\1%\simulacion_1\output_tests.xlsx',lb_vec_"&amp;ME77&amp;"','lb_vec_"&amp;ME77&amp;"');"</f>
        <v>xlswrite('G:\Mi unidad\1. PROYECTOS TELLO 2022\SCM SPILL OVERS\outputs\pobreza\criminalidad\1%\simulacion_1\output_tests.xlsx',lb_vec_55','lb_vec_55');</v>
      </c>
    </row>
    <row r="78" spans="64:344" x14ac:dyDescent="0.3">
      <c r="BL78">
        <v>55</v>
      </c>
      <c r="BM78" s="1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P78">
        <v>55</v>
      </c>
      <c r="CQ78" t="str">
        <f>"% Provincia_"&amp;CP78</f>
        <v>% Provincia_55</v>
      </c>
      <c r="CW78">
        <v>55</v>
      </c>
      <c r="CX78" s="1" t="str">
        <f>"A_"&amp;CW75&amp;" = eye(N);"</f>
        <v>A_45 = eye(N);</v>
      </c>
      <c r="DB78">
        <v>55</v>
      </c>
      <c r="DC78" t="str">
        <f>"% Provincia_"&amp;DB78</f>
        <v>% Provincia_55</v>
      </c>
      <c r="DG78">
        <v>55</v>
      </c>
      <c r="DH78" t="str">
        <f>"% Provincia_"&amp;DG78</f>
        <v>% Provincia_55</v>
      </c>
      <c r="DL78">
        <v>55</v>
      </c>
      <c r="DM78" t="str">
        <f>"% Provincia_"&amp;DL78</f>
        <v>% Provincia_55</v>
      </c>
      <c r="DQ78" s="1"/>
      <c r="EG78">
        <v>38</v>
      </c>
      <c r="EH78" s="1" t="str">
        <f>"alpha_hat_"&amp;EG78&amp;" = A_"&amp;EG78&amp;"*gamma_hat_"&amp;EG78&amp;";"</f>
        <v>alpha_hat_38 = A_38*gamma_hat_38;</v>
      </c>
      <c r="FF78" s="1" t="str">
        <f>"xlswrite('G:\Mi unidad\1. PROYECTOS TELLO 2022\SCM SPILL OVERS\outputs\pobreza\distancia_centro_salud\1%\simulacion_1\synthetic_control_spillover_outputs.xlsx',synthetic_control_sp_"&amp;$A19&amp;","&amp;$A19&amp;");"</f>
        <v>xlswrite('G:\Mi unidad\1. PROYECTOS TELLO 2022\SCM SPILL OVERS\outputs\pobreza\distancia_centro_salud\1%\simulacion_1\synthetic_control_spillover_outputs.xlsx',synthetic_control_sp_65,65);</v>
      </c>
      <c r="FM78" s="1" t="str">
        <f>"xlswrite('G:\Mi unidad\1. PROYECTOS TELLO 2022\SCM SPILL OVERS\outputs\pobreza\informalidad\1%\simulacion_1\synthetic_control_spillover_outputs.xlsx',synthetic_control_sp_"&amp;$A19&amp;","&amp;$A19&amp;");"</f>
        <v>xlswrite('G:\Mi unidad\1. PROYECTOS TELLO 2022\SCM SPILL OVERS\outputs\pobreza\informalidad\1%\simulacion_1\synthetic_control_spillover_outputs.xlsx',synthetic_control_sp_65,65);</v>
      </c>
      <c r="FS78" s="1" t="str">
        <f>"xlswrite('G:\Mi unidad\1. PROYECTOS TELLO 2022\SCM SPILL OVERS\outputs\pobreza\densidad\1%\simulacion_1\synthetic_control_spillover_outputs.xlsx',synthetic_control_sp_"&amp;$A19&amp;","&amp;$A19&amp;");"</f>
        <v>xlswrite('G:\Mi unidad\1. PROYECTOS TELLO 2022\SCM SPILL OVERS\outputs\pobreza\densidad\1%\simulacion_1\synthetic_control_spillover_outputs.xlsx',synthetic_control_sp_65,65);</v>
      </c>
      <c r="FZ78" s="1" t="str">
        <f>"xlswrite('G:\Mi unidad\1. PROYECTOS TELLO 2022\SCM SPILL OVERS\outputs\pobreza\bajo_niv_educ\1%\simulacion_1\synthetic_control_spillover_outputs.xlsx',synthetic_control_sp_"&amp;$A19&amp;","&amp;$A19&amp;");"</f>
        <v>xlswrite('G:\Mi unidad\1. PROYECTOS TELLO 2022\SCM SPILL OVERS\outputs\pobreza\bajo_niv_educ\1%\simulacion_1\synthetic_control_spillover_outputs.xlsx',synthetic_control_sp_65,65);</v>
      </c>
      <c r="GF78" s="1" t="str">
        <f>"xlswrite('G:\Mi unidad\1. PROYECTOS TELLO 2022\SCM SPILL OVERS\outputs\pobreza\bajo_ingreso\1%\simulacion_1\synthetic_control_spillover_outputs.xlsx',synthetic_control_sp_"&amp;$A19&amp;","&amp;$A19&amp;");"</f>
        <v>xlswrite('G:\Mi unidad\1. PROYECTOS TELLO 2022\SCM SPILL OVERS\outputs\pobreza\bajo_ingreso\1%\simulacion_1\synthetic_control_spillover_outputs.xlsx',synthetic_control_sp_65,65);</v>
      </c>
      <c r="GL78" s="1" t="str">
        <f>"xlswrite('G:\Mi unidad\1. PROYECTOS TELLO 2022\SCM SPILL OVERS\outputs\pobreza\densidad_g\1%\simulacion_1\synthetic_control_spillover_outputs.xlsx',synthetic_control_sp_"&amp;$A19&amp;","&amp;$A19&amp;");"</f>
        <v>xlswrite('G:\Mi unidad\1. PROYECTOS TELLO 2022\SCM SPILL OVERS\outputs\pobreza\densidad_g\1%\simulacion_1\synthetic_control_spillover_outputs.xlsx',synthetic_control_sp_65,65);</v>
      </c>
      <c r="GS78" s="1" t="str">
        <f>"xlswrite('G:\Mi unidad\1. PROYECTOS TELLO 2022\SCM SPILL OVERS\outputs\pobreza\alimentos\1%\simulacion_1\synthetic_control_spillover_outputs.xlsx',synthetic_control_sp_"&amp;$A19&amp;","&amp;$A19&amp;");"</f>
        <v>xlswrite('G:\Mi unidad\1. PROYECTOS TELLO 2022\SCM SPILL OVERS\outputs\pobreza\alimentos\1%\simulacion_1\synthetic_control_spillover_outputs.xlsx',synthetic_control_sp_65,65);</v>
      </c>
      <c r="GZ78" s="1" t="str">
        <f>"xlswrite('G:\Mi unidad\1. PROYECTOS TELLO 2022\SCM SPILL OVERS\outputs\pobreza\jefe_hogar\1%\simulacion_1\synthetic_control_spillover_outputs.xlsx',synthetic_control_sp_"&amp;$A19&amp;","&amp;$A19&amp;");"</f>
        <v>xlswrite('G:\Mi unidad\1. PROYECTOS TELLO 2022\SCM SPILL OVERS\outputs\pobreza\jefe_hogar\1%\simulacion_1\synthetic_control_spillover_outputs.xlsx',synthetic_control_sp_65,65);</v>
      </c>
      <c r="HF78" s="1" t="str">
        <f>"xlswrite('G:\Mi unidad\1. PROYECTOS TELLO 2022\SCM SPILL OVERS\outputs\pobreza\mujeres\1%\simulacion_1\synthetic_control_spillover_outputs.xlsx',synthetic_control_sp_"&amp;$A19&amp;","&amp;$A19&amp;");"</f>
        <v>xlswrite('G:\Mi unidad\1. PROYECTOS TELLO 2022\SCM SPILL OVERS\outputs\pobreza\mujeres\1%\simulacion_1\synthetic_control_spillover_outputs.xlsx',synthetic_control_sp_65,65);</v>
      </c>
      <c r="HL78" s="1" t="str">
        <f>"xlswrite('G:\Mi unidad\1. PROYECTOS TELLO 2022\SCM SPILL OVERS\outputs\pobreza\criminalidad\1%\simulacion_1\synthetic_control_spillover_outputs.xlsx',synthetic_control_sp_"&amp;$A19&amp;","&amp;$A19&amp;");"</f>
        <v>xlswrite('G:\Mi unidad\1. PROYECTOS TELLO 2022\SCM SPILL OVERS\outputs\pobreza\criminalidad\1%\simulacion_1\synthetic_control_spillover_outputs.xlsx',synthetic_control_sp_65,65);</v>
      </c>
      <c r="HS78">
        <v>27</v>
      </c>
      <c r="HT78" t="s">
        <v>35</v>
      </c>
      <c r="HZ78">
        <v>42</v>
      </c>
      <c r="IA78" t="s">
        <v>37</v>
      </c>
      <c r="IG78">
        <v>55</v>
      </c>
      <c r="IH78" t="str">
        <f>"xlswrite('G:\Mi unidad\1. PROYECTOS TELLO 2022\SCM SPILL OVERS\outputs\pobreza\bajo_niv_educ\1%\simulacion_1\output_tests.xlsx',ub_vec_"&amp;IG78&amp;"','ub_vec_"&amp;IG78&amp;"');"</f>
        <v>xlswrite('G:\Mi unidad\1. PROYECTOS TELLO 2022\SCM SPILL OVERS\outputs\pobreza\bajo_niv_educ\1%\simulacion_1\output_tests.xlsx',ub_vec_55','ub_vec_55');</v>
      </c>
      <c r="IU78">
        <v>55</v>
      </c>
      <c r="IV78" t="str">
        <f>"xlswrite('G:\Mi unidad\1. PROYECTOS TELLO 2022\SCM SPILL OVERS\outputs\pobreza\bajo_ingreso\1%\simulacion_1\output_tests.xlsx',ub_vec_"&amp;IU78&amp;"','ub_vec_"&amp;IU78&amp;"');"</f>
        <v>xlswrite('G:\Mi unidad\1. PROYECTOS TELLO 2022\SCM SPILL OVERS\outputs\pobreza\bajo_ingreso\1%\simulacion_1\output_tests.xlsx',ub_vec_55','ub_vec_55');</v>
      </c>
      <c r="JG78">
        <v>55</v>
      </c>
      <c r="JH78" t="str">
        <f>"xlswrite('G:\Mi unidad\1. PROYECTOS TELLO 2022\SCM SPILL OVERS\outputs\pobreza\densidad\1%\simulacion_1\output_tests.xlsx',ub_vec_"&amp;JG78&amp;"','ub_vec_"&amp;JG78&amp;"');"</f>
        <v>xlswrite('G:\Mi unidad\1. PROYECTOS TELLO 2022\SCM SPILL OVERS\outputs\pobreza\densidad\1%\simulacion_1\output_tests.xlsx',ub_vec_55','ub_vec_55');</v>
      </c>
      <c r="JS78">
        <v>55</v>
      </c>
      <c r="JT78" t="str">
        <f>"xlswrite('G:\Mi unidad\1. PROYECTOS TELLO 2022\SCM SPILL OVERS\outputs\pobreza\densidad_g\1%\simulacion_1\output_tests.xlsx',ub_vec_"&amp;JS78&amp;"','ub_vec_"&amp;JS78&amp;"');"</f>
        <v>xlswrite('G:\Mi unidad\1. PROYECTOS TELLO 2022\SCM SPILL OVERS\outputs\pobreza\densidad_g\1%\simulacion_1\output_tests.xlsx',ub_vec_55','ub_vec_55');</v>
      </c>
      <c r="KE78">
        <v>55</v>
      </c>
      <c r="KF78" t="str">
        <f>"xlswrite('G:\Mi unidad\1. PROYECTOS TELLO 2022\SCM SPILL OVERS\outputs\pobreza\distancia_centro_salud\1%\simulacion_1\output_tests.xlsx',ub_vec_"&amp;KE78&amp;"','ub_vec_"&amp;KE78&amp;"');"</f>
        <v>xlswrite('G:\Mi unidad\1. PROYECTOS TELLO 2022\SCM SPILL OVERS\outputs\pobreza\distancia_centro_salud\1%\simulacion_1\output_tests.xlsx',ub_vec_55','ub_vec_55');</v>
      </c>
      <c r="KR78">
        <v>55</v>
      </c>
      <c r="KS78" t="str">
        <f>"xlswrite('G:\Mi unidad\1. PROYECTOS TELLO 2022\SCM SPILL OVERS\outputs\pobreza\informalidad\1%\simulacion_1\output_tests.xlsx',ub_vec_"&amp;KR78&amp;"','ub_vec_"&amp;KR78&amp;"');"</f>
        <v>xlswrite('G:\Mi unidad\1. PROYECTOS TELLO 2022\SCM SPILL OVERS\outputs\pobreza\informalidad\1%\simulacion_1\output_tests.xlsx',ub_vec_55','ub_vec_55');</v>
      </c>
      <c r="LE78">
        <v>55</v>
      </c>
      <c r="LF78" t="str">
        <f>"xlswrite('G:\Mi unidad\1. PROYECTOS TELLO 2022\SCM SPILL OVERS\outputs\pobreza\alimentos\1%\simulacion_1\output_tests.xlsx',ub_vec_"&amp;LE78&amp;"','ub_vec_"&amp;LE78&amp;"');"</f>
        <v>xlswrite('G:\Mi unidad\1. PROYECTOS TELLO 2022\SCM SPILL OVERS\outputs\pobreza\alimentos\1%\simulacion_1\output_tests.xlsx',ub_vec_55','ub_vec_55');</v>
      </c>
      <c r="LL78">
        <v>55</v>
      </c>
      <c r="LM78" t="str">
        <f>"xlswrite('G:\Mi unidad\1. PROYECTOS TELLO 2022\SCM SPILL OVERS\outputs\pobreza\jefe_hogar\1%\simulacion_1\output_tests.xlsx',ub_vec_"&amp;LL78&amp;"','ub_vec_"&amp;LL78&amp;"');"</f>
        <v>xlswrite('G:\Mi unidad\1. PROYECTOS TELLO 2022\SCM SPILL OVERS\outputs\pobreza\jefe_hogar\1%\simulacion_1\output_tests.xlsx',ub_vec_55','ub_vec_55');</v>
      </c>
      <c r="LS78">
        <v>55</v>
      </c>
      <c r="LT78" t="str">
        <f>"xlswrite('G:\Mi unidad\1. PROYECTOS TELLO 2022\SCM SPILL OVERS\outputs\pobreza\mujeres\1%\simulacion_1\output_tests.xlsx',ub_vec_"&amp;LS78&amp;"','ub_vec_"&amp;LS78&amp;"');"</f>
        <v>xlswrite('G:\Mi unidad\1. PROYECTOS TELLO 2022\SCM SPILL OVERS\outputs\pobreza\mujeres\1%\simulacion_1\output_tests.xlsx',ub_vec_55','ub_vec_55');</v>
      </c>
      <c r="ME78">
        <v>55</v>
      </c>
      <c r="MF78" t="str">
        <f>"xlswrite('G:\Mi unidad\1. PROYECTOS TELLO 2022\SCM SPILL OVERS\outputs\pobreza\criminalidad\1%\simulacion_1\output_tests.xlsx',ub_vec_"&amp;ME78&amp;"','ub_vec_"&amp;ME78&amp;"');"</f>
        <v>xlswrite('G:\Mi unidad\1. PROYECTOS TELLO 2022\SCM SPILL OVERS\outputs\pobreza\criminalidad\1%\simulacion_1\output_tests.xlsx',ub_vec_55','ub_vec_55');</v>
      </c>
    </row>
    <row r="79" spans="64:344" x14ac:dyDescent="0.3">
      <c r="BL79">
        <v>55</v>
      </c>
      <c r="BM79" s="1" t="str">
        <f>"A_"&amp;BL77&amp;"(:,ind_"&amp;BL77&amp;" == 0) = [];"</f>
        <v>A_55(:,ind_55 == 0) = [];</v>
      </c>
      <c r="BR79">
        <v>55</v>
      </c>
      <c r="BS79" s="1" t="str">
        <f>"ind_"&amp;BR77&amp;" = xlsread('spillover_bajo_niv_educ_"&amp;BR77&amp;".xlsx')"</f>
        <v>ind_55 = xlsread('spillover_bajo_niv_educ_55.xlsx')</v>
      </c>
      <c r="BX79">
        <v>55</v>
      </c>
      <c r="BY79" s="1" t="str">
        <f>"ind_"&amp;BX77&amp;" = xlsread('spillover_bajo_ingreso_"&amp;BX77&amp;".xlsx')"</f>
        <v>ind_55 = xlsread('spillover_bajo_ingreso_55.xlsx')</v>
      </c>
      <c r="CD79">
        <v>55</v>
      </c>
      <c r="CE79" s="1" t="str">
        <f>"ind_"&amp;CD77&amp;" = xlsread('spillover_densidad_"&amp;CD77&amp;".xlsx')"</f>
        <v>ind_55 = xlsread('spillover_densidad_55.xlsx')</v>
      </c>
      <c r="CJ79">
        <v>55</v>
      </c>
      <c r="CK79" s="1" t="str">
        <f>"ind_"&amp;CJ77&amp;" = xlsread('spillover_densidad_g_"&amp;CJ77&amp;".xlsx')"</f>
        <v>ind_55 = xlsread('spillover_densidad_g_55.xlsx')</v>
      </c>
      <c r="CP79">
        <v>55</v>
      </c>
      <c r="CQ79" s="1" t="str">
        <f>"ind_"&amp;CP77&amp;" = xlsread('spillover_tiempo_cs_"&amp;CP77&amp;".xlsx')"</f>
        <v>ind_55 = xlsread('spillover_tiempo_cs_55.xlsx')</v>
      </c>
      <c r="CW79">
        <v>55</v>
      </c>
      <c r="CX79" s="1" t="str">
        <f>"A_"&amp;CW75&amp;"(:,ind_"&amp;CW75&amp;" == 0) = [];"</f>
        <v>A_45(:,ind_45 == 0) = [];</v>
      </c>
      <c r="DB79">
        <v>55</v>
      </c>
      <c r="DC79" s="1" t="str">
        <f>"ind_"&amp;DB77&amp;" = xlsread('spillover_criminalidad_"&amp;DB77&amp;".xlsx')"</f>
        <v>ind_55 = xlsread('spillover_criminalidad_55.xlsx')</v>
      </c>
      <c r="DG79">
        <v>55</v>
      </c>
      <c r="DH79" s="1" t="str">
        <f>"ind_"&amp;DG77&amp;" = xlsread('spillover_jefe_hogar_"&amp;DG77&amp;".xlsx')"</f>
        <v>ind_55 = xlsread('spillover_jefe_hogar_55.xlsx')</v>
      </c>
      <c r="DL79">
        <v>55</v>
      </c>
      <c r="DM79" s="1" t="str">
        <f>"ind_"&amp;DL77&amp;" = xlsread('spillover_mujeres_"&amp;DL77&amp;".xlsx')"</f>
        <v>ind_55 = xlsread('spillover_mujeres_55.xlsx')</v>
      </c>
      <c r="DQ79" s="1"/>
      <c r="EG79">
        <v>38</v>
      </c>
      <c r="EH79" s="1" t="str">
        <f>"alpha1_hat_vec_"&amp;EG79&amp;"(s) = alpha_hat_"&amp;EG79&amp;"(1);"</f>
        <v>alpha1_hat_vec_38(s) = alpha_hat_38(1);</v>
      </c>
      <c r="FF79" s="1" t="str">
        <f>"xlswrite('G:\Mi unidad\1. PROYECTOS TELLO 2022\SCM SPILL OVERS\outputs\pobreza\distancia_centro_salud\1%\simulacion_1\synthetic_control_spillover_outputs.xlsx',synthetic_control_sp_"&amp;$A20&amp;","&amp;$A20&amp;");"</f>
        <v>xlswrite('G:\Mi unidad\1. PROYECTOS TELLO 2022\SCM SPILL OVERS\outputs\pobreza\distancia_centro_salud\1%\simulacion_1\synthetic_control_spillover_outputs.xlsx',synthetic_control_sp_66,66);</v>
      </c>
      <c r="FM79" s="1" t="str">
        <f>"xlswrite('G:\Mi unidad\1. PROYECTOS TELLO 2022\SCM SPILL OVERS\outputs\pobreza\informalidad\1%\simulacion_1\synthetic_control_spillover_outputs.xlsx',synthetic_control_sp_"&amp;$A20&amp;","&amp;$A20&amp;");"</f>
        <v>xlswrite('G:\Mi unidad\1. PROYECTOS TELLO 2022\SCM SPILL OVERS\outputs\pobreza\informalidad\1%\simulacion_1\synthetic_control_spillover_outputs.xlsx',synthetic_control_sp_66,66);</v>
      </c>
      <c r="FS79" s="1" t="str">
        <f>"xlswrite('G:\Mi unidad\1. PROYECTOS TELLO 2022\SCM SPILL OVERS\outputs\pobreza\densidad\1%\simulacion_1\synthetic_control_spillover_outputs.xlsx',synthetic_control_sp_"&amp;$A20&amp;","&amp;$A20&amp;");"</f>
        <v>xlswrite('G:\Mi unidad\1. PROYECTOS TELLO 2022\SCM SPILL OVERS\outputs\pobreza\densidad\1%\simulacion_1\synthetic_control_spillover_outputs.xlsx',synthetic_control_sp_66,66);</v>
      </c>
      <c r="FZ79" s="1" t="str">
        <f>"xlswrite('G:\Mi unidad\1. PROYECTOS TELLO 2022\SCM SPILL OVERS\outputs\pobreza\bajo_niv_educ\1%\simulacion_1\synthetic_control_spillover_outputs.xlsx',synthetic_control_sp_"&amp;$A20&amp;","&amp;$A20&amp;");"</f>
        <v>xlswrite('G:\Mi unidad\1. PROYECTOS TELLO 2022\SCM SPILL OVERS\outputs\pobreza\bajo_niv_educ\1%\simulacion_1\synthetic_control_spillover_outputs.xlsx',synthetic_control_sp_66,66);</v>
      </c>
      <c r="GF79" s="1" t="str">
        <f>"xlswrite('G:\Mi unidad\1. PROYECTOS TELLO 2022\SCM SPILL OVERS\outputs\pobreza\bajo_ingreso\1%\simulacion_1\synthetic_control_spillover_outputs.xlsx',synthetic_control_sp_"&amp;$A20&amp;","&amp;$A20&amp;");"</f>
        <v>xlswrite('G:\Mi unidad\1. PROYECTOS TELLO 2022\SCM SPILL OVERS\outputs\pobreza\bajo_ingreso\1%\simulacion_1\synthetic_control_spillover_outputs.xlsx',synthetic_control_sp_66,66);</v>
      </c>
      <c r="GL79" s="1" t="str">
        <f>"xlswrite('G:\Mi unidad\1. PROYECTOS TELLO 2022\SCM SPILL OVERS\outputs\pobreza\densidad_g\1%\simulacion_1\synthetic_control_spillover_outputs.xlsx',synthetic_control_sp_"&amp;$A20&amp;","&amp;$A20&amp;");"</f>
        <v>xlswrite('G:\Mi unidad\1. PROYECTOS TELLO 2022\SCM SPILL OVERS\outputs\pobreza\densidad_g\1%\simulacion_1\synthetic_control_spillover_outputs.xlsx',synthetic_control_sp_66,66);</v>
      </c>
      <c r="GS79" s="1" t="str">
        <f>"xlswrite('G:\Mi unidad\1. PROYECTOS TELLO 2022\SCM SPILL OVERS\outputs\pobreza\alimentos\1%\simulacion_1\synthetic_control_spillover_outputs.xlsx',synthetic_control_sp_"&amp;$A20&amp;","&amp;$A20&amp;");"</f>
        <v>xlswrite('G:\Mi unidad\1. PROYECTOS TELLO 2022\SCM SPILL OVERS\outputs\pobreza\alimentos\1%\simulacion_1\synthetic_control_spillover_outputs.xlsx',synthetic_control_sp_66,66);</v>
      </c>
      <c r="GZ79" s="1" t="str">
        <f>"xlswrite('G:\Mi unidad\1. PROYECTOS TELLO 2022\SCM SPILL OVERS\outputs\pobreza\jefe_hogar\1%\simulacion_1\synthetic_control_spillover_outputs.xlsx',synthetic_control_sp_"&amp;$A20&amp;","&amp;$A20&amp;");"</f>
        <v>xlswrite('G:\Mi unidad\1. PROYECTOS TELLO 2022\SCM SPILL OVERS\outputs\pobreza\jefe_hogar\1%\simulacion_1\synthetic_control_spillover_outputs.xlsx',synthetic_control_sp_66,66);</v>
      </c>
      <c r="HF79" s="1" t="str">
        <f>"xlswrite('G:\Mi unidad\1. PROYECTOS TELLO 2022\SCM SPILL OVERS\outputs\pobreza\mujeres\1%\simulacion_1\synthetic_control_spillover_outputs.xlsx',synthetic_control_sp_"&amp;$A20&amp;","&amp;$A20&amp;");"</f>
        <v>xlswrite('G:\Mi unidad\1. PROYECTOS TELLO 2022\SCM SPILL OVERS\outputs\pobreza\mujeres\1%\simulacion_1\synthetic_control_spillover_outputs.xlsx',synthetic_control_sp_66,66);</v>
      </c>
      <c r="HL79" s="1" t="str">
        <f>"xlswrite('G:\Mi unidad\1. PROYECTOS TELLO 2022\SCM SPILL OVERS\outputs\pobreza\criminalidad\1%\simulacion_1\synthetic_control_spillover_outputs.xlsx',synthetic_control_sp_"&amp;$A20&amp;","&amp;$A20&amp;");"</f>
        <v>xlswrite('G:\Mi unidad\1. PROYECTOS TELLO 2022\SCM SPILL OVERS\outputs\pobreza\criminalidad\1%\simulacion_1\synthetic_control_spillover_outputs.xlsx',synthetic_control_sp_66,66);</v>
      </c>
      <c r="HS79">
        <v>27</v>
      </c>
      <c r="HT79" t="str">
        <f>"    [p_value_"&amp;HS79&amp; ",lb_"&amp;HS79&amp;",ub_"&amp;HS79&amp;"] = sp_andrews_te(Y_pre_"&amp;HS79&amp;",pobreza_"&amp;HS79&amp;"(:,T+s),A_"&amp;HS79&amp;",C,.05);"</f>
        <v xml:space="preserve">    [p_value_27,lb_27,ub_27] = sp_andrews_te(Y_pre_27,pobreza_27(:,T+s),A_27,C,.05);</v>
      </c>
      <c r="HZ79">
        <v>42</v>
      </c>
      <c r="IA79" t="str">
        <f>"    spillover_test_"&amp;HZ79&amp;"(s) = sp_andrews(Y_pre_"&amp;HZ79&amp;",pobreza_"&amp;HZ79&amp;"(:,T+s),A_"&amp;HZ79&amp;",C,d,alpha_sig);"</f>
        <v xml:space="preserve">    spillover_test_42(s) = sp_andrews(Y_pre_42,pobreza_42(:,T+s),A_42,C,d,alpha_sig);</v>
      </c>
      <c r="IG79">
        <v>55</v>
      </c>
      <c r="IH79" t="str">
        <f>"xlswrite('G:\Mi unidad\1. PROYECTOS TELLO 2022\SCM SPILL OVERS\outputs\pobreza\bajo_niv_educ\1%\simulacion_1\output_tests.xlsx',p_value_vec_"&amp;IG79&amp;"','p_value_vec_"&amp;IG79&amp;"');"</f>
        <v>xlswrite('G:\Mi unidad\1. PROYECTOS TELLO 2022\SCM SPILL OVERS\outputs\pobreza\bajo_niv_educ\1%\simulacion_1\output_tests.xlsx',p_value_vec_55','p_value_vec_55');</v>
      </c>
      <c r="IU79">
        <v>55</v>
      </c>
      <c r="IV79" t="str">
        <f>"xlswrite('G:\Mi unidad\1. PROYECTOS TELLO 2022\SCM SPILL OVERS\outputs\pobreza\bajo_ingreso\1%\simulacion_1\output_tests.xlsx',p_value_vec_"&amp;IU79&amp;"','p_value_vec_"&amp;IU79&amp;"');"</f>
        <v>xlswrite('G:\Mi unidad\1. PROYECTOS TELLO 2022\SCM SPILL OVERS\outputs\pobreza\bajo_ingreso\1%\simulacion_1\output_tests.xlsx',p_value_vec_55','p_value_vec_55');</v>
      </c>
      <c r="JG79">
        <v>55</v>
      </c>
      <c r="JH79" t="str">
        <f>"xlswrite('G:\Mi unidad\1. PROYECTOS TELLO 2022\SCM SPILL OVERS\outputs\pobreza\densidad\1%\simulacion_1\output_tests.xlsx',p_value_vec_"&amp;JG79&amp;"','p_value_vec_"&amp;JG79&amp;"');"</f>
        <v>xlswrite('G:\Mi unidad\1. PROYECTOS TELLO 2022\SCM SPILL OVERS\outputs\pobreza\densidad\1%\simulacion_1\output_tests.xlsx',p_value_vec_55','p_value_vec_55');</v>
      </c>
      <c r="JS79">
        <v>55</v>
      </c>
      <c r="JT79" t="str">
        <f>"xlswrite('G:\Mi unidad\1. PROYECTOS TELLO 2022\SCM SPILL OVERS\outputs\pobreza\densidad_g\1%\simulacion_1\output_tests.xlsx',p_value_vec_"&amp;JS79&amp;"','p_value_vec_"&amp;JS79&amp;"');"</f>
        <v>xlswrite('G:\Mi unidad\1. PROYECTOS TELLO 2022\SCM SPILL OVERS\outputs\pobreza\densidad_g\1%\simulacion_1\output_tests.xlsx',p_value_vec_55','p_value_vec_55');</v>
      </c>
      <c r="KE79">
        <v>55</v>
      </c>
      <c r="KF79" t="str">
        <f>"xlswrite('G:\Mi unidad\1. PROYECTOS TELLO 2022\SCM SPILL OVERS\outputs\pobreza\distancia_centro_salud\1%\simulacion_1\output_tests.xlsx',p_value_vec_"&amp;KE79&amp;"','p_value_vec_"&amp;KE79&amp;"');"</f>
        <v>xlswrite('G:\Mi unidad\1. PROYECTOS TELLO 2022\SCM SPILL OVERS\outputs\pobreza\distancia_centro_salud\1%\simulacion_1\output_tests.xlsx',p_value_vec_55','p_value_vec_55');</v>
      </c>
      <c r="KR79">
        <v>55</v>
      </c>
      <c r="KS79" t="str">
        <f>"xlswrite('G:\Mi unidad\1. PROYECTOS TELLO 2022\SCM SPILL OVERS\outputs\pobreza\informalidad\1%\simulacion_1\output_tests.xlsx',p_value_vec_"&amp;KR79&amp;"','p_value_vec_"&amp;KR79&amp;"');"</f>
        <v>xlswrite('G:\Mi unidad\1. PROYECTOS TELLO 2022\SCM SPILL OVERS\outputs\pobreza\informalidad\1%\simulacion_1\output_tests.xlsx',p_value_vec_55','p_value_vec_55');</v>
      </c>
      <c r="LE79">
        <v>55</v>
      </c>
      <c r="LF79" t="str">
        <f>"xlswrite('G:\Mi unidad\1. PROYECTOS TELLO 2022\SCM SPILL OVERS\outputs\pobreza\alimentos\1%\simulacion_1\output_tests.xlsx',p_value_vec_"&amp;LE79&amp;"','p_value_vec_"&amp;LE79&amp;"');"</f>
        <v>xlswrite('G:\Mi unidad\1. PROYECTOS TELLO 2022\SCM SPILL OVERS\outputs\pobreza\alimentos\1%\simulacion_1\output_tests.xlsx',p_value_vec_55','p_value_vec_55');</v>
      </c>
      <c r="LL79">
        <v>55</v>
      </c>
      <c r="LM79" t="str">
        <f>"xlswrite('G:\Mi unidad\1. PROYECTOS TELLO 2022\SCM SPILL OVERS\outputs\pobreza\jefe_hogar\1%\simulacion_1\output_tests.xlsx',p_value_vec_"&amp;LL79&amp;"','p_value_vec_"&amp;LL79&amp;"');"</f>
        <v>xlswrite('G:\Mi unidad\1. PROYECTOS TELLO 2022\SCM SPILL OVERS\outputs\pobreza\jefe_hogar\1%\simulacion_1\output_tests.xlsx',p_value_vec_55','p_value_vec_55');</v>
      </c>
      <c r="LS79">
        <v>55</v>
      </c>
      <c r="LT79" t="str">
        <f>"xlswrite('G:\Mi unidad\1. PROYECTOS TELLO 2022\SCM SPILL OVERS\outputs\pobreza\mujeres\1%\simulacion_1\output_tests.xlsx',p_value_vec_"&amp;LS79&amp;"','p_value_vec_"&amp;LS79&amp;"');"</f>
        <v>xlswrite('G:\Mi unidad\1. PROYECTOS TELLO 2022\SCM SPILL OVERS\outputs\pobreza\mujeres\1%\simulacion_1\output_tests.xlsx',p_value_vec_55','p_value_vec_55');</v>
      </c>
      <c r="ME79">
        <v>55</v>
      </c>
      <c r="MF79" t="str">
        <f>"xlswrite('G:\Mi unidad\1. PROYECTOS TELLO 2022\SCM SPILL OVERS\outputs\pobreza\criminalidad\1%\simulacion_1\output_tests.xlsx',p_value_vec_"&amp;ME79&amp;"','p_value_vec_"&amp;ME79&amp;"');"</f>
        <v>xlswrite('G:\Mi unidad\1. PROYECTOS TELLO 2022\SCM SPILL OVERS\outputs\pobreza\criminalidad\1%\simulacion_1\output_tests.xlsx',p_value_vec_55','p_value_vec_55');</v>
      </c>
    </row>
    <row r="80" spans="64:344" x14ac:dyDescent="0.3">
      <c r="BL80">
        <v>55</v>
      </c>
      <c r="BR80">
        <v>55</v>
      </c>
      <c r="BS80" s="1" t="str">
        <f>"A_"&amp;BR77&amp;" = eye(N);"</f>
        <v>A_55 = eye(N);</v>
      </c>
      <c r="BX80">
        <v>55</v>
      </c>
      <c r="BY80" s="1" t="str">
        <f>"A_"&amp;BX77&amp;" = eye(N);"</f>
        <v>A_55 = eye(N);</v>
      </c>
      <c r="CD80">
        <v>55</v>
      </c>
      <c r="CE80" s="1" t="str">
        <f>"A_"&amp;CD77&amp;" = eye(N);"</f>
        <v>A_55 = eye(N);</v>
      </c>
      <c r="CJ80">
        <v>55</v>
      </c>
      <c r="CK80" s="1" t="str">
        <f>"A_"&amp;CJ77&amp;" = eye(N);"</f>
        <v>A_55 = eye(N);</v>
      </c>
      <c r="CP80">
        <v>55</v>
      </c>
      <c r="CQ80" s="1" t="str">
        <f>"A_"&amp;CP77&amp;" = eye(N);"</f>
        <v>A_55 = eye(N);</v>
      </c>
      <c r="CW80">
        <v>55</v>
      </c>
      <c r="CX80" t="str">
        <f>"%A_"&amp;CW80</f>
        <v>%A_55</v>
      </c>
      <c r="DB80">
        <v>55</v>
      </c>
      <c r="DC80" s="1" t="str">
        <f>"A_"&amp;DB77&amp;" = eye(N);"</f>
        <v>A_55 = eye(N);</v>
      </c>
      <c r="DG80">
        <v>55</v>
      </c>
      <c r="DH80" s="1" t="str">
        <f>"A_"&amp;DG77&amp;" = eye(N);"</f>
        <v>A_55 = eye(N);</v>
      </c>
      <c r="DL80">
        <v>55</v>
      </c>
      <c r="DM80" s="1" t="str">
        <f>"A_"&amp;DL77&amp;" = eye(N);"</f>
        <v>A_55 = eye(N);</v>
      </c>
      <c r="DQ80" s="1"/>
      <c r="EG80">
        <v>38</v>
      </c>
      <c r="EH80" s="1" t="str">
        <f>"synthetic_control_sp_"&amp;EG80&amp;"(T+s) = Y_"&amp;EG80&amp;"(1,T+s)-alpha1_hat_vec_"&amp;EG80&amp;"(s);"</f>
        <v>synthetic_control_sp_38(T+s) = Y_38(1,T+s)-alpha1_hat_vec_38(s);</v>
      </c>
      <c r="FF80" s="1" t="str">
        <f>"xlswrite('G:\Mi unidad\1. PROYECTOS TELLO 2022\SCM SPILL OVERS\outputs\pobreza\distancia_centro_salud\1%\simulacion_1\synthetic_control_spillover_outputs.xlsx',synthetic_control_sp_"&amp;$A21&amp;","&amp;$A21&amp;");"</f>
        <v>xlswrite('G:\Mi unidad\1. PROYECTOS TELLO 2022\SCM SPILL OVERS\outputs\pobreza\distancia_centro_salud\1%\simulacion_1\synthetic_control_spillover_outputs.xlsx',synthetic_control_sp_71,71);</v>
      </c>
      <c r="FM80" s="1" t="str">
        <f>"xlswrite('G:\Mi unidad\1. PROYECTOS TELLO 2022\SCM SPILL OVERS\outputs\pobreza\informalidad\1%\simulacion_1\synthetic_control_spillover_outputs.xlsx',synthetic_control_sp_"&amp;$A21&amp;","&amp;$A21&amp;");"</f>
        <v>xlswrite('G:\Mi unidad\1. PROYECTOS TELLO 2022\SCM SPILL OVERS\outputs\pobreza\informalidad\1%\simulacion_1\synthetic_control_spillover_outputs.xlsx',synthetic_control_sp_71,71);</v>
      </c>
      <c r="FS80" s="1" t="str">
        <f>"xlswrite('G:\Mi unidad\1. PROYECTOS TELLO 2022\SCM SPILL OVERS\outputs\pobreza\densidad\1%\simulacion_1\synthetic_control_spillover_outputs.xlsx',synthetic_control_sp_"&amp;$A21&amp;","&amp;$A21&amp;");"</f>
        <v>xlswrite('G:\Mi unidad\1. PROYECTOS TELLO 2022\SCM SPILL OVERS\outputs\pobreza\densidad\1%\simulacion_1\synthetic_control_spillover_outputs.xlsx',synthetic_control_sp_71,71);</v>
      </c>
      <c r="FZ80" s="1" t="str">
        <f>"xlswrite('G:\Mi unidad\1. PROYECTOS TELLO 2022\SCM SPILL OVERS\outputs\pobreza\bajo_niv_educ\1%\simulacion_1\synthetic_control_spillover_outputs.xlsx',synthetic_control_sp_"&amp;$A21&amp;","&amp;$A21&amp;");"</f>
        <v>xlswrite('G:\Mi unidad\1. PROYECTOS TELLO 2022\SCM SPILL OVERS\outputs\pobreza\bajo_niv_educ\1%\simulacion_1\synthetic_control_spillover_outputs.xlsx',synthetic_control_sp_71,71);</v>
      </c>
      <c r="GF80" s="1" t="str">
        <f>"xlswrite('G:\Mi unidad\1. PROYECTOS TELLO 2022\SCM SPILL OVERS\outputs\pobreza\bajo_ingreso\1%\simulacion_1\synthetic_control_spillover_outputs.xlsx',synthetic_control_sp_"&amp;$A21&amp;","&amp;$A21&amp;");"</f>
        <v>xlswrite('G:\Mi unidad\1. PROYECTOS TELLO 2022\SCM SPILL OVERS\outputs\pobreza\bajo_ingreso\1%\simulacion_1\synthetic_control_spillover_outputs.xlsx',synthetic_control_sp_71,71);</v>
      </c>
      <c r="GL80" s="1" t="str">
        <f>"xlswrite('G:\Mi unidad\1. PROYECTOS TELLO 2022\SCM SPILL OVERS\outputs\pobreza\densidad_g\1%\simulacion_1\synthetic_control_spillover_outputs.xlsx',synthetic_control_sp_"&amp;$A21&amp;","&amp;$A21&amp;");"</f>
        <v>xlswrite('G:\Mi unidad\1. PROYECTOS TELLO 2022\SCM SPILL OVERS\outputs\pobreza\densidad_g\1%\simulacion_1\synthetic_control_spillover_outputs.xlsx',synthetic_control_sp_71,71);</v>
      </c>
      <c r="GS80" s="1" t="str">
        <f>"xlswrite('G:\Mi unidad\1. PROYECTOS TELLO 2022\SCM SPILL OVERS\outputs\pobreza\alimentos\1%\simulacion_1\synthetic_control_spillover_outputs.xlsx',synthetic_control_sp_"&amp;$A21&amp;","&amp;$A21&amp;");"</f>
        <v>xlswrite('G:\Mi unidad\1. PROYECTOS TELLO 2022\SCM SPILL OVERS\outputs\pobreza\alimentos\1%\simulacion_1\synthetic_control_spillover_outputs.xlsx',synthetic_control_sp_71,71);</v>
      </c>
      <c r="GZ80" s="1" t="str">
        <f>"xlswrite('G:\Mi unidad\1. PROYECTOS TELLO 2022\SCM SPILL OVERS\outputs\pobreza\jefe_hogar\1%\simulacion_1\synthetic_control_spillover_outputs.xlsx',synthetic_control_sp_"&amp;$A21&amp;","&amp;$A21&amp;");"</f>
        <v>xlswrite('G:\Mi unidad\1. PROYECTOS TELLO 2022\SCM SPILL OVERS\outputs\pobreza\jefe_hogar\1%\simulacion_1\synthetic_control_spillover_outputs.xlsx',synthetic_control_sp_71,71);</v>
      </c>
      <c r="HF80" s="1" t="str">
        <f>"xlswrite('G:\Mi unidad\1. PROYECTOS TELLO 2022\SCM SPILL OVERS\outputs\pobreza\mujeres\1%\simulacion_1\synthetic_control_spillover_outputs.xlsx',synthetic_control_sp_"&amp;$A21&amp;","&amp;$A21&amp;");"</f>
        <v>xlswrite('G:\Mi unidad\1. PROYECTOS TELLO 2022\SCM SPILL OVERS\outputs\pobreza\mujeres\1%\simulacion_1\synthetic_control_spillover_outputs.xlsx',synthetic_control_sp_71,71);</v>
      </c>
      <c r="HL80" s="1" t="str">
        <f>"xlswrite('G:\Mi unidad\1. PROYECTOS TELLO 2022\SCM SPILL OVERS\outputs\pobreza\criminalidad\1%\simulacion_1\synthetic_control_spillover_outputs.xlsx',synthetic_control_sp_"&amp;$A21&amp;","&amp;$A21&amp;");"</f>
        <v>xlswrite('G:\Mi unidad\1. PROYECTOS TELLO 2022\SCM SPILL OVERS\outputs\pobreza\criminalidad\1%\simulacion_1\synthetic_control_spillover_outputs.xlsx',synthetic_control_sp_71,71);</v>
      </c>
      <c r="HS80">
        <v>27</v>
      </c>
      <c r="HT80" t="str">
        <f>"    p_value_vec_"&amp;HS80&amp;"(s) = p_value_"&amp;HS80&amp;";"</f>
        <v xml:space="preserve">    p_value_vec_27(s) = p_value_27;</v>
      </c>
      <c r="HZ80">
        <v>42</v>
      </c>
      <c r="IA80" t="s">
        <v>18</v>
      </c>
      <c r="IG80">
        <v>55</v>
      </c>
      <c r="IH80" t="str">
        <f>"xlswrite('G:\Mi unidad\1. PROYECTOS TELLO 2022\SCM SPILL OVERS\outputs\pobreza\bajo_niv_educ\1%\simulacion_1\output_tests.xlsx',alpha1_hat_vec_"&amp;IG80&amp;"','alpha1_hat_vec_"&amp;IG80&amp;"');"</f>
        <v>xlswrite('G:\Mi unidad\1. PROYECTOS TELLO 2022\SCM SPILL OVERS\outputs\pobreza\bajo_niv_educ\1%\simulacion_1\output_tests.xlsx',alpha1_hat_vec_55','alpha1_hat_vec_55');</v>
      </c>
      <c r="IU80">
        <v>55</v>
      </c>
      <c r="IV80" t="str">
        <f>"xlswrite('G:\Mi unidad\1. PROYECTOS TELLO 2022\SCM SPILL OVERS\outputs\pobreza\bajo_ingreso\1%\simulacion_1\output_tests.xlsx',alpha1_hat_vec_"&amp;IU80&amp;"','alpha1_hat_vec_"&amp;IU80&amp;"');"</f>
        <v>xlswrite('G:\Mi unidad\1. PROYECTOS TELLO 2022\SCM SPILL OVERS\outputs\pobreza\bajo_ingreso\1%\simulacion_1\output_tests.xlsx',alpha1_hat_vec_55','alpha1_hat_vec_55');</v>
      </c>
      <c r="JG80">
        <v>55</v>
      </c>
      <c r="JH80" t="str">
        <f>"xlswrite('G:\Mi unidad\1. PROYECTOS TELLO 2022\SCM SPILL OVERS\outputs\pobreza\densidad\1%\simulacion_1\output_tests.xlsx',alpha1_hat_vec_"&amp;JG80&amp;"','alpha1_hat_vec_"&amp;JG80&amp;"');"</f>
        <v>xlswrite('G:\Mi unidad\1. PROYECTOS TELLO 2022\SCM SPILL OVERS\outputs\pobreza\densidad\1%\simulacion_1\output_tests.xlsx',alpha1_hat_vec_55','alpha1_hat_vec_55');</v>
      </c>
      <c r="JS80">
        <v>55</v>
      </c>
      <c r="JT80" t="str">
        <f>"xlswrite('G:\Mi unidad\1. PROYECTOS TELLO 2022\SCM SPILL OVERS\outputs\pobreza\densidad_g\1%\simulacion_1\output_tests.xlsx',alpha1_hat_vec_"&amp;JS80&amp;"','alpha1_hat_vec_"&amp;JS80&amp;"');"</f>
        <v>xlswrite('G:\Mi unidad\1. PROYECTOS TELLO 2022\SCM SPILL OVERS\outputs\pobreza\densidad_g\1%\simulacion_1\output_tests.xlsx',alpha1_hat_vec_55','alpha1_hat_vec_55');</v>
      </c>
      <c r="KE80">
        <v>55</v>
      </c>
      <c r="KF80" t="str">
        <f>"xlswrite('G:\Mi unidad\1. PROYECTOS TELLO 2022\SCM SPILL OVERS\outputs\pobreza\distancia_centro_salud\1%\simulacion_1\output_tests.xlsx',alpha1_hat_vec_"&amp;KE80&amp;"','alpha1_hat_vec_"&amp;KE80&amp;"');"</f>
        <v>xlswrite('G:\Mi unidad\1. PROYECTOS TELLO 2022\SCM SPILL OVERS\outputs\pobreza\distancia_centro_salud\1%\simulacion_1\output_tests.xlsx',alpha1_hat_vec_55','alpha1_hat_vec_55');</v>
      </c>
      <c r="KR80">
        <v>55</v>
      </c>
      <c r="KS80" t="str">
        <f>"xlswrite('G:\Mi unidad\1. PROYECTOS TELLO 2022\SCM SPILL OVERS\outputs\pobreza\informalidad\1%\simulacion_1\output_tests.xlsx',alpha1_hat_vec_"&amp;KR80&amp;"','alpha1_hat_vec_"&amp;KR80&amp;"');"</f>
        <v>xlswrite('G:\Mi unidad\1. PROYECTOS TELLO 2022\SCM SPILL OVERS\outputs\pobreza\informalidad\1%\simulacion_1\output_tests.xlsx',alpha1_hat_vec_55','alpha1_hat_vec_55');</v>
      </c>
      <c r="LE80">
        <v>55</v>
      </c>
      <c r="LF80" t="str">
        <f>"xlswrite('G:\Mi unidad\1. PROYECTOS TELLO 2022\SCM SPILL OVERS\outputs\pobreza\alimentos\1%\simulacion_1\output_tests.xlsx',alpha1_hat_vec_"&amp;LE80&amp;"','alpha1_hat_vec_"&amp;LE80&amp;"');"</f>
        <v>xlswrite('G:\Mi unidad\1. PROYECTOS TELLO 2022\SCM SPILL OVERS\outputs\pobreza\alimentos\1%\simulacion_1\output_tests.xlsx',alpha1_hat_vec_55','alpha1_hat_vec_55');</v>
      </c>
      <c r="LL80">
        <v>55</v>
      </c>
      <c r="LM80" t="str">
        <f>"xlswrite('G:\Mi unidad\1. PROYECTOS TELLO 2022\SCM SPILL OVERS\outputs\pobreza\jefe_hogar\1%\simulacion_1\output_tests.xlsx',alpha1_hat_vec_"&amp;LL80&amp;"','alpha1_hat_vec_"&amp;LL80&amp;"');"</f>
        <v>xlswrite('G:\Mi unidad\1. PROYECTOS TELLO 2022\SCM SPILL OVERS\outputs\pobreza\jefe_hogar\1%\simulacion_1\output_tests.xlsx',alpha1_hat_vec_55','alpha1_hat_vec_55');</v>
      </c>
      <c r="LS80">
        <v>55</v>
      </c>
      <c r="LT80" t="str">
        <f>"xlswrite('G:\Mi unidad\1. PROYECTOS TELLO 2022\SCM SPILL OVERS\outputs\pobreza\mujeres\1%\simulacion_1\output_tests.xlsx',alpha1_hat_vec_"&amp;LS80&amp;"','alpha1_hat_vec_"&amp;LS80&amp;"');"</f>
        <v>xlswrite('G:\Mi unidad\1. PROYECTOS TELLO 2022\SCM SPILL OVERS\outputs\pobreza\mujeres\1%\simulacion_1\output_tests.xlsx',alpha1_hat_vec_55','alpha1_hat_vec_55');</v>
      </c>
      <c r="ME80">
        <v>55</v>
      </c>
      <c r="MF80" t="str">
        <f>"xlswrite('G:\Mi unidad\1. PROYECTOS TELLO 2022\SCM SPILL OVERS\outputs\pobreza\criminalidad\1%\simulacion_1\output_tests.xlsx',alpha1_hat_vec_"&amp;ME80&amp;"','alpha1_hat_vec_"&amp;ME80&amp;"');"</f>
        <v>xlswrite('G:\Mi unidad\1. PROYECTOS TELLO 2022\SCM SPILL OVERS\outputs\pobreza\criminalidad\1%\simulacion_1\output_tests.xlsx',alpha1_hat_vec_55','alpha1_hat_vec_55');</v>
      </c>
    </row>
    <row r="81" spans="64:344" x14ac:dyDescent="0.3">
      <c r="BL81">
        <v>55</v>
      </c>
      <c r="BR81">
        <v>55</v>
      </c>
      <c r="BS81" s="1" t="str">
        <f>"A_"&amp;BR77&amp;"(:,ind_"&amp;BR77&amp;" == 0) = [];"</f>
        <v>A_55(:,ind_55 == 0) = [];</v>
      </c>
      <c r="BX81">
        <v>55</v>
      </c>
      <c r="BY81" s="1" t="str">
        <f>"A_"&amp;BX77&amp;"(:,ind_"&amp;BX77&amp;" == 0) = [];"</f>
        <v>A_55(:,ind_55 == 0) = [];</v>
      </c>
      <c r="CD81">
        <v>55</v>
      </c>
      <c r="CE81" s="1" t="str">
        <f>"A_"&amp;CD77&amp;"(:,ind_"&amp;CD77&amp;" == 0) = [];"</f>
        <v>A_55(:,ind_55 == 0) = [];</v>
      </c>
      <c r="CJ81">
        <v>55</v>
      </c>
      <c r="CK81" s="1" t="str">
        <f>"A_"&amp;CJ77&amp;"(:,ind_"&amp;CJ77&amp;" == 0) = [];"</f>
        <v>A_55(:,ind_55 == 0) = [];</v>
      </c>
      <c r="CP81">
        <v>55</v>
      </c>
      <c r="CQ81" s="1" t="str">
        <f>"A_"&amp;CP77&amp;"(:,ind_"&amp;CP77&amp;" == 0) = [];"</f>
        <v>A_55(:,ind_55 == 0) = [];</v>
      </c>
      <c r="CW81">
        <v>55</v>
      </c>
      <c r="CX81" t="str">
        <f>"% Provincia_"&amp;CW81</f>
        <v>% Provincia_55</v>
      </c>
      <c r="DB81">
        <v>55</v>
      </c>
      <c r="DC81" s="1" t="str">
        <f>"A_"&amp;DB77&amp;"(:,ind_"&amp;DB77&amp;" == 0) = [];"</f>
        <v>A_55(:,ind_55 == 0) = [];</v>
      </c>
      <c r="DG81">
        <v>55</v>
      </c>
      <c r="DH81" s="1" t="str">
        <f>"A_"&amp;DG77&amp;"(:,ind_"&amp;DG77&amp;" == 0) = [];"</f>
        <v>A_55(:,ind_55 == 0) = [];</v>
      </c>
      <c r="DL81">
        <v>55</v>
      </c>
      <c r="DM81" s="1" t="str">
        <f>"A_"&amp;DL77&amp;"(:,ind_"&amp;DL77&amp;" == 0) = [];"</f>
        <v>A_55(:,ind_55 == 0) = [];</v>
      </c>
      <c r="DQ81" s="1"/>
      <c r="EG81">
        <v>38</v>
      </c>
      <c r="EH81" s="3" t="s">
        <v>18</v>
      </c>
      <c r="FF81" s="1" t="str">
        <f>"xlswrite('G:\Mi unidad\1. PROYECTOS TELLO 2022\SCM SPILL OVERS\outputs\pobreza\distancia_centro_salud\1%\simulacion_1\synthetic_control_spillover_outputs.xlsx',synthetic_control_sp_"&amp;$A22&amp;","&amp;$A22&amp;");"</f>
        <v>xlswrite('G:\Mi unidad\1. PROYECTOS TELLO 2022\SCM SPILL OVERS\outputs\pobreza\distancia_centro_salud\1%\simulacion_1\synthetic_control_spillover_outputs.xlsx',synthetic_control_sp_75,75);</v>
      </c>
      <c r="FM81" s="1" t="str">
        <f>"xlswrite('G:\Mi unidad\1. PROYECTOS TELLO 2022\SCM SPILL OVERS\outputs\pobreza\informalidad\1%\simulacion_1\synthetic_control_spillover_outputs.xlsx',synthetic_control_sp_"&amp;$A22&amp;","&amp;$A22&amp;");"</f>
        <v>xlswrite('G:\Mi unidad\1. PROYECTOS TELLO 2022\SCM SPILL OVERS\outputs\pobreza\informalidad\1%\simulacion_1\synthetic_control_spillover_outputs.xlsx',synthetic_control_sp_75,75);</v>
      </c>
      <c r="FS81" s="1" t="str">
        <f>"xlswrite('G:\Mi unidad\1. PROYECTOS TELLO 2022\SCM SPILL OVERS\outputs\pobreza\densidad\1%\simulacion_1\synthetic_control_spillover_outputs.xlsx',synthetic_control_sp_"&amp;$A22&amp;","&amp;$A22&amp;");"</f>
        <v>xlswrite('G:\Mi unidad\1. PROYECTOS TELLO 2022\SCM SPILL OVERS\outputs\pobreza\densidad\1%\simulacion_1\synthetic_control_spillover_outputs.xlsx',synthetic_control_sp_75,75);</v>
      </c>
      <c r="FZ81" s="1" t="str">
        <f>"xlswrite('G:\Mi unidad\1. PROYECTOS TELLO 2022\SCM SPILL OVERS\outputs\pobreza\bajo_niv_educ\1%\simulacion_1\synthetic_control_spillover_outputs.xlsx',synthetic_control_sp_"&amp;$A22&amp;","&amp;$A22&amp;");"</f>
        <v>xlswrite('G:\Mi unidad\1. PROYECTOS TELLO 2022\SCM SPILL OVERS\outputs\pobreza\bajo_niv_educ\1%\simulacion_1\synthetic_control_spillover_outputs.xlsx',synthetic_control_sp_75,75);</v>
      </c>
      <c r="GF81" s="1" t="str">
        <f>"xlswrite('G:\Mi unidad\1. PROYECTOS TELLO 2022\SCM SPILL OVERS\outputs\pobreza\bajo_ingreso\1%\simulacion_1\synthetic_control_spillover_outputs.xlsx',synthetic_control_sp_"&amp;$A22&amp;","&amp;$A22&amp;");"</f>
        <v>xlswrite('G:\Mi unidad\1. PROYECTOS TELLO 2022\SCM SPILL OVERS\outputs\pobreza\bajo_ingreso\1%\simulacion_1\synthetic_control_spillover_outputs.xlsx',synthetic_control_sp_75,75);</v>
      </c>
      <c r="GL81" s="1" t="str">
        <f>"xlswrite('G:\Mi unidad\1. PROYECTOS TELLO 2022\SCM SPILL OVERS\outputs\pobreza\densidad_g\1%\simulacion_1\synthetic_control_spillover_outputs.xlsx',synthetic_control_sp_"&amp;$A22&amp;","&amp;$A22&amp;");"</f>
        <v>xlswrite('G:\Mi unidad\1. PROYECTOS TELLO 2022\SCM SPILL OVERS\outputs\pobreza\densidad_g\1%\simulacion_1\synthetic_control_spillover_outputs.xlsx',synthetic_control_sp_75,75);</v>
      </c>
      <c r="GS81" s="1" t="str">
        <f>"xlswrite('G:\Mi unidad\1. PROYECTOS TELLO 2022\SCM SPILL OVERS\outputs\pobreza\alimentos\1%\simulacion_1\synthetic_control_spillover_outputs.xlsx',synthetic_control_sp_"&amp;$A22&amp;","&amp;$A22&amp;");"</f>
        <v>xlswrite('G:\Mi unidad\1. PROYECTOS TELLO 2022\SCM SPILL OVERS\outputs\pobreza\alimentos\1%\simulacion_1\synthetic_control_spillover_outputs.xlsx',synthetic_control_sp_75,75);</v>
      </c>
      <c r="GZ81" s="1" t="str">
        <f>"xlswrite('G:\Mi unidad\1. PROYECTOS TELLO 2022\SCM SPILL OVERS\outputs\pobreza\jefe_hogar\1%\simulacion_1\synthetic_control_spillover_outputs.xlsx',synthetic_control_sp_"&amp;$A22&amp;","&amp;$A22&amp;");"</f>
        <v>xlswrite('G:\Mi unidad\1. PROYECTOS TELLO 2022\SCM SPILL OVERS\outputs\pobreza\jefe_hogar\1%\simulacion_1\synthetic_control_spillover_outputs.xlsx',synthetic_control_sp_75,75);</v>
      </c>
      <c r="HF81" s="1" t="str">
        <f>"xlswrite('G:\Mi unidad\1. PROYECTOS TELLO 2022\SCM SPILL OVERS\outputs\pobreza\mujeres\1%\simulacion_1\synthetic_control_spillover_outputs.xlsx',synthetic_control_sp_"&amp;$A22&amp;","&amp;$A22&amp;");"</f>
        <v>xlswrite('G:\Mi unidad\1. PROYECTOS TELLO 2022\SCM SPILL OVERS\outputs\pobreza\mujeres\1%\simulacion_1\synthetic_control_spillover_outputs.xlsx',synthetic_control_sp_75,75);</v>
      </c>
      <c r="HL81" s="1" t="str">
        <f>"xlswrite('G:\Mi unidad\1. PROYECTOS TELLO 2022\SCM SPILL OVERS\outputs\pobreza\criminalidad\1%\simulacion_1\synthetic_control_spillover_outputs.xlsx',synthetic_control_sp_"&amp;$A22&amp;","&amp;$A22&amp;");"</f>
        <v>xlswrite('G:\Mi unidad\1. PROYECTOS TELLO 2022\SCM SPILL OVERS\outputs\pobreza\criminalidad\1%\simulacion_1\synthetic_control_spillover_outputs.xlsx',synthetic_control_sp_75,75);</v>
      </c>
      <c r="HS81">
        <v>27</v>
      </c>
      <c r="HT81" t="str">
        <f>"    lb_vec_"&amp;HS81&amp;"(s) = lb_"&amp;HS81&amp;";"</f>
        <v xml:space="preserve">    lb_vec_27(s) = lb_27;</v>
      </c>
      <c r="HZ81">
        <v>44</v>
      </c>
      <c r="IA81" t="str">
        <f>"spillover_test_"&amp;HZ81&amp;" = zeros(1,S);"</f>
        <v>spillover_test_44 = zeros(1,S);</v>
      </c>
      <c r="IG81">
        <v>55</v>
      </c>
      <c r="IH81" t="str">
        <f>"xlswrite('G:\Mi unidad\1. PROYECTOS TELLO 2022\SCM SPILL OVERS\outputs\pobreza\bajo_niv_educ\1%\simulacion_1\output_tests.xlsx',spillover_test_"&amp;IG81&amp;"','sp_test_"&amp;IG81&amp;"');"</f>
        <v>xlswrite('G:\Mi unidad\1. PROYECTOS TELLO 2022\SCM SPILL OVERS\outputs\pobreza\bajo_niv_educ\1%\simulacion_1\output_tests.xlsx',spillover_test_55','sp_test_55');</v>
      </c>
      <c r="IU81">
        <v>55</v>
      </c>
      <c r="IV81" t="str">
        <f>"xlswrite('G:\Mi unidad\1. PROYECTOS TELLO 2022\SCM SPILL OVERS\outputs\pobreza\bajo_ingreso\1%\simulacion_1\output_tests.xlsx',spillover_test_"&amp;IU81&amp;"','sp_test_"&amp;IU81&amp;"');"</f>
        <v>xlswrite('G:\Mi unidad\1. PROYECTOS TELLO 2022\SCM SPILL OVERS\outputs\pobreza\bajo_ingreso\1%\simulacion_1\output_tests.xlsx',spillover_test_55','sp_test_55');</v>
      </c>
      <c r="JG81">
        <v>55</v>
      </c>
      <c r="JH81" t="str">
        <f>"xlswrite('G:\Mi unidad\1. PROYECTOS TELLO 2022\SCM SPILL OVERS\outputs\pobreza\densidad\1%\simulacion_1\output_tests.xlsx',spillover_test_"&amp;JG81&amp;"','sp_test_"&amp;JG81&amp;"');"</f>
        <v>xlswrite('G:\Mi unidad\1. PROYECTOS TELLO 2022\SCM SPILL OVERS\outputs\pobreza\densidad\1%\simulacion_1\output_tests.xlsx',spillover_test_55','sp_test_55');</v>
      </c>
      <c r="JS81">
        <v>55</v>
      </c>
      <c r="JT81" t="str">
        <f>"xlswrite('G:\Mi unidad\1. PROYECTOS TELLO 2022\SCM SPILL OVERS\outputs\pobreza\densidad_g\1%\simulacion_1\output_tests.xlsx',spillover_test_"&amp;JS81&amp;"','sp_test_"&amp;JS81&amp;"');"</f>
        <v>xlswrite('G:\Mi unidad\1. PROYECTOS TELLO 2022\SCM SPILL OVERS\outputs\pobreza\densidad_g\1%\simulacion_1\output_tests.xlsx',spillover_test_55','sp_test_55');</v>
      </c>
      <c r="KE81">
        <v>55</v>
      </c>
      <c r="KF81" t="str">
        <f>"xlswrite('G:\Mi unidad\1. PROYECTOS TELLO 2022\SCM SPILL OVERS\outputs\pobreza\distancia_centro_salud\1%\simulacion_1\output_tests.xlsx',spillover_test_"&amp;KE81&amp;"','sp_test_"&amp;KE81&amp;"');"</f>
        <v>xlswrite('G:\Mi unidad\1. PROYECTOS TELLO 2022\SCM SPILL OVERS\outputs\pobreza\distancia_centro_salud\1%\simulacion_1\output_tests.xlsx',spillover_test_55','sp_test_55');</v>
      </c>
      <c r="KR81">
        <v>55</v>
      </c>
      <c r="KS81" t="str">
        <f>"xlswrite('G:\Mi unidad\1. PROYECTOS TELLO 2022\SCM SPILL OVERS\outputs\pobreza\informalidad\1%\simulacion_1\output_tests.xlsx',spillover_test_"&amp;KR81&amp;"','sp_test_"&amp;KR81&amp;"');"</f>
        <v>xlswrite('G:\Mi unidad\1. PROYECTOS TELLO 2022\SCM SPILL OVERS\outputs\pobreza\informalidad\1%\simulacion_1\output_tests.xlsx',spillover_test_55','sp_test_55');</v>
      </c>
      <c r="LE81">
        <v>55</v>
      </c>
      <c r="LF81" t="str">
        <f>"xlswrite('G:\Mi unidad\1. PROYECTOS TELLO 2022\SCM SPILL OVERS\outputs\pobreza\alimentos\1%\simulacion_1\output_tests.xlsx',spillover_test_"&amp;LE81&amp;"','sp_test_"&amp;LE81&amp;"');"</f>
        <v>xlswrite('G:\Mi unidad\1. PROYECTOS TELLO 2022\SCM SPILL OVERS\outputs\pobreza\alimentos\1%\simulacion_1\output_tests.xlsx',spillover_test_55','sp_test_55');</v>
      </c>
      <c r="LL81">
        <v>55</v>
      </c>
      <c r="LM81" t="str">
        <f>"xlswrite('G:\Mi unidad\1. PROYECTOS TELLO 2022\SCM SPILL OVERS\outputs\pobreza\jefe_hogar\1%\simulacion_1\output_tests.xlsx',spillover_test_"&amp;LL81&amp;"','sp_test_"&amp;LL81&amp;"');"</f>
        <v>xlswrite('G:\Mi unidad\1. PROYECTOS TELLO 2022\SCM SPILL OVERS\outputs\pobreza\jefe_hogar\1%\simulacion_1\output_tests.xlsx',spillover_test_55','sp_test_55');</v>
      </c>
      <c r="LS81">
        <v>55</v>
      </c>
      <c r="LT81" t="str">
        <f>"xlswrite('G:\Mi unidad\1. PROYECTOS TELLO 2022\SCM SPILL OVERS\outputs\pobreza\mujeres\1%\simulacion_1\output_tests.xlsx',spillover_test_"&amp;LS81&amp;"','sp_test_"&amp;LS81&amp;"');"</f>
        <v>xlswrite('G:\Mi unidad\1. PROYECTOS TELLO 2022\SCM SPILL OVERS\outputs\pobreza\mujeres\1%\simulacion_1\output_tests.xlsx',spillover_test_55','sp_test_55');</v>
      </c>
      <c r="ME81">
        <v>55</v>
      </c>
      <c r="MF81" t="str">
        <f>"xlswrite('G:\Mi unidad\1. PROYECTOS TELLO 2022\SCM SPILL OVERS\outputs\pobreza\criminalidad\1%\simulacion_1\output_tests.xlsx',spillover_test_"&amp;ME81&amp;"','sp_test_"&amp;ME81&amp;"');"</f>
        <v>xlswrite('G:\Mi unidad\1. PROYECTOS TELLO 2022\SCM SPILL OVERS\outputs\pobreza\criminalidad\1%\simulacion_1\output_tests.xlsx',spillover_test_55','sp_test_55');</v>
      </c>
    </row>
    <row r="82" spans="64:344" x14ac:dyDescent="0.3">
      <c r="BL82">
        <v>57</v>
      </c>
      <c r="BM82" s="1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P82">
        <v>57</v>
      </c>
      <c r="CQ82" t="str">
        <f>"%A_"&amp;CP82</f>
        <v>%A_57</v>
      </c>
      <c r="CW82">
        <v>57</v>
      </c>
      <c r="CX82" s="1" t="str">
        <f>"ind_"&amp;CW80&amp;" = xlsread('spillover_alimentos_"&amp;CW80&amp;".xlsx')"</f>
        <v>ind_55 = xlsread('spillover_alimentos_55.xlsx')</v>
      </c>
      <c r="DB82">
        <v>57</v>
      </c>
      <c r="DC82" t="str">
        <f>"%A_"&amp;DB82</f>
        <v>%A_57</v>
      </c>
      <c r="DG82">
        <v>57</v>
      </c>
      <c r="DH82" t="str">
        <f>"%A_"&amp;DG82</f>
        <v>%A_57</v>
      </c>
      <c r="DL82">
        <v>57</v>
      </c>
      <c r="DM82" t="str">
        <f>"%A_"&amp;DL82</f>
        <v>%A_57</v>
      </c>
      <c r="DQ82" s="1"/>
      <c r="EG82">
        <v>39</v>
      </c>
      <c r="EH82" s="3" t="str">
        <f>"%PROVINCIA "&amp;EG82</f>
        <v>%PROVINCIA 39</v>
      </c>
      <c r="FF82" s="1" t="str">
        <f>"xlswrite('G:\Mi unidad\1. PROYECTOS TELLO 2022\SCM SPILL OVERS\outputs\pobreza\distancia_centro_salud\1%\simulacion_1\synthetic_control_spillover_outputs.xlsx',synthetic_control_sp_"&amp;$A23&amp;","&amp;$A23&amp;");"</f>
        <v>xlswrite('G:\Mi unidad\1. PROYECTOS TELLO 2022\SCM SPILL OVERS\outputs\pobreza\distancia_centro_salud\1%\simulacion_1\synthetic_control_spillover_outputs.xlsx',synthetic_control_sp_76,76);</v>
      </c>
      <c r="FM82" s="1" t="str">
        <f>"xlswrite('G:\Mi unidad\1. PROYECTOS TELLO 2022\SCM SPILL OVERS\outputs\pobreza\informalidad\1%\simulacion_1\synthetic_control_spillover_outputs.xlsx',synthetic_control_sp_"&amp;$A23&amp;","&amp;$A23&amp;");"</f>
        <v>xlswrite('G:\Mi unidad\1. PROYECTOS TELLO 2022\SCM SPILL OVERS\outputs\pobreza\informalidad\1%\simulacion_1\synthetic_control_spillover_outputs.xlsx',synthetic_control_sp_76,76);</v>
      </c>
      <c r="FS82" s="1" t="str">
        <f>"xlswrite('G:\Mi unidad\1. PROYECTOS TELLO 2022\SCM SPILL OVERS\outputs\pobreza\densidad\1%\simulacion_1\synthetic_control_spillover_outputs.xlsx',synthetic_control_sp_"&amp;$A23&amp;","&amp;$A23&amp;");"</f>
        <v>xlswrite('G:\Mi unidad\1. PROYECTOS TELLO 2022\SCM SPILL OVERS\outputs\pobreza\densidad\1%\simulacion_1\synthetic_control_spillover_outputs.xlsx',synthetic_control_sp_76,76);</v>
      </c>
      <c r="FZ82" s="1" t="str">
        <f>"xlswrite('G:\Mi unidad\1. PROYECTOS TELLO 2022\SCM SPILL OVERS\outputs\pobreza\bajo_niv_educ\1%\simulacion_1\synthetic_control_spillover_outputs.xlsx',synthetic_control_sp_"&amp;$A23&amp;","&amp;$A23&amp;");"</f>
        <v>xlswrite('G:\Mi unidad\1. PROYECTOS TELLO 2022\SCM SPILL OVERS\outputs\pobreza\bajo_niv_educ\1%\simulacion_1\synthetic_control_spillover_outputs.xlsx',synthetic_control_sp_76,76);</v>
      </c>
      <c r="GF82" s="1" t="str">
        <f>"xlswrite('G:\Mi unidad\1. PROYECTOS TELLO 2022\SCM SPILL OVERS\outputs\pobreza\bajo_ingreso\1%\simulacion_1\synthetic_control_spillover_outputs.xlsx',synthetic_control_sp_"&amp;$A23&amp;","&amp;$A23&amp;");"</f>
        <v>xlswrite('G:\Mi unidad\1. PROYECTOS TELLO 2022\SCM SPILL OVERS\outputs\pobreza\bajo_ingreso\1%\simulacion_1\synthetic_control_spillover_outputs.xlsx',synthetic_control_sp_76,76);</v>
      </c>
      <c r="GL82" s="1" t="str">
        <f>"xlswrite('G:\Mi unidad\1. PROYECTOS TELLO 2022\SCM SPILL OVERS\outputs\pobreza\densidad_g\1%\simulacion_1\synthetic_control_spillover_outputs.xlsx',synthetic_control_sp_"&amp;$A23&amp;","&amp;$A23&amp;");"</f>
        <v>xlswrite('G:\Mi unidad\1. PROYECTOS TELLO 2022\SCM SPILL OVERS\outputs\pobreza\densidad_g\1%\simulacion_1\synthetic_control_spillover_outputs.xlsx',synthetic_control_sp_76,76);</v>
      </c>
      <c r="GS82" s="1" t="str">
        <f>"xlswrite('G:\Mi unidad\1. PROYECTOS TELLO 2022\SCM SPILL OVERS\outputs\pobreza\alimentos\1%\simulacion_1\synthetic_control_spillover_outputs.xlsx',synthetic_control_sp_"&amp;$A23&amp;","&amp;$A23&amp;");"</f>
        <v>xlswrite('G:\Mi unidad\1. PROYECTOS TELLO 2022\SCM SPILL OVERS\outputs\pobreza\alimentos\1%\simulacion_1\synthetic_control_spillover_outputs.xlsx',synthetic_control_sp_76,76);</v>
      </c>
      <c r="GZ82" s="1" t="str">
        <f>"xlswrite('G:\Mi unidad\1. PROYECTOS TELLO 2022\SCM SPILL OVERS\outputs\pobreza\jefe_hogar\1%\simulacion_1\synthetic_control_spillover_outputs.xlsx',synthetic_control_sp_"&amp;$A23&amp;","&amp;$A23&amp;");"</f>
        <v>xlswrite('G:\Mi unidad\1. PROYECTOS TELLO 2022\SCM SPILL OVERS\outputs\pobreza\jefe_hogar\1%\simulacion_1\synthetic_control_spillover_outputs.xlsx',synthetic_control_sp_76,76);</v>
      </c>
      <c r="HF82" s="1" t="str">
        <f>"xlswrite('G:\Mi unidad\1. PROYECTOS TELLO 2022\SCM SPILL OVERS\outputs\pobreza\mujeres\1%\simulacion_1\synthetic_control_spillover_outputs.xlsx',synthetic_control_sp_"&amp;$A23&amp;","&amp;$A23&amp;");"</f>
        <v>xlswrite('G:\Mi unidad\1. PROYECTOS TELLO 2022\SCM SPILL OVERS\outputs\pobreza\mujeres\1%\simulacion_1\synthetic_control_spillover_outputs.xlsx',synthetic_control_sp_76,76);</v>
      </c>
      <c r="HL82" s="1" t="str">
        <f>"xlswrite('G:\Mi unidad\1. PROYECTOS TELLO 2022\SCM SPILL OVERS\outputs\pobreza\criminalidad\1%\simulacion_1\synthetic_control_spillover_outputs.xlsx',synthetic_control_sp_"&amp;$A23&amp;","&amp;$A23&amp;");"</f>
        <v>xlswrite('G:\Mi unidad\1. PROYECTOS TELLO 2022\SCM SPILL OVERS\outputs\pobreza\criminalidad\1%\simulacion_1\synthetic_control_spillover_outputs.xlsx',synthetic_control_sp_76,76);</v>
      </c>
      <c r="HS82">
        <v>27</v>
      </c>
      <c r="HT82" t="str">
        <f>"    ub_vec_"&amp;HS82&amp;"(s) = ub_"&amp;HS81&amp;";"</f>
        <v xml:space="preserve">    ub_vec_27(s) = ub_27;</v>
      </c>
      <c r="HZ82">
        <v>44</v>
      </c>
      <c r="IA82" t="s">
        <v>35</v>
      </c>
      <c r="IG82">
        <v>57</v>
      </c>
      <c r="IH82" t="str">
        <f>"xlswrite('G:\Mi unidad\1. PROYECTOS TELLO 2022\SCM SPILL OVERS\outputs\pobreza\bajo_niv_educ\1%\simulacion_1\output_tests.xlsx',lb_vec_"&amp;IG82&amp;"','lb_vec_"&amp;IG82&amp;"');"</f>
        <v>xlswrite('G:\Mi unidad\1. PROYECTOS TELLO 2022\SCM SPILL OVERS\outputs\pobreza\bajo_niv_educ\1%\simulacion_1\output_tests.xlsx',lb_vec_57','lb_vec_57');</v>
      </c>
      <c r="IU82">
        <v>57</v>
      </c>
      <c r="IV82" t="str">
        <f>"xlswrite('G:\Mi unidad\1. PROYECTOS TELLO 2022\SCM SPILL OVERS\outputs\pobreza\bajo_ingreso\1%\simulacion_1\output_tests.xlsx',lb_vec_"&amp;IU82&amp;"','lb_vec_"&amp;IU82&amp;"');"</f>
        <v>xlswrite('G:\Mi unidad\1. PROYECTOS TELLO 2022\SCM SPILL OVERS\outputs\pobreza\bajo_ingreso\1%\simulacion_1\output_tests.xlsx',lb_vec_57','lb_vec_57');</v>
      </c>
      <c r="JG82">
        <v>57</v>
      </c>
      <c r="JH82" t="str">
        <f>"xlswrite('G:\Mi unidad\1. PROYECTOS TELLO 2022\SCM SPILL OVERS\outputs\pobreza\densidad\1%\simulacion_1\output_tests.xlsx',lb_vec_"&amp;JG82&amp;"','lb_vec_"&amp;JG82&amp;"');"</f>
        <v>xlswrite('G:\Mi unidad\1. PROYECTOS TELLO 2022\SCM SPILL OVERS\outputs\pobreza\densidad\1%\simulacion_1\output_tests.xlsx',lb_vec_57','lb_vec_57');</v>
      </c>
      <c r="JS82">
        <v>57</v>
      </c>
      <c r="JT82" t="str">
        <f>"xlswrite('G:\Mi unidad\1. PROYECTOS TELLO 2022\SCM SPILL OVERS\outputs\pobreza\densidad_g\1%\simulacion_1\output_tests.xlsx',lb_vec_"&amp;JS82&amp;"','lb_vec_"&amp;JS82&amp;"');"</f>
        <v>xlswrite('G:\Mi unidad\1. PROYECTOS TELLO 2022\SCM SPILL OVERS\outputs\pobreza\densidad_g\1%\simulacion_1\output_tests.xlsx',lb_vec_57','lb_vec_57');</v>
      </c>
      <c r="KE82">
        <v>57</v>
      </c>
      <c r="KF82" t="str">
        <f>"xlswrite('G:\Mi unidad\1. PROYECTOS TELLO 2022\SCM SPILL OVERS\outputs\pobreza\distancia_centro_salud\1%\simulacion_1\output_tests.xlsx',lb_vec_"&amp;KE82&amp;"','lb_vec_"&amp;KE82&amp;"');"</f>
        <v>xlswrite('G:\Mi unidad\1. PROYECTOS TELLO 2022\SCM SPILL OVERS\outputs\pobreza\distancia_centro_salud\1%\simulacion_1\output_tests.xlsx',lb_vec_57','lb_vec_57');</v>
      </c>
      <c r="KR82">
        <v>57</v>
      </c>
      <c r="KS82" t="str">
        <f>"xlswrite('G:\Mi unidad\1. PROYECTOS TELLO 2022\SCM SPILL OVERS\outputs\pobreza\informalidad\1%\simulacion_1\output_tests.xlsx',lb_vec_"&amp;KR82&amp;"','lb_vec_"&amp;KR82&amp;"');"</f>
        <v>xlswrite('G:\Mi unidad\1. PROYECTOS TELLO 2022\SCM SPILL OVERS\outputs\pobreza\informalidad\1%\simulacion_1\output_tests.xlsx',lb_vec_57','lb_vec_57');</v>
      </c>
      <c r="LE82">
        <v>57</v>
      </c>
      <c r="LF82" t="str">
        <f>"xlswrite('G:\Mi unidad\1. PROYECTOS TELLO 2022\SCM SPILL OVERS\outputs\pobreza\alimentos\1%\simulacion_1\output_tests.xlsx',lb_vec_"&amp;LE82&amp;"','lb_vec_"&amp;LE82&amp;"');"</f>
        <v>xlswrite('G:\Mi unidad\1. PROYECTOS TELLO 2022\SCM SPILL OVERS\outputs\pobreza\alimentos\1%\simulacion_1\output_tests.xlsx',lb_vec_57','lb_vec_57');</v>
      </c>
      <c r="LL82">
        <v>57</v>
      </c>
      <c r="LM82" t="str">
        <f>"xlswrite('G:\Mi unidad\1. PROYECTOS TELLO 2022\SCM SPILL OVERS\outputs\pobreza\jefe_hogar\1%\simulacion_1\output_tests.xlsx',lb_vec_"&amp;LL82&amp;"','lb_vec_"&amp;LL82&amp;"');"</f>
        <v>xlswrite('G:\Mi unidad\1. PROYECTOS TELLO 2022\SCM SPILL OVERS\outputs\pobreza\jefe_hogar\1%\simulacion_1\output_tests.xlsx',lb_vec_57','lb_vec_57');</v>
      </c>
      <c r="LS82">
        <v>57</v>
      </c>
      <c r="LT82" t="str">
        <f>"xlswrite('G:\Mi unidad\1. PROYECTOS TELLO 2022\SCM SPILL OVERS\outputs\pobreza\mujeres\1%\simulacion_1\output_tests.xlsx',lb_vec_"&amp;LS82&amp;"','lb_vec_"&amp;LS82&amp;"');"</f>
        <v>xlswrite('G:\Mi unidad\1. PROYECTOS TELLO 2022\SCM SPILL OVERS\outputs\pobreza\mujeres\1%\simulacion_1\output_tests.xlsx',lb_vec_57','lb_vec_57');</v>
      </c>
      <c r="ME82">
        <v>57</v>
      </c>
      <c r="MF82" t="str">
        <f>"xlswrite('G:\Mi unidad\1. PROYECTOS TELLO 2022\SCM SPILL OVERS\outputs\pobreza\criminalidad\1%\simulacion_1\output_tests.xlsx',lb_vec_"&amp;ME82&amp;"','lb_vec_"&amp;ME82&amp;"');"</f>
        <v>xlswrite('G:\Mi unidad\1. PROYECTOS TELLO 2022\SCM SPILL OVERS\outputs\pobreza\criminalidad\1%\simulacion_1\output_tests.xlsx',lb_vec_57','lb_vec_57');</v>
      </c>
    </row>
    <row r="83" spans="64:344" x14ac:dyDescent="0.3">
      <c r="BL83">
        <v>57</v>
      </c>
      <c r="BM83" s="1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P83">
        <v>57</v>
      </c>
      <c r="CQ83" t="str">
        <f>"% Provincia_"&amp;CP83</f>
        <v>% Provincia_57</v>
      </c>
      <c r="CW83">
        <v>57</v>
      </c>
      <c r="CX83" s="1" t="str">
        <f>"A_"&amp;CW80&amp;" = eye(N);"</f>
        <v>A_55 = eye(N);</v>
      </c>
      <c r="DB83">
        <v>57</v>
      </c>
      <c r="DC83" t="str">
        <f>"% Provincia_"&amp;DB83</f>
        <v>% Provincia_57</v>
      </c>
      <c r="DG83">
        <v>57</v>
      </c>
      <c r="DH83" t="str">
        <f>"% Provincia_"&amp;DG83</f>
        <v>% Provincia_57</v>
      </c>
      <c r="DL83">
        <v>57</v>
      </c>
      <c r="DM83" t="str">
        <f>"% Provincia_"&amp;DL83</f>
        <v>% Provincia_57</v>
      </c>
      <c r="DQ83" s="1"/>
      <c r="EG83">
        <v>39</v>
      </c>
      <c r="EH83" s="3" t="s">
        <v>17</v>
      </c>
      <c r="FF83" s="1" t="str">
        <f>"xlswrite('G:\Mi unidad\1. PROYECTOS TELLO 2022\SCM SPILL OVERS\outputs\pobreza\distancia_centro_salud\1%\simulacion_1\synthetic_control_spillover_outputs.xlsx',synthetic_control_sp_"&amp;$A24&amp;","&amp;$A24&amp;");"</f>
        <v>xlswrite('G:\Mi unidad\1. PROYECTOS TELLO 2022\SCM SPILL OVERS\outputs\pobreza\distancia_centro_salud\1%\simulacion_1\synthetic_control_spillover_outputs.xlsx',synthetic_control_sp_77,77);</v>
      </c>
      <c r="FM83" s="1" t="str">
        <f>"xlswrite('G:\Mi unidad\1. PROYECTOS TELLO 2022\SCM SPILL OVERS\outputs\pobreza\informalidad\1%\simulacion_1\synthetic_control_spillover_outputs.xlsx',synthetic_control_sp_"&amp;$A24&amp;","&amp;$A24&amp;");"</f>
        <v>xlswrite('G:\Mi unidad\1. PROYECTOS TELLO 2022\SCM SPILL OVERS\outputs\pobreza\informalidad\1%\simulacion_1\synthetic_control_spillover_outputs.xlsx',synthetic_control_sp_77,77);</v>
      </c>
      <c r="FS83" s="1" t="str">
        <f>"xlswrite('G:\Mi unidad\1. PROYECTOS TELLO 2022\SCM SPILL OVERS\outputs\pobreza\densidad\1%\simulacion_1\synthetic_control_spillover_outputs.xlsx',synthetic_control_sp_"&amp;$A24&amp;","&amp;$A24&amp;");"</f>
        <v>xlswrite('G:\Mi unidad\1. PROYECTOS TELLO 2022\SCM SPILL OVERS\outputs\pobreza\densidad\1%\simulacion_1\synthetic_control_spillover_outputs.xlsx',synthetic_control_sp_77,77);</v>
      </c>
      <c r="FZ83" s="1" t="str">
        <f>"xlswrite('G:\Mi unidad\1. PROYECTOS TELLO 2022\SCM SPILL OVERS\outputs\pobreza\bajo_niv_educ\1%\simulacion_1\synthetic_control_spillover_outputs.xlsx',synthetic_control_sp_"&amp;$A24&amp;","&amp;$A24&amp;");"</f>
        <v>xlswrite('G:\Mi unidad\1. PROYECTOS TELLO 2022\SCM SPILL OVERS\outputs\pobreza\bajo_niv_educ\1%\simulacion_1\synthetic_control_spillover_outputs.xlsx',synthetic_control_sp_77,77);</v>
      </c>
      <c r="GF83" s="1" t="str">
        <f>"xlswrite('G:\Mi unidad\1. PROYECTOS TELLO 2022\SCM SPILL OVERS\outputs\pobreza\bajo_ingreso\1%\simulacion_1\synthetic_control_spillover_outputs.xlsx',synthetic_control_sp_"&amp;$A24&amp;","&amp;$A24&amp;");"</f>
        <v>xlswrite('G:\Mi unidad\1. PROYECTOS TELLO 2022\SCM SPILL OVERS\outputs\pobreza\bajo_ingreso\1%\simulacion_1\synthetic_control_spillover_outputs.xlsx',synthetic_control_sp_77,77);</v>
      </c>
      <c r="GL83" s="1" t="str">
        <f>"xlswrite('G:\Mi unidad\1. PROYECTOS TELLO 2022\SCM SPILL OVERS\outputs\pobreza\densidad_g\1%\simulacion_1\synthetic_control_spillover_outputs.xlsx',synthetic_control_sp_"&amp;$A24&amp;","&amp;$A24&amp;");"</f>
        <v>xlswrite('G:\Mi unidad\1. PROYECTOS TELLO 2022\SCM SPILL OVERS\outputs\pobreza\densidad_g\1%\simulacion_1\synthetic_control_spillover_outputs.xlsx',synthetic_control_sp_77,77);</v>
      </c>
      <c r="GS83" s="1" t="str">
        <f>"xlswrite('G:\Mi unidad\1. PROYECTOS TELLO 2022\SCM SPILL OVERS\outputs\pobreza\alimentos\1%\simulacion_1\synthetic_control_spillover_outputs.xlsx',synthetic_control_sp_"&amp;$A24&amp;","&amp;$A24&amp;");"</f>
        <v>xlswrite('G:\Mi unidad\1. PROYECTOS TELLO 2022\SCM SPILL OVERS\outputs\pobreza\alimentos\1%\simulacion_1\synthetic_control_spillover_outputs.xlsx',synthetic_control_sp_77,77);</v>
      </c>
      <c r="GZ83" s="1" t="str">
        <f>"xlswrite('G:\Mi unidad\1. PROYECTOS TELLO 2022\SCM SPILL OVERS\outputs\pobreza\jefe_hogar\1%\simulacion_1\synthetic_control_spillover_outputs.xlsx',synthetic_control_sp_"&amp;$A24&amp;","&amp;$A24&amp;");"</f>
        <v>xlswrite('G:\Mi unidad\1. PROYECTOS TELLO 2022\SCM SPILL OVERS\outputs\pobreza\jefe_hogar\1%\simulacion_1\synthetic_control_spillover_outputs.xlsx',synthetic_control_sp_77,77);</v>
      </c>
      <c r="HF83" s="1" t="str">
        <f>"xlswrite('G:\Mi unidad\1. PROYECTOS TELLO 2022\SCM SPILL OVERS\outputs\pobreza\mujeres\1%\simulacion_1\synthetic_control_spillover_outputs.xlsx',synthetic_control_sp_"&amp;$A24&amp;","&amp;$A24&amp;");"</f>
        <v>xlswrite('G:\Mi unidad\1. PROYECTOS TELLO 2022\SCM SPILL OVERS\outputs\pobreza\mujeres\1%\simulacion_1\synthetic_control_spillover_outputs.xlsx',synthetic_control_sp_77,77);</v>
      </c>
      <c r="HL83" s="1" t="str">
        <f>"xlswrite('G:\Mi unidad\1. PROYECTOS TELLO 2022\SCM SPILL OVERS\outputs\pobreza\criminalidad\1%\simulacion_1\synthetic_control_spillover_outputs.xlsx',synthetic_control_sp_"&amp;$A24&amp;","&amp;$A24&amp;");"</f>
        <v>xlswrite('G:\Mi unidad\1. PROYECTOS TELLO 2022\SCM SPILL OVERS\outputs\pobreza\criminalidad\1%\simulacion_1\synthetic_control_spillover_outputs.xlsx',synthetic_control_sp_77,77);</v>
      </c>
      <c r="HS83">
        <v>27</v>
      </c>
      <c r="HT83" t="s">
        <v>18</v>
      </c>
      <c r="HZ83">
        <v>44</v>
      </c>
      <c r="IA83" t="s">
        <v>36</v>
      </c>
      <c r="IG83">
        <v>57</v>
      </c>
      <c r="IH83" t="str">
        <f>"xlswrite('G:\Mi unidad\1. PROYECTOS TELLO 2022\SCM SPILL OVERS\outputs\pobreza\bajo_niv_educ\1%\simulacion_1\output_tests.xlsx',ub_vec_"&amp;IG83&amp;"','ub_vec_"&amp;IG83&amp;"');"</f>
        <v>xlswrite('G:\Mi unidad\1. PROYECTOS TELLO 2022\SCM SPILL OVERS\outputs\pobreza\bajo_niv_educ\1%\simulacion_1\output_tests.xlsx',ub_vec_57','ub_vec_57');</v>
      </c>
      <c r="IU83">
        <v>57</v>
      </c>
      <c r="IV83" t="str">
        <f>"xlswrite('G:\Mi unidad\1. PROYECTOS TELLO 2022\SCM SPILL OVERS\outputs\pobreza\bajo_ingreso\1%\simulacion_1\output_tests.xlsx',ub_vec_"&amp;IU83&amp;"','ub_vec_"&amp;IU83&amp;"');"</f>
        <v>xlswrite('G:\Mi unidad\1. PROYECTOS TELLO 2022\SCM SPILL OVERS\outputs\pobreza\bajo_ingreso\1%\simulacion_1\output_tests.xlsx',ub_vec_57','ub_vec_57');</v>
      </c>
      <c r="JG83">
        <v>57</v>
      </c>
      <c r="JH83" t="str">
        <f>"xlswrite('G:\Mi unidad\1. PROYECTOS TELLO 2022\SCM SPILL OVERS\outputs\pobreza\densidad\1%\simulacion_1\output_tests.xlsx',ub_vec_"&amp;JG83&amp;"','ub_vec_"&amp;JG83&amp;"');"</f>
        <v>xlswrite('G:\Mi unidad\1. PROYECTOS TELLO 2022\SCM SPILL OVERS\outputs\pobreza\densidad\1%\simulacion_1\output_tests.xlsx',ub_vec_57','ub_vec_57');</v>
      </c>
      <c r="JS83">
        <v>57</v>
      </c>
      <c r="JT83" t="str">
        <f>"xlswrite('G:\Mi unidad\1. PROYECTOS TELLO 2022\SCM SPILL OVERS\outputs\pobreza\densidad_g\1%\simulacion_1\output_tests.xlsx',ub_vec_"&amp;JS83&amp;"','ub_vec_"&amp;JS83&amp;"');"</f>
        <v>xlswrite('G:\Mi unidad\1. PROYECTOS TELLO 2022\SCM SPILL OVERS\outputs\pobreza\densidad_g\1%\simulacion_1\output_tests.xlsx',ub_vec_57','ub_vec_57');</v>
      </c>
      <c r="KE83">
        <v>57</v>
      </c>
      <c r="KF83" t="str">
        <f>"xlswrite('G:\Mi unidad\1. PROYECTOS TELLO 2022\SCM SPILL OVERS\outputs\pobreza\distancia_centro_salud\1%\simulacion_1\output_tests.xlsx',ub_vec_"&amp;KE83&amp;"','ub_vec_"&amp;KE83&amp;"');"</f>
        <v>xlswrite('G:\Mi unidad\1. PROYECTOS TELLO 2022\SCM SPILL OVERS\outputs\pobreza\distancia_centro_salud\1%\simulacion_1\output_tests.xlsx',ub_vec_57','ub_vec_57');</v>
      </c>
      <c r="KR83">
        <v>57</v>
      </c>
      <c r="KS83" t="str">
        <f>"xlswrite('G:\Mi unidad\1. PROYECTOS TELLO 2022\SCM SPILL OVERS\outputs\pobreza\informalidad\1%\simulacion_1\output_tests.xlsx',ub_vec_"&amp;KR83&amp;"','ub_vec_"&amp;KR83&amp;"');"</f>
        <v>xlswrite('G:\Mi unidad\1. PROYECTOS TELLO 2022\SCM SPILL OVERS\outputs\pobreza\informalidad\1%\simulacion_1\output_tests.xlsx',ub_vec_57','ub_vec_57');</v>
      </c>
      <c r="LE83">
        <v>57</v>
      </c>
      <c r="LF83" t="str">
        <f>"xlswrite('G:\Mi unidad\1. PROYECTOS TELLO 2022\SCM SPILL OVERS\outputs\pobreza\alimentos\1%\simulacion_1\output_tests.xlsx',ub_vec_"&amp;LE83&amp;"','ub_vec_"&amp;LE83&amp;"');"</f>
        <v>xlswrite('G:\Mi unidad\1. PROYECTOS TELLO 2022\SCM SPILL OVERS\outputs\pobreza\alimentos\1%\simulacion_1\output_tests.xlsx',ub_vec_57','ub_vec_57');</v>
      </c>
      <c r="LL83">
        <v>57</v>
      </c>
      <c r="LM83" t="str">
        <f>"xlswrite('G:\Mi unidad\1. PROYECTOS TELLO 2022\SCM SPILL OVERS\outputs\pobreza\jefe_hogar\1%\simulacion_1\output_tests.xlsx',ub_vec_"&amp;LL83&amp;"','ub_vec_"&amp;LL83&amp;"');"</f>
        <v>xlswrite('G:\Mi unidad\1. PROYECTOS TELLO 2022\SCM SPILL OVERS\outputs\pobreza\jefe_hogar\1%\simulacion_1\output_tests.xlsx',ub_vec_57','ub_vec_57');</v>
      </c>
      <c r="LS83">
        <v>57</v>
      </c>
      <c r="LT83" t="str">
        <f>"xlswrite('G:\Mi unidad\1. PROYECTOS TELLO 2022\SCM SPILL OVERS\outputs\pobreza\mujeres\1%\simulacion_1\output_tests.xlsx',ub_vec_"&amp;LS83&amp;"','ub_vec_"&amp;LS83&amp;"');"</f>
        <v>xlswrite('G:\Mi unidad\1. PROYECTOS TELLO 2022\SCM SPILL OVERS\outputs\pobreza\mujeres\1%\simulacion_1\output_tests.xlsx',ub_vec_57','ub_vec_57');</v>
      </c>
      <c r="ME83">
        <v>57</v>
      </c>
      <c r="MF83" t="str">
        <f>"xlswrite('G:\Mi unidad\1. PROYECTOS TELLO 2022\SCM SPILL OVERS\outputs\pobreza\criminalidad\1%\simulacion_1\output_tests.xlsx',ub_vec_"&amp;ME83&amp;"','ub_vec_"&amp;ME83&amp;"');"</f>
        <v>xlswrite('G:\Mi unidad\1. PROYECTOS TELLO 2022\SCM SPILL OVERS\outputs\pobreza\criminalidad\1%\simulacion_1\output_tests.xlsx',ub_vec_57','ub_vec_57');</v>
      </c>
    </row>
    <row r="84" spans="64:344" x14ac:dyDescent="0.3">
      <c r="BL84">
        <v>57</v>
      </c>
      <c r="BM84" s="1" t="str">
        <f>"A_"&amp;BL82&amp;"(:,ind_"&amp;BL82&amp;" == 0) = [];"</f>
        <v>A_57(:,ind_57 == 0) = [];</v>
      </c>
      <c r="BR84">
        <v>57</v>
      </c>
      <c r="BS84" s="1" t="str">
        <f>"ind_"&amp;BR82&amp;" = xlsread('spillover_bajo_niv_educ_"&amp;BR82&amp;".xlsx')"</f>
        <v>ind_57 = xlsread('spillover_bajo_niv_educ_57.xlsx')</v>
      </c>
      <c r="BX84">
        <v>57</v>
      </c>
      <c r="BY84" s="1" t="str">
        <f>"ind_"&amp;BX82&amp;" = xlsread('spillover_bajo_ingreso_"&amp;BX82&amp;".xlsx')"</f>
        <v>ind_57 = xlsread('spillover_bajo_ingreso_57.xlsx')</v>
      </c>
      <c r="CD84">
        <v>57</v>
      </c>
      <c r="CE84" s="1" t="str">
        <f>"ind_"&amp;CD82&amp;" = xlsread('spillover_densidad_"&amp;CD82&amp;".xlsx')"</f>
        <v>ind_57 = xlsread('spillover_densidad_57.xlsx')</v>
      </c>
      <c r="CJ84">
        <v>57</v>
      </c>
      <c r="CK84" s="1" t="str">
        <f>"ind_"&amp;CJ82&amp;" = xlsread('spillover_densidad_g_"&amp;CJ82&amp;".xlsx')"</f>
        <v>ind_57 = xlsread('spillover_densidad_g_57.xlsx')</v>
      </c>
      <c r="CP84">
        <v>57</v>
      </c>
      <c r="CQ84" s="1" t="str">
        <f>"ind_"&amp;CP82&amp;" = xlsread('spillover_tiempo_cs_"&amp;CP82&amp;".xlsx')"</f>
        <v>ind_57 = xlsread('spillover_tiempo_cs_57.xlsx')</v>
      </c>
      <c r="CW84">
        <v>57</v>
      </c>
      <c r="CX84" s="1" t="str">
        <f>"A_"&amp;CW80&amp;"(:,ind_"&amp;CW80&amp;" == 0) = [];"</f>
        <v>A_55(:,ind_55 == 0) = [];</v>
      </c>
      <c r="DB84">
        <v>57</v>
      </c>
      <c r="DC84" s="1" t="str">
        <f>"ind_"&amp;DB82&amp;" = xlsread('spillover_criminalidad_"&amp;DB82&amp;".xlsx')"</f>
        <v>ind_57 = xlsread('spillover_criminalidad_57.xlsx')</v>
      </c>
      <c r="DG84">
        <v>57</v>
      </c>
      <c r="DH84" s="1" t="str">
        <f>"ind_"&amp;DG82&amp;" = xlsread('spillover_jefe_hogar_"&amp;DG82&amp;".xlsx')"</f>
        <v>ind_57 = xlsread('spillover_jefe_hogar_57.xlsx')</v>
      </c>
      <c r="DL84">
        <v>57</v>
      </c>
      <c r="DM84" s="1" t="str">
        <f>"ind_"&amp;DL82&amp;" = xlsread('spillover_mujeres_"&amp;DL82&amp;".xlsx')"</f>
        <v>ind_57 = xlsread('spillover_mujeres_57.xlsx')</v>
      </c>
      <c r="DQ84" s="1"/>
      <c r="EG84">
        <v>39</v>
      </c>
      <c r="EH84" s="1" t="str">
        <f>"Y_Ts_"&amp;EG84&amp;" = Y_"&amp;EG84&amp;"(:,T+s);"</f>
        <v>Y_Ts_39 = Y_39(:,T+s);</v>
      </c>
      <c r="FF84" s="1" t="str">
        <f>"xlswrite('G:\Mi unidad\1. PROYECTOS TELLO 2022\SCM SPILL OVERS\outputs\pobreza\distancia_centro_salud\1%\simulacion_1\synthetic_control_spillover_outputs.xlsx',synthetic_control_sp_"&amp;$A25&amp;","&amp;$A25&amp;");"</f>
        <v>xlswrite('G:\Mi unidad\1. PROYECTOS TELLO 2022\SCM SPILL OVERS\outputs\pobreza\distancia_centro_salud\1%\simulacion_1\synthetic_control_spillover_outputs.xlsx',synthetic_control_sp_78,78);</v>
      </c>
      <c r="FM84" s="1" t="str">
        <f>"xlswrite('G:\Mi unidad\1. PROYECTOS TELLO 2022\SCM SPILL OVERS\outputs\pobreza\informalidad\1%\simulacion_1\synthetic_control_spillover_outputs.xlsx',synthetic_control_sp_"&amp;$A25&amp;","&amp;$A25&amp;");"</f>
        <v>xlswrite('G:\Mi unidad\1. PROYECTOS TELLO 2022\SCM SPILL OVERS\outputs\pobreza\informalidad\1%\simulacion_1\synthetic_control_spillover_outputs.xlsx',synthetic_control_sp_78,78);</v>
      </c>
      <c r="FS84" s="1" t="str">
        <f>"xlswrite('G:\Mi unidad\1. PROYECTOS TELLO 2022\SCM SPILL OVERS\outputs\pobreza\densidad\1%\simulacion_1\synthetic_control_spillover_outputs.xlsx',synthetic_control_sp_"&amp;$A25&amp;","&amp;$A25&amp;");"</f>
        <v>xlswrite('G:\Mi unidad\1. PROYECTOS TELLO 2022\SCM SPILL OVERS\outputs\pobreza\densidad\1%\simulacion_1\synthetic_control_spillover_outputs.xlsx',synthetic_control_sp_78,78);</v>
      </c>
      <c r="FZ84" s="1" t="str">
        <f>"xlswrite('G:\Mi unidad\1. PROYECTOS TELLO 2022\SCM SPILL OVERS\outputs\pobreza\bajo_niv_educ\1%\simulacion_1\synthetic_control_spillover_outputs.xlsx',synthetic_control_sp_"&amp;$A25&amp;","&amp;$A25&amp;");"</f>
        <v>xlswrite('G:\Mi unidad\1. PROYECTOS TELLO 2022\SCM SPILL OVERS\outputs\pobreza\bajo_niv_educ\1%\simulacion_1\synthetic_control_spillover_outputs.xlsx',synthetic_control_sp_78,78);</v>
      </c>
      <c r="GF84" s="1" t="str">
        <f>"xlswrite('G:\Mi unidad\1. PROYECTOS TELLO 2022\SCM SPILL OVERS\outputs\pobreza\bajo_ingreso\1%\simulacion_1\synthetic_control_spillover_outputs.xlsx',synthetic_control_sp_"&amp;$A25&amp;","&amp;$A25&amp;");"</f>
        <v>xlswrite('G:\Mi unidad\1. PROYECTOS TELLO 2022\SCM SPILL OVERS\outputs\pobreza\bajo_ingreso\1%\simulacion_1\synthetic_control_spillover_outputs.xlsx',synthetic_control_sp_78,78);</v>
      </c>
      <c r="GL84" s="1" t="str">
        <f>"xlswrite('G:\Mi unidad\1. PROYECTOS TELLO 2022\SCM SPILL OVERS\outputs\pobreza\densidad_g\1%\simulacion_1\synthetic_control_spillover_outputs.xlsx',synthetic_control_sp_"&amp;$A25&amp;","&amp;$A25&amp;");"</f>
        <v>xlswrite('G:\Mi unidad\1. PROYECTOS TELLO 2022\SCM SPILL OVERS\outputs\pobreza\densidad_g\1%\simulacion_1\synthetic_control_spillover_outputs.xlsx',synthetic_control_sp_78,78);</v>
      </c>
      <c r="GS84" s="1" t="str">
        <f>"xlswrite('G:\Mi unidad\1. PROYECTOS TELLO 2022\SCM SPILL OVERS\outputs\pobreza\alimentos\1%\simulacion_1\synthetic_control_spillover_outputs.xlsx',synthetic_control_sp_"&amp;$A25&amp;","&amp;$A25&amp;");"</f>
        <v>xlswrite('G:\Mi unidad\1. PROYECTOS TELLO 2022\SCM SPILL OVERS\outputs\pobreza\alimentos\1%\simulacion_1\synthetic_control_spillover_outputs.xlsx',synthetic_control_sp_78,78);</v>
      </c>
      <c r="GZ84" s="1" t="str">
        <f>"xlswrite('G:\Mi unidad\1. PROYECTOS TELLO 2022\SCM SPILL OVERS\outputs\pobreza\jefe_hogar\1%\simulacion_1\synthetic_control_spillover_outputs.xlsx',synthetic_control_sp_"&amp;$A25&amp;","&amp;$A25&amp;");"</f>
        <v>xlswrite('G:\Mi unidad\1. PROYECTOS TELLO 2022\SCM SPILL OVERS\outputs\pobreza\jefe_hogar\1%\simulacion_1\synthetic_control_spillover_outputs.xlsx',synthetic_control_sp_78,78);</v>
      </c>
      <c r="HF84" s="1" t="str">
        <f>"xlswrite('G:\Mi unidad\1. PROYECTOS TELLO 2022\SCM SPILL OVERS\outputs\pobreza\mujeres\1%\simulacion_1\synthetic_control_spillover_outputs.xlsx',synthetic_control_sp_"&amp;$A25&amp;","&amp;$A25&amp;");"</f>
        <v>xlswrite('G:\Mi unidad\1. PROYECTOS TELLO 2022\SCM SPILL OVERS\outputs\pobreza\mujeres\1%\simulacion_1\synthetic_control_spillover_outputs.xlsx',synthetic_control_sp_78,78);</v>
      </c>
      <c r="HL84" s="1" t="str">
        <f>"xlswrite('G:\Mi unidad\1. PROYECTOS TELLO 2022\SCM SPILL OVERS\outputs\pobreza\criminalidad\1%\simulacion_1\synthetic_control_spillover_outputs.xlsx',synthetic_control_sp_"&amp;$A25&amp;","&amp;$A25&amp;");"</f>
        <v>xlswrite('G:\Mi unidad\1. PROYECTOS TELLO 2022\SCM SPILL OVERS\outputs\pobreza\criminalidad\1%\simulacion_1\synthetic_control_spillover_outputs.xlsx',synthetic_control_sp_78,78);</v>
      </c>
      <c r="HS84">
        <v>38</v>
      </c>
      <c r="HT84" t="str">
        <f>"p_value_vec_"&amp;HS84&amp;" = zeros(1,S);"</f>
        <v>p_value_vec_38 = zeros(1,S);</v>
      </c>
      <c r="HZ84">
        <v>44</v>
      </c>
      <c r="IA84" t="s">
        <v>37</v>
      </c>
      <c r="IG84">
        <v>57</v>
      </c>
      <c r="IH84" t="str">
        <f>"xlswrite('G:\Mi unidad\1. PROYECTOS TELLO 2022\SCM SPILL OVERS\outputs\pobreza\bajo_niv_educ\1%\simulacion_1\output_tests.xlsx',p_value_vec_"&amp;IG84&amp;"','p_value_vec_"&amp;IG84&amp;"');"</f>
        <v>xlswrite('G:\Mi unidad\1. PROYECTOS TELLO 2022\SCM SPILL OVERS\outputs\pobreza\bajo_niv_educ\1%\simulacion_1\output_tests.xlsx',p_value_vec_57','p_value_vec_57');</v>
      </c>
      <c r="IU84">
        <v>57</v>
      </c>
      <c r="IV84" t="str">
        <f>"xlswrite('G:\Mi unidad\1. PROYECTOS TELLO 2022\SCM SPILL OVERS\outputs\pobreza\bajo_ingreso\1%\simulacion_1\output_tests.xlsx',p_value_vec_"&amp;IU84&amp;"','p_value_vec_"&amp;IU84&amp;"');"</f>
        <v>xlswrite('G:\Mi unidad\1. PROYECTOS TELLO 2022\SCM SPILL OVERS\outputs\pobreza\bajo_ingreso\1%\simulacion_1\output_tests.xlsx',p_value_vec_57','p_value_vec_57');</v>
      </c>
      <c r="JG84">
        <v>57</v>
      </c>
      <c r="JH84" t="str">
        <f>"xlswrite('G:\Mi unidad\1. PROYECTOS TELLO 2022\SCM SPILL OVERS\outputs\pobreza\densidad\1%\simulacion_1\output_tests.xlsx',p_value_vec_"&amp;JG84&amp;"','p_value_vec_"&amp;JG84&amp;"');"</f>
        <v>xlswrite('G:\Mi unidad\1. PROYECTOS TELLO 2022\SCM SPILL OVERS\outputs\pobreza\densidad\1%\simulacion_1\output_tests.xlsx',p_value_vec_57','p_value_vec_57');</v>
      </c>
      <c r="JS84">
        <v>57</v>
      </c>
      <c r="JT84" t="str">
        <f>"xlswrite('G:\Mi unidad\1. PROYECTOS TELLO 2022\SCM SPILL OVERS\outputs\pobreza\densidad_g\1%\simulacion_1\output_tests.xlsx',p_value_vec_"&amp;JS84&amp;"','p_value_vec_"&amp;JS84&amp;"');"</f>
        <v>xlswrite('G:\Mi unidad\1. PROYECTOS TELLO 2022\SCM SPILL OVERS\outputs\pobreza\densidad_g\1%\simulacion_1\output_tests.xlsx',p_value_vec_57','p_value_vec_57');</v>
      </c>
      <c r="KE84">
        <v>57</v>
      </c>
      <c r="KF84" t="str">
        <f>"xlswrite('G:\Mi unidad\1. PROYECTOS TELLO 2022\SCM SPILL OVERS\outputs\pobreza\distancia_centro_salud\1%\simulacion_1\output_tests.xlsx',p_value_vec_"&amp;KE84&amp;"','p_value_vec_"&amp;KE84&amp;"');"</f>
        <v>xlswrite('G:\Mi unidad\1. PROYECTOS TELLO 2022\SCM SPILL OVERS\outputs\pobreza\distancia_centro_salud\1%\simulacion_1\output_tests.xlsx',p_value_vec_57','p_value_vec_57');</v>
      </c>
      <c r="KR84">
        <v>57</v>
      </c>
      <c r="KS84" t="str">
        <f>"xlswrite('G:\Mi unidad\1. PROYECTOS TELLO 2022\SCM SPILL OVERS\outputs\pobreza\informalidad\1%\simulacion_1\output_tests.xlsx',p_value_vec_"&amp;KR84&amp;"','p_value_vec_"&amp;KR84&amp;"');"</f>
        <v>xlswrite('G:\Mi unidad\1. PROYECTOS TELLO 2022\SCM SPILL OVERS\outputs\pobreza\informalidad\1%\simulacion_1\output_tests.xlsx',p_value_vec_57','p_value_vec_57');</v>
      </c>
      <c r="LE84">
        <v>57</v>
      </c>
      <c r="LF84" t="str">
        <f>"xlswrite('G:\Mi unidad\1. PROYECTOS TELLO 2022\SCM SPILL OVERS\outputs\pobreza\alimentos\1%\simulacion_1\output_tests.xlsx',p_value_vec_"&amp;LE84&amp;"','p_value_vec_"&amp;LE84&amp;"');"</f>
        <v>xlswrite('G:\Mi unidad\1. PROYECTOS TELLO 2022\SCM SPILL OVERS\outputs\pobreza\alimentos\1%\simulacion_1\output_tests.xlsx',p_value_vec_57','p_value_vec_57');</v>
      </c>
      <c r="LL84">
        <v>57</v>
      </c>
      <c r="LM84" t="str">
        <f>"xlswrite('G:\Mi unidad\1. PROYECTOS TELLO 2022\SCM SPILL OVERS\outputs\pobreza\jefe_hogar\1%\simulacion_1\output_tests.xlsx',p_value_vec_"&amp;LL84&amp;"','p_value_vec_"&amp;LL84&amp;"');"</f>
        <v>xlswrite('G:\Mi unidad\1. PROYECTOS TELLO 2022\SCM SPILL OVERS\outputs\pobreza\jefe_hogar\1%\simulacion_1\output_tests.xlsx',p_value_vec_57','p_value_vec_57');</v>
      </c>
      <c r="LS84">
        <v>57</v>
      </c>
      <c r="LT84" t="str">
        <f>"xlswrite('G:\Mi unidad\1. PROYECTOS TELLO 2022\SCM SPILL OVERS\outputs\pobreza\mujeres\1%\simulacion_1\output_tests.xlsx',p_value_vec_"&amp;LS84&amp;"','p_value_vec_"&amp;LS84&amp;"');"</f>
        <v>xlswrite('G:\Mi unidad\1. PROYECTOS TELLO 2022\SCM SPILL OVERS\outputs\pobreza\mujeres\1%\simulacion_1\output_tests.xlsx',p_value_vec_57','p_value_vec_57');</v>
      </c>
      <c r="ME84">
        <v>57</v>
      </c>
      <c r="MF84" t="str">
        <f>"xlswrite('G:\Mi unidad\1. PROYECTOS TELLO 2022\SCM SPILL OVERS\outputs\pobreza\criminalidad\1%\simulacion_1\output_tests.xlsx',p_value_vec_"&amp;ME84&amp;"','p_value_vec_"&amp;ME84&amp;"');"</f>
        <v>xlswrite('G:\Mi unidad\1. PROYECTOS TELLO 2022\SCM SPILL OVERS\outputs\pobreza\criminalidad\1%\simulacion_1\output_tests.xlsx',p_value_vec_57','p_value_vec_57');</v>
      </c>
    </row>
    <row r="85" spans="64:344" x14ac:dyDescent="0.3">
      <c r="BL85">
        <v>57</v>
      </c>
      <c r="BR85">
        <v>57</v>
      </c>
      <c r="BS85" s="1" t="str">
        <f>"A_"&amp;BR82&amp;" = eye(N);"</f>
        <v>A_57 = eye(N);</v>
      </c>
      <c r="BX85">
        <v>57</v>
      </c>
      <c r="BY85" s="1" t="str">
        <f>"A_"&amp;BX82&amp;" = eye(N);"</f>
        <v>A_57 = eye(N);</v>
      </c>
      <c r="CD85">
        <v>57</v>
      </c>
      <c r="CE85" s="1" t="str">
        <f>"A_"&amp;CD82&amp;" = eye(N);"</f>
        <v>A_57 = eye(N);</v>
      </c>
      <c r="CJ85">
        <v>57</v>
      </c>
      <c r="CK85" s="1" t="str">
        <f>"A_"&amp;CJ82&amp;" = eye(N);"</f>
        <v>A_57 = eye(N);</v>
      </c>
      <c r="CP85">
        <v>57</v>
      </c>
      <c r="CQ85" s="1" t="str">
        <f>"A_"&amp;CP82&amp;" = eye(N);"</f>
        <v>A_57 = eye(N);</v>
      </c>
      <c r="CW85">
        <v>57</v>
      </c>
      <c r="CX85" t="str">
        <f>"%A_"&amp;CW85</f>
        <v>%A_57</v>
      </c>
      <c r="DB85">
        <v>57</v>
      </c>
      <c r="DC85" s="1" t="str">
        <f>"A_"&amp;DB82&amp;" = eye(N);"</f>
        <v>A_57 = eye(N);</v>
      </c>
      <c r="DG85">
        <v>57</v>
      </c>
      <c r="DH85" s="1" t="str">
        <f>"A_"&amp;DG82&amp;" = eye(N);"</f>
        <v>A_57 = eye(N);</v>
      </c>
      <c r="DL85">
        <v>57</v>
      </c>
      <c r="DM85" s="1" t="str">
        <f>"A_"&amp;DL82&amp;" = eye(N);"</f>
        <v>A_57 = eye(N);</v>
      </c>
      <c r="DQ85" s="1"/>
      <c r="EG85">
        <v>39</v>
      </c>
      <c r="EH85" s="1" t="str">
        <f>"gamma_hat_"&amp;EG84&amp;" = (A_"&amp;EG84&amp;"'*M_hat_"&amp;EG84&amp;"*A_"&amp;EG84&amp;")\(A_"&amp;EG84&amp;"'*(eye(N)-B_hat_"&amp;EG84&amp;")'*((eye(N)-B_hat_"&amp;EG84&amp;")*Y_Ts_"&amp;EG84&amp;"-a_hat_"&amp;EG84&amp;"));"</f>
        <v>gamma_hat_39 = (A_39'*M_hat_39*A_39)\(A_39'*(eye(N)-B_hat_39)'*((eye(N)-B_hat_39)*Y_Ts_39-a_hat_39));</v>
      </c>
      <c r="FF85" s="1" t="str">
        <f>"xlswrite('G:\Mi unidad\1. PROYECTOS TELLO 2022\SCM SPILL OVERS\outputs\pobreza\distancia_centro_salud\1%\simulacion_1\synthetic_control_spillover_outputs.xlsx',synthetic_control_sp_"&amp;$A26&amp;","&amp;$A26&amp;");"</f>
        <v>xlswrite('G:\Mi unidad\1. PROYECTOS TELLO 2022\SCM SPILL OVERS\outputs\pobreza\distancia_centro_salud\1%\simulacion_1\synthetic_control_spillover_outputs.xlsx',synthetic_control_sp_79,79);</v>
      </c>
      <c r="FM85" s="1" t="str">
        <f>"xlswrite('G:\Mi unidad\1. PROYECTOS TELLO 2022\SCM SPILL OVERS\outputs\pobreza\informalidad\1%\simulacion_1\synthetic_control_spillover_outputs.xlsx',synthetic_control_sp_"&amp;$A26&amp;","&amp;$A26&amp;");"</f>
        <v>xlswrite('G:\Mi unidad\1. PROYECTOS TELLO 2022\SCM SPILL OVERS\outputs\pobreza\informalidad\1%\simulacion_1\synthetic_control_spillover_outputs.xlsx',synthetic_control_sp_79,79);</v>
      </c>
      <c r="FS85" s="1" t="str">
        <f>"xlswrite('G:\Mi unidad\1. PROYECTOS TELLO 2022\SCM SPILL OVERS\outputs\pobreza\densidad\1%\simulacion_1\synthetic_control_spillover_outputs.xlsx',synthetic_control_sp_"&amp;$A26&amp;","&amp;$A26&amp;");"</f>
        <v>xlswrite('G:\Mi unidad\1. PROYECTOS TELLO 2022\SCM SPILL OVERS\outputs\pobreza\densidad\1%\simulacion_1\synthetic_control_spillover_outputs.xlsx',synthetic_control_sp_79,79);</v>
      </c>
      <c r="FZ85" s="1" t="str">
        <f>"xlswrite('G:\Mi unidad\1. PROYECTOS TELLO 2022\SCM SPILL OVERS\outputs\pobreza\bajo_niv_educ\1%\simulacion_1\synthetic_control_spillover_outputs.xlsx',synthetic_control_sp_"&amp;$A26&amp;","&amp;$A26&amp;");"</f>
        <v>xlswrite('G:\Mi unidad\1. PROYECTOS TELLO 2022\SCM SPILL OVERS\outputs\pobreza\bajo_niv_educ\1%\simulacion_1\synthetic_control_spillover_outputs.xlsx',synthetic_control_sp_79,79);</v>
      </c>
      <c r="GF85" s="1" t="str">
        <f>"xlswrite('G:\Mi unidad\1. PROYECTOS TELLO 2022\SCM SPILL OVERS\outputs\pobreza\bajo_ingreso\1%\simulacion_1\synthetic_control_spillover_outputs.xlsx',synthetic_control_sp_"&amp;$A26&amp;","&amp;$A26&amp;");"</f>
        <v>xlswrite('G:\Mi unidad\1. PROYECTOS TELLO 2022\SCM SPILL OVERS\outputs\pobreza\bajo_ingreso\1%\simulacion_1\synthetic_control_spillover_outputs.xlsx',synthetic_control_sp_79,79);</v>
      </c>
      <c r="GL85" s="1" t="str">
        <f>"xlswrite('G:\Mi unidad\1. PROYECTOS TELLO 2022\SCM SPILL OVERS\outputs\pobreza\densidad_g\1%\simulacion_1\synthetic_control_spillover_outputs.xlsx',synthetic_control_sp_"&amp;$A26&amp;","&amp;$A26&amp;");"</f>
        <v>xlswrite('G:\Mi unidad\1. PROYECTOS TELLO 2022\SCM SPILL OVERS\outputs\pobreza\densidad_g\1%\simulacion_1\synthetic_control_spillover_outputs.xlsx',synthetic_control_sp_79,79);</v>
      </c>
      <c r="GS85" s="1" t="str">
        <f>"xlswrite('G:\Mi unidad\1. PROYECTOS TELLO 2022\SCM SPILL OVERS\outputs\pobreza\alimentos\1%\simulacion_1\synthetic_control_spillover_outputs.xlsx',synthetic_control_sp_"&amp;$A26&amp;","&amp;$A26&amp;");"</f>
        <v>xlswrite('G:\Mi unidad\1. PROYECTOS TELLO 2022\SCM SPILL OVERS\outputs\pobreza\alimentos\1%\simulacion_1\synthetic_control_spillover_outputs.xlsx',synthetic_control_sp_79,79);</v>
      </c>
      <c r="GZ85" s="1" t="str">
        <f>"xlswrite('G:\Mi unidad\1. PROYECTOS TELLO 2022\SCM SPILL OVERS\outputs\pobreza\jefe_hogar\1%\simulacion_1\synthetic_control_spillover_outputs.xlsx',synthetic_control_sp_"&amp;$A26&amp;","&amp;$A26&amp;");"</f>
        <v>xlswrite('G:\Mi unidad\1. PROYECTOS TELLO 2022\SCM SPILL OVERS\outputs\pobreza\jefe_hogar\1%\simulacion_1\synthetic_control_spillover_outputs.xlsx',synthetic_control_sp_79,79);</v>
      </c>
      <c r="HF85" s="1" t="str">
        <f>"xlswrite('G:\Mi unidad\1. PROYECTOS TELLO 2022\SCM SPILL OVERS\outputs\pobreza\mujeres\1%\simulacion_1\synthetic_control_spillover_outputs.xlsx',synthetic_control_sp_"&amp;$A26&amp;","&amp;$A26&amp;");"</f>
        <v>xlswrite('G:\Mi unidad\1. PROYECTOS TELLO 2022\SCM SPILL OVERS\outputs\pobreza\mujeres\1%\simulacion_1\synthetic_control_spillover_outputs.xlsx',synthetic_control_sp_79,79);</v>
      </c>
      <c r="HL85" s="1" t="str">
        <f>"xlswrite('G:\Mi unidad\1. PROYECTOS TELLO 2022\SCM SPILL OVERS\outputs\pobreza\criminalidad\1%\simulacion_1\synthetic_control_spillover_outputs.xlsx',synthetic_control_sp_"&amp;$A26&amp;","&amp;$A26&amp;");"</f>
        <v>xlswrite('G:\Mi unidad\1. PROYECTOS TELLO 2022\SCM SPILL OVERS\outputs\pobreza\criminalidad\1%\simulacion_1\synthetic_control_spillover_outputs.xlsx',synthetic_control_sp_79,79);</v>
      </c>
      <c r="HS85">
        <v>38</v>
      </c>
      <c r="HT85" t="str">
        <f>"lb_vec_"&amp;HS85&amp;" = zeros(1,S);"</f>
        <v>lb_vec_38 = zeros(1,S);</v>
      </c>
      <c r="HZ85">
        <v>44</v>
      </c>
      <c r="IA85" t="str">
        <f>"    spillover_test_"&amp;HZ85&amp;"(s) = sp_andrews(Y_pre_"&amp;HZ85&amp;",pobreza_"&amp;HZ85&amp;"(:,T+s),A_"&amp;HZ85&amp;",C,d,alpha_sig);"</f>
        <v xml:space="preserve">    spillover_test_44(s) = sp_andrews(Y_pre_44,pobreza_44(:,T+s),A_44,C,d,alpha_sig);</v>
      </c>
      <c r="IG85">
        <v>57</v>
      </c>
      <c r="IH85" t="str">
        <f>"xlswrite('G:\Mi unidad\1. PROYECTOS TELLO 2022\SCM SPILL OVERS\outputs\pobreza\bajo_niv_educ\1%\simulacion_1\output_tests.xlsx',alpha1_hat_vec_"&amp;IG85&amp;"','alpha1_hat_vec_"&amp;IG85&amp;"');"</f>
        <v>xlswrite('G:\Mi unidad\1. PROYECTOS TELLO 2022\SCM SPILL OVERS\outputs\pobreza\bajo_niv_educ\1%\simulacion_1\output_tests.xlsx',alpha1_hat_vec_57','alpha1_hat_vec_57');</v>
      </c>
      <c r="IU85">
        <v>57</v>
      </c>
      <c r="IV85" t="str">
        <f>"xlswrite('G:\Mi unidad\1. PROYECTOS TELLO 2022\SCM SPILL OVERS\outputs\pobreza\bajo_ingreso\1%\simulacion_1\output_tests.xlsx',alpha1_hat_vec_"&amp;IU85&amp;"','alpha1_hat_vec_"&amp;IU85&amp;"');"</f>
        <v>xlswrite('G:\Mi unidad\1. PROYECTOS TELLO 2022\SCM SPILL OVERS\outputs\pobreza\bajo_ingreso\1%\simulacion_1\output_tests.xlsx',alpha1_hat_vec_57','alpha1_hat_vec_57');</v>
      </c>
      <c r="JG85">
        <v>57</v>
      </c>
      <c r="JH85" t="str">
        <f>"xlswrite('G:\Mi unidad\1. PROYECTOS TELLO 2022\SCM SPILL OVERS\outputs\pobreza\densidad\1%\simulacion_1\output_tests.xlsx',alpha1_hat_vec_"&amp;JG85&amp;"','alpha1_hat_vec_"&amp;JG85&amp;"');"</f>
        <v>xlswrite('G:\Mi unidad\1. PROYECTOS TELLO 2022\SCM SPILL OVERS\outputs\pobreza\densidad\1%\simulacion_1\output_tests.xlsx',alpha1_hat_vec_57','alpha1_hat_vec_57');</v>
      </c>
      <c r="JS85">
        <v>57</v>
      </c>
      <c r="JT85" t="str">
        <f>"xlswrite('G:\Mi unidad\1. PROYECTOS TELLO 2022\SCM SPILL OVERS\outputs\pobreza\densidad_g\1%\simulacion_1\output_tests.xlsx',alpha1_hat_vec_"&amp;JS85&amp;"','alpha1_hat_vec_"&amp;JS85&amp;"');"</f>
        <v>xlswrite('G:\Mi unidad\1. PROYECTOS TELLO 2022\SCM SPILL OVERS\outputs\pobreza\densidad_g\1%\simulacion_1\output_tests.xlsx',alpha1_hat_vec_57','alpha1_hat_vec_57');</v>
      </c>
      <c r="KE85">
        <v>57</v>
      </c>
      <c r="KF85" t="str">
        <f>"xlswrite('G:\Mi unidad\1. PROYECTOS TELLO 2022\SCM SPILL OVERS\outputs\pobreza\distancia_centro_salud\1%\simulacion_1\output_tests.xlsx',alpha1_hat_vec_"&amp;KE85&amp;"','alpha1_hat_vec_"&amp;KE85&amp;"');"</f>
        <v>xlswrite('G:\Mi unidad\1. PROYECTOS TELLO 2022\SCM SPILL OVERS\outputs\pobreza\distancia_centro_salud\1%\simulacion_1\output_tests.xlsx',alpha1_hat_vec_57','alpha1_hat_vec_57');</v>
      </c>
      <c r="KR85">
        <v>57</v>
      </c>
      <c r="KS85" t="str">
        <f>"xlswrite('G:\Mi unidad\1. PROYECTOS TELLO 2022\SCM SPILL OVERS\outputs\pobreza\informalidad\1%\simulacion_1\output_tests.xlsx',alpha1_hat_vec_"&amp;KR85&amp;"','alpha1_hat_vec_"&amp;KR85&amp;"');"</f>
        <v>xlswrite('G:\Mi unidad\1. PROYECTOS TELLO 2022\SCM SPILL OVERS\outputs\pobreza\informalidad\1%\simulacion_1\output_tests.xlsx',alpha1_hat_vec_57','alpha1_hat_vec_57');</v>
      </c>
      <c r="LE85">
        <v>57</v>
      </c>
      <c r="LF85" t="str">
        <f>"xlswrite('G:\Mi unidad\1. PROYECTOS TELLO 2022\SCM SPILL OVERS\outputs\pobreza\alimentos\1%\simulacion_1\output_tests.xlsx',alpha1_hat_vec_"&amp;LE85&amp;"','alpha1_hat_vec_"&amp;LE85&amp;"');"</f>
        <v>xlswrite('G:\Mi unidad\1. PROYECTOS TELLO 2022\SCM SPILL OVERS\outputs\pobreza\alimentos\1%\simulacion_1\output_tests.xlsx',alpha1_hat_vec_57','alpha1_hat_vec_57');</v>
      </c>
      <c r="LL85">
        <v>57</v>
      </c>
      <c r="LM85" t="str">
        <f>"xlswrite('G:\Mi unidad\1. PROYECTOS TELLO 2022\SCM SPILL OVERS\outputs\pobreza\jefe_hogar\1%\simulacion_1\output_tests.xlsx',alpha1_hat_vec_"&amp;LL85&amp;"','alpha1_hat_vec_"&amp;LL85&amp;"');"</f>
        <v>xlswrite('G:\Mi unidad\1. PROYECTOS TELLO 2022\SCM SPILL OVERS\outputs\pobreza\jefe_hogar\1%\simulacion_1\output_tests.xlsx',alpha1_hat_vec_57','alpha1_hat_vec_57');</v>
      </c>
      <c r="LS85">
        <v>57</v>
      </c>
      <c r="LT85" t="str">
        <f>"xlswrite('G:\Mi unidad\1. PROYECTOS TELLO 2022\SCM SPILL OVERS\outputs\pobreza\mujeres\1%\simulacion_1\output_tests.xlsx',alpha1_hat_vec_"&amp;LS85&amp;"','alpha1_hat_vec_"&amp;LS85&amp;"');"</f>
        <v>xlswrite('G:\Mi unidad\1. PROYECTOS TELLO 2022\SCM SPILL OVERS\outputs\pobreza\mujeres\1%\simulacion_1\output_tests.xlsx',alpha1_hat_vec_57','alpha1_hat_vec_57');</v>
      </c>
      <c r="ME85">
        <v>57</v>
      </c>
      <c r="MF85" t="str">
        <f>"xlswrite('G:\Mi unidad\1. PROYECTOS TELLO 2022\SCM SPILL OVERS\outputs\pobreza\criminalidad\1%\simulacion_1\output_tests.xlsx',alpha1_hat_vec_"&amp;ME85&amp;"','alpha1_hat_vec_"&amp;ME85&amp;"');"</f>
        <v>xlswrite('G:\Mi unidad\1. PROYECTOS TELLO 2022\SCM SPILL OVERS\outputs\pobreza\criminalidad\1%\simulacion_1\output_tests.xlsx',alpha1_hat_vec_57','alpha1_hat_vec_57');</v>
      </c>
    </row>
    <row r="86" spans="64:344" x14ac:dyDescent="0.3">
      <c r="BL86">
        <v>57</v>
      </c>
      <c r="BR86">
        <v>57</v>
      </c>
      <c r="BS86" s="1" t="str">
        <f>"A_"&amp;BR82&amp;"(:,ind_"&amp;BR82&amp;" == 0) = [];"</f>
        <v>A_57(:,ind_57 == 0) = [];</v>
      </c>
      <c r="BX86">
        <v>57</v>
      </c>
      <c r="BY86" s="1" t="str">
        <f>"A_"&amp;BX82&amp;"(:,ind_"&amp;BX82&amp;" == 0) = [];"</f>
        <v>A_57(:,ind_57 == 0) = [];</v>
      </c>
      <c r="CD86">
        <v>57</v>
      </c>
      <c r="CE86" s="1" t="str">
        <f>"A_"&amp;CD82&amp;"(:,ind_"&amp;CD82&amp;" == 0) = [];"</f>
        <v>A_57(:,ind_57 == 0) = [];</v>
      </c>
      <c r="CJ86">
        <v>57</v>
      </c>
      <c r="CK86" s="1" t="str">
        <f>"A_"&amp;CJ82&amp;"(:,ind_"&amp;CJ82&amp;" == 0) = [];"</f>
        <v>A_57(:,ind_57 == 0) = [];</v>
      </c>
      <c r="CP86">
        <v>57</v>
      </c>
      <c r="CQ86" s="1" t="str">
        <f>"A_"&amp;CP82&amp;"(:,ind_"&amp;CP82&amp;" == 0) = [];"</f>
        <v>A_57(:,ind_57 == 0) = [];</v>
      </c>
      <c r="CW86">
        <v>57</v>
      </c>
      <c r="CX86" t="str">
        <f>"% Provincia_"&amp;CW86</f>
        <v>% Provincia_57</v>
      </c>
      <c r="DB86">
        <v>57</v>
      </c>
      <c r="DC86" s="1" t="str">
        <f>"A_"&amp;DB82&amp;"(:,ind_"&amp;DB82&amp;" == 0) = [];"</f>
        <v>A_57(:,ind_57 == 0) = [];</v>
      </c>
      <c r="DG86">
        <v>57</v>
      </c>
      <c r="DH86" s="1" t="str">
        <f>"A_"&amp;DG82&amp;"(:,ind_"&amp;DG82&amp;" == 0) = [];"</f>
        <v>A_57(:,ind_57 == 0) = [];</v>
      </c>
      <c r="DL86">
        <v>57</v>
      </c>
      <c r="DM86" s="1" t="str">
        <f>"A_"&amp;DL82&amp;"(:,ind_"&amp;DL82&amp;" == 0) = [];"</f>
        <v>A_57(:,ind_57 == 0) = [];</v>
      </c>
      <c r="DQ86" s="1"/>
      <c r="EG86">
        <v>39</v>
      </c>
      <c r="EH86" s="1" t="str">
        <f>"alpha_hat_"&amp;EG86&amp;" = A_"&amp;EG86&amp;"*gamma_hat_"&amp;EG86&amp;";"</f>
        <v>alpha_hat_39 = A_39*gamma_hat_39;</v>
      </c>
      <c r="FF86" s="1" t="str">
        <f>"xlswrite('G:\Mi unidad\1. PROYECTOS TELLO 2022\SCM SPILL OVERS\outputs\pobreza\distancia_centro_salud\1%\simulacion_1\synthetic_control_spillover_outputs.xlsx',synthetic_control_sp_"&amp;$A27&amp;","&amp;$A27&amp;");"</f>
        <v>xlswrite('G:\Mi unidad\1. PROYECTOS TELLO 2022\SCM SPILL OVERS\outputs\pobreza\distancia_centro_salud\1%\simulacion_1\synthetic_control_spillover_outputs.xlsx',synthetic_control_sp_80,80);</v>
      </c>
      <c r="FM86" s="1" t="str">
        <f>"xlswrite('G:\Mi unidad\1. PROYECTOS TELLO 2022\SCM SPILL OVERS\outputs\pobreza\informalidad\1%\simulacion_1\synthetic_control_spillover_outputs.xlsx',synthetic_control_sp_"&amp;$A27&amp;","&amp;$A27&amp;");"</f>
        <v>xlswrite('G:\Mi unidad\1. PROYECTOS TELLO 2022\SCM SPILL OVERS\outputs\pobreza\informalidad\1%\simulacion_1\synthetic_control_spillover_outputs.xlsx',synthetic_control_sp_80,80);</v>
      </c>
      <c r="FS86" s="1" t="str">
        <f>"xlswrite('G:\Mi unidad\1. PROYECTOS TELLO 2022\SCM SPILL OVERS\outputs\pobreza\densidad\1%\simulacion_1\synthetic_control_spillover_outputs.xlsx',synthetic_control_sp_"&amp;$A27&amp;","&amp;$A27&amp;");"</f>
        <v>xlswrite('G:\Mi unidad\1. PROYECTOS TELLO 2022\SCM SPILL OVERS\outputs\pobreza\densidad\1%\simulacion_1\synthetic_control_spillover_outputs.xlsx',synthetic_control_sp_80,80);</v>
      </c>
      <c r="FZ86" s="1" t="str">
        <f>"xlswrite('G:\Mi unidad\1. PROYECTOS TELLO 2022\SCM SPILL OVERS\outputs\pobreza\bajo_niv_educ\1%\simulacion_1\synthetic_control_spillover_outputs.xlsx',synthetic_control_sp_"&amp;$A27&amp;","&amp;$A27&amp;");"</f>
        <v>xlswrite('G:\Mi unidad\1. PROYECTOS TELLO 2022\SCM SPILL OVERS\outputs\pobreza\bajo_niv_educ\1%\simulacion_1\synthetic_control_spillover_outputs.xlsx',synthetic_control_sp_80,80);</v>
      </c>
      <c r="GF86" s="1" t="str">
        <f>"xlswrite('G:\Mi unidad\1. PROYECTOS TELLO 2022\SCM SPILL OVERS\outputs\pobreza\bajo_ingreso\1%\simulacion_1\synthetic_control_spillover_outputs.xlsx',synthetic_control_sp_"&amp;$A27&amp;","&amp;$A27&amp;");"</f>
        <v>xlswrite('G:\Mi unidad\1. PROYECTOS TELLO 2022\SCM SPILL OVERS\outputs\pobreza\bajo_ingreso\1%\simulacion_1\synthetic_control_spillover_outputs.xlsx',synthetic_control_sp_80,80);</v>
      </c>
      <c r="GL86" s="1" t="str">
        <f>"xlswrite('G:\Mi unidad\1. PROYECTOS TELLO 2022\SCM SPILL OVERS\outputs\pobreza\densidad_g\1%\simulacion_1\synthetic_control_spillover_outputs.xlsx',synthetic_control_sp_"&amp;$A27&amp;","&amp;$A27&amp;");"</f>
        <v>xlswrite('G:\Mi unidad\1. PROYECTOS TELLO 2022\SCM SPILL OVERS\outputs\pobreza\densidad_g\1%\simulacion_1\synthetic_control_spillover_outputs.xlsx',synthetic_control_sp_80,80);</v>
      </c>
      <c r="GS86" s="1" t="str">
        <f>"xlswrite('G:\Mi unidad\1. PROYECTOS TELLO 2022\SCM SPILL OVERS\outputs\pobreza\alimentos\1%\simulacion_1\synthetic_control_spillover_outputs.xlsx',synthetic_control_sp_"&amp;$A27&amp;","&amp;$A27&amp;");"</f>
        <v>xlswrite('G:\Mi unidad\1. PROYECTOS TELLO 2022\SCM SPILL OVERS\outputs\pobreza\alimentos\1%\simulacion_1\synthetic_control_spillover_outputs.xlsx',synthetic_control_sp_80,80);</v>
      </c>
      <c r="GZ86" s="1" t="str">
        <f>"xlswrite('G:\Mi unidad\1. PROYECTOS TELLO 2022\SCM SPILL OVERS\outputs\pobreza\jefe_hogar\1%\simulacion_1\synthetic_control_spillover_outputs.xlsx',synthetic_control_sp_"&amp;$A27&amp;","&amp;$A27&amp;");"</f>
        <v>xlswrite('G:\Mi unidad\1. PROYECTOS TELLO 2022\SCM SPILL OVERS\outputs\pobreza\jefe_hogar\1%\simulacion_1\synthetic_control_spillover_outputs.xlsx',synthetic_control_sp_80,80);</v>
      </c>
      <c r="HF86" s="1" t="str">
        <f>"xlswrite('G:\Mi unidad\1. PROYECTOS TELLO 2022\SCM SPILL OVERS\outputs\pobreza\mujeres\1%\simulacion_1\synthetic_control_spillover_outputs.xlsx',synthetic_control_sp_"&amp;$A27&amp;","&amp;$A27&amp;");"</f>
        <v>xlswrite('G:\Mi unidad\1. PROYECTOS TELLO 2022\SCM SPILL OVERS\outputs\pobreza\mujeres\1%\simulacion_1\synthetic_control_spillover_outputs.xlsx',synthetic_control_sp_80,80);</v>
      </c>
      <c r="HL86" s="1" t="str">
        <f>"xlswrite('G:\Mi unidad\1. PROYECTOS TELLO 2022\SCM SPILL OVERS\outputs\pobreza\criminalidad\1%\simulacion_1\synthetic_control_spillover_outputs.xlsx',synthetic_control_sp_"&amp;$A27&amp;","&amp;$A27&amp;");"</f>
        <v>xlswrite('G:\Mi unidad\1. PROYECTOS TELLO 2022\SCM SPILL OVERS\outputs\pobreza\criminalidad\1%\simulacion_1\synthetic_control_spillover_outputs.xlsx',synthetic_control_sp_80,80);</v>
      </c>
      <c r="HS86">
        <v>38</v>
      </c>
      <c r="HT86" t="str">
        <f>"ub_vec_"&amp;HS86&amp;" = zeros(1,S);"</f>
        <v>ub_vec_38 = zeros(1,S);</v>
      </c>
      <c r="HZ86">
        <v>44</v>
      </c>
      <c r="IA86" t="s">
        <v>18</v>
      </c>
      <c r="IG86">
        <v>57</v>
      </c>
      <c r="IH86" t="str">
        <f>"xlswrite('G:\Mi unidad\1. PROYECTOS TELLO 2022\SCM SPILL OVERS\outputs\pobreza\bajo_niv_educ\1%\simulacion_1\output_tests.xlsx',spillover_test_"&amp;IG86&amp;"','sp_test_"&amp;IG86&amp;"');"</f>
        <v>xlswrite('G:\Mi unidad\1. PROYECTOS TELLO 2022\SCM SPILL OVERS\outputs\pobreza\bajo_niv_educ\1%\simulacion_1\output_tests.xlsx',spillover_test_57','sp_test_57');</v>
      </c>
      <c r="IU86">
        <v>57</v>
      </c>
      <c r="IV86" t="str">
        <f>"xlswrite('G:\Mi unidad\1. PROYECTOS TELLO 2022\SCM SPILL OVERS\outputs\pobreza\bajo_ingreso\1%\simulacion_1\output_tests.xlsx',spillover_test_"&amp;IU86&amp;"','sp_test_"&amp;IU86&amp;"');"</f>
        <v>xlswrite('G:\Mi unidad\1. PROYECTOS TELLO 2022\SCM SPILL OVERS\outputs\pobreza\bajo_ingreso\1%\simulacion_1\output_tests.xlsx',spillover_test_57','sp_test_57');</v>
      </c>
      <c r="JG86">
        <v>57</v>
      </c>
      <c r="JH86" t="str">
        <f>"xlswrite('G:\Mi unidad\1. PROYECTOS TELLO 2022\SCM SPILL OVERS\outputs\pobreza\densidad\1%\simulacion_1\output_tests.xlsx',spillover_test_"&amp;JG86&amp;"','sp_test_"&amp;JG86&amp;"');"</f>
        <v>xlswrite('G:\Mi unidad\1. PROYECTOS TELLO 2022\SCM SPILL OVERS\outputs\pobreza\densidad\1%\simulacion_1\output_tests.xlsx',spillover_test_57','sp_test_57');</v>
      </c>
      <c r="JS86">
        <v>57</v>
      </c>
      <c r="JT86" t="str">
        <f>"xlswrite('G:\Mi unidad\1. PROYECTOS TELLO 2022\SCM SPILL OVERS\outputs\pobreza\densidad_g\1%\simulacion_1\output_tests.xlsx',spillover_test_"&amp;JS86&amp;"','sp_test_"&amp;JS86&amp;"');"</f>
        <v>xlswrite('G:\Mi unidad\1. PROYECTOS TELLO 2022\SCM SPILL OVERS\outputs\pobreza\densidad_g\1%\simulacion_1\output_tests.xlsx',spillover_test_57','sp_test_57');</v>
      </c>
      <c r="KE86">
        <v>57</v>
      </c>
      <c r="KF86" t="str">
        <f>"xlswrite('G:\Mi unidad\1. PROYECTOS TELLO 2022\SCM SPILL OVERS\outputs\pobreza\distancia_centro_salud\1%\simulacion_1\output_tests.xlsx',spillover_test_"&amp;KE86&amp;"','sp_test_"&amp;KE86&amp;"');"</f>
        <v>xlswrite('G:\Mi unidad\1. PROYECTOS TELLO 2022\SCM SPILL OVERS\outputs\pobreza\distancia_centro_salud\1%\simulacion_1\output_tests.xlsx',spillover_test_57','sp_test_57');</v>
      </c>
      <c r="KR86">
        <v>57</v>
      </c>
      <c r="KS86" t="str">
        <f>"xlswrite('G:\Mi unidad\1. PROYECTOS TELLO 2022\SCM SPILL OVERS\outputs\pobreza\informalidad\1%\simulacion_1\output_tests.xlsx',spillover_test_"&amp;KR86&amp;"','sp_test_"&amp;KR86&amp;"');"</f>
        <v>xlswrite('G:\Mi unidad\1. PROYECTOS TELLO 2022\SCM SPILL OVERS\outputs\pobreza\informalidad\1%\simulacion_1\output_tests.xlsx',spillover_test_57','sp_test_57');</v>
      </c>
      <c r="LE86">
        <v>57</v>
      </c>
      <c r="LF86" t="str">
        <f>"xlswrite('G:\Mi unidad\1. PROYECTOS TELLO 2022\SCM SPILL OVERS\outputs\pobreza\alimentos\1%\simulacion_1\output_tests.xlsx',spillover_test_"&amp;LE86&amp;"','sp_test_"&amp;LE86&amp;"');"</f>
        <v>xlswrite('G:\Mi unidad\1. PROYECTOS TELLO 2022\SCM SPILL OVERS\outputs\pobreza\alimentos\1%\simulacion_1\output_tests.xlsx',spillover_test_57','sp_test_57');</v>
      </c>
      <c r="LL86">
        <v>57</v>
      </c>
      <c r="LM86" t="str">
        <f>"xlswrite('G:\Mi unidad\1. PROYECTOS TELLO 2022\SCM SPILL OVERS\outputs\pobreza\jefe_hogar\1%\simulacion_1\output_tests.xlsx',spillover_test_"&amp;LL86&amp;"','sp_test_"&amp;LL86&amp;"');"</f>
        <v>xlswrite('G:\Mi unidad\1. PROYECTOS TELLO 2022\SCM SPILL OVERS\outputs\pobreza\jefe_hogar\1%\simulacion_1\output_tests.xlsx',spillover_test_57','sp_test_57');</v>
      </c>
      <c r="LS86">
        <v>57</v>
      </c>
      <c r="LT86" t="str">
        <f>"xlswrite('G:\Mi unidad\1. PROYECTOS TELLO 2022\SCM SPILL OVERS\outputs\pobreza\mujeres\1%\simulacion_1\output_tests.xlsx',spillover_test_"&amp;LS86&amp;"','sp_test_"&amp;LS86&amp;"');"</f>
        <v>xlswrite('G:\Mi unidad\1. PROYECTOS TELLO 2022\SCM SPILL OVERS\outputs\pobreza\mujeres\1%\simulacion_1\output_tests.xlsx',spillover_test_57','sp_test_57');</v>
      </c>
      <c r="ME86">
        <v>57</v>
      </c>
      <c r="MF86" t="str">
        <f>"xlswrite('G:\Mi unidad\1. PROYECTOS TELLO 2022\SCM SPILL OVERS\outputs\pobreza\criminalidad\1%\simulacion_1\output_tests.xlsx',spillover_test_"&amp;ME86&amp;"','sp_test_"&amp;ME86&amp;"');"</f>
        <v>xlswrite('G:\Mi unidad\1. PROYECTOS TELLO 2022\SCM SPILL OVERS\outputs\pobreza\criminalidad\1%\simulacion_1\output_tests.xlsx',spillover_test_57','sp_test_57');</v>
      </c>
    </row>
    <row r="87" spans="64:344" x14ac:dyDescent="0.3">
      <c r="BL87">
        <v>65</v>
      </c>
      <c r="BM87" s="1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P87">
        <v>65</v>
      </c>
      <c r="CQ87" t="str">
        <f>"%A_"&amp;CP87</f>
        <v>%A_65</v>
      </c>
      <c r="CW87">
        <v>65</v>
      </c>
      <c r="CX87" s="1" t="str">
        <f>"ind_"&amp;CW85&amp;" = xlsread('spillover_alimentos_"&amp;CW85&amp;".xlsx')"</f>
        <v>ind_57 = xlsread('spillover_alimentos_57.xlsx')</v>
      </c>
      <c r="DB87">
        <v>65</v>
      </c>
      <c r="DC87" t="str">
        <f>"%A_"&amp;DB87</f>
        <v>%A_65</v>
      </c>
      <c r="DG87">
        <v>65</v>
      </c>
      <c r="DH87" t="str">
        <f>"%A_"&amp;DG87</f>
        <v>%A_65</v>
      </c>
      <c r="DL87">
        <v>65</v>
      </c>
      <c r="DM87" t="str">
        <f>"%A_"&amp;DL87</f>
        <v>%A_65</v>
      </c>
      <c r="DQ87" s="1"/>
      <c r="EG87">
        <v>39</v>
      </c>
      <c r="EH87" s="1" t="str">
        <f>"alpha1_hat_vec_"&amp;EG87&amp;"(s) = alpha_hat_"&amp;EG87&amp;"(1);"</f>
        <v>alpha1_hat_vec_39(s) = alpha_hat_39(1);</v>
      </c>
      <c r="FF87" s="1" t="str">
        <f>"xlswrite('G:\Mi unidad\1. PROYECTOS TELLO 2022\SCM SPILL OVERS\outputs\pobreza\distancia_centro_salud\1%\simulacion_1\synthetic_control_spillover_outputs.xlsx',synthetic_control_sp_"&amp;$A28&amp;","&amp;$A28&amp;");"</f>
        <v>xlswrite('G:\Mi unidad\1. PROYECTOS TELLO 2022\SCM SPILL OVERS\outputs\pobreza\distancia_centro_salud\1%\simulacion_1\synthetic_control_spillover_outputs.xlsx',synthetic_control_sp_84,84);</v>
      </c>
      <c r="FM87" s="1" t="str">
        <f>"xlswrite('G:\Mi unidad\1. PROYECTOS TELLO 2022\SCM SPILL OVERS\outputs\pobreza\informalidad\1%\simulacion_1\synthetic_control_spillover_outputs.xlsx',synthetic_control_sp_"&amp;$A28&amp;","&amp;$A28&amp;");"</f>
        <v>xlswrite('G:\Mi unidad\1. PROYECTOS TELLO 2022\SCM SPILL OVERS\outputs\pobreza\informalidad\1%\simulacion_1\synthetic_control_spillover_outputs.xlsx',synthetic_control_sp_84,84);</v>
      </c>
      <c r="FS87" s="1" t="str">
        <f>"xlswrite('G:\Mi unidad\1. PROYECTOS TELLO 2022\SCM SPILL OVERS\outputs\pobreza\densidad\1%\simulacion_1\synthetic_control_spillover_outputs.xlsx',synthetic_control_sp_"&amp;$A28&amp;","&amp;$A28&amp;");"</f>
        <v>xlswrite('G:\Mi unidad\1. PROYECTOS TELLO 2022\SCM SPILL OVERS\outputs\pobreza\densidad\1%\simulacion_1\synthetic_control_spillover_outputs.xlsx',synthetic_control_sp_84,84);</v>
      </c>
      <c r="FZ87" s="1" t="str">
        <f>"xlswrite('G:\Mi unidad\1. PROYECTOS TELLO 2022\SCM SPILL OVERS\outputs\pobreza\bajo_niv_educ\1%\simulacion_1\synthetic_control_spillover_outputs.xlsx',synthetic_control_sp_"&amp;$A28&amp;","&amp;$A28&amp;");"</f>
        <v>xlswrite('G:\Mi unidad\1. PROYECTOS TELLO 2022\SCM SPILL OVERS\outputs\pobreza\bajo_niv_educ\1%\simulacion_1\synthetic_control_spillover_outputs.xlsx',synthetic_control_sp_84,84);</v>
      </c>
      <c r="GF87" s="1" t="str">
        <f>"xlswrite('G:\Mi unidad\1. PROYECTOS TELLO 2022\SCM SPILL OVERS\outputs\pobreza\bajo_ingreso\1%\simulacion_1\synthetic_control_spillover_outputs.xlsx',synthetic_control_sp_"&amp;$A28&amp;","&amp;$A28&amp;");"</f>
        <v>xlswrite('G:\Mi unidad\1. PROYECTOS TELLO 2022\SCM SPILL OVERS\outputs\pobreza\bajo_ingreso\1%\simulacion_1\synthetic_control_spillover_outputs.xlsx',synthetic_control_sp_84,84);</v>
      </c>
      <c r="GL87" s="1" t="str">
        <f>"xlswrite('G:\Mi unidad\1. PROYECTOS TELLO 2022\SCM SPILL OVERS\outputs\pobreza\densidad_g\1%\simulacion_1\synthetic_control_spillover_outputs.xlsx',synthetic_control_sp_"&amp;$A28&amp;","&amp;$A28&amp;");"</f>
        <v>xlswrite('G:\Mi unidad\1. PROYECTOS TELLO 2022\SCM SPILL OVERS\outputs\pobreza\densidad_g\1%\simulacion_1\synthetic_control_spillover_outputs.xlsx',synthetic_control_sp_84,84);</v>
      </c>
      <c r="GS87" s="1" t="str">
        <f>"xlswrite('G:\Mi unidad\1. PROYECTOS TELLO 2022\SCM SPILL OVERS\outputs\pobreza\alimentos\1%\simulacion_1\synthetic_control_spillover_outputs.xlsx',synthetic_control_sp_"&amp;$A28&amp;","&amp;$A28&amp;");"</f>
        <v>xlswrite('G:\Mi unidad\1. PROYECTOS TELLO 2022\SCM SPILL OVERS\outputs\pobreza\alimentos\1%\simulacion_1\synthetic_control_spillover_outputs.xlsx',synthetic_control_sp_84,84);</v>
      </c>
      <c r="GZ87" s="1" t="str">
        <f>"xlswrite('G:\Mi unidad\1. PROYECTOS TELLO 2022\SCM SPILL OVERS\outputs\pobreza\jefe_hogar\1%\simulacion_1\synthetic_control_spillover_outputs.xlsx',synthetic_control_sp_"&amp;$A28&amp;","&amp;$A28&amp;");"</f>
        <v>xlswrite('G:\Mi unidad\1. PROYECTOS TELLO 2022\SCM SPILL OVERS\outputs\pobreza\jefe_hogar\1%\simulacion_1\synthetic_control_spillover_outputs.xlsx',synthetic_control_sp_84,84);</v>
      </c>
      <c r="HF87" s="1" t="str">
        <f>"xlswrite('G:\Mi unidad\1. PROYECTOS TELLO 2022\SCM SPILL OVERS\outputs\pobreza\mujeres\1%\simulacion_1\synthetic_control_spillover_outputs.xlsx',synthetic_control_sp_"&amp;$A28&amp;","&amp;$A28&amp;");"</f>
        <v>xlswrite('G:\Mi unidad\1. PROYECTOS TELLO 2022\SCM SPILL OVERS\outputs\pobreza\mujeres\1%\simulacion_1\synthetic_control_spillover_outputs.xlsx',synthetic_control_sp_84,84);</v>
      </c>
      <c r="HL87" s="1" t="str">
        <f>"xlswrite('G:\Mi unidad\1. PROYECTOS TELLO 2022\SCM SPILL OVERS\outputs\pobreza\criminalidad\1%\simulacion_1\synthetic_control_spillover_outputs.xlsx',synthetic_control_sp_"&amp;$A28&amp;","&amp;$A28&amp;");"</f>
        <v>xlswrite('G:\Mi unidad\1. PROYECTOS TELLO 2022\SCM SPILL OVERS\outputs\pobreza\criminalidad\1%\simulacion_1\synthetic_control_spillover_outputs.xlsx',synthetic_control_sp_84,84);</v>
      </c>
      <c r="HS87">
        <v>38</v>
      </c>
      <c r="HT87" t="s">
        <v>35</v>
      </c>
      <c r="HZ87">
        <v>45</v>
      </c>
      <c r="IA87" t="str">
        <f>"spillover_test_"&amp;HZ87&amp;" = zeros(1,S);"</f>
        <v>spillover_test_45 = zeros(1,S);</v>
      </c>
      <c r="IG87">
        <v>65</v>
      </c>
      <c r="IH87" t="str">
        <f>"xlswrite('G:\Mi unidad\1. PROYECTOS TELLO 2022\SCM SPILL OVERS\outputs\pobreza\bajo_niv_educ\1%\simulacion_1\output_tests.xlsx',lb_vec_"&amp;IG87&amp;"','lb_vec_"&amp;IG87&amp;"');"</f>
        <v>xlswrite('G:\Mi unidad\1. PROYECTOS TELLO 2022\SCM SPILL OVERS\outputs\pobreza\bajo_niv_educ\1%\simulacion_1\output_tests.xlsx',lb_vec_65','lb_vec_65');</v>
      </c>
      <c r="IU87">
        <v>65</v>
      </c>
      <c r="IV87" t="str">
        <f>"xlswrite('G:\Mi unidad\1. PROYECTOS TELLO 2022\SCM SPILL OVERS\outputs\pobreza\bajo_ingreso\1%\simulacion_1\output_tests.xlsx',lb_vec_"&amp;IU87&amp;"','lb_vec_"&amp;IU87&amp;"');"</f>
        <v>xlswrite('G:\Mi unidad\1. PROYECTOS TELLO 2022\SCM SPILL OVERS\outputs\pobreza\bajo_ingreso\1%\simulacion_1\output_tests.xlsx',lb_vec_65','lb_vec_65');</v>
      </c>
      <c r="JG87">
        <v>65</v>
      </c>
      <c r="JH87" t="str">
        <f>"xlswrite('G:\Mi unidad\1. PROYECTOS TELLO 2022\SCM SPILL OVERS\outputs\pobreza\densidad\1%\simulacion_1\output_tests.xlsx',lb_vec_"&amp;JG87&amp;"','lb_vec_"&amp;JG87&amp;"');"</f>
        <v>xlswrite('G:\Mi unidad\1. PROYECTOS TELLO 2022\SCM SPILL OVERS\outputs\pobreza\densidad\1%\simulacion_1\output_tests.xlsx',lb_vec_65','lb_vec_65');</v>
      </c>
      <c r="JS87">
        <v>65</v>
      </c>
      <c r="JT87" t="str">
        <f>"xlswrite('G:\Mi unidad\1. PROYECTOS TELLO 2022\SCM SPILL OVERS\outputs\pobreza\densidad_g\1%\simulacion_1\output_tests.xlsx',lb_vec_"&amp;JS87&amp;"','lb_vec_"&amp;JS87&amp;"');"</f>
        <v>xlswrite('G:\Mi unidad\1. PROYECTOS TELLO 2022\SCM SPILL OVERS\outputs\pobreza\densidad_g\1%\simulacion_1\output_tests.xlsx',lb_vec_65','lb_vec_65');</v>
      </c>
      <c r="KE87">
        <v>65</v>
      </c>
      <c r="KF87" t="str">
        <f>"xlswrite('G:\Mi unidad\1. PROYECTOS TELLO 2022\SCM SPILL OVERS\outputs\pobreza\distancia_centro_salud\1%\simulacion_1\output_tests.xlsx',lb_vec_"&amp;KE87&amp;"','lb_vec_"&amp;KE87&amp;"');"</f>
        <v>xlswrite('G:\Mi unidad\1. PROYECTOS TELLO 2022\SCM SPILL OVERS\outputs\pobreza\distancia_centro_salud\1%\simulacion_1\output_tests.xlsx',lb_vec_65','lb_vec_65');</v>
      </c>
      <c r="KR87">
        <v>65</v>
      </c>
      <c r="KS87" t="str">
        <f>"xlswrite('G:\Mi unidad\1. PROYECTOS TELLO 2022\SCM SPILL OVERS\outputs\pobreza\informalidad\1%\simulacion_1\output_tests.xlsx',lb_vec_"&amp;KR87&amp;"','lb_vec_"&amp;KR87&amp;"');"</f>
        <v>xlswrite('G:\Mi unidad\1. PROYECTOS TELLO 2022\SCM SPILL OVERS\outputs\pobreza\informalidad\1%\simulacion_1\output_tests.xlsx',lb_vec_65','lb_vec_65');</v>
      </c>
      <c r="LE87">
        <v>65</v>
      </c>
      <c r="LF87" t="str">
        <f>"xlswrite('G:\Mi unidad\1. PROYECTOS TELLO 2022\SCM SPILL OVERS\outputs\pobreza\alimentos\1%\simulacion_1\output_tests.xlsx',lb_vec_"&amp;LE87&amp;"','lb_vec_"&amp;LE87&amp;"');"</f>
        <v>xlswrite('G:\Mi unidad\1. PROYECTOS TELLO 2022\SCM SPILL OVERS\outputs\pobreza\alimentos\1%\simulacion_1\output_tests.xlsx',lb_vec_65','lb_vec_65');</v>
      </c>
      <c r="LL87">
        <v>65</v>
      </c>
      <c r="LM87" t="str">
        <f>"xlswrite('G:\Mi unidad\1. PROYECTOS TELLO 2022\SCM SPILL OVERS\outputs\pobreza\jefe_hogar\1%\simulacion_1\output_tests.xlsx',lb_vec_"&amp;LL87&amp;"','lb_vec_"&amp;LL87&amp;"');"</f>
        <v>xlswrite('G:\Mi unidad\1. PROYECTOS TELLO 2022\SCM SPILL OVERS\outputs\pobreza\jefe_hogar\1%\simulacion_1\output_tests.xlsx',lb_vec_65','lb_vec_65');</v>
      </c>
      <c r="LS87">
        <v>65</v>
      </c>
      <c r="LT87" t="str">
        <f>"xlswrite('G:\Mi unidad\1. PROYECTOS TELLO 2022\SCM SPILL OVERS\outputs\pobreza\mujeres\1%\simulacion_1\output_tests.xlsx',lb_vec_"&amp;LS87&amp;"','lb_vec_"&amp;LS87&amp;"');"</f>
        <v>xlswrite('G:\Mi unidad\1. PROYECTOS TELLO 2022\SCM SPILL OVERS\outputs\pobreza\mujeres\1%\simulacion_1\output_tests.xlsx',lb_vec_65','lb_vec_65');</v>
      </c>
      <c r="ME87">
        <v>65</v>
      </c>
      <c r="MF87" t="str">
        <f>"xlswrite('G:\Mi unidad\1. PROYECTOS TELLO 2022\SCM SPILL OVERS\outputs\pobreza\criminalidad\1%\simulacion_1\output_tests.xlsx',lb_vec_"&amp;ME87&amp;"','lb_vec_"&amp;ME87&amp;"');"</f>
        <v>xlswrite('G:\Mi unidad\1. PROYECTOS TELLO 2022\SCM SPILL OVERS\outputs\pobreza\criminalidad\1%\simulacion_1\output_tests.xlsx',lb_vec_65','lb_vec_65');</v>
      </c>
    </row>
    <row r="88" spans="64:344" x14ac:dyDescent="0.3">
      <c r="BL88">
        <v>65</v>
      </c>
      <c r="BM88" s="1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P88">
        <v>65</v>
      </c>
      <c r="CQ88" t="str">
        <f>"% Provincia_"&amp;CP88</f>
        <v>% Provincia_65</v>
      </c>
      <c r="CW88">
        <v>65</v>
      </c>
      <c r="CX88" s="1" t="str">
        <f>"A_"&amp;CW85&amp;" = eye(N);"</f>
        <v>A_57 = eye(N);</v>
      </c>
      <c r="DB88">
        <v>65</v>
      </c>
      <c r="DC88" t="str">
        <f>"% Provincia_"&amp;DB88</f>
        <v>% Provincia_65</v>
      </c>
      <c r="DG88">
        <v>65</v>
      </c>
      <c r="DH88" t="str">
        <f>"% Provincia_"&amp;DG88</f>
        <v>% Provincia_65</v>
      </c>
      <c r="DL88">
        <v>65</v>
      </c>
      <c r="DM88" t="str">
        <f>"% Provincia_"&amp;DL88</f>
        <v>% Provincia_65</v>
      </c>
      <c r="DQ88" s="1"/>
      <c r="EG88">
        <v>39</v>
      </c>
      <c r="EH88" s="1" t="str">
        <f>"synthetic_control_sp_"&amp;EG88&amp;"(T+s) = Y_"&amp;EG88&amp;"(1,T+s)-alpha1_hat_vec_"&amp;EG88&amp;"(s);"</f>
        <v>synthetic_control_sp_39(T+s) = Y_39(1,T+s)-alpha1_hat_vec_39(s);</v>
      </c>
      <c r="FF88" s="1" t="str">
        <f>"xlswrite('G:\Mi unidad\1. PROYECTOS TELLO 2022\SCM SPILL OVERS\outputs\pobreza\distancia_centro_salud\1%\simulacion_1\synthetic_control_spillover_outputs.xlsx',synthetic_control_sp_"&amp;$A29&amp;","&amp;$A29&amp;");"</f>
        <v>xlswrite('G:\Mi unidad\1. PROYECTOS TELLO 2022\SCM SPILL OVERS\outputs\pobreza\distancia_centro_salud\1%\simulacion_1\synthetic_control_spillover_outputs.xlsx',synthetic_control_sp_86,86);</v>
      </c>
      <c r="FM88" s="1" t="str">
        <f>"xlswrite('G:\Mi unidad\1. PROYECTOS TELLO 2022\SCM SPILL OVERS\outputs\pobreza\informalidad\1%\simulacion_1\synthetic_control_spillover_outputs.xlsx',synthetic_control_sp_"&amp;$A29&amp;","&amp;$A29&amp;");"</f>
        <v>xlswrite('G:\Mi unidad\1. PROYECTOS TELLO 2022\SCM SPILL OVERS\outputs\pobreza\informalidad\1%\simulacion_1\synthetic_control_spillover_outputs.xlsx',synthetic_control_sp_86,86);</v>
      </c>
      <c r="FS88" s="1" t="str">
        <f>"xlswrite('G:\Mi unidad\1. PROYECTOS TELLO 2022\SCM SPILL OVERS\outputs\pobreza\densidad\1%\simulacion_1\synthetic_control_spillover_outputs.xlsx',synthetic_control_sp_"&amp;$A29&amp;","&amp;$A29&amp;");"</f>
        <v>xlswrite('G:\Mi unidad\1. PROYECTOS TELLO 2022\SCM SPILL OVERS\outputs\pobreza\densidad\1%\simulacion_1\synthetic_control_spillover_outputs.xlsx',synthetic_control_sp_86,86);</v>
      </c>
      <c r="FZ88" s="1" t="str">
        <f>"xlswrite('G:\Mi unidad\1. PROYECTOS TELLO 2022\SCM SPILL OVERS\outputs\pobreza\bajo_niv_educ\1%\simulacion_1\synthetic_control_spillover_outputs.xlsx',synthetic_control_sp_"&amp;$A29&amp;","&amp;$A29&amp;");"</f>
        <v>xlswrite('G:\Mi unidad\1. PROYECTOS TELLO 2022\SCM SPILL OVERS\outputs\pobreza\bajo_niv_educ\1%\simulacion_1\synthetic_control_spillover_outputs.xlsx',synthetic_control_sp_86,86);</v>
      </c>
      <c r="GF88" s="1" t="str">
        <f>"xlswrite('G:\Mi unidad\1. PROYECTOS TELLO 2022\SCM SPILL OVERS\outputs\pobreza\bajo_ingreso\1%\simulacion_1\synthetic_control_spillover_outputs.xlsx',synthetic_control_sp_"&amp;$A29&amp;","&amp;$A29&amp;");"</f>
        <v>xlswrite('G:\Mi unidad\1. PROYECTOS TELLO 2022\SCM SPILL OVERS\outputs\pobreza\bajo_ingreso\1%\simulacion_1\synthetic_control_spillover_outputs.xlsx',synthetic_control_sp_86,86);</v>
      </c>
      <c r="GL88" s="1" t="str">
        <f>"xlswrite('G:\Mi unidad\1. PROYECTOS TELLO 2022\SCM SPILL OVERS\outputs\pobreza\densidad_g\1%\simulacion_1\synthetic_control_spillover_outputs.xlsx',synthetic_control_sp_"&amp;$A29&amp;","&amp;$A29&amp;");"</f>
        <v>xlswrite('G:\Mi unidad\1. PROYECTOS TELLO 2022\SCM SPILL OVERS\outputs\pobreza\densidad_g\1%\simulacion_1\synthetic_control_spillover_outputs.xlsx',synthetic_control_sp_86,86);</v>
      </c>
      <c r="GS88" s="1" t="str">
        <f>"xlswrite('G:\Mi unidad\1. PROYECTOS TELLO 2022\SCM SPILL OVERS\outputs\pobreza\alimentos\1%\simulacion_1\synthetic_control_spillover_outputs.xlsx',synthetic_control_sp_"&amp;$A29&amp;","&amp;$A29&amp;");"</f>
        <v>xlswrite('G:\Mi unidad\1. PROYECTOS TELLO 2022\SCM SPILL OVERS\outputs\pobreza\alimentos\1%\simulacion_1\synthetic_control_spillover_outputs.xlsx',synthetic_control_sp_86,86);</v>
      </c>
      <c r="GZ88" s="1" t="str">
        <f>"xlswrite('G:\Mi unidad\1. PROYECTOS TELLO 2022\SCM SPILL OVERS\outputs\pobreza\jefe_hogar\1%\simulacion_1\synthetic_control_spillover_outputs.xlsx',synthetic_control_sp_"&amp;$A29&amp;","&amp;$A29&amp;");"</f>
        <v>xlswrite('G:\Mi unidad\1. PROYECTOS TELLO 2022\SCM SPILL OVERS\outputs\pobreza\jefe_hogar\1%\simulacion_1\synthetic_control_spillover_outputs.xlsx',synthetic_control_sp_86,86);</v>
      </c>
      <c r="HF88" s="1" t="str">
        <f>"xlswrite('G:\Mi unidad\1. PROYECTOS TELLO 2022\SCM SPILL OVERS\outputs\pobreza\mujeres\1%\simulacion_1\synthetic_control_spillover_outputs.xlsx',synthetic_control_sp_"&amp;$A29&amp;","&amp;$A29&amp;");"</f>
        <v>xlswrite('G:\Mi unidad\1. PROYECTOS TELLO 2022\SCM SPILL OVERS\outputs\pobreza\mujeres\1%\simulacion_1\synthetic_control_spillover_outputs.xlsx',synthetic_control_sp_86,86);</v>
      </c>
      <c r="HL88" s="1" t="str">
        <f>"xlswrite('G:\Mi unidad\1. PROYECTOS TELLO 2022\SCM SPILL OVERS\outputs\pobreza\criminalidad\1%\simulacion_1\synthetic_control_spillover_outputs.xlsx',synthetic_control_sp_"&amp;$A29&amp;","&amp;$A29&amp;");"</f>
        <v>xlswrite('G:\Mi unidad\1. PROYECTOS TELLO 2022\SCM SPILL OVERS\outputs\pobreza\criminalidad\1%\simulacion_1\synthetic_control_spillover_outputs.xlsx',synthetic_control_sp_86,86);</v>
      </c>
      <c r="HS88">
        <v>38</v>
      </c>
      <c r="HT88" t="str">
        <f>"    [p_value_"&amp;HS88&amp; ",lb_"&amp;HS88&amp;",ub_"&amp;HS88&amp;"] = sp_andrews_te(Y_pre_"&amp;HS88&amp;",pobreza_"&amp;HS88&amp;"(:,T+s),A_"&amp;HS88&amp;",C,.05);"</f>
        <v xml:space="preserve">    [p_value_38,lb_38,ub_38] = sp_andrews_te(Y_pre_38,pobreza_38(:,T+s),A_38,C,.05);</v>
      </c>
      <c r="HZ88">
        <v>45</v>
      </c>
      <c r="IA88" t="s">
        <v>35</v>
      </c>
      <c r="IG88">
        <v>65</v>
      </c>
      <c r="IH88" t="str">
        <f>"xlswrite('G:\Mi unidad\1. PROYECTOS TELLO 2022\SCM SPILL OVERS\outputs\pobreza\bajo_niv_educ\1%\simulacion_1\output_tests.xlsx',ub_vec_"&amp;IG88&amp;"','ub_vec_"&amp;IG88&amp;"');"</f>
        <v>xlswrite('G:\Mi unidad\1. PROYECTOS TELLO 2022\SCM SPILL OVERS\outputs\pobreza\bajo_niv_educ\1%\simulacion_1\output_tests.xlsx',ub_vec_65','ub_vec_65');</v>
      </c>
      <c r="IU88">
        <v>65</v>
      </c>
      <c r="IV88" t="str">
        <f>"xlswrite('G:\Mi unidad\1. PROYECTOS TELLO 2022\SCM SPILL OVERS\outputs\pobreza\bajo_ingreso\1%\simulacion_1\output_tests.xlsx',ub_vec_"&amp;IU88&amp;"','ub_vec_"&amp;IU88&amp;"');"</f>
        <v>xlswrite('G:\Mi unidad\1. PROYECTOS TELLO 2022\SCM SPILL OVERS\outputs\pobreza\bajo_ingreso\1%\simulacion_1\output_tests.xlsx',ub_vec_65','ub_vec_65');</v>
      </c>
      <c r="JG88">
        <v>65</v>
      </c>
      <c r="JH88" t="str">
        <f>"xlswrite('G:\Mi unidad\1. PROYECTOS TELLO 2022\SCM SPILL OVERS\outputs\pobreza\densidad\1%\simulacion_1\output_tests.xlsx',ub_vec_"&amp;JG88&amp;"','ub_vec_"&amp;JG88&amp;"');"</f>
        <v>xlswrite('G:\Mi unidad\1. PROYECTOS TELLO 2022\SCM SPILL OVERS\outputs\pobreza\densidad\1%\simulacion_1\output_tests.xlsx',ub_vec_65','ub_vec_65');</v>
      </c>
      <c r="JS88">
        <v>65</v>
      </c>
      <c r="JT88" t="str">
        <f>"xlswrite('G:\Mi unidad\1. PROYECTOS TELLO 2022\SCM SPILL OVERS\outputs\pobreza\densidad_g\1%\simulacion_1\output_tests.xlsx',ub_vec_"&amp;JS88&amp;"','ub_vec_"&amp;JS88&amp;"');"</f>
        <v>xlswrite('G:\Mi unidad\1. PROYECTOS TELLO 2022\SCM SPILL OVERS\outputs\pobreza\densidad_g\1%\simulacion_1\output_tests.xlsx',ub_vec_65','ub_vec_65');</v>
      </c>
      <c r="KE88">
        <v>65</v>
      </c>
      <c r="KF88" t="str">
        <f>"xlswrite('G:\Mi unidad\1. PROYECTOS TELLO 2022\SCM SPILL OVERS\outputs\pobreza\distancia_centro_salud\1%\simulacion_1\output_tests.xlsx',ub_vec_"&amp;KE88&amp;"','ub_vec_"&amp;KE88&amp;"');"</f>
        <v>xlswrite('G:\Mi unidad\1. PROYECTOS TELLO 2022\SCM SPILL OVERS\outputs\pobreza\distancia_centro_salud\1%\simulacion_1\output_tests.xlsx',ub_vec_65','ub_vec_65');</v>
      </c>
      <c r="KR88">
        <v>65</v>
      </c>
      <c r="KS88" t="str">
        <f>"xlswrite('G:\Mi unidad\1. PROYECTOS TELLO 2022\SCM SPILL OVERS\outputs\pobreza\informalidad\1%\simulacion_1\output_tests.xlsx',ub_vec_"&amp;KR88&amp;"','ub_vec_"&amp;KR88&amp;"');"</f>
        <v>xlswrite('G:\Mi unidad\1. PROYECTOS TELLO 2022\SCM SPILL OVERS\outputs\pobreza\informalidad\1%\simulacion_1\output_tests.xlsx',ub_vec_65','ub_vec_65');</v>
      </c>
      <c r="LE88">
        <v>65</v>
      </c>
      <c r="LF88" t="str">
        <f>"xlswrite('G:\Mi unidad\1. PROYECTOS TELLO 2022\SCM SPILL OVERS\outputs\pobreza\alimentos\1%\simulacion_1\output_tests.xlsx',ub_vec_"&amp;LE88&amp;"','ub_vec_"&amp;LE88&amp;"');"</f>
        <v>xlswrite('G:\Mi unidad\1. PROYECTOS TELLO 2022\SCM SPILL OVERS\outputs\pobreza\alimentos\1%\simulacion_1\output_tests.xlsx',ub_vec_65','ub_vec_65');</v>
      </c>
      <c r="LL88">
        <v>65</v>
      </c>
      <c r="LM88" t="str">
        <f>"xlswrite('G:\Mi unidad\1. PROYECTOS TELLO 2022\SCM SPILL OVERS\outputs\pobreza\jefe_hogar\1%\simulacion_1\output_tests.xlsx',ub_vec_"&amp;LL88&amp;"','ub_vec_"&amp;LL88&amp;"');"</f>
        <v>xlswrite('G:\Mi unidad\1. PROYECTOS TELLO 2022\SCM SPILL OVERS\outputs\pobreza\jefe_hogar\1%\simulacion_1\output_tests.xlsx',ub_vec_65','ub_vec_65');</v>
      </c>
      <c r="LS88">
        <v>65</v>
      </c>
      <c r="LT88" t="str">
        <f>"xlswrite('G:\Mi unidad\1. PROYECTOS TELLO 2022\SCM SPILL OVERS\outputs\pobreza\mujeres\1%\simulacion_1\output_tests.xlsx',ub_vec_"&amp;LS88&amp;"','ub_vec_"&amp;LS88&amp;"');"</f>
        <v>xlswrite('G:\Mi unidad\1. PROYECTOS TELLO 2022\SCM SPILL OVERS\outputs\pobreza\mujeres\1%\simulacion_1\output_tests.xlsx',ub_vec_65','ub_vec_65');</v>
      </c>
      <c r="ME88">
        <v>65</v>
      </c>
      <c r="MF88" t="str">
        <f>"xlswrite('G:\Mi unidad\1. PROYECTOS TELLO 2022\SCM SPILL OVERS\outputs\pobreza\criminalidad\1%\simulacion_1\output_tests.xlsx',ub_vec_"&amp;ME88&amp;"','ub_vec_"&amp;ME88&amp;"');"</f>
        <v>xlswrite('G:\Mi unidad\1. PROYECTOS TELLO 2022\SCM SPILL OVERS\outputs\pobreza\criminalidad\1%\simulacion_1\output_tests.xlsx',ub_vec_65','ub_vec_65');</v>
      </c>
    </row>
    <row r="89" spans="64:344" x14ac:dyDescent="0.3">
      <c r="BL89">
        <v>65</v>
      </c>
      <c r="BM89" s="1" t="str">
        <f>"A_"&amp;BL87&amp;"(:,ind_"&amp;BL87&amp;" == 0) = [];"</f>
        <v>A_65(:,ind_65 == 0) = [];</v>
      </c>
      <c r="BR89">
        <v>65</v>
      </c>
      <c r="BS89" s="1" t="str">
        <f>"ind_"&amp;BR87&amp;" = xlsread('spillover_bajo_niv_educ_"&amp;BR87&amp;".xlsx')"</f>
        <v>ind_65 = xlsread('spillover_bajo_niv_educ_65.xlsx')</v>
      </c>
      <c r="BX89">
        <v>65</v>
      </c>
      <c r="BY89" s="1" t="str">
        <f>"ind_"&amp;BX87&amp;" = xlsread('spillover_bajo_ingreso_"&amp;BX87&amp;".xlsx')"</f>
        <v>ind_65 = xlsread('spillover_bajo_ingreso_65.xlsx')</v>
      </c>
      <c r="CD89">
        <v>65</v>
      </c>
      <c r="CE89" s="1" t="str">
        <f>"ind_"&amp;CD87&amp;" = xlsread('spillover_densidad_"&amp;CD87&amp;".xlsx')"</f>
        <v>ind_65 = xlsread('spillover_densidad_65.xlsx')</v>
      </c>
      <c r="CJ89">
        <v>65</v>
      </c>
      <c r="CK89" s="1" t="str">
        <f>"ind_"&amp;CJ87&amp;" = xlsread('spillover_densidad_g_"&amp;CJ87&amp;".xlsx')"</f>
        <v>ind_65 = xlsread('spillover_densidad_g_65.xlsx')</v>
      </c>
      <c r="CP89">
        <v>65</v>
      </c>
      <c r="CQ89" s="1" t="str">
        <f>"ind_"&amp;CP87&amp;" = xlsread('spillover_tiempo_cs_"&amp;CP87&amp;".xlsx')"</f>
        <v>ind_65 = xlsread('spillover_tiempo_cs_65.xlsx')</v>
      </c>
      <c r="CW89">
        <v>65</v>
      </c>
      <c r="CX89" s="1" t="str">
        <f>"A_"&amp;CW85&amp;"(:,ind_"&amp;CW85&amp;" == 0) = [];"</f>
        <v>A_57(:,ind_57 == 0) = [];</v>
      </c>
      <c r="DB89">
        <v>65</v>
      </c>
      <c r="DC89" s="1" t="str">
        <f>"ind_"&amp;DB87&amp;" = xlsread('spillover_criminalidad_"&amp;DB87&amp;".xlsx')"</f>
        <v>ind_65 = xlsread('spillover_criminalidad_65.xlsx')</v>
      </c>
      <c r="DG89">
        <v>65</v>
      </c>
      <c r="DH89" s="1" t="str">
        <f>"ind_"&amp;DG87&amp;" = xlsread('spillover_jefe_hogar_"&amp;DG87&amp;".xlsx')"</f>
        <v>ind_65 = xlsread('spillover_jefe_hogar_65.xlsx')</v>
      </c>
      <c r="DL89">
        <v>65</v>
      </c>
      <c r="DM89" s="1" t="str">
        <f>"ind_"&amp;DL87&amp;" = xlsread('spillover_mujeres_"&amp;DL87&amp;".xlsx')"</f>
        <v>ind_65 = xlsread('spillover_mujeres_65.xlsx')</v>
      </c>
      <c r="DQ89" s="1"/>
      <c r="EG89">
        <v>39</v>
      </c>
      <c r="EH89" s="3" t="s">
        <v>18</v>
      </c>
      <c r="FF89" s="1" t="str">
        <f>"xlswrite('G:\Mi unidad\1. PROYECTOS TELLO 2022\SCM SPILL OVERS\outputs\pobreza\distancia_centro_salud\1%\simulacion_1\synthetic_control_spillover_outputs.xlsx',synthetic_control_sp_"&amp;$A30&amp;","&amp;$A30&amp;");"</f>
        <v>xlswrite('G:\Mi unidad\1. PROYECTOS TELLO 2022\SCM SPILL OVERS\outputs\pobreza\distancia_centro_salud\1%\simulacion_1\synthetic_control_spillover_outputs.xlsx',synthetic_control_sp_87,87);</v>
      </c>
      <c r="FM89" s="1" t="str">
        <f>"xlswrite('G:\Mi unidad\1. PROYECTOS TELLO 2022\SCM SPILL OVERS\outputs\pobreza\informalidad\1%\simulacion_1\synthetic_control_spillover_outputs.xlsx',synthetic_control_sp_"&amp;$A30&amp;","&amp;$A30&amp;");"</f>
        <v>xlswrite('G:\Mi unidad\1. PROYECTOS TELLO 2022\SCM SPILL OVERS\outputs\pobreza\informalidad\1%\simulacion_1\synthetic_control_spillover_outputs.xlsx',synthetic_control_sp_87,87);</v>
      </c>
      <c r="FS89" s="1" t="str">
        <f>"xlswrite('G:\Mi unidad\1. PROYECTOS TELLO 2022\SCM SPILL OVERS\outputs\pobreza\densidad\1%\simulacion_1\synthetic_control_spillover_outputs.xlsx',synthetic_control_sp_"&amp;$A30&amp;","&amp;$A30&amp;");"</f>
        <v>xlswrite('G:\Mi unidad\1. PROYECTOS TELLO 2022\SCM SPILL OVERS\outputs\pobreza\densidad\1%\simulacion_1\synthetic_control_spillover_outputs.xlsx',synthetic_control_sp_87,87);</v>
      </c>
      <c r="FZ89" s="1" t="str">
        <f>"xlswrite('G:\Mi unidad\1. PROYECTOS TELLO 2022\SCM SPILL OVERS\outputs\pobreza\bajo_niv_educ\1%\simulacion_1\synthetic_control_spillover_outputs.xlsx',synthetic_control_sp_"&amp;$A30&amp;","&amp;$A30&amp;");"</f>
        <v>xlswrite('G:\Mi unidad\1. PROYECTOS TELLO 2022\SCM SPILL OVERS\outputs\pobreza\bajo_niv_educ\1%\simulacion_1\synthetic_control_spillover_outputs.xlsx',synthetic_control_sp_87,87);</v>
      </c>
      <c r="GF89" s="1" t="str">
        <f>"xlswrite('G:\Mi unidad\1. PROYECTOS TELLO 2022\SCM SPILL OVERS\outputs\pobreza\bajo_ingreso\1%\simulacion_1\synthetic_control_spillover_outputs.xlsx',synthetic_control_sp_"&amp;$A30&amp;","&amp;$A30&amp;");"</f>
        <v>xlswrite('G:\Mi unidad\1. PROYECTOS TELLO 2022\SCM SPILL OVERS\outputs\pobreza\bajo_ingreso\1%\simulacion_1\synthetic_control_spillover_outputs.xlsx',synthetic_control_sp_87,87);</v>
      </c>
      <c r="GL89" s="1" t="str">
        <f>"xlswrite('G:\Mi unidad\1. PROYECTOS TELLO 2022\SCM SPILL OVERS\outputs\pobreza\densidad_g\1%\simulacion_1\synthetic_control_spillover_outputs.xlsx',synthetic_control_sp_"&amp;$A30&amp;","&amp;$A30&amp;");"</f>
        <v>xlswrite('G:\Mi unidad\1. PROYECTOS TELLO 2022\SCM SPILL OVERS\outputs\pobreza\densidad_g\1%\simulacion_1\synthetic_control_spillover_outputs.xlsx',synthetic_control_sp_87,87);</v>
      </c>
      <c r="GS89" s="1" t="str">
        <f>"xlswrite('G:\Mi unidad\1. PROYECTOS TELLO 2022\SCM SPILL OVERS\outputs\pobreza\alimentos\1%\simulacion_1\synthetic_control_spillover_outputs.xlsx',synthetic_control_sp_"&amp;$A30&amp;","&amp;$A30&amp;");"</f>
        <v>xlswrite('G:\Mi unidad\1. PROYECTOS TELLO 2022\SCM SPILL OVERS\outputs\pobreza\alimentos\1%\simulacion_1\synthetic_control_spillover_outputs.xlsx',synthetic_control_sp_87,87);</v>
      </c>
      <c r="GZ89" s="1" t="str">
        <f>"xlswrite('G:\Mi unidad\1. PROYECTOS TELLO 2022\SCM SPILL OVERS\outputs\pobreza\jefe_hogar\1%\simulacion_1\synthetic_control_spillover_outputs.xlsx',synthetic_control_sp_"&amp;$A30&amp;","&amp;$A30&amp;");"</f>
        <v>xlswrite('G:\Mi unidad\1. PROYECTOS TELLO 2022\SCM SPILL OVERS\outputs\pobreza\jefe_hogar\1%\simulacion_1\synthetic_control_spillover_outputs.xlsx',synthetic_control_sp_87,87);</v>
      </c>
      <c r="HF89" s="1" t="str">
        <f>"xlswrite('G:\Mi unidad\1. PROYECTOS TELLO 2022\SCM SPILL OVERS\outputs\pobreza\mujeres\1%\simulacion_1\synthetic_control_spillover_outputs.xlsx',synthetic_control_sp_"&amp;$A30&amp;","&amp;$A30&amp;");"</f>
        <v>xlswrite('G:\Mi unidad\1. PROYECTOS TELLO 2022\SCM SPILL OVERS\outputs\pobreza\mujeres\1%\simulacion_1\synthetic_control_spillover_outputs.xlsx',synthetic_control_sp_87,87);</v>
      </c>
      <c r="HL89" s="1" t="str">
        <f>"xlswrite('G:\Mi unidad\1. PROYECTOS TELLO 2022\SCM SPILL OVERS\outputs\pobreza\criminalidad\1%\simulacion_1\synthetic_control_spillover_outputs.xlsx',synthetic_control_sp_"&amp;$A30&amp;","&amp;$A30&amp;");"</f>
        <v>xlswrite('G:\Mi unidad\1. PROYECTOS TELLO 2022\SCM SPILL OVERS\outputs\pobreza\criminalidad\1%\simulacion_1\synthetic_control_spillover_outputs.xlsx',synthetic_control_sp_87,87);</v>
      </c>
      <c r="HS89">
        <v>38</v>
      </c>
      <c r="HT89" t="str">
        <f>"    p_value_vec_"&amp;HS89&amp;"(s) = p_value_"&amp;HS89&amp;";"</f>
        <v xml:space="preserve">    p_value_vec_38(s) = p_value_38;</v>
      </c>
      <c r="HZ89">
        <v>45</v>
      </c>
      <c r="IA89" t="s">
        <v>36</v>
      </c>
      <c r="IG89">
        <v>65</v>
      </c>
      <c r="IH89" t="str">
        <f>"xlswrite('G:\Mi unidad\1. PROYECTOS TELLO 2022\SCM SPILL OVERS\outputs\pobreza\bajo_niv_educ\1%\simulacion_1\output_tests.xlsx',p_value_vec_"&amp;IG89&amp;"','p_value_vec_"&amp;IG89&amp;"');"</f>
        <v>xlswrite('G:\Mi unidad\1. PROYECTOS TELLO 2022\SCM SPILL OVERS\outputs\pobreza\bajo_niv_educ\1%\simulacion_1\output_tests.xlsx',p_value_vec_65','p_value_vec_65');</v>
      </c>
      <c r="IU89">
        <v>65</v>
      </c>
      <c r="IV89" t="str">
        <f>"xlswrite('G:\Mi unidad\1. PROYECTOS TELLO 2022\SCM SPILL OVERS\outputs\pobreza\bajo_ingreso\1%\simulacion_1\output_tests.xlsx',p_value_vec_"&amp;IU89&amp;"','p_value_vec_"&amp;IU89&amp;"');"</f>
        <v>xlswrite('G:\Mi unidad\1. PROYECTOS TELLO 2022\SCM SPILL OVERS\outputs\pobreza\bajo_ingreso\1%\simulacion_1\output_tests.xlsx',p_value_vec_65','p_value_vec_65');</v>
      </c>
      <c r="JG89">
        <v>65</v>
      </c>
      <c r="JH89" t="str">
        <f>"xlswrite('G:\Mi unidad\1. PROYECTOS TELLO 2022\SCM SPILL OVERS\outputs\pobreza\densidad\1%\simulacion_1\output_tests.xlsx',p_value_vec_"&amp;JG89&amp;"','p_value_vec_"&amp;JG89&amp;"');"</f>
        <v>xlswrite('G:\Mi unidad\1. PROYECTOS TELLO 2022\SCM SPILL OVERS\outputs\pobreza\densidad\1%\simulacion_1\output_tests.xlsx',p_value_vec_65','p_value_vec_65');</v>
      </c>
      <c r="JS89">
        <v>65</v>
      </c>
      <c r="JT89" t="str">
        <f>"xlswrite('G:\Mi unidad\1. PROYECTOS TELLO 2022\SCM SPILL OVERS\outputs\pobreza\densidad_g\1%\simulacion_1\output_tests.xlsx',p_value_vec_"&amp;JS89&amp;"','p_value_vec_"&amp;JS89&amp;"');"</f>
        <v>xlswrite('G:\Mi unidad\1. PROYECTOS TELLO 2022\SCM SPILL OVERS\outputs\pobreza\densidad_g\1%\simulacion_1\output_tests.xlsx',p_value_vec_65','p_value_vec_65');</v>
      </c>
      <c r="KE89">
        <v>65</v>
      </c>
      <c r="KF89" t="str">
        <f>"xlswrite('G:\Mi unidad\1. PROYECTOS TELLO 2022\SCM SPILL OVERS\outputs\pobreza\distancia_centro_salud\1%\simulacion_1\output_tests.xlsx',p_value_vec_"&amp;KE89&amp;"','p_value_vec_"&amp;KE89&amp;"');"</f>
        <v>xlswrite('G:\Mi unidad\1. PROYECTOS TELLO 2022\SCM SPILL OVERS\outputs\pobreza\distancia_centro_salud\1%\simulacion_1\output_tests.xlsx',p_value_vec_65','p_value_vec_65');</v>
      </c>
      <c r="KR89">
        <v>65</v>
      </c>
      <c r="KS89" t="str">
        <f>"xlswrite('G:\Mi unidad\1. PROYECTOS TELLO 2022\SCM SPILL OVERS\outputs\pobreza\informalidad\1%\simulacion_1\output_tests.xlsx',p_value_vec_"&amp;KR89&amp;"','p_value_vec_"&amp;KR89&amp;"');"</f>
        <v>xlswrite('G:\Mi unidad\1. PROYECTOS TELLO 2022\SCM SPILL OVERS\outputs\pobreza\informalidad\1%\simulacion_1\output_tests.xlsx',p_value_vec_65','p_value_vec_65');</v>
      </c>
      <c r="LE89">
        <v>65</v>
      </c>
      <c r="LF89" t="str">
        <f>"xlswrite('G:\Mi unidad\1. PROYECTOS TELLO 2022\SCM SPILL OVERS\outputs\pobreza\alimentos\1%\simulacion_1\output_tests.xlsx',p_value_vec_"&amp;LE89&amp;"','p_value_vec_"&amp;LE89&amp;"');"</f>
        <v>xlswrite('G:\Mi unidad\1. PROYECTOS TELLO 2022\SCM SPILL OVERS\outputs\pobreza\alimentos\1%\simulacion_1\output_tests.xlsx',p_value_vec_65','p_value_vec_65');</v>
      </c>
      <c r="LL89">
        <v>65</v>
      </c>
      <c r="LM89" t="str">
        <f>"xlswrite('G:\Mi unidad\1. PROYECTOS TELLO 2022\SCM SPILL OVERS\outputs\pobreza\jefe_hogar\1%\simulacion_1\output_tests.xlsx',p_value_vec_"&amp;LL89&amp;"','p_value_vec_"&amp;LL89&amp;"');"</f>
        <v>xlswrite('G:\Mi unidad\1. PROYECTOS TELLO 2022\SCM SPILL OVERS\outputs\pobreza\jefe_hogar\1%\simulacion_1\output_tests.xlsx',p_value_vec_65','p_value_vec_65');</v>
      </c>
      <c r="LS89">
        <v>65</v>
      </c>
      <c r="LT89" t="str">
        <f>"xlswrite('G:\Mi unidad\1. PROYECTOS TELLO 2022\SCM SPILL OVERS\outputs\pobreza\mujeres\1%\simulacion_1\output_tests.xlsx',p_value_vec_"&amp;LS89&amp;"','p_value_vec_"&amp;LS89&amp;"');"</f>
        <v>xlswrite('G:\Mi unidad\1. PROYECTOS TELLO 2022\SCM SPILL OVERS\outputs\pobreza\mujeres\1%\simulacion_1\output_tests.xlsx',p_value_vec_65','p_value_vec_65');</v>
      </c>
      <c r="ME89">
        <v>65</v>
      </c>
      <c r="MF89" t="str">
        <f>"xlswrite('G:\Mi unidad\1. PROYECTOS TELLO 2022\SCM SPILL OVERS\outputs\pobreza\criminalidad\1%\simulacion_1\output_tests.xlsx',p_value_vec_"&amp;ME89&amp;"','p_value_vec_"&amp;ME89&amp;"');"</f>
        <v>xlswrite('G:\Mi unidad\1. PROYECTOS TELLO 2022\SCM SPILL OVERS\outputs\pobreza\criminalidad\1%\simulacion_1\output_tests.xlsx',p_value_vec_65','p_value_vec_65');</v>
      </c>
    </row>
    <row r="90" spans="64:344" x14ac:dyDescent="0.3">
      <c r="BL90">
        <v>65</v>
      </c>
      <c r="BR90">
        <v>65</v>
      </c>
      <c r="BS90" s="1" t="str">
        <f>"A_"&amp;BR87&amp;" = eye(N);"</f>
        <v>A_65 = eye(N);</v>
      </c>
      <c r="BX90">
        <v>65</v>
      </c>
      <c r="BY90" s="1" t="str">
        <f>"A_"&amp;BX87&amp;" = eye(N);"</f>
        <v>A_65 = eye(N);</v>
      </c>
      <c r="CD90">
        <v>65</v>
      </c>
      <c r="CE90" s="1" t="str">
        <f>"A_"&amp;CD87&amp;" = eye(N);"</f>
        <v>A_65 = eye(N);</v>
      </c>
      <c r="CJ90">
        <v>65</v>
      </c>
      <c r="CK90" s="1" t="str">
        <f>"A_"&amp;CJ87&amp;" = eye(N);"</f>
        <v>A_65 = eye(N);</v>
      </c>
      <c r="CP90">
        <v>65</v>
      </c>
      <c r="CQ90" s="1" t="str">
        <f>"A_"&amp;CP87&amp;" = eye(N);"</f>
        <v>A_65 = eye(N);</v>
      </c>
      <c r="CW90">
        <v>65</v>
      </c>
      <c r="CX90" t="str">
        <f>"% Provincia_"&amp;CW90</f>
        <v>% Provincia_65</v>
      </c>
      <c r="DB90">
        <v>65</v>
      </c>
      <c r="DC90" s="1" t="str">
        <f>"A_"&amp;DB87&amp;" = eye(N);"</f>
        <v>A_65 = eye(N);</v>
      </c>
      <c r="DG90">
        <v>65</v>
      </c>
      <c r="DH90" s="1" t="str">
        <f>"A_"&amp;DG87&amp;" = eye(N);"</f>
        <v>A_65 = eye(N);</v>
      </c>
      <c r="DL90">
        <v>65</v>
      </c>
      <c r="DM90" s="1" t="str">
        <f>"A_"&amp;DL87&amp;" = eye(N);"</f>
        <v>A_65 = eye(N);</v>
      </c>
      <c r="DQ90" s="1"/>
      <c r="EG90">
        <v>41</v>
      </c>
      <c r="EH90" s="3" t="str">
        <f>"%PROVINCIA "&amp;EG90</f>
        <v>%PROVINCIA 41</v>
      </c>
      <c r="FF90" s="1" t="str">
        <f>"xlswrite('G:\Mi unidad\1. PROYECTOS TELLO 2022\SCM SPILL OVERS\outputs\pobreza\distancia_centro_salud\1%\simulacion_1\synthetic_control_spillover_outputs.xlsx',synthetic_control_sp_"&amp;$A31&amp;","&amp;$A31&amp;");"</f>
        <v>xlswrite('G:\Mi unidad\1. PROYECTOS TELLO 2022\SCM SPILL OVERS\outputs\pobreza\distancia_centro_salud\1%\simulacion_1\synthetic_control_spillover_outputs.xlsx',synthetic_control_sp_88,88);</v>
      </c>
      <c r="FM90" s="1" t="str">
        <f>"xlswrite('G:\Mi unidad\1. PROYECTOS TELLO 2022\SCM SPILL OVERS\outputs\pobreza\informalidad\1%\simulacion_1\synthetic_control_spillover_outputs.xlsx',synthetic_control_sp_"&amp;$A31&amp;","&amp;$A31&amp;");"</f>
        <v>xlswrite('G:\Mi unidad\1. PROYECTOS TELLO 2022\SCM SPILL OVERS\outputs\pobreza\informalidad\1%\simulacion_1\synthetic_control_spillover_outputs.xlsx',synthetic_control_sp_88,88);</v>
      </c>
      <c r="FS90" s="1" t="str">
        <f>"xlswrite('G:\Mi unidad\1. PROYECTOS TELLO 2022\SCM SPILL OVERS\outputs\pobreza\densidad\1%\simulacion_1\synthetic_control_spillover_outputs.xlsx',synthetic_control_sp_"&amp;$A31&amp;","&amp;$A31&amp;");"</f>
        <v>xlswrite('G:\Mi unidad\1. PROYECTOS TELLO 2022\SCM SPILL OVERS\outputs\pobreza\densidad\1%\simulacion_1\synthetic_control_spillover_outputs.xlsx',synthetic_control_sp_88,88);</v>
      </c>
      <c r="FZ90" s="1" t="str">
        <f>"xlswrite('G:\Mi unidad\1. PROYECTOS TELLO 2022\SCM SPILL OVERS\outputs\pobreza\bajo_niv_educ\1%\simulacion_1\synthetic_control_spillover_outputs.xlsx',synthetic_control_sp_"&amp;$A31&amp;","&amp;$A31&amp;");"</f>
        <v>xlswrite('G:\Mi unidad\1. PROYECTOS TELLO 2022\SCM SPILL OVERS\outputs\pobreza\bajo_niv_educ\1%\simulacion_1\synthetic_control_spillover_outputs.xlsx',synthetic_control_sp_88,88);</v>
      </c>
      <c r="GF90" s="1" t="str">
        <f>"xlswrite('G:\Mi unidad\1. PROYECTOS TELLO 2022\SCM SPILL OVERS\outputs\pobreza\bajo_ingreso\1%\simulacion_1\synthetic_control_spillover_outputs.xlsx',synthetic_control_sp_"&amp;$A31&amp;","&amp;$A31&amp;");"</f>
        <v>xlswrite('G:\Mi unidad\1. PROYECTOS TELLO 2022\SCM SPILL OVERS\outputs\pobreza\bajo_ingreso\1%\simulacion_1\synthetic_control_spillover_outputs.xlsx',synthetic_control_sp_88,88);</v>
      </c>
      <c r="GL90" s="1" t="str">
        <f>"xlswrite('G:\Mi unidad\1. PROYECTOS TELLO 2022\SCM SPILL OVERS\outputs\pobreza\densidad_g\1%\simulacion_1\synthetic_control_spillover_outputs.xlsx',synthetic_control_sp_"&amp;$A31&amp;","&amp;$A31&amp;");"</f>
        <v>xlswrite('G:\Mi unidad\1. PROYECTOS TELLO 2022\SCM SPILL OVERS\outputs\pobreza\densidad_g\1%\simulacion_1\synthetic_control_spillover_outputs.xlsx',synthetic_control_sp_88,88);</v>
      </c>
      <c r="GS90" s="1" t="str">
        <f>"xlswrite('G:\Mi unidad\1. PROYECTOS TELLO 2022\SCM SPILL OVERS\outputs\pobreza\alimentos\1%\simulacion_1\synthetic_control_spillover_outputs.xlsx',synthetic_control_sp_"&amp;$A31&amp;","&amp;$A31&amp;");"</f>
        <v>xlswrite('G:\Mi unidad\1. PROYECTOS TELLO 2022\SCM SPILL OVERS\outputs\pobreza\alimentos\1%\simulacion_1\synthetic_control_spillover_outputs.xlsx',synthetic_control_sp_88,88);</v>
      </c>
      <c r="GZ90" s="1" t="str">
        <f>"xlswrite('G:\Mi unidad\1. PROYECTOS TELLO 2022\SCM SPILL OVERS\outputs\pobreza\jefe_hogar\1%\simulacion_1\synthetic_control_spillover_outputs.xlsx',synthetic_control_sp_"&amp;$A31&amp;","&amp;$A31&amp;");"</f>
        <v>xlswrite('G:\Mi unidad\1. PROYECTOS TELLO 2022\SCM SPILL OVERS\outputs\pobreza\jefe_hogar\1%\simulacion_1\synthetic_control_spillover_outputs.xlsx',synthetic_control_sp_88,88);</v>
      </c>
      <c r="HF90" s="1" t="str">
        <f>"xlswrite('G:\Mi unidad\1. PROYECTOS TELLO 2022\SCM SPILL OVERS\outputs\pobreza\mujeres\1%\simulacion_1\synthetic_control_spillover_outputs.xlsx',synthetic_control_sp_"&amp;$A31&amp;","&amp;$A31&amp;");"</f>
        <v>xlswrite('G:\Mi unidad\1. PROYECTOS TELLO 2022\SCM SPILL OVERS\outputs\pobreza\mujeres\1%\simulacion_1\synthetic_control_spillover_outputs.xlsx',synthetic_control_sp_88,88);</v>
      </c>
      <c r="HL90" s="1" t="str">
        <f>"xlswrite('G:\Mi unidad\1. PROYECTOS TELLO 2022\SCM SPILL OVERS\outputs\pobreza\criminalidad\1%\simulacion_1\synthetic_control_spillover_outputs.xlsx',synthetic_control_sp_"&amp;$A31&amp;","&amp;$A31&amp;");"</f>
        <v>xlswrite('G:\Mi unidad\1. PROYECTOS TELLO 2022\SCM SPILL OVERS\outputs\pobreza\criminalidad\1%\simulacion_1\synthetic_control_spillover_outputs.xlsx',synthetic_control_sp_88,88);</v>
      </c>
      <c r="HS90">
        <v>38</v>
      </c>
      <c r="HT90" t="str">
        <f>"    lb_vec_"&amp;HS90&amp;"(s) = lb_"&amp;HS90&amp;";"</f>
        <v xml:space="preserve">    lb_vec_38(s) = lb_38;</v>
      </c>
      <c r="HZ90">
        <v>45</v>
      </c>
      <c r="IA90" t="s">
        <v>37</v>
      </c>
      <c r="IG90">
        <v>65</v>
      </c>
      <c r="IH90" t="str">
        <f>"xlswrite('G:\Mi unidad\1. PROYECTOS TELLO 2022\SCM SPILL OVERS\outputs\pobreza\bajo_niv_educ\1%\simulacion_1\output_tests.xlsx',alpha1_hat_vec_"&amp;IG90&amp;"','alpha1_hat_vec_"&amp;IG90&amp;"');"</f>
        <v>xlswrite('G:\Mi unidad\1. PROYECTOS TELLO 2022\SCM SPILL OVERS\outputs\pobreza\bajo_niv_educ\1%\simulacion_1\output_tests.xlsx',alpha1_hat_vec_65','alpha1_hat_vec_65');</v>
      </c>
      <c r="IU90">
        <v>65</v>
      </c>
      <c r="IV90" t="str">
        <f>"xlswrite('G:\Mi unidad\1. PROYECTOS TELLO 2022\SCM SPILL OVERS\outputs\pobreza\bajo_ingreso\1%\simulacion_1\output_tests.xlsx',alpha1_hat_vec_"&amp;IU90&amp;"','alpha1_hat_vec_"&amp;IU90&amp;"');"</f>
        <v>xlswrite('G:\Mi unidad\1. PROYECTOS TELLO 2022\SCM SPILL OVERS\outputs\pobreza\bajo_ingreso\1%\simulacion_1\output_tests.xlsx',alpha1_hat_vec_65','alpha1_hat_vec_65');</v>
      </c>
      <c r="JG90">
        <v>65</v>
      </c>
      <c r="JH90" t="str">
        <f>"xlswrite('G:\Mi unidad\1. PROYECTOS TELLO 2022\SCM SPILL OVERS\outputs\pobreza\densidad\1%\simulacion_1\output_tests.xlsx',alpha1_hat_vec_"&amp;JG90&amp;"','alpha1_hat_vec_"&amp;JG90&amp;"');"</f>
        <v>xlswrite('G:\Mi unidad\1. PROYECTOS TELLO 2022\SCM SPILL OVERS\outputs\pobreza\densidad\1%\simulacion_1\output_tests.xlsx',alpha1_hat_vec_65','alpha1_hat_vec_65');</v>
      </c>
      <c r="JS90">
        <v>65</v>
      </c>
      <c r="JT90" t="str">
        <f>"xlswrite('G:\Mi unidad\1. PROYECTOS TELLO 2022\SCM SPILL OVERS\outputs\pobreza\densidad_g\1%\simulacion_1\output_tests.xlsx',alpha1_hat_vec_"&amp;JS90&amp;"','alpha1_hat_vec_"&amp;JS90&amp;"');"</f>
        <v>xlswrite('G:\Mi unidad\1. PROYECTOS TELLO 2022\SCM SPILL OVERS\outputs\pobreza\densidad_g\1%\simulacion_1\output_tests.xlsx',alpha1_hat_vec_65','alpha1_hat_vec_65');</v>
      </c>
      <c r="KE90">
        <v>65</v>
      </c>
      <c r="KF90" t="str">
        <f>"xlswrite('G:\Mi unidad\1. PROYECTOS TELLO 2022\SCM SPILL OVERS\outputs\pobreza\distancia_centro_salud\1%\simulacion_1\output_tests.xlsx',alpha1_hat_vec_"&amp;KE90&amp;"','alpha1_hat_vec_"&amp;KE90&amp;"');"</f>
        <v>xlswrite('G:\Mi unidad\1. PROYECTOS TELLO 2022\SCM SPILL OVERS\outputs\pobreza\distancia_centro_salud\1%\simulacion_1\output_tests.xlsx',alpha1_hat_vec_65','alpha1_hat_vec_65');</v>
      </c>
      <c r="KR90">
        <v>65</v>
      </c>
      <c r="KS90" t="str">
        <f>"xlswrite('G:\Mi unidad\1. PROYECTOS TELLO 2022\SCM SPILL OVERS\outputs\pobreza\informalidad\1%\simulacion_1\output_tests.xlsx',alpha1_hat_vec_"&amp;KR90&amp;"','alpha1_hat_vec_"&amp;KR90&amp;"');"</f>
        <v>xlswrite('G:\Mi unidad\1. PROYECTOS TELLO 2022\SCM SPILL OVERS\outputs\pobreza\informalidad\1%\simulacion_1\output_tests.xlsx',alpha1_hat_vec_65','alpha1_hat_vec_65');</v>
      </c>
      <c r="LE90">
        <v>65</v>
      </c>
      <c r="LF90" t="str">
        <f>"xlswrite('G:\Mi unidad\1. PROYECTOS TELLO 2022\SCM SPILL OVERS\outputs\pobreza\alimentos\1%\simulacion_1\output_tests.xlsx',alpha1_hat_vec_"&amp;LE90&amp;"','alpha1_hat_vec_"&amp;LE90&amp;"');"</f>
        <v>xlswrite('G:\Mi unidad\1. PROYECTOS TELLO 2022\SCM SPILL OVERS\outputs\pobreza\alimentos\1%\simulacion_1\output_tests.xlsx',alpha1_hat_vec_65','alpha1_hat_vec_65');</v>
      </c>
      <c r="LL90">
        <v>65</v>
      </c>
      <c r="LM90" t="str">
        <f>"xlswrite('G:\Mi unidad\1. PROYECTOS TELLO 2022\SCM SPILL OVERS\outputs\pobreza\jefe_hogar\1%\simulacion_1\output_tests.xlsx',alpha1_hat_vec_"&amp;LL90&amp;"','alpha1_hat_vec_"&amp;LL90&amp;"');"</f>
        <v>xlswrite('G:\Mi unidad\1. PROYECTOS TELLO 2022\SCM SPILL OVERS\outputs\pobreza\jefe_hogar\1%\simulacion_1\output_tests.xlsx',alpha1_hat_vec_65','alpha1_hat_vec_65');</v>
      </c>
      <c r="LS90">
        <v>65</v>
      </c>
      <c r="LT90" t="str">
        <f>"xlswrite('G:\Mi unidad\1. PROYECTOS TELLO 2022\SCM SPILL OVERS\outputs\pobreza\mujeres\1%\simulacion_1\output_tests.xlsx',alpha1_hat_vec_"&amp;LS90&amp;"','alpha1_hat_vec_"&amp;LS90&amp;"');"</f>
        <v>xlswrite('G:\Mi unidad\1. PROYECTOS TELLO 2022\SCM SPILL OVERS\outputs\pobreza\mujeres\1%\simulacion_1\output_tests.xlsx',alpha1_hat_vec_65','alpha1_hat_vec_65');</v>
      </c>
      <c r="ME90">
        <v>65</v>
      </c>
      <c r="MF90" t="str">
        <f>"xlswrite('G:\Mi unidad\1. PROYECTOS TELLO 2022\SCM SPILL OVERS\outputs\pobreza\criminalidad\1%\simulacion_1\output_tests.xlsx',alpha1_hat_vec_"&amp;ME90&amp;"','alpha1_hat_vec_"&amp;ME90&amp;"');"</f>
        <v>xlswrite('G:\Mi unidad\1. PROYECTOS TELLO 2022\SCM SPILL OVERS\outputs\pobreza\criminalidad\1%\simulacion_1\output_tests.xlsx',alpha1_hat_vec_65','alpha1_hat_vec_65');</v>
      </c>
    </row>
    <row r="91" spans="64:344" x14ac:dyDescent="0.3">
      <c r="BL91">
        <v>65</v>
      </c>
      <c r="BR91">
        <v>65</v>
      </c>
      <c r="BS91" s="1" t="str">
        <f>"A_"&amp;BR87&amp;"(:,ind_"&amp;BR87&amp;" == 0) = [];"</f>
        <v>A_65(:,ind_65 == 0) = [];</v>
      </c>
      <c r="BX91">
        <v>65</v>
      </c>
      <c r="BY91" s="1" t="str">
        <f>"A_"&amp;BX87&amp;"(:,ind_"&amp;BX87&amp;" == 0) = [];"</f>
        <v>A_65(:,ind_65 == 0) = [];</v>
      </c>
      <c r="CD91">
        <v>65</v>
      </c>
      <c r="CE91" s="1" t="str">
        <f>"A_"&amp;CD87&amp;"(:,ind_"&amp;CD87&amp;" == 0) = [];"</f>
        <v>A_65(:,ind_65 == 0) = [];</v>
      </c>
      <c r="CJ91">
        <v>65</v>
      </c>
      <c r="CK91" s="1" t="str">
        <f>"A_"&amp;CJ87&amp;"(:,ind_"&amp;CJ87&amp;" == 0) = [];"</f>
        <v>A_65(:,ind_65 == 0) = [];</v>
      </c>
      <c r="CP91">
        <v>65</v>
      </c>
      <c r="CQ91" s="1" t="str">
        <f>"A_"&amp;CP87&amp;"(:,ind_"&amp;CP87&amp;" == 0) = [];"</f>
        <v>A_65(:,ind_65 == 0) = [];</v>
      </c>
      <c r="CW91">
        <v>65</v>
      </c>
      <c r="CX91" s="1" t="str">
        <f>"ind_"&amp;CW89&amp;" = xlsread('spillover_alimentos_"&amp;CW89&amp;".xlsx')"</f>
        <v>ind_65 = xlsread('spillover_alimentos_65.xlsx')</v>
      </c>
      <c r="DB91">
        <v>65</v>
      </c>
      <c r="DC91" s="1" t="str">
        <f>"A_"&amp;DB87&amp;"(:,ind_"&amp;DB87&amp;" == 0) = [];"</f>
        <v>A_65(:,ind_65 == 0) = [];</v>
      </c>
      <c r="DG91">
        <v>65</v>
      </c>
      <c r="DH91" s="1" t="str">
        <f>"A_"&amp;DG87&amp;"(:,ind_"&amp;DG87&amp;" == 0) = [];"</f>
        <v>A_65(:,ind_65 == 0) = [];</v>
      </c>
      <c r="DL91">
        <v>65</v>
      </c>
      <c r="DM91" s="1" t="str">
        <f>"A_"&amp;DL87&amp;"(:,ind_"&amp;DL87&amp;" == 0) = [];"</f>
        <v>A_65(:,ind_65 == 0) = [];</v>
      </c>
      <c r="DQ91" s="1"/>
      <c r="EG91">
        <v>41</v>
      </c>
      <c r="EH91" s="3" t="s">
        <v>17</v>
      </c>
      <c r="FF91" s="1" t="str">
        <f>"xlswrite('G:\Mi unidad\1. PROYECTOS TELLO 2022\SCM SPILL OVERS\outputs\pobreza\distancia_centro_salud\1%\simulacion_1\synthetic_control_spillover_outputs.xlsx',synthetic_control_sp_"&amp;$A32&amp;","&amp;$A32&amp;");"</f>
        <v>xlswrite('G:\Mi unidad\1. PROYECTOS TELLO 2022\SCM SPILL OVERS\outputs\pobreza\distancia_centro_salud\1%\simulacion_1\synthetic_control_spillover_outputs.xlsx',synthetic_control_sp_89,89);</v>
      </c>
      <c r="FM91" s="1" t="str">
        <f>"xlswrite('G:\Mi unidad\1. PROYECTOS TELLO 2022\SCM SPILL OVERS\outputs\pobreza\informalidad\1%\simulacion_1\synthetic_control_spillover_outputs.xlsx',synthetic_control_sp_"&amp;$A32&amp;","&amp;$A32&amp;");"</f>
        <v>xlswrite('G:\Mi unidad\1. PROYECTOS TELLO 2022\SCM SPILL OVERS\outputs\pobreza\informalidad\1%\simulacion_1\synthetic_control_spillover_outputs.xlsx',synthetic_control_sp_89,89);</v>
      </c>
      <c r="FS91" s="1" t="str">
        <f>"xlswrite('G:\Mi unidad\1. PROYECTOS TELLO 2022\SCM SPILL OVERS\outputs\pobreza\densidad\1%\simulacion_1\synthetic_control_spillover_outputs.xlsx',synthetic_control_sp_"&amp;$A32&amp;","&amp;$A32&amp;");"</f>
        <v>xlswrite('G:\Mi unidad\1. PROYECTOS TELLO 2022\SCM SPILL OVERS\outputs\pobreza\densidad\1%\simulacion_1\synthetic_control_spillover_outputs.xlsx',synthetic_control_sp_89,89);</v>
      </c>
      <c r="FZ91" s="1" t="str">
        <f>"xlswrite('G:\Mi unidad\1. PROYECTOS TELLO 2022\SCM SPILL OVERS\outputs\pobreza\bajo_niv_educ\1%\simulacion_1\synthetic_control_spillover_outputs.xlsx',synthetic_control_sp_"&amp;$A32&amp;","&amp;$A32&amp;");"</f>
        <v>xlswrite('G:\Mi unidad\1. PROYECTOS TELLO 2022\SCM SPILL OVERS\outputs\pobreza\bajo_niv_educ\1%\simulacion_1\synthetic_control_spillover_outputs.xlsx',synthetic_control_sp_89,89);</v>
      </c>
      <c r="GF91" s="1" t="str">
        <f>"xlswrite('G:\Mi unidad\1. PROYECTOS TELLO 2022\SCM SPILL OVERS\outputs\pobreza\bajo_ingreso\1%\simulacion_1\synthetic_control_spillover_outputs.xlsx',synthetic_control_sp_"&amp;$A32&amp;","&amp;$A32&amp;");"</f>
        <v>xlswrite('G:\Mi unidad\1. PROYECTOS TELLO 2022\SCM SPILL OVERS\outputs\pobreza\bajo_ingreso\1%\simulacion_1\synthetic_control_spillover_outputs.xlsx',synthetic_control_sp_89,89);</v>
      </c>
      <c r="GL91" s="1" t="str">
        <f>"xlswrite('G:\Mi unidad\1. PROYECTOS TELLO 2022\SCM SPILL OVERS\outputs\pobreza\densidad_g\1%\simulacion_1\synthetic_control_spillover_outputs.xlsx',synthetic_control_sp_"&amp;$A32&amp;","&amp;$A32&amp;");"</f>
        <v>xlswrite('G:\Mi unidad\1. PROYECTOS TELLO 2022\SCM SPILL OVERS\outputs\pobreza\densidad_g\1%\simulacion_1\synthetic_control_spillover_outputs.xlsx',synthetic_control_sp_89,89);</v>
      </c>
      <c r="GS91" s="1" t="str">
        <f>"xlswrite('G:\Mi unidad\1. PROYECTOS TELLO 2022\SCM SPILL OVERS\outputs\pobreza\alimentos\1%\simulacion_1\synthetic_control_spillover_outputs.xlsx',synthetic_control_sp_"&amp;$A32&amp;","&amp;$A32&amp;");"</f>
        <v>xlswrite('G:\Mi unidad\1. PROYECTOS TELLO 2022\SCM SPILL OVERS\outputs\pobreza\alimentos\1%\simulacion_1\synthetic_control_spillover_outputs.xlsx',synthetic_control_sp_89,89);</v>
      </c>
      <c r="GZ91" s="1" t="str">
        <f>"xlswrite('G:\Mi unidad\1. PROYECTOS TELLO 2022\SCM SPILL OVERS\outputs\pobreza\jefe_hogar\1%\simulacion_1\synthetic_control_spillover_outputs.xlsx',synthetic_control_sp_"&amp;$A32&amp;","&amp;$A32&amp;");"</f>
        <v>xlswrite('G:\Mi unidad\1. PROYECTOS TELLO 2022\SCM SPILL OVERS\outputs\pobreza\jefe_hogar\1%\simulacion_1\synthetic_control_spillover_outputs.xlsx',synthetic_control_sp_89,89);</v>
      </c>
      <c r="HF91" s="1" t="str">
        <f>"xlswrite('G:\Mi unidad\1. PROYECTOS TELLO 2022\SCM SPILL OVERS\outputs\pobreza\mujeres\1%\simulacion_1\synthetic_control_spillover_outputs.xlsx',synthetic_control_sp_"&amp;$A32&amp;","&amp;$A32&amp;");"</f>
        <v>xlswrite('G:\Mi unidad\1. PROYECTOS TELLO 2022\SCM SPILL OVERS\outputs\pobreza\mujeres\1%\simulacion_1\synthetic_control_spillover_outputs.xlsx',synthetic_control_sp_89,89);</v>
      </c>
      <c r="HL91" s="1" t="str">
        <f>"xlswrite('G:\Mi unidad\1. PROYECTOS TELLO 2022\SCM SPILL OVERS\outputs\pobreza\criminalidad\1%\simulacion_1\synthetic_control_spillover_outputs.xlsx',synthetic_control_sp_"&amp;$A32&amp;","&amp;$A32&amp;");"</f>
        <v>xlswrite('G:\Mi unidad\1. PROYECTOS TELLO 2022\SCM SPILL OVERS\outputs\pobreza\criminalidad\1%\simulacion_1\synthetic_control_spillover_outputs.xlsx',synthetic_control_sp_89,89);</v>
      </c>
      <c r="HS91">
        <v>38</v>
      </c>
      <c r="HT91" t="str">
        <f>"    ub_vec_"&amp;HS91&amp;"(s) = ub_"&amp;HS90&amp;";"</f>
        <v xml:space="preserve">    ub_vec_38(s) = ub_38;</v>
      </c>
      <c r="HZ91">
        <v>45</v>
      </c>
      <c r="IA91" t="str">
        <f>"    spillover_test_"&amp;HZ91&amp;"(s) = sp_andrews(Y_pre_"&amp;HZ91&amp;",pobreza_"&amp;HZ91&amp;"(:,T+s),A_"&amp;HZ91&amp;",C,d,alpha_sig);"</f>
        <v xml:space="preserve">    spillover_test_45(s) = sp_andrews(Y_pre_45,pobreza_45(:,T+s),A_45,C,d,alpha_sig);</v>
      </c>
      <c r="IG91">
        <v>65</v>
      </c>
      <c r="IH91" t="str">
        <f>"xlswrite('G:\Mi unidad\1. PROYECTOS TELLO 2022\SCM SPILL OVERS\outputs\pobreza\bajo_niv_educ\1%\simulacion_1\output_tests.xlsx',spillover_test_"&amp;IG91&amp;"','sp_test_"&amp;IG91&amp;"');"</f>
        <v>xlswrite('G:\Mi unidad\1. PROYECTOS TELLO 2022\SCM SPILL OVERS\outputs\pobreza\bajo_niv_educ\1%\simulacion_1\output_tests.xlsx',spillover_test_65','sp_test_65');</v>
      </c>
      <c r="IU91">
        <v>65</v>
      </c>
      <c r="IV91" t="str">
        <f>"xlswrite('G:\Mi unidad\1. PROYECTOS TELLO 2022\SCM SPILL OVERS\outputs\pobreza\bajo_ingreso\1%\simulacion_1\output_tests.xlsx',spillover_test_"&amp;IU91&amp;"','sp_test_"&amp;IU91&amp;"');"</f>
        <v>xlswrite('G:\Mi unidad\1. PROYECTOS TELLO 2022\SCM SPILL OVERS\outputs\pobreza\bajo_ingreso\1%\simulacion_1\output_tests.xlsx',spillover_test_65','sp_test_65');</v>
      </c>
      <c r="JG91">
        <v>65</v>
      </c>
      <c r="JH91" t="str">
        <f>"xlswrite('G:\Mi unidad\1. PROYECTOS TELLO 2022\SCM SPILL OVERS\outputs\pobreza\densidad\1%\simulacion_1\output_tests.xlsx',spillover_test_"&amp;JG91&amp;"','sp_test_"&amp;JG91&amp;"');"</f>
        <v>xlswrite('G:\Mi unidad\1. PROYECTOS TELLO 2022\SCM SPILL OVERS\outputs\pobreza\densidad\1%\simulacion_1\output_tests.xlsx',spillover_test_65','sp_test_65');</v>
      </c>
      <c r="JS91">
        <v>65</v>
      </c>
      <c r="JT91" t="str">
        <f>"xlswrite('G:\Mi unidad\1. PROYECTOS TELLO 2022\SCM SPILL OVERS\outputs\pobreza\densidad_g\1%\simulacion_1\output_tests.xlsx',spillover_test_"&amp;JS91&amp;"','sp_test_"&amp;JS91&amp;"');"</f>
        <v>xlswrite('G:\Mi unidad\1. PROYECTOS TELLO 2022\SCM SPILL OVERS\outputs\pobreza\densidad_g\1%\simulacion_1\output_tests.xlsx',spillover_test_65','sp_test_65');</v>
      </c>
      <c r="KE91">
        <v>65</v>
      </c>
      <c r="KF91" t="str">
        <f>"xlswrite('G:\Mi unidad\1. PROYECTOS TELLO 2022\SCM SPILL OVERS\outputs\pobreza\distancia_centro_salud\1%\simulacion_1\output_tests.xlsx',spillover_test_"&amp;KE91&amp;"','sp_test_"&amp;KE91&amp;"');"</f>
        <v>xlswrite('G:\Mi unidad\1. PROYECTOS TELLO 2022\SCM SPILL OVERS\outputs\pobreza\distancia_centro_salud\1%\simulacion_1\output_tests.xlsx',spillover_test_65','sp_test_65');</v>
      </c>
      <c r="KR91">
        <v>65</v>
      </c>
      <c r="KS91" t="str">
        <f>"xlswrite('G:\Mi unidad\1. PROYECTOS TELLO 2022\SCM SPILL OVERS\outputs\pobreza\informalidad\1%\simulacion_1\output_tests.xlsx',spillover_test_"&amp;KR91&amp;"','sp_test_"&amp;KR91&amp;"');"</f>
        <v>xlswrite('G:\Mi unidad\1. PROYECTOS TELLO 2022\SCM SPILL OVERS\outputs\pobreza\informalidad\1%\simulacion_1\output_tests.xlsx',spillover_test_65','sp_test_65');</v>
      </c>
      <c r="LE91">
        <v>65</v>
      </c>
      <c r="LF91" t="str">
        <f>"xlswrite('G:\Mi unidad\1. PROYECTOS TELLO 2022\SCM SPILL OVERS\outputs\pobreza\alimentos\1%\simulacion_1\output_tests.xlsx',spillover_test_"&amp;LE91&amp;"','sp_test_"&amp;LE91&amp;"');"</f>
        <v>xlswrite('G:\Mi unidad\1. PROYECTOS TELLO 2022\SCM SPILL OVERS\outputs\pobreza\alimentos\1%\simulacion_1\output_tests.xlsx',spillover_test_65','sp_test_65');</v>
      </c>
      <c r="LL91">
        <v>65</v>
      </c>
      <c r="LM91" t="str">
        <f>"xlswrite('G:\Mi unidad\1. PROYECTOS TELLO 2022\SCM SPILL OVERS\outputs\pobreza\jefe_hogar\1%\simulacion_1\output_tests.xlsx',spillover_test_"&amp;LL91&amp;"','sp_test_"&amp;LL91&amp;"');"</f>
        <v>xlswrite('G:\Mi unidad\1. PROYECTOS TELLO 2022\SCM SPILL OVERS\outputs\pobreza\jefe_hogar\1%\simulacion_1\output_tests.xlsx',spillover_test_65','sp_test_65');</v>
      </c>
      <c r="LS91">
        <v>65</v>
      </c>
      <c r="LT91" t="str">
        <f>"xlswrite('G:\Mi unidad\1. PROYECTOS TELLO 2022\SCM SPILL OVERS\outputs\pobreza\mujeres\1%\simulacion_1\output_tests.xlsx',spillover_test_"&amp;LS91&amp;"','sp_test_"&amp;LS91&amp;"');"</f>
        <v>xlswrite('G:\Mi unidad\1. PROYECTOS TELLO 2022\SCM SPILL OVERS\outputs\pobreza\mujeres\1%\simulacion_1\output_tests.xlsx',spillover_test_65','sp_test_65');</v>
      </c>
      <c r="ME91">
        <v>65</v>
      </c>
      <c r="MF91" t="str">
        <f>"xlswrite('G:\Mi unidad\1. PROYECTOS TELLO 2022\SCM SPILL OVERS\outputs\pobreza\criminalidad\1%\simulacion_1\output_tests.xlsx',spillover_test_"&amp;ME91&amp;"','sp_test_"&amp;ME91&amp;"');"</f>
        <v>xlswrite('G:\Mi unidad\1. PROYECTOS TELLO 2022\SCM SPILL OVERS\outputs\pobreza\criminalidad\1%\simulacion_1\output_tests.xlsx',spillover_test_65','sp_test_65');</v>
      </c>
    </row>
    <row r="92" spans="64:344" x14ac:dyDescent="0.3">
      <c r="BL92">
        <v>66</v>
      </c>
      <c r="BM92" s="1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P92">
        <v>66</v>
      </c>
      <c r="CQ92" t="str">
        <f>"%A_"&amp;CP92</f>
        <v>%A_66</v>
      </c>
      <c r="CW92">
        <v>66</v>
      </c>
      <c r="CX92" s="1" t="str">
        <f>"A_"&amp;CW89&amp;" = eye(N);"</f>
        <v>A_65 = eye(N);</v>
      </c>
      <c r="DB92">
        <v>66</v>
      </c>
      <c r="DC92" t="str">
        <f>"%A_"&amp;DB92</f>
        <v>%A_66</v>
      </c>
      <c r="DG92">
        <v>66</v>
      </c>
      <c r="DH92" t="str">
        <f>"%A_"&amp;DG92</f>
        <v>%A_66</v>
      </c>
      <c r="DL92">
        <v>66</v>
      </c>
      <c r="DM92" t="str">
        <f>"%A_"&amp;DL92</f>
        <v>%A_66</v>
      </c>
      <c r="DQ92" s="1"/>
      <c r="EG92">
        <v>41</v>
      </c>
      <c r="EH92" s="1" t="str">
        <f>"Y_Ts_"&amp;EG92&amp;" = Y_"&amp;EG92&amp;"(:,T+s);"</f>
        <v>Y_Ts_41 = Y_41(:,T+s);</v>
      </c>
      <c r="FF92" s="1" t="str">
        <f>"xlswrite('G:\Mi unidad\1. PROYECTOS TELLO 2022\SCM SPILL OVERS\outputs\pobreza\distancia_centro_salud\1%\simulacion_1\synthetic_control_spillover_outputs.xlsx',synthetic_control_sp_"&amp;$A33&amp;","&amp;$A33&amp;");"</f>
        <v>xlswrite('G:\Mi unidad\1. PROYECTOS TELLO 2022\SCM SPILL OVERS\outputs\pobreza\distancia_centro_salud\1%\simulacion_1\synthetic_control_spillover_outputs.xlsx',synthetic_control_sp_91,91);</v>
      </c>
      <c r="FM92" s="1" t="str">
        <f>"xlswrite('G:\Mi unidad\1. PROYECTOS TELLO 2022\SCM SPILL OVERS\outputs\pobreza\informalidad\1%\simulacion_1\synthetic_control_spillover_outputs.xlsx',synthetic_control_sp_"&amp;$A33&amp;","&amp;$A33&amp;");"</f>
        <v>xlswrite('G:\Mi unidad\1. PROYECTOS TELLO 2022\SCM SPILL OVERS\outputs\pobreza\informalidad\1%\simulacion_1\synthetic_control_spillover_outputs.xlsx',synthetic_control_sp_91,91);</v>
      </c>
      <c r="FS92" s="1" t="str">
        <f>"xlswrite('G:\Mi unidad\1. PROYECTOS TELLO 2022\SCM SPILL OVERS\outputs\pobreza\densidad\1%\simulacion_1\synthetic_control_spillover_outputs.xlsx',synthetic_control_sp_"&amp;$A33&amp;","&amp;$A33&amp;");"</f>
        <v>xlswrite('G:\Mi unidad\1. PROYECTOS TELLO 2022\SCM SPILL OVERS\outputs\pobreza\densidad\1%\simulacion_1\synthetic_control_spillover_outputs.xlsx',synthetic_control_sp_91,91);</v>
      </c>
      <c r="FZ92" s="1" t="str">
        <f>"xlswrite('G:\Mi unidad\1. PROYECTOS TELLO 2022\SCM SPILL OVERS\outputs\pobreza\bajo_niv_educ\1%\simulacion_1\synthetic_control_spillover_outputs.xlsx',synthetic_control_sp_"&amp;$A33&amp;","&amp;$A33&amp;");"</f>
        <v>xlswrite('G:\Mi unidad\1. PROYECTOS TELLO 2022\SCM SPILL OVERS\outputs\pobreza\bajo_niv_educ\1%\simulacion_1\synthetic_control_spillover_outputs.xlsx',synthetic_control_sp_91,91);</v>
      </c>
      <c r="GF92" s="1" t="str">
        <f>"xlswrite('G:\Mi unidad\1. PROYECTOS TELLO 2022\SCM SPILL OVERS\outputs\pobreza\bajo_ingreso\1%\simulacion_1\synthetic_control_spillover_outputs.xlsx',synthetic_control_sp_"&amp;$A33&amp;","&amp;$A33&amp;");"</f>
        <v>xlswrite('G:\Mi unidad\1. PROYECTOS TELLO 2022\SCM SPILL OVERS\outputs\pobreza\bajo_ingreso\1%\simulacion_1\synthetic_control_spillover_outputs.xlsx',synthetic_control_sp_91,91);</v>
      </c>
      <c r="GL92" s="1" t="str">
        <f>"xlswrite('G:\Mi unidad\1. PROYECTOS TELLO 2022\SCM SPILL OVERS\outputs\pobreza\densidad_g\1%\simulacion_1\synthetic_control_spillover_outputs.xlsx',synthetic_control_sp_"&amp;$A33&amp;","&amp;$A33&amp;");"</f>
        <v>xlswrite('G:\Mi unidad\1. PROYECTOS TELLO 2022\SCM SPILL OVERS\outputs\pobreza\densidad_g\1%\simulacion_1\synthetic_control_spillover_outputs.xlsx',synthetic_control_sp_91,91);</v>
      </c>
      <c r="GS92" s="1" t="str">
        <f>"xlswrite('G:\Mi unidad\1. PROYECTOS TELLO 2022\SCM SPILL OVERS\outputs\pobreza\alimentos\1%\simulacion_1\synthetic_control_spillover_outputs.xlsx',synthetic_control_sp_"&amp;$A33&amp;","&amp;$A33&amp;");"</f>
        <v>xlswrite('G:\Mi unidad\1. PROYECTOS TELLO 2022\SCM SPILL OVERS\outputs\pobreza\alimentos\1%\simulacion_1\synthetic_control_spillover_outputs.xlsx',synthetic_control_sp_91,91);</v>
      </c>
      <c r="GZ92" s="1" t="str">
        <f>"xlswrite('G:\Mi unidad\1. PROYECTOS TELLO 2022\SCM SPILL OVERS\outputs\pobreza\jefe_hogar\1%\simulacion_1\synthetic_control_spillover_outputs.xlsx',synthetic_control_sp_"&amp;$A33&amp;","&amp;$A33&amp;");"</f>
        <v>xlswrite('G:\Mi unidad\1. PROYECTOS TELLO 2022\SCM SPILL OVERS\outputs\pobreza\jefe_hogar\1%\simulacion_1\synthetic_control_spillover_outputs.xlsx',synthetic_control_sp_91,91);</v>
      </c>
      <c r="HF92" s="1" t="str">
        <f>"xlswrite('G:\Mi unidad\1. PROYECTOS TELLO 2022\SCM SPILL OVERS\outputs\pobreza\mujeres\1%\simulacion_1\synthetic_control_spillover_outputs.xlsx',synthetic_control_sp_"&amp;$A33&amp;","&amp;$A33&amp;");"</f>
        <v>xlswrite('G:\Mi unidad\1. PROYECTOS TELLO 2022\SCM SPILL OVERS\outputs\pobreza\mujeres\1%\simulacion_1\synthetic_control_spillover_outputs.xlsx',synthetic_control_sp_91,91);</v>
      </c>
      <c r="HL92" s="1" t="str">
        <f>"xlswrite('G:\Mi unidad\1. PROYECTOS TELLO 2022\SCM SPILL OVERS\outputs\pobreza\criminalidad\1%\simulacion_1\synthetic_control_spillover_outputs.xlsx',synthetic_control_sp_"&amp;$A33&amp;","&amp;$A33&amp;");"</f>
        <v>xlswrite('G:\Mi unidad\1. PROYECTOS TELLO 2022\SCM SPILL OVERS\outputs\pobreza\criminalidad\1%\simulacion_1\synthetic_control_spillover_outputs.xlsx',synthetic_control_sp_91,91);</v>
      </c>
      <c r="HS92">
        <v>38</v>
      </c>
      <c r="HT92" t="s">
        <v>18</v>
      </c>
      <c r="HZ92">
        <v>45</v>
      </c>
      <c r="IA92" t="s">
        <v>18</v>
      </c>
      <c r="IG92">
        <v>66</v>
      </c>
      <c r="IH92" t="str">
        <f>"xlswrite('G:\Mi unidad\1. PROYECTOS TELLO 2022\SCM SPILL OVERS\outputs\pobreza\bajo_niv_educ\1%\simulacion_1\output_tests.xlsx',lb_vec_"&amp;IG92&amp;"','lb_vec_"&amp;IG92&amp;"');"</f>
        <v>xlswrite('G:\Mi unidad\1. PROYECTOS TELLO 2022\SCM SPILL OVERS\outputs\pobreza\bajo_niv_educ\1%\simulacion_1\output_tests.xlsx',lb_vec_66','lb_vec_66');</v>
      </c>
      <c r="IU92">
        <v>66</v>
      </c>
      <c r="IV92" t="str">
        <f>"xlswrite('G:\Mi unidad\1. PROYECTOS TELLO 2022\SCM SPILL OVERS\outputs\pobreza\bajo_ingreso\1%\simulacion_1\output_tests.xlsx',lb_vec_"&amp;IU92&amp;"','lb_vec_"&amp;IU92&amp;"');"</f>
        <v>xlswrite('G:\Mi unidad\1. PROYECTOS TELLO 2022\SCM SPILL OVERS\outputs\pobreza\bajo_ingreso\1%\simulacion_1\output_tests.xlsx',lb_vec_66','lb_vec_66');</v>
      </c>
      <c r="JG92">
        <v>66</v>
      </c>
      <c r="JH92" t="str">
        <f>"xlswrite('G:\Mi unidad\1. PROYECTOS TELLO 2022\SCM SPILL OVERS\outputs\pobreza\densidad\1%\simulacion_1\output_tests.xlsx',lb_vec_"&amp;JG92&amp;"','lb_vec_"&amp;JG92&amp;"');"</f>
        <v>xlswrite('G:\Mi unidad\1. PROYECTOS TELLO 2022\SCM SPILL OVERS\outputs\pobreza\densidad\1%\simulacion_1\output_tests.xlsx',lb_vec_66','lb_vec_66');</v>
      </c>
      <c r="JS92">
        <v>66</v>
      </c>
      <c r="JT92" t="str">
        <f>"xlswrite('G:\Mi unidad\1. PROYECTOS TELLO 2022\SCM SPILL OVERS\outputs\pobreza\densidad_g\1%\simulacion_1\output_tests.xlsx',lb_vec_"&amp;JS92&amp;"','lb_vec_"&amp;JS92&amp;"');"</f>
        <v>xlswrite('G:\Mi unidad\1. PROYECTOS TELLO 2022\SCM SPILL OVERS\outputs\pobreza\densidad_g\1%\simulacion_1\output_tests.xlsx',lb_vec_66','lb_vec_66');</v>
      </c>
      <c r="KE92">
        <v>66</v>
      </c>
      <c r="KF92" t="str">
        <f>"xlswrite('G:\Mi unidad\1. PROYECTOS TELLO 2022\SCM SPILL OVERS\outputs\pobreza\distancia_centro_salud\1%\simulacion_1\output_tests.xlsx',lb_vec_"&amp;KE92&amp;"','lb_vec_"&amp;KE92&amp;"');"</f>
        <v>xlswrite('G:\Mi unidad\1. PROYECTOS TELLO 2022\SCM SPILL OVERS\outputs\pobreza\distancia_centro_salud\1%\simulacion_1\output_tests.xlsx',lb_vec_66','lb_vec_66');</v>
      </c>
      <c r="KR92">
        <v>66</v>
      </c>
      <c r="KS92" t="str">
        <f>"xlswrite('G:\Mi unidad\1. PROYECTOS TELLO 2022\SCM SPILL OVERS\outputs\pobreza\informalidad\1%\simulacion_1\output_tests.xlsx',lb_vec_"&amp;KR92&amp;"','lb_vec_"&amp;KR92&amp;"');"</f>
        <v>xlswrite('G:\Mi unidad\1. PROYECTOS TELLO 2022\SCM SPILL OVERS\outputs\pobreza\informalidad\1%\simulacion_1\output_tests.xlsx',lb_vec_66','lb_vec_66');</v>
      </c>
      <c r="LE92">
        <v>66</v>
      </c>
      <c r="LF92" t="str">
        <f>"xlswrite('G:\Mi unidad\1. PROYECTOS TELLO 2022\SCM SPILL OVERS\outputs\pobreza\alimentos\1%\simulacion_1\output_tests.xlsx',lb_vec_"&amp;LE92&amp;"','lb_vec_"&amp;LE92&amp;"');"</f>
        <v>xlswrite('G:\Mi unidad\1. PROYECTOS TELLO 2022\SCM SPILL OVERS\outputs\pobreza\alimentos\1%\simulacion_1\output_tests.xlsx',lb_vec_66','lb_vec_66');</v>
      </c>
      <c r="LL92">
        <v>66</v>
      </c>
      <c r="LM92" t="str">
        <f>"xlswrite('G:\Mi unidad\1. PROYECTOS TELLO 2022\SCM SPILL OVERS\outputs\pobreza\jefe_hogar\1%\simulacion_1\output_tests.xlsx',lb_vec_"&amp;LL92&amp;"','lb_vec_"&amp;LL92&amp;"');"</f>
        <v>xlswrite('G:\Mi unidad\1. PROYECTOS TELLO 2022\SCM SPILL OVERS\outputs\pobreza\jefe_hogar\1%\simulacion_1\output_tests.xlsx',lb_vec_66','lb_vec_66');</v>
      </c>
      <c r="LS92">
        <v>66</v>
      </c>
      <c r="LT92" t="str">
        <f>"xlswrite('G:\Mi unidad\1. PROYECTOS TELLO 2022\SCM SPILL OVERS\outputs\pobreza\mujeres\1%\simulacion_1\output_tests.xlsx',lb_vec_"&amp;LS92&amp;"','lb_vec_"&amp;LS92&amp;"');"</f>
        <v>xlswrite('G:\Mi unidad\1. PROYECTOS TELLO 2022\SCM SPILL OVERS\outputs\pobreza\mujeres\1%\simulacion_1\output_tests.xlsx',lb_vec_66','lb_vec_66');</v>
      </c>
      <c r="ME92">
        <v>66</v>
      </c>
      <c r="MF92" t="str">
        <f>"xlswrite('G:\Mi unidad\1. PROYECTOS TELLO 2022\SCM SPILL OVERS\outputs\pobreza\criminalidad\1%\simulacion_1\output_tests.xlsx',lb_vec_"&amp;ME92&amp;"','lb_vec_"&amp;ME92&amp;"');"</f>
        <v>xlswrite('G:\Mi unidad\1. PROYECTOS TELLO 2022\SCM SPILL OVERS\outputs\pobreza\criminalidad\1%\simulacion_1\output_tests.xlsx',lb_vec_66','lb_vec_66');</v>
      </c>
    </row>
    <row r="93" spans="64:344" x14ac:dyDescent="0.3">
      <c r="BL93">
        <v>66</v>
      </c>
      <c r="BM93" s="1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P93">
        <v>66</v>
      </c>
      <c r="CQ93" t="str">
        <f>"% Provincia_"&amp;CP93</f>
        <v>% Provincia_66</v>
      </c>
      <c r="CW93">
        <v>66</v>
      </c>
      <c r="CX93" s="1" t="str">
        <f>"A_"&amp;CW89&amp;"(:,ind_"&amp;CW89&amp;" == 0) = [];"</f>
        <v>A_65(:,ind_65 == 0) = [];</v>
      </c>
      <c r="DB93">
        <v>66</v>
      </c>
      <c r="DC93" t="str">
        <f>"% Provincia_"&amp;DB93</f>
        <v>% Provincia_66</v>
      </c>
      <c r="DG93">
        <v>66</v>
      </c>
      <c r="DH93" t="str">
        <f>"% Provincia_"&amp;DG93</f>
        <v>% Provincia_66</v>
      </c>
      <c r="DL93">
        <v>66</v>
      </c>
      <c r="DM93" t="str">
        <f>"% Provincia_"&amp;DL93</f>
        <v>% Provincia_66</v>
      </c>
      <c r="DQ93" s="1"/>
      <c r="EG93">
        <v>41</v>
      </c>
      <c r="EH93" s="1" t="str">
        <f>"gamma_hat_"&amp;EG92&amp;" = (A_"&amp;EG92&amp;"'*M_hat_"&amp;EG92&amp;"*A_"&amp;EG92&amp;")\(A_"&amp;EG92&amp;"'*(eye(N)-B_hat_"&amp;EG92&amp;")'*((eye(N)-B_hat_"&amp;EG92&amp;")*Y_Ts_"&amp;EG92&amp;"-a_hat_"&amp;EG92&amp;"));"</f>
        <v>gamma_hat_41 = (A_41'*M_hat_41*A_41)\(A_41'*(eye(N)-B_hat_41)'*((eye(N)-B_hat_41)*Y_Ts_41-a_hat_41));</v>
      </c>
      <c r="FF93" s="1" t="str">
        <f>"xlswrite('G:\Mi unidad\1. PROYECTOS TELLO 2022\SCM SPILL OVERS\outputs\pobreza\distancia_centro_salud\1%\simulacion_1\synthetic_control_spillover_outputs.xlsx',synthetic_control_sp_"&amp;$A34&amp;","&amp;$A34&amp;");"</f>
        <v>xlswrite('G:\Mi unidad\1. PROYECTOS TELLO 2022\SCM SPILL OVERS\outputs\pobreza\distancia_centro_salud\1%\simulacion_1\synthetic_control_spillover_outputs.xlsx',synthetic_control_sp_92,92);</v>
      </c>
      <c r="FM93" s="1" t="str">
        <f>"xlswrite('G:\Mi unidad\1. PROYECTOS TELLO 2022\SCM SPILL OVERS\outputs\pobreza\informalidad\1%\simulacion_1\synthetic_control_spillover_outputs.xlsx',synthetic_control_sp_"&amp;$A34&amp;","&amp;$A34&amp;");"</f>
        <v>xlswrite('G:\Mi unidad\1. PROYECTOS TELLO 2022\SCM SPILL OVERS\outputs\pobreza\informalidad\1%\simulacion_1\synthetic_control_spillover_outputs.xlsx',synthetic_control_sp_92,92);</v>
      </c>
      <c r="FS93" s="1" t="str">
        <f>"xlswrite('G:\Mi unidad\1. PROYECTOS TELLO 2022\SCM SPILL OVERS\outputs\pobreza\densidad\1%\simulacion_1\synthetic_control_spillover_outputs.xlsx',synthetic_control_sp_"&amp;$A34&amp;","&amp;$A34&amp;");"</f>
        <v>xlswrite('G:\Mi unidad\1. PROYECTOS TELLO 2022\SCM SPILL OVERS\outputs\pobreza\densidad\1%\simulacion_1\synthetic_control_spillover_outputs.xlsx',synthetic_control_sp_92,92);</v>
      </c>
      <c r="FZ93" s="1" t="str">
        <f>"xlswrite('G:\Mi unidad\1. PROYECTOS TELLO 2022\SCM SPILL OVERS\outputs\pobreza\bajo_niv_educ\1%\simulacion_1\synthetic_control_spillover_outputs.xlsx',synthetic_control_sp_"&amp;$A34&amp;","&amp;$A34&amp;");"</f>
        <v>xlswrite('G:\Mi unidad\1. PROYECTOS TELLO 2022\SCM SPILL OVERS\outputs\pobreza\bajo_niv_educ\1%\simulacion_1\synthetic_control_spillover_outputs.xlsx',synthetic_control_sp_92,92);</v>
      </c>
      <c r="GF93" s="1" t="str">
        <f>"xlswrite('G:\Mi unidad\1. PROYECTOS TELLO 2022\SCM SPILL OVERS\outputs\pobreza\bajo_ingreso\1%\simulacion_1\synthetic_control_spillover_outputs.xlsx',synthetic_control_sp_"&amp;$A34&amp;","&amp;$A34&amp;");"</f>
        <v>xlswrite('G:\Mi unidad\1. PROYECTOS TELLO 2022\SCM SPILL OVERS\outputs\pobreza\bajo_ingreso\1%\simulacion_1\synthetic_control_spillover_outputs.xlsx',synthetic_control_sp_92,92);</v>
      </c>
      <c r="GL93" s="1" t="str">
        <f>"xlswrite('G:\Mi unidad\1. PROYECTOS TELLO 2022\SCM SPILL OVERS\outputs\pobreza\densidad_g\1%\simulacion_1\synthetic_control_spillover_outputs.xlsx',synthetic_control_sp_"&amp;$A34&amp;","&amp;$A34&amp;");"</f>
        <v>xlswrite('G:\Mi unidad\1. PROYECTOS TELLO 2022\SCM SPILL OVERS\outputs\pobreza\densidad_g\1%\simulacion_1\synthetic_control_spillover_outputs.xlsx',synthetic_control_sp_92,92);</v>
      </c>
      <c r="GS93" s="1" t="str">
        <f>"xlswrite('G:\Mi unidad\1. PROYECTOS TELLO 2022\SCM SPILL OVERS\outputs\pobreza\alimentos\1%\simulacion_1\synthetic_control_spillover_outputs.xlsx',synthetic_control_sp_"&amp;$A34&amp;","&amp;$A34&amp;");"</f>
        <v>xlswrite('G:\Mi unidad\1. PROYECTOS TELLO 2022\SCM SPILL OVERS\outputs\pobreza\alimentos\1%\simulacion_1\synthetic_control_spillover_outputs.xlsx',synthetic_control_sp_92,92);</v>
      </c>
      <c r="GZ93" s="1" t="str">
        <f>"xlswrite('G:\Mi unidad\1. PROYECTOS TELLO 2022\SCM SPILL OVERS\outputs\pobreza\jefe_hogar\1%\simulacion_1\synthetic_control_spillover_outputs.xlsx',synthetic_control_sp_"&amp;$A34&amp;","&amp;$A34&amp;");"</f>
        <v>xlswrite('G:\Mi unidad\1. PROYECTOS TELLO 2022\SCM SPILL OVERS\outputs\pobreza\jefe_hogar\1%\simulacion_1\synthetic_control_spillover_outputs.xlsx',synthetic_control_sp_92,92);</v>
      </c>
      <c r="HF93" s="1" t="str">
        <f>"xlswrite('G:\Mi unidad\1. PROYECTOS TELLO 2022\SCM SPILL OVERS\outputs\pobreza\mujeres\1%\simulacion_1\synthetic_control_spillover_outputs.xlsx',synthetic_control_sp_"&amp;$A34&amp;","&amp;$A34&amp;");"</f>
        <v>xlswrite('G:\Mi unidad\1. PROYECTOS TELLO 2022\SCM SPILL OVERS\outputs\pobreza\mujeres\1%\simulacion_1\synthetic_control_spillover_outputs.xlsx',synthetic_control_sp_92,92);</v>
      </c>
      <c r="HL93" s="1" t="str">
        <f>"xlswrite('G:\Mi unidad\1. PROYECTOS TELLO 2022\SCM SPILL OVERS\outputs\pobreza\criminalidad\1%\simulacion_1\synthetic_control_spillover_outputs.xlsx',synthetic_control_sp_"&amp;$A34&amp;","&amp;$A34&amp;");"</f>
        <v>xlswrite('G:\Mi unidad\1. PROYECTOS TELLO 2022\SCM SPILL OVERS\outputs\pobreza\criminalidad\1%\simulacion_1\synthetic_control_spillover_outputs.xlsx',synthetic_control_sp_92,92);</v>
      </c>
      <c r="HS93">
        <v>39</v>
      </c>
      <c r="HT93" t="str">
        <f>"p_value_vec_"&amp;HS93&amp;" = zeros(1,S);"</f>
        <v>p_value_vec_39 = zeros(1,S);</v>
      </c>
      <c r="HZ93">
        <v>55</v>
      </c>
      <c r="IA93" t="str">
        <f>"spillover_test_"&amp;HZ93&amp;" = zeros(1,S);"</f>
        <v>spillover_test_55 = zeros(1,S);</v>
      </c>
      <c r="IG93">
        <v>66</v>
      </c>
      <c r="IH93" t="str">
        <f>"xlswrite('G:\Mi unidad\1. PROYECTOS TELLO 2022\SCM SPILL OVERS\outputs\pobreza\bajo_niv_educ\1%\simulacion_1\output_tests.xlsx',ub_vec_"&amp;IG93&amp;"','ub_vec_"&amp;IG93&amp;"');"</f>
        <v>xlswrite('G:\Mi unidad\1. PROYECTOS TELLO 2022\SCM SPILL OVERS\outputs\pobreza\bajo_niv_educ\1%\simulacion_1\output_tests.xlsx',ub_vec_66','ub_vec_66');</v>
      </c>
      <c r="IU93">
        <v>66</v>
      </c>
      <c r="IV93" t="str">
        <f>"xlswrite('G:\Mi unidad\1. PROYECTOS TELLO 2022\SCM SPILL OVERS\outputs\pobreza\bajo_ingreso\1%\simulacion_1\output_tests.xlsx',ub_vec_"&amp;IU93&amp;"','ub_vec_"&amp;IU93&amp;"');"</f>
        <v>xlswrite('G:\Mi unidad\1. PROYECTOS TELLO 2022\SCM SPILL OVERS\outputs\pobreza\bajo_ingreso\1%\simulacion_1\output_tests.xlsx',ub_vec_66','ub_vec_66');</v>
      </c>
      <c r="JG93">
        <v>66</v>
      </c>
      <c r="JH93" t="str">
        <f>"xlswrite('G:\Mi unidad\1. PROYECTOS TELLO 2022\SCM SPILL OVERS\outputs\pobreza\densidad\1%\simulacion_1\output_tests.xlsx',ub_vec_"&amp;JG93&amp;"','ub_vec_"&amp;JG93&amp;"');"</f>
        <v>xlswrite('G:\Mi unidad\1. PROYECTOS TELLO 2022\SCM SPILL OVERS\outputs\pobreza\densidad\1%\simulacion_1\output_tests.xlsx',ub_vec_66','ub_vec_66');</v>
      </c>
      <c r="JS93">
        <v>66</v>
      </c>
      <c r="JT93" t="str">
        <f>"xlswrite('G:\Mi unidad\1. PROYECTOS TELLO 2022\SCM SPILL OVERS\outputs\pobreza\densidad_g\1%\simulacion_1\output_tests.xlsx',ub_vec_"&amp;JS93&amp;"','ub_vec_"&amp;JS93&amp;"');"</f>
        <v>xlswrite('G:\Mi unidad\1. PROYECTOS TELLO 2022\SCM SPILL OVERS\outputs\pobreza\densidad_g\1%\simulacion_1\output_tests.xlsx',ub_vec_66','ub_vec_66');</v>
      </c>
      <c r="KE93">
        <v>66</v>
      </c>
      <c r="KF93" t="str">
        <f>"xlswrite('G:\Mi unidad\1. PROYECTOS TELLO 2022\SCM SPILL OVERS\outputs\pobreza\distancia_centro_salud\1%\simulacion_1\output_tests.xlsx',ub_vec_"&amp;KE93&amp;"','ub_vec_"&amp;KE93&amp;"');"</f>
        <v>xlswrite('G:\Mi unidad\1. PROYECTOS TELLO 2022\SCM SPILL OVERS\outputs\pobreza\distancia_centro_salud\1%\simulacion_1\output_tests.xlsx',ub_vec_66','ub_vec_66');</v>
      </c>
      <c r="KR93">
        <v>66</v>
      </c>
      <c r="KS93" t="str">
        <f>"xlswrite('G:\Mi unidad\1. PROYECTOS TELLO 2022\SCM SPILL OVERS\outputs\pobreza\informalidad\1%\simulacion_1\output_tests.xlsx',ub_vec_"&amp;KR93&amp;"','ub_vec_"&amp;KR93&amp;"');"</f>
        <v>xlswrite('G:\Mi unidad\1. PROYECTOS TELLO 2022\SCM SPILL OVERS\outputs\pobreza\informalidad\1%\simulacion_1\output_tests.xlsx',ub_vec_66','ub_vec_66');</v>
      </c>
      <c r="LE93">
        <v>66</v>
      </c>
      <c r="LF93" t="str">
        <f>"xlswrite('G:\Mi unidad\1. PROYECTOS TELLO 2022\SCM SPILL OVERS\outputs\pobreza\alimentos\1%\simulacion_1\output_tests.xlsx',ub_vec_"&amp;LE93&amp;"','ub_vec_"&amp;LE93&amp;"');"</f>
        <v>xlswrite('G:\Mi unidad\1. PROYECTOS TELLO 2022\SCM SPILL OVERS\outputs\pobreza\alimentos\1%\simulacion_1\output_tests.xlsx',ub_vec_66','ub_vec_66');</v>
      </c>
      <c r="LL93">
        <v>66</v>
      </c>
      <c r="LM93" t="str">
        <f>"xlswrite('G:\Mi unidad\1. PROYECTOS TELLO 2022\SCM SPILL OVERS\outputs\pobreza\jefe_hogar\1%\simulacion_1\output_tests.xlsx',ub_vec_"&amp;LL93&amp;"','ub_vec_"&amp;LL93&amp;"');"</f>
        <v>xlswrite('G:\Mi unidad\1. PROYECTOS TELLO 2022\SCM SPILL OVERS\outputs\pobreza\jefe_hogar\1%\simulacion_1\output_tests.xlsx',ub_vec_66','ub_vec_66');</v>
      </c>
      <c r="LS93">
        <v>66</v>
      </c>
      <c r="LT93" t="str">
        <f>"xlswrite('G:\Mi unidad\1. PROYECTOS TELLO 2022\SCM SPILL OVERS\outputs\pobreza\mujeres\1%\simulacion_1\output_tests.xlsx',ub_vec_"&amp;LS93&amp;"','ub_vec_"&amp;LS93&amp;"');"</f>
        <v>xlswrite('G:\Mi unidad\1. PROYECTOS TELLO 2022\SCM SPILL OVERS\outputs\pobreza\mujeres\1%\simulacion_1\output_tests.xlsx',ub_vec_66','ub_vec_66');</v>
      </c>
      <c r="ME93">
        <v>66</v>
      </c>
      <c r="MF93" t="str">
        <f>"xlswrite('G:\Mi unidad\1. PROYECTOS TELLO 2022\SCM SPILL OVERS\outputs\pobreza\criminalidad\1%\simulacion_1\output_tests.xlsx',ub_vec_"&amp;ME93&amp;"','ub_vec_"&amp;ME93&amp;"');"</f>
        <v>xlswrite('G:\Mi unidad\1. PROYECTOS TELLO 2022\SCM SPILL OVERS\outputs\pobreza\criminalidad\1%\simulacion_1\output_tests.xlsx',ub_vec_66','ub_vec_66');</v>
      </c>
    </row>
    <row r="94" spans="64:344" x14ac:dyDescent="0.3">
      <c r="BL94">
        <v>66</v>
      </c>
      <c r="BM94" s="1" t="str">
        <f>"A_"&amp;BL92&amp;"(:,ind_"&amp;BL92&amp;" == 0) = [];"</f>
        <v>A_66(:,ind_66 == 0) = [];</v>
      </c>
      <c r="BR94">
        <v>66</v>
      </c>
      <c r="BS94" s="1" t="str">
        <f>"ind_"&amp;BR92&amp;" = xlsread('spillover_bajo_niv_educ_"&amp;BR92&amp;".xlsx')"</f>
        <v>ind_66 = xlsread('spillover_bajo_niv_educ_66.xlsx')</v>
      </c>
      <c r="BX94">
        <v>66</v>
      </c>
      <c r="BY94" s="1" t="str">
        <f>"ind_"&amp;BX92&amp;" = xlsread('spillover_bajo_ingreso_"&amp;BX92&amp;".xlsx')"</f>
        <v>ind_66 = xlsread('spillover_bajo_ingreso_66.xlsx')</v>
      </c>
      <c r="CD94">
        <v>66</v>
      </c>
      <c r="CE94" s="1" t="str">
        <f>"ind_"&amp;CD92&amp;" = xlsread('spillover_densidad_"&amp;CD92&amp;".xlsx')"</f>
        <v>ind_66 = xlsread('spillover_densidad_66.xlsx')</v>
      </c>
      <c r="CJ94">
        <v>66</v>
      </c>
      <c r="CK94" s="1" t="str">
        <f>"ind_"&amp;CJ92&amp;" = xlsread('spillover_densidad_g_"&amp;CJ92&amp;".xlsx')"</f>
        <v>ind_66 = xlsread('spillover_densidad_g_66.xlsx')</v>
      </c>
      <c r="CP94">
        <v>66</v>
      </c>
      <c r="CQ94" s="1" t="str">
        <f>"ind_"&amp;CP92&amp;" = xlsread('spillover_tiempo_cs_"&amp;CP92&amp;".xlsx')"</f>
        <v>ind_66 = xlsread('spillover_tiempo_cs_66.xlsx')</v>
      </c>
      <c r="CW94">
        <v>66</v>
      </c>
      <c r="CX94" t="str">
        <f>"%A_"&amp;CW94</f>
        <v>%A_66</v>
      </c>
      <c r="DB94">
        <v>66</v>
      </c>
      <c r="DC94" s="1" t="str">
        <f>"ind_"&amp;DB92&amp;" = xlsread('spillover_criminalidad_"&amp;DB92&amp;".xlsx')"</f>
        <v>ind_66 = xlsread('spillover_criminalidad_66.xlsx')</v>
      </c>
      <c r="DG94">
        <v>66</v>
      </c>
      <c r="DH94" s="1" t="str">
        <f>"ind_"&amp;DG92&amp;" = xlsread('spillover_jefe_hogar_"&amp;DG92&amp;".xlsx')"</f>
        <v>ind_66 = xlsread('spillover_jefe_hogar_66.xlsx')</v>
      </c>
      <c r="DL94">
        <v>66</v>
      </c>
      <c r="DM94" s="1" t="str">
        <f>"ind_"&amp;DL92&amp;" = xlsread('spillover_mujeres_"&amp;DL92&amp;".xlsx')"</f>
        <v>ind_66 = xlsread('spillover_mujeres_66.xlsx')</v>
      </c>
      <c r="DQ94" s="1"/>
      <c r="EG94">
        <v>41</v>
      </c>
      <c r="EH94" s="1" t="str">
        <f>"alpha_hat_"&amp;EG94&amp;" = A_"&amp;EG94&amp;"*gamma_hat_"&amp;EG94&amp;";"</f>
        <v>alpha_hat_41 = A_41*gamma_hat_41;</v>
      </c>
      <c r="FF94" s="1" t="str">
        <f>"xlswrite('G:\Mi unidad\1. PROYECTOS TELLO 2022\SCM SPILL OVERS\outputs\pobreza\distancia_centro_salud\1%\simulacion_1\synthetic_control_spillover_outputs.xlsx',synthetic_control_sp_"&amp;$A35&amp;","&amp;$A35&amp;");"</f>
        <v>xlswrite('G:\Mi unidad\1. PROYECTOS TELLO 2022\SCM SPILL OVERS\outputs\pobreza\distancia_centro_salud\1%\simulacion_1\synthetic_control_spillover_outputs.xlsx',synthetic_control_sp_95,95);</v>
      </c>
      <c r="FM94" s="1" t="str">
        <f>"xlswrite('G:\Mi unidad\1. PROYECTOS TELLO 2022\SCM SPILL OVERS\outputs\pobreza\informalidad\1%\simulacion_1\synthetic_control_spillover_outputs.xlsx',synthetic_control_sp_"&amp;$A35&amp;","&amp;$A35&amp;");"</f>
        <v>xlswrite('G:\Mi unidad\1. PROYECTOS TELLO 2022\SCM SPILL OVERS\outputs\pobreza\informalidad\1%\simulacion_1\synthetic_control_spillover_outputs.xlsx',synthetic_control_sp_95,95);</v>
      </c>
      <c r="FS94" s="1" t="str">
        <f>"xlswrite('G:\Mi unidad\1. PROYECTOS TELLO 2022\SCM SPILL OVERS\outputs\pobreza\densidad\1%\simulacion_1\synthetic_control_spillover_outputs.xlsx',synthetic_control_sp_"&amp;$A35&amp;","&amp;$A35&amp;");"</f>
        <v>xlswrite('G:\Mi unidad\1. PROYECTOS TELLO 2022\SCM SPILL OVERS\outputs\pobreza\densidad\1%\simulacion_1\synthetic_control_spillover_outputs.xlsx',synthetic_control_sp_95,95);</v>
      </c>
      <c r="FZ94" s="1" t="str">
        <f>"xlswrite('G:\Mi unidad\1. PROYECTOS TELLO 2022\SCM SPILL OVERS\outputs\pobreza\bajo_niv_educ\1%\simulacion_1\synthetic_control_spillover_outputs.xlsx',synthetic_control_sp_"&amp;$A35&amp;","&amp;$A35&amp;");"</f>
        <v>xlswrite('G:\Mi unidad\1. PROYECTOS TELLO 2022\SCM SPILL OVERS\outputs\pobreza\bajo_niv_educ\1%\simulacion_1\synthetic_control_spillover_outputs.xlsx',synthetic_control_sp_95,95);</v>
      </c>
      <c r="GF94" s="1" t="str">
        <f>"xlswrite('G:\Mi unidad\1. PROYECTOS TELLO 2022\SCM SPILL OVERS\outputs\pobreza\bajo_ingreso\1%\simulacion_1\synthetic_control_spillover_outputs.xlsx',synthetic_control_sp_"&amp;$A35&amp;","&amp;$A35&amp;");"</f>
        <v>xlswrite('G:\Mi unidad\1. PROYECTOS TELLO 2022\SCM SPILL OVERS\outputs\pobreza\bajo_ingreso\1%\simulacion_1\synthetic_control_spillover_outputs.xlsx',synthetic_control_sp_95,95);</v>
      </c>
      <c r="GL94" s="1" t="str">
        <f>"xlswrite('G:\Mi unidad\1. PROYECTOS TELLO 2022\SCM SPILL OVERS\outputs\pobreza\densidad_g\1%\simulacion_1\synthetic_control_spillover_outputs.xlsx',synthetic_control_sp_"&amp;$A35&amp;","&amp;$A35&amp;");"</f>
        <v>xlswrite('G:\Mi unidad\1. PROYECTOS TELLO 2022\SCM SPILL OVERS\outputs\pobreza\densidad_g\1%\simulacion_1\synthetic_control_spillover_outputs.xlsx',synthetic_control_sp_95,95);</v>
      </c>
      <c r="GS94" s="1" t="str">
        <f>"xlswrite('G:\Mi unidad\1. PROYECTOS TELLO 2022\SCM SPILL OVERS\outputs\pobreza\alimentos\1%\simulacion_1\synthetic_control_spillover_outputs.xlsx',synthetic_control_sp_"&amp;$A35&amp;","&amp;$A35&amp;");"</f>
        <v>xlswrite('G:\Mi unidad\1. PROYECTOS TELLO 2022\SCM SPILL OVERS\outputs\pobreza\alimentos\1%\simulacion_1\synthetic_control_spillover_outputs.xlsx',synthetic_control_sp_95,95);</v>
      </c>
      <c r="GZ94" s="1" t="str">
        <f>"xlswrite('G:\Mi unidad\1. PROYECTOS TELLO 2022\SCM SPILL OVERS\outputs\pobreza\jefe_hogar\1%\simulacion_1\synthetic_control_spillover_outputs.xlsx',synthetic_control_sp_"&amp;$A35&amp;","&amp;$A35&amp;");"</f>
        <v>xlswrite('G:\Mi unidad\1. PROYECTOS TELLO 2022\SCM SPILL OVERS\outputs\pobreza\jefe_hogar\1%\simulacion_1\synthetic_control_spillover_outputs.xlsx',synthetic_control_sp_95,95);</v>
      </c>
      <c r="HF94" s="1" t="str">
        <f>"xlswrite('G:\Mi unidad\1. PROYECTOS TELLO 2022\SCM SPILL OVERS\outputs\pobreza\mujeres\1%\simulacion_1\synthetic_control_spillover_outputs.xlsx',synthetic_control_sp_"&amp;$A35&amp;","&amp;$A35&amp;");"</f>
        <v>xlswrite('G:\Mi unidad\1. PROYECTOS TELLO 2022\SCM SPILL OVERS\outputs\pobreza\mujeres\1%\simulacion_1\synthetic_control_spillover_outputs.xlsx',synthetic_control_sp_95,95);</v>
      </c>
      <c r="HL94" s="1" t="str">
        <f>"xlswrite('G:\Mi unidad\1. PROYECTOS TELLO 2022\SCM SPILL OVERS\outputs\pobreza\criminalidad\1%\simulacion_1\synthetic_control_spillover_outputs.xlsx',synthetic_control_sp_"&amp;$A35&amp;","&amp;$A35&amp;");"</f>
        <v>xlswrite('G:\Mi unidad\1. PROYECTOS TELLO 2022\SCM SPILL OVERS\outputs\pobreza\criminalidad\1%\simulacion_1\synthetic_control_spillover_outputs.xlsx',synthetic_control_sp_95,95);</v>
      </c>
      <c r="HS94">
        <v>39</v>
      </c>
      <c r="HT94" t="str">
        <f>"lb_vec_"&amp;HS94&amp;" = zeros(1,S);"</f>
        <v>lb_vec_39 = zeros(1,S);</v>
      </c>
      <c r="HZ94">
        <v>55</v>
      </c>
      <c r="IA94" t="s">
        <v>35</v>
      </c>
      <c r="IG94">
        <v>66</v>
      </c>
      <c r="IH94" t="str">
        <f>"xlswrite('G:\Mi unidad\1. PROYECTOS TELLO 2022\SCM SPILL OVERS\outputs\pobreza\bajo_niv_educ\1%\simulacion_1\output_tests.xlsx',p_value_vec_"&amp;IG94&amp;"','p_value_vec_"&amp;IG94&amp;"');"</f>
        <v>xlswrite('G:\Mi unidad\1. PROYECTOS TELLO 2022\SCM SPILL OVERS\outputs\pobreza\bajo_niv_educ\1%\simulacion_1\output_tests.xlsx',p_value_vec_66','p_value_vec_66');</v>
      </c>
      <c r="IU94">
        <v>66</v>
      </c>
      <c r="IV94" t="str">
        <f>"xlswrite('G:\Mi unidad\1. PROYECTOS TELLO 2022\SCM SPILL OVERS\outputs\pobreza\bajo_ingreso\1%\simulacion_1\output_tests.xlsx',p_value_vec_"&amp;IU94&amp;"','p_value_vec_"&amp;IU94&amp;"');"</f>
        <v>xlswrite('G:\Mi unidad\1. PROYECTOS TELLO 2022\SCM SPILL OVERS\outputs\pobreza\bajo_ingreso\1%\simulacion_1\output_tests.xlsx',p_value_vec_66','p_value_vec_66');</v>
      </c>
      <c r="JG94">
        <v>66</v>
      </c>
      <c r="JH94" t="str">
        <f>"xlswrite('G:\Mi unidad\1. PROYECTOS TELLO 2022\SCM SPILL OVERS\outputs\pobreza\densidad\1%\simulacion_1\output_tests.xlsx',p_value_vec_"&amp;JG94&amp;"','p_value_vec_"&amp;JG94&amp;"');"</f>
        <v>xlswrite('G:\Mi unidad\1. PROYECTOS TELLO 2022\SCM SPILL OVERS\outputs\pobreza\densidad\1%\simulacion_1\output_tests.xlsx',p_value_vec_66','p_value_vec_66');</v>
      </c>
      <c r="JS94">
        <v>66</v>
      </c>
      <c r="JT94" t="str">
        <f>"xlswrite('G:\Mi unidad\1. PROYECTOS TELLO 2022\SCM SPILL OVERS\outputs\pobreza\densidad_g\1%\simulacion_1\output_tests.xlsx',p_value_vec_"&amp;JS94&amp;"','p_value_vec_"&amp;JS94&amp;"');"</f>
        <v>xlswrite('G:\Mi unidad\1. PROYECTOS TELLO 2022\SCM SPILL OVERS\outputs\pobreza\densidad_g\1%\simulacion_1\output_tests.xlsx',p_value_vec_66','p_value_vec_66');</v>
      </c>
      <c r="KE94">
        <v>66</v>
      </c>
      <c r="KF94" t="str">
        <f>"xlswrite('G:\Mi unidad\1. PROYECTOS TELLO 2022\SCM SPILL OVERS\outputs\pobreza\distancia_centro_salud\1%\simulacion_1\output_tests.xlsx',p_value_vec_"&amp;KE94&amp;"','p_value_vec_"&amp;KE94&amp;"');"</f>
        <v>xlswrite('G:\Mi unidad\1. PROYECTOS TELLO 2022\SCM SPILL OVERS\outputs\pobreza\distancia_centro_salud\1%\simulacion_1\output_tests.xlsx',p_value_vec_66','p_value_vec_66');</v>
      </c>
      <c r="KR94">
        <v>66</v>
      </c>
      <c r="KS94" t="str">
        <f>"xlswrite('G:\Mi unidad\1. PROYECTOS TELLO 2022\SCM SPILL OVERS\outputs\pobreza\informalidad\1%\simulacion_1\output_tests.xlsx',p_value_vec_"&amp;KR94&amp;"','p_value_vec_"&amp;KR94&amp;"');"</f>
        <v>xlswrite('G:\Mi unidad\1. PROYECTOS TELLO 2022\SCM SPILL OVERS\outputs\pobreza\informalidad\1%\simulacion_1\output_tests.xlsx',p_value_vec_66','p_value_vec_66');</v>
      </c>
      <c r="LE94">
        <v>66</v>
      </c>
      <c r="LF94" t="str">
        <f>"xlswrite('G:\Mi unidad\1. PROYECTOS TELLO 2022\SCM SPILL OVERS\outputs\pobreza\alimentos\1%\simulacion_1\output_tests.xlsx',p_value_vec_"&amp;LE94&amp;"','p_value_vec_"&amp;LE94&amp;"');"</f>
        <v>xlswrite('G:\Mi unidad\1. PROYECTOS TELLO 2022\SCM SPILL OVERS\outputs\pobreza\alimentos\1%\simulacion_1\output_tests.xlsx',p_value_vec_66','p_value_vec_66');</v>
      </c>
      <c r="LL94">
        <v>66</v>
      </c>
      <c r="LM94" t="str">
        <f>"xlswrite('G:\Mi unidad\1. PROYECTOS TELLO 2022\SCM SPILL OVERS\outputs\pobreza\jefe_hogar\1%\simulacion_1\output_tests.xlsx',p_value_vec_"&amp;LL94&amp;"','p_value_vec_"&amp;LL94&amp;"');"</f>
        <v>xlswrite('G:\Mi unidad\1. PROYECTOS TELLO 2022\SCM SPILL OVERS\outputs\pobreza\jefe_hogar\1%\simulacion_1\output_tests.xlsx',p_value_vec_66','p_value_vec_66');</v>
      </c>
      <c r="LS94">
        <v>66</v>
      </c>
      <c r="LT94" t="str">
        <f>"xlswrite('G:\Mi unidad\1. PROYECTOS TELLO 2022\SCM SPILL OVERS\outputs\pobreza\mujeres\1%\simulacion_1\output_tests.xlsx',p_value_vec_"&amp;LS94&amp;"','p_value_vec_"&amp;LS94&amp;"');"</f>
        <v>xlswrite('G:\Mi unidad\1. PROYECTOS TELLO 2022\SCM SPILL OVERS\outputs\pobreza\mujeres\1%\simulacion_1\output_tests.xlsx',p_value_vec_66','p_value_vec_66');</v>
      </c>
      <c r="ME94">
        <v>66</v>
      </c>
      <c r="MF94" t="str">
        <f>"xlswrite('G:\Mi unidad\1. PROYECTOS TELLO 2022\SCM SPILL OVERS\outputs\pobreza\criminalidad\1%\simulacion_1\output_tests.xlsx',p_value_vec_"&amp;ME94&amp;"','p_value_vec_"&amp;ME94&amp;"');"</f>
        <v>xlswrite('G:\Mi unidad\1. PROYECTOS TELLO 2022\SCM SPILL OVERS\outputs\pobreza\criminalidad\1%\simulacion_1\output_tests.xlsx',p_value_vec_66','p_value_vec_66');</v>
      </c>
    </row>
    <row r="95" spans="64:344" x14ac:dyDescent="0.3">
      <c r="BL95">
        <v>66</v>
      </c>
      <c r="BR95">
        <v>66</v>
      </c>
      <c r="BS95" s="1" t="str">
        <f>"A_"&amp;BR92&amp;" = eye(N);"</f>
        <v>A_66 = eye(N);</v>
      </c>
      <c r="BX95">
        <v>66</v>
      </c>
      <c r="BY95" s="1" t="str">
        <f>"A_"&amp;BX92&amp;" = eye(N);"</f>
        <v>A_66 = eye(N);</v>
      </c>
      <c r="CD95">
        <v>66</v>
      </c>
      <c r="CE95" s="1" t="str">
        <f>"A_"&amp;CD92&amp;" = eye(N);"</f>
        <v>A_66 = eye(N);</v>
      </c>
      <c r="CJ95">
        <v>66</v>
      </c>
      <c r="CK95" s="1" t="str">
        <f>"A_"&amp;CJ92&amp;" = eye(N);"</f>
        <v>A_66 = eye(N);</v>
      </c>
      <c r="CP95">
        <v>66</v>
      </c>
      <c r="CQ95" s="1" t="str">
        <f>"A_"&amp;CP92&amp;" = eye(N);"</f>
        <v>A_66 = eye(N);</v>
      </c>
      <c r="CW95">
        <v>66</v>
      </c>
      <c r="CX95" t="str">
        <f>"% Provincia_"&amp;CW95</f>
        <v>% Provincia_66</v>
      </c>
      <c r="DB95">
        <v>66</v>
      </c>
      <c r="DC95" s="1" t="str">
        <f>"A_"&amp;DB92&amp;" = eye(N);"</f>
        <v>A_66 = eye(N);</v>
      </c>
      <c r="DG95">
        <v>66</v>
      </c>
      <c r="DH95" s="1" t="str">
        <f>"A_"&amp;DG92&amp;" = eye(N);"</f>
        <v>A_66 = eye(N);</v>
      </c>
      <c r="DL95">
        <v>66</v>
      </c>
      <c r="DM95" s="1" t="str">
        <f>"A_"&amp;DL92&amp;" = eye(N);"</f>
        <v>A_66 = eye(N);</v>
      </c>
      <c r="DQ95" s="1"/>
      <c r="EG95">
        <v>41</v>
      </c>
      <c r="EH95" s="1" t="str">
        <f>"alpha1_hat_vec_"&amp;EG95&amp;"(s) = alpha_hat_"&amp;EG95&amp;"(1);"</f>
        <v>alpha1_hat_vec_41(s) = alpha_hat_41(1);</v>
      </c>
      <c r="FF95" s="1" t="str">
        <f>"xlswrite('G:\Mi unidad\1. PROYECTOS TELLO 2022\SCM SPILL OVERS\outputs\pobreza\distancia_centro_salud\1%\simulacion_1\synthetic_control_spillover_outputs.xlsx',synthetic_control_sp_"&amp;$A36&amp;","&amp;$A36&amp;");"</f>
        <v>xlswrite('G:\Mi unidad\1. PROYECTOS TELLO 2022\SCM SPILL OVERS\outputs\pobreza\distancia_centro_salud\1%\simulacion_1\synthetic_control_spillover_outputs.xlsx',synthetic_control_sp_100,100);</v>
      </c>
      <c r="FM95" s="1" t="str">
        <f>"xlswrite('G:\Mi unidad\1. PROYECTOS TELLO 2022\SCM SPILL OVERS\outputs\pobreza\informalidad\1%\simulacion_1\synthetic_control_spillover_outputs.xlsx',synthetic_control_sp_"&amp;$A36&amp;","&amp;$A36&amp;");"</f>
        <v>xlswrite('G:\Mi unidad\1. PROYECTOS TELLO 2022\SCM SPILL OVERS\outputs\pobreza\informalidad\1%\simulacion_1\synthetic_control_spillover_outputs.xlsx',synthetic_control_sp_100,100);</v>
      </c>
      <c r="FS95" s="1" t="str">
        <f>"xlswrite('G:\Mi unidad\1. PROYECTOS TELLO 2022\SCM SPILL OVERS\outputs\pobreza\densidad\1%\simulacion_1\synthetic_control_spillover_outputs.xlsx',synthetic_control_sp_"&amp;$A36&amp;","&amp;$A36&amp;");"</f>
        <v>xlswrite('G:\Mi unidad\1. PROYECTOS TELLO 2022\SCM SPILL OVERS\outputs\pobreza\densidad\1%\simulacion_1\synthetic_control_spillover_outputs.xlsx',synthetic_control_sp_100,100);</v>
      </c>
      <c r="FZ95" s="1" t="str">
        <f>"xlswrite('G:\Mi unidad\1. PROYECTOS TELLO 2022\SCM SPILL OVERS\outputs\pobreza\bajo_niv_educ\1%\simulacion_1\synthetic_control_spillover_outputs.xlsx',synthetic_control_sp_"&amp;$A36&amp;","&amp;$A36&amp;");"</f>
        <v>xlswrite('G:\Mi unidad\1. PROYECTOS TELLO 2022\SCM SPILL OVERS\outputs\pobreza\bajo_niv_educ\1%\simulacion_1\synthetic_control_spillover_outputs.xlsx',synthetic_control_sp_100,100);</v>
      </c>
      <c r="GF95" s="1" t="str">
        <f>"xlswrite('G:\Mi unidad\1. PROYECTOS TELLO 2022\SCM SPILL OVERS\outputs\pobreza\bajo_ingreso\1%\simulacion_1\synthetic_control_spillover_outputs.xlsx',synthetic_control_sp_"&amp;$A36&amp;","&amp;$A36&amp;");"</f>
        <v>xlswrite('G:\Mi unidad\1. PROYECTOS TELLO 2022\SCM SPILL OVERS\outputs\pobreza\bajo_ingreso\1%\simulacion_1\synthetic_control_spillover_outputs.xlsx',synthetic_control_sp_100,100);</v>
      </c>
      <c r="GL95" s="1" t="str">
        <f>"xlswrite('G:\Mi unidad\1. PROYECTOS TELLO 2022\SCM SPILL OVERS\outputs\pobreza\densidad_g\1%\simulacion_1\synthetic_control_spillover_outputs.xlsx',synthetic_control_sp_"&amp;$A36&amp;","&amp;$A36&amp;");"</f>
        <v>xlswrite('G:\Mi unidad\1. PROYECTOS TELLO 2022\SCM SPILL OVERS\outputs\pobreza\densidad_g\1%\simulacion_1\synthetic_control_spillover_outputs.xlsx',synthetic_control_sp_100,100);</v>
      </c>
      <c r="GS95" s="1" t="str">
        <f>"xlswrite('G:\Mi unidad\1. PROYECTOS TELLO 2022\SCM SPILL OVERS\outputs\pobreza\alimentos\1%\simulacion_1\synthetic_control_spillover_outputs.xlsx',synthetic_control_sp_"&amp;$A36&amp;","&amp;$A36&amp;");"</f>
        <v>xlswrite('G:\Mi unidad\1. PROYECTOS TELLO 2022\SCM SPILL OVERS\outputs\pobreza\alimentos\1%\simulacion_1\synthetic_control_spillover_outputs.xlsx',synthetic_control_sp_100,100);</v>
      </c>
      <c r="GZ95" s="1" t="str">
        <f>"xlswrite('G:\Mi unidad\1. PROYECTOS TELLO 2022\SCM SPILL OVERS\outputs\pobreza\jefe_hogar\1%\simulacion_1\synthetic_control_spillover_outputs.xlsx',synthetic_control_sp_"&amp;$A36&amp;","&amp;$A36&amp;");"</f>
        <v>xlswrite('G:\Mi unidad\1. PROYECTOS TELLO 2022\SCM SPILL OVERS\outputs\pobreza\jefe_hogar\1%\simulacion_1\synthetic_control_spillover_outputs.xlsx',synthetic_control_sp_100,100);</v>
      </c>
      <c r="HF95" s="1" t="str">
        <f>"xlswrite('G:\Mi unidad\1. PROYECTOS TELLO 2022\SCM SPILL OVERS\outputs\pobreza\mujeres\1%\simulacion_1\synthetic_control_spillover_outputs.xlsx',synthetic_control_sp_"&amp;$A36&amp;","&amp;$A36&amp;");"</f>
        <v>xlswrite('G:\Mi unidad\1. PROYECTOS TELLO 2022\SCM SPILL OVERS\outputs\pobreza\mujeres\1%\simulacion_1\synthetic_control_spillover_outputs.xlsx',synthetic_control_sp_100,100);</v>
      </c>
      <c r="HL95" s="1" t="str">
        <f>"xlswrite('G:\Mi unidad\1. PROYECTOS TELLO 2022\SCM SPILL OVERS\outputs\pobreza\criminalidad\1%\simulacion_1\synthetic_control_spillover_outputs.xlsx',synthetic_control_sp_"&amp;$A36&amp;","&amp;$A36&amp;");"</f>
        <v>xlswrite('G:\Mi unidad\1. PROYECTOS TELLO 2022\SCM SPILL OVERS\outputs\pobreza\criminalidad\1%\simulacion_1\synthetic_control_spillover_outputs.xlsx',synthetic_control_sp_100,100);</v>
      </c>
      <c r="HS95">
        <v>39</v>
      </c>
      <c r="HT95" t="str">
        <f>"ub_vec_"&amp;HS95&amp;" = zeros(1,S);"</f>
        <v>ub_vec_39 = zeros(1,S);</v>
      </c>
      <c r="HZ95">
        <v>55</v>
      </c>
      <c r="IA95" t="s">
        <v>36</v>
      </c>
      <c r="IG95">
        <v>66</v>
      </c>
      <c r="IH95" t="str">
        <f>"xlswrite('G:\Mi unidad\1. PROYECTOS TELLO 2022\SCM SPILL OVERS\outputs\pobreza\bajo_niv_educ\1%\simulacion_1\output_tests.xlsx',alpha1_hat_vec_"&amp;IG95&amp;"','alpha1_hat_vec_"&amp;IG95&amp;"');"</f>
        <v>xlswrite('G:\Mi unidad\1. PROYECTOS TELLO 2022\SCM SPILL OVERS\outputs\pobreza\bajo_niv_educ\1%\simulacion_1\output_tests.xlsx',alpha1_hat_vec_66','alpha1_hat_vec_66');</v>
      </c>
      <c r="IU95">
        <v>66</v>
      </c>
      <c r="IV95" t="str">
        <f>"xlswrite('G:\Mi unidad\1. PROYECTOS TELLO 2022\SCM SPILL OVERS\outputs\pobreza\bajo_ingreso\1%\simulacion_1\output_tests.xlsx',alpha1_hat_vec_"&amp;IU95&amp;"','alpha1_hat_vec_"&amp;IU95&amp;"');"</f>
        <v>xlswrite('G:\Mi unidad\1. PROYECTOS TELLO 2022\SCM SPILL OVERS\outputs\pobreza\bajo_ingreso\1%\simulacion_1\output_tests.xlsx',alpha1_hat_vec_66','alpha1_hat_vec_66');</v>
      </c>
      <c r="JG95">
        <v>66</v>
      </c>
      <c r="JH95" t="str">
        <f>"xlswrite('G:\Mi unidad\1. PROYECTOS TELLO 2022\SCM SPILL OVERS\outputs\pobreza\densidad\1%\simulacion_1\output_tests.xlsx',alpha1_hat_vec_"&amp;JG95&amp;"','alpha1_hat_vec_"&amp;JG95&amp;"');"</f>
        <v>xlswrite('G:\Mi unidad\1. PROYECTOS TELLO 2022\SCM SPILL OVERS\outputs\pobreza\densidad\1%\simulacion_1\output_tests.xlsx',alpha1_hat_vec_66','alpha1_hat_vec_66');</v>
      </c>
      <c r="JS95">
        <v>66</v>
      </c>
      <c r="JT95" t="str">
        <f>"xlswrite('G:\Mi unidad\1. PROYECTOS TELLO 2022\SCM SPILL OVERS\outputs\pobreza\densidad_g\1%\simulacion_1\output_tests.xlsx',alpha1_hat_vec_"&amp;JS95&amp;"','alpha1_hat_vec_"&amp;JS95&amp;"');"</f>
        <v>xlswrite('G:\Mi unidad\1. PROYECTOS TELLO 2022\SCM SPILL OVERS\outputs\pobreza\densidad_g\1%\simulacion_1\output_tests.xlsx',alpha1_hat_vec_66','alpha1_hat_vec_66');</v>
      </c>
      <c r="KE95">
        <v>66</v>
      </c>
      <c r="KF95" t="str">
        <f>"xlswrite('G:\Mi unidad\1. PROYECTOS TELLO 2022\SCM SPILL OVERS\outputs\pobreza\distancia_centro_salud\1%\simulacion_1\output_tests.xlsx',alpha1_hat_vec_"&amp;KE95&amp;"','alpha1_hat_vec_"&amp;KE95&amp;"');"</f>
        <v>xlswrite('G:\Mi unidad\1. PROYECTOS TELLO 2022\SCM SPILL OVERS\outputs\pobreza\distancia_centro_salud\1%\simulacion_1\output_tests.xlsx',alpha1_hat_vec_66','alpha1_hat_vec_66');</v>
      </c>
      <c r="KR95">
        <v>66</v>
      </c>
      <c r="KS95" t="str">
        <f>"xlswrite('G:\Mi unidad\1. PROYECTOS TELLO 2022\SCM SPILL OVERS\outputs\pobreza\informalidad\1%\simulacion_1\output_tests.xlsx',alpha1_hat_vec_"&amp;KR95&amp;"','alpha1_hat_vec_"&amp;KR95&amp;"');"</f>
        <v>xlswrite('G:\Mi unidad\1. PROYECTOS TELLO 2022\SCM SPILL OVERS\outputs\pobreza\informalidad\1%\simulacion_1\output_tests.xlsx',alpha1_hat_vec_66','alpha1_hat_vec_66');</v>
      </c>
      <c r="LE95">
        <v>66</v>
      </c>
      <c r="LF95" t="str">
        <f>"xlswrite('G:\Mi unidad\1. PROYECTOS TELLO 2022\SCM SPILL OVERS\outputs\pobreza\alimentos\1%\simulacion_1\output_tests.xlsx',alpha1_hat_vec_"&amp;LE95&amp;"','alpha1_hat_vec_"&amp;LE95&amp;"');"</f>
        <v>xlswrite('G:\Mi unidad\1. PROYECTOS TELLO 2022\SCM SPILL OVERS\outputs\pobreza\alimentos\1%\simulacion_1\output_tests.xlsx',alpha1_hat_vec_66','alpha1_hat_vec_66');</v>
      </c>
      <c r="LL95">
        <v>66</v>
      </c>
      <c r="LM95" t="str">
        <f>"xlswrite('G:\Mi unidad\1. PROYECTOS TELLO 2022\SCM SPILL OVERS\outputs\pobreza\jefe_hogar\1%\simulacion_1\output_tests.xlsx',alpha1_hat_vec_"&amp;LL95&amp;"','alpha1_hat_vec_"&amp;LL95&amp;"');"</f>
        <v>xlswrite('G:\Mi unidad\1. PROYECTOS TELLO 2022\SCM SPILL OVERS\outputs\pobreza\jefe_hogar\1%\simulacion_1\output_tests.xlsx',alpha1_hat_vec_66','alpha1_hat_vec_66');</v>
      </c>
      <c r="LS95">
        <v>66</v>
      </c>
      <c r="LT95" t="str">
        <f>"xlswrite('G:\Mi unidad\1. PROYECTOS TELLO 2022\SCM SPILL OVERS\outputs\pobreza\mujeres\1%\simulacion_1\output_tests.xlsx',alpha1_hat_vec_"&amp;LS95&amp;"','alpha1_hat_vec_"&amp;LS95&amp;"');"</f>
        <v>xlswrite('G:\Mi unidad\1. PROYECTOS TELLO 2022\SCM SPILL OVERS\outputs\pobreza\mujeres\1%\simulacion_1\output_tests.xlsx',alpha1_hat_vec_66','alpha1_hat_vec_66');</v>
      </c>
      <c r="ME95">
        <v>66</v>
      </c>
      <c r="MF95" t="str">
        <f>"xlswrite('G:\Mi unidad\1. PROYECTOS TELLO 2022\SCM SPILL OVERS\outputs\pobreza\criminalidad\1%\simulacion_1\output_tests.xlsx',alpha1_hat_vec_"&amp;ME95&amp;"','alpha1_hat_vec_"&amp;ME95&amp;"');"</f>
        <v>xlswrite('G:\Mi unidad\1. PROYECTOS TELLO 2022\SCM SPILL OVERS\outputs\pobreza\criminalidad\1%\simulacion_1\output_tests.xlsx',alpha1_hat_vec_66','alpha1_hat_vec_66');</v>
      </c>
    </row>
    <row r="96" spans="64:344" x14ac:dyDescent="0.3">
      <c r="BL96">
        <v>66</v>
      </c>
      <c r="BR96">
        <v>66</v>
      </c>
      <c r="BS96" s="1" t="str">
        <f>"A_"&amp;BR92&amp;"(:,ind_"&amp;BR92&amp;" == 0) = [];"</f>
        <v>A_66(:,ind_66 == 0) = [];</v>
      </c>
      <c r="BX96">
        <v>66</v>
      </c>
      <c r="BY96" s="1" t="str">
        <f>"A_"&amp;BX92&amp;"(:,ind_"&amp;BX92&amp;" == 0) = [];"</f>
        <v>A_66(:,ind_66 == 0) = [];</v>
      </c>
      <c r="CD96">
        <v>66</v>
      </c>
      <c r="CE96" s="1" t="str">
        <f>"A_"&amp;CD92&amp;"(:,ind_"&amp;CD92&amp;" == 0) = [];"</f>
        <v>A_66(:,ind_66 == 0) = [];</v>
      </c>
      <c r="CJ96">
        <v>66</v>
      </c>
      <c r="CK96" s="1" t="str">
        <f>"A_"&amp;CJ92&amp;"(:,ind_"&amp;CJ92&amp;" == 0) = [];"</f>
        <v>A_66(:,ind_66 == 0) = [];</v>
      </c>
      <c r="CP96">
        <v>66</v>
      </c>
      <c r="CQ96" s="1" t="str">
        <f>"A_"&amp;CP92&amp;"(:,ind_"&amp;CP92&amp;" == 0) = [];"</f>
        <v>A_66(:,ind_66 == 0) = [];</v>
      </c>
      <c r="CW96">
        <v>66</v>
      </c>
      <c r="CX96" s="1" t="str">
        <f>"ind_"&amp;CW94&amp;" = xlsread('spillover_alimentos_"&amp;CW94&amp;".xlsx')"</f>
        <v>ind_66 = xlsread('spillover_alimentos_66.xlsx')</v>
      </c>
      <c r="DB96">
        <v>66</v>
      </c>
      <c r="DC96" s="1" t="str">
        <f>"A_"&amp;DB92&amp;"(:,ind_"&amp;DB92&amp;" == 0) = [];"</f>
        <v>A_66(:,ind_66 == 0) = [];</v>
      </c>
      <c r="DG96">
        <v>66</v>
      </c>
      <c r="DH96" s="1" t="str">
        <f>"A_"&amp;DG92&amp;"(:,ind_"&amp;DG92&amp;" == 0) = [];"</f>
        <v>A_66(:,ind_66 == 0) = [];</v>
      </c>
      <c r="DL96">
        <v>66</v>
      </c>
      <c r="DM96" s="1" t="str">
        <f>"A_"&amp;DL92&amp;"(:,ind_"&amp;DL92&amp;" == 0) = [];"</f>
        <v>A_66(:,ind_66 == 0) = [];</v>
      </c>
      <c r="DQ96" s="1"/>
      <c r="EG96">
        <v>41</v>
      </c>
      <c r="EH96" s="1" t="str">
        <f>"synthetic_control_sp_"&amp;EG96&amp;"(T+s) = Y_"&amp;EG96&amp;"(1,T+s)-alpha1_hat_vec_"&amp;EG96&amp;"(s);"</f>
        <v>synthetic_control_sp_41(T+s) = Y_41(1,T+s)-alpha1_hat_vec_41(s);</v>
      </c>
      <c r="FF96" s="1" t="str">
        <f>"xlswrite('G:\Mi unidad\1. PROYECTOS TELLO 2022\SCM SPILL OVERS\outputs\pobreza\distancia_centro_salud\1%\simulacion_1\synthetic_control_spillover_outputs.xlsx',synthetic_control_sp_"&amp;$A37&amp;","&amp;$A37&amp;");"</f>
        <v>xlswrite('G:\Mi unidad\1. PROYECTOS TELLO 2022\SCM SPILL OVERS\outputs\pobreza\distancia_centro_salud\1%\simulacion_1\synthetic_control_spillover_outputs.xlsx',synthetic_control_sp_104,104);</v>
      </c>
      <c r="FM96" s="1" t="str">
        <f>"xlswrite('G:\Mi unidad\1. PROYECTOS TELLO 2022\SCM SPILL OVERS\outputs\pobreza\informalidad\1%\simulacion_1\synthetic_control_spillover_outputs.xlsx',synthetic_control_sp_"&amp;$A37&amp;","&amp;$A37&amp;");"</f>
        <v>xlswrite('G:\Mi unidad\1. PROYECTOS TELLO 2022\SCM SPILL OVERS\outputs\pobreza\informalidad\1%\simulacion_1\synthetic_control_spillover_outputs.xlsx',synthetic_control_sp_104,104);</v>
      </c>
      <c r="FS96" s="1" t="str">
        <f>"xlswrite('G:\Mi unidad\1. PROYECTOS TELLO 2022\SCM SPILL OVERS\outputs\pobreza\densidad\1%\simulacion_1\synthetic_control_spillover_outputs.xlsx',synthetic_control_sp_"&amp;$A37&amp;","&amp;$A37&amp;");"</f>
        <v>xlswrite('G:\Mi unidad\1. PROYECTOS TELLO 2022\SCM SPILL OVERS\outputs\pobreza\densidad\1%\simulacion_1\synthetic_control_spillover_outputs.xlsx',synthetic_control_sp_104,104);</v>
      </c>
      <c r="FZ96" s="1" t="str">
        <f>"xlswrite('G:\Mi unidad\1. PROYECTOS TELLO 2022\SCM SPILL OVERS\outputs\pobreza\bajo_niv_educ\1%\simulacion_1\synthetic_control_spillover_outputs.xlsx',synthetic_control_sp_"&amp;$A37&amp;","&amp;$A37&amp;");"</f>
        <v>xlswrite('G:\Mi unidad\1. PROYECTOS TELLO 2022\SCM SPILL OVERS\outputs\pobreza\bajo_niv_educ\1%\simulacion_1\synthetic_control_spillover_outputs.xlsx',synthetic_control_sp_104,104);</v>
      </c>
      <c r="GF96" s="1" t="str">
        <f>"xlswrite('G:\Mi unidad\1. PROYECTOS TELLO 2022\SCM SPILL OVERS\outputs\pobreza\bajo_ingreso\1%\simulacion_1\synthetic_control_spillover_outputs.xlsx',synthetic_control_sp_"&amp;$A37&amp;","&amp;$A37&amp;");"</f>
        <v>xlswrite('G:\Mi unidad\1. PROYECTOS TELLO 2022\SCM SPILL OVERS\outputs\pobreza\bajo_ingreso\1%\simulacion_1\synthetic_control_spillover_outputs.xlsx',synthetic_control_sp_104,104);</v>
      </c>
      <c r="GL96" s="1" t="str">
        <f>"xlswrite('G:\Mi unidad\1. PROYECTOS TELLO 2022\SCM SPILL OVERS\outputs\pobreza\densidad_g\1%\simulacion_1\synthetic_control_spillover_outputs.xlsx',synthetic_control_sp_"&amp;$A37&amp;","&amp;$A37&amp;");"</f>
        <v>xlswrite('G:\Mi unidad\1. PROYECTOS TELLO 2022\SCM SPILL OVERS\outputs\pobreza\densidad_g\1%\simulacion_1\synthetic_control_spillover_outputs.xlsx',synthetic_control_sp_104,104);</v>
      </c>
      <c r="GS96" s="1" t="str">
        <f>"xlswrite('G:\Mi unidad\1. PROYECTOS TELLO 2022\SCM SPILL OVERS\outputs\pobreza\alimentos\1%\simulacion_1\synthetic_control_spillover_outputs.xlsx',synthetic_control_sp_"&amp;$A37&amp;","&amp;$A37&amp;");"</f>
        <v>xlswrite('G:\Mi unidad\1. PROYECTOS TELLO 2022\SCM SPILL OVERS\outputs\pobreza\alimentos\1%\simulacion_1\synthetic_control_spillover_outputs.xlsx',synthetic_control_sp_104,104);</v>
      </c>
      <c r="GZ96" s="1" t="str">
        <f>"xlswrite('G:\Mi unidad\1. PROYECTOS TELLO 2022\SCM SPILL OVERS\outputs\pobreza\jefe_hogar\1%\simulacion_1\synthetic_control_spillover_outputs.xlsx',synthetic_control_sp_"&amp;$A37&amp;","&amp;$A37&amp;");"</f>
        <v>xlswrite('G:\Mi unidad\1. PROYECTOS TELLO 2022\SCM SPILL OVERS\outputs\pobreza\jefe_hogar\1%\simulacion_1\synthetic_control_spillover_outputs.xlsx',synthetic_control_sp_104,104);</v>
      </c>
      <c r="HF96" s="1" t="str">
        <f>"xlswrite('G:\Mi unidad\1. PROYECTOS TELLO 2022\SCM SPILL OVERS\outputs\pobreza\mujeres\1%\simulacion_1\synthetic_control_spillover_outputs.xlsx',synthetic_control_sp_"&amp;$A37&amp;","&amp;$A37&amp;");"</f>
        <v>xlswrite('G:\Mi unidad\1. PROYECTOS TELLO 2022\SCM SPILL OVERS\outputs\pobreza\mujeres\1%\simulacion_1\synthetic_control_spillover_outputs.xlsx',synthetic_control_sp_104,104);</v>
      </c>
      <c r="HL96" s="1" t="str">
        <f>"xlswrite('G:\Mi unidad\1. PROYECTOS TELLO 2022\SCM SPILL OVERS\outputs\pobreza\criminalidad\1%\simulacion_1\synthetic_control_spillover_outputs.xlsx',synthetic_control_sp_"&amp;$A37&amp;","&amp;$A37&amp;");"</f>
        <v>xlswrite('G:\Mi unidad\1. PROYECTOS TELLO 2022\SCM SPILL OVERS\outputs\pobreza\criminalidad\1%\simulacion_1\synthetic_control_spillover_outputs.xlsx',synthetic_control_sp_104,104);</v>
      </c>
      <c r="HS96">
        <v>39</v>
      </c>
      <c r="HT96" t="s">
        <v>35</v>
      </c>
      <c r="HZ96">
        <v>55</v>
      </c>
      <c r="IA96" t="s">
        <v>37</v>
      </c>
      <c r="IG96">
        <v>66</v>
      </c>
      <c r="IH96" t="str">
        <f>"xlswrite('G:\Mi unidad\1. PROYECTOS TELLO 2022\SCM SPILL OVERS\outputs\pobreza\bajo_niv_educ\1%\simulacion_1\output_tests.xlsx',spillover_test_"&amp;IG96&amp;"','sp_test_"&amp;IG96&amp;"');"</f>
        <v>xlswrite('G:\Mi unidad\1. PROYECTOS TELLO 2022\SCM SPILL OVERS\outputs\pobreza\bajo_niv_educ\1%\simulacion_1\output_tests.xlsx',spillover_test_66','sp_test_66');</v>
      </c>
      <c r="IU96">
        <v>66</v>
      </c>
      <c r="IV96" t="str">
        <f>"xlswrite('G:\Mi unidad\1. PROYECTOS TELLO 2022\SCM SPILL OVERS\outputs\pobreza\bajo_ingreso\1%\simulacion_1\output_tests.xlsx',spillover_test_"&amp;IU96&amp;"','sp_test_"&amp;IU96&amp;"');"</f>
        <v>xlswrite('G:\Mi unidad\1. PROYECTOS TELLO 2022\SCM SPILL OVERS\outputs\pobreza\bajo_ingreso\1%\simulacion_1\output_tests.xlsx',spillover_test_66','sp_test_66');</v>
      </c>
      <c r="JG96">
        <v>66</v>
      </c>
      <c r="JH96" t="str">
        <f>"xlswrite('G:\Mi unidad\1. PROYECTOS TELLO 2022\SCM SPILL OVERS\outputs\pobreza\densidad\1%\simulacion_1\output_tests.xlsx',spillover_test_"&amp;JG96&amp;"','sp_test_"&amp;JG96&amp;"');"</f>
        <v>xlswrite('G:\Mi unidad\1. PROYECTOS TELLO 2022\SCM SPILL OVERS\outputs\pobreza\densidad\1%\simulacion_1\output_tests.xlsx',spillover_test_66','sp_test_66');</v>
      </c>
      <c r="JS96">
        <v>66</v>
      </c>
      <c r="JT96" t="str">
        <f>"xlswrite('G:\Mi unidad\1. PROYECTOS TELLO 2022\SCM SPILL OVERS\outputs\pobreza\densidad_g\1%\simulacion_1\output_tests.xlsx',spillover_test_"&amp;JS96&amp;"','sp_test_"&amp;JS96&amp;"');"</f>
        <v>xlswrite('G:\Mi unidad\1. PROYECTOS TELLO 2022\SCM SPILL OVERS\outputs\pobreza\densidad_g\1%\simulacion_1\output_tests.xlsx',spillover_test_66','sp_test_66');</v>
      </c>
      <c r="KE96">
        <v>66</v>
      </c>
      <c r="KF96" t="str">
        <f>"xlswrite('G:\Mi unidad\1. PROYECTOS TELLO 2022\SCM SPILL OVERS\outputs\pobreza\distancia_centro_salud\1%\simulacion_1\output_tests.xlsx',spillover_test_"&amp;KE96&amp;"','sp_test_"&amp;KE96&amp;"');"</f>
        <v>xlswrite('G:\Mi unidad\1. PROYECTOS TELLO 2022\SCM SPILL OVERS\outputs\pobreza\distancia_centro_salud\1%\simulacion_1\output_tests.xlsx',spillover_test_66','sp_test_66');</v>
      </c>
      <c r="KR96">
        <v>66</v>
      </c>
      <c r="KS96" t="str">
        <f>"xlswrite('G:\Mi unidad\1. PROYECTOS TELLO 2022\SCM SPILL OVERS\outputs\pobreza\informalidad\1%\simulacion_1\output_tests.xlsx',spillover_test_"&amp;KR96&amp;"','sp_test_"&amp;KR96&amp;"');"</f>
        <v>xlswrite('G:\Mi unidad\1. PROYECTOS TELLO 2022\SCM SPILL OVERS\outputs\pobreza\informalidad\1%\simulacion_1\output_tests.xlsx',spillover_test_66','sp_test_66');</v>
      </c>
      <c r="LE96">
        <v>66</v>
      </c>
      <c r="LF96" t="str">
        <f>"xlswrite('G:\Mi unidad\1. PROYECTOS TELLO 2022\SCM SPILL OVERS\outputs\pobreza\alimentos\1%\simulacion_1\output_tests.xlsx',spillover_test_"&amp;LE96&amp;"','sp_test_"&amp;LE96&amp;"');"</f>
        <v>xlswrite('G:\Mi unidad\1. PROYECTOS TELLO 2022\SCM SPILL OVERS\outputs\pobreza\alimentos\1%\simulacion_1\output_tests.xlsx',spillover_test_66','sp_test_66');</v>
      </c>
      <c r="LL96">
        <v>66</v>
      </c>
      <c r="LM96" t="str">
        <f>"xlswrite('G:\Mi unidad\1. PROYECTOS TELLO 2022\SCM SPILL OVERS\outputs\pobreza\jefe_hogar\1%\simulacion_1\output_tests.xlsx',spillover_test_"&amp;LL96&amp;"','sp_test_"&amp;LL96&amp;"');"</f>
        <v>xlswrite('G:\Mi unidad\1. PROYECTOS TELLO 2022\SCM SPILL OVERS\outputs\pobreza\jefe_hogar\1%\simulacion_1\output_tests.xlsx',spillover_test_66','sp_test_66');</v>
      </c>
      <c r="LS96">
        <v>66</v>
      </c>
      <c r="LT96" t="str">
        <f>"xlswrite('G:\Mi unidad\1. PROYECTOS TELLO 2022\SCM SPILL OVERS\outputs\pobreza\mujeres\1%\simulacion_1\output_tests.xlsx',spillover_test_"&amp;LS96&amp;"','sp_test_"&amp;LS96&amp;"');"</f>
        <v>xlswrite('G:\Mi unidad\1. PROYECTOS TELLO 2022\SCM SPILL OVERS\outputs\pobreza\mujeres\1%\simulacion_1\output_tests.xlsx',spillover_test_66','sp_test_66');</v>
      </c>
      <c r="ME96">
        <v>66</v>
      </c>
      <c r="MF96" t="str">
        <f>"xlswrite('G:\Mi unidad\1. PROYECTOS TELLO 2022\SCM SPILL OVERS\outputs\pobreza\criminalidad\1%\simulacion_1\output_tests.xlsx',spillover_test_"&amp;ME96&amp;"','sp_test_"&amp;ME96&amp;"');"</f>
        <v>xlswrite('G:\Mi unidad\1. PROYECTOS TELLO 2022\SCM SPILL OVERS\outputs\pobreza\criminalidad\1%\simulacion_1\output_tests.xlsx',spillover_test_66','sp_test_66');</v>
      </c>
    </row>
    <row r="97" spans="64:344" x14ac:dyDescent="0.3">
      <c r="BL97">
        <v>71</v>
      </c>
      <c r="BM97" s="1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P97">
        <v>71</v>
      </c>
      <c r="CQ97" t="str">
        <f>"%A_"&amp;CP97</f>
        <v>%A_71</v>
      </c>
      <c r="CW97">
        <v>71</v>
      </c>
      <c r="CX97" s="1" t="str">
        <f>"A_"&amp;CW94&amp;" = eye(N);"</f>
        <v>A_66 = eye(N);</v>
      </c>
      <c r="DB97">
        <v>71</v>
      </c>
      <c r="DC97" t="str">
        <f>"%A_"&amp;DB97</f>
        <v>%A_71</v>
      </c>
      <c r="DG97">
        <v>71</v>
      </c>
      <c r="DH97" t="str">
        <f>"%A_"&amp;DG97</f>
        <v>%A_71</v>
      </c>
      <c r="DL97">
        <v>71</v>
      </c>
      <c r="DM97" t="str">
        <f>"%A_"&amp;DL97</f>
        <v>%A_71</v>
      </c>
      <c r="DQ97" s="1"/>
      <c r="EG97">
        <v>41</v>
      </c>
      <c r="EH97" s="3" t="s">
        <v>18</v>
      </c>
      <c r="FF97" s="1" t="str">
        <f>"xlswrite('G:\Mi unidad\1. PROYECTOS TELLO 2022\SCM SPILL OVERS\outputs\pobreza\distancia_centro_salud\1%\simulacion_1\synthetic_control_spillover_outputs.xlsx',synthetic_control_sp_"&amp;$A38&amp;","&amp;$A38&amp;");"</f>
        <v>xlswrite('G:\Mi unidad\1. PROYECTOS TELLO 2022\SCM SPILL OVERS\outputs\pobreza\distancia_centro_salud\1%\simulacion_1\synthetic_control_spillover_outputs.xlsx',synthetic_control_sp_105,105);</v>
      </c>
      <c r="FM97" s="1" t="str">
        <f>"xlswrite('G:\Mi unidad\1. PROYECTOS TELLO 2022\SCM SPILL OVERS\outputs\pobreza\informalidad\1%\simulacion_1\synthetic_control_spillover_outputs.xlsx',synthetic_control_sp_"&amp;$A38&amp;","&amp;$A38&amp;");"</f>
        <v>xlswrite('G:\Mi unidad\1. PROYECTOS TELLO 2022\SCM SPILL OVERS\outputs\pobreza\informalidad\1%\simulacion_1\synthetic_control_spillover_outputs.xlsx',synthetic_control_sp_105,105);</v>
      </c>
      <c r="FS97" s="1" t="str">
        <f>"xlswrite('G:\Mi unidad\1. PROYECTOS TELLO 2022\SCM SPILL OVERS\outputs\pobreza\densidad\1%\simulacion_1\synthetic_control_spillover_outputs.xlsx',synthetic_control_sp_"&amp;$A38&amp;","&amp;$A38&amp;");"</f>
        <v>xlswrite('G:\Mi unidad\1. PROYECTOS TELLO 2022\SCM SPILL OVERS\outputs\pobreza\densidad\1%\simulacion_1\synthetic_control_spillover_outputs.xlsx',synthetic_control_sp_105,105);</v>
      </c>
      <c r="FZ97" s="1" t="str">
        <f>"xlswrite('G:\Mi unidad\1. PROYECTOS TELLO 2022\SCM SPILL OVERS\outputs\pobreza\bajo_niv_educ\1%\simulacion_1\synthetic_control_spillover_outputs.xlsx',synthetic_control_sp_"&amp;$A38&amp;","&amp;$A38&amp;");"</f>
        <v>xlswrite('G:\Mi unidad\1. PROYECTOS TELLO 2022\SCM SPILL OVERS\outputs\pobreza\bajo_niv_educ\1%\simulacion_1\synthetic_control_spillover_outputs.xlsx',synthetic_control_sp_105,105);</v>
      </c>
      <c r="GF97" s="1" t="str">
        <f>"xlswrite('G:\Mi unidad\1. PROYECTOS TELLO 2022\SCM SPILL OVERS\outputs\pobreza\bajo_ingreso\1%\simulacion_1\synthetic_control_spillover_outputs.xlsx',synthetic_control_sp_"&amp;$A38&amp;","&amp;$A38&amp;");"</f>
        <v>xlswrite('G:\Mi unidad\1. PROYECTOS TELLO 2022\SCM SPILL OVERS\outputs\pobreza\bajo_ingreso\1%\simulacion_1\synthetic_control_spillover_outputs.xlsx',synthetic_control_sp_105,105);</v>
      </c>
      <c r="GL97" s="1" t="str">
        <f>"xlswrite('G:\Mi unidad\1. PROYECTOS TELLO 2022\SCM SPILL OVERS\outputs\pobreza\densidad_g\1%\simulacion_1\synthetic_control_spillover_outputs.xlsx',synthetic_control_sp_"&amp;$A38&amp;","&amp;$A38&amp;");"</f>
        <v>xlswrite('G:\Mi unidad\1. PROYECTOS TELLO 2022\SCM SPILL OVERS\outputs\pobreza\densidad_g\1%\simulacion_1\synthetic_control_spillover_outputs.xlsx',synthetic_control_sp_105,105);</v>
      </c>
      <c r="GS97" s="1" t="str">
        <f>"xlswrite('G:\Mi unidad\1. PROYECTOS TELLO 2022\SCM SPILL OVERS\outputs\pobreza\alimentos\1%\simulacion_1\synthetic_control_spillover_outputs.xlsx',synthetic_control_sp_"&amp;$A38&amp;","&amp;$A38&amp;");"</f>
        <v>xlswrite('G:\Mi unidad\1. PROYECTOS TELLO 2022\SCM SPILL OVERS\outputs\pobreza\alimentos\1%\simulacion_1\synthetic_control_spillover_outputs.xlsx',synthetic_control_sp_105,105);</v>
      </c>
      <c r="GZ97" s="1" t="str">
        <f>"xlswrite('G:\Mi unidad\1. PROYECTOS TELLO 2022\SCM SPILL OVERS\outputs\pobreza\jefe_hogar\1%\simulacion_1\synthetic_control_spillover_outputs.xlsx',synthetic_control_sp_"&amp;$A38&amp;","&amp;$A38&amp;");"</f>
        <v>xlswrite('G:\Mi unidad\1. PROYECTOS TELLO 2022\SCM SPILL OVERS\outputs\pobreza\jefe_hogar\1%\simulacion_1\synthetic_control_spillover_outputs.xlsx',synthetic_control_sp_105,105);</v>
      </c>
      <c r="HF97" s="1" t="str">
        <f>"xlswrite('G:\Mi unidad\1. PROYECTOS TELLO 2022\SCM SPILL OVERS\outputs\pobreza\mujeres\1%\simulacion_1\synthetic_control_spillover_outputs.xlsx',synthetic_control_sp_"&amp;$A38&amp;","&amp;$A38&amp;");"</f>
        <v>xlswrite('G:\Mi unidad\1. PROYECTOS TELLO 2022\SCM SPILL OVERS\outputs\pobreza\mujeres\1%\simulacion_1\synthetic_control_spillover_outputs.xlsx',synthetic_control_sp_105,105);</v>
      </c>
      <c r="HL97" s="1" t="str">
        <f>"xlswrite('G:\Mi unidad\1. PROYECTOS TELLO 2022\SCM SPILL OVERS\outputs\pobreza\criminalidad\1%\simulacion_1\synthetic_control_spillover_outputs.xlsx',synthetic_control_sp_"&amp;$A38&amp;","&amp;$A38&amp;");"</f>
        <v>xlswrite('G:\Mi unidad\1. PROYECTOS TELLO 2022\SCM SPILL OVERS\outputs\pobreza\criminalidad\1%\simulacion_1\synthetic_control_spillover_outputs.xlsx',synthetic_control_sp_105,105);</v>
      </c>
      <c r="HS97">
        <v>39</v>
      </c>
      <c r="HT97" t="str">
        <f>"    [p_value_"&amp;HS97&amp; ",lb_"&amp;HS97&amp;",ub_"&amp;HS97&amp;"] = sp_andrews_te(Y_pre_"&amp;HS97&amp;",pobreza_"&amp;HS97&amp;"(:,T+s),A_"&amp;HS97&amp;",C,.05);"</f>
        <v xml:space="preserve">    [p_value_39,lb_39,ub_39] = sp_andrews_te(Y_pre_39,pobreza_39(:,T+s),A_39,C,.05);</v>
      </c>
      <c r="HZ97">
        <v>55</v>
      </c>
      <c r="IA97" t="str">
        <f>"    spillover_test_"&amp;HZ97&amp;"(s) = sp_andrews(Y_pre_"&amp;HZ97&amp;",pobreza_"&amp;HZ97&amp;"(:,T+s),A_"&amp;HZ97&amp;",C,d,alpha_sig);"</f>
        <v xml:space="preserve">    spillover_test_55(s) = sp_andrews(Y_pre_55,pobreza_55(:,T+s),A_55,C,d,alpha_sig);</v>
      </c>
      <c r="IG97">
        <v>71</v>
      </c>
      <c r="IH97" t="str">
        <f>"xlswrite('G:\Mi unidad\1. PROYECTOS TELLO 2022\SCM SPILL OVERS\outputs\pobreza\bajo_niv_educ\1%\simulacion_1\output_tests.xlsx',lb_vec_"&amp;IG97&amp;"','lb_vec_"&amp;IG97&amp;"');"</f>
        <v>xlswrite('G:\Mi unidad\1. PROYECTOS TELLO 2022\SCM SPILL OVERS\outputs\pobreza\bajo_niv_educ\1%\simulacion_1\output_tests.xlsx',lb_vec_71','lb_vec_71');</v>
      </c>
      <c r="IU97">
        <v>71</v>
      </c>
      <c r="IV97" t="str">
        <f>"xlswrite('G:\Mi unidad\1. PROYECTOS TELLO 2022\SCM SPILL OVERS\outputs\pobreza\bajo_ingreso\1%\simulacion_1\output_tests.xlsx',lb_vec_"&amp;IU97&amp;"','lb_vec_"&amp;IU97&amp;"');"</f>
        <v>xlswrite('G:\Mi unidad\1. PROYECTOS TELLO 2022\SCM SPILL OVERS\outputs\pobreza\bajo_ingreso\1%\simulacion_1\output_tests.xlsx',lb_vec_71','lb_vec_71');</v>
      </c>
      <c r="JG97">
        <v>71</v>
      </c>
      <c r="JH97" t="str">
        <f>"xlswrite('G:\Mi unidad\1. PROYECTOS TELLO 2022\SCM SPILL OVERS\outputs\pobreza\densidad\1%\simulacion_1\output_tests.xlsx',lb_vec_"&amp;JG97&amp;"','lb_vec_"&amp;JG97&amp;"');"</f>
        <v>xlswrite('G:\Mi unidad\1. PROYECTOS TELLO 2022\SCM SPILL OVERS\outputs\pobreza\densidad\1%\simulacion_1\output_tests.xlsx',lb_vec_71','lb_vec_71');</v>
      </c>
      <c r="JS97">
        <v>71</v>
      </c>
      <c r="JT97" t="str">
        <f>"xlswrite('G:\Mi unidad\1. PROYECTOS TELLO 2022\SCM SPILL OVERS\outputs\pobreza\densidad_g\1%\simulacion_1\output_tests.xlsx',lb_vec_"&amp;JS97&amp;"','lb_vec_"&amp;JS97&amp;"');"</f>
        <v>xlswrite('G:\Mi unidad\1. PROYECTOS TELLO 2022\SCM SPILL OVERS\outputs\pobreza\densidad_g\1%\simulacion_1\output_tests.xlsx',lb_vec_71','lb_vec_71');</v>
      </c>
      <c r="KE97">
        <v>71</v>
      </c>
      <c r="KF97" t="str">
        <f>"xlswrite('G:\Mi unidad\1. PROYECTOS TELLO 2022\SCM SPILL OVERS\outputs\pobreza\distancia_centro_salud\1%\simulacion_1\output_tests.xlsx',lb_vec_"&amp;KE97&amp;"','lb_vec_"&amp;KE97&amp;"');"</f>
        <v>xlswrite('G:\Mi unidad\1. PROYECTOS TELLO 2022\SCM SPILL OVERS\outputs\pobreza\distancia_centro_salud\1%\simulacion_1\output_tests.xlsx',lb_vec_71','lb_vec_71');</v>
      </c>
      <c r="KR97">
        <v>71</v>
      </c>
      <c r="KS97" t="str">
        <f>"xlswrite('G:\Mi unidad\1. PROYECTOS TELLO 2022\SCM SPILL OVERS\outputs\pobreza\informalidad\1%\simulacion_1\output_tests.xlsx',lb_vec_"&amp;KR97&amp;"','lb_vec_"&amp;KR97&amp;"');"</f>
        <v>xlswrite('G:\Mi unidad\1. PROYECTOS TELLO 2022\SCM SPILL OVERS\outputs\pobreza\informalidad\1%\simulacion_1\output_tests.xlsx',lb_vec_71','lb_vec_71');</v>
      </c>
      <c r="LE97">
        <v>71</v>
      </c>
      <c r="LF97" t="str">
        <f>"xlswrite('G:\Mi unidad\1. PROYECTOS TELLO 2022\SCM SPILL OVERS\outputs\pobreza\alimentos\1%\simulacion_1\output_tests.xlsx',lb_vec_"&amp;LE97&amp;"','lb_vec_"&amp;LE97&amp;"');"</f>
        <v>xlswrite('G:\Mi unidad\1. PROYECTOS TELLO 2022\SCM SPILL OVERS\outputs\pobreza\alimentos\1%\simulacion_1\output_tests.xlsx',lb_vec_71','lb_vec_71');</v>
      </c>
      <c r="LL97">
        <v>71</v>
      </c>
      <c r="LM97" t="str">
        <f>"xlswrite('G:\Mi unidad\1. PROYECTOS TELLO 2022\SCM SPILL OVERS\outputs\pobreza\jefe_hogar\1%\simulacion_1\output_tests.xlsx',lb_vec_"&amp;LL97&amp;"','lb_vec_"&amp;LL97&amp;"');"</f>
        <v>xlswrite('G:\Mi unidad\1. PROYECTOS TELLO 2022\SCM SPILL OVERS\outputs\pobreza\jefe_hogar\1%\simulacion_1\output_tests.xlsx',lb_vec_71','lb_vec_71');</v>
      </c>
      <c r="LS97">
        <v>71</v>
      </c>
      <c r="LT97" t="str">
        <f>"xlswrite('G:\Mi unidad\1. PROYECTOS TELLO 2022\SCM SPILL OVERS\outputs\pobreza\mujeres\1%\simulacion_1\output_tests.xlsx',lb_vec_"&amp;LS97&amp;"','lb_vec_"&amp;LS97&amp;"');"</f>
        <v>xlswrite('G:\Mi unidad\1. PROYECTOS TELLO 2022\SCM SPILL OVERS\outputs\pobreza\mujeres\1%\simulacion_1\output_tests.xlsx',lb_vec_71','lb_vec_71');</v>
      </c>
      <c r="ME97">
        <v>71</v>
      </c>
      <c r="MF97" t="str">
        <f>"xlswrite('G:\Mi unidad\1. PROYECTOS TELLO 2022\SCM SPILL OVERS\outputs\pobreza\criminalidad\1%\simulacion_1\output_tests.xlsx',lb_vec_"&amp;ME97&amp;"','lb_vec_"&amp;ME97&amp;"');"</f>
        <v>xlswrite('G:\Mi unidad\1. PROYECTOS TELLO 2022\SCM SPILL OVERS\outputs\pobreza\criminalidad\1%\simulacion_1\output_tests.xlsx',lb_vec_71','lb_vec_71');</v>
      </c>
    </row>
    <row r="98" spans="64:344" x14ac:dyDescent="0.3">
      <c r="BL98">
        <v>71</v>
      </c>
      <c r="BM98" s="1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P98">
        <v>71</v>
      </c>
      <c r="CQ98" t="str">
        <f>"% Provincia_"&amp;CP98</f>
        <v>% Provincia_71</v>
      </c>
      <c r="CW98">
        <v>71</v>
      </c>
      <c r="CX98" s="1" t="str">
        <f>"A_"&amp;CW94&amp;"(:,ind_"&amp;CW94&amp;" == 0) = [];"</f>
        <v>A_66(:,ind_66 == 0) = [];</v>
      </c>
      <c r="DB98">
        <v>71</v>
      </c>
      <c r="DC98" t="str">
        <f>"% Provincia_"&amp;DB98</f>
        <v>% Provincia_71</v>
      </c>
      <c r="DG98">
        <v>71</v>
      </c>
      <c r="DH98" t="str">
        <f>"% Provincia_"&amp;DG98</f>
        <v>% Provincia_71</v>
      </c>
      <c r="DL98">
        <v>71</v>
      </c>
      <c r="DM98" t="str">
        <f>"% Provincia_"&amp;DL98</f>
        <v>% Provincia_71</v>
      </c>
      <c r="DQ98" s="1"/>
      <c r="EG98">
        <v>42</v>
      </c>
      <c r="EH98" s="3" t="str">
        <f>"%PROVINCIA "&amp;EG98</f>
        <v>%PROVINCIA 42</v>
      </c>
      <c r="FF98" s="1" t="str">
        <f>"xlswrite('G:\Mi unidad\1. PROYECTOS TELLO 2022\SCM SPILL OVERS\outputs\pobreza\distancia_centro_salud\1%\simulacion_1\synthetic_control_spillover_outputs.xlsx',synthetic_control_sp_"&amp;$A39&amp;","&amp;$A39&amp;");"</f>
        <v>xlswrite('G:\Mi unidad\1. PROYECTOS TELLO 2022\SCM SPILL OVERS\outputs\pobreza\distancia_centro_salud\1%\simulacion_1\synthetic_control_spillover_outputs.xlsx',synthetic_control_sp_106,106);</v>
      </c>
      <c r="FM98" s="1" t="str">
        <f>"xlswrite('G:\Mi unidad\1. PROYECTOS TELLO 2022\SCM SPILL OVERS\outputs\pobreza\informalidad\1%\simulacion_1\synthetic_control_spillover_outputs.xlsx',synthetic_control_sp_"&amp;$A39&amp;","&amp;$A39&amp;");"</f>
        <v>xlswrite('G:\Mi unidad\1. PROYECTOS TELLO 2022\SCM SPILL OVERS\outputs\pobreza\informalidad\1%\simulacion_1\synthetic_control_spillover_outputs.xlsx',synthetic_control_sp_106,106);</v>
      </c>
      <c r="FS98" s="1" t="str">
        <f>"xlswrite('G:\Mi unidad\1. PROYECTOS TELLO 2022\SCM SPILL OVERS\outputs\pobreza\densidad\1%\simulacion_1\synthetic_control_spillover_outputs.xlsx',synthetic_control_sp_"&amp;$A39&amp;","&amp;$A39&amp;");"</f>
        <v>xlswrite('G:\Mi unidad\1. PROYECTOS TELLO 2022\SCM SPILL OVERS\outputs\pobreza\densidad\1%\simulacion_1\synthetic_control_spillover_outputs.xlsx',synthetic_control_sp_106,106);</v>
      </c>
      <c r="FZ98" s="1" t="str">
        <f>"xlswrite('G:\Mi unidad\1. PROYECTOS TELLO 2022\SCM SPILL OVERS\outputs\pobreza\bajo_niv_educ\1%\simulacion_1\synthetic_control_spillover_outputs.xlsx',synthetic_control_sp_"&amp;$A39&amp;","&amp;$A39&amp;");"</f>
        <v>xlswrite('G:\Mi unidad\1. PROYECTOS TELLO 2022\SCM SPILL OVERS\outputs\pobreza\bajo_niv_educ\1%\simulacion_1\synthetic_control_spillover_outputs.xlsx',synthetic_control_sp_106,106);</v>
      </c>
      <c r="GF98" s="1" t="str">
        <f>"xlswrite('G:\Mi unidad\1. PROYECTOS TELLO 2022\SCM SPILL OVERS\outputs\pobreza\bajo_ingreso\1%\simulacion_1\synthetic_control_spillover_outputs.xlsx',synthetic_control_sp_"&amp;$A39&amp;","&amp;$A39&amp;");"</f>
        <v>xlswrite('G:\Mi unidad\1. PROYECTOS TELLO 2022\SCM SPILL OVERS\outputs\pobreza\bajo_ingreso\1%\simulacion_1\synthetic_control_spillover_outputs.xlsx',synthetic_control_sp_106,106);</v>
      </c>
      <c r="GL98" s="1" t="str">
        <f>"xlswrite('G:\Mi unidad\1. PROYECTOS TELLO 2022\SCM SPILL OVERS\outputs\pobreza\densidad_g\1%\simulacion_1\synthetic_control_spillover_outputs.xlsx',synthetic_control_sp_"&amp;$A39&amp;","&amp;$A39&amp;");"</f>
        <v>xlswrite('G:\Mi unidad\1. PROYECTOS TELLO 2022\SCM SPILL OVERS\outputs\pobreza\densidad_g\1%\simulacion_1\synthetic_control_spillover_outputs.xlsx',synthetic_control_sp_106,106);</v>
      </c>
      <c r="GS98" s="1" t="str">
        <f>"xlswrite('G:\Mi unidad\1. PROYECTOS TELLO 2022\SCM SPILL OVERS\outputs\pobreza\alimentos\1%\simulacion_1\synthetic_control_spillover_outputs.xlsx',synthetic_control_sp_"&amp;$A39&amp;","&amp;$A39&amp;");"</f>
        <v>xlswrite('G:\Mi unidad\1. PROYECTOS TELLO 2022\SCM SPILL OVERS\outputs\pobreza\alimentos\1%\simulacion_1\synthetic_control_spillover_outputs.xlsx',synthetic_control_sp_106,106);</v>
      </c>
      <c r="GZ98" s="1" t="str">
        <f>"xlswrite('G:\Mi unidad\1. PROYECTOS TELLO 2022\SCM SPILL OVERS\outputs\pobreza\jefe_hogar\1%\simulacion_1\synthetic_control_spillover_outputs.xlsx',synthetic_control_sp_"&amp;$A39&amp;","&amp;$A39&amp;");"</f>
        <v>xlswrite('G:\Mi unidad\1. PROYECTOS TELLO 2022\SCM SPILL OVERS\outputs\pobreza\jefe_hogar\1%\simulacion_1\synthetic_control_spillover_outputs.xlsx',synthetic_control_sp_106,106);</v>
      </c>
      <c r="HF98" s="1" t="str">
        <f>"xlswrite('G:\Mi unidad\1. PROYECTOS TELLO 2022\SCM SPILL OVERS\outputs\pobreza\mujeres\1%\simulacion_1\synthetic_control_spillover_outputs.xlsx',synthetic_control_sp_"&amp;$A39&amp;","&amp;$A39&amp;");"</f>
        <v>xlswrite('G:\Mi unidad\1. PROYECTOS TELLO 2022\SCM SPILL OVERS\outputs\pobreza\mujeres\1%\simulacion_1\synthetic_control_spillover_outputs.xlsx',synthetic_control_sp_106,106);</v>
      </c>
      <c r="HL98" s="1" t="str">
        <f>"xlswrite('G:\Mi unidad\1. PROYECTOS TELLO 2022\SCM SPILL OVERS\outputs\pobreza\criminalidad\1%\simulacion_1\synthetic_control_spillover_outputs.xlsx',synthetic_control_sp_"&amp;$A39&amp;","&amp;$A39&amp;");"</f>
        <v>xlswrite('G:\Mi unidad\1. PROYECTOS TELLO 2022\SCM SPILL OVERS\outputs\pobreza\criminalidad\1%\simulacion_1\synthetic_control_spillover_outputs.xlsx',synthetic_control_sp_106,106);</v>
      </c>
      <c r="HS98">
        <v>39</v>
      </c>
      <c r="HT98" t="str">
        <f>"    p_value_vec_"&amp;HS98&amp;"(s) = p_value_"&amp;HS98&amp;";"</f>
        <v xml:space="preserve">    p_value_vec_39(s) = p_value_39;</v>
      </c>
      <c r="HZ98">
        <v>55</v>
      </c>
      <c r="IA98" t="s">
        <v>18</v>
      </c>
      <c r="IG98">
        <v>71</v>
      </c>
      <c r="IH98" t="str">
        <f>"xlswrite('G:\Mi unidad\1. PROYECTOS TELLO 2022\SCM SPILL OVERS\outputs\pobreza\bajo_niv_educ\1%\simulacion_1\output_tests.xlsx',ub_vec_"&amp;IG98&amp;"','ub_vec_"&amp;IG98&amp;"');"</f>
        <v>xlswrite('G:\Mi unidad\1. PROYECTOS TELLO 2022\SCM SPILL OVERS\outputs\pobreza\bajo_niv_educ\1%\simulacion_1\output_tests.xlsx',ub_vec_71','ub_vec_71');</v>
      </c>
      <c r="IU98">
        <v>71</v>
      </c>
      <c r="IV98" t="str">
        <f>"xlswrite('G:\Mi unidad\1. PROYECTOS TELLO 2022\SCM SPILL OVERS\outputs\pobreza\bajo_ingreso\1%\simulacion_1\output_tests.xlsx',ub_vec_"&amp;IU98&amp;"','ub_vec_"&amp;IU98&amp;"');"</f>
        <v>xlswrite('G:\Mi unidad\1. PROYECTOS TELLO 2022\SCM SPILL OVERS\outputs\pobreza\bajo_ingreso\1%\simulacion_1\output_tests.xlsx',ub_vec_71','ub_vec_71');</v>
      </c>
      <c r="JG98">
        <v>71</v>
      </c>
      <c r="JH98" t="str">
        <f>"xlswrite('G:\Mi unidad\1. PROYECTOS TELLO 2022\SCM SPILL OVERS\outputs\pobreza\densidad\1%\simulacion_1\output_tests.xlsx',ub_vec_"&amp;JG98&amp;"','ub_vec_"&amp;JG98&amp;"');"</f>
        <v>xlswrite('G:\Mi unidad\1. PROYECTOS TELLO 2022\SCM SPILL OVERS\outputs\pobreza\densidad\1%\simulacion_1\output_tests.xlsx',ub_vec_71','ub_vec_71');</v>
      </c>
      <c r="JS98">
        <v>71</v>
      </c>
      <c r="JT98" t="str">
        <f>"xlswrite('G:\Mi unidad\1. PROYECTOS TELLO 2022\SCM SPILL OVERS\outputs\pobreza\densidad_g\1%\simulacion_1\output_tests.xlsx',ub_vec_"&amp;JS98&amp;"','ub_vec_"&amp;JS98&amp;"');"</f>
        <v>xlswrite('G:\Mi unidad\1. PROYECTOS TELLO 2022\SCM SPILL OVERS\outputs\pobreza\densidad_g\1%\simulacion_1\output_tests.xlsx',ub_vec_71','ub_vec_71');</v>
      </c>
      <c r="KE98">
        <v>71</v>
      </c>
      <c r="KF98" t="str">
        <f>"xlswrite('G:\Mi unidad\1. PROYECTOS TELLO 2022\SCM SPILL OVERS\outputs\pobreza\distancia_centro_salud\1%\simulacion_1\output_tests.xlsx',ub_vec_"&amp;KE98&amp;"','ub_vec_"&amp;KE98&amp;"');"</f>
        <v>xlswrite('G:\Mi unidad\1. PROYECTOS TELLO 2022\SCM SPILL OVERS\outputs\pobreza\distancia_centro_salud\1%\simulacion_1\output_tests.xlsx',ub_vec_71','ub_vec_71');</v>
      </c>
      <c r="KR98">
        <v>71</v>
      </c>
      <c r="KS98" t="str">
        <f>"xlswrite('G:\Mi unidad\1. PROYECTOS TELLO 2022\SCM SPILL OVERS\outputs\pobreza\informalidad\1%\simulacion_1\output_tests.xlsx',ub_vec_"&amp;KR98&amp;"','ub_vec_"&amp;KR98&amp;"');"</f>
        <v>xlswrite('G:\Mi unidad\1. PROYECTOS TELLO 2022\SCM SPILL OVERS\outputs\pobreza\informalidad\1%\simulacion_1\output_tests.xlsx',ub_vec_71','ub_vec_71');</v>
      </c>
      <c r="LE98">
        <v>71</v>
      </c>
      <c r="LF98" t="str">
        <f>"xlswrite('G:\Mi unidad\1. PROYECTOS TELLO 2022\SCM SPILL OVERS\outputs\pobreza\alimentos\1%\simulacion_1\output_tests.xlsx',ub_vec_"&amp;LE98&amp;"','ub_vec_"&amp;LE98&amp;"');"</f>
        <v>xlswrite('G:\Mi unidad\1. PROYECTOS TELLO 2022\SCM SPILL OVERS\outputs\pobreza\alimentos\1%\simulacion_1\output_tests.xlsx',ub_vec_71','ub_vec_71');</v>
      </c>
      <c r="LL98">
        <v>71</v>
      </c>
      <c r="LM98" t="str">
        <f>"xlswrite('G:\Mi unidad\1. PROYECTOS TELLO 2022\SCM SPILL OVERS\outputs\pobreza\jefe_hogar\1%\simulacion_1\output_tests.xlsx',ub_vec_"&amp;LL98&amp;"','ub_vec_"&amp;LL98&amp;"');"</f>
        <v>xlswrite('G:\Mi unidad\1. PROYECTOS TELLO 2022\SCM SPILL OVERS\outputs\pobreza\jefe_hogar\1%\simulacion_1\output_tests.xlsx',ub_vec_71','ub_vec_71');</v>
      </c>
      <c r="LS98">
        <v>71</v>
      </c>
      <c r="LT98" t="str">
        <f>"xlswrite('G:\Mi unidad\1. PROYECTOS TELLO 2022\SCM SPILL OVERS\outputs\pobreza\mujeres\1%\simulacion_1\output_tests.xlsx',ub_vec_"&amp;LS98&amp;"','ub_vec_"&amp;LS98&amp;"');"</f>
        <v>xlswrite('G:\Mi unidad\1. PROYECTOS TELLO 2022\SCM SPILL OVERS\outputs\pobreza\mujeres\1%\simulacion_1\output_tests.xlsx',ub_vec_71','ub_vec_71');</v>
      </c>
      <c r="ME98">
        <v>71</v>
      </c>
      <c r="MF98" t="str">
        <f>"xlswrite('G:\Mi unidad\1. PROYECTOS TELLO 2022\SCM SPILL OVERS\outputs\pobreza\criminalidad\1%\simulacion_1\output_tests.xlsx',ub_vec_"&amp;ME98&amp;"','ub_vec_"&amp;ME98&amp;"');"</f>
        <v>xlswrite('G:\Mi unidad\1. PROYECTOS TELLO 2022\SCM SPILL OVERS\outputs\pobreza\criminalidad\1%\simulacion_1\output_tests.xlsx',ub_vec_71','ub_vec_71');</v>
      </c>
    </row>
    <row r="99" spans="64:344" x14ac:dyDescent="0.3">
      <c r="BL99">
        <v>71</v>
      </c>
      <c r="BM99" s="1" t="str">
        <f>"A_"&amp;BL97&amp;"(:,ind_"&amp;BL97&amp;" == 0) = [];"</f>
        <v>A_71(:,ind_71 == 0) = [];</v>
      </c>
      <c r="BR99">
        <v>71</v>
      </c>
      <c r="BS99" s="1" t="str">
        <f>"ind_"&amp;BR97&amp;" = xlsread('spillover_bajo_niv_educ_"&amp;BR97&amp;".xlsx')"</f>
        <v>ind_71 = xlsread('spillover_bajo_niv_educ_71.xlsx')</v>
      </c>
      <c r="BX99">
        <v>71</v>
      </c>
      <c r="BY99" s="1" t="str">
        <f>"ind_"&amp;BX97&amp;" = xlsread('spillover_bajo_ingreso_"&amp;BX97&amp;".xlsx')"</f>
        <v>ind_71 = xlsread('spillover_bajo_ingreso_71.xlsx')</v>
      </c>
      <c r="CD99">
        <v>71</v>
      </c>
      <c r="CE99" s="1" t="str">
        <f>"ind_"&amp;CD97&amp;" = xlsread('spillover_densidad_"&amp;CD97&amp;".xlsx')"</f>
        <v>ind_71 = xlsread('spillover_densidad_71.xlsx')</v>
      </c>
      <c r="CJ99">
        <v>71</v>
      </c>
      <c r="CK99" s="1" t="str">
        <f>"ind_"&amp;CJ97&amp;" = xlsread('spillover_densidad_g_"&amp;CJ97&amp;".xlsx')"</f>
        <v>ind_71 = xlsread('spillover_densidad_g_71.xlsx')</v>
      </c>
      <c r="CP99">
        <v>71</v>
      </c>
      <c r="CQ99" s="1" t="str">
        <f>"ind_"&amp;CP97&amp;" = xlsread('spillover_tiempo_cs_"&amp;CP97&amp;".xlsx')"</f>
        <v>ind_71 = xlsread('spillover_tiempo_cs_71.xlsx')</v>
      </c>
      <c r="CW99">
        <v>71</v>
      </c>
      <c r="CX99" t="str">
        <f>"%A_"&amp;CW99</f>
        <v>%A_71</v>
      </c>
      <c r="DB99">
        <v>71</v>
      </c>
      <c r="DC99" s="1" t="str">
        <f>"ind_"&amp;DB97&amp;" = xlsread('spillover_criminalidad_"&amp;DB97&amp;".xlsx')"</f>
        <v>ind_71 = xlsread('spillover_criminalidad_71.xlsx')</v>
      </c>
      <c r="DG99">
        <v>71</v>
      </c>
      <c r="DH99" s="1" t="str">
        <f>"ind_"&amp;DG97&amp;" = xlsread('spillover_jefe_hogar_"&amp;DG97&amp;".xlsx')"</f>
        <v>ind_71 = xlsread('spillover_jefe_hogar_71.xlsx')</v>
      </c>
      <c r="DL99">
        <v>71</v>
      </c>
      <c r="DM99" s="1" t="str">
        <f>"ind_"&amp;DL97&amp;" = xlsread('spillover_mujeres_"&amp;DL97&amp;".xlsx')"</f>
        <v>ind_71 = xlsread('spillover_mujeres_71.xlsx')</v>
      </c>
      <c r="DQ99" s="1"/>
      <c r="EG99">
        <v>42</v>
      </c>
      <c r="EH99" s="3" t="s">
        <v>17</v>
      </c>
      <c r="FF99" s="1" t="str">
        <f>"xlswrite('G:\Mi unidad\1. PROYECTOS TELLO 2022\SCM SPILL OVERS\outputs\pobreza\distancia_centro_salud\1%\simulacion_1\synthetic_control_spillover_outputs.xlsx',synthetic_control_sp_"&amp;$A40&amp;","&amp;$A40&amp;");"</f>
        <v>xlswrite('G:\Mi unidad\1. PROYECTOS TELLO 2022\SCM SPILL OVERS\outputs\pobreza\distancia_centro_salud\1%\simulacion_1\synthetic_control_spillover_outputs.xlsx',synthetic_control_sp_107,107);</v>
      </c>
      <c r="FM99" s="1" t="str">
        <f>"xlswrite('G:\Mi unidad\1. PROYECTOS TELLO 2022\SCM SPILL OVERS\outputs\pobreza\informalidad\1%\simulacion_1\synthetic_control_spillover_outputs.xlsx',synthetic_control_sp_"&amp;$A40&amp;","&amp;$A40&amp;");"</f>
        <v>xlswrite('G:\Mi unidad\1. PROYECTOS TELLO 2022\SCM SPILL OVERS\outputs\pobreza\informalidad\1%\simulacion_1\synthetic_control_spillover_outputs.xlsx',synthetic_control_sp_107,107);</v>
      </c>
      <c r="FS99" s="1" t="str">
        <f>"xlswrite('G:\Mi unidad\1. PROYECTOS TELLO 2022\SCM SPILL OVERS\outputs\pobreza\densidad\1%\simulacion_1\synthetic_control_spillover_outputs.xlsx',synthetic_control_sp_"&amp;$A40&amp;","&amp;$A40&amp;");"</f>
        <v>xlswrite('G:\Mi unidad\1. PROYECTOS TELLO 2022\SCM SPILL OVERS\outputs\pobreza\densidad\1%\simulacion_1\synthetic_control_spillover_outputs.xlsx',synthetic_control_sp_107,107);</v>
      </c>
      <c r="FZ99" s="1" t="str">
        <f>"xlswrite('G:\Mi unidad\1. PROYECTOS TELLO 2022\SCM SPILL OVERS\outputs\pobreza\bajo_niv_educ\1%\simulacion_1\synthetic_control_spillover_outputs.xlsx',synthetic_control_sp_"&amp;$A40&amp;","&amp;$A40&amp;");"</f>
        <v>xlswrite('G:\Mi unidad\1. PROYECTOS TELLO 2022\SCM SPILL OVERS\outputs\pobreza\bajo_niv_educ\1%\simulacion_1\synthetic_control_spillover_outputs.xlsx',synthetic_control_sp_107,107);</v>
      </c>
      <c r="GF99" s="1" t="str">
        <f>"xlswrite('G:\Mi unidad\1. PROYECTOS TELLO 2022\SCM SPILL OVERS\outputs\pobreza\bajo_ingreso\1%\simulacion_1\synthetic_control_spillover_outputs.xlsx',synthetic_control_sp_"&amp;$A40&amp;","&amp;$A40&amp;");"</f>
        <v>xlswrite('G:\Mi unidad\1. PROYECTOS TELLO 2022\SCM SPILL OVERS\outputs\pobreza\bajo_ingreso\1%\simulacion_1\synthetic_control_spillover_outputs.xlsx',synthetic_control_sp_107,107);</v>
      </c>
      <c r="GL99" s="1" t="str">
        <f>"xlswrite('G:\Mi unidad\1. PROYECTOS TELLO 2022\SCM SPILL OVERS\outputs\pobreza\densidad_g\1%\simulacion_1\synthetic_control_spillover_outputs.xlsx',synthetic_control_sp_"&amp;$A40&amp;","&amp;$A40&amp;");"</f>
        <v>xlswrite('G:\Mi unidad\1. PROYECTOS TELLO 2022\SCM SPILL OVERS\outputs\pobreza\densidad_g\1%\simulacion_1\synthetic_control_spillover_outputs.xlsx',synthetic_control_sp_107,107);</v>
      </c>
      <c r="GS99" s="1" t="str">
        <f>"xlswrite('G:\Mi unidad\1. PROYECTOS TELLO 2022\SCM SPILL OVERS\outputs\pobreza\alimentos\1%\simulacion_1\synthetic_control_spillover_outputs.xlsx',synthetic_control_sp_"&amp;$A40&amp;","&amp;$A40&amp;");"</f>
        <v>xlswrite('G:\Mi unidad\1. PROYECTOS TELLO 2022\SCM SPILL OVERS\outputs\pobreza\alimentos\1%\simulacion_1\synthetic_control_spillover_outputs.xlsx',synthetic_control_sp_107,107);</v>
      </c>
      <c r="GZ99" s="1" t="str">
        <f>"xlswrite('G:\Mi unidad\1. PROYECTOS TELLO 2022\SCM SPILL OVERS\outputs\pobreza\jefe_hogar\1%\simulacion_1\synthetic_control_spillover_outputs.xlsx',synthetic_control_sp_"&amp;$A40&amp;","&amp;$A40&amp;");"</f>
        <v>xlswrite('G:\Mi unidad\1. PROYECTOS TELLO 2022\SCM SPILL OVERS\outputs\pobreza\jefe_hogar\1%\simulacion_1\synthetic_control_spillover_outputs.xlsx',synthetic_control_sp_107,107);</v>
      </c>
      <c r="HF99" s="1" t="str">
        <f>"xlswrite('G:\Mi unidad\1. PROYECTOS TELLO 2022\SCM SPILL OVERS\outputs\pobreza\mujeres\1%\simulacion_1\synthetic_control_spillover_outputs.xlsx',synthetic_control_sp_"&amp;$A40&amp;","&amp;$A40&amp;");"</f>
        <v>xlswrite('G:\Mi unidad\1. PROYECTOS TELLO 2022\SCM SPILL OVERS\outputs\pobreza\mujeres\1%\simulacion_1\synthetic_control_spillover_outputs.xlsx',synthetic_control_sp_107,107);</v>
      </c>
      <c r="HL99" s="1" t="str">
        <f>"xlswrite('G:\Mi unidad\1. PROYECTOS TELLO 2022\SCM SPILL OVERS\outputs\pobreza\criminalidad\1%\simulacion_1\synthetic_control_spillover_outputs.xlsx',synthetic_control_sp_"&amp;$A40&amp;","&amp;$A40&amp;");"</f>
        <v>xlswrite('G:\Mi unidad\1. PROYECTOS TELLO 2022\SCM SPILL OVERS\outputs\pobreza\criminalidad\1%\simulacion_1\synthetic_control_spillover_outputs.xlsx',synthetic_control_sp_107,107);</v>
      </c>
      <c r="HS99">
        <v>39</v>
      </c>
      <c r="HT99" t="str">
        <f>"    lb_vec_"&amp;HS99&amp;"(s) = lb_"&amp;HS99&amp;";"</f>
        <v xml:space="preserve">    lb_vec_39(s) = lb_39;</v>
      </c>
      <c r="HZ99">
        <v>57</v>
      </c>
      <c r="IA99" t="str">
        <f>"spillover_test_"&amp;HZ99&amp;" = zeros(1,S);"</f>
        <v>spillover_test_57 = zeros(1,S);</v>
      </c>
      <c r="IG99">
        <v>71</v>
      </c>
      <c r="IH99" t="str">
        <f>"xlswrite('G:\Mi unidad\1. PROYECTOS TELLO 2022\SCM SPILL OVERS\outputs\pobreza\bajo_niv_educ\1%\simulacion_1\output_tests.xlsx',p_value_vec_"&amp;IG99&amp;"','p_value_vec_"&amp;IG99&amp;"');"</f>
        <v>xlswrite('G:\Mi unidad\1. PROYECTOS TELLO 2022\SCM SPILL OVERS\outputs\pobreza\bajo_niv_educ\1%\simulacion_1\output_tests.xlsx',p_value_vec_71','p_value_vec_71');</v>
      </c>
      <c r="IU99">
        <v>71</v>
      </c>
      <c r="IV99" t="str">
        <f>"xlswrite('G:\Mi unidad\1. PROYECTOS TELLO 2022\SCM SPILL OVERS\outputs\pobreza\bajo_ingreso\1%\simulacion_1\output_tests.xlsx',p_value_vec_"&amp;IU99&amp;"','p_value_vec_"&amp;IU99&amp;"');"</f>
        <v>xlswrite('G:\Mi unidad\1. PROYECTOS TELLO 2022\SCM SPILL OVERS\outputs\pobreza\bajo_ingreso\1%\simulacion_1\output_tests.xlsx',p_value_vec_71','p_value_vec_71');</v>
      </c>
      <c r="JG99">
        <v>71</v>
      </c>
      <c r="JH99" t="str">
        <f>"xlswrite('G:\Mi unidad\1. PROYECTOS TELLO 2022\SCM SPILL OVERS\outputs\pobreza\densidad\1%\simulacion_1\output_tests.xlsx',p_value_vec_"&amp;JG99&amp;"','p_value_vec_"&amp;JG99&amp;"');"</f>
        <v>xlswrite('G:\Mi unidad\1. PROYECTOS TELLO 2022\SCM SPILL OVERS\outputs\pobreza\densidad\1%\simulacion_1\output_tests.xlsx',p_value_vec_71','p_value_vec_71');</v>
      </c>
      <c r="JS99">
        <v>71</v>
      </c>
      <c r="JT99" t="str">
        <f>"xlswrite('G:\Mi unidad\1. PROYECTOS TELLO 2022\SCM SPILL OVERS\outputs\pobreza\densidad_g\1%\simulacion_1\output_tests.xlsx',p_value_vec_"&amp;JS99&amp;"','p_value_vec_"&amp;JS99&amp;"');"</f>
        <v>xlswrite('G:\Mi unidad\1. PROYECTOS TELLO 2022\SCM SPILL OVERS\outputs\pobreza\densidad_g\1%\simulacion_1\output_tests.xlsx',p_value_vec_71','p_value_vec_71');</v>
      </c>
      <c r="KE99">
        <v>71</v>
      </c>
      <c r="KF99" t="str">
        <f>"xlswrite('G:\Mi unidad\1. PROYECTOS TELLO 2022\SCM SPILL OVERS\outputs\pobreza\distancia_centro_salud\1%\simulacion_1\output_tests.xlsx',p_value_vec_"&amp;KE99&amp;"','p_value_vec_"&amp;KE99&amp;"');"</f>
        <v>xlswrite('G:\Mi unidad\1. PROYECTOS TELLO 2022\SCM SPILL OVERS\outputs\pobreza\distancia_centro_salud\1%\simulacion_1\output_tests.xlsx',p_value_vec_71','p_value_vec_71');</v>
      </c>
      <c r="KR99">
        <v>71</v>
      </c>
      <c r="KS99" t="str">
        <f>"xlswrite('G:\Mi unidad\1. PROYECTOS TELLO 2022\SCM SPILL OVERS\outputs\pobreza\informalidad\1%\simulacion_1\output_tests.xlsx',p_value_vec_"&amp;KR99&amp;"','p_value_vec_"&amp;KR99&amp;"');"</f>
        <v>xlswrite('G:\Mi unidad\1. PROYECTOS TELLO 2022\SCM SPILL OVERS\outputs\pobreza\informalidad\1%\simulacion_1\output_tests.xlsx',p_value_vec_71','p_value_vec_71');</v>
      </c>
      <c r="LE99">
        <v>71</v>
      </c>
      <c r="LF99" t="str">
        <f>"xlswrite('G:\Mi unidad\1. PROYECTOS TELLO 2022\SCM SPILL OVERS\outputs\pobreza\alimentos\1%\simulacion_1\output_tests.xlsx',p_value_vec_"&amp;LE99&amp;"','p_value_vec_"&amp;LE99&amp;"');"</f>
        <v>xlswrite('G:\Mi unidad\1. PROYECTOS TELLO 2022\SCM SPILL OVERS\outputs\pobreza\alimentos\1%\simulacion_1\output_tests.xlsx',p_value_vec_71','p_value_vec_71');</v>
      </c>
      <c r="LL99">
        <v>71</v>
      </c>
      <c r="LM99" t="str">
        <f>"xlswrite('G:\Mi unidad\1. PROYECTOS TELLO 2022\SCM SPILL OVERS\outputs\pobreza\jefe_hogar\1%\simulacion_1\output_tests.xlsx',p_value_vec_"&amp;LL99&amp;"','p_value_vec_"&amp;LL99&amp;"');"</f>
        <v>xlswrite('G:\Mi unidad\1. PROYECTOS TELLO 2022\SCM SPILL OVERS\outputs\pobreza\jefe_hogar\1%\simulacion_1\output_tests.xlsx',p_value_vec_71','p_value_vec_71');</v>
      </c>
      <c r="LS99">
        <v>71</v>
      </c>
      <c r="LT99" t="str">
        <f>"xlswrite('G:\Mi unidad\1. PROYECTOS TELLO 2022\SCM SPILL OVERS\outputs\pobreza\mujeres\1%\simulacion_1\output_tests.xlsx',p_value_vec_"&amp;LS99&amp;"','p_value_vec_"&amp;LS99&amp;"');"</f>
        <v>xlswrite('G:\Mi unidad\1. PROYECTOS TELLO 2022\SCM SPILL OVERS\outputs\pobreza\mujeres\1%\simulacion_1\output_tests.xlsx',p_value_vec_71','p_value_vec_71');</v>
      </c>
      <c r="ME99">
        <v>71</v>
      </c>
      <c r="MF99" t="str">
        <f>"xlswrite('G:\Mi unidad\1. PROYECTOS TELLO 2022\SCM SPILL OVERS\outputs\pobreza\criminalidad\1%\simulacion_1\output_tests.xlsx',p_value_vec_"&amp;ME99&amp;"','p_value_vec_"&amp;ME99&amp;"');"</f>
        <v>xlswrite('G:\Mi unidad\1. PROYECTOS TELLO 2022\SCM SPILL OVERS\outputs\pobreza\criminalidad\1%\simulacion_1\output_tests.xlsx',p_value_vec_71','p_value_vec_71');</v>
      </c>
    </row>
    <row r="100" spans="64:344" x14ac:dyDescent="0.3">
      <c r="BL100">
        <v>71</v>
      </c>
      <c r="BR100">
        <v>71</v>
      </c>
      <c r="BS100" s="1" t="str">
        <f>"A_"&amp;BR97&amp;" = eye(N);"</f>
        <v>A_71 = eye(N);</v>
      </c>
      <c r="BX100">
        <v>71</v>
      </c>
      <c r="BY100" s="1" t="str">
        <f>"A_"&amp;BX97&amp;" = eye(N);"</f>
        <v>A_71 = eye(N);</v>
      </c>
      <c r="CD100">
        <v>71</v>
      </c>
      <c r="CE100" s="1" t="str">
        <f>"A_"&amp;CD97&amp;" = eye(N);"</f>
        <v>A_71 = eye(N);</v>
      </c>
      <c r="CJ100">
        <v>71</v>
      </c>
      <c r="CK100" s="1" t="str">
        <f>"A_"&amp;CJ97&amp;" = eye(N);"</f>
        <v>A_71 = eye(N);</v>
      </c>
      <c r="CP100">
        <v>71</v>
      </c>
      <c r="CQ100" s="1" t="str">
        <f>"A_"&amp;CP97&amp;" = eye(N);"</f>
        <v>A_71 = eye(N);</v>
      </c>
      <c r="CW100">
        <v>71</v>
      </c>
      <c r="CX100" t="str">
        <f>"% Provincia_"&amp;CW100</f>
        <v>% Provincia_71</v>
      </c>
      <c r="DB100">
        <v>71</v>
      </c>
      <c r="DC100" s="1" t="str">
        <f>"A_"&amp;DB97&amp;" = eye(N);"</f>
        <v>A_71 = eye(N);</v>
      </c>
      <c r="DG100">
        <v>71</v>
      </c>
      <c r="DH100" s="1" t="str">
        <f>"A_"&amp;DG97&amp;" = eye(N);"</f>
        <v>A_71 = eye(N);</v>
      </c>
      <c r="DL100">
        <v>71</v>
      </c>
      <c r="DM100" s="1" t="str">
        <f>"A_"&amp;DL97&amp;" = eye(N);"</f>
        <v>A_71 = eye(N);</v>
      </c>
      <c r="DQ100" s="1"/>
      <c r="EG100">
        <v>42</v>
      </c>
      <c r="EH100" s="1" t="str">
        <f>"Y_Ts_"&amp;EG100&amp;" = Y_"&amp;EG100&amp;"(:,T+s);"</f>
        <v>Y_Ts_42 = Y_42(:,T+s);</v>
      </c>
      <c r="FF100" s="1" t="str">
        <f>"xlswrite('G:\Mi unidad\1. PROYECTOS TELLO 2022\SCM SPILL OVERS\outputs\pobreza\distancia_centro_salud\1%\simulacion_1\synthetic_control_spillover_outputs.xlsx',synthetic_control_sp_"&amp;$A41&amp;","&amp;$A41&amp;");"</f>
        <v>xlswrite('G:\Mi unidad\1. PROYECTOS TELLO 2022\SCM SPILL OVERS\outputs\pobreza\distancia_centro_salud\1%\simulacion_1\synthetic_control_spillover_outputs.xlsx',synthetic_control_sp_108,108);</v>
      </c>
      <c r="FM100" s="1" t="str">
        <f>"xlswrite('G:\Mi unidad\1. PROYECTOS TELLO 2022\SCM SPILL OVERS\outputs\pobreza\informalidad\1%\simulacion_1\synthetic_control_spillover_outputs.xlsx',synthetic_control_sp_"&amp;$A41&amp;","&amp;$A41&amp;");"</f>
        <v>xlswrite('G:\Mi unidad\1. PROYECTOS TELLO 2022\SCM SPILL OVERS\outputs\pobreza\informalidad\1%\simulacion_1\synthetic_control_spillover_outputs.xlsx',synthetic_control_sp_108,108);</v>
      </c>
      <c r="FS100" s="1" t="str">
        <f>"xlswrite('G:\Mi unidad\1. PROYECTOS TELLO 2022\SCM SPILL OVERS\outputs\pobreza\densidad\1%\simulacion_1\synthetic_control_spillover_outputs.xlsx',synthetic_control_sp_"&amp;$A41&amp;","&amp;$A41&amp;");"</f>
        <v>xlswrite('G:\Mi unidad\1. PROYECTOS TELLO 2022\SCM SPILL OVERS\outputs\pobreza\densidad\1%\simulacion_1\synthetic_control_spillover_outputs.xlsx',synthetic_control_sp_108,108);</v>
      </c>
      <c r="FZ100" s="1" t="str">
        <f>"xlswrite('G:\Mi unidad\1. PROYECTOS TELLO 2022\SCM SPILL OVERS\outputs\pobreza\bajo_niv_educ\1%\simulacion_1\synthetic_control_spillover_outputs.xlsx',synthetic_control_sp_"&amp;$A41&amp;","&amp;$A41&amp;");"</f>
        <v>xlswrite('G:\Mi unidad\1. PROYECTOS TELLO 2022\SCM SPILL OVERS\outputs\pobreza\bajo_niv_educ\1%\simulacion_1\synthetic_control_spillover_outputs.xlsx',synthetic_control_sp_108,108);</v>
      </c>
      <c r="GF100" s="1" t="str">
        <f>"xlswrite('G:\Mi unidad\1. PROYECTOS TELLO 2022\SCM SPILL OVERS\outputs\pobreza\bajo_ingreso\1%\simulacion_1\synthetic_control_spillover_outputs.xlsx',synthetic_control_sp_"&amp;$A41&amp;","&amp;$A41&amp;");"</f>
        <v>xlswrite('G:\Mi unidad\1. PROYECTOS TELLO 2022\SCM SPILL OVERS\outputs\pobreza\bajo_ingreso\1%\simulacion_1\synthetic_control_spillover_outputs.xlsx',synthetic_control_sp_108,108);</v>
      </c>
      <c r="GL100" s="1" t="str">
        <f>"xlswrite('G:\Mi unidad\1. PROYECTOS TELLO 2022\SCM SPILL OVERS\outputs\pobreza\densidad_g\1%\simulacion_1\synthetic_control_spillover_outputs.xlsx',synthetic_control_sp_"&amp;$A41&amp;","&amp;$A41&amp;");"</f>
        <v>xlswrite('G:\Mi unidad\1. PROYECTOS TELLO 2022\SCM SPILL OVERS\outputs\pobreza\densidad_g\1%\simulacion_1\synthetic_control_spillover_outputs.xlsx',synthetic_control_sp_108,108);</v>
      </c>
      <c r="GS100" s="1" t="str">
        <f>"xlswrite('G:\Mi unidad\1. PROYECTOS TELLO 2022\SCM SPILL OVERS\outputs\pobreza\alimentos\1%\simulacion_1\synthetic_control_spillover_outputs.xlsx',synthetic_control_sp_"&amp;$A41&amp;","&amp;$A41&amp;");"</f>
        <v>xlswrite('G:\Mi unidad\1. PROYECTOS TELLO 2022\SCM SPILL OVERS\outputs\pobreza\alimentos\1%\simulacion_1\synthetic_control_spillover_outputs.xlsx',synthetic_control_sp_108,108);</v>
      </c>
      <c r="GZ100" s="1" t="str">
        <f>"xlswrite('G:\Mi unidad\1. PROYECTOS TELLO 2022\SCM SPILL OVERS\outputs\pobreza\jefe_hogar\1%\simulacion_1\synthetic_control_spillover_outputs.xlsx',synthetic_control_sp_"&amp;$A41&amp;","&amp;$A41&amp;");"</f>
        <v>xlswrite('G:\Mi unidad\1. PROYECTOS TELLO 2022\SCM SPILL OVERS\outputs\pobreza\jefe_hogar\1%\simulacion_1\synthetic_control_spillover_outputs.xlsx',synthetic_control_sp_108,108);</v>
      </c>
      <c r="HF100" s="1" t="str">
        <f>"xlswrite('G:\Mi unidad\1. PROYECTOS TELLO 2022\SCM SPILL OVERS\outputs\pobreza\mujeres\1%\simulacion_1\synthetic_control_spillover_outputs.xlsx',synthetic_control_sp_"&amp;$A41&amp;","&amp;$A41&amp;");"</f>
        <v>xlswrite('G:\Mi unidad\1. PROYECTOS TELLO 2022\SCM SPILL OVERS\outputs\pobreza\mujeres\1%\simulacion_1\synthetic_control_spillover_outputs.xlsx',synthetic_control_sp_108,108);</v>
      </c>
      <c r="HL100" s="1" t="str">
        <f>"xlswrite('G:\Mi unidad\1. PROYECTOS TELLO 2022\SCM SPILL OVERS\outputs\pobreza\criminalidad\1%\simulacion_1\synthetic_control_spillover_outputs.xlsx',synthetic_control_sp_"&amp;$A41&amp;","&amp;$A41&amp;");"</f>
        <v>xlswrite('G:\Mi unidad\1. PROYECTOS TELLO 2022\SCM SPILL OVERS\outputs\pobreza\criminalidad\1%\simulacion_1\synthetic_control_spillover_outputs.xlsx',synthetic_control_sp_108,108);</v>
      </c>
      <c r="HS100">
        <v>39</v>
      </c>
      <c r="HT100" t="str">
        <f>"    ub_vec_"&amp;HS100&amp;"(s) = ub_"&amp;HS99&amp;";"</f>
        <v xml:space="preserve">    ub_vec_39(s) = ub_39;</v>
      </c>
      <c r="HZ100">
        <v>57</v>
      </c>
      <c r="IA100" t="s">
        <v>35</v>
      </c>
      <c r="IG100">
        <v>71</v>
      </c>
      <c r="IH100" t="str">
        <f>"xlswrite('G:\Mi unidad\1. PROYECTOS TELLO 2022\SCM SPILL OVERS\outputs\pobreza\bajo_niv_educ\1%\simulacion_1\output_tests.xlsx',alpha1_hat_vec_"&amp;IG100&amp;"','alpha1_hat_vec_"&amp;IG100&amp;"');"</f>
        <v>xlswrite('G:\Mi unidad\1. PROYECTOS TELLO 2022\SCM SPILL OVERS\outputs\pobreza\bajo_niv_educ\1%\simulacion_1\output_tests.xlsx',alpha1_hat_vec_71','alpha1_hat_vec_71');</v>
      </c>
      <c r="IU100">
        <v>71</v>
      </c>
      <c r="IV100" t="str">
        <f>"xlswrite('G:\Mi unidad\1. PROYECTOS TELLO 2022\SCM SPILL OVERS\outputs\pobreza\bajo_ingreso\1%\simulacion_1\output_tests.xlsx',alpha1_hat_vec_"&amp;IU100&amp;"','alpha1_hat_vec_"&amp;IU100&amp;"');"</f>
        <v>xlswrite('G:\Mi unidad\1. PROYECTOS TELLO 2022\SCM SPILL OVERS\outputs\pobreza\bajo_ingreso\1%\simulacion_1\output_tests.xlsx',alpha1_hat_vec_71','alpha1_hat_vec_71');</v>
      </c>
      <c r="JG100">
        <v>71</v>
      </c>
      <c r="JH100" t="str">
        <f>"xlswrite('G:\Mi unidad\1. PROYECTOS TELLO 2022\SCM SPILL OVERS\outputs\pobreza\densidad\1%\simulacion_1\output_tests.xlsx',alpha1_hat_vec_"&amp;JG100&amp;"','alpha1_hat_vec_"&amp;JG100&amp;"');"</f>
        <v>xlswrite('G:\Mi unidad\1. PROYECTOS TELLO 2022\SCM SPILL OVERS\outputs\pobreza\densidad\1%\simulacion_1\output_tests.xlsx',alpha1_hat_vec_71','alpha1_hat_vec_71');</v>
      </c>
      <c r="JS100">
        <v>71</v>
      </c>
      <c r="JT100" t="str">
        <f>"xlswrite('G:\Mi unidad\1. PROYECTOS TELLO 2022\SCM SPILL OVERS\outputs\pobreza\densidad_g\1%\simulacion_1\output_tests.xlsx',alpha1_hat_vec_"&amp;JS100&amp;"','alpha1_hat_vec_"&amp;JS100&amp;"');"</f>
        <v>xlswrite('G:\Mi unidad\1. PROYECTOS TELLO 2022\SCM SPILL OVERS\outputs\pobreza\densidad_g\1%\simulacion_1\output_tests.xlsx',alpha1_hat_vec_71','alpha1_hat_vec_71');</v>
      </c>
      <c r="KE100">
        <v>71</v>
      </c>
      <c r="KF100" t="str">
        <f>"xlswrite('G:\Mi unidad\1. PROYECTOS TELLO 2022\SCM SPILL OVERS\outputs\pobreza\distancia_centro_salud\1%\simulacion_1\output_tests.xlsx',alpha1_hat_vec_"&amp;KE100&amp;"','alpha1_hat_vec_"&amp;KE100&amp;"');"</f>
        <v>xlswrite('G:\Mi unidad\1. PROYECTOS TELLO 2022\SCM SPILL OVERS\outputs\pobreza\distancia_centro_salud\1%\simulacion_1\output_tests.xlsx',alpha1_hat_vec_71','alpha1_hat_vec_71');</v>
      </c>
      <c r="KR100">
        <v>71</v>
      </c>
      <c r="KS100" t="str">
        <f>"xlswrite('G:\Mi unidad\1. PROYECTOS TELLO 2022\SCM SPILL OVERS\outputs\pobreza\informalidad\1%\simulacion_1\output_tests.xlsx',alpha1_hat_vec_"&amp;KR100&amp;"','alpha1_hat_vec_"&amp;KR100&amp;"');"</f>
        <v>xlswrite('G:\Mi unidad\1. PROYECTOS TELLO 2022\SCM SPILL OVERS\outputs\pobreza\informalidad\1%\simulacion_1\output_tests.xlsx',alpha1_hat_vec_71','alpha1_hat_vec_71');</v>
      </c>
      <c r="LE100">
        <v>71</v>
      </c>
      <c r="LF100" t="str">
        <f>"xlswrite('G:\Mi unidad\1. PROYECTOS TELLO 2022\SCM SPILL OVERS\outputs\pobreza\alimentos\1%\simulacion_1\output_tests.xlsx',alpha1_hat_vec_"&amp;LE100&amp;"','alpha1_hat_vec_"&amp;LE100&amp;"');"</f>
        <v>xlswrite('G:\Mi unidad\1. PROYECTOS TELLO 2022\SCM SPILL OVERS\outputs\pobreza\alimentos\1%\simulacion_1\output_tests.xlsx',alpha1_hat_vec_71','alpha1_hat_vec_71');</v>
      </c>
      <c r="LL100">
        <v>71</v>
      </c>
      <c r="LM100" t="str">
        <f>"xlswrite('G:\Mi unidad\1. PROYECTOS TELLO 2022\SCM SPILL OVERS\outputs\pobreza\jefe_hogar\1%\simulacion_1\output_tests.xlsx',alpha1_hat_vec_"&amp;LL100&amp;"','alpha1_hat_vec_"&amp;LL100&amp;"');"</f>
        <v>xlswrite('G:\Mi unidad\1. PROYECTOS TELLO 2022\SCM SPILL OVERS\outputs\pobreza\jefe_hogar\1%\simulacion_1\output_tests.xlsx',alpha1_hat_vec_71','alpha1_hat_vec_71');</v>
      </c>
      <c r="LS100">
        <v>71</v>
      </c>
      <c r="LT100" t="str">
        <f>"xlswrite('G:\Mi unidad\1. PROYECTOS TELLO 2022\SCM SPILL OVERS\outputs\pobreza\mujeres\1%\simulacion_1\output_tests.xlsx',alpha1_hat_vec_"&amp;LS100&amp;"','alpha1_hat_vec_"&amp;LS100&amp;"');"</f>
        <v>xlswrite('G:\Mi unidad\1. PROYECTOS TELLO 2022\SCM SPILL OVERS\outputs\pobreza\mujeres\1%\simulacion_1\output_tests.xlsx',alpha1_hat_vec_71','alpha1_hat_vec_71');</v>
      </c>
      <c r="ME100">
        <v>71</v>
      </c>
      <c r="MF100" t="str">
        <f>"xlswrite('G:\Mi unidad\1. PROYECTOS TELLO 2022\SCM SPILL OVERS\outputs\pobreza\criminalidad\1%\simulacion_1\output_tests.xlsx',alpha1_hat_vec_"&amp;ME100&amp;"','alpha1_hat_vec_"&amp;ME100&amp;"');"</f>
        <v>xlswrite('G:\Mi unidad\1. PROYECTOS TELLO 2022\SCM SPILL OVERS\outputs\pobreza\criminalidad\1%\simulacion_1\output_tests.xlsx',alpha1_hat_vec_71','alpha1_hat_vec_71');</v>
      </c>
    </row>
    <row r="101" spans="64:344" x14ac:dyDescent="0.3">
      <c r="BL101">
        <v>71</v>
      </c>
      <c r="BR101">
        <v>71</v>
      </c>
      <c r="BS101" s="1" t="str">
        <f>"A_"&amp;BR97&amp;"(:,ind_"&amp;BR97&amp;" == 0) = [];"</f>
        <v>A_71(:,ind_71 == 0) = [];</v>
      </c>
      <c r="BX101">
        <v>71</v>
      </c>
      <c r="BY101" s="1" t="str">
        <f>"A_"&amp;BX97&amp;"(:,ind_"&amp;BX97&amp;" == 0) = [];"</f>
        <v>A_71(:,ind_71 == 0) = [];</v>
      </c>
      <c r="CD101">
        <v>71</v>
      </c>
      <c r="CE101" s="1" t="str">
        <f>"A_"&amp;CD97&amp;"(:,ind_"&amp;CD97&amp;" == 0) = [];"</f>
        <v>A_71(:,ind_71 == 0) = [];</v>
      </c>
      <c r="CJ101">
        <v>71</v>
      </c>
      <c r="CK101" s="1" t="str">
        <f>"A_"&amp;CJ97&amp;"(:,ind_"&amp;CJ97&amp;" == 0) = [];"</f>
        <v>A_71(:,ind_71 == 0) = [];</v>
      </c>
      <c r="CP101">
        <v>71</v>
      </c>
      <c r="CQ101" s="1" t="str">
        <f>"A_"&amp;CP97&amp;"(:,ind_"&amp;CP97&amp;" == 0) = [];"</f>
        <v>A_71(:,ind_71 == 0) = [];</v>
      </c>
      <c r="CW101">
        <v>71</v>
      </c>
      <c r="CX101" s="1" t="str">
        <f>"ind_"&amp;CW99&amp;" = xlsread('spillover_alimentos_"&amp;CW99&amp;".xlsx')"</f>
        <v>ind_71 = xlsread('spillover_alimentos_71.xlsx')</v>
      </c>
      <c r="DB101">
        <v>71</v>
      </c>
      <c r="DC101" s="1" t="str">
        <f>"A_"&amp;DB97&amp;"(:,ind_"&amp;DB97&amp;" == 0) = [];"</f>
        <v>A_71(:,ind_71 == 0) = [];</v>
      </c>
      <c r="DG101">
        <v>71</v>
      </c>
      <c r="DH101" s="1" t="str">
        <f>"A_"&amp;DG97&amp;"(:,ind_"&amp;DG97&amp;" == 0) = [];"</f>
        <v>A_71(:,ind_71 == 0) = [];</v>
      </c>
      <c r="DL101">
        <v>71</v>
      </c>
      <c r="DM101" s="1" t="str">
        <f>"A_"&amp;DL97&amp;"(:,ind_"&amp;DL97&amp;" == 0) = [];"</f>
        <v>A_71(:,ind_71 == 0) = [];</v>
      </c>
      <c r="DQ101" s="1"/>
      <c r="EG101">
        <v>42</v>
      </c>
      <c r="EH101" s="1" t="str">
        <f>"gamma_hat_"&amp;EG100&amp;" = (A_"&amp;EG100&amp;"'*M_hat_"&amp;EG100&amp;"*A_"&amp;EG100&amp;")\(A_"&amp;EG100&amp;"'*(eye(N)-B_hat_"&amp;EG100&amp;")'*((eye(N)-B_hat_"&amp;EG100&amp;")*Y_Ts_"&amp;EG100&amp;"-a_hat_"&amp;EG100&amp;"));"</f>
        <v>gamma_hat_42 = (A_42'*M_hat_42*A_42)\(A_42'*(eye(N)-B_hat_42)'*((eye(N)-B_hat_42)*Y_Ts_42-a_hat_42));</v>
      </c>
      <c r="FF101" s="1" t="str">
        <f>"xlswrite('G:\Mi unidad\1. PROYECTOS TELLO 2022\SCM SPILL OVERS\outputs\pobreza\distancia_centro_salud\1%\simulacion_1\synthetic_control_spillover_outputs.xlsx',synthetic_control_sp_"&amp;$A42&amp;","&amp;$A42&amp;");"</f>
        <v>xlswrite('G:\Mi unidad\1. PROYECTOS TELLO 2022\SCM SPILL OVERS\outputs\pobreza\distancia_centro_salud\1%\simulacion_1\synthetic_control_spillover_outputs.xlsx',synthetic_control_sp_112,112);</v>
      </c>
      <c r="FM101" s="1" t="str">
        <f>"xlswrite('G:\Mi unidad\1. PROYECTOS TELLO 2022\SCM SPILL OVERS\outputs\pobreza\informalidad\1%\simulacion_1\synthetic_control_spillover_outputs.xlsx',synthetic_control_sp_"&amp;$A42&amp;","&amp;$A42&amp;");"</f>
        <v>xlswrite('G:\Mi unidad\1. PROYECTOS TELLO 2022\SCM SPILL OVERS\outputs\pobreza\informalidad\1%\simulacion_1\synthetic_control_spillover_outputs.xlsx',synthetic_control_sp_112,112);</v>
      </c>
      <c r="FS101" s="1" t="str">
        <f>"xlswrite('G:\Mi unidad\1. PROYECTOS TELLO 2022\SCM SPILL OVERS\outputs\pobreza\densidad\1%\simulacion_1\synthetic_control_spillover_outputs.xlsx',synthetic_control_sp_"&amp;$A42&amp;","&amp;$A42&amp;");"</f>
        <v>xlswrite('G:\Mi unidad\1. PROYECTOS TELLO 2022\SCM SPILL OVERS\outputs\pobreza\densidad\1%\simulacion_1\synthetic_control_spillover_outputs.xlsx',synthetic_control_sp_112,112);</v>
      </c>
      <c r="FZ101" s="1" t="str">
        <f>"xlswrite('G:\Mi unidad\1. PROYECTOS TELLO 2022\SCM SPILL OVERS\outputs\pobreza\bajo_niv_educ\1%\simulacion_1\synthetic_control_spillover_outputs.xlsx',synthetic_control_sp_"&amp;$A42&amp;","&amp;$A42&amp;");"</f>
        <v>xlswrite('G:\Mi unidad\1. PROYECTOS TELLO 2022\SCM SPILL OVERS\outputs\pobreza\bajo_niv_educ\1%\simulacion_1\synthetic_control_spillover_outputs.xlsx',synthetic_control_sp_112,112);</v>
      </c>
      <c r="GF101" s="1" t="str">
        <f>"xlswrite('G:\Mi unidad\1. PROYECTOS TELLO 2022\SCM SPILL OVERS\outputs\pobreza\bajo_ingreso\1%\simulacion_1\synthetic_control_spillover_outputs.xlsx',synthetic_control_sp_"&amp;$A42&amp;","&amp;$A42&amp;");"</f>
        <v>xlswrite('G:\Mi unidad\1. PROYECTOS TELLO 2022\SCM SPILL OVERS\outputs\pobreza\bajo_ingreso\1%\simulacion_1\synthetic_control_spillover_outputs.xlsx',synthetic_control_sp_112,112);</v>
      </c>
      <c r="GL101" s="1" t="str">
        <f>"xlswrite('G:\Mi unidad\1. PROYECTOS TELLO 2022\SCM SPILL OVERS\outputs\pobreza\densidad_g\1%\simulacion_1\synthetic_control_spillover_outputs.xlsx',synthetic_control_sp_"&amp;$A42&amp;","&amp;$A42&amp;");"</f>
        <v>xlswrite('G:\Mi unidad\1. PROYECTOS TELLO 2022\SCM SPILL OVERS\outputs\pobreza\densidad_g\1%\simulacion_1\synthetic_control_spillover_outputs.xlsx',synthetic_control_sp_112,112);</v>
      </c>
      <c r="GS101" s="1" t="str">
        <f>"xlswrite('G:\Mi unidad\1. PROYECTOS TELLO 2022\SCM SPILL OVERS\outputs\pobreza\alimentos\1%\simulacion_1\synthetic_control_spillover_outputs.xlsx',synthetic_control_sp_"&amp;$A42&amp;","&amp;$A42&amp;");"</f>
        <v>xlswrite('G:\Mi unidad\1. PROYECTOS TELLO 2022\SCM SPILL OVERS\outputs\pobreza\alimentos\1%\simulacion_1\synthetic_control_spillover_outputs.xlsx',synthetic_control_sp_112,112);</v>
      </c>
      <c r="GZ101" s="1" t="str">
        <f>"xlswrite('G:\Mi unidad\1. PROYECTOS TELLO 2022\SCM SPILL OVERS\outputs\pobreza\jefe_hogar\1%\simulacion_1\synthetic_control_spillover_outputs.xlsx',synthetic_control_sp_"&amp;$A42&amp;","&amp;$A42&amp;");"</f>
        <v>xlswrite('G:\Mi unidad\1. PROYECTOS TELLO 2022\SCM SPILL OVERS\outputs\pobreza\jefe_hogar\1%\simulacion_1\synthetic_control_spillover_outputs.xlsx',synthetic_control_sp_112,112);</v>
      </c>
      <c r="HF101" s="1" t="str">
        <f>"xlswrite('G:\Mi unidad\1. PROYECTOS TELLO 2022\SCM SPILL OVERS\outputs\pobreza\mujeres\1%\simulacion_1\synthetic_control_spillover_outputs.xlsx',synthetic_control_sp_"&amp;$A42&amp;","&amp;$A42&amp;");"</f>
        <v>xlswrite('G:\Mi unidad\1. PROYECTOS TELLO 2022\SCM SPILL OVERS\outputs\pobreza\mujeres\1%\simulacion_1\synthetic_control_spillover_outputs.xlsx',synthetic_control_sp_112,112);</v>
      </c>
      <c r="HL101" s="1" t="str">
        <f>"xlswrite('G:\Mi unidad\1. PROYECTOS TELLO 2022\SCM SPILL OVERS\outputs\pobreza\criminalidad\1%\simulacion_1\synthetic_control_spillover_outputs.xlsx',synthetic_control_sp_"&amp;$A42&amp;","&amp;$A42&amp;");"</f>
        <v>xlswrite('G:\Mi unidad\1. PROYECTOS TELLO 2022\SCM SPILL OVERS\outputs\pobreza\criminalidad\1%\simulacion_1\synthetic_control_spillover_outputs.xlsx',synthetic_control_sp_112,112);</v>
      </c>
      <c r="HS101">
        <v>39</v>
      </c>
      <c r="HT101" t="s">
        <v>18</v>
      </c>
      <c r="HZ101">
        <v>57</v>
      </c>
      <c r="IA101" t="s">
        <v>36</v>
      </c>
      <c r="IG101">
        <v>71</v>
      </c>
      <c r="IH101" t="str">
        <f>"xlswrite('G:\Mi unidad\1. PROYECTOS TELLO 2022\SCM SPILL OVERS\outputs\pobreza\bajo_niv_educ\1%\simulacion_1\output_tests.xlsx',spillover_test_"&amp;IG101&amp;"','sp_test_"&amp;IG101&amp;"');"</f>
        <v>xlswrite('G:\Mi unidad\1. PROYECTOS TELLO 2022\SCM SPILL OVERS\outputs\pobreza\bajo_niv_educ\1%\simulacion_1\output_tests.xlsx',spillover_test_71','sp_test_71');</v>
      </c>
      <c r="IU101">
        <v>71</v>
      </c>
      <c r="IV101" t="str">
        <f>"xlswrite('G:\Mi unidad\1. PROYECTOS TELLO 2022\SCM SPILL OVERS\outputs\pobreza\bajo_ingreso\1%\simulacion_1\output_tests.xlsx',spillover_test_"&amp;IU101&amp;"','sp_test_"&amp;IU101&amp;"');"</f>
        <v>xlswrite('G:\Mi unidad\1. PROYECTOS TELLO 2022\SCM SPILL OVERS\outputs\pobreza\bajo_ingreso\1%\simulacion_1\output_tests.xlsx',spillover_test_71','sp_test_71');</v>
      </c>
      <c r="JG101">
        <v>71</v>
      </c>
      <c r="JH101" t="str">
        <f>"xlswrite('G:\Mi unidad\1. PROYECTOS TELLO 2022\SCM SPILL OVERS\outputs\pobreza\densidad\1%\simulacion_1\output_tests.xlsx',spillover_test_"&amp;JG101&amp;"','sp_test_"&amp;JG101&amp;"');"</f>
        <v>xlswrite('G:\Mi unidad\1. PROYECTOS TELLO 2022\SCM SPILL OVERS\outputs\pobreza\densidad\1%\simulacion_1\output_tests.xlsx',spillover_test_71','sp_test_71');</v>
      </c>
      <c r="JS101">
        <v>71</v>
      </c>
      <c r="JT101" t="str">
        <f>"xlswrite('G:\Mi unidad\1. PROYECTOS TELLO 2022\SCM SPILL OVERS\outputs\pobreza\densidad_g\1%\simulacion_1\output_tests.xlsx',spillover_test_"&amp;JS101&amp;"','sp_test_"&amp;JS101&amp;"');"</f>
        <v>xlswrite('G:\Mi unidad\1. PROYECTOS TELLO 2022\SCM SPILL OVERS\outputs\pobreza\densidad_g\1%\simulacion_1\output_tests.xlsx',spillover_test_71','sp_test_71');</v>
      </c>
      <c r="KE101">
        <v>71</v>
      </c>
      <c r="KF101" t="str">
        <f>"xlswrite('G:\Mi unidad\1. PROYECTOS TELLO 2022\SCM SPILL OVERS\outputs\pobreza\distancia_centro_salud\1%\simulacion_1\output_tests.xlsx',spillover_test_"&amp;KE101&amp;"','sp_test_"&amp;KE101&amp;"');"</f>
        <v>xlswrite('G:\Mi unidad\1. PROYECTOS TELLO 2022\SCM SPILL OVERS\outputs\pobreza\distancia_centro_salud\1%\simulacion_1\output_tests.xlsx',spillover_test_71','sp_test_71');</v>
      </c>
      <c r="KR101">
        <v>71</v>
      </c>
      <c r="KS101" t="str">
        <f>"xlswrite('G:\Mi unidad\1. PROYECTOS TELLO 2022\SCM SPILL OVERS\outputs\pobreza\informalidad\1%\simulacion_1\output_tests.xlsx',spillover_test_"&amp;KR101&amp;"','sp_test_"&amp;KR101&amp;"');"</f>
        <v>xlswrite('G:\Mi unidad\1. PROYECTOS TELLO 2022\SCM SPILL OVERS\outputs\pobreza\informalidad\1%\simulacion_1\output_tests.xlsx',spillover_test_71','sp_test_71');</v>
      </c>
      <c r="LE101">
        <v>71</v>
      </c>
      <c r="LF101" t="str">
        <f>"xlswrite('G:\Mi unidad\1. PROYECTOS TELLO 2022\SCM SPILL OVERS\outputs\pobreza\alimentos\1%\simulacion_1\output_tests.xlsx',spillover_test_"&amp;LE101&amp;"','sp_test_"&amp;LE101&amp;"');"</f>
        <v>xlswrite('G:\Mi unidad\1. PROYECTOS TELLO 2022\SCM SPILL OVERS\outputs\pobreza\alimentos\1%\simulacion_1\output_tests.xlsx',spillover_test_71','sp_test_71');</v>
      </c>
      <c r="LL101">
        <v>71</v>
      </c>
      <c r="LM101" t="str">
        <f>"xlswrite('G:\Mi unidad\1. PROYECTOS TELLO 2022\SCM SPILL OVERS\outputs\pobreza\jefe_hogar\1%\simulacion_1\output_tests.xlsx',spillover_test_"&amp;LL101&amp;"','sp_test_"&amp;LL101&amp;"');"</f>
        <v>xlswrite('G:\Mi unidad\1. PROYECTOS TELLO 2022\SCM SPILL OVERS\outputs\pobreza\jefe_hogar\1%\simulacion_1\output_tests.xlsx',spillover_test_71','sp_test_71');</v>
      </c>
      <c r="LS101">
        <v>71</v>
      </c>
      <c r="LT101" t="str">
        <f>"xlswrite('G:\Mi unidad\1. PROYECTOS TELLO 2022\SCM SPILL OVERS\outputs\pobreza\mujeres\1%\simulacion_1\output_tests.xlsx',spillover_test_"&amp;LS101&amp;"','sp_test_"&amp;LS101&amp;"');"</f>
        <v>xlswrite('G:\Mi unidad\1. PROYECTOS TELLO 2022\SCM SPILL OVERS\outputs\pobreza\mujeres\1%\simulacion_1\output_tests.xlsx',spillover_test_71','sp_test_71');</v>
      </c>
      <c r="ME101">
        <v>71</v>
      </c>
      <c r="MF101" t="str">
        <f>"xlswrite('G:\Mi unidad\1. PROYECTOS TELLO 2022\SCM SPILL OVERS\outputs\pobreza\criminalidad\1%\simulacion_1\output_tests.xlsx',spillover_test_"&amp;ME101&amp;"','sp_test_"&amp;ME101&amp;"');"</f>
        <v>xlswrite('G:\Mi unidad\1. PROYECTOS TELLO 2022\SCM SPILL OVERS\outputs\pobreza\criminalidad\1%\simulacion_1\output_tests.xlsx',spillover_test_71','sp_test_71');</v>
      </c>
    </row>
    <row r="102" spans="64:344" x14ac:dyDescent="0.3">
      <c r="BL102">
        <v>75</v>
      </c>
      <c r="BM102" s="1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P102">
        <v>75</v>
      </c>
      <c r="CQ102" t="str">
        <f>"%A_"&amp;CP102</f>
        <v>%A_75</v>
      </c>
      <c r="CW102">
        <v>75</v>
      </c>
      <c r="CX102" s="1" t="str">
        <f>"A_"&amp;CW99&amp;" = eye(N);"</f>
        <v>A_71 = eye(N);</v>
      </c>
      <c r="DB102">
        <v>75</v>
      </c>
      <c r="DC102" t="str">
        <f>"%A_"&amp;DB102</f>
        <v>%A_75</v>
      </c>
      <c r="DG102">
        <v>75</v>
      </c>
      <c r="DH102" t="str">
        <f>"%A_"&amp;DG102</f>
        <v>%A_75</v>
      </c>
      <c r="DL102">
        <v>75</v>
      </c>
      <c r="DM102" t="str">
        <f>"%A_"&amp;DL102</f>
        <v>%A_75</v>
      </c>
      <c r="DQ102" s="1"/>
      <c r="EG102">
        <v>42</v>
      </c>
      <c r="EH102" s="1" t="str">
        <f>"alpha_hat_"&amp;EG102&amp;" = A_"&amp;EG102&amp;"*gamma_hat_"&amp;EG102&amp;";"</f>
        <v>alpha_hat_42 = A_42*gamma_hat_42;</v>
      </c>
      <c r="FF102" s="1" t="str">
        <f>"xlswrite('G:\Mi unidad\1. PROYECTOS TELLO 2022\SCM SPILL OVERS\outputs\pobreza\distancia_centro_salud\1%\simulacion_1\synthetic_control_spillover_outputs.xlsx',synthetic_control_sp_"&amp;$A43&amp;","&amp;$A43&amp;");"</f>
        <v>xlswrite('G:\Mi unidad\1. PROYECTOS TELLO 2022\SCM SPILL OVERS\outputs\pobreza\distancia_centro_salud\1%\simulacion_1\synthetic_control_spillover_outputs.xlsx',synthetic_control_sp_119,119);</v>
      </c>
      <c r="FM102" s="1" t="str">
        <f>"xlswrite('G:\Mi unidad\1. PROYECTOS TELLO 2022\SCM SPILL OVERS\outputs\pobreza\informalidad\1%\simulacion_1\synthetic_control_spillover_outputs.xlsx',synthetic_control_sp_"&amp;$A43&amp;","&amp;$A43&amp;");"</f>
        <v>xlswrite('G:\Mi unidad\1. PROYECTOS TELLO 2022\SCM SPILL OVERS\outputs\pobreza\informalidad\1%\simulacion_1\synthetic_control_spillover_outputs.xlsx',synthetic_control_sp_119,119);</v>
      </c>
      <c r="FS102" s="1" t="str">
        <f>"xlswrite('G:\Mi unidad\1. PROYECTOS TELLO 2022\SCM SPILL OVERS\outputs\pobreza\densidad\1%\simulacion_1\synthetic_control_spillover_outputs.xlsx',synthetic_control_sp_"&amp;$A43&amp;","&amp;$A43&amp;");"</f>
        <v>xlswrite('G:\Mi unidad\1. PROYECTOS TELLO 2022\SCM SPILL OVERS\outputs\pobreza\densidad\1%\simulacion_1\synthetic_control_spillover_outputs.xlsx',synthetic_control_sp_119,119);</v>
      </c>
      <c r="FZ102" s="1" t="str">
        <f>"xlswrite('G:\Mi unidad\1. PROYECTOS TELLO 2022\SCM SPILL OVERS\outputs\pobreza\bajo_niv_educ\1%\simulacion_1\synthetic_control_spillover_outputs.xlsx',synthetic_control_sp_"&amp;$A43&amp;","&amp;$A43&amp;");"</f>
        <v>xlswrite('G:\Mi unidad\1. PROYECTOS TELLO 2022\SCM SPILL OVERS\outputs\pobreza\bajo_niv_educ\1%\simulacion_1\synthetic_control_spillover_outputs.xlsx',synthetic_control_sp_119,119);</v>
      </c>
      <c r="GF102" s="1" t="str">
        <f>"xlswrite('G:\Mi unidad\1. PROYECTOS TELLO 2022\SCM SPILL OVERS\outputs\pobreza\bajo_ingreso\1%\simulacion_1\synthetic_control_spillover_outputs.xlsx',synthetic_control_sp_"&amp;$A43&amp;","&amp;$A43&amp;");"</f>
        <v>xlswrite('G:\Mi unidad\1. PROYECTOS TELLO 2022\SCM SPILL OVERS\outputs\pobreza\bajo_ingreso\1%\simulacion_1\synthetic_control_spillover_outputs.xlsx',synthetic_control_sp_119,119);</v>
      </c>
      <c r="GL102" s="1" t="str">
        <f>"xlswrite('G:\Mi unidad\1. PROYECTOS TELLO 2022\SCM SPILL OVERS\outputs\pobreza\densidad_g\1%\simulacion_1\synthetic_control_spillover_outputs.xlsx',synthetic_control_sp_"&amp;$A43&amp;","&amp;$A43&amp;");"</f>
        <v>xlswrite('G:\Mi unidad\1. PROYECTOS TELLO 2022\SCM SPILL OVERS\outputs\pobreza\densidad_g\1%\simulacion_1\synthetic_control_spillover_outputs.xlsx',synthetic_control_sp_119,119);</v>
      </c>
      <c r="GS102" s="1" t="str">
        <f>"xlswrite('G:\Mi unidad\1. PROYECTOS TELLO 2022\SCM SPILL OVERS\outputs\pobreza\alimentos\1%\simulacion_1\synthetic_control_spillover_outputs.xlsx',synthetic_control_sp_"&amp;$A43&amp;","&amp;$A43&amp;");"</f>
        <v>xlswrite('G:\Mi unidad\1. PROYECTOS TELLO 2022\SCM SPILL OVERS\outputs\pobreza\alimentos\1%\simulacion_1\synthetic_control_spillover_outputs.xlsx',synthetic_control_sp_119,119);</v>
      </c>
      <c r="GZ102" s="1" t="str">
        <f>"xlswrite('G:\Mi unidad\1. PROYECTOS TELLO 2022\SCM SPILL OVERS\outputs\pobreza\jefe_hogar\1%\simulacion_1\synthetic_control_spillover_outputs.xlsx',synthetic_control_sp_"&amp;$A43&amp;","&amp;$A43&amp;");"</f>
        <v>xlswrite('G:\Mi unidad\1. PROYECTOS TELLO 2022\SCM SPILL OVERS\outputs\pobreza\jefe_hogar\1%\simulacion_1\synthetic_control_spillover_outputs.xlsx',synthetic_control_sp_119,119);</v>
      </c>
      <c r="HF102" s="1" t="str">
        <f>"xlswrite('G:\Mi unidad\1. PROYECTOS TELLO 2022\SCM SPILL OVERS\outputs\pobreza\mujeres\1%\simulacion_1\synthetic_control_spillover_outputs.xlsx',synthetic_control_sp_"&amp;$A43&amp;","&amp;$A43&amp;");"</f>
        <v>xlswrite('G:\Mi unidad\1. PROYECTOS TELLO 2022\SCM SPILL OVERS\outputs\pobreza\mujeres\1%\simulacion_1\synthetic_control_spillover_outputs.xlsx',synthetic_control_sp_119,119);</v>
      </c>
      <c r="HL102" s="1" t="str">
        <f>"xlswrite('G:\Mi unidad\1. PROYECTOS TELLO 2022\SCM SPILL OVERS\outputs\pobreza\criminalidad\1%\simulacion_1\synthetic_control_spillover_outputs.xlsx',synthetic_control_sp_"&amp;$A43&amp;","&amp;$A43&amp;");"</f>
        <v>xlswrite('G:\Mi unidad\1. PROYECTOS TELLO 2022\SCM SPILL OVERS\outputs\pobreza\criminalidad\1%\simulacion_1\synthetic_control_spillover_outputs.xlsx',synthetic_control_sp_119,119);</v>
      </c>
      <c r="HS102">
        <v>41</v>
      </c>
      <c r="HT102" t="str">
        <f>"p_value_vec_"&amp;HS102&amp;" = zeros(1,S);"</f>
        <v>p_value_vec_41 = zeros(1,S);</v>
      </c>
      <c r="HZ102">
        <v>57</v>
      </c>
      <c r="IA102" t="s">
        <v>37</v>
      </c>
      <c r="IG102">
        <v>75</v>
      </c>
      <c r="IH102" t="str">
        <f>"xlswrite('G:\Mi unidad\1. PROYECTOS TELLO 2022\SCM SPILL OVERS\outputs\pobreza\bajo_niv_educ\1%\simulacion_1\output_tests.xlsx',lb_vec_"&amp;IG102&amp;"','lb_vec_"&amp;IG102&amp;"');"</f>
        <v>xlswrite('G:\Mi unidad\1. PROYECTOS TELLO 2022\SCM SPILL OVERS\outputs\pobreza\bajo_niv_educ\1%\simulacion_1\output_tests.xlsx',lb_vec_75','lb_vec_75');</v>
      </c>
      <c r="IU102">
        <v>75</v>
      </c>
      <c r="IV102" t="str">
        <f>"xlswrite('G:\Mi unidad\1. PROYECTOS TELLO 2022\SCM SPILL OVERS\outputs\pobreza\bajo_ingreso\1%\simulacion_1\output_tests.xlsx',lb_vec_"&amp;IU102&amp;"','lb_vec_"&amp;IU102&amp;"');"</f>
        <v>xlswrite('G:\Mi unidad\1. PROYECTOS TELLO 2022\SCM SPILL OVERS\outputs\pobreza\bajo_ingreso\1%\simulacion_1\output_tests.xlsx',lb_vec_75','lb_vec_75');</v>
      </c>
      <c r="JG102">
        <v>75</v>
      </c>
      <c r="JH102" t="str">
        <f>"xlswrite('G:\Mi unidad\1. PROYECTOS TELLO 2022\SCM SPILL OVERS\outputs\pobreza\densidad\1%\simulacion_1\output_tests.xlsx',lb_vec_"&amp;JG102&amp;"','lb_vec_"&amp;JG102&amp;"');"</f>
        <v>xlswrite('G:\Mi unidad\1. PROYECTOS TELLO 2022\SCM SPILL OVERS\outputs\pobreza\densidad\1%\simulacion_1\output_tests.xlsx',lb_vec_75','lb_vec_75');</v>
      </c>
      <c r="JS102">
        <v>75</v>
      </c>
      <c r="JT102" t="str">
        <f>"xlswrite('G:\Mi unidad\1. PROYECTOS TELLO 2022\SCM SPILL OVERS\outputs\pobreza\densidad_g\1%\simulacion_1\output_tests.xlsx',lb_vec_"&amp;JS102&amp;"','lb_vec_"&amp;JS102&amp;"');"</f>
        <v>xlswrite('G:\Mi unidad\1. PROYECTOS TELLO 2022\SCM SPILL OVERS\outputs\pobreza\densidad_g\1%\simulacion_1\output_tests.xlsx',lb_vec_75','lb_vec_75');</v>
      </c>
      <c r="KE102">
        <v>75</v>
      </c>
      <c r="KF102" t="str">
        <f>"xlswrite('G:\Mi unidad\1. PROYECTOS TELLO 2022\SCM SPILL OVERS\outputs\pobreza\distancia_centro_salud\1%\simulacion_1\output_tests.xlsx',lb_vec_"&amp;KE102&amp;"','lb_vec_"&amp;KE102&amp;"');"</f>
        <v>xlswrite('G:\Mi unidad\1. PROYECTOS TELLO 2022\SCM SPILL OVERS\outputs\pobreza\distancia_centro_salud\1%\simulacion_1\output_tests.xlsx',lb_vec_75','lb_vec_75');</v>
      </c>
      <c r="KR102">
        <v>75</v>
      </c>
      <c r="KS102" t="str">
        <f>"xlswrite('G:\Mi unidad\1. PROYECTOS TELLO 2022\SCM SPILL OVERS\outputs\pobreza\informalidad\1%\simulacion_1\output_tests.xlsx',lb_vec_"&amp;KR102&amp;"','lb_vec_"&amp;KR102&amp;"');"</f>
        <v>xlswrite('G:\Mi unidad\1. PROYECTOS TELLO 2022\SCM SPILL OVERS\outputs\pobreza\informalidad\1%\simulacion_1\output_tests.xlsx',lb_vec_75','lb_vec_75');</v>
      </c>
      <c r="LE102">
        <v>75</v>
      </c>
      <c r="LF102" t="str">
        <f>"xlswrite('G:\Mi unidad\1. PROYECTOS TELLO 2022\SCM SPILL OVERS\outputs\pobreza\alimentos\1%\simulacion_1\output_tests.xlsx',lb_vec_"&amp;LE102&amp;"','lb_vec_"&amp;LE102&amp;"');"</f>
        <v>xlswrite('G:\Mi unidad\1. PROYECTOS TELLO 2022\SCM SPILL OVERS\outputs\pobreza\alimentos\1%\simulacion_1\output_tests.xlsx',lb_vec_75','lb_vec_75');</v>
      </c>
      <c r="LL102">
        <v>75</v>
      </c>
      <c r="LM102" t="str">
        <f>"xlswrite('G:\Mi unidad\1. PROYECTOS TELLO 2022\SCM SPILL OVERS\outputs\pobreza\jefe_hogar\1%\simulacion_1\output_tests.xlsx',lb_vec_"&amp;LL102&amp;"','lb_vec_"&amp;LL102&amp;"');"</f>
        <v>xlswrite('G:\Mi unidad\1. PROYECTOS TELLO 2022\SCM SPILL OVERS\outputs\pobreza\jefe_hogar\1%\simulacion_1\output_tests.xlsx',lb_vec_75','lb_vec_75');</v>
      </c>
      <c r="LS102">
        <v>75</v>
      </c>
      <c r="LT102" t="str">
        <f>"xlswrite('G:\Mi unidad\1. PROYECTOS TELLO 2022\SCM SPILL OVERS\outputs\pobreza\mujeres\1%\simulacion_1\output_tests.xlsx',lb_vec_"&amp;LS102&amp;"','lb_vec_"&amp;LS102&amp;"');"</f>
        <v>xlswrite('G:\Mi unidad\1. PROYECTOS TELLO 2022\SCM SPILL OVERS\outputs\pobreza\mujeres\1%\simulacion_1\output_tests.xlsx',lb_vec_75','lb_vec_75');</v>
      </c>
      <c r="ME102">
        <v>75</v>
      </c>
      <c r="MF102" t="str">
        <f>"xlswrite('G:\Mi unidad\1. PROYECTOS TELLO 2022\SCM SPILL OVERS\outputs\pobreza\criminalidad\1%\simulacion_1\output_tests.xlsx',lb_vec_"&amp;ME102&amp;"','lb_vec_"&amp;ME102&amp;"');"</f>
        <v>xlswrite('G:\Mi unidad\1. PROYECTOS TELLO 2022\SCM SPILL OVERS\outputs\pobreza\criminalidad\1%\simulacion_1\output_tests.xlsx',lb_vec_75','lb_vec_75');</v>
      </c>
    </row>
    <row r="103" spans="64:344" x14ac:dyDescent="0.3">
      <c r="BL103">
        <v>75</v>
      </c>
      <c r="BM103" s="1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P103">
        <v>75</v>
      </c>
      <c r="CQ103" t="str">
        <f>"% Provincia_"&amp;CP103</f>
        <v>% Provincia_75</v>
      </c>
      <c r="CW103">
        <v>75</v>
      </c>
      <c r="CX103" s="1" t="str">
        <f>"A_"&amp;CW99&amp;"(:,ind_"&amp;CW99&amp;" == 0) = [];"</f>
        <v>A_71(:,ind_71 == 0) = [];</v>
      </c>
      <c r="DB103">
        <v>75</v>
      </c>
      <c r="DC103" t="str">
        <f>"% Provincia_"&amp;DB103</f>
        <v>% Provincia_75</v>
      </c>
      <c r="DG103">
        <v>75</v>
      </c>
      <c r="DH103" t="str">
        <f>"% Provincia_"&amp;DG103</f>
        <v>% Provincia_75</v>
      </c>
      <c r="DL103">
        <v>75</v>
      </c>
      <c r="DM103" t="str">
        <f>"% Provincia_"&amp;DL103</f>
        <v>% Provincia_75</v>
      </c>
      <c r="DQ103" s="1"/>
      <c r="EG103">
        <v>42</v>
      </c>
      <c r="EH103" s="1" t="str">
        <f>"alpha1_hat_vec_"&amp;EG103&amp;"(s) = alpha_hat_"&amp;EG103&amp;"(1);"</f>
        <v>alpha1_hat_vec_42(s) = alpha_hat_42(1);</v>
      </c>
      <c r="FF103" s="1" t="str">
        <f>"xlswrite('G:\Mi unidad\1. PROYECTOS TELLO 2022\SCM SPILL OVERS\outputs\pobreza\distancia_centro_salud\1%\simulacion_1\synthetic_control_spillover_outputs.xlsx',synthetic_control_sp_"&amp;$A44&amp;","&amp;$A44&amp;");"</f>
        <v>xlswrite('G:\Mi unidad\1. PROYECTOS TELLO 2022\SCM SPILL OVERS\outputs\pobreza\distancia_centro_salud\1%\simulacion_1\synthetic_control_spillover_outputs.xlsx',synthetic_control_sp_125,125);</v>
      </c>
      <c r="FM103" s="1" t="str">
        <f>"xlswrite('G:\Mi unidad\1. PROYECTOS TELLO 2022\SCM SPILL OVERS\outputs\pobreza\informalidad\1%\simulacion_1\synthetic_control_spillover_outputs.xlsx',synthetic_control_sp_"&amp;$A44&amp;","&amp;$A44&amp;");"</f>
        <v>xlswrite('G:\Mi unidad\1. PROYECTOS TELLO 2022\SCM SPILL OVERS\outputs\pobreza\informalidad\1%\simulacion_1\synthetic_control_spillover_outputs.xlsx',synthetic_control_sp_125,125);</v>
      </c>
      <c r="FS103" s="1" t="str">
        <f>"xlswrite('G:\Mi unidad\1. PROYECTOS TELLO 2022\SCM SPILL OVERS\outputs\pobreza\densidad\1%\simulacion_1\synthetic_control_spillover_outputs.xlsx',synthetic_control_sp_"&amp;$A44&amp;","&amp;$A44&amp;");"</f>
        <v>xlswrite('G:\Mi unidad\1. PROYECTOS TELLO 2022\SCM SPILL OVERS\outputs\pobreza\densidad\1%\simulacion_1\synthetic_control_spillover_outputs.xlsx',synthetic_control_sp_125,125);</v>
      </c>
      <c r="FZ103" s="1" t="str">
        <f>"xlswrite('G:\Mi unidad\1. PROYECTOS TELLO 2022\SCM SPILL OVERS\outputs\pobreza\bajo_niv_educ\1%\simulacion_1\synthetic_control_spillover_outputs.xlsx',synthetic_control_sp_"&amp;$A44&amp;","&amp;$A44&amp;");"</f>
        <v>xlswrite('G:\Mi unidad\1. PROYECTOS TELLO 2022\SCM SPILL OVERS\outputs\pobreza\bajo_niv_educ\1%\simulacion_1\synthetic_control_spillover_outputs.xlsx',synthetic_control_sp_125,125);</v>
      </c>
      <c r="GF103" s="1" t="str">
        <f>"xlswrite('G:\Mi unidad\1. PROYECTOS TELLO 2022\SCM SPILL OVERS\outputs\pobreza\bajo_ingreso\1%\simulacion_1\synthetic_control_spillover_outputs.xlsx',synthetic_control_sp_"&amp;$A44&amp;","&amp;$A44&amp;");"</f>
        <v>xlswrite('G:\Mi unidad\1. PROYECTOS TELLO 2022\SCM SPILL OVERS\outputs\pobreza\bajo_ingreso\1%\simulacion_1\synthetic_control_spillover_outputs.xlsx',synthetic_control_sp_125,125);</v>
      </c>
      <c r="GL103" s="1" t="str">
        <f>"xlswrite('G:\Mi unidad\1. PROYECTOS TELLO 2022\SCM SPILL OVERS\outputs\pobreza\densidad_g\1%\simulacion_1\synthetic_control_spillover_outputs.xlsx',synthetic_control_sp_"&amp;$A44&amp;","&amp;$A44&amp;");"</f>
        <v>xlswrite('G:\Mi unidad\1. PROYECTOS TELLO 2022\SCM SPILL OVERS\outputs\pobreza\densidad_g\1%\simulacion_1\synthetic_control_spillover_outputs.xlsx',synthetic_control_sp_125,125);</v>
      </c>
      <c r="GS103" s="1" t="str">
        <f>"xlswrite('G:\Mi unidad\1. PROYECTOS TELLO 2022\SCM SPILL OVERS\outputs\pobreza\alimentos\1%\simulacion_1\synthetic_control_spillover_outputs.xlsx',synthetic_control_sp_"&amp;$A44&amp;","&amp;$A44&amp;");"</f>
        <v>xlswrite('G:\Mi unidad\1. PROYECTOS TELLO 2022\SCM SPILL OVERS\outputs\pobreza\alimentos\1%\simulacion_1\synthetic_control_spillover_outputs.xlsx',synthetic_control_sp_125,125);</v>
      </c>
      <c r="GZ103" s="1" t="str">
        <f>"xlswrite('G:\Mi unidad\1. PROYECTOS TELLO 2022\SCM SPILL OVERS\outputs\pobreza\jefe_hogar\1%\simulacion_1\synthetic_control_spillover_outputs.xlsx',synthetic_control_sp_"&amp;$A44&amp;","&amp;$A44&amp;");"</f>
        <v>xlswrite('G:\Mi unidad\1. PROYECTOS TELLO 2022\SCM SPILL OVERS\outputs\pobreza\jefe_hogar\1%\simulacion_1\synthetic_control_spillover_outputs.xlsx',synthetic_control_sp_125,125);</v>
      </c>
      <c r="HF103" s="1" t="str">
        <f>"xlswrite('G:\Mi unidad\1. PROYECTOS TELLO 2022\SCM SPILL OVERS\outputs\pobreza\mujeres\1%\simulacion_1\synthetic_control_spillover_outputs.xlsx',synthetic_control_sp_"&amp;$A44&amp;","&amp;$A44&amp;");"</f>
        <v>xlswrite('G:\Mi unidad\1. PROYECTOS TELLO 2022\SCM SPILL OVERS\outputs\pobreza\mujeres\1%\simulacion_1\synthetic_control_spillover_outputs.xlsx',synthetic_control_sp_125,125);</v>
      </c>
      <c r="HL103" s="1" t="str">
        <f>"xlswrite('G:\Mi unidad\1. PROYECTOS TELLO 2022\SCM SPILL OVERS\outputs\pobreza\criminalidad\1%\simulacion_1\synthetic_control_spillover_outputs.xlsx',synthetic_control_sp_"&amp;$A44&amp;","&amp;$A44&amp;");"</f>
        <v>xlswrite('G:\Mi unidad\1. PROYECTOS TELLO 2022\SCM SPILL OVERS\outputs\pobreza\criminalidad\1%\simulacion_1\synthetic_control_spillover_outputs.xlsx',synthetic_control_sp_125,125);</v>
      </c>
      <c r="HS103">
        <v>41</v>
      </c>
      <c r="HT103" t="str">
        <f>"lb_vec_"&amp;HS103&amp;" = zeros(1,S);"</f>
        <v>lb_vec_41 = zeros(1,S);</v>
      </c>
      <c r="HZ103">
        <v>57</v>
      </c>
      <c r="IA103" t="str">
        <f>"    spillover_test_"&amp;HZ103&amp;"(s) = sp_andrews(Y_pre_"&amp;HZ103&amp;",pobreza_"&amp;HZ103&amp;"(:,T+s),A_"&amp;HZ103&amp;",C,d,alpha_sig);"</f>
        <v xml:space="preserve">    spillover_test_57(s) = sp_andrews(Y_pre_57,pobreza_57(:,T+s),A_57,C,d,alpha_sig);</v>
      </c>
      <c r="IG103">
        <v>75</v>
      </c>
      <c r="IH103" t="str">
        <f>"xlswrite('G:\Mi unidad\1. PROYECTOS TELLO 2022\SCM SPILL OVERS\outputs\pobreza\bajo_niv_educ\1%\simulacion_1\output_tests.xlsx',ub_vec_"&amp;IG103&amp;"','ub_vec_"&amp;IG103&amp;"');"</f>
        <v>xlswrite('G:\Mi unidad\1. PROYECTOS TELLO 2022\SCM SPILL OVERS\outputs\pobreza\bajo_niv_educ\1%\simulacion_1\output_tests.xlsx',ub_vec_75','ub_vec_75');</v>
      </c>
      <c r="IU103">
        <v>75</v>
      </c>
      <c r="IV103" t="str">
        <f>"xlswrite('G:\Mi unidad\1. PROYECTOS TELLO 2022\SCM SPILL OVERS\outputs\pobreza\bajo_ingreso\1%\simulacion_1\output_tests.xlsx',ub_vec_"&amp;IU103&amp;"','ub_vec_"&amp;IU103&amp;"');"</f>
        <v>xlswrite('G:\Mi unidad\1. PROYECTOS TELLO 2022\SCM SPILL OVERS\outputs\pobreza\bajo_ingreso\1%\simulacion_1\output_tests.xlsx',ub_vec_75','ub_vec_75');</v>
      </c>
      <c r="JG103">
        <v>75</v>
      </c>
      <c r="JH103" t="str">
        <f>"xlswrite('G:\Mi unidad\1. PROYECTOS TELLO 2022\SCM SPILL OVERS\outputs\pobreza\densidad\1%\simulacion_1\output_tests.xlsx',ub_vec_"&amp;JG103&amp;"','ub_vec_"&amp;JG103&amp;"');"</f>
        <v>xlswrite('G:\Mi unidad\1. PROYECTOS TELLO 2022\SCM SPILL OVERS\outputs\pobreza\densidad\1%\simulacion_1\output_tests.xlsx',ub_vec_75','ub_vec_75');</v>
      </c>
      <c r="JS103">
        <v>75</v>
      </c>
      <c r="JT103" t="str">
        <f>"xlswrite('G:\Mi unidad\1. PROYECTOS TELLO 2022\SCM SPILL OVERS\outputs\pobreza\densidad_g\1%\simulacion_1\output_tests.xlsx',ub_vec_"&amp;JS103&amp;"','ub_vec_"&amp;JS103&amp;"');"</f>
        <v>xlswrite('G:\Mi unidad\1. PROYECTOS TELLO 2022\SCM SPILL OVERS\outputs\pobreza\densidad_g\1%\simulacion_1\output_tests.xlsx',ub_vec_75','ub_vec_75');</v>
      </c>
      <c r="KE103">
        <v>75</v>
      </c>
      <c r="KF103" t="str">
        <f>"xlswrite('G:\Mi unidad\1. PROYECTOS TELLO 2022\SCM SPILL OVERS\outputs\pobreza\distancia_centro_salud\1%\simulacion_1\output_tests.xlsx',ub_vec_"&amp;KE103&amp;"','ub_vec_"&amp;KE103&amp;"');"</f>
        <v>xlswrite('G:\Mi unidad\1. PROYECTOS TELLO 2022\SCM SPILL OVERS\outputs\pobreza\distancia_centro_salud\1%\simulacion_1\output_tests.xlsx',ub_vec_75','ub_vec_75');</v>
      </c>
      <c r="KR103">
        <v>75</v>
      </c>
      <c r="KS103" t="str">
        <f>"xlswrite('G:\Mi unidad\1. PROYECTOS TELLO 2022\SCM SPILL OVERS\outputs\pobreza\informalidad\1%\simulacion_1\output_tests.xlsx',ub_vec_"&amp;KR103&amp;"','ub_vec_"&amp;KR103&amp;"');"</f>
        <v>xlswrite('G:\Mi unidad\1. PROYECTOS TELLO 2022\SCM SPILL OVERS\outputs\pobreza\informalidad\1%\simulacion_1\output_tests.xlsx',ub_vec_75','ub_vec_75');</v>
      </c>
      <c r="LE103">
        <v>75</v>
      </c>
      <c r="LF103" t="str">
        <f>"xlswrite('G:\Mi unidad\1. PROYECTOS TELLO 2022\SCM SPILL OVERS\outputs\pobreza\alimentos\1%\simulacion_1\output_tests.xlsx',ub_vec_"&amp;LE103&amp;"','ub_vec_"&amp;LE103&amp;"');"</f>
        <v>xlswrite('G:\Mi unidad\1. PROYECTOS TELLO 2022\SCM SPILL OVERS\outputs\pobreza\alimentos\1%\simulacion_1\output_tests.xlsx',ub_vec_75','ub_vec_75');</v>
      </c>
      <c r="LL103">
        <v>75</v>
      </c>
      <c r="LM103" t="str">
        <f>"xlswrite('G:\Mi unidad\1. PROYECTOS TELLO 2022\SCM SPILL OVERS\outputs\pobreza\jefe_hogar\1%\simulacion_1\output_tests.xlsx',ub_vec_"&amp;LL103&amp;"','ub_vec_"&amp;LL103&amp;"');"</f>
        <v>xlswrite('G:\Mi unidad\1. PROYECTOS TELLO 2022\SCM SPILL OVERS\outputs\pobreza\jefe_hogar\1%\simulacion_1\output_tests.xlsx',ub_vec_75','ub_vec_75');</v>
      </c>
      <c r="LS103">
        <v>75</v>
      </c>
      <c r="LT103" t="str">
        <f>"xlswrite('G:\Mi unidad\1. PROYECTOS TELLO 2022\SCM SPILL OVERS\outputs\pobreza\mujeres\1%\simulacion_1\output_tests.xlsx',ub_vec_"&amp;LS103&amp;"','ub_vec_"&amp;LS103&amp;"');"</f>
        <v>xlswrite('G:\Mi unidad\1. PROYECTOS TELLO 2022\SCM SPILL OVERS\outputs\pobreza\mujeres\1%\simulacion_1\output_tests.xlsx',ub_vec_75','ub_vec_75');</v>
      </c>
      <c r="ME103">
        <v>75</v>
      </c>
      <c r="MF103" t="str">
        <f>"xlswrite('G:\Mi unidad\1. PROYECTOS TELLO 2022\SCM SPILL OVERS\outputs\pobreza\criminalidad\1%\simulacion_1\output_tests.xlsx',ub_vec_"&amp;ME103&amp;"','ub_vec_"&amp;ME103&amp;"');"</f>
        <v>xlswrite('G:\Mi unidad\1. PROYECTOS TELLO 2022\SCM SPILL OVERS\outputs\pobreza\criminalidad\1%\simulacion_1\output_tests.xlsx',ub_vec_75','ub_vec_75');</v>
      </c>
    </row>
    <row r="104" spans="64:344" x14ac:dyDescent="0.3">
      <c r="BL104">
        <v>75</v>
      </c>
      <c r="BM104" s="1" t="str">
        <f>"A_"&amp;BL102&amp;"(:,ind_"&amp;BL102&amp;" == 0) = [];"</f>
        <v>A_75(:,ind_75 == 0) = [];</v>
      </c>
      <c r="BR104">
        <v>75</v>
      </c>
      <c r="BS104" s="1" t="str">
        <f>"ind_"&amp;BR102&amp;" = xlsread('spillover_bajo_niv_educ_"&amp;BR102&amp;".xlsx')"</f>
        <v>ind_75 = xlsread('spillover_bajo_niv_educ_75.xlsx')</v>
      </c>
      <c r="BX104">
        <v>75</v>
      </c>
      <c r="BY104" s="1" t="str">
        <f>"ind_"&amp;BX102&amp;" = xlsread('spillover_bajo_ingreso_"&amp;BX102&amp;".xlsx')"</f>
        <v>ind_75 = xlsread('spillover_bajo_ingreso_75.xlsx')</v>
      </c>
      <c r="CD104">
        <v>75</v>
      </c>
      <c r="CE104" s="1" t="str">
        <f>"ind_"&amp;CD102&amp;" = xlsread('spillover_densidad_"&amp;CD102&amp;".xlsx')"</f>
        <v>ind_75 = xlsread('spillover_densidad_75.xlsx')</v>
      </c>
      <c r="CJ104">
        <v>75</v>
      </c>
      <c r="CK104" s="1" t="str">
        <f>"ind_"&amp;CJ102&amp;" = xlsread('spillover_densidad_g_"&amp;CJ102&amp;".xlsx')"</f>
        <v>ind_75 = xlsread('spillover_densidad_g_75.xlsx')</v>
      </c>
      <c r="CP104">
        <v>75</v>
      </c>
      <c r="CQ104" s="1" t="str">
        <f>"ind_"&amp;CP102&amp;" = xlsread('spillover_tiempo_cs_"&amp;CP102&amp;".xlsx')"</f>
        <v>ind_75 = xlsread('spillover_tiempo_cs_75.xlsx')</v>
      </c>
      <c r="CW104">
        <v>75</v>
      </c>
      <c r="CX104" t="str">
        <f>"%A_"&amp;CW104</f>
        <v>%A_75</v>
      </c>
      <c r="DB104">
        <v>75</v>
      </c>
      <c r="DC104" s="1" t="str">
        <f>"ind_"&amp;DB102&amp;" = xlsread('spillover_criminalidad_"&amp;DB102&amp;".xlsx')"</f>
        <v>ind_75 = xlsread('spillover_criminalidad_75.xlsx')</v>
      </c>
      <c r="DG104">
        <v>75</v>
      </c>
      <c r="DH104" s="1" t="str">
        <f>"ind_"&amp;DG102&amp;" = xlsread('spillover_jefe_hogar_"&amp;DG102&amp;".xlsx')"</f>
        <v>ind_75 = xlsread('spillover_jefe_hogar_75.xlsx')</v>
      </c>
      <c r="DL104">
        <v>75</v>
      </c>
      <c r="DM104" s="1" t="str">
        <f>"ind_"&amp;DL102&amp;" = xlsread('spillover_mujeres_"&amp;DL102&amp;".xlsx')"</f>
        <v>ind_75 = xlsread('spillover_mujeres_75.xlsx')</v>
      </c>
      <c r="DQ104" s="1"/>
      <c r="EG104">
        <v>42</v>
      </c>
      <c r="EH104" s="1" t="str">
        <f>"synthetic_control_sp_"&amp;EG104&amp;"(T+s) = Y_"&amp;EG104&amp;"(1,T+s)-alpha1_hat_vec_"&amp;EG104&amp;"(s);"</f>
        <v>synthetic_control_sp_42(T+s) = Y_42(1,T+s)-alpha1_hat_vec_42(s);</v>
      </c>
      <c r="FF104" s="1" t="str">
        <f>"xlswrite('G:\Mi unidad\1. PROYECTOS TELLO 2022\SCM SPILL OVERS\outputs\pobreza\distancia_centro_salud\1%\simulacion_1\synthetic_control_spillover_outputs.xlsx',synthetic_control_sp_"&amp;$A45&amp;","&amp;$A45&amp;");"</f>
        <v>xlswrite('G:\Mi unidad\1. PROYECTOS TELLO 2022\SCM SPILL OVERS\outputs\pobreza\distancia_centro_salud\1%\simulacion_1\synthetic_control_spillover_outputs.xlsx',synthetic_control_sp_129,129);</v>
      </c>
      <c r="FM104" s="1" t="str">
        <f>"xlswrite('G:\Mi unidad\1. PROYECTOS TELLO 2022\SCM SPILL OVERS\outputs\pobreza\informalidad\1%\simulacion_1\synthetic_control_spillover_outputs.xlsx',synthetic_control_sp_"&amp;$A45&amp;","&amp;$A45&amp;");"</f>
        <v>xlswrite('G:\Mi unidad\1. PROYECTOS TELLO 2022\SCM SPILL OVERS\outputs\pobreza\informalidad\1%\simulacion_1\synthetic_control_spillover_outputs.xlsx',synthetic_control_sp_129,129);</v>
      </c>
      <c r="FS104" s="1" t="str">
        <f>"xlswrite('G:\Mi unidad\1. PROYECTOS TELLO 2022\SCM SPILL OVERS\outputs\pobreza\densidad\1%\simulacion_1\synthetic_control_spillover_outputs.xlsx',synthetic_control_sp_"&amp;$A45&amp;","&amp;$A45&amp;");"</f>
        <v>xlswrite('G:\Mi unidad\1. PROYECTOS TELLO 2022\SCM SPILL OVERS\outputs\pobreza\densidad\1%\simulacion_1\synthetic_control_spillover_outputs.xlsx',synthetic_control_sp_129,129);</v>
      </c>
      <c r="FZ104" s="1" t="str">
        <f>"xlswrite('G:\Mi unidad\1. PROYECTOS TELLO 2022\SCM SPILL OVERS\outputs\pobreza\bajo_niv_educ\1%\simulacion_1\synthetic_control_spillover_outputs.xlsx',synthetic_control_sp_"&amp;$A45&amp;","&amp;$A45&amp;");"</f>
        <v>xlswrite('G:\Mi unidad\1. PROYECTOS TELLO 2022\SCM SPILL OVERS\outputs\pobreza\bajo_niv_educ\1%\simulacion_1\synthetic_control_spillover_outputs.xlsx',synthetic_control_sp_129,129);</v>
      </c>
      <c r="GF104" s="1" t="str">
        <f>"xlswrite('G:\Mi unidad\1. PROYECTOS TELLO 2022\SCM SPILL OVERS\outputs\pobreza\bajo_ingreso\1%\simulacion_1\synthetic_control_spillover_outputs.xlsx',synthetic_control_sp_"&amp;$A45&amp;","&amp;$A45&amp;");"</f>
        <v>xlswrite('G:\Mi unidad\1. PROYECTOS TELLO 2022\SCM SPILL OVERS\outputs\pobreza\bajo_ingreso\1%\simulacion_1\synthetic_control_spillover_outputs.xlsx',synthetic_control_sp_129,129);</v>
      </c>
      <c r="GL104" s="1" t="str">
        <f>"xlswrite('G:\Mi unidad\1. PROYECTOS TELLO 2022\SCM SPILL OVERS\outputs\pobreza\densidad_g\1%\simulacion_1\synthetic_control_spillover_outputs.xlsx',synthetic_control_sp_"&amp;$A45&amp;","&amp;$A45&amp;");"</f>
        <v>xlswrite('G:\Mi unidad\1. PROYECTOS TELLO 2022\SCM SPILL OVERS\outputs\pobreza\densidad_g\1%\simulacion_1\synthetic_control_spillover_outputs.xlsx',synthetic_control_sp_129,129);</v>
      </c>
      <c r="GS104" s="1" t="str">
        <f>"xlswrite('G:\Mi unidad\1. PROYECTOS TELLO 2022\SCM SPILL OVERS\outputs\pobreza\alimentos\1%\simulacion_1\synthetic_control_spillover_outputs.xlsx',synthetic_control_sp_"&amp;$A45&amp;","&amp;$A45&amp;");"</f>
        <v>xlswrite('G:\Mi unidad\1. PROYECTOS TELLO 2022\SCM SPILL OVERS\outputs\pobreza\alimentos\1%\simulacion_1\synthetic_control_spillover_outputs.xlsx',synthetic_control_sp_129,129);</v>
      </c>
      <c r="GZ104" s="1" t="str">
        <f>"xlswrite('G:\Mi unidad\1. PROYECTOS TELLO 2022\SCM SPILL OVERS\outputs\pobreza\jefe_hogar\1%\simulacion_1\synthetic_control_spillover_outputs.xlsx',synthetic_control_sp_"&amp;$A45&amp;","&amp;$A45&amp;");"</f>
        <v>xlswrite('G:\Mi unidad\1. PROYECTOS TELLO 2022\SCM SPILL OVERS\outputs\pobreza\jefe_hogar\1%\simulacion_1\synthetic_control_spillover_outputs.xlsx',synthetic_control_sp_129,129);</v>
      </c>
      <c r="HF104" s="1" t="str">
        <f>"xlswrite('G:\Mi unidad\1. PROYECTOS TELLO 2022\SCM SPILL OVERS\outputs\pobreza\mujeres\1%\simulacion_1\synthetic_control_spillover_outputs.xlsx',synthetic_control_sp_"&amp;$A45&amp;","&amp;$A45&amp;");"</f>
        <v>xlswrite('G:\Mi unidad\1. PROYECTOS TELLO 2022\SCM SPILL OVERS\outputs\pobreza\mujeres\1%\simulacion_1\synthetic_control_spillover_outputs.xlsx',synthetic_control_sp_129,129);</v>
      </c>
      <c r="HL104" s="1" t="str">
        <f>"xlswrite('G:\Mi unidad\1. PROYECTOS TELLO 2022\SCM SPILL OVERS\outputs\pobreza\criminalidad\1%\simulacion_1\synthetic_control_spillover_outputs.xlsx',synthetic_control_sp_"&amp;$A45&amp;","&amp;$A45&amp;");"</f>
        <v>xlswrite('G:\Mi unidad\1. PROYECTOS TELLO 2022\SCM SPILL OVERS\outputs\pobreza\criminalidad\1%\simulacion_1\synthetic_control_spillover_outputs.xlsx',synthetic_control_sp_129,129);</v>
      </c>
      <c r="HS104">
        <v>41</v>
      </c>
      <c r="HT104" t="str">
        <f>"ub_vec_"&amp;HS104&amp;" = zeros(1,S);"</f>
        <v>ub_vec_41 = zeros(1,S);</v>
      </c>
      <c r="HZ104">
        <v>57</v>
      </c>
      <c r="IA104" t="s">
        <v>18</v>
      </c>
      <c r="IG104">
        <v>75</v>
      </c>
      <c r="IH104" t="str">
        <f>"xlswrite('G:\Mi unidad\1. PROYECTOS TELLO 2022\SCM SPILL OVERS\outputs\pobreza\bajo_niv_educ\1%\simulacion_1\output_tests.xlsx',p_value_vec_"&amp;IG104&amp;"','p_value_vec_"&amp;IG104&amp;"');"</f>
        <v>xlswrite('G:\Mi unidad\1. PROYECTOS TELLO 2022\SCM SPILL OVERS\outputs\pobreza\bajo_niv_educ\1%\simulacion_1\output_tests.xlsx',p_value_vec_75','p_value_vec_75');</v>
      </c>
      <c r="IU104">
        <v>75</v>
      </c>
      <c r="IV104" t="str">
        <f>"xlswrite('G:\Mi unidad\1. PROYECTOS TELLO 2022\SCM SPILL OVERS\outputs\pobreza\bajo_ingreso\1%\simulacion_1\output_tests.xlsx',p_value_vec_"&amp;IU104&amp;"','p_value_vec_"&amp;IU104&amp;"');"</f>
        <v>xlswrite('G:\Mi unidad\1. PROYECTOS TELLO 2022\SCM SPILL OVERS\outputs\pobreza\bajo_ingreso\1%\simulacion_1\output_tests.xlsx',p_value_vec_75','p_value_vec_75');</v>
      </c>
      <c r="JG104">
        <v>75</v>
      </c>
      <c r="JH104" t="str">
        <f>"xlswrite('G:\Mi unidad\1. PROYECTOS TELLO 2022\SCM SPILL OVERS\outputs\pobreza\densidad\1%\simulacion_1\output_tests.xlsx',p_value_vec_"&amp;JG104&amp;"','p_value_vec_"&amp;JG104&amp;"');"</f>
        <v>xlswrite('G:\Mi unidad\1. PROYECTOS TELLO 2022\SCM SPILL OVERS\outputs\pobreza\densidad\1%\simulacion_1\output_tests.xlsx',p_value_vec_75','p_value_vec_75');</v>
      </c>
      <c r="JS104">
        <v>75</v>
      </c>
      <c r="JT104" t="str">
        <f>"xlswrite('G:\Mi unidad\1. PROYECTOS TELLO 2022\SCM SPILL OVERS\outputs\pobreza\densidad_g\1%\simulacion_1\output_tests.xlsx',p_value_vec_"&amp;JS104&amp;"','p_value_vec_"&amp;JS104&amp;"');"</f>
        <v>xlswrite('G:\Mi unidad\1. PROYECTOS TELLO 2022\SCM SPILL OVERS\outputs\pobreza\densidad_g\1%\simulacion_1\output_tests.xlsx',p_value_vec_75','p_value_vec_75');</v>
      </c>
      <c r="KE104">
        <v>75</v>
      </c>
      <c r="KF104" t="str">
        <f>"xlswrite('G:\Mi unidad\1. PROYECTOS TELLO 2022\SCM SPILL OVERS\outputs\pobreza\distancia_centro_salud\1%\simulacion_1\output_tests.xlsx',p_value_vec_"&amp;KE104&amp;"','p_value_vec_"&amp;KE104&amp;"');"</f>
        <v>xlswrite('G:\Mi unidad\1. PROYECTOS TELLO 2022\SCM SPILL OVERS\outputs\pobreza\distancia_centro_salud\1%\simulacion_1\output_tests.xlsx',p_value_vec_75','p_value_vec_75');</v>
      </c>
      <c r="KR104">
        <v>75</v>
      </c>
      <c r="KS104" t="str">
        <f>"xlswrite('G:\Mi unidad\1. PROYECTOS TELLO 2022\SCM SPILL OVERS\outputs\pobreza\informalidad\1%\simulacion_1\output_tests.xlsx',p_value_vec_"&amp;KR104&amp;"','p_value_vec_"&amp;KR104&amp;"');"</f>
        <v>xlswrite('G:\Mi unidad\1. PROYECTOS TELLO 2022\SCM SPILL OVERS\outputs\pobreza\informalidad\1%\simulacion_1\output_tests.xlsx',p_value_vec_75','p_value_vec_75');</v>
      </c>
      <c r="LE104">
        <v>75</v>
      </c>
      <c r="LF104" t="str">
        <f>"xlswrite('G:\Mi unidad\1. PROYECTOS TELLO 2022\SCM SPILL OVERS\outputs\pobreza\alimentos\1%\simulacion_1\output_tests.xlsx',p_value_vec_"&amp;LE104&amp;"','p_value_vec_"&amp;LE104&amp;"');"</f>
        <v>xlswrite('G:\Mi unidad\1. PROYECTOS TELLO 2022\SCM SPILL OVERS\outputs\pobreza\alimentos\1%\simulacion_1\output_tests.xlsx',p_value_vec_75','p_value_vec_75');</v>
      </c>
      <c r="LL104">
        <v>75</v>
      </c>
      <c r="LM104" t="str">
        <f>"xlswrite('G:\Mi unidad\1. PROYECTOS TELLO 2022\SCM SPILL OVERS\outputs\pobreza\jefe_hogar\1%\simulacion_1\output_tests.xlsx',p_value_vec_"&amp;LL104&amp;"','p_value_vec_"&amp;LL104&amp;"');"</f>
        <v>xlswrite('G:\Mi unidad\1. PROYECTOS TELLO 2022\SCM SPILL OVERS\outputs\pobreza\jefe_hogar\1%\simulacion_1\output_tests.xlsx',p_value_vec_75','p_value_vec_75');</v>
      </c>
      <c r="LS104">
        <v>75</v>
      </c>
      <c r="LT104" t="str">
        <f>"xlswrite('G:\Mi unidad\1. PROYECTOS TELLO 2022\SCM SPILL OVERS\outputs\pobreza\mujeres\1%\simulacion_1\output_tests.xlsx',p_value_vec_"&amp;LS104&amp;"','p_value_vec_"&amp;LS104&amp;"');"</f>
        <v>xlswrite('G:\Mi unidad\1. PROYECTOS TELLO 2022\SCM SPILL OVERS\outputs\pobreza\mujeres\1%\simulacion_1\output_tests.xlsx',p_value_vec_75','p_value_vec_75');</v>
      </c>
      <c r="ME104">
        <v>75</v>
      </c>
      <c r="MF104" t="str">
        <f>"xlswrite('G:\Mi unidad\1. PROYECTOS TELLO 2022\SCM SPILL OVERS\outputs\pobreza\criminalidad\1%\simulacion_1\output_tests.xlsx',p_value_vec_"&amp;ME104&amp;"','p_value_vec_"&amp;ME104&amp;"');"</f>
        <v>xlswrite('G:\Mi unidad\1. PROYECTOS TELLO 2022\SCM SPILL OVERS\outputs\pobreza\criminalidad\1%\simulacion_1\output_tests.xlsx',p_value_vec_75','p_value_vec_75');</v>
      </c>
    </row>
    <row r="105" spans="64:344" x14ac:dyDescent="0.3">
      <c r="BL105">
        <v>75</v>
      </c>
      <c r="BR105">
        <v>75</v>
      </c>
      <c r="BS105" s="1" t="str">
        <f>"A_"&amp;BR102&amp;" = eye(N);"</f>
        <v>A_75 = eye(N);</v>
      </c>
      <c r="BX105">
        <v>75</v>
      </c>
      <c r="BY105" s="1" t="str">
        <f>"A_"&amp;BX102&amp;" = eye(N);"</f>
        <v>A_75 = eye(N);</v>
      </c>
      <c r="CD105">
        <v>75</v>
      </c>
      <c r="CE105" s="1" t="str">
        <f>"A_"&amp;CD102&amp;" = eye(N);"</f>
        <v>A_75 = eye(N);</v>
      </c>
      <c r="CJ105">
        <v>75</v>
      </c>
      <c r="CK105" s="1" t="str">
        <f>"A_"&amp;CJ102&amp;" = eye(N);"</f>
        <v>A_75 = eye(N);</v>
      </c>
      <c r="CP105">
        <v>75</v>
      </c>
      <c r="CQ105" s="1" t="str">
        <f>"A_"&amp;CP102&amp;" = eye(N);"</f>
        <v>A_75 = eye(N);</v>
      </c>
      <c r="CW105">
        <v>75</v>
      </c>
      <c r="CX105" t="str">
        <f>"% Provincia_"&amp;CW105</f>
        <v>% Provincia_75</v>
      </c>
      <c r="DB105">
        <v>75</v>
      </c>
      <c r="DC105" s="1" t="str">
        <f>"A_"&amp;DB102&amp;" = eye(N);"</f>
        <v>A_75 = eye(N);</v>
      </c>
      <c r="DG105">
        <v>75</v>
      </c>
      <c r="DH105" s="1" t="str">
        <f>"A_"&amp;DG102&amp;" = eye(N);"</f>
        <v>A_75 = eye(N);</v>
      </c>
      <c r="DL105">
        <v>75</v>
      </c>
      <c r="DM105" s="1" t="str">
        <f>"A_"&amp;DL102&amp;" = eye(N);"</f>
        <v>A_75 = eye(N);</v>
      </c>
      <c r="DQ105" s="1"/>
      <c r="EG105">
        <v>42</v>
      </c>
      <c r="EH105" s="3" t="s">
        <v>18</v>
      </c>
      <c r="FF105" s="1" t="str">
        <f>"xlswrite('G:\Mi unidad\1. PROYECTOS TELLO 2022\SCM SPILL OVERS\outputs\pobreza\distancia_centro_salud\1%\simulacion_1\synthetic_control_spillover_outputs.xlsx',synthetic_control_sp_"&amp;$A46&amp;","&amp;$A46&amp;");"</f>
        <v>xlswrite('G:\Mi unidad\1. PROYECTOS TELLO 2022\SCM SPILL OVERS\outputs\pobreza\distancia_centro_salud\1%\simulacion_1\synthetic_control_spillover_outputs.xlsx',synthetic_control_sp_130,130);</v>
      </c>
      <c r="FM105" s="1" t="str">
        <f>"xlswrite('G:\Mi unidad\1. PROYECTOS TELLO 2022\SCM SPILL OVERS\outputs\pobreza\informalidad\1%\simulacion_1\synthetic_control_spillover_outputs.xlsx',synthetic_control_sp_"&amp;$A46&amp;","&amp;$A46&amp;");"</f>
        <v>xlswrite('G:\Mi unidad\1. PROYECTOS TELLO 2022\SCM SPILL OVERS\outputs\pobreza\informalidad\1%\simulacion_1\synthetic_control_spillover_outputs.xlsx',synthetic_control_sp_130,130);</v>
      </c>
      <c r="FS105" s="1" t="str">
        <f>"xlswrite('G:\Mi unidad\1. PROYECTOS TELLO 2022\SCM SPILL OVERS\outputs\pobreza\densidad\1%\simulacion_1\synthetic_control_spillover_outputs.xlsx',synthetic_control_sp_"&amp;$A46&amp;","&amp;$A46&amp;");"</f>
        <v>xlswrite('G:\Mi unidad\1. PROYECTOS TELLO 2022\SCM SPILL OVERS\outputs\pobreza\densidad\1%\simulacion_1\synthetic_control_spillover_outputs.xlsx',synthetic_control_sp_130,130);</v>
      </c>
      <c r="FZ105" s="1" t="str">
        <f>"xlswrite('G:\Mi unidad\1. PROYECTOS TELLO 2022\SCM SPILL OVERS\outputs\pobreza\bajo_niv_educ\1%\simulacion_1\synthetic_control_spillover_outputs.xlsx',synthetic_control_sp_"&amp;$A46&amp;","&amp;$A46&amp;");"</f>
        <v>xlswrite('G:\Mi unidad\1. PROYECTOS TELLO 2022\SCM SPILL OVERS\outputs\pobreza\bajo_niv_educ\1%\simulacion_1\synthetic_control_spillover_outputs.xlsx',synthetic_control_sp_130,130);</v>
      </c>
      <c r="GF105" s="1" t="str">
        <f>"xlswrite('G:\Mi unidad\1. PROYECTOS TELLO 2022\SCM SPILL OVERS\outputs\pobreza\bajo_ingreso\1%\simulacion_1\synthetic_control_spillover_outputs.xlsx',synthetic_control_sp_"&amp;$A46&amp;","&amp;$A46&amp;");"</f>
        <v>xlswrite('G:\Mi unidad\1. PROYECTOS TELLO 2022\SCM SPILL OVERS\outputs\pobreza\bajo_ingreso\1%\simulacion_1\synthetic_control_spillover_outputs.xlsx',synthetic_control_sp_130,130);</v>
      </c>
      <c r="GL105" s="1" t="str">
        <f>"xlswrite('G:\Mi unidad\1. PROYECTOS TELLO 2022\SCM SPILL OVERS\outputs\pobreza\densidad_g\1%\simulacion_1\synthetic_control_spillover_outputs.xlsx',synthetic_control_sp_"&amp;$A46&amp;","&amp;$A46&amp;");"</f>
        <v>xlswrite('G:\Mi unidad\1. PROYECTOS TELLO 2022\SCM SPILL OVERS\outputs\pobreza\densidad_g\1%\simulacion_1\synthetic_control_spillover_outputs.xlsx',synthetic_control_sp_130,130);</v>
      </c>
      <c r="GS105" s="1" t="str">
        <f>"xlswrite('G:\Mi unidad\1. PROYECTOS TELLO 2022\SCM SPILL OVERS\outputs\pobreza\alimentos\1%\simulacion_1\synthetic_control_spillover_outputs.xlsx',synthetic_control_sp_"&amp;$A46&amp;","&amp;$A46&amp;");"</f>
        <v>xlswrite('G:\Mi unidad\1. PROYECTOS TELLO 2022\SCM SPILL OVERS\outputs\pobreza\alimentos\1%\simulacion_1\synthetic_control_spillover_outputs.xlsx',synthetic_control_sp_130,130);</v>
      </c>
      <c r="GZ105" s="1" t="str">
        <f>"xlswrite('G:\Mi unidad\1. PROYECTOS TELLO 2022\SCM SPILL OVERS\outputs\pobreza\jefe_hogar\1%\simulacion_1\synthetic_control_spillover_outputs.xlsx',synthetic_control_sp_"&amp;$A46&amp;","&amp;$A46&amp;");"</f>
        <v>xlswrite('G:\Mi unidad\1. PROYECTOS TELLO 2022\SCM SPILL OVERS\outputs\pobreza\jefe_hogar\1%\simulacion_1\synthetic_control_spillover_outputs.xlsx',synthetic_control_sp_130,130);</v>
      </c>
      <c r="HF105" s="1" t="str">
        <f>"xlswrite('G:\Mi unidad\1. PROYECTOS TELLO 2022\SCM SPILL OVERS\outputs\pobreza\mujeres\1%\simulacion_1\synthetic_control_spillover_outputs.xlsx',synthetic_control_sp_"&amp;$A46&amp;","&amp;$A46&amp;");"</f>
        <v>xlswrite('G:\Mi unidad\1. PROYECTOS TELLO 2022\SCM SPILL OVERS\outputs\pobreza\mujeres\1%\simulacion_1\synthetic_control_spillover_outputs.xlsx',synthetic_control_sp_130,130);</v>
      </c>
      <c r="HL105" s="1" t="str">
        <f>"xlswrite('G:\Mi unidad\1. PROYECTOS TELLO 2022\SCM SPILL OVERS\outputs\pobreza\criminalidad\1%\simulacion_1\synthetic_control_spillover_outputs.xlsx',synthetic_control_sp_"&amp;$A46&amp;","&amp;$A46&amp;");"</f>
        <v>xlswrite('G:\Mi unidad\1. PROYECTOS TELLO 2022\SCM SPILL OVERS\outputs\pobreza\criminalidad\1%\simulacion_1\synthetic_control_spillover_outputs.xlsx',synthetic_control_sp_130,130);</v>
      </c>
      <c r="HS105">
        <v>41</v>
      </c>
      <c r="HT105" t="s">
        <v>35</v>
      </c>
      <c r="HZ105">
        <v>65</v>
      </c>
      <c r="IA105" t="str">
        <f>"spillover_test_"&amp;HZ105&amp;" = zeros(1,S);"</f>
        <v>spillover_test_65 = zeros(1,S);</v>
      </c>
      <c r="IG105">
        <v>75</v>
      </c>
      <c r="IH105" t="str">
        <f>"xlswrite('G:\Mi unidad\1. PROYECTOS TELLO 2022\SCM SPILL OVERS\outputs\pobreza\bajo_niv_educ\1%\simulacion_1\output_tests.xlsx',alpha1_hat_vec_"&amp;IG105&amp;"','alpha1_hat_vec_"&amp;IG105&amp;"');"</f>
        <v>xlswrite('G:\Mi unidad\1. PROYECTOS TELLO 2022\SCM SPILL OVERS\outputs\pobreza\bajo_niv_educ\1%\simulacion_1\output_tests.xlsx',alpha1_hat_vec_75','alpha1_hat_vec_75');</v>
      </c>
      <c r="IU105">
        <v>75</v>
      </c>
      <c r="IV105" t="str">
        <f>"xlswrite('G:\Mi unidad\1. PROYECTOS TELLO 2022\SCM SPILL OVERS\outputs\pobreza\bajo_ingreso\1%\simulacion_1\output_tests.xlsx',alpha1_hat_vec_"&amp;IU105&amp;"','alpha1_hat_vec_"&amp;IU105&amp;"');"</f>
        <v>xlswrite('G:\Mi unidad\1. PROYECTOS TELLO 2022\SCM SPILL OVERS\outputs\pobreza\bajo_ingreso\1%\simulacion_1\output_tests.xlsx',alpha1_hat_vec_75','alpha1_hat_vec_75');</v>
      </c>
      <c r="JG105">
        <v>75</v>
      </c>
      <c r="JH105" t="str">
        <f>"xlswrite('G:\Mi unidad\1. PROYECTOS TELLO 2022\SCM SPILL OVERS\outputs\pobreza\densidad\1%\simulacion_1\output_tests.xlsx',alpha1_hat_vec_"&amp;JG105&amp;"','alpha1_hat_vec_"&amp;JG105&amp;"');"</f>
        <v>xlswrite('G:\Mi unidad\1. PROYECTOS TELLO 2022\SCM SPILL OVERS\outputs\pobreza\densidad\1%\simulacion_1\output_tests.xlsx',alpha1_hat_vec_75','alpha1_hat_vec_75');</v>
      </c>
      <c r="JS105">
        <v>75</v>
      </c>
      <c r="JT105" t="str">
        <f>"xlswrite('G:\Mi unidad\1. PROYECTOS TELLO 2022\SCM SPILL OVERS\outputs\pobreza\densidad_g\1%\simulacion_1\output_tests.xlsx',alpha1_hat_vec_"&amp;JS105&amp;"','alpha1_hat_vec_"&amp;JS105&amp;"');"</f>
        <v>xlswrite('G:\Mi unidad\1. PROYECTOS TELLO 2022\SCM SPILL OVERS\outputs\pobreza\densidad_g\1%\simulacion_1\output_tests.xlsx',alpha1_hat_vec_75','alpha1_hat_vec_75');</v>
      </c>
      <c r="KE105">
        <v>75</v>
      </c>
      <c r="KF105" t="str">
        <f>"xlswrite('G:\Mi unidad\1. PROYECTOS TELLO 2022\SCM SPILL OVERS\outputs\pobreza\distancia_centro_salud\1%\simulacion_1\output_tests.xlsx',alpha1_hat_vec_"&amp;KE105&amp;"','alpha1_hat_vec_"&amp;KE105&amp;"');"</f>
        <v>xlswrite('G:\Mi unidad\1. PROYECTOS TELLO 2022\SCM SPILL OVERS\outputs\pobreza\distancia_centro_salud\1%\simulacion_1\output_tests.xlsx',alpha1_hat_vec_75','alpha1_hat_vec_75');</v>
      </c>
      <c r="KR105">
        <v>75</v>
      </c>
      <c r="KS105" t="str">
        <f>"xlswrite('G:\Mi unidad\1. PROYECTOS TELLO 2022\SCM SPILL OVERS\outputs\pobreza\informalidad\1%\simulacion_1\output_tests.xlsx',alpha1_hat_vec_"&amp;KR105&amp;"','alpha1_hat_vec_"&amp;KR105&amp;"');"</f>
        <v>xlswrite('G:\Mi unidad\1. PROYECTOS TELLO 2022\SCM SPILL OVERS\outputs\pobreza\informalidad\1%\simulacion_1\output_tests.xlsx',alpha1_hat_vec_75','alpha1_hat_vec_75');</v>
      </c>
      <c r="LE105">
        <v>75</v>
      </c>
      <c r="LF105" t="str">
        <f>"xlswrite('G:\Mi unidad\1. PROYECTOS TELLO 2022\SCM SPILL OVERS\outputs\pobreza\alimentos\1%\simulacion_1\output_tests.xlsx',alpha1_hat_vec_"&amp;LE105&amp;"','alpha1_hat_vec_"&amp;LE105&amp;"');"</f>
        <v>xlswrite('G:\Mi unidad\1. PROYECTOS TELLO 2022\SCM SPILL OVERS\outputs\pobreza\alimentos\1%\simulacion_1\output_tests.xlsx',alpha1_hat_vec_75','alpha1_hat_vec_75');</v>
      </c>
      <c r="LL105">
        <v>75</v>
      </c>
      <c r="LM105" t="str">
        <f>"xlswrite('G:\Mi unidad\1. PROYECTOS TELLO 2022\SCM SPILL OVERS\outputs\pobreza\jefe_hogar\1%\simulacion_1\output_tests.xlsx',alpha1_hat_vec_"&amp;LL105&amp;"','alpha1_hat_vec_"&amp;LL105&amp;"');"</f>
        <v>xlswrite('G:\Mi unidad\1. PROYECTOS TELLO 2022\SCM SPILL OVERS\outputs\pobreza\jefe_hogar\1%\simulacion_1\output_tests.xlsx',alpha1_hat_vec_75','alpha1_hat_vec_75');</v>
      </c>
      <c r="LS105">
        <v>75</v>
      </c>
      <c r="LT105" t="str">
        <f>"xlswrite('G:\Mi unidad\1. PROYECTOS TELLO 2022\SCM SPILL OVERS\outputs\pobreza\mujeres\1%\simulacion_1\output_tests.xlsx',alpha1_hat_vec_"&amp;LS105&amp;"','alpha1_hat_vec_"&amp;LS105&amp;"');"</f>
        <v>xlswrite('G:\Mi unidad\1. PROYECTOS TELLO 2022\SCM SPILL OVERS\outputs\pobreza\mujeres\1%\simulacion_1\output_tests.xlsx',alpha1_hat_vec_75','alpha1_hat_vec_75');</v>
      </c>
      <c r="ME105">
        <v>75</v>
      </c>
      <c r="MF105" t="str">
        <f>"xlswrite('G:\Mi unidad\1. PROYECTOS TELLO 2022\SCM SPILL OVERS\outputs\pobreza\criminalidad\1%\simulacion_1\output_tests.xlsx',alpha1_hat_vec_"&amp;ME105&amp;"','alpha1_hat_vec_"&amp;ME105&amp;"');"</f>
        <v>xlswrite('G:\Mi unidad\1. PROYECTOS TELLO 2022\SCM SPILL OVERS\outputs\pobreza\criminalidad\1%\simulacion_1\output_tests.xlsx',alpha1_hat_vec_75','alpha1_hat_vec_75');</v>
      </c>
    </row>
    <row r="106" spans="64:344" x14ac:dyDescent="0.3">
      <c r="BL106">
        <v>75</v>
      </c>
      <c r="BR106">
        <v>75</v>
      </c>
      <c r="BS106" s="1" t="str">
        <f>"A_"&amp;BR102&amp;"(:,ind_"&amp;BR102&amp;" == 0) = [];"</f>
        <v>A_75(:,ind_75 == 0) = [];</v>
      </c>
      <c r="BX106">
        <v>75</v>
      </c>
      <c r="BY106" s="1" t="str">
        <f>"A_"&amp;BX102&amp;"(:,ind_"&amp;BX102&amp;" == 0) = [];"</f>
        <v>A_75(:,ind_75 == 0) = [];</v>
      </c>
      <c r="CD106">
        <v>75</v>
      </c>
      <c r="CE106" s="1" t="str">
        <f>"A_"&amp;CD102&amp;"(:,ind_"&amp;CD102&amp;" == 0) = [];"</f>
        <v>A_75(:,ind_75 == 0) = [];</v>
      </c>
      <c r="CJ106">
        <v>75</v>
      </c>
      <c r="CK106" s="1" t="str">
        <f>"A_"&amp;CJ102&amp;"(:,ind_"&amp;CJ102&amp;" == 0) = [];"</f>
        <v>A_75(:,ind_75 == 0) = [];</v>
      </c>
      <c r="CP106">
        <v>75</v>
      </c>
      <c r="CQ106" s="1" t="str">
        <f>"A_"&amp;CP102&amp;"(:,ind_"&amp;CP102&amp;" == 0) = [];"</f>
        <v>A_75(:,ind_75 == 0) = [];</v>
      </c>
      <c r="CW106">
        <v>75</v>
      </c>
      <c r="CX106" s="1" t="str">
        <f>"ind_"&amp;CW104&amp;" = xlsread('spillover_alimentos_"&amp;CW104&amp;".xlsx')"</f>
        <v>ind_75 = xlsread('spillover_alimentos_75.xlsx')</v>
      </c>
      <c r="DB106">
        <v>75</v>
      </c>
      <c r="DC106" s="1" t="str">
        <f>"A_"&amp;DB102&amp;"(:,ind_"&amp;DB102&amp;" == 0) = [];"</f>
        <v>A_75(:,ind_75 == 0) = [];</v>
      </c>
      <c r="DG106">
        <v>75</v>
      </c>
      <c r="DH106" s="1" t="str">
        <f>"A_"&amp;DG102&amp;"(:,ind_"&amp;DG102&amp;" == 0) = [];"</f>
        <v>A_75(:,ind_75 == 0) = [];</v>
      </c>
      <c r="DL106">
        <v>75</v>
      </c>
      <c r="DM106" s="1" t="str">
        <f>"A_"&amp;DL102&amp;"(:,ind_"&amp;DL102&amp;" == 0) = [];"</f>
        <v>A_75(:,ind_75 == 0) = [];</v>
      </c>
      <c r="DQ106" s="1"/>
      <c r="EG106">
        <v>44</v>
      </c>
      <c r="EH106" s="3" t="str">
        <f>"%PROVINCIA "&amp;EG106</f>
        <v>%PROVINCIA 44</v>
      </c>
      <c r="FF106" s="1" t="str">
        <f>"xlswrite('G:\Mi unidad\1. PROYECTOS TELLO 2022\SCM SPILL OVERS\outputs\pobreza\distancia_centro_salud\1%\simulacion_1\synthetic_control_spillover_outputs.xlsx',synthetic_control_sp_"&amp;$A47&amp;","&amp;$A47&amp;");"</f>
        <v>xlswrite('G:\Mi unidad\1. PROYECTOS TELLO 2022\SCM SPILL OVERS\outputs\pobreza\distancia_centro_salud\1%\simulacion_1\synthetic_control_spillover_outputs.xlsx',synthetic_control_sp_133,133);</v>
      </c>
      <c r="FM106" s="1" t="str">
        <f>"xlswrite('G:\Mi unidad\1. PROYECTOS TELLO 2022\SCM SPILL OVERS\outputs\pobreza\informalidad\1%\simulacion_1\synthetic_control_spillover_outputs.xlsx',synthetic_control_sp_"&amp;$A47&amp;","&amp;$A47&amp;");"</f>
        <v>xlswrite('G:\Mi unidad\1. PROYECTOS TELLO 2022\SCM SPILL OVERS\outputs\pobreza\informalidad\1%\simulacion_1\synthetic_control_spillover_outputs.xlsx',synthetic_control_sp_133,133);</v>
      </c>
      <c r="FS106" s="1" t="str">
        <f>"xlswrite('G:\Mi unidad\1. PROYECTOS TELLO 2022\SCM SPILL OVERS\outputs\pobreza\densidad\1%\simulacion_1\synthetic_control_spillover_outputs.xlsx',synthetic_control_sp_"&amp;$A47&amp;","&amp;$A47&amp;");"</f>
        <v>xlswrite('G:\Mi unidad\1. PROYECTOS TELLO 2022\SCM SPILL OVERS\outputs\pobreza\densidad\1%\simulacion_1\synthetic_control_spillover_outputs.xlsx',synthetic_control_sp_133,133);</v>
      </c>
      <c r="FZ106" s="1" t="str">
        <f>"xlswrite('G:\Mi unidad\1. PROYECTOS TELLO 2022\SCM SPILL OVERS\outputs\pobreza\bajo_niv_educ\1%\simulacion_1\synthetic_control_spillover_outputs.xlsx',synthetic_control_sp_"&amp;$A47&amp;","&amp;$A47&amp;");"</f>
        <v>xlswrite('G:\Mi unidad\1. PROYECTOS TELLO 2022\SCM SPILL OVERS\outputs\pobreza\bajo_niv_educ\1%\simulacion_1\synthetic_control_spillover_outputs.xlsx',synthetic_control_sp_133,133);</v>
      </c>
      <c r="GF106" s="1" t="str">
        <f>"xlswrite('G:\Mi unidad\1. PROYECTOS TELLO 2022\SCM SPILL OVERS\outputs\pobreza\bajo_ingreso\1%\simulacion_1\synthetic_control_spillover_outputs.xlsx',synthetic_control_sp_"&amp;$A47&amp;","&amp;$A47&amp;");"</f>
        <v>xlswrite('G:\Mi unidad\1. PROYECTOS TELLO 2022\SCM SPILL OVERS\outputs\pobreza\bajo_ingreso\1%\simulacion_1\synthetic_control_spillover_outputs.xlsx',synthetic_control_sp_133,133);</v>
      </c>
      <c r="GL106" s="1" t="str">
        <f>"xlswrite('G:\Mi unidad\1. PROYECTOS TELLO 2022\SCM SPILL OVERS\outputs\pobreza\densidad_g\1%\simulacion_1\synthetic_control_spillover_outputs.xlsx',synthetic_control_sp_"&amp;$A47&amp;","&amp;$A47&amp;");"</f>
        <v>xlswrite('G:\Mi unidad\1. PROYECTOS TELLO 2022\SCM SPILL OVERS\outputs\pobreza\densidad_g\1%\simulacion_1\synthetic_control_spillover_outputs.xlsx',synthetic_control_sp_133,133);</v>
      </c>
      <c r="GS106" s="1" t="str">
        <f>"xlswrite('G:\Mi unidad\1. PROYECTOS TELLO 2022\SCM SPILL OVERS\outputs\pobreza\alimentos\1%\simulacion_1\synthetic_control_spillover_outputs.xlsx',synthetic_control_sp_"&amp;$A47&amp;","&amp;$A47&amp;");"</f>
        <v>xlswrite('G:\Mi unidad\1. PROYECTOS TELLO 2022\SCM SPILL OVERS\outputs\pobreza\alimentos\1%\simulacion_1\synthetic_control_spillover_outputs.xlsx',synthetic_control_sp_133,133);</v>
      </c>
      <c r="GZ106" s="1" t="str">
        <f>"xlswrite('G:\Mi unidad\1. PROYECTOS TELLO 2022\SCM SPILL OVERS\outputs\pobreza\jefe_hogar\1%\simulacion_1\synthetic_control_spillover_outputs.xlsx',synthetic_control_sp_"&amp;$A47&amp;","&amp;$A47&amp;");"</f>
        <v>xlswrite('G:\Mi unidad\1. PROYECTOS TELLO 2022\SCM SPILL OVERS\outputs\pobreza\jefe_hogar\1%\simulacion_1\synthetic_control_spillover_outputs.xlsx',synthetic_control_sp_133,133);</v>
      </c>
      <c r="HF106" s="1" t="str">
        <f>"xlswrite('G:\Mi unidad\1. PROYECTOS TELLO 2022\SCM SPILL OVERS\outputs\pobreza\mujeres\1%\simulacion_1\synthetic_control_spillover_outputs.xlsx',synthetic_control_sp_"&amp;$A47&amp;","&amp;$A47&amp;");"</f>
        <v>xlswrite('G:\Mi unidad\1. PROYECTOS TELLO 2022\SCM SPILL OVERS\outputs\pobreza\mujeres\1%\simulacion_1\synthetic_control_spillover_outputs.xlsx',synthetic_control_sp_133,133);</v>
      </c>
      <c r="HL106" s="1" t="str">
        <f>"xlswrite('G:\Mi unidad\1. PROYECTOS TELLO 2022\SCM SPILL OVERS\outputs\pobreza\criminalidad\1%\simulacion_1\synthetic_control_spillover_outputs.xlsx',synthetic_control_sp_"&amp;$A47&amp;","&amp;$A47&amp;");"</f>
        <v>xlswrite('G:\Mi unidad\1. PROYECTOS TELLO 2022\SCM SPILL OVERS\outputs\pobreza\criminalidad\1%\simulacion_1\synthetic_control_spillover_outputs.xlsx',synthetic_control_sp_133,133);</v>
      </c>
      <c r="HS106">
        <v>41</v>
      </c>
      <c r="HT106" t="str">
        <f>"    [p_value_"&amp;HS106&amp; ",lb_"&amp;HS106&amp;",ub_"&amp;HS106&amp;"] = sp_andrews_te(Y_pre_"&amp;HS106&amp;",pobreza_"&amp;HS106&amp;"(:,T+s),A_"&amp;HS106&amp;",C,.05);"</f>
        <v xml:space="preserve">    [p_value_41,lb_41,ub_41] = sp_andrews_te(Y_pre_41,pobreza_41(:,T+s),A_41,C,.05);</v>
      </c>
      <c r="HZ106">
        <v>65</v>
      </c>
      <c r="IA106" t="s">
        <v>35</v>
      </c>
      <c r="IG106">
        <v>75</v>
      </c>
      <c r="IH106" t="str">
        <f>"xlswrite('G:\Mi unidad\1. PROYECTOS TELLO 2022\SCM SPILL OVERS\outputs\pobreza\bajo_niv_educ\1%\simulacion_1\output_tests.xlsx',spillover_test_"&amp;IG106&amp;"','sp_test_"&amp;IG106&amp;"');"</f>
        <v>xlswrite('G:\Mi unidad\1. PROYECTOS TELLO 2022\SCM SPILL OVERS\outputs\pobreza\bajo_niv_educ\1%\simulacion_1\output_tests.xlsx',spillover_test_75','sp_test_75');</v>
      </c>
      <c r="IU106">
        <v>75</v>
      </c>
      <c r="IV106" t="str">
        <f>"xlswrite('G:\Mi unidad\1. PROYECTOS TELLO 2022\SCM SPILL OVERS\outputs\pobreza\bajo_ingreso\1%\simulacion_1\output_tests.xlsx',spillover_test_"&amp;IU106&amp;"','sp_test_"&amp;IU106&amp;"');"</f>
        <v>xlswrite('G:\Mi unidad\1. PROYECTOS TELLO 2022\SCM SPILL OVERS\outputs\pobreza\bajo_ingreso\1%\simulacion_1\output_tests.xlsx',spillover_test_75','sp_test_75');</v>
      </c>
      <c r="JG106">
        <v>75</v>
      </c>
      <c r="JH106" t="str">
        <f>"xlswrite('G:\Mi unidad\1. PROYECTOS TELLO 2022\SCM SPILL OVERS\outputs\pobreza\densidad\1%\simulacion_1\output_tests.xlsx',spillover_test_"&amp;JG106&amp;"','sp_test_"&amp;JG106&amp;"');"</f>
        <v>xlswrite('G:\Mi unidad\1. PROYECTOS TELLO 2022\SCM SPILL OVERS\outputs\pobreza\densidad\1%\simulacion_1\output_tests.xlsx',spillover_test_75','sp_test_75');</v>
      </c>
      <c r="JS106">
        <v>75</v>
      </c>
      <c r="JT106" t="str">
        <f>"xlswrite('G:\Mi unidad\1. PROYECTOS TELLO 2022\SCM SPILL OVERS\outputs\pobreza\densidad_g\1%\simulacion_1\output_tests.xlsx',spillover_test_"&amp;JS106&amp;"','sp_test_"&amp;JS106&amp;"');"</f>
        <v>xlswrite('G:\Mi unidad\1. PROYECTOS TELLO 2022\SCM SPILL OVERS\outputs\pobreza\densidad_g\1%\simulacion_1\output_tests.xlsx',spillover_test_75','sp_test_75');</v>
      </c>
      <c r="KE106">
        <v>75</v>
      </c>
      <c r="KF106" t="str">
        <f>"xlswrite('G:\Mi unidad\1. PROYECTOS TELLO 2022\SCM SPILL OVERS\outputs\pobreza\distancia_centro_salud\1%\simulacion_1\output_tests.xlsx',spillover_test_"&amp;KE106&amp;"','sp_test_"&amp;KE106&amp;"');"</f>
        <v>xlswrite('G:\Mi unidad\1. PROYECTOS TELLO 2022\SCM SPILL OVERS\outputs\pobreza\distancia_centro_salud\1%\simulacion_1\output_tests.xlsx',spillover_test_75','sp_test_75');</v>
      </c>
      <c r="KR106">
        <v>75</v>
      </c>
      <c r="KS106" t="str">
        <f>"xlswrite('G:\Mi unidad\1. PROYECTOS TELLO 2022\SCM SPILL OVERS\outputs\pobreza\informalidad\1%\simulacion_1\output_tests.xlsx',spillover_test_"&amp;KR106&amp;"','sp_test_"&amp;KR106&amp;"');"</f>
        <v>xlswrite('G:\Mi unidad\1. PROYECTOS TELLO 2022\SCM SPILL OVERS\outputs\pobreza\informalidad\1%\simulacion_1\output_tests.xlsx',spillover_test_75','sp_test_75');</v>
      </c>
      <c r="LE106">
        <v>75</v>
      </c>
      <c r="LF106" t="str">
        <f>"xlswrite('G:\Mi unidad\1. PROYECTOS TELLO 2022\SCM SPILL OVERS\outputs\pobreza\alimentos\1%\simulacion_1\output_tests.xlsx',spillover_test_"&amp;LE106&amp;"','sp_test_"&amp;LE106&amp;"');"</f>
        <v>xlswrite('G:\Mi unidad\1. PROYECTOS TELLO 2022\SCM SPILL OVERS\outputs\pobreza\alimentos\1%\simulacion_1\output_tests.xlsx',spillover_test_75','sp_test_75');</v>
      </c>
      <c r="LL106">
        <v>75</v>
      </c>
      <c r="LM106" t="str">
        <f>"xlswrite('G:\Mi unidad\1. PROYECTOS TELLO 2022\SCM SPILL OVERS\outputs\pobreza\jefe_hogar\1%\simulacion_1\output_tests.xlsx',spillover_test_"&amp;LL106&amp;"','sp_test_"&amp;LL106&amp;"');"</f>
        <v>xlswrite('G:\Mi unidad\1. PROYECTOS TELLO 2022\SCM SPILL OVERS\outputs\pobreza\jefe_hogar\1%\simulacion_1\output_tests.xlsx',spillover_test_75','sp_test_75');</v>
      </c>
      <c r="LS106">
        <v>75</v>
      </c>
      <c r="LT106" t="str">
        <f>"xlswrite('G:\Mi unidad\1. PROYECTOS TELLO 2022\SCM SPILL OVERS\outputs\pobreza\mujeres\1%\simulacion_1\output_tests.xlsx',spillover_test_"&amp;LS106&amp;"','sp_test_"&amp;LS106&amp;"');"</f>
        <v>xlswrite('G:\Mi unidad\1. PROYECTOS TELLO 2022\SCM SPILL OVERS\outputs\pobreza\mujeres\1%\simulacion_1\output_tests.xlsx',spillover_test_75','sp_test_75');</v>
      </c>
      <c r="ME106">
        <v>75</v>
      </c>
      <c r="MF106" t="str">
        <f>"xlswrite('G:\Mi unidad\1. PROYECTOS TELLO 2022\SCM SPILL OVERS\outputs\pobreza\criminalidad\1%\simulacion_1\output_tests.xlsx',spillover_test_"&amp;ME106&amp;"','sp_test_"&amp;ME106&amp;"');"</f>
        <v>xlswrite('G:\Mi unidad\1. PROYECTOS TELLO 2022\SCM SPILL OVERS\outputs\pobreza\criminalidad\1%\simulacion_1\output_tests.xlsx',spillover_test_75','sp_test_75');</v>
      </c>
    </row>
    <row r="107" spans="64:344" x14ac:dyDescent="0.3">
      <c r="BL107">
        <v>76</v>
      </c>
      <c r="BM107" s="1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P107">
        <v>76</v>
      </c>
      <c r="CQ107" t="str">
        <f>"%A_"&amp;CP107</f>
        <v>%A_76</v>
      </c>
      <c r="CW107">
        <v>76</v>
      </c>
      <c r="CX107" s="1" t="str">
        <f>"A_"&amp;CW104&amp;" = eye(N);"</f>
        <v>A_75 = eye(N);</v>
      </c>
      <c r="DB107">
        <v>76</v>
      </c>
      <c r="DC107" t="str">
        <f>"%A_"&amp;DB107</f>
        <v>%A_76</v>
      </c>
      <c r="DG107">
        <v>76</v>
      </c>
      <c r="DH107" t="str">
        <f>"%A_"&amp;DG107</f>
        <v>%A_76</v>
      </c>
      <c r="DL107">
        <v>76</v>
      </c>
      <c r="DM107" t="str">
        <f>"%A_"&amp;DL107</f>
        <v>%A_76</v>
      </c>
      <c r="DQ107" s="1"/>
      <c r="EG107">
        <v>44</v>
      </c>
      <c r="EH107" s="3" t="s">
        <v>17</v>
      </c>
      <c r="FF107" s="1" t="str">
        <f>"xlswrite('G:\Mi unidad\1. PROYECTOS TELLO 2022\SCM SPILL OVERS\outputs\pobreza\distancia_centro_salud\1%\simulacion_1\synthetic_control_spillover_outputs.xlsx',synthetic_control_sp_"&amp;$A48&amp;","&amp;$A48&amp;");"</f>
        <v>xlswrite('G:\Mi unidad\1. PROYECTOS TELLO 2022\SCM SPILL OVERS\outputs\pobreza\distancia_centro_salud\1%\simulacion_1\synthetic_control_spillover_outputs.xlsx',synthetic_control_sp_139,139);</v>
      </c>
      <c r="FM107" s="1" t="str">
        <f>"xlswrite('G:\Mi unidad\1. PROYECTOS TELLO 2022\SCM SPILL OVERS\outputs\pobreza\informalidad\1%\simulacion_1\synthetic_control_spillover_outputs.xlsx',synthetic_control_sp_"&amp;$A48&amp;","&amp;$A48&amp;");"</f>
        <v>xlswrite('G:\Mi unidad\1. PROYECTOS TELLO 2022\SCM SPILL OVERS\outputs\pobreza\informalidad\1%\simulacion_1\synthetic_control_spillover_outputs.xlsx',synthetic_control_sp_139,139);</v>
      </c>
      <c r="FS107" s="1" t="str">
        <f>"xlswrite('G:\Mi unidad\1. PROYECTOS TELLO 2022\SCM SPILL OVERS\outputs\pobreza\densidad\1%\simulacion_1\synthetic_control_spillover_outputs.xlsx',synthetic_control_sp_"&amp;$A48&amp;","&amp;$A48&amp;");"</f>
        <v>xlswrite('G:\Mi unidad\1. PROYECTOS TELLO 2022\SCM SPILL OVERS\outputs\pobreza\densidad\1%\simulacion_1\synthetic_control_spillover_outputs.xlsx',synthetic_control_sp_139,139);</v>
      </c>
      <c r="FZ107" s="1" t="str">
        <f>"xlswrite('G:\Mi unidad\1. PROYECTOS TELLO 2022\SCM SPILL OVERS\outputs\pobreza\bajo_niv_educ\1%\simulacion_1\synthetic_control_spillover_outputs.xlsx',synthetic_control_sp_"&amp;$A48&amp;","&amp;$A48&amp;");"</f>
        <v>xlswrite('G:\Mi unidad\1. PROYECTOS TELLO 2022\SCM SPILL OVERS\outputs\pobreza\bajo_niv_educ\1%\simulacion_1\synthetic_control_spillover_outputs.xlsx',synthetic_control_sp_139,139);</v>
      </c>
      <c r="GF107" s="1" t="str">
        <f>"xlswrite('G:\Mi unidad\1. PROYECTOS TELLO 2022\SCM SPILL OVERS\outputs\pobreza\bajo_ingreso\1%\simulacion_1\synthetic_control_spillover_outputs.xlsx',synthetic_control_sp_"&amp;$A48&amp;","&amp;$A48&amp;");"</f>
        <v>xlswrite('G:\Mi unidad\1. PROYECTOS TELLO 2022\SCM SPILL OVERS\outputs\pobreza\bajo_ingreso\1%\simulacion_1\synthetic_control_spillover_outputs.xlsx',synthetic_control_sp_139,139);</v>
      </c>
      <c r="GL107" s="1" t="str">
        <f>"xlswrite('G:\Mi unidad\1. PROYECTOS TELLO 2022\SCM SPILL OVERS\outputs\pobreza\densidad_g\1%\simulacion_1\synthetic_control_spillover_outputs.xlsx',synthetic_control_sp_"&amp;$A48&amp;","&amp;$A48&amp;");"</f>
        <v>xlswrite('G:\Mi unidad\1. PROYECTOS TELLO 2022\SCM SPILL OVERS\outputs\pobreza\densidad_g\1%\simulacion_1\synthetic_control_spillover_outputs.xlsx',synthetic_control_sp_139,139);</v>
      </c>
      <c r="GS107" s="1" t="str">
        <f>"xlswrite('G:\Mi unidad\1. PROYECTOS TELLO 2022\SCM SPILL OVERS\outputs\pobreza\alimentos\1%\simulacion_1\synthetic_control_spillover_outputs.xlsx',synthetic_control_sp_"&amp;$A48&amp;","&amp;$A48&amp;");"</f>
        <v>xlswrite('G:\Mi unidad\1. PROYECTOS TELLO 2022\SCM SPILL OVERS\outputs\pobreza\alimentos\1%\simulacion_1\synthetic_control_spillover_outputs.xlsx',synthetic_control_sp_139,139);</v>
      </c>
      <c r="GZ107" s="1" t="str">
        <f>"xlswrite('G:\Mi unidad\1. PROYECTOS TELLO 2022\SCM SPILL OVERS\outputs\pobreza\jefe_hogar\1%\simulacion_1\synthetic_control_spillover_outputs.xlsx',synthetic_control_sp_"&amp;$A48&amp;","&amp;$A48&amp;");"</f>
        <v>xlswrite('G:\Mi unidad\1. PROYECTOS TELLO 2022\SCM SPILL OVERS\outputs\pobreza\jefe_hogar\1%\simulacion_1\synthetic_control_spillover_outputs.xlsx',synthetic_control_sp_139,139);</v>
      </c>
      <c r="HF107" s="1" t="str">
        <f>"xlswrite('G:\Mi unidad\1. PROYECTOS TELLO 2022\SCM SPILL OVERS\outputs\pobreza\mujeres\1%\simulacion_1\synthetic_control_spillover_outputs.xlsx',synthetic_control_sp_"&amp;$A48&amp;","&amp;$A48&amp;");"</f>
        <v>xlswrite('G:\Mi unidad\1. PROYECTOS TELLO 2022\SCM SPILL OVERS\outputs\pobreza\mujeres\1%\simulacion_1\synthetic_control_spillover_outputs.xlsx',synthetic_control_sp_139,139);</v>
      </c>
      <c r="HL107" s="1" t="str">
        <f>"xlswrite('G:\Mi unidad\1. PROYECTOS TELLO 2022\SCM SPILL OVERS\outputs\pobreza\criminalidad\1%\simulacion_1\synthetic_control_spillover_outputs.xlsx',synthetic_control_sp_"&amp;$A48&amp;","&amp;$A48&amp;");"</f>
        <v>xlswrite('G:\Mi unidad\1. PROYECTOS TELLO 2022\SCM SPILL OVERS\outputs\pobreza\criminalidad\1%\simulacion_1\synthetic_control_spillover_outputs.xlsx',synthetic_control_sp_139,139);</v>
      </c>
      <c r="HS107">
        <v>41</v>
      </c>
      <c r="HT107" t="str">
        <f>"    p_value_vec_"&amp;HS107&amp;"(s) = p_value_"&amp;HS107&amp;";"</f>
        <v xml:space="preserve">    p_value_vec_41(s) = p_value_41;</v>
      </c>
      <c r="HZ107">
        <v>65</v>
      </c>
      <c r="IA107" t="s">
        <v>36</v>
      </c>
      <c r="IG107">
        <v>76</v>
      </c>
      <c r="IH107" t="str">
        <f>"xlswrite('G:\Mi unidad\1. PROYECTOS TELLO 2022\SCM SPILL OVERS\outputs\pobreza\bajo_niv_educ\1%\simulacion_1\output_tests.xlsx',lb_vec_"&amp;IG107&amp;"','lb_vec_"&amp;IG107&amp;"');"</f>
        <v>xlswrite('G:\Mi unidad\1. PROYECTOS TELLO 2022\SCM SPILL OVERS\outputs\pobreza\bajo_niv_educ\1%\simulacion_1\output_tests.xlsx',lb_vec_76','lb_vec_76');</v>
      </c>
      <c r="IU107">
        <v>76</v>
      </c>
      <c r="IV107" t="str">
        <f>"xlswrite('G:\Mi unidad\1. PROYECTOS TELLO 2022\SCM SPILL OVERS\outputs\pobreza\bajo_ingreso\1%\simulacion_1\output_tests.xlsx',lb_vec_"&amp;IU107&amp;"','lb_vec_"&amp;IU107&amp;"');"</f>
        <v>xlswrite('G:\Mi unidad\1. PROYECTOS TELLO 2022\SCM SPILL OVERS\outputs\pobreza\bajo_ingreso\1%\simulacion_1\output_tests.xlsx',lb_vec_76','lb_vec_76');</v>
      </c>
      <c r="JG107">
        <v>76</v>
      </c>
      <c r="JH107" t="str">
        <f>"xlswrite('G:\Mi unidad\1. PROYECTOS TELLO 2022\SCM SPILL OVERS\outputs\pobreza\densidad\1%\simulacion_1\output_tests.xlsx',lb_vec_"&amp;JG107&amp;"','lb_vec_"&amp;JG107&amp;"');"</f>
        <v>xlswrite('G:\Mi unidad\1. PROYECTOS TELLO 2022\SCM SPILL OVERS\outputs\pobreza\densidad\1%\simulacion_1\output_tests.xlsx',lb_vec_76','lb_vec_76');</v>
      </c>
      <c r="JS107">
        <v>76</v>
      </c>
      <c r="JT107" t="str">
        <f>"xlswrite('G:\Mi unidad\1. PROYECTOS TELLO 2022\SCM SPILL OVERS\outputs\pobreza\densidad_g\1%\simulacion_1\output_tests.xlsx',lb_vec_"&amp;JS107&amp;"','lb_vec_"&amp;JS107&amp;"');"</f>
        <v>xlswrite('G:\Mi unidad\1. PROYECTOS TELLO 2022\SCM SPILL OVERS\outputs\pobreza\densidad_g\1%\simulacion_1\output_tests.xlsx',lb_vec_76','lb_vec_76');</v>
      </c>
      <c r="KE107">
        <v>76</v>
      </c>
      <c r="KF107" t="str">
        <f>"xlswrite('G:\Mi unidad\1. PROYECTOS TELLO 2022\SCM SPILL OVERS\outputs\pobreza\distancia_centro_salud\1%\simulacion_1\output_tests.xlsx',lb_vec_"&amp;KE107&amp;"','lb_vec_"&amp;KE107&amp;"');"</f>
        <v>xlswrite('G:\Mi unidad\1. PROYECTOS TELLO 2022\SCM SPILL OVERS\outputs\pobreza\distancia_centro_salud\1%\simulacion_1\output_tests.xlsx',lb_vec_76','lb_vec_76');</v>
      </c>
      <c r="KR107">
        <v>76</v>
      </c>
      <c r="KS107" t="str">
        <f>"xlswrite('G:\Mi unidad\1. PROYECTOS TELLO 2022\SCM SPILL OVERS\outputs\pobreza\informalidad\1%\simulacion_1\output_tests.xlsx',lb_vec_"&amp;KR107&amp;"','lb_vec_"&amp;KR107&amp;"');"</f>
        <v>xlswrite('G:\Mi unidad\1. PROYECTOS TELLO 2022\SCM SPILL OVERS\outputs\pobreza\informalidad\1%\simulacion_1\output_tests.xlsx',lb_vec_76','lb_vec_76');</v>
      </c>
      <c r="LE107">
        <v>76</v>
      </c>
      <c r="LF107" t="str">
        <f>"xlswrite('G:\Mi unidad\1. PROYECTOS TELLO 2022\SCM SPILL OVERS\outputs\pobreza\alimentos\1%\simulacion_1\output_tests.xlsx',lb_vec_"&amp;LE107&amp;"','lb_vec_"&amp;LE107&amp;"');"</f>
        <v>xlswrite('G:\Mi unidad\1. PROYECTOS TELLO 2022\SCM SPILL OVERS\outputs\pobreza\alimentos\1%\simulacion_1\output_tests.xlsx',lb_vec_76','lb_vec_76');</v>
      </c>
      <c r="LL107">
        <v>76</v>
      </c>
      <c r="LM107" t="str">
        <f>"xlswrite('G:\Mi unidad\1. PROYECTOS TELLO 2022\SCM SPILL OVERS\outputs\pobreza\jefe_hogar\1%\simulacion_1\output_tests.xlsx',lb_vec_"&amp;LL107&amp;"','lb_vec_"&amp;LL107&amp;"');"</f>
        <v>xlswrite('G:\Mi unidad\1. PROYECTOS TELLO 2022\SCM SPILL OVERS\outputs\pobreza\jefe_hogar\1%\simulacion_1\output_tests.xlsx',lb_vec_76','lb_vec_76');</v>
      </c>
      <c r="LS107">
        <v>76</v>
      </c>
      <c r="LT107" t="str">
        <f>"xlswrite('G:\Mi unidad\1. PROYECTOS TELLO 2022\SCM SPILL OVERS\outputs\pobreza\mujeres\1%\simulacion_1\output_tests.xlsx',lb_vec_"&amp;LS107&amp;"','lb_vec_"&amp;LS107&amp;"');"</f>
        <v>xlswrite('G:\Mi unidad\1. PROYECTOS TELLO 2022\SCM SPILL OVERS\outputs\pobreza\mujeres\1%\simulacion_1\output_tests.xlsx',lb_vec_76','lb_vec_76');</v>
      </c>
      <c r="ME107">
        <v>76</v>
      </c>
      <c r="MF107" t="str">
        <f>"xlswrite('G:\Mi unidad\1. PROYECTOS TELLO 2022\SCM SPILL OVERS\outputs\pobreza\criminalidad\1%\simulacion_1\output_tests.xlsx',lb_vec_"&amp;ME107&amp;"','lb_vec_"&amp;ME107&amp;"');"</f>
        <v>xlswrite('G:\Mi unidad\1. PROYECTOS TELLO 2022\SCM SPILL OVERS\outputs\pobreza\criminalidad\1%\simulacion_1\output_tests.xlsx',lb_vec_76','lb_vec_76');</v>
      </c>
    </row>
    <row r="108" spans="64:344" x14ac:dyDescent="0.3">
      <c r="BL108">
        <v>76</v>
      </c>
      <c r="BM108" s="1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P108">
        <v>76</v>
      </c>
      <c r="CQ108" t="str">
        <f>"% Provincia_"&amp;CP108</f>
        <v>% Provincia_76</v>
      </c>
      <c r="CW108">
        <v>76</v>
      </c>
      <c r="CX108" s="1" t="str">
        <f>"A_"&amp;CW104&amp;"(:,ind_"&amp;CW104&amp;" == 0) = [];"</f>
        <v>A_75(:,ind_75 == 0) = [];</v>
      </c>
      <c r="DB108">
        <v>76</v>
      </c>
      <c r="DC108" t="str">
        <f>"% Provincia_"&amp;DB108</f>
        <v>% Provincia_76</v>
      </c>
      <c r="DG108">
        <v>76</v>
      </c>
      <c r="DH108" t="str">
        <f>"% Provincia_"&amp;DG108</f>
        <v>% Provincia_76</v>
      </c>
      <c r="DL108">
        <v>76</v>
      </c>
      <c r="DM108" t="str">
        <f>"% Provincia_"&amp;DL108</f>
        <v>% Provincia_76</v>
      </c>
      <c r="DQ108" s="1"/>
      <c r="EG108">
        <v>44</v>
      </c>
      <c r="EH108" s="1" t="str">
        <f>"Y_Ts_"&amp;EG108&amp;" = Y_"&amp;EG108&amp;"(:,T+s);"</f>
        <v>Y_Ts_44 = Y_44(:,T+s);</v>
      </c>
      <c r="FF108" s="1" t="str">
        <f>"xlswrite('G:\Mi unidad\1. PROYECTOS TELLO 2022\SCM SPILL OVERS\outputs\pobreza\distancia_centro_salud\1%\simulacion_1\synthetic_control_spillover_outputs.xlsx',synthetic_control_sp_"&amp;$A49&amp;","&amp;$A49&amp;");"</f>
        <v>xlswrite('G:\Mi unidad\1. PROYECTOS TELLO 2022\SCM SPILL OVERS\outputs\pobreza\distancia_centro_salud\1%\simulacion_1\synthetic_control_spillover_outputs.xlsx',synthetic_control_sp_140,140);</v>
      </c>
      <c r="FM108" s="1" t="str">
        <f>"xlswrite('G:\Mi unidad\1. PROYECTOS TELLO 2022\SCM SPILL OVERS\outputs\pobreza\informalidad\1%\simulacion_1\synthetic_control_spillover_outputs.xlsx',synthetic_control_sp_"&amp;$A49&amp;","&amp;$A49&amp;");"</f>
        <v>xlswrite('G:\Mi unidad\1. PROYECTOS TELLO 2022\SCM SPILL OVERS\outputs\pobreza\informalidad\1%\simulacion_1\synthetic_control_spillover_outputs.xlsx',synthetic_control_sp_140,140);</v>
      </c>
      <c r="FS108" s="1" t="str">
        <f>"xlswrite('G:\Mi unidad\1. PROYECTOS TELLO 2022\SCM SPILL OVERS\outputs\pobreza\densidad\1%\simulacion_1\synthetic_control_spillover_outputs.xlsx',synthetic_control_sp_"&amp;$A49&amp;","&amp;$A49&amp;");"</f>
        <v>xlswrite('G:\Mi unidad\1. PROYECTOS TELLO 2022\SCM SPILL OVERS\outputs\pobreza\densidad\1%\simulacion_1\synthetic_control_spillover_outputs.xlsx',synthetic_control_sp_140,140);</v>
      </c>
      <c r="FZ108" s="1" t="str">
        <f>"xlswrite('G:\Mi unidad\1. PROYECTOS TELLO 2022\SCM SPILL OVERS\outputs\pobreza\bajo_niv_educ\1%\simulacion_1\synthetic_control_spillover_outputs.xlsx',synthetic_control_sp_"&amp;$A49&amp;","&amp;$A49&amp;");"</f>
        <v>xlswrite('G:\Mi unidad\1. PROYECTOS TELLO 2022\SCM SPILL OVERS\outputs\pobreza\bajo_niv_educ\1%\simulacion_1\synthetic_control_spillover_outputs.xlsx',synthetic_control_sp_140,140);</v>
      </c>
      <c r="GF108" s="1" t="str">
        <f>"xlswrite('G:\Mi unidad\1. PROYECTOS TELLO 2022\SCM SPILL OVERS\outputs\pobreza\bajo_ingreso\1%\simulacion_1\synthetic_control_spillover_outputs.xlsx',synthetic_control_sp_"&amp;$A49&amp;","&amp;$A49&amp;");"</f>
        <v>xlswrite('G:\Mi unidad\1. PROYECTOS TELLO 2022\SCM SPILL OVERS\outputs\pobreza\bajo_ingreso\1%\simulacion_1\synthetic_control_spillover_outputs.xlsx',synthetic_control_sp_140,140);</v>
      </c>
      <c r="GL108" s="1" t="str">
        <f>"xlswrite('G:\Mi unidad\1. PROYECTOS TELLO 2022\SCM SPILL OVERS\outputs\pobreza\densidad_g\1%\simulacion_1\synthetic_control_spillover_outputs.xlsx',synthetic_control_sp_"&amp;$A49&amp;","&amp;$A49&amp;");"</f>
        <v>xlswrite('G:\Mi unidad\1. PROYECTOS TELLO 2022\SCM SPILL OVERS\outputs\pobreza\densidad_g\1%\simulacion_1\synthetic_control_spillover_outputs.xlsx',synthetic_control_sp_140,140);</v>
      </c>
      <c r="GS108" s="1" t="str">
        <f>"xlswrite('G:\Mi unidad\1. PROYECTOS TELLO 2022\SCM SPILL OVERS\outputs\pobreza\alimentos\1%\simulacion_1\synthetic_control_spillover_outputs.xlsx',synthetic_control_sp_"&amp;$A49&amp;","&amp;$A49&amp;");"</f>
        <v>xlswrite('G:\Mi unidad\1. PROYECTOS TELLO 2022\SCM SPILL OVERS\outputs\pobreza\alimentos\1%\simulacion_1\synthetic_control_spillover_outputs.xlsx',synthetic_control_sp_140,140);</v>
      </c>
      <c r="GZ108" s="1" t="str">
        <f>"xlswrite('G:\Mi unidad\1. PROYECTOS TELLO 2022\SCM SPILL OVERS\outputs\pobreza\jefe_hogar\1%\simulacion_1\synthetic_control_spillover_outputs.xlsx',synthetic_control_sp_"&amp;$A49&amp;","&amp;$A49&amp;");"</f>
        <v>xlswrite('G:\Mi unidad\1. PROYECTOS TELLO 2022\SCM SPILL OVERS\outputs\pobreza\jefe_hogar\1%\simulacion_1\synthetic_control_spillover_outputs.xlsx',synthetic_control_sp_140,140);</v>
      </c>
      <c r="HF108" s="1" t="str">
        <f>"xlswrite('G:\Mi unidad\1. PROYECTOS TELLO 2022\SCM SPILL OVERS\outputs\pobreza\mujeres\1%\simulacion_1\synthetic_control_spillover_outputs.xlsx',synthetic_control_sp_"&amp;$A49&amp;","&amp;$A49&amp;");"</f>
        <v>xlswrite('G:\Mi unidad\1. PROYECTOS TELLO 2022\SCM SPILL OVERS\outputs\pobreza\mujeres\1%\simulacion_1\synthetic_control_spillover_outputs.xlsx',synthetic_control_sp_140,140);</v>
      </c>
      <c r="HL108" s="1" t="str">
        <f>"xlswrite('G:\Mi unidad\1. PROYECTOS TELLO 2022\SCM SPILL OVERS\outputs\pobreza\criminalidad\1%\simulacion_1\synthetic_control_spillover_outputs.xlsx',synthetic_control_sp_"&amp;$A49&amp;","&amp;$A49&amp;");"</f>
        <v>xlswrite('G:\Mi unidad\1. PROYECTOS TELLO 2022\SCM SPILL OVERS\outputs\pobreza\criminalidad\1%\simulacion_1\synthetic_control_spillover_outputs.xlsx',synthetic_control_sp_140,140);</v>
      </c>
      <c r="HS108">
        <v>41</v>
      </c>
      <c r="HT108" t="str">
        <f>"    lb_vec_"&amp;HS108&amp;"(s) = lb_"&amp;HS108&amp;";"</f>
        <v xml:space="preserve">    lb_vec_41(s) = lb_41;</v>
      </c>
      <c r="HZ108">
        <v>65</v>
      </c>
      <c r="IA108" t="s">
        <v>37</v>
      </c>
      <c r="IG108">
        <v>76</v>
      </c>
      <c r="IH108" t="str">
        <f>"xlswrite('G:\Mi unidad\1. PROYECTOS TELLO 2022\SCM SPILL OVERS\outputs\pobreza\bajo_niv_educ\1%\simulacion_1\output_tests.xlsx',ub_vec_"&amp;IG108&amp;"','ub_vec_"&amp;IG108&amp;"');"</f>
        <v>xlswrite('G:\Mi unidad\1. PROYECTOS TELLO 2022\SCM SPILL OVERS\outputs\pobreza\bajo_niv_educ\1%\simulacion_1\output_tests.xlsx',ub_vec_76','ub_vec_76');</v>
      </c>
      <c r="IU108">
        <v>76</v>
      </c>
      <c r="IV108" t="str">
        <f>"xlswrite('G:\Mi unidad\1. PROYECTOS TELLO 2022\SCM SPILL OVERS\outputs\pobreza\bajo_ingreso\1%\simulacion_1\output_tests.xlsx',ub_vec_"&amp;IU108&amp;"','ub_vec_"&amp;IU108&amp;"');"</f>
        <v>xlswrite('G:\Mi unidad\1. PROYECTOS TELLO 2022\SCM SPILL OVERS\outputs\pobreza\bajo_ingreso\1%\simulacion_1\output_tests.xlsx',ub_vec_76','ub_vec_76');</v>
      </c>
      <c r="JG108">
        <v>76</v>
      </c>
      <c r="JH108" t="str">
        <f>"xlswrite('G:\Mi unidad\1. PROYECTOS TELLO 2022\SCM SPILL OVERS\outputs\pobreza\densidad\1%\simulacion_1\output_tests.xlsx',ub_vec_"&amp;JG108&amp;"','ub_vec_"&amp;JG108&amp;"');"</f>
        <v>xlswrite('G:\Mi unidad\1. PROYECTOS TELLO 2022\SCM SPILL OVERS\outputs\pobreza\densidad\1%\simulacion_1\output_tests.xlsx',ub_vec_76','ub_vec_76');</v>
      </c>
      <c r="JS108">
        <v>76</v>
      </c>
      <c r="JT108" t="str">
        <f>"xlswrite('G:\Mi unidad\1. PROYECTOS TELLO 2022\SCM SPILL OVERS\outputs\pobreza\densidad_g\1%\simulacion_1\output_tests.xlsx',ub_vec_"&amp;JS108&amp;"','ub_vec_"&amp;JS108&amp;"');"</f>
        <v>xlswrite('G:\Mi unidad\1. PROYECTOS TELLO 2022\SCM SPILL OVERS\outputs\pobreza\densidad_g\1%\simulacion_1\output_tests.xlsx',ub_vec_76','ub_vec_76');</v>
      </c>
      <c r="KE108">
        <v>76</v>
      </c>
      <c r="KF108" t="str">
        <f>"xlswrite('G:\Mi unidad\1. PROYECTOS TELLO 2022\SCM SPILL OVERS\outputs\pobreza\distancia_centro_salud\1%\simulacion_1\output_tests.xlsx',ub_vec_"&amp;KE108&amp;"','ub_vec_"&amp;KE108&amp;"');"</f>
        <v>xlswrite('G:\Mi unidad\1. PROYECTOS TELLO 2022\SCM SPILL OVERS\outputs\pobreza\distancia_centro_salud\1%\simulacion_1\output_tests.xlsx',ub_vec_76','ub_vec_76');</v>
      </c>
      <c r="KR108">
        <v>76</v>
      </c>
      <c r="KS108" t="str">
        <f>"xlswrite('G:\Mi unidad\1. PROYECTOS TELLO 2022\SCM SPILL OVERS\outputs\pobreza\informalidad\1%\simulacion_1\output_tests.xlsx',ub_vec_"&amp;KR108&amp;"','ub_vec_"&amp;KR108&amp;"');"</f>
        <v>xlswrite('G:\Mi unidad\1. PROYECTOS TELLO 2022\SCM SPILL OVERS\outputs\pobreza\informalidad\1%\simulacion_1\output_tests.xlsx',ub_vec_76','ub_vec_76');</v>
      </c>
      <c r="LE108">
        <v>76</v>
      </c>
      <c r="LF108" t="str">
        <f>"xlswrite('G:\Mi unidad\1. PROYECTOS TELLO 2022\SCM SPILL OVERS\outputs\pobreza\alimentos\1%\simulacion_1\output_tests.xlsx',ub_vec_"&amp;LE108&amp;"','ub_vec_"&amp;LE108&amp;"');"</f>
        <v>xlswrite('G:\Mi unidad\1. PROYECTOS TELLO 2022\SCM SPILL OVERS\outputs\pobreza\alimentos\1%\simulacion_1\output_tests.xlsx',ub_vec_76','ub_vec_76');</v>
      </c>
      <c r="LL108">
        <v>76</v>
      </c>
      <c r="LM108" t="str">
        <f>"xlswrite('G:\Mi unidad\1. PROYECTOS TELLO 2022\SCM SPILL OVERS\outputs\pobreza\jefe_hogar\1%\simulacion_1\output_tests.xlsx',ub_vec_"&amp;LL108&amp;"','ub_vec_"&amp;LL108&amp;"');"</f>
        <v>xlswrite('G:\Mi unidad\1. PROYECTOS TELLO 2022\SCM SPILL OVERS\outputs\pobreza\jefe_hogar\1%\simulacion_1\output_tests.xlsx',ub_vec_76','ub_vec_76');</v>
      </c>
      <c r="LS108">
        <v>76</v>
      </c>
      <c r="LT108" t="str">
        <f>"xlswrite('G:\Mi unidad\1. PROYECTOS TELLO 2022\SCM SPILL OVERS\outputs\pobreza\mujeres\1%\simulacion_1\output_tests.xlsx',ub_vec_"&amp;LS108&amp;"','ub_vec_"&amp;LS108&amp;"');"</f>
        <v>xlswrite('G:\Mi unidad\1. PROYECTOS TELLO 2022\SCM SPILL OVERS\outputs\pobreza\mujeres\1%\simulacion_1\output_tests.xlsx',ub_vec_76','ub_vec_76');</v>
      </c>
      <c r="ME108">
        <v>76</v>
      </c>
      <c r="MF108" t="str">
        <f>"xlswrite('G:\Mi unidad\1. PROYECTOS TELLO 2022\SCM SPILL OVERS\outputs\pobreza\criminalidad\1%\simulacion_1\output_tests.xlsx',ub_vec_"&amp;ME108&amp;"','ub_vec_"&amp;ME108&amp;"');"</f>
        <v>xlswrite('G:\Mi unidad\1. PROYECTOS TELLO 2022\SCM SPILL OVERS\outputs\pobreza\criminalidad\1%\simulacion_1\output_tests.xlsx',ub_vec_76','ub_vec_76');</v>
      </c>
    </row>
    <row r="109" spans="64:344" x14ac:dyDescent="0.3">
      <c r="BL109">
        <v>76</v>
      </c>
      <c r="BM109" s="1" t="str">
        <f>"A_"&amp;BL107&amp;"(:,ind_"&amp;BL107&amp;" == 0) = [];"</f>
        <v>A_76(:,ind_76 == 0) = [];</v>
      </c>
      <c r="BR109">
        <v>76</v>
      </c>
      <c r="BS109" s="1" t="str">
        <f>"ind_"&amp;BR107&amp;" = xlsread('spillover_bajo_niv_educ_"&amp;BR107&amp;".xlsx')"</f>
        <v>ind_76 = xlsread('spillover_bajo_niv_educ_76.xlsx')</v>
      </c>
      <c r="BX109">
        <v>76</v>
      </c>
      <c r="BY109" s="1" t="str">
        <f>"ind_"&amp;BX107&amp;" = xlsread('spillover_bajo_ingreso_"&amp;BX107&amp;".xlsx')"</f>
        <v>ind_76 = xlsread('spillover_bajo_ingreso_76.xlsx')</v>
      </c>
      <c r="CD109">
        <v>76</v>
      </c>
      <c r="CE109" s="1" t="str">
        <f>"ind_"&amp;CD107&amp;" = xlsread('spillover_densidad_"&amp;CD107&amp;".xlsx')"</f>
        <v>ind_76 = xlsread('spillover_densidad_76.xlsx')</v>
      </c>
      <c r="CJ109">
        <v>76</v>
      </c>
      <c r="CK109" s="1" t="str">
        <f>"ind_"&amp;CJ107&amp;" = xlsread('spillover_densidad_g_"&amp;CJ107&amp;".xlsx')"</f>
        <v>ind_76 = xlsread('spillover_densidad_g_76.xlsx')</v>
      </c>
      <c r="CP109">
        <v>76</v>
      </c>
      <c r="CQ109" s="1" t="str">
        <f>"ind_"&amp;CP107&amp;" = xlsread('spillover_tiempo_cs_"&amp;CP107&amp;".xlsx')"</f>
        <v>ind_76 = xlsread('spillover_tiempo_cs_76.xlsx')</v>
      </c>
      <c r="CW109">
        <v>76</v>
      </c>
      <c r="CX109" t="str">
        <f>"%A_"&amp;CW109</f>
        <v>%A_76</v>
      </c>
      <c r="DB109">
        <v>76</v>
      </c>
      <c r="DC109" s="1" t="str">
        <f>"ind_"&amp;DB107&amp;" = xlsread('spillover_criminalidad_"&amp;DB107&amp;".xlsx')"</f>
        <v>ind_76 = xlsread('spillover_criminalidad_76.xlsx')</v>
      </c>
      <c r="DG109">
        <v>76</v>
      </c>
      <c r="DH109" s="1" t="str">
        <f>"ind_"&amp;DG107&amp;" = xlsread('spillover_jefe_hogar_"&amp;DG107&amp;".xlsx')"</f>
        <v>ind_76 = xlsread('spillover_jefe_hogar_76.xlsx')</v>
      </c>
      <c r="DL109">
        <v>76</v>
      </c>
      <c r="DM109" s="1" t="str">
        <f>"ind_"&amp;DL107&amp;" = xlsread('spillover_mujeres_"&amp;DL107&amp;".xlsx')"</f>
        <v>ind_76 = xlsread('spillover_mujeres_76.xlsx')</v>
      </c>
      <c r="DQ109" s="1"/>
      <c r="EG109">
        <v>44</v>
      </c>
      <c r="EH109" s="1" t="str">
        <f>"gamma_hat_"&amp;EG108&amp;" = (A_"&amp;EG108&amp;"'*M_hat_"&amp;EG108&amp;"*A_"&amp;EG108&amp;")\(A_"&amp;EG108&amp;"'*(eye(N)-B_hat_"&amp;EG108&amp;")'*((eye(N)-B_hat_"&amp;EG108&amp;")*Y_Ts_"&amp;EG108&amp;"-a_hat_"&amp;EG108&amp;"));"</f>
        <v>gamma_hat_44 = (A_44'*M_hat_44*A_44)\(A_44'*(eye(N)-B_hat_44)'*((eye(N)-B_hat_44)*Y_Ts_44-a_hat_44));</v>
      </c>
      <c r="FF109" s="1" t="str">
        <f>"xlswrite('G:\Mi unidad\1. PROYECTOS TELLO 2022\SCM SPILL OVERS\outputs\pobreza\distancia_centro_salud\1%\simulacion_1\synthetic_control_spillover_outputs.xlsx',synthetic_control_sp_"&amp;$A50&amp;","&amp;$A50&amp;");"</f>
        <v>xlswrite('G:\Mi unidad\1. PROYECTOS TELLO 2022\SCM SPILL OVERS\outputs\pobreza\distancia_centro_salud\1%\simulacion_1\synthetic_control_spillover_outputs.xlsx',synthetic_control_sp_141,141);</v>
      </c>
      <c r="FM109" s="1" t="str">
        <f>"xlswrite('G:\Mi unidad\1. PROYECTOS TELLO 2022\SCM SPILL OVERS\outputs\pobreza\informalidad\1%\simulacion_1\synthetic_control_spillover_outputs.xlsx',synthetic_control_sp_"&amp;$A50&amp;","&amp;$A50&amp;");"</f>
        <v>xlswrite('G:\Mi unidad\1. PROYECTOS TELLO 2022\SCM SPILL OVERS\outputs\pobreza\informalidad\1%\simulacion_1\synthetic_control_spillover_outputs.xlsx',synthetic_control_sp_141,141);</v>
      </c>
      <c r="FS109" s="1" t="str">
        <f>"xlswrite('G:\Mi unidad\1. PROYECTOS TELLO 2022\SCM SPILL OVERS\outputs\pobreza\densidad\1%\simulacion_1\synthetic_control_spillover_outputs.xlsx',synthetic_control_sp_"&amp;$A50&amp;","&amp;$A50&amp;");"</f>
        <v>xlswrite('G:\Mi unidad\1. PROYECTOS TELLO 2022\SCM SPILL OVERS\outputs\pobreza\densidad\1%\simulacion_1\synthetic_control_spillover_outputs.xlsx',synthetic_control_sp_141,141);</v>
      </c>
      <c r="FZ109" s="1" t="str">
        <f>"xlswrite('G:\Mi unidad\1. PROYECTOS TELLO 2022\SCM SPILL OVERS\outputs\pobreza\bajo_niv_educ\1%\simulacion_1\synthetic_control_spillover_outputs.xlsx',synthetic_control_sp_"&amp;$A50&amp;","&amp;$A50&amp;");"</f>
        <v>xlswrite('G:\Mi unidad\1. PROYECTOS TELLO 2022\SCM SPILL OVERS\outputs\pobreza\bajo_niv_educ\1%\simulacion_1\synthetic_control_spillover_outputs.xlsx',synthetic_control_sp_141,141);</v>
      </c>
      <c r="GF109" s="1" t="str">
        <f>"xlswrite('G:\Mi unidad\1. PROYECTOS TELLO 2022\SCM SPILL OVERS\outputs\pobreza\bajo_ingreso\1%\simulacion_1\synthetic_control_spillover_outputs.xlsx',synthetic_control_sp_"&amp;$A50&amp;","&amp;$A50&amp;");"</f>
        <v>xlswrite('G:\Mi unidad\1. PROYECTOS TELLO 2022\SCM SPILL OVERS\outputs\pobreza\bajo_ingreso\1%\simulacion_1\synthetic_control_spillover_outputs.xlsx',synthetic_control_sp_141,141);</v>
      </c>
      <c r="GL109" s="1" t="str">
        <f>"xlswrite('G:\Mi unidad\1. PROYECTOS TELLO 2022\SCM SPILL OVERS\outputs\pobreza\densidad_g\1%\simulacion_1\synthetic_control_spillover_outputs.xlsx',synthetic_control_sp_"&amp;$A50&amp;","&amp;$A50&amp;");"</f>
        <v>xlswrite('G:\Mi unidad\1. PROYECTOS TELLO 2022\SCM SPILL OVERS\outputs\pobreza\densidad_g\1%\simulacion_1\synthetic_control_spillover_outputs.xlsx',synthetic_control_sp_141,141);</v>
      </c>
      <c r="GS109" s="1" t="str">
        <f>"xlswrite('G:\Mi unidad\1. PROYECTOS TELLO 2022\SCM SPILL OVERS\outputs\pobreza\alimentos\1%\simulacion_1\synthetic_control_spillover_outputs.xlsx',synthetic_control_sp_"&amp;$A50&amp;","&amp;$A50&amp;");"</f>
        <v>xlswrite('G:\Mi unidad\1. PROYECTOS TELLO 2022\SCM SPILL OVERS\outputs\pobreza\alimentos\1%\simulacion_1\synthetic_control_spillover_outputs.xlsx',synthetic_control_sp_141,141);</v>
      </c>
      <c r="GZ109" s="1" t="str">
        <f>"xlswrite('G:\Mi unidad\1. PROYECTOS TELLO 2022\SCM SPILL OVERS\outputs\pobreza\jefe_hogar\1%\simulacion_1\synthetic_control_spillover_outputs.xlsx',synthetic_control_sp_"&amp;$A50&amp;","&amp;$A50&amp;");"</f>
        <v>xlswrite('G:\Mi unidad\1. PROYECTOS TELLO 2022\SCM SPILL OVERS\outputs\pobreza\jefe_hogar\1%\simulacion_1\synthetic_control_spillover_outputs.xlsx',synthetic_control_sp_141,141);</v>
      </c>
      <c r="HF109" s="1" t="str">
        <f>"xlswrite('G:\Mi unidad\1. PROYECTOS TELLO 2022\SCM SPILL OVERS\outputs\pobreza\mujeres\1%\simulacion_1\synthetic_control_spillover_outputs.xlsx',synthetic_control_sp_"&amp;$A50&amp;","&amp;$A50&amp;");"</f>
        <v>xlswrite('G:\Mi unidad\1. PROYECTOS TELLO 2022\SCM SPILL OVERS\outputs\pobreza\mujeres\1%\simulacion_1\synthetic_control_spillover_outputs.xlsx',synthetic_control_sp_141,141);</v>
      </c>
      <c r="HL109" s="1" t="str">
        <f>"xlswrite('G:\Mi unidad\1. PROYECTOS TELLO 2022\SCM SPILL OVERS\outputs\pobreza\criminalidad\1%\simulacion_1\synthetic_control_spillover_outputs.xlsx',synthetic_control_sp_"&amp;$A50&amp;","&amp;$A50&amp;");"</f>
        <v>xlswrite('G:\Mi unidad\1. PROYECTOS TELLO 2022\SCM SPILL OVERS\outputs\pobreza\criminalidad\1%\simulacion_1\synthetic_control_spillover_outputs.xlsx',synthetic_control_sp_141,141);</v>
      </c>
      <c r="HS109">
        <v>41</v>
      </c>
      <c r="HT109" t="str">
        <f>"    ub_vec_"&amp;HS109&amp;"(s) = ub_"&amp;HS108&amp;";"</f>
        <v xml:space="preserve">    ub_vec_41(s) = ub_41;</v>
      </c>
      <c r="HZ109">
        <v>65</v>
      </c>
      <c r="IA109" t="str">
        <f>"    spillover_test_"&amp;HZ109&amp;"(s) = sp_andrews(Y_pre_"&amp;HZ109&amp;",pobreza_"&amp;HZ109&amp;"(:,T+s),A_"&amp;HZ109&amp;",C,d,alpha_sig);"</f>
        <v xml:space="preserve">    spillover_test_65(s) = sp_andrews(Y_pre_65,pobreza_65(:,T+s),A_65,C,d,alpha_sig);</v>
      </c>
      <c r="IG109">
        <v>76</v>
      </c>
      <c r="IH109" t="str">
        <f>"xlswrite('G:\Mi unidad\1. PROYECTOS TELLO 2022\SCM SPILL OVERS\outputs\pobreza\bajo_niv_educ\1%\simulacion_1\output_tests.xlsx',p_value_vec_"&amp;IG109&amp;"','p_value_vec_"&amp;IG109&amp;"');"</f>
        <v>xlswrite('G:\Mi unidad\1. PROYECTOS TELLO 2022\SCM SPILL OVERS\outputs\pobreza\bajo_niv_educ\1%\simulacion_1\output_tests.xlsx',p_value_vec_76','p_value_vec_76');</v>
      </c>
      <c r="IU109">
        <v>76</v>
      </c>
      <c r="IV109" t="str">
        <f>"xlswrite('G:\Mi unidad\1. PROYECTOS TELLO 2022\SCM SPILL OVERS\outputs\pobreza\bajo_ingreso\1%\simulacion_1\output_tests.xlsx',p_value_vec_"&amp;IU109&amp;"','p_value_vec_"&amp;IU109&amp;"');"</f>
        <v>xlswrite('G:\Mi unidad\1. PROYECTOS TELLO 2022\SCM SPILL OVERS\outputs\pobreza\bajo_ingreso\1%\simulacion_1\output_tests.xlsx',p_value_vec_76','p_value_vec_76');</v>
      </c>
      <c r="JG109">
        <v>76</v>
      </c>
      <c r="JH109" t="str">
        <f>"xlswrite('G:\Mi unidad\1. PROYECTOS TELLO 2022\SCM SPILL OVERS\outputs\pobreza\densidad\1%\simulacion_1\output_tests.xlsx',p_value_vec_"&amp;JG109&amp;"','p_value_vec_"&amp;JG109&amp;"');"</f>
        <v>xlswrite('G:\Mi unidad\1. PROYECTOS TELLO 2022\SCM SPILL OVERS\outputs\pobreza\densidad\1%\simulacion_1\output_tests.xlsx',p_value_vec_76','p_value_vec_76');</v>
      </c>
      <c r="JS109">
        <v>76</v>
      </c>
      <c r="JT109" t="str">
        <f>"xlswrite('G:\Mi unidad\1. PROYECTOS TELLO 2022\SCM SPILL OVERS\outputs\pobreza\densidad_g\1%\simulacion_1\output_tests.xlsx',p_value_vec_"&amp;JS109&amp;"','p_value_vec_"&amp;JS109&amp;"');"</f>
        <v>xlswrite('G:\Mi unidad\1. PROYECTOS TELLO 2022\SCM SPILL OVERS\outputs\pobreza\densidad_g\1%\simulacion_1\output_tests.xlsx',p_value_vec_76','p_value_vec_76');</v>
      </c>
      <c r="KE109">
        <v>76</v>
      </c>
      <c r="KF109" t="str">
        <f>"xlswrite('G:\Mi unidad\1. PROYECTOS TELLO 2022\SCM SPILL OVERS\outputs\pobreza\distancia_centro_salud\1%\simulacion_1\output_tests.xlsx',p_value_vec_"&amp;KE109&amp;"','p_value_vec_"&amp;KE109&amp;"');"</f>
        <v>xlswrite('G:\Mi unidad\1. PROYECTOS TELLO 2022\SCM SPILL OVERS\outputs\pobreza\distancia_centro_salud\1%\simulacion_1\output_tests.xlsx',p_value_vec_76','p_value_vec_76');</v>
      </c>
      <c r="KR109">
        <v>76</v>
      </c>
      <c r="KS109" t="str">
        <f>"xlswrite('G:\Mi unidad\1. PROYECTOS TELLO 2022\SCM SPILL OVERS\outputs\pobreza\informalidad\1%\simulacion_1\output_tests.xlsx',p_value_vec_"&amp;KR109&amp;"','p_value_vec_"&amp;KR109&amp;"');"</f>
        <v>xlswrite('G:\Mi unidad\1. PROYECTOS TELLO 2022\SCM SPILL OVERS\outputs\pobreza\informalidad\1%\simulacion_1\output_tests.xlsx',p_value_vec_76','p_value_vec_76');</v>
      </c>
      <c r="LE109">
        <v>76</v>
      </c>
      <c r="LF109" t="str">
        <f>"xlswrite('G:\Mi unidad\1. PROYECTOS TELLO 2022\SCM SPILL OVERS\outputs\pobreza\alimentos\1%\simulacion_1\output_tests.xlsx',p_value_vec_"&amp;LE109&amp;"','p_value_vec_"&amp;LE109&amp;"');"</f>
        <v>xlswrite('G:\Mi unidad\1. PROYECTOS TELLO 2022\SCM SPILL OVERS\outputs\pobreza\alimentos\1%\simulacion_1\output_tests.xlsx',p_value_vec_76','p_value_vec_76');</v>
      </c>
      <c r="LL109">
        <v>76</v>
      </c>
      <c r="LM109" t="str">
        <f>"xlswrite('G:\Mi unidad\1. PROYECTOS TELLO 2022\SCM SPILL OVERS\outputs\pobreza\jefe_hogar\1%\simulacion_1\output_tests.xlsx',p_value_vec_"&amp;LL109&amp;"','p_value_vec_"&amp;LL109&amp;"');"</f>
        <v>xlswrite('G:\Mi unidad\1. PROYECTOS TELLO 2022\SCM SPILL OVERS\outputs\pobreza\jefe_hogar\1%\simulacion_1\output_tests.xlsx',p_value_vec_76','p_value_vec_76');</v>
      </c>
      <c r="LS109">
        <v>76</v>
      </c>
      <c r="LT109" t="str">
        <f>"xlswrite('G:\Mi unidad\1. PROYECTOS TELLO 2022\SCM SPILL OVERS\outputs\pobreza\mujeres\1%\simulacion_1\output_tests.xlsx',p_value_vec_"&amp;LS109&amp;"','p_value_vec_"&amp;LS109&amp;"');"</f>
        <v>xlswrite('G:\Mi unidad\1. PROYECTOS TELLO 2022\SCM SPILL OVERS\outputs\pobreza\mujeres\1%\simulacion_1\output_tests.xlsx',p_value_vec_76','p_value_vec_76');</v>
      </c>
      <c r="ME109">
        <v>76</v>
      </c>
      <c r="MF109" t="str">
        <f>"xlswrite('G:\Mi unidad\1. PROYECTOS TELLO 2022\SCM SPILL OVERS\outputs\pobreza\criminalidad\1%\simulacion_1\output_tests.xlsx',p_value_vec_"&amp;ME109&amp;"','p_value_vec_"&amp;ME109&amp;"');"</f>
        <v>xlswrite('G:\Mi unidad\1. PROYECTOS TELLO 2022\SCM SPILL OVERS\outputs\pobreza\criminalidad\1%\simulacion_1\output_tests.xlsx',p_value_vec_76','p_value_vec_76');</v>
      </c>
    </row>
    <row r="110" spans="64:344" x14ac:dyDescent="0.3">
      <c r="BL110">
        <v>76</v>
      </c>
      <c r="BR110">
        <v>76</v>
      </c>
      <c r="BS110" s="1" t="str">
        <f>"A_"&amp;BR107&amp;" = eye(N);"</f>
        <v>A_76 = eye(N);</v>
      </c>
      <c r="BX110">
        <v>76</v>
      </c>
      <c r="BY110" s="1" t="str">
        <f>"A_"&amp;BX107&amp;" = eye(N);"</f>
        <v>A_76 = eye(N);</v>
      </c>
      <c r="CD110">
        <v>76</v>
      </c>
      <c r="CE110" s="1" t="str">
        <f>"A_"&amp;CD107&amp;" = eye(N);"</f>
        <v>A_76 = eye(N);</v>
      </c>
      <c r="CJ110">
        <v>76</v>
      </c>
      <c r="CK110" s="1" t="str">
        <f>"A_"&amp;CJ107&amp;" = eye(N);"</f>
        <v>A_76 = eye(N);</v>
      </c>
      <c r="CP110">
        <v>76</v>
      </c>
      <c r="CQ110" s="1" t="str">
        <f>"A_"&amp;CP107&amp;" = eye(N);"</f>
        <v>A_76 = eye(N);</v>
      </c>
      <c r="CW110">
        <v>76</v>
      </c>
      <c r="CX110" t="str">
        <f>"% Provincia_"&amp;CW110</f>
        <v>% Provincia_76</v>
      </c>
      <c r="DB110">
        <v>76</v>
      </c>
      <c r="DC110" s="1" t="str">
        <f>"A_"&amp;DB107&amp;" = eye(N);"</f>
        <v>A_76 = eye(N);</v>
      </c>
      <c r="DG110">
        <v>76</v>
      </c>
      <c r="DH110" s="1" t="str">
        <f>"A_"&amp;DG107&amp;" = eye(N);"</f>
        <v>A_76 = eye(N);</v>
      </c>
      <c r="DL110">
        <v>76</v>
      </c>
      <c r="DM110" s="1" t="str">
        <f>"A_"&amp;DL107&amp;" = eye(N);"</f>
        <v>A_76 = eye(N);</v>
      </c>
      <c r="DQ110" s="1"/>
      <c r="EG110">
        <v>44</v>
      </c>
      <c r="EH110" s="1" t="str">
        <f>"alpha_hat_"&amp;EG110&amp;" = A_"&amp;EG110&amp;"*gamma_hat_"&amp;EG110&amp;";"</f>
        <v>alpha_hat_44 = A_44*gamma_hat_44;</v>
      </c>
      <c r="FF110" s="1" t="str">
        <f>"xlswrite('G:\Mi unidad\1. PROYECTOS TELLO 2022\SCM SPILL OVERS\outputs\pobreza\distancia_centro_salud\1%\simulacion_1\synthetic_control_spillover_outputs.xlsx',synthetic_control_sp_"&amp;$A51&amp;","&amp;$A51&amp;");"</f>
        <v>xlswrite('G:\Mi unidad\1. PROYECTOS TELLO 2022\SCM SPILL OVERS\outputs\pobreza\distancia_centro_salud\1%\simulacion_1\synthetic_control_spillover_outputs.xlsx',synthetic_control_sp_144,144);</v>
      </c>
      <c r="FM110" s="1" t="str">
        <f>"xlswrite('G:\Mi unidad\1. PROYECTOS TELLO 2022\SCM SPILL OVERS\outputs\pobreza\informalidad\1%\simulacion_1\synthetic_control_spillover_outputs.xlsx',synthetic_control_sp_"&amp;$A51&amp;","&amp;$A51&amp;");"</f>
        <v>xlswrite('G:\Mi unidad\1. PROYECTOS TELLO 2022\SCM SPILL OVERS\outputs\pobreza\informalidad\1%\simulacion_1\synthetic_control_spillover_outputs.xlsx',synthetic_control_sp_144,144);</v>
      </c>
      <c r="FS110" s="1" t="str">
        <f>"xlswrite('G:\Mi unidad\1. PROYECTOS TELLO 2022\SCM SPILL OVERS\outputs\pobreza\densidad\1%\simulacion_1\synthetic_control_spillover_outputs.xlsx',synthetic_control_sp_"&amp;$A51&amp;","&amp;$A51&amp;");"</f>
        <v>xlswrite('G:\Mi unidad\1. PROYECTOS TELLO 2022\SCM SPILL OVERS\outputs\pobreza\densidad\1%\simulacion_1\synthetic_control_spillover_outputs.xlsx',synthetic_control_sp_144,144);</v>
      </c>
      <c r="FZ110" s="1" t="str">
        <f>"xlswrite('G:\Mi unidad\1. PROYECTOS TELLO 2022\SCM SPILL OVERS\outputs\pobreza\bajo_niv_educ\1%\simulacion_1\synthetic_control_spillover_outputs.xlsx',synthetic_control_sp_"&amp;$A51&amp;","&amp;$A51&amp;");"</f>
        <v>xlswrite('G:\Mi unidad\1. PROYECTOS TELLO 2022\SCM SPILL OVERS\outputs\pobreza\bajo_niv_educ\1%\simulacion_1\synthetic_control_spillover_outputs.xlsx',synthetic_control_sp_144,144);</v>
      </c>
      <c r="GF110" s="1" t="str">
        <f>"xlswrite('G:\Mi unidad\1. PROYECTOS TELLO 2022\SCM SPILL OVERS\outputs\pobreza\bajo_ingreso\1%\simulacion_1\synthetic_control_spillover_outputs.xlsx',synthetic_control_sp_"&amp;$A51&amp;","&amp;$A51&amp;");"</f>
        <v>xlswrite('G:\Mi unidad\1. PROYECTOS TELLO 2022\SCM SPILL OVERS\outputs\pobreza\bajo_ingreso\1%\simulacion_1\synthetic_control_spillover_outputs.xlsx',synthetic_control_sp_144,144);</v>
      </c>
      <c r="GL110" s="1" t="str">
        <f>"xlswrite('G:\Mi unidad\1. PROYECTOS TELLO 2022\SCM SPILL OVERS\outputs\pobreza\densidad_g\1%\simulacion_1\synthetic_control_spillover_outputs.xlsx',synthetic_control_sp_"&amp;$A51&amp;","&amp;$A51&amp;");"</f>
        <v>xlswrite('G:\Mi unidad\1. PROYECTOS TELLO 2022\SCM SPILL OVERS\outputs\pobreza\densidad_g\1%\simulacion_1\synthetic_control_spillover_outputs.xlsx',synthetic_control_sp_144,144);</v>
      </c>
      <c r="GS110" s="1" t="str">
        <f>"xlswrite('G:\Mi unidad\1. PROYECTOS TELLO 2022\SCM SPILL OVERS\outputs\pobreza\alimentos\1%\simulacion_1\synthetic_control_spillover_outputs.xlsx',synthetic_control_sp_"&amp;$A51&amp;","&amp;$A51&amp;");"</f>
        <v>xlswrite('G:\Mi unidad\1. PROYECTOS TELLO 2022\SCM SPILL OVERS\outputs\pobreza\alimentos\1%\simulacion_1\synthetic_control_spillover_outputs.xlsx',synthetic_control_sp_144,144);</v>
      </c>
      <c r="GZ110" s="1" t="str">
        <f>"xlswrite('G:\Mi unidad\1. PROYECTOS TELLO 2022\SCM SPILL OVERS\outputs\pobreza\jefe_hogar\1%\simulacion_1\synthetic_control_spillover_outputs.xlsx',synthetic_control_sp_"&amp;$A51&amp;","&amp;$A51&amp;");"</f>
        <v>xlswrite('G:\Mi unidad\1. PROYECTOS TELLO 2022\SCM SPILL OVERS\outputs\pobreza\jefe_hogar\1%\simulacion_1\synthetic_control_spillover_outputs.xlsx',synthetic_control_sp_144,144);</v>
      </c>
      <c r="HF110" s="1" t="str">
        <f>"xlswrite('G:\Mi unidad\1. PROYECTOS TELLO 2022\SCM SPILL OVERS\outputs\pobreza\mujeres\1%\simulacion_1\synthetic_control_spillover_outputs.xlsx',synthetic_control_sp_"&amp;$A51&amp;","&amp;$A51&amp;");"</f>
        <v>xlswrite('G:\Mi unidad\1. PROYECTOS TELLO 2022\SCM SPILL OVERS\outputs\pobreza\mujeres\1%\simulacion_1\synthetic_control_spillover_outputs.xlsx',synthetic_control_sp_144,144);</v>
      </c>
      <c r="HL110" s="1" t="str">
        <f>"xlswrite('G:\Mi unidad\1. PROYECTOS TELLO 2022\SCM SPILL OVERS\outputs\pobreza\criminalidad\1%\simulacion_1\synthetic_control_spillover_outputs.xlsx',synthetic_control_sp_"&amp;$A51&amp;","&amp;$A51&amp;");"</f>
        <v>xlswrite('G:\Mi unidad\1. PROYECTOS TELLO 2022\SCM SPILL OVERS\outputs\pobreza\criminalidad\1%\simulacion_1\synthetic_control_spillover_outputs.xlsx',synthetic_control_sp_144,144);</v>
      </c>
      <c r="HS110">
        <v>41</v>
      </c>
      <c r="HT110" t="s">
        <v>18</v>
      </c>
      <c r="HZ110">
        <v>65</v>
      </c>
      <c r="IA110" t="s">
        <v>18</v>
      </c>
      <c r="IG110">
        <v>76</v>
      </c>
      <c r="IH110" t="str">
        <f>"xlswrite('G:\Mi unidad\1. PROYECTOS TELLO 2022\SCM SPILL OVERS\outputs\pobreza\bajo_niv_educ\1%\simulacion_1\output_tests.xlsx',alpha1_hat_vec_"&amp;IG110&amp;"','alpha1_hat_vec_"&amp;IG110&amp;"');"</f>
        <v>xlswrite('G:\Mi unidad\1. PROYECTOS TELLO 2022\SCM SPILL OVERS\outputs\pobreza\bajo_niv_educ\1%\simulacion_1\output_tests.xlsx',alpha1_hat_vec_76','alpha1_hat_vec_76');</v>
      </c>
      <c r="IU110">
        <v>76</v>
      </c>
      <c r="IV110" t="str">
        <f>"xlswrite('G:\Mi unidad\1. PROYECTOS TELLO 2022\SCM SPILL OVERS\outputs\pobreza\bajo_ingreso\1%\simulacion_1\output_tests.xlsx',alpha1_hat_vec_"&amp;IU110&amp;"','alpha1_hat_vec_"&amp;IU110&amp;"');"</f>
        <v>xlswrite('G:\Mi unidad\1. PROYECTOS TELLO 2022\SCM SPILL OVERS\outputs\pobreza\bajo_ingreso\1%\simulacion_1\output_tests.xlsx',alpha1_hat_vec_76','alpha1_hat_vec_76');</v>
      </c>
      <c r="JG110">
        <v>76</v>
      </c>
      <c r="JH110" t="str">
        <f>"xlswrite('G:\Mi unidad\1. PROYECTOS TELLO 2022\SCM SPILL OVERS\outputs\pobreza\densidad\1%\simulacion_1\output_tests.xlsx',alpha1_hat_vec_"&amp;JG110&amp;"','alpha1_hat_vec_"&amp;JG110&amp;"');"</f>
        <v>xlswrite('G:\Mi unidad\1. PROYECTOS TELLO 2022\SCM SPILL OVERS\outputs\pobreza\densidad\1%\simulacion_1\output_tests.xlsx',alpha1_hat_vec_76','alpha1_hat_vec_76');</v>
      </c>
      <c r="JS110">
        <v>76</v>
      </c>
      <c r="JT110" t="str">
        <f>"xlswrite('G:\Mi unidad\1. PROYECTOS TELLO 2022\SCM SPILL OVERS\outputs\pobreza\densidad_g\1%\simulacion_1\output_tests.xlsx',alpha1_hat_vec_"&amp;JS110&amp;"','alpha1_hat_vec_"&amp;JS110&amp;"');"</f>
        <v>xlswrite('G:\Mi unidad\1. PROYECTOS TELLO 2022\SCM SPILL OVERS\outputs\pobreza\densidad_g\1%\simulacion_1\output_tests.xlsx',alpha1_hat_vec_76','alpha1_hat_vec_76');</v>
      </c>
      <c r="KE110">
        <v>76</v>
      </c>
      <c r="KF110" t="str">
        <f>"xlswrite('G:\Mi unidad\1. PROYECTOS TELLO 2022\SCM SPILL OVERS\outputs\pobreza\distancia_centro_salud\1%\simulacion_1\output_tests.xlsx',alpha1_hat_vec_"&amp;KE110&amp;"','alpha1_hat_vec_"&amp;KE110&amp;"');"</f>
        <v>xlswrite('G:\Mi unidad\1. PROYECTOS TELLO 2022\SCM SPILL OVERS\outputs\pobreza\distancia_centro_salud\1%\simulacion_1\output_tests.xlsx',alpha1_hat_vec_76','alpha1_hat_vec_76');</v>
      </c>
      <c r="KR110">
        <v>76</v>
      </c>
      <c r="KS110" t="str">
        <f>"xlswrite('G:\Mi unidad\1. PROYECTOS TELLO 2022\SCM SPILL OVERS\outputs\pobreza\informalidad\1%\simulacion_1\output_tests.xlsx',alpha1_hat_vec_"&amp;KR110&amp;"','alpha1_hat_vec_"&amp;KR110&amp;"');"</f>
        <v>xlswrite('G:\Mi unidad\1. PROYECTOS TELLO 2022\SCM SPILL OVERS\outputs\pobreza\informalidad\1%\simulacion_1\output_tests.xlsx',alpha1_hat_vec_76','alpha1_hat_vec_76');</v>
      </c>
      <c r="LE110">
        <v>76</v>
      </c>
      <c r="LF110" t="str">
        <f>"xlswrite('G:\Mi unidad\1. PROYECTOS TELLO 2022\SCM SPILL OVERS\outputs\pobreza\alimentos\1%\simulacion_1\output_tests.xlsx',alpha1_hat_vec_"&amp;LE110&amp;"','alpha1_hat_vec_"&amp;LE110&amp;"');"</f>
        <v>xlswrite('G:\Mi unidad\1. PROYECTOS TELLO 2022\SCM SPILL OVERS\outputs\pobreza\alimentos\1%\simulacion_1\output_tests.xlsx',alpha1_hat_vec_76','alpha1_hat_vec_76');</v>
      </c>
      <c r="LL110">
        <v>76</v>
      </c>
      <c r="LM110" t="str">
        <f>"xlswrite('G:\Mi unidad\1. PROYECTOS TELLO 2022\SCM SPILL OVERS\outputs\pobreza\jefe_hogar\1%\simulacion_1\output_tests.xlsx',alpha1_hat_vec_"&amp;LL110&amp;"','alpha1_hat_vec_"&amp;LL110&amp;"');"</f>
        <v>xlswrite('G:\Mi unidad\1. PROYECTOS TELLO 2022\SCM SPILL OVERS\outputs\pobreza\jefe_hogar\1%\simulacion_1\output_tests.xlsx',alpha1_hat_vec_76','alpha1_hat_vec_76');</v>
      </c>
      <c r="LS110">
        <v>76</v>
      </c>
      <c r="LT110" t="str">
        <f>"xlswrite('G:\Mi unidad\1. PROYECTOS TELLO 2022\SCM SPILL OVERS\outputs\pobreza\mujeres\1%\simulacion_1\output_tests.xlsx',alpha1_hat_vec_"&amp;LS110&amp;"','alpha1_hat_vec_"&amp;LS110&amp;"');"</f>
        <v>xlswrite('G:\Mi unidad\1. PROYECTOS TELLO 2022\SCM SPILL OVERS\outputs\pobreza\mujeres\1%\simulacion_1\output_tests.xlsx',alpha1_hat_vec_76','alpha1_hat_vec_76');</v>
      </c>
      <c r="ME110">
        <v>76</v>
      </c>
      <c r="MF110" t="str">
        <f>"xlswrite('G:\Mi unidad\1. PROYECTOS TELLO 2022\SCM SPILL OVERS\outputs\pobreza\criminalidad\1%\simulacion_1\output_tests.xlsx',alpha1_hat_vec_"&amp;ME110&amp;"','alpha1_hat_vec_"&amp;ME110&amp;"');"</f>
        <v>xlswrite('G:\Mi unidad\1. PROYECTOS TELLO 2022\SCM SPILL OVERS\outputs\pobreza\criminalidad\1%\simulacion_1\output_tests.xlsx',alpha1_hat_vec_76','alpha1_hat_vec_76');</v>
      </c>
    </row>
    <row r="111" spans="64:344" x14ac:dyDescent="0.3">
      <c r="BL111">
        <v>76</v>
      </c>
      <c r="BR111">
        <v>76</v>
      </c>
      <c r="BS111" s="1" t="str">
        <f>"A_"&amp;BR107&amp;"(:,ind_"&amp;BR107&amp;" == 0) = [];"</f>
        <v>A_76(:,ind_76 == 0) = [];</v>
      </c>
      <c r="BX111">
        <v>76</v>
      </c>
      <c r="BY111" s="1" t="str">
        <f>"A_"&amp;BX107&amp;"(:,ind_"&amp;BX107&amp;" == 0) = [];"</f>
        <v>A_76(:,ind_76 == 0) = [];</v>
      </c>
      <c r="CD111">
        <v>76</v>
      </c>
      <c r="CE111" s="1" t="str">
        <f>"A_"&amp;CD107&amp;"(:,ind_"&amp;CD107&amp;" == 0) = [];"</f>
        <v>A_76(:,ind_76 == 0) = [];</v>
      </c>
      <c r="CJ111">
        <v>76</v>
      </c>
      <c r="CK111" s="1" t="str">
        <f>"A_"&amp;CJ107&amp;"(:,ind_"&amp;CJ107&amp;" == 0) = [];"</f>
        <v>A_76(:,ind_76 == 0) = [];</v>
      </c>
      <c r="CP111">
        <v>76</v>
      </c>
      <c r="CQ111" s="1" t="str">
        <f>"A_"&amp;CP107&amp;"(:,ind_"&amp;CP107&amp;" == 0) = [];"</f>
        <v>A_76(:,ind_76 == 0) = [];</v>
      </c>
      <c r="CW111">
        <v>76</v>
      </c>
      <c r="CX111" s="1" t="str">
        <f>"ind_"&amp;CW109&amp;" = xlsread('spillover_alimentos_"&amp;CW109&amp;".xlsx')"</f>
        <v>ind_76 = xlsread('spillover_alimentos_76.xlsx')</v>
      </c>
      <c r="DB111">
        <v>76</v>
      </c>
      <c r="DC111" s="1" t="str">
        <f>"A_"&amp;DB107&amp;"(:,ind_"&amp;DB107&amp;" == 0) = [];"</f>
        <v>A_76(:,ind_76 == 0) = [];</v>
      </c>
      <c r="DG111">
        <v>76</v>
      </c>
      <c r="DH111" s="1" t="str">
        <f>"A_"&amp;DG107&amp;"(:,ind_"&amp;DG107&amp;" == 0) = [];"</f>
        <v>A_76(:,ind_76 == 0) = [];</v>
      </c>
      <c r="DL111">
        <v>76</v>
      </c>
      <c r="DM111" s="1" t="str">
        <f>"A_"&amp;DL107&amp;"(:,ind_"&amp;DL107&amp;" == 0) = [];"</f>
        <v>A_76(:,ind_76 == 0) = [];</v>
      </c>
      <c r="DQ111" s="1"/>
      <c r="EG111">
        <v>44</v>
      </c>
      <c r="EH111" s="1" t="str">
        <f>"alpha1_hat_vec_"&amp;EG111&amp;"(s) = alpha_hat_"&amp;EG111&amp;"(1);"</f>
        <v>alpha1_hat_vec_44(s) = alpha_hat_44(1);</v>
      </c>
      <c r="FF111" s="1" t="str">
        <f>"xlswrite('G:\Mi unidad\1. PROYECTOS TELLO 2022\SCM SPILL OVERS\outputs\pobreza\distancia_centro_salud\1%\simulacion_1\synthetic_control_spillover_outputs.xlsx',synthetic_control_sp_"&amp;$A52&amp;","&amp;$A52&amp;");"</f>
        <v>xlswrite('G:\Mi unidad\1. PROYECTOS TELLO 2022\SCM SPILL OVERS\outputs\pobreza\distancia_centro_salud\1%\simulacion_1\synthetic_control_spillover_outputs.xlsx',synthetic_control_sp_149,149);</v>
      </c>
      <c r="FM111" s="1" t="str">
        <f>"xlswrite('G:\Mi unidad\1. PROYECTOS TELLO 2022\SCM SPILL OVERS\outputs\pobreza\informalidad\1%\simulacion_1\synthetic_control_spillover_outputs.xlsx',synthetic_control_sp_"&amp;$A52&amp;","&amp;$A52&amp;");"</f>
        <v>xlswrite('G:\Mi unidad\1. PROYECTOS TELLO 2022\SCM SPILL OVERS\outputs\pobreza\informalidad\1%\simulacion_1\synthetic_control_spillover_outputs.xlsx',synthetic_control_sp_149,149);</v>
      </c>
      <c r="FS111" s="1" t="str">
        <f>"xlswrite('G:\Mi unidad\1. PROYECTOS TELLO 2022\SCM SPILL OVERS\outputs\pobreza\densidad\1%\simulacion_1\synthetic_control_spillover_outputs.xlsx',synthetic_control_sp_"&amp;$A52&amp;","&amp;$A52&amp;");"</f>
        <v>xlswrite('G:\Mi unidad\1. PROYECTOS TELLO 2022\SCM SPILL OVERS\outputs\pobreza\densidad\1%\simulacion_1\synthetic_control_spillover_outputs.xlsx',synthetic_control_sp_149,149);</v>
      </c>
      <c r="FZ111" s="1" t="str">
        <f>"xlswrite('G:\Mi unidad\1. PROYECTOS TELLO 2022\SCM SPILL OVERS\outputs\pobreza\bajo_niv_educ\1%\simulacion_1\synthetic_control_spillover_outputs.xlsx',synthetic_control_sp_"&amp;$A52&amp;","&amp;$A52&amp;");"</f>
        <v>xlswrite('G:\Mi unidad\1. PROYECTOS TELLO 2022\SCM SPILL OVERS\outputs\pobreza\bajo_niv_educ\1%\simulacion_1\synthetic_control_spillover_outputs.xlsx',synthetic_control_sp_149,149);</v>
      </c>
      <c r="GF111" s="1" t="str">
        <f>"xlswrite('G:\Mi unidad\1. PROYECTOS TELLO 2022\SCM SPILL OVERS\outputs\pobreza\bajo_ingreso\1%\simulacion_1\synthetic_control_spillover_outputs.xlsx',synthetic_control_sp_"&amp;$A52&amp;","&amp;$A52&amp;");"</f>
        <v>xlswrite('G:\Mi unidad\1. PROYECTOS TELLO 2022\SCM SPILL OVERS\outputs\pobreza\bajo_ingreso\1%\simulacion_1\synthetic_control_spillover_outputs.xlsx',synthetic_control_sp_149,149);</v>
      </c>
      <c r="GL111" s="1" t="str">
        <f>"xlswrite('G:\Mi unidad\1. PROYECTOS TELLO 2022\SCM SPILL OVERS\outputs\pobreza\densidad_g\1%\simulacion_1\synthetic_control_spillover_outputs.xlsx',synthetic_control_sp_"&amp;$A52&amp;","&amp;$A52&amp;");"</f>
        <v>xlswrite('G:\Mi unidad\1. PROYECTOS TELLO 2022\SCM SPILL OVERS\outputs\pobreza\densidad_g\1%\simulacion_1\synthetic_control_spillover_outputs.xlsx',synthetic_control_sp_149,149);</v>
      </c>
      <c r="GS111" s="1" t="str">
        <f>"xlswrite('G:\Mi unidad\1. PROYECTOS TELLO 2022\SCM SPILL OVERS\outputs\pobreza\alimentos\1%\simulacion_1\synthetic_control_spillover_outputs.xlsx',synthetic_control_sp_"&amp;$A52&amp;","&amp;$A52&amp;");"</f>
        <v>xlswrite('G:\Mi unidad\1. PROYECTOS TELLO 2022\SCM SPILL OVERS\outputs\pobreza\alimentos\1%\simulacion_1\synthetic_control_spillover_outputs.xlsx',synthetic_control_sp_149,149);</v>
      </c>
      <c r="GZ111" s="1" t="str">
        <f>"xlswrite('G:\Mi unidad\1. PROYECTOS TELLO 2022\SCM SPILL OVERS\outputs\pobreza\jefe_hogar\1%\simulacion_1\synthetic_control_spillover_outputs.xlsx',synthetic_control_sp_"&amp;$A52&amp;","&amp;$A52&amp;");"</f>
        <v>xlswrite('G:\Mi unidad\1. PROYECTOS TELLO 2022\SCM SPILL OVERS\outputs\pobreza\jefe_hogar\1%\simulacion_1\synthetic_control_spillover_outputs.xlsx',synthetic_control_sp_149,149);</v>
      </c>
      <c r="HF111" s="1" t="str">
        <f>"xlswrite('G:\Mi unidad\1. PROYECTOS TELLO 2022\SCM SPILL OVERS\outputs\pobreza\mujeres\1%\simulacion_1\synthetic_control_spillover_outputs.xlsx',synthetic_control_sp_"&amp;$A52&amp;","&amp;$A52&amp;");"</f>
        <v>xlswrite('G:\Mi unidad\1. PROYECTOS TELLO 2022\SCM SPILL OVERS\outputs\pobreza\mujeres\1%\simulacion_1\synthetic_control_spillover_outputs.xlsx',synthetic_control_sp_149,149);</v>
      </c>
      <c r="HL111" s="1" t="str">
        <f>"xlswrite('G:\Mi unidad\1. PROYECTOS TELLO 2022\SCM SPILL OVERS\outputs\pobreza\criminalidad\1%\simulacion_1\synthetic_control_spillover_outputs.xlsx',synthetic_control_sp_"&amp;$A52&amp;","&amp;$A52&amp;");"</f>
        <v>xlswrite('G:\Mi unidad\1. PROYECTOS TELLO 2022\SCM SPILL OVERS\outputs\pobreza\criminalidad\1%\simulacion_1\synthetic_control_spillover_outputs.xlsx',synthetic_control_sp_149,149);</v>
      </c>
      <c r="HS111">
        <v>42</v>
      </c>
      <c r="HT111" t="str">
        <f>"p_value_vec_"&amp;HS111&amp;" = zeros(1,S);"</f>
        <v>p_value_vec_42 = zeros(1,S);</v>
      </c>
      <c r="HZ111">
        <v>66</v>
      </c>
      <c r="IA111" t="str">
        <f>"spillover_test_"&amp;HZ111&amp;" = zeros(1,S);"</f>
        <v>spillover_test_66 = zeros(1,S);</v>
      </c>
      <c r="IG111">
        <v>76</v>
      </c>
      <c r="IH111" t="str">
        <f>"xlswrite('G:\Mi unidad\1. PROYECTOS TELLO 2022\SCM SPILL OVERS\outputs\pobreza\bajo_niv_educ\1%\simulacion_1\output_tests.xlsx',spillover_test_"&amp;IG111&amp;"','sp_test_"&amp;IG111&amp;"');"</f>
        <v>xlswrite('G:\Mi unidad\1. PROYECTOS TELLO 2022\SCM SPILL OVERS\outputs\pobreza\bajo_niv_educ\1%\simulacion_1\output_tests.xlsx',spillover_test_76','sp_test_76');</v>
      </c>
      <c r="IU111">
        <v>76</v>
      </c>
      <c r="IV111" t="str">
        <f>"xlswrite('G:\Mi unidad\1. PROYECTOS TELLO 2022\SCM SPILL OVERS\outputs\pobreza\bajo_ingreso\1%\simulacion_1\output_tests.xlsx',spillover_test_"&amp;IU111&amp;"','sp_test_"&amp;IU111&amp;"');"</f>
        <v>xlswrite('G:\Mi unidad\1. PROYECTOS TELLO 2022\SCM SPILL OVERS\outputs\pobreza\bajo_ingreso\1%\simulacion_1\output_tests.xlsx',spillover_test_76','sp_test_76');</v>
      </c>
      <c r="JG111">
        <v>76</v>
      </c>
      <c r="JH111" t="str">
        <f>"xlswrite('G:\Mi unidad\1. PROYECTOS TELLO 2022\SCM SPILL OVERS\outputs\pobreza\densidad\1%\simulacion_1\output_tests.xlsx',spillover_test_"&amp;JG111&amp;"','sp_test_"&amp;JG111&amp;"');"</f>
        <v>xlswrite('G:\Mi unidad\1. PROYECTOS TELLO 2022\SCM SPILL OVERS\outputs\pobreza\densidad\1%\simulacion_1\output_tests.xlsx',spillover_test_76','sp_test_76');</v>
      </c>
      <c r="JS111">
        <v>76</v>
      </c>
      <c r="JT111" t="str">
        <f>"xlswrite('G:\Mi unidad\1. PROYECTOS TELLO 2022\SCM SPILL OVERS\outputs\pobreza\densidad_g\1%\simulacion_1\output_tests.xlsx',spillover_test_"&amp;JS111&amp;"','sp_test_"&amp;JS111&amp;"');"</f>
        <v>xlswrite('G:\Mi unidad\1. PROYECTOS TELLO 2022\SCM SPILL OVERS\outputs\pobreza\densidad_g\1%\simulacion_1\output_tests.xlsx',spillover_test_76','sp_test_76');</v>
      </c>
      <c r="KE111">
        <v>76</v>
      </c>
      <c r="KF111" t="str">
        <f>"xlswrite('G:\Mi unidad\1. PROYECTOS TELLO 2022\SCM SPILL OVERS\outputs\pobreza\distancia_centro_salud\1%\simulacion_1\output_tests.xlsx',spillover_test_"&amp;KE111&amp;"','sp_test_"&amp;KE111&amp;"');"</f>
        <v>xlswrite('G:\Mi unidad\1. PROYECTOS TELLO 2022\SCM SPILL OVERS\outputs\pobreza\distancia_centro_salud\1%\simulacion_1\output_tests.xlsx',spillover_test_76','sp_test_76');</v>
      </c>
      <c r="KR111">
        <v>76</v>
      </c>
      <c r="KS111" t="str">
        <f>"xlswrite('G:\Mi unidad\1. PROYECTOS TELLO 2022\SCM SPILL OVERS\outputs\pobreza\informalidad\1%\simulacion_1\output_tests.xlsx',spillover_test_"&amp;KR111&amp;"','sp_test_"&amp;KR111&amp;"');"</f>
        <v>xlswrite('G:\Mi unidad\1. PROYECTOS TELLO 2022\SCM SPILL OVERS\outputs\pobreza\informalidad\1%\simulacion_1\output_tests.xlsx',spillover_test_76','sp_test_76');</v>
      </c>
      <c r="LE111">
        <v>76</v>
      </c>
      <c r="LF111" t="str">
        <f>"xlswrite('G:\Mi unidad\1. PROYECTOS TELLO 2022\SCM SPILL OVERS\outputs\pobreza\alimentos\1%\simulacion_1\output_tests.xlsx',spillover_test_"&amp;LE111&amp;"','sp_test_"&amp;LE111&amp;"');"</f>
        <v>xlswrite('G:\Mi unidad\1. PROYECTOS TELLO 2022\SCM SPILL OVERS\outputs\pobreza\alimentos\1%\simulacion_1\output_tests.xlsx',spillover_test_76','sp_test_76');</v>
      </c>
      <c r="LL111">
        <v>76</v>
      </c>
      <c r="LM111" t="str">
        <f>"xlswrite('G:\Mi unidad\1. PROYECTOS TELLO 2022\SCM SPILL OVERS\outputs\pobreza\jefe_hogar\1%\simulacion_1\output_tests.xlsx',spillover_test_"&amp;LL111&amp;"','sp_test_"&amp;LL111&amp;"');"</f>
        <v>xlswrite('G:\Mi unidad\1. PROYECTOS TELLO 2022\SCM SPILL OVERS\outputs\pobreza\jefe_hogar\1%\simulacion_1\output_tests.xlsx',spillover_test_76','sp_test_76');</v>
      </c>
      <c r="LS111">
        <v>76</v>
      </c>
      <c r="LT111" t="str">
        <f>"xlswrite('G:\Mi unidad\1. PROYECTOS TELLO 2022\SCM SPILL OVERS\outputs\pobreza\mujeres\1%\simulacion_1\output_tests.xlsx',spillover_test_"&amp;LS111&amp;"','sp_test_"&amp;LS111&amp;"');"</f>
        <v>xlswrite('G:\Mi unidad\1. PROYECTOS TELLO 2022\SCM SPILL OVERS\outputs\pobreza\mujeres\1%\simulacion_1\output_tests.xlsx',spillover_test_76','sp_test_76');</v>
      </c>
      <c r="ME111">
        <v>76</v>
      </c>
      <c r="MF111" t="str">
        <f>"xlswrite('G:\Mi unidad\1. PROYECTOS TELLO 2022\SCM SPILL OVERS\outputs\pobreza\criminalidad\1%\simulacion_1\output_tests.xlsx',spillover_test_"&amp;ME111&amp;"','sp_test_"&amp;ME111&amp;"');"</f>
        <v>xlswrite('G:\Mi unidad\1. PROYECTOS TELLO 2022\SCM SPILL OVERS\outputs\pobreza\criminalidad\1%\simulacion_1\output_tests.xlsx',spillover_test_76','sp_test_76');</v>
      </c>
    </row>
    <row r="112" spans="64:344" x14ac:dyDescent="0.3">
      <c r="BL112">
        <v>77</v>
      </c>
      <c r="BM112" s="1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P112">
        <v>77</v>
      </c>
      <c r="CQ112" t="str">
        <f>"%A_"&amp;CP112</f>
        <v>%A_77</v>
      </c>
      <c r="CW112">
        <v>77</v>
      </c>
      <c r="CX112" s="1" t="str">
        <f>"A_"&amp;CW109&amp;" = eye(N);"</f>
        <v>A_76 = eye(N);</v>
      </c>
      <c r="DB112">
        <v>77</v>
      </c>
      <c r="DC112" t="str">
        <f>"%A_"&amp;DB112</f>
        <v>%A_77</v>
      </c>
      <c r="DG112">
        <v>77</v>
      </c>
      <c r="DH112" t="str">
        <f>"%A_"&amp;DG112</f>
        <v>%A_77</v>
      </c>
      <c r="DL112">
        <v>77</v>
      </c>
      <c r="DM112" t="str">
        <f>"%A_"&amp;DL112</f>
        <v>%A_77</v>
      </c>
      <c r="DQ112" s="1"/>
      <c r="EG112">
        <v>44</v>
      </c>
      <c r="EH112" s="1" t="str">
        <f>"synthetic_control_sp_"&amp;EG112&amp;"(T+s) = Y_"&amp;EG112&amp;"(1,T+s)-alpha1_hat_vec_"&amp;EG112&amp;"(s);"</f>
        <v>synthetic_control_sp_44(T+s) = Y_44(1,T+s)-alpha1_hat_vec_44(s);</v>
      </c>
      <c r="FF112" s="1" t="str">
        <f>"xlswrite('G:\Mi unidad\1. PROYECTOS TELLO 2022\SCM SPILL OVERS\outputs\pobreza\distancia_centro_salud\1%\simulacion_1\synthetic_control_spillover_outputs.xlsx',synthetic_control_sp_"&amp;$A53&amp;","&amp;$A53&amp;");"</f>
        <v>xlswrite('G:\Mi unidad\1. PROYECTOS TELLO 2022\SCM SPILL OVERS\outputs\pobreza\distancia_centro_salud\1%\simulacion_1\synthetic_control_spillover_outputs.xlsx',synthetic_control_sp_150,150);</v>
      </c>
      <c r="FM112" s="1" t="str">
        <f>"xlswrite('G:\Mi unidad\1. PROYECTOS TELLO 2022\SCM SPILL OVERS\outputs\pobreza\informalidad\1%\simulacion_1\synthetic_control_spillover_outputs.xlsx',synthetic_control_sp_"&amp;$A53&amp;","&amp;$A53&amp;");"</f>
        <v>xlswrite('G:\Mi unidad\1. PROYECTOS TELLO 2022\SCM SPILL OVERS\outputs\pobreza\informalidad\1%\simulacion_1\synthetic_control_spillover_outputs.xlsx',synthetic_control_sp_150,150);</v>
      </c>
      <c r="FS112" s="1" t="str">
        <f>"xlswrite('G:\Mi unidad\1. PROYECTOS TELLO 2022\SCM SPILL OVERS\outputs\pobreza\densidad\1%\simulacion_1\synthetic_control_spillover_outputs.xlsx',synthetic_control_sp_"&amp;$A53&amp;","&amp;$A53&amp;");"</f>
        <v>xlswrite('G:\Mi unidad\1. PROYECTOS TELLO 2022\SCM SPILL OVERS\outputs\pobreza\densidad\1%\simulacion_1\synthetic_control_spillover_outputs.xlsx',synthetic_control_sp_150,150);</v>
      </c>
      <c r="FZ112" s="1" t="str">
        <f>"xlswrite('G:\Mi unidad\1. PROYECTOS TELLO 2022\SCM SPILL OVERS\outputs\pobreza\bajo_niv_educ\1%\simulacion_1\synthetic_control_spillover_outputs.xlsx',synthetic_control_sp_"&amp;$A53&amp;","&amp;$A53&amp;");"</f>
        <v>xlswrite('G:\Mi unidad\1. PROYECTOS TELLO 2022\SCM SPILL OVERS\outputs\pobreza\bajo_niv_educ\1%\simulacion_1\synthetic_control_spillover_outputs.xlsx',synthetic_control_sp_150,150);</v>
      </c>
      <c r="GF112" s="1" t="str">
        <f>"xlswrite('G:\Mi unidad\1. PROYECTOS TELLO 2022\SCM SPILL OVERS\outputs\pobreza\bajo_ingreso\1%\simulacion_1\synthetic_control_spillover_outputs.xlsx',synthetic_control_sp_"&amp;$A53&amp;","&amp;$A53&amp;");"</f>
        <v>xlswrite('G:\Mi unidad\1. PROYECTOS TELLO 2022\SCM SPILL OVERS\outputs\pobreza\bajo_ingreso\1%\simulacion_1\synthetic_control_spillover_outputs.xlsx',synthetic_control_sp_150,150);</v>
      </c>
      <c r="GL112" s="1" t="str">
        <f>"xlswrite('G:\Mi unidad\1. PROYECTOS TELLO 2022\SCM SPILL OVERS\outputs\pobreza\densidad_g\1%\simulacion_1\synthetic_control_spillover_outputs.xlsx',synthetic_control_sp_"&amp;$A53&amp;","&amp;$A53&amp;");"</f>
        <v>xlswrite('G:\Mi unidad\1. PROYECTOS TELLO 2022\SCM SPILL OVERS\outputs\pobreza\densidad_g\1%\simulacion_1\synthetic_control_spillover_outputs.xlsx',synthetic_control_sp_150,150);</v>
      </c>
      <c r="GS112" s="1" t="str">
        <f>"xlswrite('G:\Mi unidad\1. PROYECTOS TELLO 2022\SCM SPILL OVERS\outputs\pobreza\alimentos\1%\simulacion_1\synthetic_control_spillover_outputs.xlsx',synthetic_control_sp_"&amp;$A53&amp;","&amp;$A53&amp;");"</f>
        <v>xlswrite('G:\Mi unidad\1. PROYECTOS TELLO 2022\SCM SPILL OVERS\outputs\pobreza\alimentos\1%\simulacion_1\synthetic_control_spillover_outputs.xlsx',synthetic_control_sp_150,150);</v>
      </c>
      <c r="GZ112" s="1" t="str">
        <f>"xlswrite('G:\Mi unidad\1. PROYECTOS TELLO 2022\SCM SPILL OVERS\outputs\pobreza\jefe_hogar\1%\simulacion_1\synthetic_control_spillover_outputs.xlsx',synthetic_control_sp_"&amp;$A53&amp;","&amp;$A53&amp;");"</f>
        <v>xlswrite('G:\Mi unidad\1. PROYECTOS TELLO 2022\SCM SPILL OVERS\outputs\pobreza\jefe_hogar\1%\simulacion_1\synthetic_control_spillover_outputs.xlsx',synthetic_control_sp_150,150);</v>
      </c>
      <c r="HF112" s="1" t="str">
        <f>"xlswrite('G:\Mi unidad\1. PROYECTOS TELLO 2022\SCM SPILL OVERS\outputs\pobreza\mujeres\1%\simulacion_1\synthetic_control_spillover_outputs.xlsx',synthetic_control_sp_"&amp;$A53&amp;","&amp;$A53&amp;");"</f>
        <v>xlswrite('G:\Mi unidad\1. PROYECTOS TELLO 2022\SCM SPILL OVERS\outputs\pobreza\mujeres\1%\simulacion_1\synthetic_control_spillover_outputs.xlsx',synthetic_control_sp_150,150);</v>
      </c>
      <c r="HL112" s="1" t="str">
        <f>"xlswrite('G:\Mi unidad\1. PROYECTOS TELLO 2022\SCM SPILL OVERS\outputs\pobreza\criminalidad\1%\simulacion_1\synthetic_control_spillover_outputs.xlsx',synthetic_control_sp_"&amp;$A53&amp;","&amp;$A53&amp;");"</f>
        <v>xlswrite('G:\Mi unidad\1. PROYECTOS TELLO 2022\SCM SPILL OVERS\outputs\pobreza\criminalidad\1%\simulacion_1\synthetic_control_spillover_outputs.xlsx',synthetic_control_sp_150,150);</v>
      </c>
      <c r="HS112">
        <v>42</v>
      </c>
      <c r="HT112" t="str">
        <f>"lb_vec_"&amp;HS112&amp;" = zeros(1,S);"</f>
        <v>lb_vec_42 = zeros(1,S);</v>
      </c>
      <c r="HZ112">
        <v>66</v>
      </c>
      <c r="IA112" t="s">
        <v>35</v>
      </c>
      <c r="IG112">
        <v>77</v>
      </c>
      <c r="IH112" t="str">
        <f>"xlswrite('G:\Mi unidad\1. PROYECTOS TELLO 2022\SCM SPILL OVERS\outputs\pobreza\bajo_niv_educ\1%\simulacion_1\output_tests.xlsx',lb_vec_"&amp;IG112&amp;"','lb_vec_"&amp;IG112&amp;"');"</f>
        <v>xlswrite('G:\Mi unidad\1. PROYECTOS TELLO 2022\SCM SPILL OVERS\outputs\pobreza\bajo_niv_educ\1%\simulacion_1\output_tests.xlsx',lb_vec_77','lb_vec_77');</v>
      </c>
      <c r="IU112">
        <v>77</v>
      </c>
      <c r="IV112" t="str">
        <f>"xlswrite('G:\Mi unidad\1. PROYECTOS TELLO 2022\SCM SPILL OVERS\outputs\pobreza\bajo_ingreso\1%\simulacion_1\output_tests.xlsx',lb_vec_"&amp;IU112&amp;"','lb_vec_"&amp;IU112&amp;"');"</f>
        <v>xlswrite('G:\Mi unidad\1. PROYECTOS TELLO 2022\SCM SPILL OVERS\outputs\pobreza\bajo_ingreso\1%\simulacion_1\output_tests.xlsx',lb_vec_77','lb_vec_77');</v>
      </c>
      <c r="JG112">
        <v>77</v>
      </c>
      <c r="JH112" t="str">
        <f>"xlswrite('G:\Mi unidad\1. PROYECTOS TELLO 2022\SCM SPILL OVERS\outputs\pobreza\densidad\1%\simulacion_1\output_tests.xlsx',lb_vec_"&amp;JG112&amp;"','lb_vec_"&amp;JG112&amp;"');"</f>
        <v>xlswrite('G:\Mi unidad\1. PROYECTOS TELLO 2022\SCM SPILL OVERS\outputs\pobreza\densidad\1%\simulacion_1\output_tests.xlsx',lb_vec_77','lb_vec_77');</v>
      </c>
      <c r="JS112">
        <v>77</v>
      </c>
      <c r="JT112" t="str">
        <f>"xlswrite('G:\Mi unidad\1. PROYECTOS TELLO 2022\SCM SPILL OVERS\outputs\pobreza\densidad_g\1%\simulacion_1\output_tests.xlsx',lb_vec_"&amp;JS112&amp;"','lb_vec_"&amp;JS112&amp;"');"</f>
        <v>xlswrite('G:\Mi unidad\1. PROYECTOS TELLO 2022\SCM SPILL OVERS\outputs\pobreza\densidad_g\1%\simulacion_1\output_tests.xlsx',lb_vec_77','lb_vec_77');</v>
      </c>
      <c r="KE112">
        <v>77</v>
      </c>
      <c r="KF112" t="str">
        <f>"xlswrite('G:\Mi unidad\1. PROYECTOS TELLO 2022\SCM SPILL OVERS\outputs\pobreza\distancia_centro_salud\1%\simulacion_1\output_tests.xlsx',lb_vec_"&amp;KE112&amp;"','lb_vec_"&amp;KE112&amp;"');"</f>
        <v>xlswrite('G:\Mi unidad\1. PROYECTOS TELLO 2022\SCM SPILL OVERS\outputs\pobreza\distancia_centro_salud\1%\simulacion_1\output_tests.xlsx',lb_vec_77','lb_vec_77');</v>
      </c>
      <c r="KR112">
        <v>77</v>
      </c>
      <c r="KS112" t="str">
        <f>"xlswrite('G:\Mi unidad\1. PROYECTOS TELLO 2022\SCM SPILL OVERS\outputs\pobreza\informalidad\1%\simulacion_1\output_tests.xlsx',lb_vec_"&amp;KR112&amp;"','lb_vec_"&amp;KR112&amp;"');"</f>
        <v>xlswrite('G:\Mi unidad\1. PROYECTOS TELLO 2022\SCM SPILL OVERS\outputs\pobreza\informalidad\1%\simulacion_1\output_tests.xlsx',lb_vec_77','lb_vec_77');</v>
      </c>
      <c r="LE112">
        <v>77</v>
      </c>
      <c r="LF112" t="str">
        <f>"xlswrite('G:\Mi unidad\1. PROYECTOS TELLO 2022\SCM SPILL OVERS\outputs\pobreza\alimentos\1%\simulacion_1\output_tests.xlsx',lb_vec_"&amp;LE112&amp;"','lb_vec_"&amp;LE112&amp;"');"</f>
        <v>xlswrite('G:\Mi unidad\1. PROYECTOS TELLO 2022\SCM SPILL OVERS\outputs\pobreza\alimentos\1%\simulacion_1\output_tests.xlsx',lb_vec_77','lb_vec_77');</v>
      </c>
      <c r="LL112">
        <v>77</v>
      </c>
      <c r="LM112" t="str">
        <f>"xlswrite('G:\Mi unidad\1. PROYECTOS TELLO 2022\SCM SPILL OVERS\outputs\pobreza\jefe_hogar\1%\simulacion_1\output_tests.xlsx',lb_vec_"&amp;LL112&amp;"','lb_vec_"&amp;LL112&amp;"');"</f>
        <v>xlswrite('G:\Mi unidad\1. PROYECTOS TELLO 2022\SCM SPILL OVERS\outputs\pobreza\jefe_hogar\1%\simulacion_1\output_tests.xlsx',lb_vec_77','lb_vec_77');</v>
      </c>
      <c r="LS112">
        <v>77</v>
      </c>
      <c r="LT112" t="str">
        <f>"xlswrite('G:\Mi unidad\1. PROYECTOS TELLO 2022\SCM SPILL OVERS\outputs\pobreza\mujeres\1%\simulacion_1\output_tests.xlsx',lb_vec_"&amp;LS112&amp;"','lb_vec_"&amp;LS112&amp;"');"</f>
        <v>xlswrite('G:\Mi unidad\1. PROYECTOS TELLO 2022\SCM SPILL OVERS\outputs\pobreza\mujeres\1%\simulacion_1\output_tests.xlsx',lb_vec_77','lb_vec_77');</v>
      </c>
      <c r="ME112">
        <v>77</v>
      </c>
      <c r="MF112" t="str">
        <f>"xlswrite('G:\Mi unidad\1. PROYECTOS TELLO 2022\SCM SPILL OVERS\outputs\pobreza\criminalidad\1%\simulacion_1\output_tests.xlsx',lb_vec_"&amp;ME112&amp;"','lb_vec_"&amp;ME112&amp;"');"</f>
        <v>xlswrite('G:\Mi unidad\1. PROYECTOS TELLO 2022\SCM SPILL OVERS\outputs\pobreza\criminalidad\1%\simulacion_1\output_tests.xlsx',lb_vec_77','lb_vec_77');</v>
      </c>
    </row>
    <row r="113" spans="64:344" x14ac:dyDescent="0.3">
      <c r="BL113">
        <v>77</v>
      </c>
      <c r="BM113" s="1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P113">
        <v>77</v>
      </c>
      <c r="CQ113" t="str">
        <f>"% Provincia_"&amp;CP113</f>
        <v>% Provincia_77</v>
      </c>
      <c r="CW113">
        <v>77</v>
      </c>
      <c r="CX113" s="1" t="str">
        <f>"A_"&amp;CW109&amp;"(:,ind_"&amp;CW109&amp;" == 0) = [];"</f>
        <v>A_76(:,ind_76 == 0) = [];</v>
      </c>
      <c r="DB113">
        <v>77</v>
      </c>
      <c r="DC113" t="str">
        <f>"% Provincia_"&amp;DB113</f>
        <v>% Provincia_77</v>
      </c>
      <c r="DG113">
        <v>77</v>
      </c>
      <c r="DH113" t="str">
        <f>"% Provincia_"&amp;DG113</f>
        <v>% Provincia_77</v>
      </c>
      <c r="DL113">
        <v>77</v>
      </c>
      <c r="DM113" t="str">
        <f>"% Provincia_"&amp;DL113</f>
        <v>% Provincia_77</v>
      </c>
      <c r="DQ113" s="1"/>
      <c r="EG113">
        <v>44</v>
      </c>
      <c r="EH113" s="3" t="s">
        <v>18</v>
      </c>
      <c r="FF113" s="1" t="str">
        <f>"xlswrite('G:\Mi unidad\1. PROYECTOS TELLO 2022\SCM SPILL OVERS\outputs\pobreza\distancia_centro_salud\1%\simulacion_1\synthetic_control_spillover_outputs.xlsx',synthetic_control_sp_"&amp;$A54&amp;","&amp;$A54&amp;");"</f>
        <v>xlswrite('G:\Mi unidad\1. PROYECTOS TELLO 2022\SCM SPILL OVERS\outputs\pobreza\distancia_centro_salud\1%\simulacion_1\synthetic_control_spillover_outputs.xlsx',synthetic_control_sp_152,152);</v>
      </c>
      <c r="FM113" s="1" t="str">
        <f>"xlswrite('G:\Mi unidad\1. PROYECTOS TELLO 2022\SCM SPILL OVERS\outputs\pobreza\informalidad\1%\simulacion_1\synthetic_control_spillover_outputs.xlsx',synthetic_control_sp_"&amp;$A54&amp;","&amp;$A54&amp;");"</f>
        <v>xlswrite('G:\Mi unidad\1. PROYECTOS TELLO 2022\SCM SPILL OVERS\outputs\pobreza\informalidad\1%\simulacion_1\synthetic_control_spillover_outputs.xlsx',synthetic_control_sp_152,152);</v>
      </c>
      <c r="FS113" s="1" t="str">
        <f>"xlswrite('G:\Mi unidad\1. PROYECTOS TELLO 2022\SCM SPILL OVERS\outputs\pobreza\densidad\1%\simulacion_1\synthetic_control_spillover_outputs.xlsx',synthetic_control_sp_"&amp;$A54&amp;","&amp;$A54&amp;");"</f>
        <v>xlswrite('G:\Mi unidad\1. PROYECTOS TELLO 2022\SCM SPILL OVERS\outputs\pobreza\densidad\1%\simulacion_1\synthetic_control_spillover_outputs.xlsx',synthetic_control_sp_152,152);</v>
      </c>
      <c r="FZ113" s="1" t="str">
        <f>"xlswrite('G:\Mi unidad\1. PROYECTOS TELLO 2022\SCM SPILL OVERS\outputs\pobreza\bajo_niv_educ\1%\simulacion_1\synthetic_control_spillover_outputs.xlsx',synthetic_control_sp_"&amp;$A54&amp;","&amp;$A54&amp;");"</f>
        <v>xlswrite('G:\Mi unidad\1. PROYECTOS TELLO 2022\SCM SPILL OVERS\outputs\pobreza\bajo_niv_educ\1%\simulacion_1\synthetic_control_spillover_outputs.xlsx',synthetic_control_sp_152,152);</v>
      </c>
      <c r="GF113" s="1" t="str">
        <f>"xlswrite('G:\Mi unidad\1. PROYECTOS TELLO 2022\SCM SPILL OVERS\outputs\pobreza\bajo_ingreso\1%\simulacion_1\synthetic_control_spillover_outputs.xlsx',synthetic_control_sp_"&amp;$A54&amp;","&amp;$A54&amp;");"</f>
        <v>xlswrite('G:\Mi unidad\1. PROYECTOS TELLO 2022\SCM SPILL OVERS\outputs\pobreza\bajo_ingreso\1%\simulacion_1\synthetic_control_spillover_outputs.xlsx',synthetic_control_sp_152,152);</v>
      </c>
      <c r="GL113" s="1" t="str">
        <f>"xlswrite('G:\Mi unidad\1. PROYECTOS TELLO 2022\SCM SPILL OVERS\outputs\pobreza\densidad_g\1%\simulacion_1\synthetic_control_spillover_outputs.xlsx',synthetic_control_sp_"&amp;$A54&amp;","&amp;$A54&amp;");"</f>
        <v>xlswrite('G:\Mi unidad\1. PROYECTOS TELLO 2022\SCM SPILL OVERS\outputs\pobreza\densidad_g\1%\simulacion_1\synthetic_control_spillover_outputs.xlsx',synthetic_control_sp_152,152);</v>
      </c>
      <c r="GS113" s="1" t="str">
        <f>"xlswrite('G:\Mi unidad\1. PROYECTOS TELLO 2022\SCM SPILL OVERS\outputs\pobreza\alimentos\1%\simulacion_1\synthetic_control_spillover_outputs.xlsx',synthetic_control_sp_"&amp;$A54&amp;","&amp;$A54&amp;");"</f>
        <v>xlswrite('G:\Mi unidad\1. PROYECTOS TELLO 2022\SCM SPILL OVERS\outputs\pobreza\alimentos\1%\simulacion_1\synthetic_control_spillover_outputs.xlsx',synthetic_control_sp_152,152);</v>
      </c>
      <c r="GZ113" s="1" t="str">
        <f>"xlswrite('G:\Mi unidad\1. PROYECTOS TELLO 2022\SCM SPILL OVERS\outputs\pobreza\jefe_hogar\1%\simulacion_1\synthetic_control_spillover_outputs.xlsx',synthetic_control_sp_"&amp;$A54&amp;","&amp;$A54&amp;");"</f>
        <v>xlswrite('G:\Mi unidad\1. PROYECTOS TELLO 2022\SCM SPILL OVERS\outputs\pobreza\jefe_hogar\1%\simulacion_1\synthetic_control_spillover_outputs.xlsx',synthetic_control_sp_152,152);</v>
      </c>
      <c r="HF113" s="1" t="str">
        <f>"xlswrite('G:\Mi unidad\1. PROYECTOS TELLO 2022\SCM SPILL OVERS\outputs\pobreza\mujeres\1%\simulacion_1\synthetic_control_spillover_outputs.xlsx',synthetic_control_sp_"&amp;$A54&amp;","&amp;$A54&amp;");"</f>
        <v>xlswrite('G:\Mi unidad\1. PROYECTOS TELLO 2022\SCM SPILL OVERS\outputs\pobreza\mujeres\1%\simulacion_1\synthetic_control_spillover_outputs.xlsx',synthetic_control_sp_152,152);</v>
      </c>
      <c r="HL113" s="1" t="str">
        <f>"xlswrite('G:\Mi unidad\1. PROYECTOS TELLO 2022\SCM SPILL OVERS\outputs\pobreza\criminalidad\1%\simulacion_1\synthetic_control_spillover_outputs.xlsx',synthetic_control_sp_"&amp;$A54&amp;","&amp;$A54&amp;");"</f>
        <v>xlswrite('G:\Mi unidad\1. PROYECTOS TELLO 2022\SCM SPILL OVERS\outputs\pobreza\criminalidad\1%\simulacion_1\synthetic_control_spillover_outputs.xlsx',synthetic_control_sp_152,152);</v>
      </c>
      <c r="HS113">
        <v>42</v>
      </c>
      <c r="HT113" t="str">
        <f>"ub_vec_"&amp;HS113&amp;" = zeros(1,S);"</f>
        <v>ub_vec_42 = zeros(1,S);</v>
      </c>
      <c r="HZ113">
        <v>66</v>
      </c>
      <c r="IA113" t="s">
        <v>36</v>
      </c>
      <c r="IG113">
        <v>77</v>
      </c>
      <c r="IH113" t="str">
        <f>"xlswrite('G:\Mi unidad\1. PROYECTOS TELLO 2022\SCM SPILL OVERS\outputs\pobreza\bajo_niv_educ\1%\simulacion_1\output_tests.xlsx',ub_vec_"&amp;IG113&amp;"','ub_vec_"&amp;IG113&amp;"');"</f>
        <v>xlswrite('G:\Mi unidad\1. PROYECTOS TELLO 2022\SCM SPILL OVERS\outputs\pobreza\bajo_niv_educ\1%\simulacion_1\output_tests.xlsx',ub_vec_77','ub_vec_77');</v>
      </c>
      <c r="IU113">
        <v>77</v>
      </c>
      <c r="IV113" t="str">
        <f>"xlswrite('G:\Mi unidad\1. PROYECTOS TELLO 2022\SCM SPILL OVERS\outputs\pobreza\bajo_ingreso\1%\simulacion_1\output_tests.xlsx',ub_vec_"&amp;IU113&amp;"','ub_vec_"&amp;IU113&amp;"');"</f>
        <v>xlswrite('G:\Mi unidad\1. PROYECTOS TELLO 2022\SCM SPILL OVERS\outputs\pobreza\bajo_ingreso\1%\simulacion_1\output_tests.xlsx',ub_vec_77','ub_vec_77');</v>
      </c>
      <c r="JG113">
        <v>77</v>
      </c>
      <c r="JH113" t="str">
        <f>"xlswrite('G:\Mi unidad\1. PROYECTOS TELLO 2022\SCM SPILL OVERS\outputs\pobreza\densidad\1%\simulacion_1\output_tests.xlsx',ub_vec_"&amp;JG113&amp;"','ub_vec_"&amp;JG113&amp;"');"</f>
        <v>xlswrite('G:\Mi unidad\1. PROYECTOS TELLO 2022\SCM SPILL OVERS\outputs\pobreza\densidad\1%\simulacion_1\output_tests.xlsx',ub_vec_77','ub_vec_77');</v>
      </c>
      <c r="JS113">
        <v>77</v>
      </c>
      <c r="JT113" t="str">
        <f>"xlswrite('G:\Mi unidad\1. PROYECTOS TELLO 2022\SCM SPILL OVERS\outputs\pobreza\densidad_g\1%\simulacion_1\output_tests.xlsx',ub_vec_"&amp;JS113&amp;"','ub_vec_"&amp;JS113&amp;"');"</f>
        <v>xlswrite('G:\Mi unidad\1. PROYECTOS TELLO 2022\SCM SPILL OVERS\outputs\pobreza\densidad_g\1%\simulacion_1\output_tests.xlsx',ub_vec_77','ub_vec_77');</v>
      </c>
      <c r="KE113">
        <v>77</v>
      </c>
      <c r="KF113" t="str">
        <f>"xlswrite('G:\Mi unidad\1. PROYECTOS TELLO 2022\SCM SPILL OVERS\outputs\pobreza\distancia_centro_salud\1%\simulacion_1\output_tests.xlsx',ub_vec_"&amp;KE113&amp;"','ub_vec_"&amp;KE113&amp;"');"</f>
        <v>xlswrite('G:\Mi unidad\1. PROYECTOS TELLO 2022\SCM SPILL OVERS\outputs\pobreza\distancia_centro_salud\1%\simulacion_1\output_tests.xlsx',ub_vec_77','ub_vec_77');</v>
      </c>
      <c r="KR113">
        <v>77</v>
      </c>
      <c r="KS113" t="str">
        <f>"xlswrite('G:\Mi unidad\1. PROYECTOS TELLO 2022\SCM SPILL OVERS\outputs\pobreza\informalidad\1%\simulacion_1\output_tests.xlsx',ub_vec_"&amp;KR113&amp;"','ub_vec_"&amp;KR113&amp;"');"</f>
        <v>xlswrite('G:\Mi unidad\1. PROYECTOS TELLO 2022\SCM SPILL OVERS\outputs\pobreza\informalidad\1%\simulacion_1\output_tests.xlsx',ub_vec_77','ub_vec_77');</v>
      </c>
      <c r="LE113">
        <v>77</v>
      </c>
      <c r="LF113" t="str">
        <f>"xlswrite('G:\Mi unidad\1. PROYECTOS TELLO 2022\SCM SPILL OVERS\outputs\pobreza\alimentos\1%\simulacion_1\output_tests.xlsx',ub_vec_"&amp;LE113&amp;"','ub_vec_"&amp;LE113&amp;"');"</f>
        <v>xlswrite('G:\Mi unidad\1. PROYECTOS TELLO 2022\SCM SPILL OVERS\outputs\pobreza\alimentos\1%\simulacion_1\output_tests.xlsx',ub_vec_77','ub_vec_77');</v>
      </c>
      <c r="LL113">
        <v>77</v>
      </c>
      <c r="LM113" t="str">
        <f>"xlswrite('G:\Mi unidad\1. PROYECTOS TELLO 2022\SCM SPILL OVERS\outputs\pobreza\jefe_hogar\1%\simulacion_1\output_tests.xlsx',ub_vec_"&amp;LL113&amp;"','ub_vec_"&amp;LL113&amp;"');"</f>
        <v>xlswrite('G:\Mi unidad\1. PROYECTOS TELLO 2022\SCM SPILL OVERS\outputs\pobreza\jefe_hogar\1%\simulacion_1\output_tests.xlsx',ub_vec_77','ub_vec_77');</v>
      </c>
      <c r="LS113">
        <v>77</v>
      </c>
      <c r="LT113" t="str">
        <f>"xlswrite('G:\Mi unidad\1. PROYECTOS TELLO 2022\SCM SPILL OVERS\outputs\pobreza\mujeres\1%\simulacion_1\output_tests.xlsx',ub_vec_"&amp;LS113&amp;"','ub_vec_"&amp;LS113&amp;"');"</f>
        <v>xlswrite('G:\Mi unidad\1. PROYECTOS TELLO 2022\SCM SPILL OVERS\outputs\pobreza\mujeres\1%\simulacion_1\output_tests.xlsx',ub_vec_77','ub_vec_77');</v>
      </c>
      <c r="ME113">
        <v>77</v>
      </c>
      <c r="MF113" t="str">
        <f>"xlswrite('G:\Mi unidad\1. PROYECTOS TELLO 2022\SCM SPILL OVERS\outputs\pobreza\criminalidad\1%\simulacion_1\output_tests.xlsx',ub_vec_"&amp;ME113&amp;"','ub_vec_"&amp;ME113&amp;"');"</f>
        <v>xlswrite('G:\Mi unidad\1. PROYECTOS TELLO 2022\SCM SPILL OVERS\outputs\pobreza\criminalidad\1%\simulacion_1\output_tests.xlsx',ub_vec_77','ub_vec_77');</v>
      </c>
    </row>
    <row r="114" spans="64:344" x14ac:dyDescent="0.3">
      <c r="BL114">
        <v>77</v>
      </c>
      <c r="BM114" s="1" t="str">
        <f>"A_"&amp;BL112&amp;"(:,ind_"&amp;BL112&amp;" == 0) = [];"</f>
        <v>A_77(:,ind_77 == 0) = [];</v>
      </c>
      <c r="BR114">
        <v>77</v>
      </c>
      <c r="BS114" s="1" t="str">
        <f>"ind_"&amp;BR112&amp;" = xlsread('spillover_bajo_niv_educ_"&amp;BR112&amp;".xlsx')"</f>
        <v>ind_77 = xlsread('spillover_bajo_niv_educ_77.xlsx')</v>
      </c>
      <c r="BX114">
        <v>77</v>
      </c>
      <c r="BY114" s="1" t="str">
        <f>"ind_"&amp;BX112&amp;" = xlsread('spillover_bajo_ingreso_"&amp;BX112&amp;".xlsx')"</f>
        <v>ind_77 = xlsread('spillover_bajo_ingreso_77.xlsx')</v>
      </c>
      <c r="CD114">
        <v>77</v>
      </c>
      <c r="CE114" s="1" t="str">
        <f>"ind_"&amp;CD112&amp;" = xlsread('spillover_densidad_"&amp;CD112&amp;".xlsx')"</f>
        <v>ind_77 = xlsread('spillover_densidad_77.xlsx')</v>
      </c>
      <c r="CJ114">
        <v>77</v>
      </c>
      <c r="CK114" s="1" t="str">
        <f>"ind_"&amp;CJ112&amp;" = xlsread('spillover_densidad_g_"&amp;CJ112&amp;".xlsx')"</f>
        <v>ind_77 = xlsread('spillover_densidad_g_77.xlsx')</v>
      </c>
      <c r="CP114">
        <v>77</v>
      </c>
      <c r="CQ114" s="1" t="str">
        <f>"ind_"&amp;CP112&amp;" = xlsread('spillover_tiempo_cs_"&amp;CP112&amp;".xlsx')"</f>
        <v>ind_77 = xlsread('spillover_tiempo_cs_77.xlsx')</v>
      </c>
      <c r="CW114">
        <v>77</v>
      </c>
      <c r="CX114" t="str">
        <f>"%A_"&amp;CW114</f>
        <v>%A_77</v>
      </c>
      <c r="DB114">
        <v>77</v>
      </c>
      <c r="DC114" s="1" t="str">
        <f>"ind_"&amp;DB112&amp;" = xlsread('spillover_criminalidad_"&amp;DB112&amp;".xlsx')"</f>
        <v>ind_77 = xlsread('spillover_criminalidad_77.xlsx')</v>
      </c>
      <c r="DG114">
        <v>77</v>
      </c>
      <c r="DH114" s="1" t="str">
        <f>"ind_"&amp;DG112&amp;" = xlsread('spillover_jefe_hogar_"&amp;DG112&amp;".xlsx')"</f>
        <v>ind_77 = xlsread('spillover_jefe_hogar_77.xlsx')</v>
      </c>
      <c r="DL114">
        <v>77</v>
      </c>
      <c r="DM114" s="1" t="str">
        <f>"ind_"&amp;DL112&amp;" = xlsread('spillover_mujeres_"&amp;DL112&amp;".xlsx')"</f>
        <v>ind_77 = xlsread('spillover_mujeres_77.xlsx')</v>
      </c>
      <c r="DQ114" s="1"/>
      <c r="EG114">
        <v>45</v>
      </c>
      <c r="EH114" s="3" t="str">
        <f>"%PROVINCIA "&amp;EG114</f>
        <v>%PROVINCIA 45</v>
      </c>
      <c r="FF114" s="1" t="str">
        <f>"xlswrite('G:\Mi unidad\1. PROYECTOS TELLO 2022\SCM SPILL OVERS\outputs\pobreza\distancia_centro_salud\1%\simulacion_1\synthetic_control_spillover_outputs.xlsx',synthetic_control_sp_"&amp;$A55&amp;","&amp;$A55&amp;");"</f>
        <v>xlswrite('G:\Mi unidad\1. PROYECTOS TELLO 2022\SCM SPILL OVERS\outputs\pobreza\distancia_centro_salud\1%\simulacion_1\synthetic_control_spillover_outputs.xlsx',synthetic_control_sp_153,153);</v>
      </c>
      <c r="FM114" s="1" t="str">
        <f>"xlswrite('G:\Mi unidad\1. PROYECTOS TELLO 2022\SCM SPILL OVERS\outputs\pobreza\informalidad\1%\simulacion_1\synthetic_control_spillover_outputs.xlsx',synthetic_control_sp_"&amp;$A55&amp;","&amp;$A55&amp;");"</f>
        <v>xlswrite('G:\Mi unidad\1. PROYECTOS TELLO 2022\SCM SPILL OVERS\outputs\pobreza\informalidad\1%\simulacion_1\synthetic_control_spillover_outputs.xlsx',synthetic_control_sp_153,153);</v>
      </c>
      <c r="FS114" s="1" t="str">
        <f>"xlswrite('G:\Mi unidad\1. PROYECTOS TELLO 2022\SCM SPILL OVERS\outputs\pobreza\densidad\1%\simulacion_1\synthetic_control_spillover_outputs.xlsx',synthetic_control_sp_"&amp;$A55&amp;","&amp;$A55&amp;");"</f>
        <v>xlswrite('G:\Mi unidad\1. PROYECTOS TELLO 2022\SCM SPILL OVERS\outputs\pobreza\densidad\1%\simulacion_1\synthetic_control_spillover_outputs.xlsx',synthetic_control_sp_153,153);</v>
      </c>
      <c r="FZ114" s="1" t="str">
        <f>"xlswrite('G:\Mi unidad\1. PROYECTOS TELLO 2022\SCM SPILL OVERS\outputs\pobreza\bajo_niv_educ\1%\simulacion_1\synthetic_control_spillover_outputs.xlsx',synthetic_control_sp_"&amp;$A55&amp;","&amp;$A55&amp;");"</f>
        <v>xlswrite('G:\Mi unidad\1. PROYECTOS TELLO 2022\SCM SPILL OVERS\outputs\pobreza\bajo_niv_educ\1%\simulacion_1\synthetic_control_spillover_outputs.xlsx',synthetic_control_sp_153,153);</v>
      </c>
      <c r="GF114" s="1" t="str">
        <f>"xlswrite('G:\Mi unidad\1. PROYECTOS TELLO 2022\SCM SPILL OVERS\outputs\pobreza\bajo_ingreso\1%\simulacion_1\synthetic_control_spillover_outputs.xlsx',synthetic_control_sp_"&amp;$A55&amp;","&amp;$A55&amp;");"</f>
        <v>xlswrite('G:\Mi unidad\1. PROYECTOS TELLO 2022\SCM SPILL OVERS\outputs\pobreza\bajo_ingreso\1%\simulacion_1\synthetic_control_spillover_outputs.xlsx',synthetic_control_sp_153,153);</v>
      </c>
      <c r="GL114" s="1" t="str">
        <f>"xlswrite('G:\Mi unidad\1. PROYECTOS TELLO 2022\SCM SPILL OVERS\outputs\pobreza\densidad_g\1%\simulacion_1\synthetic_control_spillover_outputs.xlsx',synthetic_control_sp_"&amp;$A55&amp;","&amp;$A55&amp;");"</f>
        <v>xlswrite('G:\Mi unidad\1. PROYECTOS TELLO 2022\SCM SPILL OVERS\outputs\pobreza\densidad_g\1%\simulacion_1\synthetic_control_spillover_outputs.xlsx',synthetic_control_sp_153,153);</v>
      </c>
      <c r="GS114" s="1" t="str">
        <f>"xlswrite('G:\Mi unidad\1. PROYECTOS TELLO 2022\SCM SPILL OVERS\outputs\pobreza\alimentos\1%\simulacion_1\synthetic_control_spillover_outputs.xlsx',synthetic_control_sp_"&amp;$A55&amp;","&amp;$A55&amp;");"</f>
        <v>xlswrite('G:\Mi unidad\1. PROYECTOS TELLO 2022\SCM SPILL OVERS\outputs\pobreza\alimentos\1%\simulacion_1\synthetic_control_spillover_outputs.xlsx',synthetic_control_sp_153,153);</v>
      </c>
      <c r="GZ114" s="1" t="str">
        <f>"xlswrite('G:\Mi unidad\1. PROYECTOS TELLO 2022\SCM SPILL OVERS\outputs\pobreza\jefe_hogar\1%\simulacion_1\synthetic_control_spillover_outputs.xlsx',synthetic_control_sp_"&amp;$A55&amp;","&amp;$A55&amp;");"</f>
        <v>xlswrite('G:\Mi unidad\1. PROYECTOS TELLO 2022\SCM SPILL OVERS\outputs\pobreza\jefe_hogar\1%\simulacion_1\synthetic_control_spillover_outputs.xlsx',synthetic_control_sp_153,153);</v>
      </c>
      <c r="HF114" s="1" t="str">
        <f>"xlswrite('G:\Mi unidad\1. PROYECTOS TELLO 2022\SCM SPILL OVERS\outputs\pobreza\mujeres\1%\simulacion_1\synthetic_control_spillover_outputs.xlsx',synthetic_control_sp_"&amp;$A55&amp;","&amp;$A55&amp;");"</f>
        <v>xlswrite('G:\Mi unidad\1. PROYECTOS TELLO 2022\SCM SPILL OVERS\outputs\pobreza\mujeres\1%\simulacion_1\synthetic_control_spillover_outputs.xlsx',synthetic_control_sp_153,153);</v>
      </c>
      <c r="HL114" s="1" t="str">
        <f>"xlswrite('G:\Mi unidad\1. PROYECTOS TELLO 2022\SCM SPILL OVERS\outputs\pobreza\criminalidad\1%\simulacion_1\synthetic_control_spillover_outputs.xlsx',synthetic_control_sp_"&amp;$A55&amp;","&amp;$A55&amp;");"</f>
        <v>xlswrite('G:\Mi unidad\1. PROYECTOS TELLO 2022\SCM SPILL OVERS\outputs\pobreza\criminalidad\1%\simulacion_1\synthetic_control_spillover_outputs.xlsx',synthetic_control_sp_153,153);</v>
      </c>
      <c r="HS114">
        <v>42</v>
      </c>
      <c r="HT114" t="s">
        <v>35</v>
      </c>
      <c r="HZ114">
        <v>66</v>
      </c>
      <c r="IA114" t="s">
        <v>37</v>
      </c>
      <c r="IG114">
        <v>77</v>
      </c>
      <c r="IH114" t="str">
        <f>"xlswrite('G:\Mi unidad\1. PROYECTOS TELLO 2022\SCM SPILL OVERS\outputs\pobreza\bajo_niv_educ\1%\simulacion_1\output_tests.xlsx',p_value_vec_"&amp;IG114&amp;"','p_value_vec_"&amp;IG114&amp;"');"</f>
        <v>xlswrite('G:\Mi unidad\1. PROYECTOS TELLO 2022\SCM SPILL OVERS\outputs\pobreza\bajo_niv_educ\1%\simulacion_1\output_tests.xlsx',p_value_vec_77','p_value_vec_77');</v>
      </c>
      <c r="IU114">
        <v>77</v>
      </c>
      <c r="IV114" t="str">
        <f>"xlswrite('G:\Mi unidad\1. PROYECTOS TELLO 2022\SCM SPILL OVERS\outputs\pobreza\bajo_ingreso\1%\simulacion_1\output_tests.xlsx',p_value_vec_"&amp;IU114&amp;"','p_value_vec_"&amp;IU114&amp;"');"</f>
        <v>xlswrite('G:\Mi unidad\1. PROYECTOS TELLO 2022\SCM SPILL OVERS\outputs\pobreza\bajo_ingreso\1%\simulacion_1\output_tests.xlsx',p_value_vec_77','p_value_vec_77');</v>
      </c>
      <c r="JG114">
        <v>77</v>
      </c>
      <c r="JH114" t="str">
        <f>"xlswrite('G:\Mi unidad\1. PROYECTOS TELLO 2022\SCM SPILL OVERS\outputs\pobreza\densidad\1%\simulacion_1\output_tests.xlsx',p_value_vec_"&amp;JG114&amp;"','p_value_vec_"&amp;JG114&amp;"');"</f>
        <v>xlswrite('G:\Mi unidad\1. PROYECTOS TELLO 2022\SCM SPILL OVERS\outputs\pobreza\densidad\1%\simulacion_1\output_tests.xlsx',p_value_vec_77','p_value_vec_77');</v>
      </c>
      <c r="JS114">
        <v>77</v>
      </c>
      <c r="JT114" t="str">
        <f>"xlswrite('G:\Mi unidad\1. PROYECTOS TELLO 2022\SCM SPILL OVERS\outputs\pobreza\densidad_g\1%\simulacion_1\output_tests.xlsx',p_value_vec_"&amp;JS114&amp;"','p_value_vec_"&amp;JS114&amp;"');"</f>
        <v>xlswrite('G:\Mi unidad\1. PROYECTOS TELLO 2022\SCM SPILL OVERS\outputs\pobreza\densidad_g\1%\simulacion_1\output_tests.xlsx',p_value_vec_77','p_value_vec_77');</v>
      </c>
      <c r="KE114">
        <v>77</v>
      </c>
      <c r="KF114" t="str">
        <f>"xlswrite('G:\Mi unidad\1. PROYECTOS TELLO 2022\SCM SPILL OVERS\outputs\pobreza\distancia_centro_salud\1%\simulacion_1\output_tests.xlsx',p_value_vec_"&amp;KE114&amp;"','p_value_vec_"&amp;KE114&amp;"');"</f>
        <v>xlswrite('G:\Mi unidad\1. PROYECTOS TELLO 2022\SCM SPILL OVERS\outputs\pobreza\distancia_centro_salud\1%\simulacion_1\output_tests.xlsx',p_value_vec_77','p_value_vec_77');</v>
      </c>
      <c r="KR114">
        <v>77</v>
      </c>
      <c r="KS114" t="str">
        <f>"xlswrite('G:\Mi unidad\1. PROYECTOS TELLO 2022\SCM SPILL OVERS\outputs\pobreza\informalidad\1%\simulacion_1\output_tests.xlsx',p_value_vec_"&amp;KR114&amp;"','p_value_vec_"&amp;KR114&amp;"');"</f>
        <v>xlswrite('G:\Mi unidad\1. PROYECTOS TELLO 2022\SCM SPILL OVERS\outputs\pobreza\informalidad\1%\simulacion_1\output_tests.xlsx',p_value_vec_77','p_value_vec_77');</v>
      </c>
      <c r="LE114">
        <v>77</v>
      </c>
      <c r="LF114" t="str">
        <f>"xlswrite('G:\Mi unidad\1. PROYECTOS TELLO 2022\SCM SPILL OVERS\outputs\pobreza\alimentos\1%\simulacion_1\output_tests.xlsx',p_value_vec_"&amp;LE114&amp;"','p_value_vec_"&amp;LE114&amp;"');"</f>
        <v>xlswrite('G:\Mi unidad\1. PROYECTOS TELLO 2022\SCM SPILL OVERS\outputs\pobreza\alimentos\1%\simulacion_1\output_tests.xlsx',p_value_vec_77','p_value_vec_77');</v>
      </c>
      <c r="LL114">
        <v>77</v>
      </c>
      <c r="LM114" t="str">
        <f>"xlswrite('G:\Mi unidad\1. PROYECTOS TELLO 2022\SCM SPILL OVERS\outputs\pobreza\jefe_hogar\1%\simulacion_1\output_tests.xlsx',p_value_vec_"&amp;LL114&amp;"','p_value_vec_"&amp;LL114&amp;"');"</f>
        <v>xlswrite('G:\Mi unidad\1. PROYECTOS TELLO 2022\SCM SPILL OVERS\outputs\pobreza\jefe_hogar\1%\simulacion_1\output_tests.xlsx',p_value_vec_77','p_value_vec_77');</v>
      </c>
      <c r="LS114">
        <v>77</v>
      </c>
      <c r="LT114" t="str">
        <f>"xlswrite('G:\Mi unidad\1. PROYECTOS TELLO 2022\SCM SPILL OVERS\outputs\pobreza\mujeres\1%\simulacion_1\output_tests.xlsx',p_value_vec_"&amp;LS114&amp;"','p_value_vec_"&amp;LS114&amp;"');"</f>
        <v>xlswrite('G:\Mi unidad\1. PROYECTOS TELLO 2022\SCM SPILL OVERS\outputs\pobreza\mujeres\1%\simulacion_1\output_tests.xlsx',p_value_vec_77','p_value_vec_77');</v>
      </c>
      <c r="ME114">
        <v>77</v>
      </c>
      <c r="MF114" t="str">
        <f>"xlswrite('G:\Mi unidad\1. PROYECTOS TELLO 2022\SCM SPILL OVERS\outputs\pobreza\criminalidad\1%\simulacion_1\output_tests.xlsx',p_value_vec_"&amp;ME114&amp;"','p_value_vec_"&amp;ME114&amp;"');"</f>
        <v>xlswrite('G:\Mi unidad\1. PROYECTOS TELLO 2022\SCM SPILL OVERS\outputs\pobreza\criminalidad\1%\simulacion_1\output_tests.xlsx',p_value_vec_77','p_value_vec_77');</v>
      </c>
    </row>
    <row r="115" spans="64:344" x14ac:dyDescent="0.3">
      <c r="BL115">
        <v>77</v>
      </c>
      <c r="BR115">
        <v>77</v>
      </c>
      <c r="BS115" s="1" t="str">
        <f>"A_"&amp;BR112&amp;" = eye(N);"</f>
        <v>A_77 = eye(N);</v>
      </c>
      <c r="BX115">
        <v>77</v>
      </c>
      <c r="BY115" s="1" t="str">
        <f>"A_"&amp;BX112&amp;" = eye(N);"</f>
        <v>A_77 = eye(N);</v>
      </c>
      <c r="CD115">
        <v>77</v>
      </c>
      <c r="CE115" s="1" t="str">
        <f>"A_"&amp;CD112&amp;" = eye(N);"</f>
        <v>A_77 = eye(N);</v>
      </c>
      <c r="CJ115">
        <v>77</v>
      </c>
      <c r="CK115" s="1" t="str">
        <f>"A_"&amp;CJ112&amp;" = eye(N);"</f>
        <v>A_77 = eye(N);</v>
      </c>
      <c r="CP115">
        <v>77</v>
      </c>
      <c r="CQ115" s="1" t="str">
        <f>"A_"&amp;CP112&amp;" = eye(N);"</f>
        <v>A_77 = eye(N);</v>
      </c>
      <c r="CW115">
        <v>77</v>
      </c>
      <c r="CX115" t="str">
        <f>"% Provincia_"&amp;CW115</f>
        <v>% Provincia_77</v>
      </c>
      <c r="DB115">
        <v>77</v>
      </c>
      <c r="DC115" s="1" t="str">
        <f>"A_"&amp;DB112&amp;" = eye(N);"</f>
        <v>A_77 = eye(N);</v>
      </c>
      <c r="DG115">
        <v>77</v>
      </c>
      <c r="DH115" s="1" t="str">
        <f>"A_"&amp;DG112&amp;" = eye(N);"</f>
        <v>A_77 = eye(N);</v>
      </c>
      <c r="DL115">
        <v>77</v>
      </c>
      <c r="DM115" s="1" t="str">
        <f>"A_"&amp;DL112&amp;" = eye(N);"</f>
        <v>A_77 = eye(N);</v>
      </c>
      <c r="DQ115" s="1"/>
      <c r="EG115">
        <v>45</v>
      </c>
      <c r="EH115" s="3" t="s">
        <v>17</v>
      </c>
      <c r="FF115" s="1" t="str">
        <f>"xlswrite('G:\Mi unidad\1. PROYECTOS TELLO 2022\SCM SPILL OVERS\outputs\pobreza\distancia_centro_salud\1%\simulacion_1\synthetic_control_spillover_outputs.xlsx',synthetic_control_sp_"&amp;$A56&amp;","&amp;$A56&amp;");"</f>
        <v>xlswrite('G:\Mi unidad\1. PROYECTOS TELLO 2022\SCM SPILL OVERS\outputs\pobreza\distancia_centro_salud\1%\simulacion_1\synthetic_control_spillover_outputs.xlsx',synthetic_control_sp_157,157);</v>
      </c>
      <c r="FM115" s="1" t="str">
        <f>"xlswrite('G:\Mi unidad\1. PROYECTOS TELLO 2022\SCM SPILL OVERS\outputs\pobreza\informalidad\1%\simulacion_1\synthetic_control_spillover_outputs.xlsx',synthetic_control_sp_"&amp;$A56&amp;","&amp;$A56&amp;");"</f>
        <v>xlswrite('G:\Mi unidad\1. PROYECTOS TELLO 2022\SCM SPILL OVERS\outputs\pobreza\informalidad\1%\simulacion_1\synthetic_control_spillover_outputs.xlsx',synthetic_control_sp_157,157);</v>
      </c>
      <c r="FS115" s="1" t="str">
        <f>"xlswrite('G:\Mi unidad\1. PROYECTOS TELLO 2022\SCM SPILL OVERS\outputs\pobreza\densidad\1%\simulacion_1\synthetic_control_spillover_outputs.xlsx',synthetic_control_sp_"&amp;$A56&amp;","&amp;$A56&amp;");"</f>
        <v>xlswrite('G:\Mi unidad\1. PROYECTOS TELLO 2022\SCM SPILL OVERS\outputs\pobreza\densidad\1%\simulacion_1\synthetic_control_spillover_outputs.xlsx',synthetic_control_sp_157,157);</v>
      </c>
      <c r="FZ115" s="1" t="str">
        <f>"xlswrite('G:\Mi unidad\1. PROYECTOS TELLO 2022\SCM SPILL OVERS\outputs\pobreza\bajo_niv_educ\1%\simulacion_1\synthetic_control_spillover_outputs.xlsx',synthetic_control_sp_"&amp;$A56&amp;","&amp;$A56&amp;");"</f>
        <v>xlswrite('G:\Mi unidad\1. PROYECTOS TELLO 2022\SCM SPILL OVERS\outputs\pobreza\bajo_niv_educ\1%\simulacion_1\synthetic_control_spillover_outputs.xlsx',synthetic_control_sp_157,157);</v>
      </c>
      <c r="GF115" s="1" t="str">
        <f>"xlswrite('G:\Mi unidad\1. PROYECTOS TELLO 2022\SCM SPILL OVERS\outputs\pobreza\bajo_ingreso\1%\simulacion_1\synthetic_control_spillover_outputs.xlsx',synthetic_control_sp_"&amp;$A56&amp;","&amp;$A56&amp;");"</f>
        <v>xlswrite('G:\Mi unidad\1. PROYECTOS TELLO 2022\SCM SPILL OVERS\outputs\pobreza\bajo_ingreso\1%\simulacion_1\synthetic_control_spillover_outputs.xlsx',synthetic_control_sp_157,157);</v>
      </c>
      <c r="GL115" s="1" t="str">
        <f>"xlswrite('G:\Mi unidad\1. PROYECTOS TELLO 2022\SCM SPILL OVERS\outputs\pobreza\densidad_g\1%\simulacion_1\synthetic_control_spillover_outputs.xlsx',synthetic_control_sp_"&amp;$A56&amp;","&amp;$A56&amp;");"</f>
        <v>xlswrite('G:\Mi unidad\1. PROYECTOS TELLO 2022\SCM SPILL OVERS\outputs\pobreza\densidad_g\1%\simulacion_1\synthetic_control_spillover_outputs.xlsx',synthetic_control_sp_157,157);</v>
      </c>
      <c r="GS115" s="1" t="str">
        <f>"xlswrite('G:\Mi unidad\1. PROYECTOS TELLO 2022\SCM SPILL OVERS\outputs\pobreza\alimentos\1%\simulacion_1\synthetic_control_spillover_outputs.xlsx',synthetic_control_sp_"&amp;$A56&amp;","&amp;$A56&amp;");"</f>
        <v>xlswrite('G:\Mi unidad\1. PROYECTOS TELLO 2022\SCM SPILL OVERS\outputs\pobreza\alimentos\1%\simulacion_1\synthetic_control_spillover_outputs.xlsx',synthetic_control_sp_157,157);</v>
      </c>
      <c r="GZ115" s="1" t="str">
        <f>"xlswrite('G:\Mi unidad\1. PROYECTOS TELLO 2022\SCM SPILL OVERS\outputs\pobreza\jefe_hogar\1%\simulacion_1\synthetic_control_spillover_outputs.xlsx',synthetic_control_sp_"&amp;$A56&amp;","&amp;$A56&amp;");"</f>
        <v>xlswrite('G:\Mi unidad\1. PROYECTOS TELLO 2022\SCM SPILL OVERS\outputs\pobreza\jefe_hogar\1%\simulacion_1\synthetic_control_spillover_outputs.xlsx',synthetic_control_sp_157,157);</v>
      </c>
      <c r="HF115" s="1" t="str">
        <f>"xlswrite('G:\Mi unidad\1. PROYECTOS TELLO 2022\SCM SPILL OVERS\outputs\pobreza\mujeres\1%\simulacion_1\synthetic_control_spillover_outputs.xlsx',synthetic_control_sp_"&amp;$A56&amp;","&amp;$A56&amp;");"</f>
        <v>xlswrite('G:\Mi unidad\1. PROYECTOS TELLO 2022\SCM SPILL OVERS\outputs\pobreza\mujeres\1%\simulacion_1\synthetic_control_spillover_outputs.xlsx',synthetic_control_sp_157,157);</v>
      </c>
      <c r="HL115" s="1" t="str">
        <f>"xlswrite('G:\Mi unidad\1. PROYECTOS TELLO 2022\SCM SPILL OVERS\outputs\pobreza\criminalidad\1%\simulacion_1\synthetic_control_spillover_outputs.xlsx',synthetic_control_sp_"&amp;$A56&amp;","&amp;$A56&amp;");"</f>
        <v>xlswrite('G:\Mi unidad\1. PROYECTOS TELLO 2022\SCM SPILL OVERS\outputs\pobreza\criminalidad\1%\simulacion_1\synthetic_control_spillover_outputs.xlsx',synthetic_control_sp_157,157);</v>
      </c>
      <c r="HS115">
        <v>42</v>
      </c>
      <c r="HT115" t="str">
        <f>"    [p_value_"&amp;HS115&amp; ",lb_"&amp;HS115&amp;",ub_"&amp;HS115&amp;"] = sp_andrews_te(Y_pre_"&amp;HS115&amp;",pobreza_"&amp;HS115&amp;"(:,T+s),A_"&amp;HS115&amp;",C,.05);"</f>
        <v xml:space="preserve">    [p_value_42,lb_42,ub_42] = sp_andrews_te(Y_pre_42,pobreza_42(:,T+s),A_42,C,.05);</v>
      </c>
      <c r="HZ115">
        <v>66</v>
      </c>
      <c r="IA115" t="str">
        <f>"    spillover_test_"&amp;HZ115&amp;"(s) = sp_andrews(Y_pre_"&amp;HZ115&amp;",pobreza_"&amp;HZ115&amp;"(:,T+s),A_"&amp;HZ115&amp;",C,d,alpha_sig);"</f>
        <v xml:space="preserve">    spillover_test_66(s) = sp_andrews(Y_pre_66,pobreza_66(:,T+s),A_66,C,d,alpha_sig);</v>
      </c>
      <c r="IG115">
        <v>77</v>
      </c>
      <c r="IH115" t="str">
        <f>"xlswrite('G:\Mi unidad\1. PROYECTOS TELLO 2022\SCM SPILL OVERS\outputs\pobreza\bajo_niv_educ\1%\simulacion_1\output_tests.xlsx',alpha1_hat_vec_"&amp;IG115&amp;"','alpha1_hat_vec_"&amp;IG115&amp;"');"</f>
        <v>xlswrite('G:\Mi unidad\1. PROYECTOS TELLO 2022\SCM SPILL OVERS\outputs\pobreza\bajo_niv_educ\1%\simulacion_1\output_tests.xlsx',alpha1_hat_vec_77','alpha1_hat_vec_77');</v>
      </c>
      <c r="IU115">
        <v>77</v>
      </c>
      <c r="IV115" t="str">
        <f>"xlswrite('G:\Mi unidad\1. PROYECTOS TELLO 2022\SCM SPILL OVERS\outputs\pobreza\bajo_ingreso\1%\simulacion_1\output_tests.xlsx',alpha1_hat_vec_"&amp;IU115&amp;"','alpha1_hat_vec_"&amp;IU115&amp;"');"</f>
        <v>xlswrite('G:\Mi unidad\1. PROYECTOS TELLO 2022\SCM SPILL OVERS\outputs\pobreza\bajo_ingreso\1%\simulacion_1\output_tests.xlsx',alpha1_hat_vec_77','alpha1_hat_vec_77');</v>
      </c>
      <c r="JG115">
        <v>77</v>
      </c>
      <c r="JH115" t="str">
        <f>"xlswrite('G:\Mi unidad\1. PROYECTOS TELLO 2022\SCM SPILL OVERS\outputs\pobreza\densidad\1%\simulacion_1\output_tests.xlsx',alpha1_hat_vec_"&amp;JG115&amp;"','alpha1_hat_vec_"&amp;JG115&amp;"');"</f>
        <v>xlswrite('G:\Mi unidad\1. PROYECTOS TELLO 2022\SCM SPILL OVERS\outputs\pobreza\densidad\1%\simulacion_1\output_tests.xlsx',alpha1_hat_vec_77','alpha1_hat_vec_77');</v>
      </c>
      <c r="JS115">
        <v>77</v>
      </c>
      <c r="JT115" t="str">
        <f>"xlswrite('G:\Mi unidad\1. PROYECTOS TELLO 2022\SCM SPILL OVERS\outputs\pobreza\densidad_g\1%\simulacion_1\output_tests.xlsx',alpha1_hat_vec_"&amp;JS115&amp;"','alpha1_hat_vec_"&amp;JS115&amp;"');"</f>
        <v>xlswrite('G:\Mi unidad\1. PROYECTOS TELLO 2022\SCM SPILL OVERS\outputs\pobreza\densidad_g\1%\simulacion_1\output_tests.xlsx',alpha1_hat_vec_77','alpha1_hat_vec_77');</v>
      </c>
      <c r="KE115">
        <v>77</v>
      </c>
      <c r="KF115" t="str">
        <f>"xlswrite('G:\Mi unidad\1. PROYECTOS TELLO 2022\SCM SPILL OVERS\outputs\pobreza\distancia_centro_salud\1%\simulacion_1\output_tests.xlsx',alpha1_hat_vec_"&amp;KE115&amp;"','alpha1_hat_vec_"&amp;KE115&amp;"');"</f>
        <v>xlswrite('G:\Mi unidad\1. PROYECTOS TELLO 2022\SCM SPILL OVERS\outputs\pobreza\distancia_centro_salud\1%\simulacion_1\output_tests.xlsx',alpha1_hat_vec_77','alpha1_hat_vec_77');</v>
      </c>
      <c r="KR115">
        <v>77</v>
      </c>
      <c r="KS115" t="str">
        <f>"xlswrite('G:\Mi unidad\1. PROYECTOS TELLO 2022\SCM SPILL OVERS\outputs\pobreza\informalidad\1%\simulacion_1\output_tests.xlsx',alpha1_hat_vec_"&amp;KR115&amp;"','alpha1_hat_vec_"&amp;KR115&amp;"');"</f>
        <v>xlswrite('G:\Mi unidad\1. PROYECTOS TELLO 2022\SCM SPILL OVERS\outputs\pobreza\informalidad\1%\simulacion_1\output_tests.xlsx',alpha1_hat_vec_77','alpha1_hat_vec_77');</v>
      </c>
      <c r="LE115">
        <v>77</v>
      </c>
      <c r="LF115" t="str">
        <f>"xlswrite('G:\Mi unidad\1. PROYECTOS TELLO 2022\SCM SPILL OVERS\outputs\pobreza\alimentos\1%\simulacion_1\output_tests.xlsx',alpha1_hat_vec_"&amp;LE115&amp;"','alpha1_hat_vec_"&amp;LE115&amp;"');"</f>
        <v>xlswrite('G:\Mi unidad\1. PROYECTOS TELLO 2022\SCM SPILL OVERS\outputs\pobreza\alimentos\1%\simulacion_1\output_tests.xlsx',alpha1_hat_vec_77','alpha1_hat_vec_77');</v>
      </c>
      <c r="LL115">
        <v>77</v>
      </c>
      <c r="LM115" t="str">
        <f>"xlswrite('G:\Mi unidad\1. PROYECTOS TELLO 2022\SCM SPILL OVERS\outputs\pobreza\jefe_hogar\1%\simulacion_1\output_tests.xlsx',alpha1_hat_vec_"&amp;LL115&amp;"','alpha1_hat_vec_"&amp;LL115&amp;"');"</f>
        <v>xlswrite('G:\Mi unidad\1. PROYECTOS TELLO 2022\SCM SPILL OVERS\outputs\pobreza\jefe_hogar\1%\simulacion_1\output_tests.xlsx',alpha1_hat_vec_77','alpha1_hat_vec_77');</v>
      </c>
      <c r="LS115">
        <v>77</v>
      </c>
      <c r="LT115" t="str">
        <f>"xlswrite('G:\Mi unidad\1. PROYECTOS TELLO 2022\SCM SPILL OVERS\outputs\pobreza\mujeres\1%\simulacion_1\output_tests.xlsx',alpha1_hat_vec_"&amp;LS115&amp;"','alpha1_hat_vec_"&amp;LS115&amp;"');"</f>
        <v>xlswrite('G:\Mi unidad\1. PROYECTOS TELLO 2022\SCM SPILL OVERS\outputs\pobreza\mujeres\1%\simulacion_1\output_tests.xlsx',alpha1_hat_vec_77','alpha1_hat_vec_77');</v>
      </c>
      <c r="ME115">
        <v>77</v>
      </c>
      <c r="MF115" t="str">
        <f>"xlswrite('G:\Mi unidad\1. PROYECTOS TELLO 2022\SCM SPILL OVERS\outputs\pobreza\criminalidad\1%\simulacion_1\output_tests.xlsx',alpha1_hat_vec_"&amp;ME115&amp;"','alpha1_hat_vec_"&amp;ME115&amp;"');"</f>
        <v>xlswrite('G:\Mi unidad\1. PROYECTOS TELLO 2022\SCM SPILL OVERS\outputs\pobreza\criminalidad\1%\simulacion_1\output_tests.xlsx',alpha1_hat_vec_77','alpha1_hat_vec_77');</v>
      </c>
    </row>
    <row r="116" spans="64:344" x14ac:dyDescent="0.3">
      <c r="BL116">
        <v>77</v>
      </c>
      <c r="BR116">
        <v>77</v>
      </c>
      <c r="BS116" s="1" t="str">
        <f>"A_"&amp;BR112&amp;"(:,ind_"&amp;BR112&amp;" == 0) = [];"</f>
        <v>A_77(:,ind_77 == 0) = [];</v>
      </c>
      <c r="BX116">
        <v>77</v>
      </c>
      <c r="BY116" s="1" t="str">
        <f>"A_"&amp;BX112&amp;"(:,ind_"&amp;BX112&amp;" == 0) = [];"</f>
        <v>A_77(:,ind_77 == 0) = [];</v>
      </c>
      <c r="CD116">
        <v>77</v>
      </c>
      <c r="CE116" s="1" t="str">
        <f>"A_"&amp;CD112&amp;"(:,ind_"&amp;CD112&amp;" == 0) = [];"</f>
        <v>A_77(:,ind_77 == 0) = [];</v>
      </c>
      <c r="CJ116">
        <v>77</v>
      </c>
      <c r="CK116" s="1" t="str">
        <f>"A_"&amp;CJ112&amp;"(:,ind_"&amp;CJ112&amp;" == 0) = [];"</f>
        <v>A_77(:,ind_77 == 0) = [];</v>
      </c>
      <c r="CP116">
        <v>77</v>
      </c>
      <c r="CQ116" s="1" t="str">
        <f>"A_"&amp;CP112&amp;"(:,ind_"&amp;CP112&amp;" == 0) = [];"</f>
        <v>A_77(:,ind_77 == 0) = [];</v>
      </c>
      <c r="CW116">
        <v>77</v>
      </c>
      <c r="CX116" s="1" t="str">
        <f>"ind_"&amp;CW114&amp;" = xlsread('spillover_alimentos_"&amp;CW114&amp;".xlsx')"</f>
        <v>ind_77 = xlsread('spillover_alimentos_77.xlsx')</v>
      </c>
      <c r="DB116">
        <v>77</v>
      </c>
      <c r="DC116" s="1" t="str">
        <f>"A_"&amp;DB112&amp;"(:,ind_"&amp;DB112&amp;" == 0) = [];"</f>
        <v>A_77(:,ind_77 == 0) = [];</v>
      </c>
      <c r="DG116">
        <v>77</v>
      </c>
      <c r="DH116" s="1" t="str">
        <f>"A_"&amp;DG112&amp;"(:,ind_"&amp;DG112&amp;" == 0) = [];"</f>
        <v>A_77(:,ind_77 == 0) = [];</v>
      </c>
      <c r="DL116">
        <v>77</v>
      </c>
      <c r="DM116" s="1" t="str">
        <f>"A_"&amp;DL112&amp;"(:,ind_"&amp;DL112&amp;" == 0) = [];"</f>
        <v>A_77(:,ind_77 == 0) = [];</v>
      </c>
      <c r="DQ116" s="1"/>
      <c r="EG116">
        <v>45</v>
      </c>
      <c r="EH116" s="1" t="str">
        <f>"Y_Ts_"&amp;EG116&amp;" = Y_"&amp;EG116&amp;"(:,T+s);"</f>
        <v>Y_Ts_45 = Y_45(:,T+s);</v>
      </c>
      <c r="FF116" s="1" t="str">
        <f>"xlswrite('G:\Mi unidad\1. PROYECTOS TELLO 2022\SCM SPILL OVERS\outputs\pobreza\distancia_centro_salud\1%\simulacion_1\synthetic_control_spillover_outputs.xlsx',synthetic_control_sp_"&amp;$A57&amp;","&amp;$A57&amp;");"</f>
        <v>xlswrite('G:\Mi unidad\1. PROYECTOS TELLO 2022\SCM SPILL OVERS\outputs\pobreza\distancia_centro_salud\1%\simulacion_1\synthetic_control_spillover_outputs.xlsx',synthetic_control_sp_158,158);</v>
      </c>
      <c r="FM116" s="1" t="str">
        <f>"xlswrite('G:\Mi unidad\1. PROYECTOS TELLO 2022\SCM SPILL OVERS\outputs\pobreza\informalidad\1%\simulacion_1\synthetic_control_spillover_outputs.xlsx',synthetic_control_sp_"&amp;$A57&amp;","&amp;$A57&amp;");"</f>
        <v>xlswrite('G:\Mi unidad\1. PROYECTOS TELLO 2022\SCM SPILL OVERS\outputs\pobreza\informalidad\1%\simulacion_1\synthetic_control_spillover_outputs.xlsx',synthetic_control_sp_158,158);</v>
      </c>
      <c r="FS116" s="1" t="str">
        <f>"xlswrite('G:\Mi unidad\1. PROYECTOS TELLO 2022\SCM SPILL OVERS\outputs\pobreza\densidad\1%\simulacion_1\synthetic_control_spillover_outputs.xlsx',synthetic_control_sp_"&amp;$A57&amp;","&amp;$A57&amp;");"</f>
        <v>xlswrite('G:\Mi unidad\1. PROYECTOS TELLO 2022\SCM SPILL OVERS\outputs\pobreza\densidad\1%\simulacion_1\synthetic_control_spillover_outputs.xlsx',synthetic_control_sp_158,158);</v>
      </c>
      <c r="FZ116" s="1" t="str">
        <f>"xlswrite('G:\Mi unidad\1. PROYECTOS TELLO 2022\SCM SPILL OVERS\outputs\pobreza\bajo_niv_educ\1%\simulacion_1\synthetic_control_spillover_outputs.xlsx',synthetic_control_sp_"&amp;$A57&amp;","&amp;$A57&amp;");"</f>
        <v>xlswrite('G:\Mi unidad\1. PROYECTOS TELLO 2022\SCM SPILL OVERS\outputs\pobreza\bajo_niv_educ\1%\simulacion_1\synthetic_control_spillover_outputs.xlsx',synthetic_control_sp_158,158);</v>
      </c>
      <c r="GF116" s="1" t="str">
        <f>"xlswrite('G:\Mi unidad\1. PROYECTOS TELLO 2022\SCM SPILL OVERS\outputs\pobreza\bajo_ingreso\1%\simulacion_1\synthetic_control_spillover_outputs.xlsx',synthetic_control_sp_"&amp;$A57&amp;","&amp;$A57&amp;");"</f>
        <v>xlswrite('G:\Mi unidad\1. PROYECTOS TELLO 2022\SCM SPILL OVERS\outputs\pobreza\bajo_ingreso\1%\simulacion_1\synthetic_control_spillover_outputs.xlsx',synthetic_control_sp_158,158);</v>
      </c>
      <c r="GL116" s="1" t="str">
        <f>"xlswrite('G:\Mi unidad\1. PROYECTOS TELLO 2022\SCM SPILL OVERS\outputs\pobreza\densidad_g\1%\simulacion_1\synthetic_control_spillover_outputs.xlsx',synthetic_control_sp_"&amp;$A57&amp;","&amp;$A57&amp;");"</f>
        <v>xlswrite('G:\Mi unidad\1. PROYECTOS TELLO 2022\SCM SPILL OVERS\outputs\pobreza\densidad_g\1%\simulacion_1\synthetic_control_spillover_outputs.xlsx',synthetic_control_sp_158,158);</v>
      </c>
      <c r="GS116" s="1" t="str">
        <f>"xlswrite('G:\Mi unidad\1. PROYECTOS TELLO 2022\SCM SPILL OVERS\outputs\pobreza\alimentos\1%\simulacion_1\synthetic_control_spillover_outputs.xlsx',synthetic_control_sp_"&amp;$A57&amp;","&amp;$A57&amp;");"</f>
        <v>xlswrite('G:\Mi unidad\1. PROYECTOS TELLO 2022\SCM SPILL OVERS\outputs\pobreza\alimentos\1%\simulacion_1\synthetic_control_spillover_outputs.xlsx',synthetic_control_sp_158,158);</v>
      </c>
      <c r="GZ116" s="1" t="str">
        <f>"xlswrite('G:\Mi unidad\1. PROYECTOS TELLO 2022\SCM SPILL OVERS\outputs\pobreza\jefe_hogar\1%\simulacion_1\synthetic_control_spillover_outputs.xlsx',synthetic_control_sp_"&amp;$A57&amp;","&amp;$A57&amp;");"</f>
        <v>xlswrite('G:\Mi unidad\1. PROYECTOS TELLO 2022\SCM SPILL OVERS\outputs\pobreza\jefe_hogar\1%\simulacion_1\synthetic_control_spillover_outputs.xlsx',synthetic_control_sp_158,158);</v>
      </c>
      <c r="HF116" s="1" t="str">
        <f>"xlswrite('G:\Mi unidad\1. PROYECTOS TELLO 2022\SCM SPILL OVERS\outputs\pobreza\mujeres\1%\simulacion_1\synthetic_control_spillover_outputs.xlsx',synthetic_control_sp_"&amp;$A57&amp;","&amp;$A57&amp;");"</f>
        <v>xlswrite('G:\Mi unidad\1. PROYECTOS TELLO 2022\SCM SPILL OVERS\outputs\pobreza\mujeres\1%\simulacion_1\synthetic_control_spillover_outputs.xlsx',synthetic_control_sp_158,158);</v>
      </c>
      <c r="HL116" s="1" t="str">
        <f>"xlswrite('G:\Mi unidad\1. PROYECTOS TELLO 2022\SCM SPILL OVERS\outputs\pobreza\criminalidad\1%\simulacion_1\synthetic_control_spillover_outputs.xlsx',synthetic_control_sp_"&amp;$A57&amp;","&amp;$A57&amp;");"</f>
        <v>xlswrite('G:\Mi unidad\1. PROYECTOS TELLO 2022\SCM SPILL OVERS\outputs\pobreza\criminalidad\1%\simulacion_1\synthetic_control_spillover_outputs.xlsx',synthetic_control_sp_158,158);</v>
      </c>
      <c r="HS116">
        <v>42</v>
      </c>
      <c r="HT116" t="str">
        <f>"    p_value_vec_"&amp;HS116&amp;"(s) = p_value_"&amp;HS116&amp;";"</f>
        <v xml:space="preserve">    p_value_vec_42(s) = p_value_42;</v>
      </c>
      <c r="HZ116">
        <v>66</v>
      </c>
      <c r="IA116" t="s">
        <v>18</v>
      </c>
      <c r="IG116">
        <v>77</v>
      </c>
      <c r="IH116" t="str">
        <f>"xlswrite('G:\Mi unidad\1. PROYECTOS TELLO 2022\SCM SPILL OVERS\outputs\pobreza\bajo_niv_educ\1%\simulacion_1\output_tests.xlsx',spillover_test_"&amp;IG116&amp;"','sp_test_"&amp;IG116&amp;"');"</f>
        <v>xlswrite('G:\Mi unidad\1. PROYECTOS TELLO 2022\SCM SPILL OVERS\outputs\pobreza\bajo_niv_educ\1%\simulacion_1\output_tests.xlsx',spillover_test_77','sp_test_77');</v>
      </c>
      <c r="IU116">
        <v>77</v>
      </c>
      <c r="IV116" t="str">
        <f>"xlswrite('G:\Mi unidad\1. PROYECTOS TELLO 2022\SCM SPILL OVERS\outputs\pobreza\bajo_ingreso\1%\simulacion_1\output_tests.xlsx',spillover_test_"&amp;IU116&amp;"','sp_test_"&amp;IU116&amp;"');"</f>
        <v>xlswrite('G:\Mi unidad\1. PROYECTOS TELLO 2022\SCM SPILL OVERS\outputs\pobreza\bajo_ingreso\1%\simulacion_1\output_tests.xlsx',spillover_test_77','sp_test_77');</v>
      </c>
      <c r="JG116">
        <v>77</v>
      </c>
      <c r="JH116" t="str">
        <f>"xlswrite('G:\Mi unidad\1. PROYECTOS TELLO 2022\SCM SPILL OVERS\outputs\pobreza\densidad\1%\simulacion_1\output_tests.xlsx',spillover_test_"&amp;JG116&amp;"','sp_test_"&amp;JG116&amp;"');"</f>
        <v>xlswrite('G:\Mi unidad\1. PROYECTOS TELLO 2022\SCM SPILL OVERS\outputs\pobreza\densidad\1%\simulacion_1\output_tests.xlsx',spillover_test_77','sp_test_77');</v>
      </c>
      <c r="JS116">
        <v>77</v>
      </c>
      <c r="JT116" t="str">
        <f>"xlswrite('G:\Mi unidad\1. PROYECTOS TELLO 2022\SCM SPILL OVERS\outputs\pobreza\densidad_g\1%\simulacion_1\output_tests.xlsx',spillover_test_"&amp;JS116&amp;"','sp_test_"&amp;JS116&amp;"');"</f>
        <v>xlswrite('G:\Mi unidad\1. PROYECTOS TELLO 2022\SCM SPILL OVERS\outputs\pobreza\densidad_g\1%\simulacion_1\output_tests.xlsx',spillover_test_77','sp_test_77');</v>
      </c>
      <c r="KE116">
        <v>77</v>
      </c>
      <c r="KF116" t="str">
        <f>"xlswrite('G:\Mi unidad\1. PROYECTOS TELLO 2022\SCM SPILL OVERS\outputs\pobreza\distancia_centro_salud\1%\simulacion_1\output_tests.xlsx',spillover_test_"&amp;KE116&amp;"','sp_test_"&amp;KE116&amp;"');"</f>
        <v>xlswrite('G:\Mi unidad\1. PROYECTOS TELLO 2022\SCM SPILL OVERS\outputs\pobreza\distancia_centro_salud\1%\simulacion_1\output_tests.xlsx',spillover_test_77','sp_test_77');</v>
      </c>
      <c r="KR116">
        <v>77</v>
      </c>
      <c r="KS116" t="str">
        <f>"xlswrite('G:\Mi unidad\1. PROYECTOS TELLO 2022\SCM SPILL OVERS\outputs\pobreza\informalidad\1%\simulacion_1\output_tests.xlsx',spillover_test_"&amp;KR116&amp;"','sp_test_"&amp;KR116&amp;"');"</f>
        <v>xlswrite('G:\Mi unidad\1. PROYECTOS TELLO 2022\SCM SPILL OVERS\outputs\pobreza\informalidad\1%\simulacion_1\output_tests.xlsx',spillover_test_77','sp_test_77');</v>
      </c>
      <c r="LE116">
        <v>77</v>
      </c>
      <c r="LF116" t="str">
        <f>"xlswrite('G:\Mi unidad\1. PROYECTOS TELLO 2022\SCM SPILL OVERS\outputs\pobreza\alimentos\1%\simulacion_1\output_tests.xlsx',spillover_test_"&amp;LE116&amp;"','sp_test_"&amp;LE116&amp;"');"</f>
        <v>xlswrite('G:\Mi unidad\1. PROYECTOS TELLO 2022\SCM SPILL OVERS\outputs\pobreza\alimentos\1%\simulacion_1\output_tests.xlsx',spillover_test_77','sp_test_77');</v>
      </c>
      <c r="LL116">
        <v>77</v>
      </c>
      <c r="LM116" t="str">
        <f>"xlswrite('G:\Mi unidad\1. PROYECTOS TELLO 2022\SCM SPILL OVERS\outputs\pobreza\jefe_hogar\1%\simulacion_1\output_tests.xlsx',spillover_test_"&amp;LL116&amp;"','sp_test_"&amp;LL116&amp;"');"</f>
        <v>xlswrite('G:\Mi unidad\1. PROYECTOS TELLO 2022\SCM SPILL OVERS\outputs\pobreza\jefe_hogar\1%\simulacion_1\output_tests.xlsx',spillover_test_77','sp_test_77');</v>
      </c>
      <c r="LS116">
        <v>77</v>
      </c>
      <c r="LT116" t="str">
        <f>"xlswrite('G:\Mi unidad\1. PROYECTOS TELLO 2022\SCM SPILL OVERS\outputs\pobreza\mujeres\1%\simulacion_1\output_tests.xlsx',spillover_test_"&amp;LS116&amp;"','sp_test_"&amp;LS116&amp;"');"</f>
        <v>xlswrite('G:\Mi unidad\1. PROYECTOS TELLO 2022\SCM SPILL OVERS\outputs\pobreza\mujeres\1%\simulacion_1\output_tests.xlsx',spillover_test_77','sp_test_77');</v>
      </c>
      <c r="ME116">
        <v>77</v>
      </c>
      <c r="MF116" t="str">
        <f>"xlswrite('G:\Mi unidad\1. PROYECTOS TELLO 2022\SCM SPILL OVERS\outputs\pobreza\criminalidad\1%\simulacion_1\output_tests.xlsx',spillover_test_"&amp;ME116&amp;"','sp_test_"&amp;ME116&amp;"');"</f>
        <v>xlswrite('G:\Mi unidad\1. PROYECTOS TELLO 2022\SCM SPILL OVERS\outputs\pobreza\criminalidad\1%\simulacion_1\output_tests.xlsx',spillover_test_77','sp_test_77');</v>
      </c>
    </row>
    <row r="117" spans="64:344" x14ac:dyDescent="0.3">
      <c r="BL117">
        <v>78</v>
      </c>
      <c r="BM117" s="1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P117">
        <v>78</v>
      </c>
      <c r="CQ117" t="str">
        <f>"%A_"&amp;CP117</f>
        <v>%A_78</v>
      </c>
      <c r="CW117">
        <v>78</v>
      </c>
      <c r="CX117" s="1" t="str">
        <f>"A_"&amp;CW114&amp;" = eye(N);"</f>
        <v>A_77 = eye(N);</v>
      </c>
      <c r="DB117">
        <v>78</v>
      </c>
      <c r="DC117" t="str">
        <f>"%A_"&amp;DB117</f>
        <v>%A_78</v>
      </c>
      <c r="DG117">
        <v>78</v>
      </c>
      <c r="DH117" t="str">
        <f>"%A_"&amp;DG117</f>
        <v>%A_78</v>
      </c>
      <c r="DL117">
        <v>78</v>
      </c>
      <c r="DM117" t="str">
        <f>"%A_"&amp;DL117</f>
        <v>%A_78</v>
      </c>
      <c r="DQ117" s="1"/>
      <c r="EG117">
        <v>45</v>
      </c>
      <c r="EH117" s="1" t="str">
        <f>"gamma_hat_"&amp;EG116&amp;" = (A_"&amp;EG116&amp;"'*M_hat_"&amp;EG116&amp;"*A_"&amp;EG116&amp;")\(A_"&amp;EG116&amp;"'*(eye(N)-B_hat_"&amp;EG116&amp;")'*((eye(N)-B_hat_"&amp;EG116&amp;")*Y_Ts_"&amp;EG116&amp;"-a_hat_"&amp;EG116&amp;"));"</f>
        <v>gamma_hat_45 = (A_45'*M_hat_45*A_45)\(A_45'*(eye(N)-B_hat_45)'*((eye(N)-B_hat_45)*Y_Ts_45-a_hat_45));</v>
      </c>
      <c r="FF117" s="1" t="str">
        <f>"xlswrite('G:\Mi unidad\1. PROYECTOS TELLO 2022\SCM SPILL OVERS\outputs\pobreza\distancia_centro_salud\1%\simulacion_1\synthetic_control_spillover_outputs.xlsx',synthetic_control_sp_"&amp;$A58&amp;","&amp;$A58&amp;");"</f>
        <v>xlswrite('G:\Mi unidad\1. PROYECTOS TELLO 2022\SCM SPILL OVERS\outputs\pobreza\distancia_centro_salud\1%\simulacion_1\synthetic_control_spillover_outputs.xlsx',synthetic_control_sp_159,159);</v>
      </c>
      <c r="FM117" s="1" t="str">
        <f>"xlswrite('G:\Mi unidad\1. PROYECTOS TELLO 2022\SCM SPILL OVERS\outputs\pobreza\informalidad\1%\simulacion_1\synthetic_control_spillover_outputs.xlsx',synthetic_control_sp_"&amp;$A58&amp;","&amp;$A58&amp;");"</f>
        <v>xlswrite('G:\Mi unidad\1. PROYECTOS TELLO 2022\SCM SPILL OVERS\outputs\pobreza\informalidad\1%\simulacion_1\synthetic_control_spillover_outputs.xlsx',synthetic_control_sp_159,159);</v>
      </c>
      <c r="FS117" s="1" t="str">
        <f>"xlswrite('G:\Mi unidad\1. PROYECTOS TELLO 2022\SCM SPILL OVERS\outputs\pobreza\densidad\1%\simulacion_1\synthetic_control_spillover_outputs.xlsx',synthetic_control_sp_"&amp;$A58&amp;","&amp;$A58&amp;");"</f>
        <v>xlswrite('G:\Mi unidad\1. PROYECTOS TELLO 2022\SCM SPILL OVERS\outputs\pobreza\densidad\1%\simulacion_1\synthetic_control_spillover_outputs.xlsx',synthetic_control_sp_159,159);</v>
      </c>
      <c r="FZ117" s="1" t="str">
        <f>"xlswrite('G:\Mi unidad\1. PROYECTOS TELLO 2022\SCM SPILL OVERS\outputs\pobreza\bajo_niv_educ\1%\simulacion_1\synthetic_control_spillover_outputs.xlsx',synthetic_control_sp_"&amp;$A58&amp;","&amp;$A58&amp;");"</f>
        <v>xlswrite('G:\Mi unidad\1. PROYECTOS TELLO 2022\SCM SPILL OVERS\outputs\pobreza\bajo_niv_educ\1%\simulacion_1\synthetic_control_spillover_outputs.xlsx',synthetic_control_sp_159,159);</v>
      </c>
      <c r="GF117" s="1" t="str">
        <f>"xlswrite('G:\Mi unidad\1. PROYECTOS TELLO 2022\SCM SPILL OVERS\outputs\pobreza\bajo_ingreso\1%\simulacion_1\synthetic_control_spillover_outputs.xlsx',synthetic_control_sp_"&amp;$A58&amp;","&amp;$A58&amp;");"</f>
        <v>xlswrite('G:\Mi unidad\1. PROYECTOS TELLO 2022\SCM SPILL OVERS\outputs\pobreza\bajo_ingreso\1%\simulacion_1\synthetic_control_spillover_outputs.xlsx',synthetic_control_sp_159,159);</v>
      </c>
      <c r="GL117" s="1" t="str">
        <f>"xlswrite('G:\Mi unidad\1. PROYECTOS TELLO 2022\SCM SPILL OVERS\outputs\pobreza\densidad_g\1%\simulacion_1\synthetic_control_spillover_outputs.xlsx',synthetic_control_sp_"&amp;$A58&amp;","&amp;$A58&amp;");"</f>
        <v>xlswrite('G:\Mi unidad\1. PROYECTOS TELLO 2022\SCM SPILL OVERS\outputs\pobreza\densidad_g\1%\simulacion_1\synthetic_control_spillover_outputs.xlsx',synthetic_control_sp_159,159);</v>
      </c>
      <c r="GS117" s="1" t="str">
        <f>"xlswrite('G:\Mi unidad\1. PROYECTOS TELLO 2022\SCM SPILL OVERS\outputs\pobreza\alimentos\1%\simulacion_1\synthetic_control_spillover_outputs.xlsx',synthetic_control_sp_"&amp;$A58&amp;","&amp;$A58&amp;");"</f>
        <v>xlswrite('G:\Mi unidad\1. PROYECTOS TELLO 2022\SCM SPILL OVERS\outputs\pobreza\alimentos\1%\simulacion_1\synthetic_control_spillover_outputs.xlsx',synthetic_control_sp_159,159);</v>
      </c>
      <c r="GZ117" s="1" t="str">
        <f>"xlswrite('G:\Mi unidad\1. PROYECTOS TELLO 2022\SCM SPILL OVERS\outputs\pobreza\jefe_hogar\1%\simulacion_1\synthetic_control_spillover_outputs.xlsx',synthetic_control_sp_"&amp;$A58&amp;","&amp;$A58&amp;");"</f>
        <v>xlswrite('G:\Mi unidad\1. PROYECTOS TELLO 2022\SCM SPILL OVERS\outputs\pobreza\jefe_hogar\1%\simulacion_1\synthetic_control_spillover_outputs.xlsx',synthetic_control_sp_159,159);</v>
      </c>
      <c r="HF117" s="1" t="str">
        <f>"xlswrite('G:\Mi unidad\1. PROYECTOS TELLO 2022\SCM SPILL OVERS\outputs\pobreza\mujeres\1%\simulacion_1\synthetic_control_spillover_outputs.xlsx',synthetic_control_sp_"&amp;$A58&amp;","&amp;$A58&amp;");"</f>
        <v>xlswrite('G:\Mi unidad\1. PROYECTOS TELLO 2022\SCM SPILL OVERS\outputs\pobreza\mujeres\1%\simulacion_1\synthetic_control_spillover_outputs.xlsx',synthetic_control_sp_159,159);</v>
      </c>
      <c r="HL117" s="1" t="str">
        <f>"xlswrite('G:\Mi unidad\1. PROYECTOS TELLO 2022\SCM SPILL OVERS\outputs\pobreza\criminalidad\1%\simulacion_1\synthetic_control_spillover_outputs.xlsx',synthetic_control_sp_"&amp;$A58&amp;","&amp;$A58&amp;");"</f>
        <v>xlswrite('G:\Mi unidad\1. PROYECTOS TELLO 2022\SCM SPILL OVERS\outputs\pobreza\criminalidad\1%\simulacion_1\synthetic_control_spillover_outputs.xlsx',synthetic_control_sp_159,159);</v>
      </c>
      <c r="HS117">
        <v>42</v>
      </c>
      <c r="HT117" t="str">
        <f>"    lb_vec_"&amp;HS117&amp;"(s) = lb_"&amp;HS117&amp;";"</f>
        <v xml:space="preserve">    lb_vec_42(s) = lb_42;</v>
      </c>
      <c r="HZ117">
        <v>71</v>
      </c>
      <c r="IA117" t="str">
        <f>"spillover_test_"&amp;HZ117&amp;" = zeros(1,S);"</f>
        <v>spillover_test_71 = zeros(1,S);</v>
      </c>
      <c r="IG117">
        <v>78</v>
      </c>
      <c r="IH117" t="str">
        <f>"xlswrite('G:\Mi unidad\1. PROYECTOS TELLO 2022\SCM SPILL OVERS\outputs\pobreza\bajo_niv_educ\1%\simulacion_1\output_tests.xlsx',lb_vec_"&amp;IG117&amp;"','lb_vec_"&amp;IG117&amp;"');"</f>
        <v>xlswrite('G:\Mi unidad\1. PROYECTOS TELLO 2022\SCM SPILL OVERS\outputs\pobreza\bajo_niv_educ\1%\simulacion_1\output_tests.xlsx',lb_vec_78','lb_vec_78');</v>
      </c>
      <c r="IU117">
        <v>78</v>
      </c>
      <c r="IV117" t="str">
        <f>"xlswrite('G:\Mi unidad\1. PROYECTOS TELLO 2022\SCM SPILL OVERS\outputs\pobreza\bajo_ingreso\1%\simulacion_1\output_tests.xlsx',lb_vec_"&amp;IU117&amp;"','lb_vec_"&amp;IU117&amp;"');"</f>
        <v>xlswrite('G:\Mi unidad\1. PROYECTOS TELLO 2022\SCM SPILL OVERS\outputs\pobreza\bajo_ingreso\1%\simulacion_1\output_tests.xlsx',lb_vec_78','lb_vec_78');</v>
      </c>
      <c r="JG117">
        <v>78</v>
      </c>
      <c r="JH117" t="str">
        <f>"xlswrite('G:\Mi unidad\1. PROYECTOS TELLO 2022\SCM SPILL OVERS\outputs\pobreza\densidad\1%\simulacion_1\output_tests.xlsx',lb_vec_"&amp;JG117&amp;"','lb_vec_"&amp;JG117&amp;"');"</f>
        <v>xlswrite('G:\Mi unidad\1. PROYECTOS TELLO 2022\SCM SPILL OVERS\outputs\pobreza\densidad\1%\simulacion_1\output_tests.xlsx',lb_vec_78','lb_vec_78');</v>
      </c>
      <c r="JS117">
        <v>78</v>
      </c>
      <c r="JT117" t="str">
        <f>"xlswrite('G:\Mi unidad\1. PROYECTOS TELLO 2022\SCM SPILL OVERS\outputs\pobreza\densidad_g\1%\simulacion_1\output_tests.xlsx',lb_vec_"&amp;JS117&amp;"','lb_vec_"&amp;JS117&amp;"');"</f>
        <v>xlswrite('G:\Mi unidad\1. PROYECTOS TELLO 2022\SCM SPILL OVERS\outputs\pobreza\densidad_g\1%\simulacion_1\output_tests.xlsx',lb_vec_78','lb_vec_78');</v>
      </c>
      <c r="KE117">
        <v>78</v>
      </c>
      <c r="KF117" t="str">
        <f>"xlswrite('G:\Mi unidad\1. PROYECTOS TELLO 2022\SCM SPILL OVERS\outputs\pobreza\distancia_centro_salud\1%\simulacion_1\output_tests.xlsx',lb_vec_"&amp;KE117&amp;"','lb_vec_"&amp;KE117&amp;"');"</f>
        <v>xlswrite('G:\Mi unidad\1. PROYECTOS TELLO 2022\SCM SPILL OVERS\outputs\pobreza\distancia_centro_salud\1%\simulacion_1\output_tests.xlsx',lb_vec_78','lb_vec_78');</v>
      </c>
      <c r="KR117">
        <v>78</v>
      </c>
      <c r="KS117" t="str">
        <f>"xlswrite('G:\Mi unidad\1. PROYECTOS TELLO 2022\SCM SPILL OVERS\outputs\pobreza\informalidad\1%\simulacion_1\output_tests.xlsx',lb_vec_"&amp;KR117&amp;"','lb_vec_"&amp;KR117&amp;"');"</f>
        <v>xlswrite('G:\Mi unidad\1. PROYECTOS TELLO 2022\SCM SPILL OVERS\outputs\pobreza\informalidad\1%\simulacion_1\output_tests.xlsx',lb_vec_78','lb_vec_78');</v>
      </c>
      <c r="LE117">
        <v>78</v>
      </c>
      <c r="LF117" t="str">
        <f>"xlswrite('G:\Mi unidad\1. PROYECTOS TELLO 2022\SCM SPILL OVERS\outputs\pobreza\alimentos\1%\simulacion_1\output_tests.xlsx',lb_vec_"&amp;LE117&amp;"','lb_vec_"&amp;LE117&amp;"');"</f>
        <v>xlswrite('G:\Mi unidad\1. PROYECTOS TELLO 2022\SCM SPILL OVERS\outputs\pobreza\alimentos\1%\simulacion_1\output_tests.xlsx',lb_vec_78','lb_vec_78');</v>
      </c>
      <c r="LL117">
        <v>78</v>
      </c>
      <c r="LM117" t="str">
        <f>"xlswrite('G:\Mi unidad\1. PROYECTOS TELLO 2022\SCM SPILL OVERS\outputs\pobreza\jefe_hogar\1%\simulacion_1\output_tests.xlsx',lb_vec_"&amp;LL117&amp;"','lb_vec_"&amp;LL117&amp;"');"</f>
        <v>xlswrite('G:\Mi unidad\1. PROYECTOS TELLO 2022\SCM SPILL OVERS\outputs\pobreza\jefe_hogar\1%\simulacion_1\output_tests.xlsx',lb_vec_78','lb_vec_78');</v>
      </c>
      <c r="LS117">
        <v>78</v>
      </c>
      <c r="LT117" t="str">
        <f>"xlswrite('G:\Mi unidad\1. PROYECTOS TELLO 2022\SCM SPILL OVERS\outputs\pobreza\mujeres\1%\simulacion_1\output_tests.xlsx',lb_vec_"&amp;LS117&amp;"','lb_vec_"&amp;LS117&amp;"');"</f>
        <v>xlswrite('G:\Mi unidad\1. PROYECTOS TELLO 2022\SCM SPILL OVERS\outputs\pobreza\mujeres\1%\simulacion_1\output_tests.xlsx',lb_vec_78','lb_vec_78');</v>
      </c>
      <c r="ME117">
        <v>78</v>
      </c>
      <c r="MF117" t="str">
        <f>"xlswrite('G:\Mi unidad\1. PROYECTOS TELLO 2022\SCM SPILL OVERS\outputs\pobreza\criminalidad\1%\simulacion_1\output_tests.xlsx',lb_vec_"&amp;ME117&amp;"','lb_vec_"&amp;ME117&amp;"');"</f>
        <v>xlswrite('G:\Mi unidad\1. PROYECTOS TELLO 2022\SCM SPILL OVERS\outputs\pobreza\criminalidad\1%\simulacion_1\output_tests.xlsx',lb_vec_78','lb_vec_78');</v>
      </c>
    </row>
    <row r="118" spans="64:344" x14ac:dyDescent="0.3">
      <c r="BL118">
        <v>78</v>
      </c>
      <c r="BM118" s="1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P118">
        <v>78</v>
      </c>
      <c r="CQ118" t="str">
        <f>"% Provincia_"&amp;CP118</f>
        <v>% Provincia_78</v>
      </c>
      <c r="CW118">
        <v>78</v>
      </c>
      <c r="CX118" s="1" t="str">
        <f>"A_"&amp;CW114&amp;"(:,ind_"&amp;CW114&amp;" == 0) = [];"</f>
        <v>A_77(:,ind_77 == 0) = [];</v>
      </c>
      <c r="DB118">
        <v>78</v>
      </c>
      <c r="DC118" t="str">
        <f>"% Provincia_"&amp;DB118</f>
        <v>% Provincia_78</v>
      </c>
      <c r="DG118">
        <v>78</v>
      </c>
      <c r="DH118" t="str">
        <f>"% Provincia_"&amp;DG118</f>
        <v>% Provincia_78</v>
      </c>
      <c r="DL118">
        <v>78</v>
      </c>
      <c r="DM118" t="str">
        <f>"% Provincia_"&amp;DL118</f>
        <v>% Provincia_78</v>
      </c>
      <c r="DQ118" s="1"/>
      <c r="EG118">
        <v>45</v>
      </c>
      <c r="EH118" s="1" t="str">
        <f>"alpha_hat_"&amp;EG118&amp;" = A_"&amp;EG118&amp;"*gamma_hat_"&amp;EG118&amp;";"</f>
        <v>alpha_hat_45 = A_45*gamma_hat_45;</v>
      </c>
      <c r="FF118" s="1" t="str">
        <f>"xlswrite('G:\Mi unidad\1. PROYECTOS TELLO 2022\SCM SPILL OVERS\outputs\pobreza\distancia_centro_salud\1%\simulacion_1\synthetic_control_spillover_outputs.xlsx',synthetic_control_sp_"&amp;$A59&amp;","&amp;$A59&amp;");"</f>
        <v>xlswrite('G:\Mi unidad\1. PROYECTOS TELLO 2022\SCM SPILL OVERS\outputs\pobreza\distancia_centro_salud\1%\simulacion_1\synthetic_control_spillover_outputs.xlsx',synthetic_control_sp_162,162);</v>
      </c>
      <c r="FM118" s="1" t="str">
        <f>"xlswrite('G:\Mi unidad\1. PROYECTOS TELLO 2022\SCM SPILL OVERS\outputs\pobreza\informalidad\1%\simulacion_1\synthetic_control_spillover_outputs.xlsx',synthetic_control_sp_"&amp;$A59&amp;","&amp;$A59&amp;");"</f>
        <v>xlswrite('G:\Mi unidad\1. PROYECTOS TELLO 2022\SCM SPILL OVERS\outputs\pobreza\informalidad\1%\simulacion_1\synthetic_control_spillover_outputs.xlsx',synthetic_control_sp_162,162);</v>
      </c>
      <c r="FS118" s="1" t="str">
        <f>"xlswrite('G:\Mi unidad\1. PROYECTOS TELLO 2022\SCM SPILL OVERS\outputs\pobreza\densidad\1%\simulacion_1\synthetic_control_spillover_outputs.xlsx',synthetic_control_sp_"&amp;$A59&amp;","&amp;$A59&amp;");"</f>
        <v>xlswrite('G:\Mi unidad\1. PROYECTOS TELLO 2022\SCM SPILL OVERS\outputs\pobreza\densidad\1%\simulacion_1\synthetic_control_spillover_outputs.xlsx',synthetic_control_sp_162,162);</v>
      </c>
      <c r="FZ118" s="1" t="str">
        <f>"xlswrite('G:\Mi unidad\1. PROYECTOS TELLO 2022\SCM SPILL OVERS\outputs\pobreza\bajo_niv_educ\1%\simulacion_1\synthetic_control_spillover_outputs.xlsx',synthetic_control_sp_"&amp;$A59&amp;","&amp;$A59&amp;");"</f>
        <v>xlswrite('G:\Mi unidad\1. PROYECTOS TELLO 2022\SCM SPILL OVERS\outputs\pobreza\bajo_niv_educ\1%\simulacion_1\synthetic_control_spillover_outputs.xlsx',synthetic_control_sp_162,162);</v>
      </c>
      <c r="GF118" s="1" t="str">
        <f>"xlswrite('G:\Mi unidad\1. PROYECTOS TELLO 2022\SCM SPILL OVERS\outputs\pobreza\bajo_ingreso\1%\simulacion_1\synthetic_control_spillover_outputs.xlsx',synthetic_control_sp_"&amp;$A59&amp;","&amp;$A59&amp;");"</f>
        <v>xlswrite('G:\Mi unidad\1. PROYECTOS TELLO 2022\SCM SPILL OVERS\outputs\pobreza\bajo_ingreso\1%\simulacion_1\synthetic_control_spillover_outputs.xlsx',synthetic_control_sp_162,162);</v>
      </c>
      <c r="GL118" s="1" t="str">
        <f>"xlswrite('G:\Mi unidad\1. PROYECTOS TELLO 2022\SCM SPILL OVERS\outputs\pobreza\densidad_g\1%\simulacion_1\synthetic_control_spillover_outputs.xlsx',synthetic_control_sp_"&amp;$A59&amp;","&amp;$A59&amp;");"</f>
        <v>xlswrite('G:\Mi unidad\1. PROYECTOS TELLO 2022\SCM SPILL OVERS\outputs\pobreza\densidad_g\1%\simulacion_1\synthetic_control_spillover_outputs.xlsx',synthetic_control_sp_162,162);</v>
      </c>
      <c r="GS118" s="1" t="str">
        <f>"xlswrite('G:\Mi unidad\1. PROYECTOS TELLO 2022\SCM SPILL OVERS\outputs\pobreza\alimentos\1%\simulacion_1\synthetic_control_spillover_outputs.xlsx',synthetic_control_sp_"&amp;$A59&amp;","&amp;$A59&amp;");"</f>
        <v>xlswrite('G:\Mi unidad\1. PROYECTOS TELLO 2022\SCM SPILL OVERS\outputs\pobreza\alimentos\1%\simulacion_1\synthetic_control_spillover_outputs.xlsx',synthetic_control_sp_162,162);</v>
      </c>
      <c r="GZ118" s="1" t="str">
        <f>"xlswrite('G:\Mi unidad\1. PROYECTOS TELLO 2022\SCM SPILL OVERS\outputs\pobreza\jefe_hogar\1%\simulacion_1\synthetic_control_spillover_outputs.xlsx',synthetic_control_sp_"&amp;$A59&amp;","&amp;$A59&amp;");"</f>
        <v>xlswrite('G:\Mi unidad\1. PROYECTOS TELLO 2022\SCM SPILL OVERS\outputs\pobreza\jefe_hogar\1%\simulacion_1\synthetic_control_spillover_outputs.xlsx',synthetic_control_sp_162,162);</v>
      </c>
      <c r="HF118" s="1" t="str">
        <f>"xlswrite('G:\Mi unidad\1. PROYECTOS TELLO 2022\SCM SPILL OVERS\outputs\pobreza\mujeres\1%\simulacion_1\synthetic_control_spillover_outputs.xlsx',synthetic_control_sp_"&amp;$A59&amp;","&amp;$A59&amp;");"</f>
        <v>xlswrite('G:\Mi unidad\1. PROYECTOS TELLO 2022\SCM SPILL OVERS\outputs\pobreza\mujeres\1%\simulacion_1\synthetic_control_spillover_outputs.xlsx',synthetic_control_sp_162,162);</v>
      </c>
      <c r="HL118" s="1" t="str">
        <f>"xlswrite('G:\Mi unidad\1. PROYECTOS TELLO 2022\SCM SPILL OVERS\outputs\pobreza\criminalidad\1%\simulacion_1\synthetic_control_spillover_outputs.xlsx',synthetic_control_sp_"&amp;$A59&amp;","&amp;$A59&amp;");"</f>
        <v>xlswrite('G:\Mi unidad\1. PROYECTOS TELLO 2022\SCM SPILL OVERS\outputs\pobreza\criminalidad\1%\simulacion_1\synthetic_control_spillover_outputs.xlsx',synthetic_control_sp_162,162);</v>
      </c>
      <c r="HS118">
        <v>42</v>
      </c>
      <c r="HT118" t="str">
        <f>"    ub_vec_"&amp;HS118&amp;"(s) = ub_"&amp;HS117&amp;";"</f>
        <v xml:space="preserve">    ub_vec_42(s) = ub_42;</v>
      </c>
      <c r="HZ118">
        <v>71</v>
      </c>
      <c r="IA118" t="s">
        <v>35</v>
      </c>
      <c r="IG118">
        <v>78</v>
      </c>
      <c r="IH118" t="str">
        <f>"xlswrite('G:\Mi unidad\1. PROYECTOS TELLO 2022\SCM SPILL OVERS\outputs\pobreza\bajo_niv_educ\1%\simulacion_1\output_tests.xlsx',ub_vec_"&amp;IG118&amp;"','ub_vec_"&amp;IG118&amp;"');"</f>
        <v>xlswrite('G:\Mi unidad\1. PROYECTOS TELLO 2022\SCM SPILL OVERS\outputs\pobreza\bajo_niv_educ\1%\simulacion_1\output_tests.xlsx',ub_vec_78','ub_vec_78');</v>
      </c>
      <c r="IU118">
        <v>78</v>
      </c>
      <c r="IV118" t="str">
        <f>"xlswrite('G:\Mi unidad\1. PROYECTOS TELLO 2022\SCM SPILL OVERS\outputs\pobreza\bajo_ingreso\1%\simulacion_1\output_tests.xlsx',ub_vec_"&amp;IU118&amp;"','ub_vec_"&amp;IU118&amp;"');"</f>
        <v>xlswrite('G:\Mi unidad\1. PROYECTOS TELLO 2022\SCM SPILL OVERS\outputs\pobreza\bajo_ingreso\1%\simulacion_1\output_tests.xlsx',ub_vec_78','ub_vec_78');</v>
      </c>
      <c r="JG118">
        <v>78</v>
      </c>
      <c r="JH118" t="str">
        <f>"xlswrite('G:\Mi unidad\1. PROYECTOS TELLO 2022\SCM SPILL OVERS\outputs\pobreza\densidad\1%\simulacion_1\output_tests.xlsx',ub_vec_"&amp;JG118&amp;"','ub_vec_"&amp;JG118&amp;"');"</f>
        <v>xlswrite('G:\Mi unidad\1. PROYECTOS TELLO 2022\SCM SPILL OVERS\outputs\pobreza\densidad\1%\simulacion_1\output_tests.xlsx',ub_vec_78','ub_vec_78');</v>
      </c>
      <c r="JS118">
        <v>78</v>
      </c>
      <c r="JT118" t="str">
        <f>"xlswrite('G:\Mi unidad\1. PROYECTOS TELLO 2022\SCM SPILL OVERS\outputs\pobreza\densidad_g\1%\simulacion_1\output_tests.xlsx',ub_vec_"&amp;JS118&amp;"','ub_vec_"&amp;JS118&amp;"');"</f>
        <v>xlswrite('G:\Mi unidad\1. PROYECTOS TELLO 2022\SCM SPILL OVERS\outputs\pobreza\densidad_g\1%\simulacion_1\output_tests.xlsx',ub_vec_78','ub_vec_78');</v>
      </c>
      <c r="KE118">
        <v>78</v>
      </c>
      <c r="KF118" t="str">
        <f>"xlswrite('G:\Mi unidad\1. PROYECTOS TELLO 2022\SCM SPILL OVERS\outputs\pobreza\distancia_centro_salud\1%\simulacion_1\output_tests.xlsx',ub_vec_"&amp;KE118&amp;"','ub_vec_"&amp;KE118&amp;"');"</f>
        <v>xlswrite('G:\Mi unidad\1. PROYECTOS TELLO 2022\SCM SPILL OVERS\outputs\pobreza\distancia_centro_salud\1%\simulacion_1\output_tests.xlsx',ub_vec_78','ub_vec_78');</v>
      </c>
      <c r="KR118">
        <v>78</v>
      </c>
      <c r="KS118" t="str">
        <f>"xlswrite('G:\Mi unidad\1. PROYECTOS TELLO 2022\SCM SPILL OVERS\outputs\pobreza\informalidad\1%\simulacion_1\output_tests.xlsx',ub_vec_"&amp;KR118&amp;"','ub_vec_"&amp;KR118&amp;"');"</f>
        <v>xlswrite('G:\Mi unidad\1. PROYECTOS TELLO 2022\SCM SPILL OVERS\outputs\pobreza\informalidad\1%\simulacion_1\output_tests.xlsx',ub_vec_78','ub_vec_78');</v>
      </c>
      <c r="LE118">
        <v>78</v>
      </c>
      <c r="LF118" t="str">
        <f>"xlswrite('G:\Mi unidad\1. PROYECTOS TELLO 2022\SCM SPILL OVERS\outputs\pobreza\alimentos\1%\simulacion_1\output_tests.xlsx',ub_vec_"&amp;LE118&amp;"','ub_vec_"&amp;LE118&amp;"');"</f>
        <v>xlswrite('G:\Mi unidad\1. PROYECTOS TELLO 2022\SCM SPILL OVERS\outputs\pobreza\alimentos\1%\simulacion_1\output_tests.xlsx',ub_vec_78','ub_vec_78');</v>
      </c>
      <c r="LL118">
        <v>78</v>
      </c>
      <c r="LM118" t="str">
        <f>"xlswrite('G:\Mi unidad\1. PROYECTOS TELLO 2022\SCM SPILL OVERS\outputs\pobreza\jefe_hogar\1%\simulacion_1\output_tests.xlsx',ub_vec_"&amp;LL118&amp;"','ub_vec_"&amp;LL118&amp;"');"</f>
        <v>xlswrite('G:\Mi unidad\1. PROYECTOS TELLO 2022\SCM SPILL OVERS\outputs\pobreza\jefe_hogar\1%\simulacion_1\output_tests.xlsx',ub_vec_78','ub_vec_78');</v>
      </c>
      <c r="LS118">
        <v>78</v>
      </c>
      <c r="LT118" t="str">
        <f>"xlswrite('G:\Mi unidad\1. PROYECTOS TELLO 2022\SCM SPILL OVERS\outputs\pobreza\mujeres\1%\simulacion_1\output_tests.xlsx',ub_vec_"&amp;LS118&amp;"','ub_vec_"&amp;LS118&amp;"');"</f>
        <v>xlswrite('G:\Mi unidad\1. PROYECTOS TELLO 2022\SCM SPILL OVERS\outputs\pobreza\mujeres\1%\simulacion_1\output_tests.xlsx',ub_vec_78','ub_vec_78');</v>
      </c>
      <c r="ME118">
        <v>78</v>
      </c>
      <c r="MF118" t="str">
        <f>"xlswrite('G:\Mi unidad\1. PROYECTOS TELLO 2022\SCM SPILL OVERS\outputs\pobreza\criminalidad\1%\simulacion_1\output_tests.xlsx',ub_vec_"&amp;ME118&amp;"','ub_vec_"&amp;ME118&amp;"');"</f>
        <v>xlswrite('G:\Mi unidad\1. PROYECTOS TELLO 2022\SCM SPILL OVERS\outputs\pobreza\criminalidad\1%\simulacion_1\output_tests.xlsx',ub_vec_78','ub_vec_78');</v>
      </c>
    </row>
    <row r="119" spans="64:344" x14ac:dyDescent="0.3">
      <c r="BL119">
        <v>78</v>
      </c>
      <c r="BM119" s="1" t="str">
        <f>"A_"&amp;BL117&amp;"(:,ind_"&amp;BL117&amp;" == 0) = [];"</f>
        <v>A_78(:,ind_78 == 0) = [];</v>
      </c>
      <c r="BR119">
        <v>78</v>
      </c>
      <c r="BS119" s="1" t="str">
        <f>"ind_"&amp;BR117&amp;" = xlsread('spillover_bajo_niv_educ_"&amp;BR117&amp;".xlsx')"</f>
        <v>ind_78 = xlsread('spillover_bajo_niv_educ_78.xlsx')</v>
      </c>
      <c r="BX119">
        <v>78</v>
      </c>
      <c r="BY119" s="1" t="str">
        <f>"ind_"&amp;BX117&amp;" = xlsread('spillover_bajo_ingreso_"&amp;BX117&amp;".xlsx')"</f>
        <v>ind_78 = xlsread('spillover_bajo_ingreso_78.xlsx')</v>
      </c>
      <c r="CD119">
        <v>78</v>
      </c>
      <c r="CE119" s="1" t="str">
        <f>"ind_"&amp;CD117&amp;" = xlsread('spillover_densidad_"&amp;CD117&amp;".xlsx')"</f>
        <v>ind_78 = xlsread('spillover_densidad_78.xlsx')</v>
      </c>
      <c r="CJ119">
        <v>78</v>
      </c>
      <c r="CK119" s="1" t="str">
        <f>"ind_"&amp;CJ117&amp;" = xlsread('spillover_densidad_g_"&amp;CJ117&amp;".xlsx')"</f>
        <v>ind_78 = xlsread('spillover_densidad_g_78.xlsx')</v>
      </c>
      <c r="CP119">
        <v>78</v>
      </c>
      <c r="CQ119" s="1" t="str">
        <f>"ind_"&amp;CP117&amp;" = xlsread('spillover_tiempo_cs_"&amp;CP117&amp;".xlsx')"</f>
        <v>ind_78 = xlsread('spillover_tiempo_cs_78.xlsx')</v>
      </c>
      <c r="CW119">
        <v>78</v>
      </c>
      <c r="CX119" t="str">
        <f>"% Provincia_"&amp;CW119</f>
        <v>% Provincia_78</v>
      </c>
      <c r="DB119">
        <v>78</v>
      </c>
      <c r="DC119" s="1" t="str">
        <f>"ind_"&amp;DB117&amp;" = xlsread('spillover_criminalidad_"&amp;DB117&amp;".xlsx')"</f>
        <v>ind_78 = xlsread('spillover_criminalidad_78.xlsx')</v>
      </c>
      <c r="DG119">
        <v>78</v>
      </c>
      <c r="DH119" s="1" t="str">
        <f>"ind_"&amp;DG117&amp;" = xlsread('spillover_jefe_hogar_"&amp;DG117&amp;".xlsx')"</f>
        <v>ind_78 = xlsread('spillover_jefe_hogar_78.xlsx')</v>
      </c>
      <c r="DL119">
        <v>78</v>
      </c>
      <c r="DM119" s="1" t="str">
        <f>"ind_"&amp;DL117&amp;" = xlsread('spillover_mujeres_"&amp;DL117&amp;".xlsx')"</f>
        <v>ind_78 = xlsread('spillover_mujeres_78.xlsx')</v>
      </c>
      <c r="DQ119" s="1"/>
      <c r="EG119">
        <v>45</v>
      </c>
      <c r="EH119" s="1" t="str">
        <f>"alpha1_hat_vec_"&amp;EG119&amp;"(s) = alpha_hat_"&amp;EG119&amp;"(1);"</f>
        <v>alpha1_hat_vec_45(s) = alpha_hat_45(1);</v>
      </c>
      <c r="FF119" s="1" t="str">
        <f>"xlswrite('G:\Mi unidad\1. PROYECTOS TELLO 2022\SCM SPILL OVERS\outputs\pobreza\distancia_centro_salud\1%\simulacion_1\synthetic_control_spillover_outputs.xlsx',synthetic_control_sp_"&amp;$A60&amp;","&amp;$A60&amp;");"</f>
        <v>xlswrite('G:\Mi unidad\1. PROYECTOS TELLO 2022\SCM SPILL OVERS\outputs\pobreza\distancia_centro_salud\1%\simulacion_1\synthetic_control_spillover_outputs.xlsx',synthetic_control_sp_169,169);</v>
      </c>
      <c r="FM119" s="1" t="str">
        <f>"xlswrite('G:\Mi unidad\1. PROYECTOS TELLO 2022\SCM SPILL OVERS\outputs\pobreza\informalidad\1%\simulacion_1\synthetic_control_spillover_outputs.xlsx',synthetic_control_sp_"&amp;$A60&amp;","&amp;$A60&amp;");"</f>
        <v>xlswrite('G:\Mi unidad\1. PROYECTOS TELLO 2022\SCM SPILL OVERS\outputs\pobreza\informalidad\1%\simulacion_1\synthetic_control_spillover_outputs.xlsx',synthetic_control_sp_169,169);</v>
      </c>
      <c r="FS119" s="1" t="str">
        <f>"xlswrite('G:\Mi unidad\1. PROYECTOS TELLO 2022\SCM SPILL OVERS\outputs\pobreza\densidad\1%\simulacion_1\synthetic_control_spillover_outputs.xlsx',synthetic_control_sp_"&amp;$A60&amp;","&amp;$A60&amp;");"</f>
        <v>xlswrite('G:\Mi unidad\1. PROYECTOS TELLO 2022\SCM SPILL OVERS\outputs\pobreza\densidad\1%\simulacion_1\synthetic_control_spillover_outputs.xlsx',synthetic_control_sp_169,169);</v>
      </c>
      <c r="FZ119" s="1" t="str">
        <f>"xlswrite('G:\Mi unidad\1. PROYECTOS TELLO 2022\SCM SPILL OVERS\outputs\pobreza\bajo_niv_educ\1%\simulacion_1\synthetic_control_spillover_outputs.xlsx',synthetic_control_sp_"&amp;$A60&amp;","&amp;$A60&amp;");"</f>
        <v>xlswrite('G:\Mi unidad\1. PROYECTOS TELLO 2022\SCM SPILL OVERS\outputs\pobreza\bajo_niv_educ\1%\simulacion_1\synthetic_control_spillover_outputs.xlsx',synthetic_control_sp_169,169);</v>
      </c>
      <c r="GF119" s="1" t="str">
        <f>"xlswrite('G:\Mi unidad\1. PROYECTOS TELLO 2022\SCM SPILL OVERS\outputs\pobreza\bajo_ingreso\1%\simulacion_1\synthetic_control_spillover_outputs.xlsx',synthetic_control_sp_"&amp;$A60&amp;","&amp;$A60&amp;");"</f>
        <v>xlswrite('G:\Mi unidad\1. PROYECTOS TELLO 2022\SCM SPILL OVERS\outputs\pobreza\bajo_ingreso\1%\simulacion_1\synthetic_control_spillover_outputs.xlsx',synthetic_control_sp_169,169);</v>
      </c>
      <c r="GL119" s="1" t="str">
        <f>"xlswrite('G:\Mi unidad\1. PROYECTOS TELLO 2022\SCM SPILL OVERS\outputs\pobreza\densidad_g\1%\simulacion_1\synthetic_control_spillover_outputs.xlsx',synthetic_control_sp_"&amp;$A60&amp;","&amp;$A60&amp;");"</f>
        <v>xlswrite('G:\Mi unidad\1. PROYECTOS TELLO 2022\SCM SPILL OVERS\outputs\pobreza\densidad_g\1%\simulacion_1\synthetic_control_spillover_outputs.xlsx',synthetic_control_sp_169,169);</v>
      </c>
      <c r="GS119" s="1" t="str">
        <f>"xlswrite('G:\Mi unidad\1. PROYECTOS TELLO 2022\SCM SPILL OVERS\outputs\pobreza\alimentos\1%\simulacion_1\synthetic_control_spillover_outputs.xlsx',synthetic_control_sp_"&amp;$A60&amp;","&amp;$A60&amp;");"</f>
        <v>xlswrite('G:\Mi unidad\1. PROYECTOS TELLO 2022\SCM SPILL OVERS\outputs\pobreza\alimentos\1%\simulacion_1\synthetic_control_spillover_outputs.xlsx',synthetic_control_sp_169,169);</v>
      </c>
      <c r="GZ119" s="1" t="str">
        <f>"xlswrite('G:\Mi unidad\1. PROYECTOS TELLO 2022\SCM SPILL OVERS\outputs\pobreza\jefe_hogar\1%\simulacion_1\synthetic_control_spillover_outputs.xlsx',synthetic_control_sp_"&amp;$A60&amp;","&amp;$A60&amp;");"</f>
        <v>xlswrite('G:\Mi unidad\1. PROYECTOS TELLO 2022\SCM SPILL OVERS\outputs\pobreza\jefe_hogar\1%\simulacion_1\synthetic_control_spillover_outputs.xlsx',synthetic_control_sp_169,169);</v>
      </c>
      <c r="HF119" s="1" t="str">
        <f>"xlswrite('G:\Mi unidad\1. PROYECTOS TELLO 2022\SCM SPILL OVERS\outputs\pobreza\mujeres\1%\simulacion_1\synthetic_control_spillover_outputs.xlsx',synthetic_control_sp_"&amp;$A60&amp;","&amp;$A60&amp;");"</f>
        <v>xlswrite('G:\Mi unidad\1. PROYECTOS TELLO 2022\SCM SPILL OVERS\outputs\pobreza\mujeres\1%\simulacion_1\synthetic_control_spillover_outputs.xlsx',synthetic_control_sp_169,169);</v>
      </c>
      <c r="HL119" s="1" t="str">
        <f>"xlswrite('G:\Mi unidad\1. PROYECTOS TELLO 2022\SCM SPILL OVERS\outputs\pobreza\criminalidad\1%\simulacion_1\synthetic_control_spillover_outputs.xlsx',synthetic_control_sp_"&amp;$A60&amp;","&amp;$A60&amp;");"</f>
        <v>xlswrite('G:\Mi unidad\1. PROYECTOS TELLO 2022\SCM SPILL OVERS\outputs\pobreza\criminalidad\1%\simulacion_1\synthetic_control_spillover_outputs.xlsx',synthetic_control_sp_169,169);</v>
      </c>
      <c r="HS119">
        <v>42</v>
      </c>
      <c r="HT119" t="s">
        <v>18</v>
      </c>
      <c r="HZ119">
        <v>71</v>
      </c>
      <c r="IA119" t="s">
        <v>36</v>
      </c>
      <c r="IG119">
        <v>78</v>
      </c>
      <c r="IH119" t="str">
        <f>"xlswrite('G:\Mi unidad\1. PROYECTOS TELLO 2022\SCM SPILL OVERS\outputs\pobreza\bajo_niv_educ\1%\simulacion_1\output_tests.xlsx',p_value_vec_"&amp;IG119&amp;"','p_value_vec_"&amp;IG119&amp;"');"</f>
        <v>xlswrite('G:\Mi unidad\1. PROYECTOS TELLO 2022\SCM SPILL OVERS\outputs\pobreza\bajo_niv_educ\1%\simulacion_1\output_tests.xlsx',p_value_vec_78','p_value_vec_78');</v>
      </c>
      <c r="IU119">
        <v>78</v>
      </c>
      <c r="IV119" t="str">
        <f>"xlswrite('G:\Mi unidad\1. PROYECTOS TELLO 2022\SCM SPILL OVERS\outputs\pobreza\bajo_ingreso\1%\simulacion_1\output_tests.xlsx',p_value_vec_"&amp;IU119&amp;"','p_value_vec_"&amp;IU119&amp;"');"</f>
        <v>xlswrite('G:\Mi unidad\1. PROYECTOS TELLO 2022\SCM SPILL OVERS\outputs\pobreza\bajo_ingreso\1%\simulacion_1\output_tests.xlsx',p_value_vec_78','p_value_vec_78');</v>
      </c>
      <c r="JG119">
        <v>78</v>
      </c>
      <c r="JH119" t="str">
        <f>"xlswrite('G:\Mi unidad\1. PROYECTOS TELLO 2022\SCM SPILL OVERS\outputs\pobreza\densidad\1%\simulacion_1\output_tests.xlsx',p_value_vec_"&amp;JG119&amp;"','p_value_vec_"&amp;JG119&amp;"');"</f>
        <v>xlswrite('G:\Mi unidad\1. PROYECTOS TELLO 2022\SCM SPILL OVERS\outputs\pobreza\densidad\1%\simulacion_1\output_tests.xlsx',p_value_vec_78','p_value_vec_78');</v>
      </c>
      <c r="JS119">
        <v>78</v>
      </c>
      <c r="JT119" t="str">
        <f>"xlswrite('G:\Mi unidad\1. PROYECTOS TELLO 2022\SCM SPILL OVERS\outputs\pobreza\densidad_g\1%\simulacion_1\output_tests.xlsx',p_value_vec_"&amp;JS119&amp;"','p_value_vec_"&amp;JS119&amp;"');"</f>
        <v>xlswrite('G:\Mi unidad\1. PROYECTOS TELLO 2022\SCM SPILL OVERS\outputs\pobreza\densidad_g\1%\simulacion_1\output_tests.xlsx',p_value_vec_78','p_value_vec_78');</v>
      </c>
      <c r="KE119">
        <v>78</v>
      </c>
      <c r="KF119" t="str">
        <f>"xlswrite('G:\Mi unidad\1. PROYECTOS TELLO 2022\SCM SPILL OVERS\outputs\pobreza\distancia_centro_salud\1%\simulacion_1\output_tests.xlsx',p_value_vec_"&amp;KE119&amp;"','p_value_vec_"&amp;KE119&amp;"');"</f>
        <v>xlswrite('G:\Mi unidad\1. PROYECTOS TELLO 2022\SCM SPILL OVERS\outputs\pobreza\distancia_centro_salud\1%\simulacion_1\output_tests.xlsx',p_value_vec_78','p_value_vec_78');</v>
      </c>
      <c r="KR119">
        <v>78</v>
      </c>
      <c r="KS119" t="str">
        <f>"xlswrite('G:\Mi unidad\1. PROYECTOS TELLO 2022\SCM SPILL OVERS\outputs\pobreza\informalidad\1%\simulacion_1\output_tests.xlsx',p_value_vec_"&amp;KR119&amp;"','p_value_vec_"&amp;KR119&amp;"');"</f>
        <v>xlswrite('G:\Mi unidad\1. PROYECTOS TELLO 2022\SCM SPILL OVERS\outputs\pobreza\informalidad\1%\simulacion_1\output_tests.xlsx',p_value_vec_78','p_value_vec_78');</v>
      </c>
      <c r="LE119">
        <v>78</v>
      </c>
      <c r="LF119" t="str">
        <f>"xlswrite('G:\Mi unidad\1. PROYECTOS TELLO 2022\SCM SPILL OVERS\outputs\pobreza\alimentos\1%\simulacion_1\output_tests.xlsx',p_value_vec_"&amp;LE119&amp;"','p_value_vec_"&amp;LE119&amp;"');"</f>
        <v>xlswrite('G:\Mi unidad\1. PROYECTOS TELLO 2022\SCM SPILL OVERS\outputs\pobreza\alimentos\1%\simulacion_1\output_tests.xlsx',p_value_vec_78','p_value_vec_78');</v>
      </c>
      <c r="LL119">
        <v>78</v>
      </c>
      <c r="LM119" t="str">
        <f>"xlswrite('G:\Mi unidad\1. PROYECTOS TELLO 2022\SCM SPILL OVERS\outputs\pobreza\jefe_hogar\1%\simulacion_1\output_tests.xlsx',p_value_vec_"&amp;LL119&amp;"','p_value_vec_"&amp;LL119&amp;"');"</f>
        <v>xlswrite('G:\Mi unidad\1. PROYECTOS TELLO 2022\SCM SPILL OVERS\outputs\pobreza\jefe_hogar\1%\simulacion_1\output_tests.xlsx',p_value_vec_78','p_value_vec_78');</v>
      </c>
      <c r="LS119">
        <v>78</v>
      </c>
      <c r="LT119" t="str">
        <f>"xlswrite('G:\Mi unidad\1. PROYECTOS TELLO 2022\SCM SPILL OVERS\outputs\pobreza\mujeres\1%\simulacion_1\output_tests.xlsx',p_value_vec_"&amp;LS119&amp;"','p_value_vec_"&amp;LS119&amp;"');"</f>
        <v>xlswrite('G:\Mi unidad\1. PROYECTOS TELLO 2022\SCM SPILL OVERS\outputs\pobreza\mujeres\1%\simulacion_1\output_tests.xlsx',p_value_vec_78','p_value_vec_78');</v>
      </c>
      <c r="ME119">
        <v>78</v>
      </c>
      <c r="MF119" t="str">
        <f>"xlswrite('G:\Mi unidad\1. PROYECTOS TELLO 2022\SCM SPILL OVERS\outputs\pobreza\criminalidad\1%\simulacion_1\output_tests.xlsx',p_value_vec_"&amp;ME119&amp;"','p_value_vec_"&amp;ME119&amp;"');"</f>
        <v>xlswrite('G:\Mi unidad\1. PROYECTOS TELLO 2022\SCM SPILL OVERS\outputs\pobreza\criminalidad\1%\simulacion_1\output_tests.xlsx',p_value_vec_78','p_value_vec_78');</v>
      </c>
    </row>
    <row r="120" spans="64:344" x14ac:dyDescent="0.3">
      <c r="BL120">
        <v>78</v>
      </c>
      <c r="BR120">
        <v>78</v>
      </c>
      <c r="BS120" s="1" t="str">
        <f>"A_"&amp;BR117&amp;" = eye(N);"</f>
        <v>A_78 = eye(N);</v>
      </c>
      <c r="BX120">
        <v>78</v>
      </c>
      <c r="BY120" s="1" t="str">
        <f>"A_"&amp;BX117&amp;" = eye(N);"</f>
        <v>A_78 = eye(N);</v>
      </c>
      <c r="CD120">
        <v>78</v>
      </c>
      <c r="CE120" s="1" t="str">
        <f>"A_"&amp;CD117&amp;" = eye(N);"</f>
        <v>A_78 = eye(N);</v>
      </c>
      <c r="CJ120">
        <v>78</v>
      </c>
      <c r="CK120" s="1" t="str">
        <f>"A_"&amp;CJ117&amp;" = eye(N);"</f>
        <v>A_78 = eye(N);</v>
      </c>
      <c r="CP120">
        <v>78</v>
      </c>
      <c r="CQ120" s="1" t="str">
        <f>"A_"&amp;CP117&amp;" = eye(N);"</f>
        <v>A_78 = eye(N);</v>
      </c>
      <c r="CW120">
        <v>78</v>
      </c>
      <c r="CX120" s="1" t="str">
        <f>"ind_"&amp;CW118&amp;" = xlsread('spillover_alimentos_"&amp;CW118&amp;".xlsx')"</f>
        <v>ind_78 = xlsread('spillover_alimentos_78.xlsx')</v>
      </c>
      <c r="DB120">
        <v>78</v>
      </c>
      <c r="DC120" s="1" t="str">
        <f>"A_"&amp;DB117&amp;" = eye(N);"</f>
        <v>A_78 = eye(N);</v>
      </c>
      <c r="DG120">
        <v>78</v>
      </c>
      <c r="DH120" s="1" t="str">
        <f>"A_"&amp;DG117&amp;" = eye(N);"</f>
        <v>A_78 = eye(N);</v>
      </c>
      <c r="DL120">
        <v>78</v>
      </c>
      <c r="DM120" s="1" t="str">
        <f>"A_"&amp;DL117&amp;" = eye(N);"</f>
        <v>A_78 = eye(N);</v>
      </c>
      <c r="DQ120" s="1"/>
      <c r="EG120">
        <v>45</v>
      </c>
      <c r="EH120" s="1" t="str">
        <f>"synthetic_control_sp_"&amp;EG120&amp;"(T+s) = Y_"&amp;EG120&amp;"(1,T+s)-alpha1_hat_vec_"&amp;EG120&amp;"(s);"</f>
        <v>synthetic_control_sp_45(T+s) = Y_45(1,T+s)-alpha1_hat_vec_45(s);</v>
      </c>
      <c r="FF120" s="1" t="str">
        <f>"xlswrite('G:\Mi unidad\1. PROYECTOS TELLO 2022\SCM SPILL OVERS\outputs\pobreza\distancia_centro_salud\1%\simulacion_1\observado_outputs.xlsx',tratado_"&amp;$A2&amp;","&amp;$A2&amp;");"</f>
        <v>xlswrite('G:\Mi unidad\1. PROYECTOS TELLO 2022\SCM SPILL OVERS\outputs\pobreza\distancia_centro_salud\1%\simulacion_1\observado_outputs.xlsx',tratado_1,1);</v>
      </c>
      <c r="FM120" s="1" t="str">
        <f>"xlswrite('G:\Mi unidad\1. PROYECTOS TELLO 2022\SCM SPILL OVERS\outputs\pobreza\informalidad\1%\simulacion_1\observado_outputs.xlsx',tratado_"&amp;$A2&amp;","&amp;$A2&amp;");"</f>
        <v>xlswrite('G:\Mi unidad\1. PROYECTOS TELLO 2022\SCM SPILL OVERS\outputs\pobreza\informalidad\1%\simulacion_1\observado_outputs.xlsx',tratado_1,1);</v>
      </c>
      <c r="FS120" s="1" t="str">
        <f>"xlswrite('G:\Mi unidad\1. PROYECTOS TELLO 2022\SCM SPILL OVERS\outputs\pobreza\densidad\1%\simulacion_1\observado_outputs.xlsx',tratado_"&amp;$A2&amp;","&amp;$A2&amp;");"</f>
        <v>xlswrite('G:\Mi unidad\1. PROYECTOS TELLO 2022\SCM SPILL OVERS\outputs\pobreza\densidad\1%\simulacion_1\observado_outputs.xlsx',tratado_1,1);</v>
      </c>
      <c r="FZ120" s="1" t="str">
        <f>"xlswrite('G:\Mi unidad\1. PROYECTOS TELLO 2022\SCM SPILL OVERS\outputs\pobreza\bajo_niv_educ\1%\simulacion_1\observado_outputs.xlsx',tratado_"&amp;$A2&amp;","&amp;$A2&amp;");"</f>
        <v>xlswrite('G:\Mi unidad\1. PROYECTOS TELLO 2022\SCM SPILL OVERS\outputs\pobreza\bajo_niv_educ\1%\simulacion_1\observado_outputs.xlsx',tratado_1,1);</v>
      </c>
      <c r="GF120" s="1" t="str">
        <f>"xlswrite('G:\Mi unidad\1. PROYECTOS TELLO 2022\SCM SPILL OVERS\outputs\pobreza\bajo_ingreso\1%\simulacion_1\observado_outputs.xlsx',tratado_"&amp;$A2&amp;","&amp;$A2&amp;");"</f>
        <v>xlswrite('G:\Mi unidad\1. PROYECTOS TELLO 2022\SCM SPILL OVERS\outputs\pobreza\bajo_ingreso\1%\simulacion_1\observado_outputs.xlsx',tratado_1,1);</v>
      </c>
      <c r="GL120" s="1" t="str">
        <f>"xlswrite('G:\Mi unidad\1. PROYECTOS TELLO 2022\SCM SPILL OVERS\outputs\pobreza\densidad_g\1%\simulacion_1\observado_outputs.xlsx',tratado_"&amp;$A2&amp;","&amp;$A2&amp;");"</f>
        <v>xlswrite('G:\Mi unidad\1. PROYECTOS TELLO 2022\SCM SPILL OVERS\outputs\pobreza\densidad_g\1%\simulacion_1\observado_outputs.xlsx',tratado_1,1);</v>
      </c>
      <c r="GS120" s="1" t="str">
        <f>"xlswrite('G:\Mi unidad\1. PROYECTOS TELLO 2022\SCM SPILL OVERS\outputs\pobreza\alimentos\1%\simulacion_1\observado_outputs.xlsx',tratado_"&amp;$A2&amp;","&amp;$A2&amp;");"</f>
        <v>xlswrite('G:\Mi unidad\1. PROYECTOS TELLO 2022\SCM SPILL OVERS\outputs\pobreza\alimentos\1%\simulacion_1\observado_outputs.xlsx',tratado_1,1);</v>
      </c>
      <c r="GZ120" s="1" t="str">
        <f>"xlswrite('G:\Mi unidad\1. PROYECTOS TELLO 2022\SCM SPILL OVERS\outputs\pobreza\jefe_hogar\1%\simulacion_1\observado_outputs.xlsx',tratado_"&amp;$A2&amp;","&amp;$A2&amp;");"</f>
        <v>xlswrite('G:\Mi unidad\1. PROYECTOS TELLO 2022\SCM SPILL OVERS\outputs\pobreza\jefe_hogar\1%\simulacion_1\observado_outputs.xlsx',tratado_1,1);</v>
      </c>
      <c r="HF120" s="1" t="str">
        <f>"xlswrite('G:\Mi unidad\1. PROYECTOS TELLO 2022\SCM SPILL OVERS\outputs\pobreza\mujeres\1%\simulacion_1\observado_outputs.xlsx',tratado_"&amp;$A2&amp;","&amp;$A2&amp;");"</f>
        <v>xlswrite('G:\Mi unidad\1. PROYECTOS TELLO 2022\SCM SPILL OVERS\outputs\pobreza\mujeres\1%\simulacion_1\observado_outputs.xlsx',tratado_1,1);</v>
      </c>
      <c r="HL120" s="1" t="str">
        <f>"xlswrite('G:\Mi unidad\1. PROYECTOS TELLO 2022\SCM SPILL OVERS\outputs\pobreza\criminalidad\1%\simulacion_1\observado_outputs.xlsx',tratado_"&amp;$A2&amp;","&amp;$A2&amp;");"</f>
        <v>xlswrite('G:\Mi unidad\1. PROYECTOS TELLO 2022\SCM SPILL OVERS\outputs\pobreza\criminalidad\1%\simulacion_1\observado_outputs.xlsx',tratado_1,1);</v>
      </c>
      <c r="HS120">
        <v>44</v>
      </c>
      <c r="HT120" t="str">
        <f>"p_value_vec_"&amp;HS120&amp;" = zeros(1,S);"</f>
        <v>p_value_vec_44 = zeros(1,S);</v>
      </c>
      <c r="HZ120">
        <v>71</v>
      </c>
      <c r="IA120" t="s">
        <v>37</v>
      </c>
      <c r="IG120">
        <v>78</v>
      </c>
      <c r="IH120" t="str">
        <f>"xlswrite('G:\Mi unidad\1. PROYECTOS TELLO 2022\SCM SPILL OVERS\outputs\pobreza\bajo_niv_educ\1%\simulacion_1\output_tests.xlsx',alpha1_hat_vec_"&amp;IG120&amp;"','alpha1_hat_vec_"&amp;IG120&amp;"');"</f>
        <v>xlswrite('G:\Mi unidad\1. PROYECTOS TELLO 2022\SCM SPILL OVERS\outputs\pobreza\bajo_niv_educ\1%\simulacion_1\output_tests.xlsx',alpha1_hat_vec_78','alpha1_hat_vec_78');</v>
      </c>
      <c r="IU120">
        <v>78</v>
      </c>
      <c r="IV120" t="str">
        <f>"xlswrite('G:\Mi unidad\1. PROYECTOS TELLO 2022\SCM SPILL OVERS\outputs\pobreza\bajo_ingreso\1%\simulacion_1\output_tests.xlsx',alpha1_hat_vec_"&amp;IU120&amp;"','alpha1_hat_vec_"&amp;IU120&amp;"');"</f>
        <v>xlswrite('G:\Mi unidad\1. PROYECTOS TELLO 2022\SCM SPILL OVERS\outputs\pobreza\bajo_ingreso\1%\simulacion_1\output_tests.xlsx',alpha1_hat_vec_78','alpha1_hat_vec_78');</v>
      </c>
      <c r="JG120">
        <v>78</v>
      </c>
      <c r="JH120" t="str">
        <f>"xlswrite('G:\Mi unidad\1. PROYECTOS TELLO 2022\SCM SPILL OVERS\outputs\pobreza\densidad\1%\simulacion_1\output_tests.xlsx',alpha1_hat_vec_"&amp;JG120&amp;"','alpha1_hat_vec_"&amp;JG120&amp;"');"</f>
        <v>xlswrite('G:\Mi unidad\1. PROYECTOS TELLO 2022\SCM SPILL OVERS\outputs\pobreza\densidad\1%\simulacion_1\output_tests.xlsx',alpha1_hat_vec_78','alpha1_hat_vec_78');</v>
      </c>
      <c r="JS120">
        <v>78</v>
      </c>
      <c r="JT120" t="str">
        <f>"xlswrite('G:\Mi unidad\1. PROYECTOS TELLO 2022\SCM SPILL OVERS\outputs\pobreza\densidad_g\1%\simulacion_1\output_tests.xlsx',alpha1_hat_vec_"&amp;JS120&amp;"','alpha1_hat_vec_"&amp;JS120&amp;"');"</f>
        <v>xlswrite('G:\Mi unidad\1. PROYECTOS TELLO 2022\SCM SPILL OVERS\outputs\pobreza\densidad_g\1%\simulacion_1\output_tests.xlsx',alpha1_hat_vec_78','alpha1_hat_vec_78');</v>
      </c>
      <c r="KE120">
        <v>78</v>
      </c>
      <c r="KF120" t="str">
        <f>"xlswrite('G:\Mi unidad\1. PROYECTOS TELLO 2022\SCM SPILL OVERS\outputs\pobreza\distancia_centro_salud\1%\simulacion_1\output_tests.xlsx',alpha1_hat_vec_"&amp;KE120&amp;"','alpha1_hat_vec_"&amp;KE120&amp;"');"</f>
        <v>xlswrite('G:\Mi unidad\1. PROYECTOS TELLO 2022\SCM SPILL OVERS\outputs\pobreza\distancia_centro_salud\1%\simulacion_1\output_tests.xlsx',alpha1_hat_vec_78','alpha1_hat_vec_78');</v>
      </c>
      <c r="KR120">
        <v>78</v>
      </c>
      <c r="KS120" t="str">
        <f>"xlswrite('G:\Mi unidad\1. PROYECTOS TELLO 2022\SCM SPILL OVERS\outputs\pobreza\informalidad\1%\simulacion_1\output_tests.xlsx',alpha1_hat_vec_"&amp;KR120&amp;"','alpha1_hat_vec_"&amp;KR120&amp;"');"</f>
        <v>xlswrite('G:\Mi unidad\1. PROYECTOS TELLO 2022\SCM SPILL OVERS\outputs\pobreza\informalidad\1%\simulacion_1\output_tests.xlsx',alpha1_hat_vec_78','alpha1_hat_vec_78');</v>
      </c>
      <c r="LE120">
        <v>78</v>
      </c>
      <c r="LF120" t="str">
        <f>"xlswrite('G:\Mi unidad\1. PROYECTOS TELLO 2022\SCM SPILL OVERS\outputs\pobreza\alimentos\1%\simulacion_1\output_tests.xlsx',alpha1_hat_vec_"&amp;LE120&amp;"','alpha1_hat_vec_"&amp;LE120&amp;"');"</f>
        <v>xlswrite('G:\Mi unidad\1. PROYECTOS TELLO 2022\SCM SPILL OVERS\outputs\pobreza\alimentos\1%\simulacion_1\output_tests.xlsx',alpha1_hat_vec_78','alpha1_hat_vec_78');</v>
      </c>
      <c r="LL120">
        <v>78</v>
      </c>
      <c r="LM120" t="str">
        <f>"xlswrite('G:\Mi unidad\1. PROYECTOS TELLO 2022\SCM SPILL OVERS\outputs\pobreza\jefe_hogar\1%\simulacion_1\output_tests.xlsx',alpha1_hat_vec_"&amp;LL120&amp;"','alpha1_hat_vec_"&amp;LL120&amp;"');"</f>
        <v>xlswrite('G:\Mi unidad\1. PROYECTOS TELLO 2022\SCM SPILL OVERS\outputs\pobreza\jefe_hogar\1%\simulacion_1\output_tests.xlsx',alpha1_hat_vec_78','alpha1_hat_vec_78');</v>
      </c>
      <c r="LS120">
        <v>78</v>
      </c>
      <c r="LT120" t="str">
        <f>"xlswrite('G:\Mi unidad\1. PROYECTOS TELLO 2022\SCM SPILL OVERS\outputs\pobreza\mujeres\1%\simulacion_1\output_tests.xlsx',alpha1_hat_vec_"&amp;LS120&amp;"','alpha1_hat_vec_"&amp;LS120&amp;"');"</f>
        <v>xlswrite('G:\Mi unidad\1. PROYECTOS TELLO 2022\SCM SPILL OVERS\outputs\pobreza\mujeres\1%\simulacion_1\output_tests.xlsx',alpha1_hat_vec_78','alpha1_hat_vec_78');</v>
      </c>
      <c r="ME120">
        <v>78</v>
      </c>
      <c r="MF120" t="str">
        <f>"xlswrite('G:\Mi unidad\1. PROYECTOS TELLO 2022\SCM SPILL OVERS\outputs\pobreza\criminalidad\1%\simulacion_1\output_tests.xlsx',alpha1_hat_vec_"&amp;ME120&amp;"','alpha1_hat_vec_"&amp;ME120&amp;"');"</f>
        <v>xlswrite('G:\Mi unidad\1. PROYECTOS TELLO 2022\SCM SPILL OVERS\outputs\pobreza\criminalidad\1%\simulacion_1\output_tests.xlsx',alpha1_hat_vec_78','alpha1_hat_vec_78');</v>
      </c>
    </row>
    <row r="121" spans="64:344" x14ac:dyDescent="0.3">
      <c r="BL121">
        <v>78</v>
      </c>
      <c r="BR121">
        <v>78</v>
      </c>
      <c r="BS121" s="1" t="str">
        <f>"A_"&amp;BR117&amp;"(:,ind_"&amp;BR117&amp;" == 0) = [];"</f>
        <v>A_78(:,ind_78 == 0) = [];</v>
      </c>
      <c r="BX121">
        <v>78</v>
      </c>
      <c r="BY121" s="1" t="str">
        <f>"A_"&amp;BX117&amp;"(:,ind_"&amp;BX117&amp;" == 0) = [];"</f>
        <v>A_78(:,ind_78 == 0) = [];</v>
      </c>
      <c r="CD121">
        <v>78</v>
      </c>
      <c r="CE121" s="1" t="str">
        <f>"A_"&amp;CD117&amp;"(:,ind_"&amp;CD117&amp;" == 0) = [];"</f>
        <v>A_78(:,ind_78 == 0) = [];</v>
      </c>
      <c r="CJ121">
        <v>78</v>
      </c>
      <c r="CK121" s="1" t="str">
        <f>"A_"&amp;CJ117&amp;"(:,ind_"&amp;CJ117&amp;" == 0) = [];"</f>
        <v>A_78(:,ind_78 == 0) = [];</v>
      </c>
      <c r="CP121">
        <v>78</v>
      </c>
      <c r="CQ121" s="1" t="str">
        <f>"A_"&amp;CP117&amp;"(:,ind_"&amp;CP117&amp;" == 0) = [];"</f>
        <v>A_78(:,ind_78 == 0) = [];</v>
      </c>
      <c r="CW121">
        <v>78</v>
      </c>
      <c r="CX121" s="1" t="str">
        <f>"A_"&amp;CW118&amp;" = eye(N);"</f>
        <v>A_78 = eye(N);</v>
      </c>
      <c r="DB121">
        <v>78</v>
      </c>
      <c r="DC121" s="1" t="str">
        <f>"A_"&amp;DB117&amp;"(:,ind_"&amp;DB117&amp;" == 0) = [];"</f>
        <v>A_78(:,ind_78 == 0) = [];</v>
      </c>
      <c r="DG121">
        <v>78</v>
      </c>
      <c r="DH121" s="1" t="str">
        <f>"A_"&amp;DG117&amp;"(:,ind_"&amp;DG117&amp;" == 0) = [];"</f>
        <v>A_78(:,ind_78 == 0) = [];</v>
      </c>
      <c r="DL121">
        <v>78</v>
      </c>
      <c r="DM121" s="1" t="str">
        <f>"A_"&amp;DL117&amp;"(:,ind_"&amp;DL117&amp;" == 0) = [];"</f>
        <v>A_78(:,ind_78 == 0) = [];</v>
      </c>
      <c r="DQ121" s="1"/>
      <c r="EG121">
        <v>45</v>
      </c>
      <c r="EH121" s="3" t="s">
        <v>18</v>
      </c>
      <c r="FF121" s="1" t="str">
        <f>"xlswrite('G:\Mi unidad\1. PROYECTOS TELLO 2022\SCM SPILL OVERS\outputs\pobreza\distancia_centro_salud\1%\simulacion_1\observado_outputs.xlsx',tratado_"&amp;$A3&amp;","&amp;$A3&amp;");"</f>
        <v>xlswrite('G:\Mi unidad\1. PROYECTOS TELLO 2022\SCM SPILL OVERS\outputs\pobreza\distancia_centro_salud\1%\simulacion_1\observado_outputs.xlsx',tratado_7,7);</v>
      </c>
      <c r="FM121" s="1" t="str">
        <f>"xlswrite('G:\Mi unidad\1. PROYECTOS TELLO 2022\SCM SPILL OVERS\outputs\pobreza\informalidad\1%\simulacion_1\observado_outputs.xlsx',tratado_"&amp;$A3&amp;","&amp;$A3&amp;");"</f>
        <v>xlswrite('G:\Mi unidad\1. PROYECTOS TELLO 2022\SCM SPILL OVERS\outputs\pobreza\informalidad\1%\simulacion_1\observado_outputs.xlsx',tratado_7,7);</v>
      </c>
      <c r="FS121" s="1" t="str">
        <f>"xlswrite('G:\Mi unidad\1. PROYECTOS TELLO 2022\SCM SPILL OVERS\outputs\pobreza\densidad\1%\simulacion_1\observado_outputs.xlsx',tratado_"&amp;$A3&amp;","&amp;$A3&amp;");"</f>
        <v>xlswrite('G:\Mi unidad\1. PROYECTOS TELLO 2022\SCM SPILL OVERS\outputs\pobreza\densidad\1%\simulacion_1\observado_outputs.xlsx',tratado_7,7);</v>
      </c>
      <c r="FZ121" s="1" t="str">
        <f>"xlswrite('G:\Mi unidad\1. PROYECTOS TELLO 2022\SCM SPILL OVERS\outputs\pobreza\bajo_niv_educ\1%\simulacion_1\observado_outputs.xlsx',tratado_"&amp;$A3&amp;","&amp;$A3&amp;");"</f>
        <v>xlswrite('G:\Mi unidad\1. PROYECTOS TELLO 2022\SCM SPILL OVERS\outputs\pobreza\bajo_niv_educ\1%\simulacion_1\observado_outputs.xlsx',tratado_7,7);</v>
      </c>
      <c r="GF121" s="1" t="str">
        <f>"xlswrite('G:\Mi unidad\1. PROYECTOS TELLO 2022\SCM SPILL OVERS\outputs\pobreza\bajo_ingreso\1%\simulacion_1\observado_outputs.xlsx',tratado_"&amp;$A3&amp;","&amp;$A3&amp;");"</f>
        <v>xlswrite('G:\Mi unidad\1. PROYECTOS TELLO 2022\SCM SPILL OVERS\outputs\pobreza\bajo_ingreso\1%\simulacion_1\observado_outputs.xlsx',tratado_7,7);</v>
      </c>
      <c r="GL121" s="1" t="str">
        <f>"xlswrite('G:\Mi unidad\1. PROYECTOS TELLO 2022\SCM SPILL OVERS\outputs\pobreza\densidad_g\1%\simulacion_1\observado_outputs.xlsx',tratado_"&amp;$A3&amp;","&amp;$A3&amp;");"</f>
        <v>xlswrite('G:\Mi unidad\1. PROYECTOS TELLO 2022\SCM SPILL OVERS\outputs\pobreza\densidad_g\1%\simulacion_1\observado_outputs.xlsx',tratado_7,7);</v>
      </c>
      <c r="GS121" s="1" t="str">
        <f>"xlswrite('G:\Mi unidad\1. PROYECTOS TELLO 2022\SCM SPILL OVERS\outputs\pobreza\alimentos\1%\simulacion_1\observado_outputs.xlsx',tratado_"&amp;$A3&amp;","&amp;$A3&amp;");"</f>
        <v>xlswrite('G:\Mi unidad\1. PROYECTOS TELLO 2022\SCM SPILL OVERS\outputs\pobreza\alimentos\1%\simulacion_1\observado_outputs.xlsx',tratado_7,7);</v>
      </c>
      <c r="GZ121" s="1" t="str">
        <f>"xlswrite('G:\Mi unidad\1. PROYECTOS TELLO 2022\SCM SPILL OVERS\outputs\pobreza\jefe_hogar\1%\simulacion_1\observado_outputs.xlsx',tratado_"&amp;$A3&amp;","&amp;$A3&amp;");"</f>
        <v>xlswrite('G:\Mi unidad\1. PROYECTOS TELLO 2022\SCM SPILL OVERS\outputs\pobreza\jefe_hogar\1%\simulacion_1\observado_outputs.xlsx',tratado_7,7);</v>
      </c>
      <c r="HF121" s="1" t="str">
        <f>"xlswrite('G:\Mi unidad\1. PROYECTOS TELLO 2022\SCM SPILL OVERS\outputs\pobreza\mujeres\1%\simulacion_1\observado_outputs.xlsx',tratado_"&amp;$A3&amp;","&amp;$A3&amp;");"</f>
        <v>xlswrite('G:\Mi unidad\1. PROYECTOS TELLO 2022\SCM SPILL OVERS\outputs\pobreza\mujeres\1%\simulacion_1\observado_outputs.xlsx',tratado_7,7);</v>
      </c>
      <c r="HL121" s="1" t="str">
        <f>"xlswrite('G:\Mi unidad\1. PROYECTOS TELLO 2022\SCM SPILL OVERS\outputs\pobreza\criminalidad\1%\simulacion_1\observado_outputs.xlsx',tratado_"&amp;$A3&amp;","&amp;$A3&amp;");"</f>
        <v>xlswrite('G:\Mi unidad\1. PROYECTOS TELLO 2022\SCM SPILL OVERS\outputs\pobreza\criminalidad\1%\simulacion_1\observado_outputs.xlsx',tratado_7,7);</v>
      </c>
      <c r="HS121">
        <v>44</v>
      </c>
      <c r="HT121" t="str">
        <f>"lb_vec_"&amp;HS121&amp;" = zeros(1,S);"</f>
        <v>lb_vec_44 = zeros(1,S);</v>
      </c>
      <c r="HZ121">
        <v>71</v>
      </c>
      <c r="IA121" t="str">
        <f>"    spillover_test_"&amp;HZ121&amp;"(s) = sp_andrews(Y_pre_"&amp;HZ121&amp;",pobreza_"&amp;HZ121&amp;"(:,T+s),A_"&amp;HZ121&amp;",C,d,alpha_sig);"</f>
        <v xml:space="preserve">    spillover_test_71(s) = sp_andrews(Y_pre_71,pobreza_71(:,T+s),A_71,C,d,alpha_sig);</v>
      </c>
      <c r="IG121">
        <v>78</v>
      </c>
      <c r="IH121" t="str">
        <f>"xlswrite('G:\Mi unidad\1. PROYECTOS TELLO 2022\SCM SPILL OVERS\outputs\pobreza\bajo_niv_educ\1%\simulacion_1\output_tests.xlsx',spillover_test_"&amp;IG121&amp;"','sp_test_"&amp;IG121&amp;"');"</f>
        <v>xlswrite('G:\Mi unidad\1. PROYECTOS TELLO 2022\SCM SPILL OVERS\outputs\pobreza\bajo_niv_educ\1%\simulacion_1\output_tests.xlsx',spillover_test_78','sp_test_78');</v>
      </c>
      <c r="IU121">
        <v>78</v>
      </c>
      <c r="IV121" t="str">
        <f>"xlswrite('G:\Mi unidad\1. PROYECTOS TELLO 2022\SCM SPILL OVERS\outputs\pobreza\bajo_ingreso\1%\simulacion_1\output_tests.xlsx',spillover_test_"&amp;IU121&amp;"','sp_test_"&amp;IU121&amp;"');"</f>
        <v>xlswrite('G:\Mi unidad\1. PROYECTOS TELLO 2022\SCM SPILL OVERS\outputs\pobreza\bajo_ingreso\1%\simulacion_1\output_tests.xlsx',spillover_test_78','sp_test_78');</v>
      </c>
      <c r="JG121">
        <v>78</v>
      </c>
      <c r="JH121" t="str">
        <f>"xlswrite('G:\Mi unidad\1. PROYECTOS TELLO 2022\SCM SPILL OVERS\outputs\pobreza\densidad\1%\simulacion_1\output_tests.xlsx',spillover_test_"&amp;JG121&amp;"','sp_test_"&amp;JG121&amp;"');"</f>
        <v>xlswrite('G:\Mi unidad\1. PROYECTOS TELLO 2022\SCM SPILL OVERS\outputs\pobreza\densidad\1%\simulacion_1\output_tests.xlsx',spillover_test_78','sp_test_78');</v>
      </c>
      <c r="JS121">
        <v>78</v>
      </c>
      <c r="JT121" t="str">
        <f>"xlswrite('G:\Mi unidad\1. PROYECTOS TELLO 2022\SCM SPILL OVERS\outputs\pobreza\densidad_g\1%\simulacion_1\output_tests.xlsx',spillover_test_"&amp;JS121&amp;"','sp_test_"&amp;JS121&amp;"');"</f>
        <v>xlswrite('G:\Mi unidad\1. PROYECTOS TELLO 2022\SCM SPILL OVERS\outputs\pobreza\densidad_g\1%\simulacion_1\output_tests.xlsx',spillover_test_78','sp_test_78');</v>
      </c>
      <c r="KE121">
        <v>78</v>
      </c>
      <c r="KF121" t="str">
        <f>"xlswrite('G:\Mi unidad\1. PROYECTOS TELLO 2022\SCM SPILL OVERS\outputs\pobreza\distancia_centro_salud\1%\simulacion_1\output_tests.xlsx',spillover_test_"&amp;KE121&amp;"','sp_test_"&amp;KE121&amp;"');"</f>
        <v>xlswrite('G:\Mi unidad\1. PROYECTOS TELLO 2022\SCM SPILL OVERS\outputs\pobreza\distancia_centro_salud\1%\simulacion_1\output_tests.xlsx',spillover_test_78','sp_test_78');</v>
      </c>
      <c r="KR121">
        <v>78</v>
      </c>
      <c r="KS121" t="str">
        <f>"xlswrite('G:\Mi unidad\1. PROYECTOS TELLO 2022\SCM SPILL OVERS\outputs\pobreza\informalidad\1%\simulacion_1\output_tests.xlsx',spillover_test_"&amp;KR121&amp;"','sp_test_"&amp;KR121&amp;"');"</f>
        <v>xlswrite('G:\Mi unidad\1. PROYECTOS TELLO 2022\SCM SPILL OVERS\outputs\pobreza\informalidad\1%\simulacion_1\output_tests.xlsx',spillover_test_78','sp_test_78');</v>
      </c>
      <c r="LE121">
        <v>78</v>
      </c>
      <c r="LF121" t="str">
        <f>"xlswrite('G:\Mi unidad\1. PROYECTOS TELLO 2022\SCM SPILL OVERS\outputs\pobreza\alimentos\1%\simulacion_1\output_tests.xlsx',spillover_test_"&amp;LE121&amp;"','sp_test_"&amp;LE121&amp;"');"</f>
        <v>xlswrite('G:\Mi unidad\1. PROYECTOS TELLO 2022\SCM SPILL OVERS\outputs\pobreza\alimentos\1%\simulacion_1\output_tests.xlsx',spillover_test_78','sp_test_78');</v>
      </c>
      <c r="LL121">
        <v>78</v>
      </c>
      <c r="LM121" t="str">
        <f>"xlswrite('G:\Mi unidad\1. PROYECTOS TELLO 2022\SCM SPILL OVERS\outputs\pobreza\jefe_hogar\1%\simulacion_1\output_tests.xlsx',spillover_test_"&amp;LL121&amp;"','sp_test_"&amp;LL121&amp;"');"</f>
        <v>xlswrite('G:\Mi unidad\1. PROYECTOS TELLO 2022\SCM SPILL OVERS\outputs\pobreza\jefe_hogar\1%\simulacion_1\output_tests.xlsx',spillover_test_78','sp_test_78');</v>
      </c>
      <c r="LS121">
        <v>78</v>
      </c>
      <c r="LT121" t="str">
        <f>"xlswrite('G:\Mi unidad\1. PROYECTOS TELLO 2022\SCM SPILL OVERS\outputs\pobreza\mujeres\1%\simulacion_1\output_tests.xlsx',spillover_test_"&amp;LS121&amp;"','sp_test_"&amp;LS121&amp;"');"</f>
        <v>xlswrite('G:\Mi unidad\1. PROYECTOS TELLO 2022\SCM SPILL OVERS\outputs\pobreza\mujeres\1%\simulacion_1\output_tests.xlsx',spillover_test_78','sp_test_78');</v>
      </c>
      <c r="ME121">
        <v>78</v>
      </c>
      <c r="MF121" t="str">
        <f>"xlswrite('G:\Mi unidad\1. PROYECTOS TELLO 2022\SCM SPILL OVERS\outputs\pobreza\criminalidad\1%\simulacion_1\output_tests.xlsx',spillover_test_"&amp;ME121&amp;"','sp_test_"&amp;ME121&amp;"');"</f>
        <v>xlswrite('G:\Mi unidad\1. PROYECTOS TELLO 2022\SCM SPILL OVERS\outputs\pobreza\criminalidad\1%\simulacion_1\output_tests.xlsx',spillover_test_78','sp_test_78');</v>
      </c>
    </row>
    <row r="122" spans="64:344" x14ac:dyDescent="0.3">
      <c r="BL122">
        <v>79</v>
      </c>
      <c r="BM122" s="1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P122">
        <v>79</v>
      </c>
      <c r="CQ122" t="str">
        <f>"%A_"&amp;CP122</f>
        <v>%A_79</v>
      </c>
      <c r="CW122">
        <v>79</v>
      </c>
      <c r="CX122" s="1" t="str">
        <f>"A_"&amp;CW118&amp;"(:,ind_"&amp;CW118&amp;" == 0) = [];"</f>
        <v>A_78(:,ind_78 == 0) = [];</v>
      </c>
      <c r="DB122">
        <v>79</v>
      </c>
      <c r="DC122" t="str">
        <f>"%A_"&amp;DB122</f>
        <v>%A_79</v>
      </c>
      <c r="DG122">
        <v>79</v>
      </c>
      <c r="DH122" t="str">
        <f>"%A_"&amp;DG122</f>
        <v>%A_79</v>
      </c>
      <c r="DL122">
        <v>79</v>
      </c>
      <c r="DM122" t="str">
        <f>"%A_"&amp;DL122</f>
        <v>%A_79</v>
      </c>
      <c r="DQ122" s="1"/>
      <c r="EG122">
        <v>55</v>
      </c>
      <c r="EH122" s="3" t="str">
        <f>"%PROVINCIA "&amp;EG122</f>
        <v>%PROVINCIA 55</v>
      </c>
      <c r="FF122" s="1" t="str">
        <f>"xlswrite('G:\Mi unidad\1. PROYECTOS TELLO 2022\SCM SPILL OVERS\outputs\pobreza\distancia_centro_salud\1%\simulacion_1\observado_outputs.xlsx',tratado_"&amp;$A4&amp;","&amp;$A4&amp;");"</f>
        <v>xlswrite('G:\Mi unidad\1. PROYECTOS TELLO 2022\SCM SPILL OVERS\outputs\pobreza\distancia_centro_salud\1%\simulacion_1\observado_outputs.xlsx',tratado_10,10);</v>
      </c>
      <c r="FM122" s="1" t="str">
        <f>"xlswrite('G:\Mi unidad\1. PROYECTOS TELLO 2022\SCM SPILL OVERS\outputs\pobreza\informalidad\1%\simulacion_1\observado_outputs.xlsx',tratado_"&amp;$A4&amp;","&amp;$A4&amp;");"</f>
        <v>xlswrite('G:\Mi unidad\1. PROYECTOS TELLO 2022\SCM SPILL OVERS\outputs\pobreza\informalidad\1%\simulacion_1\observado_outputs.xlsx',tratado_10,10);</v>
      </c>
      <c r="FS122" s="1" t="str">
        <f>"xlswrite('G:\Mi unidad\1. PROYECTOS TELLO 2022\SCM SPILL OVERS\outputs\pobreza\densidad\1%\simulacion_1\observado_outputs.xlsx',tratado_"&amp;$A4&amp;","&amp;$A4&amp;");"</f>
        <v>xlswrite('G:\Mi unidad\1. PROYECTOS TELLO 2022\SCM SPILL OVERS\outputs\pobreza\densidad\1%\simulacion_1\observado_outputs.xlsx',tratado_10,10);</v>
      </c>
      <c r="FZ122" s="1" t="str">
        <f>"xlswrite('G:\Mi unidad\1. PROYECTOS TELLO 2022\SCM SPILL OVERS\outputs\pobreza\bajo_niv_educ\1%\simulacion_1\observado_outputs.xlsx',tratado_"&amp;$A4&amp;","&amp;$A4&amp;");"</f>
        <v>xlswrite('G:\Mi unidad\1. PROYECTOS TELLO 2022\SCM SPILL OVERS\outputs\pobreza\bajo_niv_educ\1%\simulacion_1\observado_outputs.xlsx',tratado_10,10);</v>
      </c>
      <c r="GF122" s="1" t="str">
        <f>"xlswrite('G:\Mi unidad\1. PROYECTOS TELLO 2022\SCM SPILL OVERS\outputs\pobreza\bajo_ingreso\1%\simulacion_1\observado_outputs.xlsx',tratado_"&amp;$A4&amp;","&amp;$A4&amp;");"</f>
        <v>xlswrite('G:\Mi unidad\1. PROYECTOS TELLO 2022\SCM SPILL OVERS\outputs\pobreza\bajo_ingreso\1%\simulacion_1\observado_outputs.xlsx',tratado_10,10);</v>
      </c>
      <c r="GL122" s="1" t="str">
        <f>"xlswrite('G:\Mi unidad\1. PROYECTOS TELLO 2022\SCM SPILL OVERS\outputs\pobreza\densidad_g\1%\simulacion_1\observado_outputs.xlsx',tratado_"&amp;$A4&amp;","&amp;$A4&amp;");"</f>
        <v>xlswrite('G:\Mi unidad\1. PROYECTOS TELLO 2022\SCM SPILL OVERS\outputs\pobreza\densidad_g\1%\simulacion_1\observado_outputs.xlsx',tratado_10,10);</v>
      </c>
      <c r="GS122" s="1" t="str">
        <f>"xlswrite('G:\Mi unidad\1. PROYECTOS TELLO 2022\SCM SPILL OVERS\outputs\pobreza\alimentos\1%\simulacion_1\observado_outputs.xlsx',tratado_"&amp;$A4&amp;","&amp;$A4&amp;");"</f>
        <v>xlswrite('G:\Mi unidad\1. PROYECTOS TELLO 2022\SCM SPILL OVERS\outputs\pobreza\alimentos\1%\simulacion_1\observado_outputs.xlsx',tratado_10,10);</v>
      </c>
      <c r="GZ122" s="1" t="str">
        <f>"xlswrite('G:\Mi unidad\1. PROYECTOS TELLO 2022\SCM SPILL OVERS\outputs\pobreza\jefe_hogar\1%\simulacion_1\observado_outputs.xlsx',tratado_"&amp;$A4&amp;","&amp;$A4&amp;");"</f>
        <v>xlswrite('G:\Mi unidad\1. PROYECTOS TELLO 2022\SCM SPILL OVERS\outputs\pobreza\jefe_hogar\1%\simulacion_1\observado_outputs.xlsx',tratado_10,10);</v>
      </c>
      <c r="HF122" s="1" t="str">
        <f>"xlswrite('G:\Mi unidad\1. PROYECTOS TELLO 2022\SCM SPILL OVERS\outputs\pobreza\mujeres\1%\simulacion_1\observado_outputs.xlsx',tratado_"&amp;$A4&amp;","&amp;$A4&amp;");"</f>
        <v>xlswrite('G:\Mi unidad\1. PROYECTOS TELLO 2022\SCM SPILL OVERS\outputs\pobreza\mujeres\1%\simulacion_1\observado_outputs.xlsx',tratado_10,10);</v>
      </c>
      <c r="HL122" s="1" t="str">
        <f>"xlswrite('G:\Mi unidad\1. PROYECTOS TELLO 2022\SCM SPILL OVERS\outputs\pobreza\criminalidad\1%\simulacion_1\observado_outputs.xlsx',tratado_"&amp;$A4&amp;","&amp;$A4&amp;");"</f>
        <v>xlswrite('G:\Mi unidad\1. PROYECTOS TELLO 2022\SCM SPILL OVERS\outputs\pobreza\criminalidad\1%\simulacion_1\observado_outputs.xlsx',tratado_10,10);</v>
      </c>
      <c r="HS122">
        <v>44</v>
      </c>
      <c r="HT122" t="str">
        <f>"ub_vec_"&amp;HS122&amp;" = zeros(1,S);"</f>
        <v>ub_vec_44 = zeros(1,S);</v>
      </c>
      <c r="HZ122">
        <v>71</v>
      </c>
      <c r="IA122" t="s">
        <v>18</v>
      </c>
      <c r="IG122">
        <v>79</v>
      </c>
      <c r="IH122" t="str">
        <f>"xlswrite('G:\Mi unidad\1. PROYECTOS TELLO 2022\SCM SPILL OVERS\outputs\pobreza\bajo_niv_educ\1%\simulacion_1\output_tests.xlsx',lb_vec_"&amp;IG122&amp;"','lb_vec_"&amp;IG122&amp;"');"</f>
        <v>xlswrite('G:\Mi unidad\1. PROYECTOS TELLO 2022\SCM SPILL OVERS\outputs\pobreza\bajo_niv_educ\1%\simulacion_1\output_tests.xlsx',lb_vec_79','lb_vec_79');</v>
      </c>
      <c r="IU122">
        <v>79</v>
      </c>
      <c r="IV122" t="str">
        <f>"xlswrite('G:\Mi unidad\1. PROYECTOS TELLO 2022\SCM SPILL OVERS\outputs\pobreza\bajo_ingreso\1%\simulacion_1\output_tests.xlsx',lb_vec_"&amp;IU122&amp;"','lb_vec_"&amp;IU122&amp;"');"</f>
        <v>xlswrite('G:\Mi unidad\1. PROYECTOS TELLO 2022\SCM SPILL OVERS\outputs\pobreza\bajo_ingreso\1%\simulacion_1\output_tests.xlsx',lb_vec_79','lb_vec_79');</v>
      </c>
      <c r="JG122">
        <v>79</v>
      </c>
      <c r="JH122" t="str">
        <f>"xlswrite('G:\Mi unidad\1. PROYECTOS TELLO 2022\SCM SPILL OVERS\outputs\pobreza\densidad\1%\simulacion_1\output_tests.xlsx',lb_vec_"&amp;JG122&amp;"','lb_vec_"&amp;JG122&amp;"');"</f>
        <v>xlswrite('G:\Mi unidad\1. PROYECTOS TELLO 2022\SCM SPILL OVERS\outputs\pobreza\densidad\1%\simulacion_1\output_tests.xlsx',lb_vec_79','lb_vec_79');</v>
      </c>
      <c r="JS122">
        <v>79</v>
      </c>
      <c r="JT122" t="str">
        <f>"xlswrite('G:\Mi unidad\1. PROYECTOS TELLO 2022\SCM SPILL OVERS\outputs\pobreza\densidad_g\1%\simulacion_1\output_tests.xlsx',lb_vec_"&amp;JS122&amp;"','lb_vec_"&amp;JS122&amp;"');"</f>
        <v>xlswrite('G:\Mi unidad\1. PROYECTOS TELLO 2022\SCM SPILL OVERS\outputs\pobreza\densidad_g\1%\simulacion_1\output_tests.xlsx',lb_vec_79','lb_vec_79');</v>
      </c>
      <c r="KE122">
        <v>79</v>
      </c>
      <c r="KF122" t="str">
        <f>"xlswrite('G:\Mi unidad\1. PROYECTOS TELLO 2022\SCM SPILL OVERS\outputs\pobreza\distancia_centro_salud\1%\simulacion_1\output_tests.xlsx',lb_vec_"&amp;KE122&amp;"','lb_vec_"&amp;KE122&amp;"');"</f>
        <v>xlswrite('G:\Mi unidad\1. PROYECTOS TELLO 2022\SCM SPILL OVERS\outputs\pobreza\distancia_centro_salud\1%\simulacion_1\output_tests.xlsx',lb_vec_79','lb_vec_79');</v>
      </c>
      <c r="KR122">
        <v>79</v>
      </c>
      <c r="KS122" t="str">
        <f>"xlswrite('G:\Mi unidad\1. PROYECTOS TELLO 2022\SCM SPILL OVERS\outputs\pobreza\informalidad\1%\simulacion_1\output_tests.xlsx',lb_vec_"&amp;KR122&amp;"','lb_vec_"&amp;KR122&amp;"');"</f>
        <v>xlswrite('G:\Mi unidad\1. PROYECTOS TELLO 2022\SCM SPILL OVERS\outputs\pobreza\informalidad\1%\simulacion_1\output_tests.xlsx',lb_vec_79','lb_vec_79');</v>
      </c>
      <c r="LE122">
        <v>79</v>
      </c>
      <c r="LF122" t="str">
        <f>"xlswrite('G:\Mi unidad\1. PROYECTOS TELLO 2022\SCM SPILL OVERS\outputs\pobreza\alimentos\1%\simulacion_1\output_tests.xlsx',lb_vec_"&amp;LE122&amp;"','lb_vec_"&amp;LE122&amp;"');"</f>
        <v>xlswrite('G:\Mi unidad\1. PROYECTOS TELLO 2022\SCM SPILL OVERS\outputs\pobreza\alimentos\1%\simulacion_1\output_tests.xlsx',lb_vec_79','lb_vec_79');</v>
      </c>
      <c r="LL122">
        <v>79</v>
      </c>
      <c r="LM122" t="str">
        <f>"xlswrite('G:\Mi unidad\1. PROYECTOS TELLO 2022\SCM SPILL OVERS\outputs\pobreza\jefe_hogar\1%\simulacion_1\output_tests.xlsx',lb_vec_"&amp;LL122&amp;"','lb_vec_"&amp;LL122&amp;"');"</f>
        <v>xlswrite('G:\Mi unidad\1. PROYECTOS TELLO 2022\SCM SPILL OVERS\outputs\pobreza\jefe_hogar\1%\simulacion_1\output_tests.xlsx',lb_vec_79','lb_vec_79');</v>
      </c>
      <c r="LS122">
        <v>79</v>
      </c>
      <c r="LT122" t="str">
        <f>"xlswrite('G:\Mi unidad\1. PROYECTOS TELLO 2022\SCM SPILL OVERS\outputs\pobreza\mujeres\1%\simulacion_1\output_tests.xlsx',lb_vec_"&amp;LS122&amp;"','lb_vec_"&amp;LS122&amp;"');"</f>
        <v>xlswrite('G:\Mi unidad\1. PROYECTOS TELLO 2022\SCM SPILL OVERS\outputs\pobreza\mujeres\1%\simulacion_1\output_tests.xlsx',lb_vec_79','lb_vec_79');</v>
      </c>
      <c r="ME122">
        <v>79</v>
      </c>
      <c r="MF122" t="str">
        <f>"xlswrite('G:\Mi unidad\1. PROYECTOS TELLO 2022\SCM SPILL OVERS\outputs\pobreza\criminalidad\1%\simulacion_1\output_tests.xlsx',lb_vec_"&amp;ME122&amp;"','lb_vec_"&amp;ME122&amp;"');"</f>
        <v>xlswrite('G:\Mi unidad\1. PROYECTOS TELLO 2022\SCM SPILL OVERS\outputs\pobreza\criminalidad\1%\simulacion_1\output_tests.xlsx',lb_vec_79','lb_vec_79');</v>
      </c>
    </row>
    <row r="123" spans="64:344" x14ac:dyDescent="0.3">
      <c r="BL123">
        <v>79</v>
      </c>
      <c r="BM123" s="1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P123">
        <v>79</v>
      </c>
      <c r="CQ123" t="str">
        <f>"% Provincia_"&amp;CP123</f>
        <v>% Provincia_79</v>
      </c>
      <c r="CW123">
        <v>79</v>
      </c>
      <c r="CX123" t="str">
        <f>"%A_"&amp;CW123</f>
        <v>%A_79</v>
      </c>
      <c r="DB123">
        <v>79</v>
      </c>
      <c r="DC123" t="str">
        <f>"% Provincia_"&amp;DB123</f>
        <v>% Provincia_79</v>
      </c>
      <c r="DG123">
        <v>79</v>
      </c>
      <c r="DH123" t="str">
        <f>"% Provincia_"&amp;DG123</f>
        <v>% Provincia_79</v>
      </c>
      <c r="DL123">
        <v>79</v>
      </c>
      <c r="DM123" t="str">
        <f>"% Provincia_"&amp;DL123</f>
        <v>% Provincia_79</v>
      </c>
      <c r="DQ123" s="1"/>
      <c r="EG123">
        <v>55</v>
      </c>
      <c r="EH123" s="3" t="s">
        <v>17</v>
      </c>
      <c r="FF123" s="1" t="str">
        <f>"xlswrite('G:\Mi unidad\1. PROYECTOS TELLO 2022\SCM SPILL OVERS\outputs\pobreza\distancia_centro_salud\1%\simulacion_1\observado_outputs.xlsx',tratado_"&amp;$A5&amp;","&amp;$A5&amp;");"</f>
        <v>xlswrite('G:\Mi unidad\1. PROYECTOS TELLO 2022\SCM SPILL OVERS\outputs\pobreza\distancia_centro_salud\1%\simulacion_1\observado_outputs.xlsx',tratado_16,16);</v>
      </c>
      <c r="FM123" s="1" t="str">
        <f>"xlswrite('G:\Mi unidad\1. PROYECTOS TELLO 2022\SCM SPILL OVERS\outputs\pobreza\informalidad\1%\simulacion_1\observado_outputs.xlsx',tratado_"&amp;$A5&amp;","&amp;$A5&amp;");"</f>
        <v>xlswrite('G:\Mi unidad\1. PROYECTOS TELLO 2022\SCM SPILL OVERS\outputs\pobreza\informalidad\1%\simulacion_1\observado_outputs.xlsx',tratado_16,16);</v>
      </c>
      <c r="FS123" s="1" t="str">
        <f>"xlswrite('G:\Mi unidad\1. PROYECTOS TELLO 2022\SCM SPILL OVERS\outputs\pobreza\densidad\1%\simulacion_1\observado_outputs.xlsx',tratado_"&amp;$A5&amp;","&amp;$A5&amp;");"</f>
        <v>xlswrite('G:\Mi unidad\1. PROYECTOS TELLO 2022\SCM SPILL OVERS\outputs\pobreza\densidad\1%\simulacion_1\observado_outputs.xlsx',tratado_16,16);</v>
      </c>
      <c r="FZ123" s="1" t="str">
        <f>"xlswrite('G:\Mi unidad\1. PROYECTOS TELLO 2022\SCM SPILL OVERS\outputs\pobreza\bajo_niv_educ\1%\simulacion_1\observado_outputs.xlsx',tratado_"&amp;$A5&amp;","&amp;$A5&amp;");"</f>
        <v>xlswrite('G:\Mi unidad\1. PROYECTOS TELLO 2022\SCM SPILL OVERS\outputs\pobreza\bajo_niv_educ\1%\simulacion_1\observado_outputs.xlsx',tratado_16,16);</v>
      </c>
      <c r="GF123" s="1" t="str">
        <f>"xlswrite('G:\Mi unidad\1. PROYECTOS TELLO 2022\SCM SPILL OVERS\outputs\pobreza\bajo_ingreso\1%\simulacion_1\observado_outputs.xlsx',tratado_"&amp;$A5&amp;","&amp;$A5&amp;");"</f>
        <v>xlswrite('G:\Mi unidad\1. PROYECTOS TELLO 2022\SCM SPILL OVERS\outputs\pobreza\bajo_ingreso\1%\simulacion_1\observado_outputs.xlsx',tratado_16,16);</v>
      </c>
      <c r="GL123" s="1" t="str">
        <f>"xlswrite('G:\Mi unidad\1. PROYECTOS TELLO 2022\SCM SPILL OVERS\outputs\pobreza\densidad_g\1%\simulacion_1\observado_outputs.xlsx',tratado_"&amp;$A5&amp;","&amp;$A5&amp;");"</f>
        <v>xlswrite('G:\Mi unidad\1. PROYECTOS TELLO 2022\SCM SPILL OVERS\outputs\pobreza\densidad_g\1%\simulacion_1\observado_outputs.xlsx',tratado_16,16);</v>
      </c>
      <c r="GS123" s="1" t="str">
        <f>"xlswrite('G:\Mi unidad\1. PROYECTOS TELLO 2022\SCM SPILL OVERS\outputs\pobreza\alimentos\1%\simulacion_1\observado_outputs.xlsx',tratado_"&amp;$A5&amp;","&amp;$A5&amp;");"</f>
        <v>xlswrite('G:\Mi unidad\1. PROYECTOS TELLO 2022\SCM SPILL OVERS\outputs\pobreza\alimentos\1%\simulacion_1\observado_outputs.xlsx',tratado_16,16);</v>
      </c>
      <c r="GZ123" s="1" t="str">
        <f>"xlswrite('G:\Mi unidad\1. PROYECTOS TELLO 2022\SCM SPILL OVERS\outputs\pobreza\jefe_hogar\1%\simulacion_1\observado_outputs.xlsx',tratado_"&amp;$A5&amp;","&amp;$A5&amp;");"</f>
        <v>xlswrite('G:\Mi unidad\1. PROYECTOS TELLO 2022\SCM SPILL OVERS\outputs\pobreza\jefe_hogar\1%\simulacion_1\observado_outputs.xlsx',tratado_16,16);</v>
      </c>
      <c r="HF123" s="1" t="str">
        <f>"xlswrite('G:\Mi unidad\1. PROYECTOS TELLO 2022\SCM SPILL OVERS\outputs\pobreza\mujeres\1%\simulacion_1\observado_outputs.xlsx',tratado_"&amp;$A5&amp;","&amp;$A5&amp;");"</f>
        <v>xlswrite('G:\Mi unidad\1. PROYECTOS TELLO 2022\SCM SPILL OVERS\outputs\pobreza\mujeres\1%\simulacion_1\observado_outputs.xlsx',tratado_16,16);</v>
      </c>
      <c r="HL123" s="1" t="str">
        <f>"xlswrite('G:\Mi unidad\1. PROYECTOS TELLO 2022\SCM SPILL OVERS\outputs\pobreza\criminalidad\1%\simulacion_1\observado_outputs.xlsx',tratado_"&amp;$A5&amp;","&amp;$A5&amp;");"</f>
        <v>xlswrite('G:\Mi unidad\1. PROYECTOS TELLO 2022\SCM SPILL OVERS\outputs\pobreza\criminalidad\1%\simulacion_1\observado_outputs.xlsx',tratado_16,16);</v>
      </c>
      <c r="HS123">
        <v>44</v>
      </c>
      <c r="HT123" t="s">
        <v>35</v>
      </c>
      <c r="HZ123">
        <v>75</v>
      </c>
      <c r="IA123" t="str">
        <f>"spillover_test_"&amp;HZ123&amp;" = zeros(1,S);"</f>
        <v>spillover_test_75 = zeros(1,S);</v>
      </c>
      <c r="IG123">
        <v>79</v>
      </c>
      <c r="IH123" t="str">
        <f>"xlswrite('G:\Mi unidad\1. PROYECTOS TELLO 2022\SCM SPILL OVERS\outputs\pobreza\bajo_niv_educ\1%\simulacion_1\output_tests.xlsx',ub_vec_"&amp;IG123&amp;"','ub_vec_"&amp;IG123&amp;"');"</f>
        <v>xlswrite('G:\Mi unidad\1. PROYECTOS TELLO 2022\SCM SPILL OVERS\outputs\pobreza\bajo_niv_educ\1%\simulacion_1\output_tests.xlsx',ub_vec_79','ub_vec_79');</v>
      </c>
      <c r="IU123">
        <v>79</v>
      </c>
      <c r="IV123" t="str">
        <f>"xlswrite('G:\Mi unidad\1. PROYECTOS TELLO 2022\SCM SPILL OVERS\outputs\pobreza\bajo_ingreso\1%\simulacion_1\output_tests.xlsx',ub_vec_"&amp;IU123&amp;"','ub_vec_"&amp;IU123&amp;"');"</f>
        <v>xlswrite('G:\Mi unidad\1. PROYECTOS TELLO 2022\SCM SPILL OVERS\outputs\pobreza\bajo_ingreso\1%\simulacion_1\output_tests.xlsx',ub_vec_79','ub_vec_79');</v>
      </c>
      <c r="JG123">
        <v>79</v>
      </c>
      <c r="JH123" t="str">
        <f>"xlswrite('G:\Mi unidad\1. PROYECTOS TELLO 2022\SCM SPILL OVERS\outputs\pobreza\densidad\1%\simulacion_1\output_tests.xlsx',ub_vec_"&amp;JG123&amp;"','ub_vec_"&amp;JG123&amp;"');"</f>
        <v>xlswrite('G:\Mi unidad\1. PROYECTOS TELLO 2022\SCM SPILL OVERS\outputs\pobreza\densidad\1%\simulacion_1\output_tests.xlsx',ub_vec_79','ub_vec_79');</v>
      </c>
      <c r="JS123">
        <v>79</v>
      </c>
      <c r="JT123" t="str">
        <f>"xlswrite('G:\Mi unidad\1. PROYECTOS TELLO 2022\SCM SPILL OVERS\outputs\pobreza\densidad_g\1%\simulacion_1\output_tests.xlsx',ub_vec_"&amp;JS123&amp;"','ub_vec_"&amp;JS123&amp;"');"</f>
        <v>xlswrite('G:\Mi unidad\1. PROYECTOS TELLO 2022\SCM SPILL OVERS\outputs\pobreza\densidad_g\1%\simulacion_1\output_tests.xlsx',ub_vec_79','ub_vec_79');</v>
      </c>
      <c r="KE123">
        <v>79</v>
      </c>
      <c r="KF123" t="str">
        <f>"xlswrite('G:\Mi unidad\1. PROYECTOS TELLO 2022\SCM SPILL OVERS\outputs\pobreza\distancia_centro_salud\1%\simulacion_1\output_tests.xlsx',ub_vec_"&amp;KE123&amp;"','ub_vec_"&amp;KE123&amp;"');"</f>
        <v>xlswrite('G:\Mi unidad\1. PROYECTOS TELLO 2022\SCM SPILL OVERS\outputs\pobreza\distancia_centro_salud\1%\simulacion_1\output_tests.xlsx',ub_vec_79','ub_vec_79');</v>
      </c>
      <c r="KR123">
        <v>79</v>
      </c>
      <c r="KS123" t="str">
        <f>"xlswrite('G:\Mi unidad\1. PROYECTOS TELLO 2022\SCM SPILL OVERS\outputs\pobreza\informalidad\1%\simulacion_1\output_tests.xlsx',ub_vec_"&amp;KR123&amp;"','ub_vec_"&amp;KR123&amp;"');"</f>
        <v>xlswrite('G:\Mi unidad\1. PROYECTOS TELLO 2022\SCM SPILL OVERS\outputs\pobreza\informalidad\1%\simulacion_1\output_tests.xlsx',ub_vec_79','ub_vec_79');</v>
      </c>
      <c r="LE123">
        <v>79</v>
      </c>
      <c r="LF123" t="str">
        <f>"xlswrite('G:\Mi unidad\1. PROYECTOS TELLO 2022\SCM SPILL OVERS\outputs\pobreza\alimentos\1%\simulacion_1\output_tests.xlsx',ub_vec_"&amp;LE123&amp;"','ub_vec_"&amp;LE123&amp;"');"</f>
        <v>xlswrite('G:\Mi unidad\1. PROYECTOS TELLO 2022\SCM SPILL OVERS\outputs\pobreza\alimentos\1%\simulacion_1\output_tests.xlsx',ub_vec_79','ub_vec_79');</v>
      </c>
      <c r="LL123">
        <v>79</v>
      </c>
      <c r="LM123" t="str">
        <f>"xlswrite('G:\Mi unidad\1. PROYECTOS TELLO 2022\SCM SPILL OVERS\outputs\pobreza\jefe_hogar\1%\simulacion_1\output_tests.xlsx',ub_vec_"&amp;LL123&amp;"','ub_vec_"&amp;LL123&amp;"');"</f>
        <v>xlswrite('G:\Mi unidad\1. PROYECTOS TELLO 2022\SCM SPILL OVERS\outputs\pobreza\jefe_hogar\1%\simulacion_1\output_tests.xlsx',ub_vec_79','ub_vec_79');</v>
      </c>
      <c r="LS123">
        <v>79</v>
      </c>
      <c r="LT123" t="str">
        <f>"xlswrite('G:\Mi unidad\1. PROYECTOS TELLO 2022\SCM SPILL OVERS\outputs\pobreza\mujeres\1%\simulacion_1\output_tests.xlsx',ub_vec_"&amp;LS123&amp;"','ub_vec_"&amp;LS123&amp;"');"</f>
        <v>xlswrite('G:\Mi unidad\1. PROYECTOS TELLO 2022\SCM SPILL OVERS\outputs\pobreza\mujeres\1%\simulacion_1\output_tests.xlsx',ub_vec_79','ub_vec_79');</v>
      </c>
      <c r="ME123">
        <v>79</v>
      </c>
      <c r="MF123" t="str">
        <f>"xlswrite('G:\Mi unidad\1. PROYECTOS TELLO 2022\SCM SPILL OVERS\outputs\pobreza\criminalidad\1%\simulacion_1\output_tests.xlsx',ub_vec_"&amp;ME123&amp;"','ub_vec_"&amp;ME123&amp;"');"</f>
        <v>xlswrite('G:\Mi unidad\1. PROYECTOS TELLO 2022\SCM SPILL OVERS\outputs\pobreza\criminalidad\1%\simulacion_1\output_tests.xlsx',ub_vec_79','ub_vec_79');</v>
      </c>
    </row>
    <row r="124" spans="64:344" x14ac:dyDescent="0.3">
      <c r="BL124">
        <v>79</v>
      </c>
      <c r="BM124" s="1" t="str">
        <f>"A_"&amp;BL122&amp;"(:,ind_"&amp;BL122&amp;" == 0) = [];"</f>
        <v>A_79(:,ind_79 == 0) = [];</v>
      </c>
      <c r="BR124">
        <v>79</v>
      </c>
      <c r="BS124" s="1" t="str">
        <f>"ind_"&amp;BR122&amp;" = xlsread('spillover_bajo_niv_educ_"&amp;BR122&amp;".xlsx')"</f>
        <v>ind_79 = xlsread('spillover_bajo_niv_educ_79.xlsx')</v>
      </c>
      <c r="BX124">
        <v>79</v>
      </c>
      <c r="BY124" s="1" t="str">
        <f>"ind_"&amp;BX122&amp;" = xlsread('spillover_bajo_ingreso_"&amp;BX122&amp;".xlsx')"</f>
        <v>ind_79 = xlsread('spillover_bajo_ingreso_79.xlsx')</v>
      </c>
      <c r="CD124">
        <v>79</v>
      </c>
      <c r="CE124" s="1" t="str">
        <f>"ind_"&amp;CD122&amp;" = xlsread('spillover_densidad_"&amp;CD122&amp;".xlsx')"</f>
        <v>ind_79 = xlsread('spillover_densidad_79.xlsx')</v>
      </c>
      <c r="CJ124">
        <v>79</v>
      </c>
      <c r="CK124" s="1" t="str">
        <f>"ind_"&amp;CJ122&amp;" = xlsread('spillover_densidad_g_"&amp;CJ122&amp;".xlsx')"</f>
        <v>ind_79 = xlsread('spillover_densidad_g_79.xlsx')</v>
      </c>
      <c r="CP124">
        <v>79</v>
      </c>
      <c r="CQ124" s="1" t="str">
        <f>"ind_"&amp;CP122&amp;" = xlsread('spillover_tiempo_cs_"&amp;CP122&amp;".xlsx')"</f>
        <v>ind_79 = xlsread('spillover_tiempo_cs_79.xlsx')</v>
      </c>
      <c r="CW124">
        <v>79</v>
      </c>
      <c r="CX124" t="str">
        <f>"% Provincia_"&amp;CW124</f>
        <v>% Provincia_79</v>
      </c>
      <c r="DB124">
        <v>79</v>
      </c>
      <c r="DC124" s="1" t="str">
        <f>"ind_"&amp;DB122&amp;" = xlsread('spillover_criminalidad_"&amp;DB122&amp;".xlsx')"</f>
        <v>ind_79 = xlsread('spillover_criminalidad_79.xlsx')</v>
      </c>
      <c r="DG124">
        <v>79</v>
      </c>
      <c r="DH124" s="1" t="str">
        <f>"ind_"&amp;DG122&amp;" = xlsread('spillover_jefe_hogar_"&amp;DG122&amp;".xlsx')"</f>
        <v>ind_79 = xlsread('spillover_jefe_hogar_79.xlsx')</v>
      </c>
      <c r="DL124">
        <v>79</v>
      </c>
      <c r="DM124" s="1" t="str">
        <f>"ind_"&amp;DL122&amp;" = xlsread('spillover_mujeres_"&amp;DL122&amp;".xlsx')"</f>
        <v>ind_79 = xlsread('spillover_mujeres_79.xlsx')</v>
      </c>
      <c r="DQ124" s="1"/>
      <c r="EG124">
        <v>55</v>
      </c>
      <c r="EH124" s="1" t="str">
        <f>"Y_Ts_"&amp;EG124&amp;" = Y_"&amp;EG124&amp;"(:,T+s);"</f>
        <v>Y_Ts_55 = Y_55(:,T+s);</v>
      </c>
      <c r="FF124" s="1" t="str">
        <f>"xlswrite('G:\Mi unidad\1. PROYECTOS TELLO 2022\SCM SPILL OVERS\outputs\pobreza\distancia_centro_salud\1%\simulacion_1\observado_outputs.xlsx',tratado_"&amp;$A6&amp;","&amp;$A6&amp;");"</f>
        <v>xlswrite('G:\Mi unidad\1. PROYECTOS TELLO 2022\SCM SPILL OVERS\outputs\pobreza\distancia_centro_salud\1%\simulacion_1\observado_outputs.xlsx',tratado_17,17);</v>
      </c>
      <c r="FM124" s="1" t="str">
        <f>"xlswrite('G:\Mi unidad\1. PROYECTOS TELLO 2022\SCM SPILL OVERS\outputs\pobreza\informalidad\1%\simulacion_1\observado_outputs.xlsx',tratado_"&amp;$A6&amp;","&amp;$A6&amp;");"</f>
        <v>xlswrite('G:\Mi unidad\1. PROYECTOS TELLO 2022\SCM SPILL OVERS\outputs\pobreza\informalidad\1%\simulacion_1\observado_outputs.xlsx',tratado_17,17);</v>
      </c>
      <c r="FS124" s="1" t="str">
        <f>"xlswrite('G:\Mi unidad\1. PROYECTOS TELLO 2022\SCM SPILL OVERS\outputs\pobreza\densidad\1%\simulacion_1\observado_outputs.xlsx',tratado_"&amp;$A6&amp;","&amp;$A6&amp;");"</f>
        <v>xlswrite('G:\Mi unidad\1. PROYECTOS TELLO 2022\SCM SPILL OVERS\outputs\pobreza\densidad\1%\simulacion_1\observado_outputs.xlsx',tratado_17,17);</v>
      </c>
      <c r="FZ124" s="1" t="str">
        <f>"xlswrite('G:\Mi unidad\1. PROYECTOS TELLO 2022\SCM SPILL OVERS\outputs\pobreza\bajo_niv_educ\1%\simulacion_1\observado_outputs.xlsx',tratado_"&amp;$A6&amp;","&amp;$A6&amp;");"</f>
        <v>xlswrite('G:\Mi unidad\1. PROYECTOS TELLO 2022\SCM SPILL OVERS\outputs\pobreza\bajo_niv_educ\1%\simulacion_1\observado_outputs.xlsx',tratado_17,17);</v>
      </c>
      <c r="GF124" s="1" t="str">
        <f>"xlswrite('G:\Mi unidad\1. PROYECTOS TELLO 2022\SCM SPILL OVERS\outputs\pobreza\bajo_ingreso\1%\simulacion_1\observado_outputs.xlsx',tratado_"&amp;$A6&amp;","&amp;$A6&amp;");"</f>
        <v>xlswrite('G:\Mi unidad\1. PROYECTOS TELLO 2022\SCM SPILL OVERS\outputs\pobreza\bajo_ingreso\1%\simulacion_1\observado_outputs.xlsx',tratado_17,17);</v>
      </c>
      <c r="GL124" s="1" t="str">
        <f>"xlswrite('G:\Mi unidad\1. PROYECTOS TELLO 2022\SCM SPILL OVERS\outputs\pobreza\densidad_g\1%\simulacion_1\observado_outputs.xlsx',tratado_"&amp;$A6&amp;","&amp;$A6&amp;");"</f>
        <v>xlswrite('G:\Mi unidad\1. PROYECTOS TELLO 2022\SCM SPILL OVERS\outputs\pobreza\densidad_g\1%\simulacion_1\observado_outputs.xlsx',tratado_17,17);</v>
      </c>
      <c r="GS124" s="1" t="str">
        <f>"xlswrite('G:\Mi unidad\1. PROYECTOS TELLO 2022\SCM SPILL OVERS\outputs\pobreza\alimentos\1%\simulacion_1\observado_outputs.xlsx',tratado_"&amp;$A6&amp;","&amp;$A6&amp;");"</f>
        <v>xlswrite('G:\Mi unidad\1. PROYECTOS TELLO 2022\SCM SPILL OVERS\outputs\pobreza\alimentos\1%\simulacion_1\observado_outputs.xlsx',tratado_17,17);</v>
      </c>
      <c r="GZ124" s="1" t="str">
        <f>"xlswrite('G:\Mi unidad\1. PROYECTOS TELLO 2022\SCM SPILL OVERS\outputs\pobreza\jefe_hogar\1%\simulacion_1\observado_outputs.xlsx',tratado_"&amp;$A6&amp;","&amp;$A6&amp;");"</f>
        <v>xlswrite('G:\Mi unidad\1. PROYECTOS TELLO 2022\SCM SPILL OVERS\outputs\pobreza\jefe_hogar\1%\simulacion_1\observado_outputs.xlsx',tratado_17,17);</v>
      </c>
      <c r="HF124" s="1" t="str">
        <f>"xlswrite('G:\Mi unidad\1. PROYECTOS TELLO 2022\SCM SPILL OVERS\outputs\pobreza\mujeres\1%\simulacion_1\observado_outputs.xlsx',tratado_"&amp;$A6&amp;","&amp;$A6&amp;");"</f>
        <v>xlswrite('G:\Mi unidad\1. PROYECTOS TELLO 2022\SCM SPILL OVERS\outputs\pobreza\mujeres\1%\simulacion_1\observado_outputs.xlsx',tratado_17,17);</v>
      </c>
      <c r="HL124" s="1" t="str">
        <f>"xlswrite('G:\Mi unidad\1. PROYECTOS TELLO 2022\SCM SPILL OVERS\outputs\pobreza\criminalidad\1%\simulacion_1\observado_outputs.xlsx',tratado_"&amp;$A6&amp;","&amp;$A6&amp;");"</f>
        <v>xlswrite('G:\Mi unidad\1. PROYECTOS TELLO 2022\SCM SPILL OVERS\outputs\pobreza\criminalidad\1%\simulacion_1\observado_outputs.xlsx',tratado_17,17);</v>
      </c>
      <c r="HS124">
        <v>44</v>
      </c>
      <c r="HT124" t="str">
        <f>"    [p_value_"&amp;HS124&amp; ",lb_"&amp;HS124&amp;",ub_"&amp;HS124&amp;"] = sp_andrews_te(Y_pre_"&amp;HS124&amp;",pobreza_"&amp;HS124&amp;"(:,T+s),A_"&amp;HS124&amp;",C,.05);"</f>
        <v xml:space="preserve">    [p_value_44,lb_44,ub_44] = sp_andrews_te(Y_pre_44,pobreza_44(:,T+s),A_44,C,.05);</v>
      </c>
      <c r="HZ124">
        <v>75</v>
      </c>
      <c r="IA124" t="s">
        <v>35</v>
      </c>
      <c r="IG124">
        <v>79</v>
      </c>
      <c r="IH124" t="str">
        <f>"xlswrite('G:\Mi unidad\1. PROYECTOS TELLO 2022\SCM SPILL OVERS\outputs\pobreza\bajo_niv_educ\1%\simulacion_1\output_tests.xlsx',p_value_vec_"&amp;IG124&amp;"','p_value_vec_"&amp;IG124&amp;"');"</f>
        <v>xlswrite('G:\Mi unidad\1. PROYECTOS TELLO 2022\SCM SPILL OVERS\outputs\pobreza\bajo_niv_educ\1%\simulacion_1\output_tests.xlsx',p_value_vec_79','p_value_vec_79');</v>
      </c>
      <c r="IU124">
        <v>79</v>
      </c>
      <c r="IV124" t="str">
        <f>"xlswrite('G:\Mi unidad\1. PROYECTOS TELLO 2022\SCM SPILL OVERS\outputs\pobreza\bajo_ingreso\1%\simulacion_1\output_tests.xlsx',p_value_vec_"&amp;IU124&amp;"','p_value_vec_"&amp;IU124&amp;"');"</f>
        <v>xlswrite('G:\Mi unidad\1. PROYECTOS TELLO 2022\SCM SPILL OVERS\outputs\pobreza\bajo_ingreso\1%\simulacion_1\output_tests.xlsx',p_value_vec_79','p_value_vec_79');</v>
      </c>
      <c r="JG124">
        <v>79</v>
      </c>
      <c r="JH124" t="str">
        <f>"xlswrite('G:\Mi unidad\1. PROYECTOS TELLO 2022\SCM SPILL OVERS\outputs\pobreza\densidad\1%\simulacion_1\output_tests.xlsx',p_value_vec_"&amp;JG124&amp;"','p_value_vec_"&amp;JG124&amp;"');"</f>
        <v>xlswrite('G:\Mi unidad\1. PROYECTOS TELLO 2022\SCM SPILL OVERS\outputs\pobreza\densidad\1%\simulacion_1\output_tests.xlsx',p_value_vec_79','p_value_vec_79');</v>
      </c>
      <c r="JS124">
        <v>79</v>
      </c>
      <c r="JT124" t="str">
        <f>"xlswrite('G:\Mi unidad\1. PROYECTOS TELLO 2022\SCM SPILL OVERS\outputs\pobreza\densidad_g\1%\simulacion_1\output_tests.xlsx',p_value_vec_"&amp;JS124&amp;"','p_value_vec_"&amp;JS124&amp;"');"</f>
        <v>xlswrite('G:\Mi unidad\1. PROYECTOS TELLO 2022\SCM SPILL OVERS\outputs\pobreza\densidad_g\1%\simulacion_1\output_tests.xlsx',p_value_vec_79','p_value_vec_79');</v>
      </c>
      <c r="KE124">
        <v>79</v>
      </c>
      <c r="KF124" t="str">
        <f>"xlswrite('G:\Mi unidad\1. PROYECTOS TELLO 2022\SCM SPILL OVERS\outputs\pobreza\distancia_centro_salud\1%\simulacion_1\output_tests.xlsx',p_value_vec_"&amp;KE124&amp;"','p_value_vec_"&amp;KE124&amp;"');"</f>
        <v>xlswrite('G:\Mi unidad\1. PROYECTOS TELLO 2022\SCM SPILL OVERS\outputs\pobreza\distancia_centro_salud\1%\simulacion_1\output_tests.xlsx',p_value_vec_79','p_value_vec_79');</v>
      </c>
      <c r="KR124">
        <v>79</v>
      </c>
      <c r="KS124" t="str">
        <f>"xlswrite('G:\Mi unidad\1. PROYECTOS TELLO 2022\SCM SPILL OVERS\outputs\pobreza\informalidad\1%\simulacion_1\output_tests.xlsx',p_value_vec_"&amp;KR124&amp;"','p_value_vec_"&amp;KR124&amp;"');"</f>
        <v>xlswrite('G:\Mi unidad\1. PROYECTOS TELLO 2022\SCM SPILL OVERS\outputs\pobreza\informalidad\1%\simulacion_1\output_tests.xlsx',p_value_vec_79','p_value_vec_79');</v>
      </c>
      <c r="LE124">
        <v>79</v>
      </c>
      <c r="LF124" t="str">
        <f>"xlswrite('G:\Mi unidad\1. PROYECTOS TELLO 2022\SCM SPILL OVERS\outputs\pobreza\alimentos\1%\simulacion_1\output_tests.xlsx',p_value_vec_"&amp;LE124&amp;"','p_value_vec_"&amp;LE124&amp;"');"</f>
        <v>xlswrite('G:\Mi unidad\1. PROYECTOS TELLO 2022\SCM SPILL OVERS\outputs\pobreza\alimentos\1%\simulacion_1\output_tests.xlsx',p_value_vec_79','p_value_vec_79');</v>
      </c>
      <c r="LL124">
        <v>79</v>
      </c>
      <c r="LM124" t="str">
        <f>"xlswrite('G:\Mi unidad\1. PROYECTOS TELLO 2022\SCM SPILL OVERS\outputs\pobreza\jefe_hogar\1%\simulacion_1\output_tests.xlsx',p_value_vec_"&amp;LL124&amp;"','p_value_vec_"&amp;LL124&amp;"');"</f>
        <v>xlswrite('G:\Mi unidad\1. PROYECTOS TELLO 2022\SCM SPILL OVERS\outputs\pobreza\jefe_hogar\1%\simulacion_1\output_tests.xlsx',p_value_vec_79','p_value_vec_79');</v>
      </c>
      <c r="LS124">
        <v>79</v>
      </c>
      <c r="LT124" t="str">
        <f>"xlswrite('G:\Mi unidad\1. PROYECTOS TELLO 2022\SCM SPILL OVERS\outputs\pobreza\mujeres\1%\simulacion_1\output_tests.xlsx',p_value_vec_"&amp;LS124&amp;"','p_value_vec_"&amp;LS124&amp;"');"</f>
        <v>xlswrite('G:\Mi unidad\1. PROYECTOS TELLO 2022\SCM SPILL OVERS\outputs\pobreza\mujeres\1%\simulacion_1\output_tests.xlsx',p_value_vec_79','p_value_vec_79');</v>
      </c>
      <c r="ME124">
        <v>79</v>
      </c>
      <c r="MF124" t="str">
        <f>"xlswrite('G:\Mi unidad\1. PROYECTOS TELLO 2022\SCM SPILL OVERS\outputs\pobreza\criminalidad\1%\simulacion_1\output_tests.xlsx',p_value_vec_"&amp;ME124&amp;"','p_value_vec_"&amp;ME124&amp;"');"</f>
        <v>xlswrite('G:\Mi unidad\1. PROYECTOS TELLO 2022\SCM SPILL OVERS\outputs\pobreza\criminalidad\1%\simulacion_1\output_tests.xlsx',p_value_vec_79','p_value_vec_79');</v>
      </c>
    </row>
    <row r="125" spans="64:344" x14ac:dyDescent="0.3">
      <c r="BL125">
        <v>79</v>
      </c>
      <c r="BR125">
        <v>79</v>
      </c>
      <c r="BS125" s="1" t="str">
        <f>"A_"&amp;BR122&amp;" = eye(N);"</f>
        <v>A_79 = eye(N);</v>
      </c>
      <c r="BX125">
        <v>79</v>
      </c>
      <c r="BY125" s="1" t="str">
        <f>"A_"&amp;BX122&amp;" = eye(N);"</f>
        <v>A_79 = eye(N);</v>
      </c>
      <c r="CD125">
        <v>79</v>
      </c>
      <c r="CE125" s="1" t="str">
        <f>"A_"&amp;CD122&amp;" = eye(N);"</f>
        <v>A_79 = eye(N);</v>
      </c>
      <c r="CJ125">
        <v>79</v>
      </c>
      <c r="CK125" s="1" t="str">
        <f>"A_"&amp;CJ122&amp;" = eye(N);"</f>
        <v>A_79 = eye(N);</v>
      </c>
      <c r="CP125">
        <v>79</v>
      </c>
      <c r="CQ125" s="1" t="str">
        <f>"A_"&amp;CP122&amp;" = eye(N);"</f>
        <v>A_79 = eye(N);</v>
      </c>
      <c r="CW125">
        <v>79</v>
      </c>
      <c r="CX125" s="1" t="str">
        <f>"ind_"&amp;CW123&amp;" = xlsread('spillover_alimentos_"&amp;CW123&amp;".xlsx')"</f>
        <v>ind_79 = xlsread('spillover_alimentos_79.xlsx')</v>
      </c>
      <c r="DB125">
        <v>79</v>
      </c>
      <c r="DC125" s="1" t="str">
        <f>"A_"&amp;DB122&amp;" = eye(N);"</f>
        <v>A_79 = eye(N);</v>
      </c>
      <c r="DG125">
        <v>79</v>
      </c>
      <c r="DH125" s="1" t="str">
        <f>"A_"&amp;DG122&amp;" = eye(N);"</f>
        <v>A_79 = eye(N);</v>
      </c>
      <c r="DL125">
        <v>79</v>
      </c>
      <c r="DM125" s="1" t="str">
        <f>"A_"&amp;DL122&amp;" = eye(N);"</f>
        <v>A_79 = eye(N);</v>
      </c>
      <c r="DQ125" s="1"/>
      <c r="EG125">
        <v>55</v>
      </c>
      <c r="EH125" s="1" t="str">
        <f>"gamma_hat_"&amp;EG124&amp;" = (A_"&amp;EG124&amp;"'*M_hat_"&amp;EG124&amp;"*A_"&amp;EG124&amp;")\(A_"&amp;EG124&amp;"'*(eye(N)-B_hat_"&amp;EG124&amp;")'*((eye(N)-B_hat_"&amp;EG124&amp;")*Y_Ts_"&amp;EG124&amp;"-a_hat_"&amp;EG124&amp;"));"</f>
        <v>gamma_hat_55 = (A_55'*M_hat_55*A_55)\(A_55'*(eye(N)-B_hat_55)'*((eye(N)-B_hat_55)*Y_Ts_55-a_hat_55));</v>
      </c>
      <c r="FF125" s="1" t="str">
        <f>"xlswrite('G:\Mi unidad\1. PROYECTOS TELLO 2022\SCM SPILL OVERS\outputs\pobreza\distancia_centro_salud\1%\simulacion_1\observado_outputs.xlsx',tratado_"&amp;$A7&amp;","&amp;$A7&amp;");"</f>
        <v>xlswrite('G:\Mi unidad\1. PROYECTOS TELLO 2022\SCM SPILL OVERS\outputs\pobreza\distancia_centro_salud\1%\simulacion_1\observado_outputs.xlsx',tratado_18,18);</v>
      </c>
      <c r="FM125" s="1" t="str">
        <f>"xlswrite('G:\Mi unidad\1. PROYECTOS TELLO 2022\SCM SPILL OVERS\outputs\pobreza\informalidad\1%\simulacion_1\observado_outputs.xlsx',tratado_"&amp;$A7&amp;","&amp;$A7&amp;");"</f>
        <v>xlswrite('G:\Mi unidad\1. PROYECTOS TELLO 2022\SCM SPILL OVERS\outputs\pobreza\informalidad\1%\simulacion_1\observado_outputs.xlsx',tratado_18,18);</v>
      </c>
      <c r="FS125" s="1" t="str">
        <f>"xlswrite('G:\Mi unidad\1. PROYECTOS TELLO 2022\SCM SPILL OVERS\outputs\pobreza\densidad\1%\simulacion_1\observado_outputs.xlsx',tratado_"&amp;$A7&amp;","&amp;$A7&amp;");"</f>
        <v>xlswrite('G:\Mi unidad\1. PROYECTOS TELLO 2022\SCM SPILL OVERS\outputs\pobreza\densidad\1%\simulacion_1\observado_outputs.xlsx',tratado_18,18);</v>
      </c>
      <c r="FZ125" s="1" t="str">
        <f>"xlswrite('G:\Mi unidad\1. PROYECTOS TELLO 2022\SCM SPILL OVERS\outputs\pobreza\bajo_niv_educ\1%\simulacion_1\observado_outputs.xlsx',tratado_"&amp;$A7&amp;","&amp;$A7&amp;");"</f>
        <v>xlswrite('G:\Mi unidad\1. PROYECTOS TELLO 2022\SCM SPILL OVERS\outputs\pobreza\bajo_niv_educ\1%\simulacion_1\observado_outputs.xlsx',tratado_18,18);</v>
      </c>
      <c r="GF125" s="1" t="str">
        <f>"xlswrite('G:\Mi unidad\1. PROYECTOS TELLO 2022\SCM SPILL OVERS\outputs\pobreza\bajo_ingreso\1%\simulacion_1\observado_outputs.xlsx',tratado_"&amp;$A7&amp;","&amp;$A7&amp;");"</f>
        <v>xlswrite('G:\Mi unidad\1. PROYECTOS TELLO 2022\SCM SPILL OVERS\outputs\pobreza\bajo_ingreso\1%\simulacion_1\observado_outputs.xlsx',tratado_18,18);</v>
      </c>
      <c r="GL125" s="1" t="str">
        <f>"xlswrite('G:\Mi unidad\1. PROYECTOS TELLO 2022\SCM SPILL OVERS\outputs\pobreza\densidad_g\1%\simulacion_1\observado_outputs.xlsx',tratado_"&amp;$A7&amp;","&amp;$A7&amp;");"</f>
        <v>xlswrite('G:\Mi unidad\1. PROYECTOS TELLO 2022\SCM SPILL OVERS\outputs\pobreza\densidad_g\1%\simulacion_1\observado_outputs.xlsx',tratado_18,18);</v>
      </c>
      <c r="GS125" s="1" t="str">
        <f>"xlswrite('G:\Mi unidad\1. PROYECTOS TELLO 2022\SCM SPILL OVERS\outputs\pobreza\alimentos\1%\simulacion_1\observado_outputs.xlsx',tratado_"&amp;$A7&amp;","&amp;$A7&amp;");"</f>
        <v>xlswrite('G:\Mi unidad\1. PROYECTOS TELLO 2022\SCM SPILL OVERS\outputs\pobreza\alimentos\1%\simulacion_1\observado_outputs.xlsx',tratado_18,18);</v>
      </c>
      <c r="GZ125" s="1" t="str">
        <f>"xlswrite('G:\Mi unidad\1. PROYECTOS TELLO 2022\SCM SPILL OVERS\outputs\pobreza\jefe_hogar\1%\simulacion_1\observado_outputs.xlsx',tratado_"&amp;$A7&amp;","&amp;$A7&amp;");"</f>
        <v>xlswrite('G:\Mi unidad\1. PROYECTOS TELLO 2022\SCM SPILL OVERS\outputs\pobreza\jefe_hogar\1%\simulacion_1\observado_outputs.xlsx',tratado_18,18);</v>
      </c>
      <c r="HF125" s="1" t="str">
        <f>"xlswrite('G:\Mi unidad\1. PROYECTOS TELLO 2022\SCM SPILL OVERS\outputs\pobreza\mujeres\1%\simulacion_1\observado_outputs.xlsx',tratado_"&amp;$A7&amp;","&amp;$A7&amp;");"</f>
        <v>xlswrite('G:\Mi unidad\1. PROYECTOS TELLO 2022\SCM SPILL OVERS\outputs\pobreza\mujeres\1%\simulacion_1\observado_outputs.xlsx',tratado_18,18);</v>
      </c>
      <c r="HL125" s="1" t="str">
        <f>"xlswrite('G:\Mi unidad\1. PROYECTOS TELLO 2022\SCM SPILL OVERS\outputs\pobreza\criminalidad\1%\simulacion_1\observado_outputs.xlsx',tratado_"&amp;$A7&amp;","&amp;$A7&amp;");"</f>
        <v>xlswrite('G:\Mi unidad\1. PROYECTOS TELLO 2022\SCM SPILL OVERS\outputs\pobreza\criminalidad\1%\simulacion_1\observado_outputs.xlsx',tratado_18,18);</v>
      </c>
      <c r="HS125">
        <v>44</v>
      </c>
      <c r="HT125" t="str">
        <f>"    p_value_vec_"&amp;HS125&amp;"(s) = p_value_"&amp;HS125&amp;";"</f>
        <v xml:space="preserve">    p_value_vec_44(s) = p_value_44;</v>
      </c>
      <c r="HZ125">
        <v>75</v>
      </c>
      <c r="IA125" t="s">
        <v>36</v>
      </c>
      <c r="IG125">
        <v>79</v>
      </c>
      <c r="IH125" t="str">
        <f>"xlswrite('G:\Mi unidad\1. PROYECTOS TELLO 2022\SCM SPILL OVERS\outputs\pobreza\bajo_niv_educ\1%\simulacion_1\output_tests.xlsx',alpha1_hat_vec_"&amp;IG125&amp;"','alpha1_hat_vec_"&amp;IG125&amp;"');"</f>
        <v>xlswrite('G:\Mi unidad\1. PROYECTOS TELLO 2022\SCM SPILL OVERS\outputs\pobreza\bajo_niv_educ\1%\simulacion_1\output_tests.xlsx',alpha1_hat_vec_79','alpha1_hat_vec_79');</v>
      </c>
      <c r="IU125">
        <v>79</v>
      </c>
      <c r="IV125" t="str">
        <f>"xlswrite('G:\Mi unidad\1. PROYECTOS TELLO 2022\SCM SPILL OVERS\outputs\pobreza\bajo_ingreso\1%\simulacion_1\output_tests.xlsx',alpha1_hat_vec_"&amp;IU125&amp;"','alpha1_hat_vec_"&amp;IU125&amp;"');"</f>
        <v>xlswrite('G:\Mi unidad\1. PROYECTOS TELLO 2022\SCM SPILL OVERS\outputs\pobreza\bajo_ingreso\1%\simulacion_1\output_tests.xlsx',alpha1_hat_vec_79','alpha1_hat_vec_79');</v>
      </c>
      <c r="JG125">
        <v>79</v>
      </c>
      <c r="JH125" t="str">
        <f>"xlswrite('G:\Mi unidad\1. PROYECTOS TELLO 2022\SCM SPILL OVERS\outputs\pobreza\densidad\1%\simulacion_1\output_tests.xlsx',alpha1_hat_vec_"&amp;JG125&amp;"','alpha1_hat_vec_"&amp;JG125&amp;"');"</f>
        <v>xlswrite('G:\Mi unidad\1. PROYECTOS TELLO 2022\SCM SPILL OVERS\outputs\pobreza\densidad\1%\simulacion_1\output_tests.xlsx',alpha1_hat_vec_79','alpha1_hat_vec_79');</v>
      </c>
      <c r="JS125">
        <v>79</v>
      </c>
      <c r="JT125" t="str">
        <f>"xlswrite('G:\Mi unidad\1. PROYECTOS TELLO 2022\SCM SPILL OVERS\outputs\pobreza\densidad_g\1%\simulacion_1\output_tests.xlsx',alpha1_hat_vec_"&amp;JS125&amp;"','alpha1_hat_vec_"&amp;JS125&amp;"');"</f>
        <v>xlswrite('G:\Mi unidad\1. PROYECTOS TELLO 2022\SCM SPILL OVERS\outputs\pobreza\densidad_g\1%\simulacion_1\output_tests.xlsx',alpha1_hat_vec_79','alpha1_hat_vec_79');</v>
      </c>
      <c r="KE125">
        <v>79</v>
      </c>
      <c r="KF125" t="str">
        <f>"xlswrite('G:\Mi unidad\1. PROYECTOS TELLO 2022\SCM SPILL OVERS\outputs\pobreza\distancia_centro_salud\1%\simulacion_1\output_tests.xlsx',alpha1_hat_vec_"&amp;KE125&amp;"','alpha1_hat_vec_"&amp;KE125&amp;"');"</f>
        <v>xlswrite('G:\Mi unidad\1. PROYECTOS TELLO 2022\SCM SPILL OVERS\outputs\pobreza\distancia_centro_salud\1%\simulacion_1\output_tests.xlsx',alpha1_hat_vec_79','alpha1_hat_vec_79');</v>
      </c>
      <c r="KR125">
        <v>79</v>
      </c>
      <c r="KS125" t="str">
        <f>"xlswrite('G:\Mi unidad\1. PROYECTOS TELLO 2022\SCM SPILL OVERS\outputs\pobreza\informalidad\1%\simulacion_1\output_tests.xlsx',alpha1_hat_vec_"&amp;KR125&amp;"','alpha1_hat_vec_"&amp;KR125&amp;"');"</f>
        <v>xlswrite('G:\Mi unidad\1. PROYECTOS TELLO 2022\SCM SPILL OVERS\outputs\pobreza\informalidad\1%\simulacion_1\output_tests.xlsx',alpha1_hat_vec_79','alpha1_hat_vec_79');</v>
      </c>
      <c r="LE125">
        <v>79</v>
      </c>
      <c r="LF125" t="str">
        <f>"xlswrite('G:\Mi unidad\1. PROYECTOS TELLO 2022\SCM SPILL OVERS\outputs\pobreza\alimentos\1%\simulacion_1\output_tests.xlsx',alpha1_hat_vec_"&amp;LE125&amp;"','alpha1_hat_vec_"&amp;LE125&amp;"');"</f>
        <v>xlswrite('G:\Mi unidad\1. PROYECTOS TELLO 2022\SCM SPILL OVERS\outputs\pobreza\alimentos\1%\simulacion_1\output_tests.xlsx',alpha1_hat_vec_79','alpha1_hat_vec_79');</v>
      </c>
      <c r="LL125">
        <v>79</v>
      </c>
      <c r="LM125" t="str">
        <f>"xlswrite('G:\Mi unidad\1. PROYECTOS TELLO 2022\SCM SPILL OVERS\outputs\pobreza\jefe_hogar\1%\simulacion_1\output_tests.xlsx',alpha1_hat_vec_"&amp;LL125&amp;"','alpha1_hat_vec_"&amp;LL125&amp;"');"</f>
        <v>xlswrite('G:\Mi unidad\1. PROYECTOS TELLO 2022\SCM SPILL OVERS\outputs\pobreza\jefe_hogar\1%\simulacion_1\output_tests.xlsx',alpha1_hat_vec_79','alpha1_hat_vec_79');</v>
      </c>
      <c r="LS125">
        <v>79</v>
      </c>
      <c r="LT125" t="str">
        <f>"xlswrite('G:\Mi unidad\1. PROYECTOS TELLO 2022\SCM SPILL OVERS\outputs\pobreza\mujeres\1%\simulacion_1\output_tests.xlsx',alpha1_hat_vec_"&amp;LS125&amp;"','alpha1_hat_vec_"&amp;LS125&amp;"');"</f>
        <v>xlswrite('G:\Mi unidad\1. PROYECTOS TELLO 2022\SCM SPILL OVERS\outputs\pobreza\mujeres\1%\simulacion_1\output_tests.xlsx',alpha1_hat_vec_79','alpha1_hat_vec_79');</v>
      </c>
      <c r="ME125">
        <v>79</v>
      </c>
      <c r="MF125" t="str">
        <f>"xlswrite('G:\Mi unidad\1. PROYECTOS TELLO 2022\SCM SPILL OVERS\outputs\pobreza\criminalidad\1%\simulacion_1\output_tests.xlsx',alpha1_hat_vec_"&amp;ME125&amp;"','alpha1_hat_vec_"&amp;ME125&amp;"');"</f>
        <v>xlswrite('G:\Mi unidad\1. PROYECTOS TELLO 2022\SCM SPILL OVERS\outputs\pobreza\criminalidad\1%\simulacion_1\output_tests.xlsx',alpha1_hat_vec_79','alpha1_hat_vec_79');</v>
      </c>
    </row>
    <row r="126" spans="64:344" x14ac:dyDescent="0.3">
      <c r="BL126">
        <v>79</v>
      </c>
      <c r="BR126">
        <v>79</v>
      </c>
      <c r="BS126" s="1" t="str">
        <f>"A_"&amp;BR122&amp;"(:,ind_"&amp;BR122&amp;" == 0) = [];"</f>
        <v>A_79(:,ind_79 == 0) = [];</v>
      </c>
      <c r="BX126">
        <v>79</v>
      </c>
      <c r="BY126" s="1" t="str">
        <f>"A_"&amp;BX122&amp;"(:,ind_"&amp;BX122&amp;" == 0) = [];"</f>
        <v>A_79(:,ind_79 == 0) = [];</v>
      </c>
      <c r="CD126">
        <v>79</v>
      </c>
      <c r="CE126" s="1" t="str">
        <f>"A_"&amp;CD122&amp;"(:,ind_"&amp;CD122&amp;" == 0) = [];"</f>
        <v>A_79(:,ind_79 == 0) = [];</v>
      </c>
      <c r="CJ126">
        <v>79</v>
      </c>
      <c r="CK126" s="1" t="str">
        <f>"A_"&amp;CJ122&amp;"(:,ind_"&amp;CJ122&amp;" == 0) = [];"</f>
        <v>A_79(:,ind_79 == 0) = [];</v>
      </c>
      <c r="CP126">
        <v>79</v>
      </c>
      <c r="CQ126" s="1" t="str">
        <f>"A_"&amp;CP122&amp;"(:,ind_"&amp;CP122&amp;" == 0) = [];"</f>
        <v>A_79(:,ind_79 == 0) = [];</v>
      </c>
      <c r="CW126">
        <v>79</v>
      </c>
      <c r="CX126" s="1" t="str">
        <f>"A_"&amp;CW123&amp;" = eye(N);"</f>
        <v>A_79 = eye(N);</v>
      </c>
      <c r="DB126">
        <v>79</v>
      </c>
      <c r="DC126" s="1" t="str">
        <f>"A_"&amp;DB122&amp;"(:,ind_"&amp;DB122&amp;" == 0) = [];"</f>
        <v>A_79(:,ind_79 == 0) = [];</v>
      </c>
      <c r="DG126">
        <v>79</v>
      </c>
      <c r="DH126" s="1" t="str">
        <f>"A_"&amp;DG122&amp;"(:,ind_"&amp;DG122&amp;" == 0) = [];"</f>
        <v>A_79(:,ind_79 == 0) = [];</v>
      </c>
      <c r="DL126">
        <v>79</v>
      </c>
      <c r="DM126" s="1" t="str">
        <f>"A_"&amp;DL122&amp;"(:,ind_"&amp;DL122&amp;" == 0) = [];"</f>
        <v>A_79(:,ind_79 == 0) = [];</v>
      </c>
      <c r="DQ126" s="1"/>
      <c r="EG126">
        <v>55</v>
      </c>
      <c r="EH126" s="1" t="str">
        <f>"alpha_hat_"&amp;EG126&amp;" = A_"&amp;EG126&amp;"*gamma_hat_"&amp;EG126&amp;";"</f>
        <v>alpha_hat_55 = A_55*gamma_hat_55;</v>
      </c>
      <c r="FF126" s="1" t="str">
        <f>"xlswrite('G:\Mi unidad\1. PROYECTOS TELLO 2022\SCM SPILL OVERS\outputs\pobreza\distancia_centro_salud\1%\simulacion_1\observado_outputs.xlsx',tratado_"&amp;$A8&amp;","&amp;$A8&amp;");"</f>
        <v>xlswrite('G:\Mi unidad\1. PROYECTOS TELLO 2022\SCM SPILL OVERS\outputs\pobreza\distancia_centro_salud\1%\simulacion_1\observado_outputs.xlsx',tratado_23,23);</v>
      </c>
      <c r="FM126" s="1" t="str">
        <f>"xlswrite('G:\Mi unidad\1. PROYECTOS TELLO 2022\SCM SPILL OVERS\outputs\pobreza\informalidad\1%\simulacion_1\observado_outputs.xlsx',tratado_"&amp;$A8&amp;","&amp;$A8&amp;");"</f>
        <v>xlswrite('G:\Mi unidad\1. PROYECTOS TELLO 2022\SCM SPILL OVERS\outputs\pobreza\informalidad\1%\simulacion_1\observado_outputs.xlsx',tratado_23,23);</v>
      </c>
      <c r="FS126" s="1" t="str">
        <f>"xlswrite('G:\Mi unidad\1. PROYECTOS TELLO 2022\SCM SPILL OVERS\outputs\pobreza\densidad\1%\simulacion_1\observado_outputs.xlsx',tratado_"&amp;$A8&amp;","&amp;$A8&amp;");"</f>
        <v>xlswrite('G:\Mi unidad\1. PROYECTOS TELLO 2022\SCM SPILL OVERS\outputs\pobreza\densidad\1%\simulacion_1\observado_outputs.xlsx',tratado_23,23);</v>
      </c>
      <c r="FZ126" s="1" t="str">
        <f>"xlswrite('G:\Mi unidad\1. PROYECTOS TELLO 2022\SCM SPILL OVERS\outputs\pobreza\bajo_niv_educ\1%\simulacion_1\observado_outputs.xlsx',tratado_"&amp;$A8&amp;","&amp;$A8&amp;");"</f>
        <v>xlswrite('G:\Mi unidad\1. PROYECTOS TELLO 2022\SCM SPILL OVERS\outputs\pobreza\bajo_niv_educ\1%\simulacion_1\observado_outputs.xlsx',tratado_23,23);</v>
      </c>
      <c r="GF126" s="1" t="str">
        <f>"xlswrite('G:\Mi unidad\1. PROYECTOS TELLO 2022\SCM SPILL OVERS\outputs\pobreza\bajo_ingreso\1%\simulacion_1\observado_outputs.xlsx',tratado_"&amp;$A8&amp;","&amp;$A8&amp;");"</f>
        <v>xlswrite('G:\Mi unidad\1. PROYECTOS TELLO 2022\SCM SPILL OVERS\outputs\pobreza\bajo_ingreso\1%\simulacion_1\observado_outputs.xlsx',tratado_23,23);</v>
      </c>
      <c r="GL126" s="1" t="str">
        <f>"xlswrite('G:\Mi unidad\1. PROYECTOS TELLO 2022\SCM SPILL OVERS\outputs\pobreza\densidad_g\1%\simulacion_1\observado_outputs.xlsx',tratado_"&amp;$A8&amp;","&amp;$A8&amp;");"</f>
        <v>xlswrite('G:\Mi unidad\1. PROYECTOS TELLO 2022\SCM SPILL OVERS\outputs\pobreza\densidad_g\1%\simulacion_1\observado_outputs.xlsx',tratado_23,23);</v>
      </c>
      <c r="GS126" s="1" t="str">
        <f>"xlswrite('G:\Mi unidad\1. PROYECTOS TELLO 2022\SCM SPILL OVERS\outputs\pobreza\alimentos\1%\simulacion_1\observado_outputs.xlsx',tratado_"&amp;$A8&amp;","&amp;$A8&amp;");"</f>
        <v>xlswrite('G:\Mi unidad\1. PROYECTOS TELLO 2022\SCM SPILL OVERS\outputs\pobreza\alimentos\1%\simulacion_1\observado_outputs.xlsx',tratado_23,23);</v>
      </c>
      <c r="GZ126" s="1" t="str">
        <f>"xlswrite('G:\Mi unidad\1. PROYECTOS TELLO 2022\SCM SPILL OVERS\outputs\pobreza\jefe_hogar\1%\simulacion_1\observado_outputs.xlsx',tratado_"&amp;$A8&amp;","&amp;$A8&amp;");"</f>
        <v>xlswrite('G:\Mi unidad\1. PROYECTOS TELLO 2022\SCM SPILL OVERS\outputs\pobreza\jefe_hogar\1%\simulacion_1\observado_outputs.xlsx',tratado_23,23);</v>
      </c>
      <c r="HF126" s="1" t="str">
        <f>"xlswrite('G:\Mi unidad\1. PROYECTOS TELLO 2022\SCM SPILL OVERS\outputs\pobreza\mujeres\1%\simulacion_1\observado_outputs.xlsx',tratado_"&amp;$A8&amp;","&amp;$A8&amp;");"</f>
        <v>xlswrite('G:\Mi unidad\1. PROYECTOS TELLO 2022\SCM SPILL OVERS\outputs\pobreza\mujeres\1%\simulacion_1\observado_outputs.xlsx',tratado_23,23);</v>
      </c>
      <c r="HL126" s="1" t="str">
        <f>"xlswrite('G:\Mi unidad\1. PROYECTOS TELLO 2022\SCM SPILL OVERS\outputs\pobreza\criminalidad\1%\simulacion_1\observado_outputs.xlsx',tratado_"&amp;$A8&amp;","&amp;$A8&amp;");"</f>
        <v>xlswrite('G:\Mi unidad\1. PROYECTOS TELLO 2022\SCM SPILL OVERS\outputs\pobreza\criminalidad\1%\simulacion_1\observado_outputs.xlsx',tratado_23,23);</v>
      </c>
      <c r="HS126">
        <v>44</v>
      </c>
      <c r="HT126" t="str">
        <f>"    lb_vec_"&amp;HS126&amp;"(s) = lb_"&amp;HS126&amp;";"</f>
        <v xml:space="preserve">    lb_vec_44(s) = lb_44;</v>
      </c>
      <c r="HZ126">
        <v>75</v>
      </c>
      <c r="IA126" t="s">
        <v>37</v>
      </c>
      <c r="IG126">
        <v>79</v>
      </c>
      <c r="IH126" t="str">
        <f>"xlswrite('G:\Mi unidad\1. PROYECTOS TELLO 2022\SCM SPILL OVERS\outputs\pobreza\bajo_niv_educ\1%\simulacion_1\output_tests.xlsx',spillover_test_"&amp;IG126&amp;"','sp_test_"&amp;IG126&amp;"');"</f>
        <v>xlswrite('G:\Mi unidad\1. PROYECTOS TELLO 2022\SCM SPILL OVERS\outputs\pobreza\bajo_niv_educ\1%\simulacion_1\output_tests.xlsx',spillover_test_79','sp_test_79');</v>
      </c>
      <c r="IU126">
        <v>79</v>
      </c>
      <c r="IV126" t="str">
        <f>"xlswrite('G:\Mi unidad\1. PROYECTOS TELLO 2022\SCM SPILL OVERS\outputs\pobreza\bajo_ingreso\1%\simulacion_1\output_tests.xlsx',spillover_test_"&amp;IU126&amp;"','sp_test_"&amp;IU126&amp;"');"</f>
        <v>xlswrite('G:\Mi unidad\1. PROYECTOS TELLO 2022\SCM SPILL OVERS\outputs\pobreza\bajo_ingreso\1%\simulacion_1\output_tests.xlsx',spillover_test_79','sp_test_79');</v>
      </c>
      <c r="JG126">
        <v>79</v>
      </c>
      <c r="JH126" t="str">
        <f>"xlswrite('G:\Mi unidad\1. PROYECTOS TELLO 2022\SCM SPILL OVERS\outputs\pobreza\densidad\1%\simulacion_1\output_tests.xlsx',spillover_test_"&amp;JG126&amp;"','sp_test_"&amp;JG126&amp;"');"</f>
        <v>xlswrite('G:\Mi unidad\1. PROYECTOS TELLO 2022\SCM SPILL OVERS\outputs\pobreza\densidad\1%\simulacion_1\output_tests.xlsx',spillover_test_79','sp_test_79');</v>
      </c>
      <c r="JS126">
        <v>79</v>
      </c>
      <c r="JT126" t="str">
        <f>"xlswrite('G:\Mi unidad\1. PROYECTOS TELLO 2022\SCM SPILL OVERS\outputs\pobreza\densidad_g\1%\simulacion_1\output_tests.xlsx',spillover_test_"&amp;JS126&amp;"','sp_test_"&amp;JS126&amp;"');"</f>
        <v>xlswrite('G:\Mi unidad\1. PROYECTOS TELLO 2022\SCM SPILL OVERS\outputs\pobreza\densidad_g\1%\simulacion_1\output_tests.xlsx',spillover_test_79','sp_test_79');</v>
      </c>
      <c r="KE126">
        <v>79</v>
      </c>
      <c r="KF126" t="str">
        <f>"xlswrite('G:\Mi unidad\1. PROYECTOS TELLO 2022\SCM SPILL OVERS\outputs\pobreza\distancia_centro_salud\1%\simulacion_1\output_tests.xlsx',spillover_test_"&amp;KE126&amp;"','sp_test_"&amp;KE126&amp;"');"</f>
        <v>xlswrite('G:\Mi unidad\1. PROYECTOS TELLO 2022\SCM SPILL OVERS\outputs\pobreza\distancia_centro_salud\1%\simulacion_1\output_tests.xlsx',spillover_test_79','sp_test_79');</v>
      </c>
      <c r="KR126">
        <v>79</v>
      </c>
      <c r="KS126" t="str">
        <f>"xlswrite('G:\Mi unidad\1. PROYECTOS TELLO 2022\SCM SPILL OVERS\outputs\pobreza\informalidad\1%\simulacion_1\output_tests.xlsx',spillover_test_"&amp;KR126&amp;"','sp_test_"&amp;KR126&amp;"');"</f>
        <v>xlswrite('G:\Mi unidad\1. PROYECTOS TELLO 2022\SCM SPILL OVERS\outputs\pobreza\informalidad\1%\simulacion_1\output_tests.xlsx',spillover_test_79','sp_test_79');</v>
      </c>
      <c r="LE126">
        <v>79</v>
      </c>
      <c r="LF126" t="str">
        <f>"xlswrite('G:\Mi unidad\1. PROYECTOS TELLO 2022\SCM SPILL OVERS\outputs\pobreza\alimentos\1%\simulacion_1\output_tests.xlsx',spillover_test_"&amp;LE126&amp;"','sp_test_"&amp;LE126&amp;"');"</f>
        <v>xlswrite('G:\Mi unidad\1. PROYECTOS TELLO 2022\SCM SPILL OVERS\outputs\pobreza\alimentos\1%\simulacion_1\output_tests.xlsx',spillover_test_79','sp_test_79');</v>
      </c>
      <c r="LL126">
        <v>79</v>
      </c>
      <c r="LM126" t="str">
        <f>"xlswrite('G:\Mi unidad\1. PROYECTOS TELLO 2022\SCM SPILL OVERS\outputs\pobreza\jefe_hogar\1%\simulacion_1\output_tests.xlsx',spillover_test_"&amp;LL126&amp;"','sp_test_"&amp;LL126&amp;"');"</f>
        <v>xlswrite('G:\Mi unidad\1. PROYECTOS TELLO 2022\SCM SPILL OVERS\outputs\pobreza\jefe_hogar\1%\simulacion_1\output_tests.xlsx',spillover_test_79','sp_test_79');</v>
      </c>
      <c r="LS126">
        <v>79</v>
      </c>
      <c r="LT126" t="str">
        <f>"xlswrite('G:\Mi unidad\1. PROYECTOS TELLO 2022\SCM SPILL OVERS\outputs\pobreza\mujeres\1%\simulacion_1\output_tests.xlsx',spillover_test_"&amp;LS126&amp;"','sp_test_"&amp;LS126&amp;"');"</f>
        <v>xlswrite('G:\Mi unidad\1. PROYECTOS TELLO 2022\SCM SPILL OVERS\outputs\pobreza\mujeres\1%\simulacion_1\output_tests.xlsx',spillover_test_79','sp_test_79');</v>
      </c>
      <c r="ME126">
        <v>79</v>
      </c>
      <c r="MF126" t="str">
        <f>"xlswrite('G:\Mi unidad\1. PROYECTOS TELLO 2022\SCM SPILL OVERS\outputs\pobreza\criminalidad\1%\simulacion_1\output_tests.xlsx',spillover_test_"&amp;ME126&amp;"','sp_test_"&amp;ME126&amp;"');"</f>
        <v>xlswrite('G:\Mi unidad\1. PROYECTOS TELLO 2022\SCM SPILL OVERS\outputs\pobreza\criminalidad\1%\simulacion_1\output_tests.xlsx',spillover_test_79','sp_test_79');</v>
      </c>
    </row>
    <row r="127" spans="64:344" x14ac:dyDescent="0.3">
      <c r="BL127">
        <v>80</v>
      </c>
      <c r="BM127" s="1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P127">
        <v>80</v>
      </c>
      <c r="CQ127" t="str">
        <f>"%A_"&amp;CP127</f>
        <v>%A_80</v>
      </c>
      <c r="CW127">
        <v>80</v>
      </c>
      <c r="CX127" s="1" t="str">
        <f>"A_"&amp;CW123&amp;"(:,ind_"&amp;CW123&amp;" == 0) = [];"</f>
        <v>A_79(:,ind_79 == 0) = [];</v>
      </c>
      <c r="DB127">
        <v>80</v>
      </c>
      <c r="DC127" t="str">
        <f>"%A_"&amp;DB127</f>
        <v>%A_80</v>
      </c>
      <c r="DG127">
        <v>80</v>
      </c>
      <c r="DH127" t="str">
        <f>"%A_"&amp;DG127</f>
        <v>%A_80</v>
      </c>
      <c r="DL127">
        <v>80</v>
      </c>
      <c r="DM127" t="str">
        <f>"%A_"&amp;DL127</f>
        <v>%A_80</v>
      </c>
      <c r="DQ127" s="1"/>
      <c r="EG127">
        <v>55</v>
      </c>
      <c r="EH127" s="1" t="str">
        <f>"alpha1_hat_vec_"&amp;EG127&amp;"(s) = alpha_hat_"&amp;EG127&amp;"(1);"</f>
        <v>alpha1_hat_vec_55(s) = alpha_hat_55(1);</v>
      </c>
      <c r="FF127" s="1" t="str">
        <f>"xlswrite('G:\Mi unidad\1. PROYECTOS TELLO 2022\SCM SPILL OVERS\outputs\pobreza\distancia_centro_salud\1%\simulacion_1\observado_outputs.xlsx',tratado_"&amp;$A9&amp;","&amp;$A9&amp;");"</f>
        <v>xlswrite('G:\Mi unidad\1. PROYECTOS TELLO 2022\SCM SPILL OVERS\outputs\pobreza\distancia_centro_salud\1%\simulacion_1\observado_outputs.xlsx',tratado_26,26);</v>
      </c>
      <c r="FM127" s="1" t="str">
        <f>"xlswrite('G:\Mi unidad\1. PROYECTOS TELLO 2022\SCM SPILL OVERS\outputs\pobreza\informalidad\1%\simulacion_1\observado_outputs.xlsx',tratado_"&amp;$A9&amp;","&amp;$A9&amp;");"</f>
        <v>xlswrite('G:\Mi unidad\1. PROYECTOS TELLO 2022\SCM SPILL OVERS\outputs\pobreza\informalidad\1%\simulacion_1\observado_outputs.xlsx',tratado_26,26);</v>
      </c>
      <c r="FS127" s="1" t="str">
        <f>"xlswrite('G:\Mi unidad\1. PROYECTOS TELLO 2022\SCM SPILL OVERS\outputs\pobreza\densidad\1%\simulacion_1\observado_outputs.xlsx',tratado_"&amp;$A9&amp;","&amp;$A9&amp;");"</f>
        <v>xlswrite('G:\Mi unidad\1. PROYECTOS TELLO 2022\SCM SPILL OVERS\outputs\pobreza\densidad\1%\simulacion_1\observado_outputs.xlsx',tratado_26,26);</v>
      </c>
      <c r="FZ127" s="1" t="str">
        <f>"xlswrite('G:\Mi unidad\1. PROYECTOS TELLO 2022\SCM SPILL OVERS\outputs\pobreza\bajo_niv_educ\1%\simulacion_1\observado_outputs.xlsx',tratado_"&amp;$A9&amp;","&amp;$A9&amp;");"</f>
        <v>xlswrite('G:\Mi unidad\1. PROYECTOS TELLO 2022\SCM SPILL OVERS\outputs\pobreza\bajo_niv_educ\1%\simulacion_1\observado_outputs.xlsx',tratado_26,26);</v>
      </c>
      <c r="GF127" s="1" t="str">
        <f>"xlswrite('G:\Mi unidad\1. PROYECTOS TELLO 2022\SCM SPILL OVERS\outputs\pobreza\bajo_ingreso\1%\simulacion_1\observado_outputs.xlsx',tratado_"&amp;$A9&amp;","&amp;$A9&amp;");"</f>
        <v>xlswrite('G:\Mi unidad\1. PROYECTOS TELLO 2022\SCM SPILL OVERS\outputs\pobreza\bajo_ingreso\1%\simulacion_1\observado_outputs.xlsx',tratado_26,26);</v>
      </c>
      <c r="GL127" s="1" t="str">
        <f>"xlswrite('G:\Mi unidad\1. PROYECTOS TELLO 2022\SCM SPILL OVERS\outputs\pobreza\densidad_g\1%\simulacion_1\observado_outputs.xlsx',tratado_"&amp;$A9&amp;","&amp;$A9&amp;");"</f>
        <v>xlswrite('G:\Mi unidad\1. PROYECTOS TELLO 2022\SCM SPILL OVERS\outputs\pobreza\densidad_g\1%\simulacion_1\observado_outputs.xlsx',tratado_26,26);</v>
      </c>
      <c r="GS127" s="1" t="str">
        <f>"xlswrite('G:\Mi unidad\1. PROYECTOS TELLO 2022\SCM SPILL OVERS\outputs\pobreza\alimentos\1%\simulacion_1\observado_outputs.xlsx',tratado_"&amp;$A9&amp;","&amp;$A9&amp;");"</f>
        <v>xlswrite('G:\Mi unidad\1. PROYECTOS TELLO 2022\SCM SPILL OVERS\outputs\pobreza\alimentos\1%\simulacion_1\observado_outputs.xlsx',tratado_26,26);</v>
      </c>
      <c r="GZ127" s="1" t="str">
        <f>"xlswrite('G:\Mi unidad\1. PROYECTOS TELLO 2022\SCM SPILL OVERS\outputs\pobreza\jefe_hogar\1%\simulacion_1\observado_outputs.xlsx',tratado_"&amp;$A9&amp;","&amp;$A9&amp;");"</f>
        <v>xlswrite('G:\Mi unidad\1. PROYECTOS TELLO 2022\SCM SPILL OVERS\outputs\pobreza\jefe_hogar\1%\simulacion_1\observado_outputs.xlsx',tratado_26,26);</v>
      </c>
      <c r="HF127" s="1" t="str">
        <f>"xlswrite('G:\Mi unidad\1. PROYECTOS TELLO 2022\SCM SPILL OVERS\outputs\pobreza\mujeres\1%\simulacion_1\observado_outputs.xlsx',tratado_"&amp;$A9&amp;","&amp;$A9&amp;");"</f>
        <v>xlswrite('G:\Mi unidad\1. PROYECTOS TELLO 2022\SCM SPILL OVERS\outputs\pobreza\mujeres\1%\simulacion_1\observado_outputs.xlsx',tratado_26,26);</v>
      </c>
      <c r="HL127" s="1" t="str">
        <f>"xlswrite('G:\Mi unidad\1. PROYECTOS TELLO 2022\SCM SPILL OVERS\outputs\pobreza\criminalidad\1%\simulacion_1\observado_outputs.xlsx',tratado_"&amp;$A9&amp;","&amp;$A9&amp;");"</f>
        <v>xlswrite('G:\Mi unidad\1. PROYECTOS TELLO 2022\SCM SPILL OVERS\outputs\pobreza\criminalidad\1%\simulacion_1\observado_outputs.xlsx',tratado_26,26);</v>
      </c>
      <c r="HS127">
        <v>44</v>
      </c>
      <c r="HT127" t="str">
        <f>"    ub_vec_"&amp;HS127&amp;"(s) = ub_"&amp;HS126&amp;";"</f>
        <v xml:space="preserve">    ub_vec_44(s) = ub_44;</v>
      </c>
      <c r="HZ127">
        <v>75</v>
      </c>
      <c r="IA127" t="str">
        <f>"    spillover_test_"&amp;HZ127&amp;"(s) = sp_andrews(Y_pre_"&amp;HZ127&amp;",pobreza_"&amp;HZ127&amp;"(:,T+s),A_"&amp;HZ127&amp;",C,d,alpha_sig);"</f>
        <v xml:space="preserve">    spillover_test_75(s) = sp_andrews(Y_pre_75,pobreza_75(:,T+s),A_75,C,d,alpha_sig);</v>
      </c>
      <c r="IG127">
        <v>80</v>
      </c>
      <c r="IH127" t="str">
        <f>"xlswrite('G:\Mi unidad\1. PROYECTOS TELLO 2022\SCM SPILL OVERS\outputs\pobreza\bajo_niv_educ\1%\simulacion_1\output_tests.xlsx',lb_vec_"&amp;IG127&amp;"','lb_vec_"&amp;IG127&amp;"');"</f>
        <v>xlswrite('G:\Mi unidad\1. PROYECTOS TELLO 2022\SCM SPILL OVERS\outputs\pobreza\bajo_niv_educ\1%\simulacion_1\output_tests.xlsx',lb_vec_80','lb_vec_80');</v>
      </c>
      <c r="IU127">
        <v>80</v>
      </c>
      <c r="IV127" t="str">
        <f>"xlswrite('G:\Mi unidad\1. PROYECTOS TELLO 2022\SCM SPILL OVERS\outputs\pobreza\bajo_ingreso\1%\simulacion_1\output_tests.xlsx',lb_vec_"&amp;IU127&amp;"','lb_vec_"&amp;IU127&amp;"');"</f>
        <v>xlswrite('G:\Mi unidad\1. PROYECTOS TELLO 2022\SCM SPILL OVERS\outputs\pobreza\bajo_ingreso\1%\simulacion_1\output_tests.xlsx',lb_vec_80','lb_vec_80');</v>
      </c>
      <c r="JG127">
        <v>80</v>
      </c>
      <c r="JH127" t="str">
        <f>"xlswrite('G:\Mi unidad\1. PROYECTOS TELLO 2022\SCM SPILL OVERS\outputs\pobreza\densidad\1%\simulacion_1\output_tests.xlsx',lb_vec_"&amp;JG127&amp;"','lb_vec_"&amp;JG127&amp;"');"</f>
        <v>xlswrite('G:\Mi unidad\1. PROYECTOS TELLO 2022\SCM SPILL OVERS\outputs\pobreza\densidad\1%\simulacion_1\output_tests.xlsx',lb_vec_80','lb_vec_80');</v>
      </c>
      <c r="JS127">
        <v>80</v>
      </c>
      <c r="JT127" t="str">
        <f>"xlswrite('G:\Mi unidad\1. PROYECTOS TELLO 2022\SCM SPILL OVERS\outputs\pobreza\densidad_g\1%\simulacion_1\output_tests.xlsx',lb_vec_"&amp;JS127&amp;"','lb_vec_"&amp;JS127&amp;"');"</f>
        <v>xlswrite('G:\Mi unidad\1. PROYECTOS TELLO 2022\SCM SPILL OVERS\outputs\pobreza\densidad_g\1%\simulacion_1\output_tests.xlsx',lb_vec_80','lb_vec_80');</v>
      </c>
      <c r="KE127">
        <v>80</v>
      </c>
      <c r="KF127" t="str">
        <f>"xlswrite('G:\Mi unidad\1. PROYECTOS TELLO 2022\SCM SPILL OVERS\outputs\pobreza\distancia_centro_salud\1%\simulacion_1\output_tests.xlsx',lb_vec_"&amp;KE127&amp;"','lb_vec_"&amp;KE127&amp;"');"</f>
        <v>xlswrite('G:\Mi unidad\1. PROYECTOS TELLO 2022\SCM SPILL OVERS\outputs\pobreza\distancia_centro_salud\1%\simulacion_1\output_tests.xlsx',lb_vec_80','lb_vec_80');</v>
      </c>
      <c r="KR127">
        <v>80</v>
      </c>
      <c r="KS127" t="str">
        <f>"xlswrite('G:\Mi unidad\1. PROYECTOS TELLO 2022\SCM SPILL OVERS\outputs\pobreza\informalidad\1%\simulacion_1\output_tests.xlsx',lb_vec_"&amp;KR127&amp;"','lb_vec_"&amp;KR127&amp;"');"</f>
        <v>xlswrite('G:\Mi unidad\1. PROYECTOS TELLO 2022\SCM SPILL OVERS\outputs\pobreza\informalidad\1%\simulacion_1\output_tests.xlsx',lb_vec_80','lb_vec_80');</v>
      </c>
      <c r="LE127">
        <v>80</v>
      </c>
      <c r="LF127" t="str">
        <f>"xlswrite('G:\Mi unidad\1. PROYECTOS TELLO 2022\SCM SPILL OVERS\outputs\pobreza\alimentos\1%\simulacion_1\output_tests.xlsx',lb_vec_"&amp;LE127&amp;"','lb_vec_"&amp;LE127&amp;"');"</f>
        <v>xlswrite('G:\Mi unidad\1. PROYECTOS TELLO 2022\SCM SPILL OVERS\outputs\pobreza\alimentos\1%\simulacion_1\output_tests.xlsx',lb_vec_80','lb_vec_80');</v>
      </c>
      <c r="LL127">
        <v>80</v>
      </c>
      <c r="LM127" t="str">
        <f>"xlswrite('G:\Mi unidad\1. PROYECTOS TELLO 2022\SCM SPILL OVERS\outputs\pobreza\jefe_hogar\1%\simulacion_1\output_tests.xlsx',lb_vec_"&amp;LL127&amp;"','lb_vec_"&amp;LL127&amp;"');"</f>
        <v>xlswrite('G:\Mi unidad\1. PROYECTOS TELLO 2022\SCM SPILL OVERS\outputs\pobreza\jefe_hogar\1%\simulacion_1\output_tests.xlsx',lb_vec_80','lb_vec_80');</v>
      </c>
      <c r="LS127">
        <v>80</v>
      </c>
      <c r="LT127" t="str">
        <f>"xlswrite('G:\Mi unidad\1. PROYECTOS TELLO 2022\SCM SPILL OVERS\outputs\pobreza\mujeres\1%\simulacion_1\output_tests.xlsx',lb_vec_"&amp;LS127&amp;"','lb_vec_"&amp;LS127&amp;"');"</f>
        <v>xlswrite('G:\Mi unidad\1. PROYECTOS TELLO 2022\SCM SPILL OVERS\outputs\pobreza\mujeres\1%\simulacion_1\output_tests.xlsx',lb_vec_80','lb_vec_80');</v>
      </c>
      <c r="ME127">
        <v>80</v>
      </c>
      <c r="MF127" t="str">
        <f>"xlswrite('G:\Mi unidad\1. PROYECTOS TELLO 2022\SCM SPILL OVERS\outputs\pobreza\criminalidad\1%\simulacion_1\output_tests.xlsx',lb_vec_"&amp;ME127&amp;"','lb_vec_"&amp;ME127&amp;"');"</f>
        <v>xlswrite('G:\Mi unidad\1. PROYECTOS TELLO 2022\SCM SPILL OVERS\outputs\pobreza\criminalidad\1%\simulacion_1\output_tests.xlsx',lb_vec_80','lb_vec_80');</v>
      </c>
    </row>
    <row r="128" spans="64:344" x14ac:dyDescent="0.3">
      <c r="BL128">
        <v>80</v>
      </c>
      <c r="BM128" s="1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P128">
        <v>80</v>
      </c>
      <c r="CQ128" t="str">
        <f>"% Provincia_"&amp;CP128</f>
        <v>% Provincia_80</v>
      </c>
      <c r="CW128">
        <v>80</v>
      </c>
      <c r="CX128" t="str">
        <f>"%A_"&amp;CW128</f>
        <v>%A_80</v>
      </c>
      <c r="DB128">
        <v>80</v>
      </c>
      <c r="DC128" t="str">
        <f>"% Provincia_"&amp;DB128</f>
        <v>% Provincia_80</v>
      </c>
      <c r="DG128">
        <v>80</v>
      </c>
      <c r="DH128" t="str">
        <f>"% Provincia_"&amp;DG128</f>
        <v>% Provincia_80</v>
      </c>
      <c r="DL128">
        <v>80</v>
      </c>
      <c r="DM128" t="str">
        <f>"% Provincia_"&amp;DL128</f>
        <v>% Provincia_80</v>
      </c>
      <c r="DQ128" s="1"/>
      <c r="EG128">
        <v>55</v>
      </c>
      <c r="EH128" s="1" t="str">
        <f>"synthetic_control_sp_"&amp;EG128&amp;"(T+s) = Y_"&amp;EG128&amp;"(1,T+s)-alpha1_hat_vec_"&amp;EG128&amp;"(s);"</f>
        <v>synthetic_control_sp_55(T+s) = Y_55(1,T+s)-alpha1_hat_vec_55(s);</v>
      </c>
      <c r="FF128" s="1" t="str">
        <f>"xlswrite('G:\Mi unidad\1. PROYECTOS TELLO 2022\SCM SPILL OVERS\outputs\pobreza\distancia_centro_salud\1%\simulacion_1\observado_outputs.xlsx',tratado_"&amp;$A10&amp;","&amp;$A10&amp;");"</f>
        <v>xlswrite('G:\Mi unidad\1. PROYECTOS TELLO 2022\SCM SPILL OVERS\outputs\pobreza\distancia_centro_salud\1%\simulacion_1\observado_outputs.xlsx',tratado_27,27);</v>
      </c>
      <c r="FM128" s="1" t="str">
        <f>"xlswrite('G:\Mi unidad\1. PROYECTOS TELLO 2022\SCM SPILL OVERS\outputs\pobreza\informalidad\1%\simulacion_1\observado_outputs.xlsx',tratado_"&amp;$A10&amp;","&amp;$A10&amp;");"</f>
        <v>xlswrite('G:\Mi unidad\1. PROYECTOS TELLO 2022\SCM SPILL OVERS\outputs\pobreza\informalidad\1%\simulacion_1\observado_outputs.xlsx',tratado_27,27);</v>
      </c>
      <c r="FS128" s="1" t="str">
        <f>"xlswrite('G:\Mi unidad\1. PROYECTOS TELLO 2022\SCM SPILL OVERS\outputs\pobreza\densidad\1%\simulacion_1\observado_outputs.xlsx',tratado_"&amp;$A10&amp;","&amp;$A10&amp;");"</f>
        <v>xlswrite('G:\Mi unidad\1. PROYECTOS TELLO 2022\SCM SPILL OVERS\outputs\pobreza\densidad\1%\simulacion_1\observado_outputs.xlsx',tratado_27,27);</v>
      </c>
      <c r="FZ128" s="1" t="str">
        <f>"xlswrite('G:\Mi unidad\1. PROYECTOS TELLO 2022\SCM SPILL OVERS\outputs\pobreza\bajo_niv_educ\1%\simulacion_1\observado_outputs.xlsx',tratado_"&amp;$A10&amp;","&amp;$A10&amp;");"</f>
        <v>xlswrite('G:\Mi unidad\1. PROYECTOS TELLO 2022\SCM SPILL OVERS\outputs\pobreza\bajo_niv_educ\1%\simulacion_1\observado_outputs.xlsx',tratado_27,27);</v>
      </c>
      <c r="GF128" s="1" t="str">
        <f>"xlswrite('G:\Mi unidad\1. PROYECTOS TELLO 2022\SCM SPILL OVERS\outputs\pobreza\bajo_ingreso\1%\simulacion_1\observado_outputs.xlsx',tratado_"&amp;$A10&amp;","&amp;$A10&amp;");"</f>
        <v>xlswrite('G:\Mi unidad\1. PROYECTOS TELLO 2022\SCM SPILL OVERS\outputs\pobreza\bajo_ingreso\1%\simulacion_1\observado_outputs.xlsx',tratado_27,27);</v>
      </c>
      <c r="GL128" s="1" t="str">
        <f>"xlswrite('G:\Mi unidad\1. PROYECTOS TELLO 2022\SCM SPILL OVERS\outputs\pobreza\densidad_g\1%\simulacion_1\observado_outputs.xlsx',tratado_"&amp;$A10&amp;","&amp;$A10&amp;");"</f>
        <v>xlswrite('G:\Mi unidad\1. PROYECTOS TELLO 2022\SCM SPILL OVERS\outputs\pobreza\densidad_g\1%\simulacion_1\observado_outputs.xlsx',tratado_27,27);</v>
      </c>
      <c r="GS128" s="1" t="str">
        <f>"xlswrite('G:\Mi unidad\1. PROYECTOS TELLO 2022\SCM SPILL OVERS\outputs\pobreza\alimentos\1%\simulacion_1\observado_outputs.xlsx',tratado_"&amp;$A10&amp;","&amp;$A10&amp;");"</f>
        <v>xlswrite('G:\Mi unidad\1. PROYECTOS TELLO 2022\SCM SPILL OVERS\outputs\pobreza\alimentos\1%\simulacion_1\observado_outputs.xlsx',tratado_27,27);</v>
      </c>
      <c r="GZ128" s="1" t="str">
        <f>"xlswrite('G:\Mi unidad\1. PROYECTOS TELLO 2022\SCM SPILL OVERS\outputs\pobreza\jefe_hogar\1%\simulacion_1\observado_outputs.xlsx',tratado_"&amp;$A10&amp;","&amp;$A10&amp;");"</f>
        <v>xlswrite('G:\Mi unidad\1. PROYECTOS TELLO 2022\SCM SPILL OVERS\outputs\pobreza\jefe_hogar\1%\simulacion_1\observado_outputs.xlsx',tratado_27,27);</v>
      </c>
      <c r="HF128" s="1" t="str">
        <f>"xlswrite('G:\Mi unidad\1. PROYECTOS TELLO 2022\SCM SPILL OVERS\outputs\pobreza\mujeres\1%\simulacion_1\observado_outputs.xlsx',tratado_"&amp;$A10&amp;","&amp;$A10&amp;");"</f>
        <v>xlswrite('G:\Mi unidad\1. PROYECTOS TELLO 2022\SCM SPILL OVERS\outputs\pobreza\mujeres\1%\simulacion_1\observado_outputs.xlsx',tratado_27,27);</v>
      </c>
      <c r="HL128" s="1" t="str">
        <f>"xlswrite('G:\Mi unidad\1. PROYECTOS TELLO 2022\SCM SPILL OVERS\outputs\pobreza\criminalidad\1%\simulacion_1\observado_outputs.xlsx',tratado_"&amp;$A10&amp;","&amp;$A10&amp;");"</f>
        <v>xlswrite('G:\Mi unidad\1. PROYECTOS TELLO 2022\SCM SPILL OVERS\outputs\pobreza\criminalidad\1%\simulacion_1\observado_outputs.xlsx',tratado_27,27);</v>
      </c>
      <c r="HS128">
        <v>44</v>
      </c>
      <c r="HT128" t="s">
        <v>18</v>
      </c>
      <c r="HZ128">
        <v>75</v>
      </c>
      <c r="IA128" t="s">
        <v>18</v>
      </c>
      <c r="IG128">
        <v>80</v>
      </c>
      <c r="IH128" t="str">
        <f>"xlswrite('G:\Mi unidad\1. PROYECTOS TELLO 2022\SCM SPILL OVERS\outputs\pobreza\bajo_niv_educ\1%\simulacion_1\output_tests.xlsx',ub_vec_"&amp;IG128&amp;"','ub_vec_"&amp;IG128&amp;"');"</f>
        <v>xlswrite('G:\Mi unidad\1. PROYECTOS TELLO 2022\SCM SPILL OVERS\outputs\pobreza\bajo_niv_educ\1%\simulacion_1\output_tests.xlsx',ub_vec_80','ub_vec_80');</v>
      </c>
      <c r="IU128">
        <v>80</v>
      </c>
      <c r="IV128" t="str">
        <f>"xlswrite('G:\Mi unidad\1. PROYECTOS TELLO 2022\SCM SPILL OVERS\outputs\pobreza\bajo_ingreso\1%\simulacion_1\output_tests.xlsx',ub_vec_"&amp;IU128&amp;"','ub_vec_"&amp;IU128&amp;"');"</f>
        <v>xlswrite('G:\Mi unidad\1. PROYECTOS TELLO 2022\SCM SPILL OVERS\outputs\pobreza\bajo_ingreso\1%\simulacion_1\output_tests.xlsx',ub_vec_80','ub_vec_80');</v>
      </c>
      <c r="JG128">
        <v>80</v>
      </c>
      <c r="JH128" t="str">
        <f>"xlswrite('G:\Mi unidad\1. PROYECTOS TELLO 2022\SCM SPILL OVERS\outputs\pobreza\densidad\1%\simulacion_1\output_tests.xlsx',ub_vec_"&amp;JG128&amp;"','ub_vec_"&amp;JG128&amp;"');"</f>
        <v>xlswrite('G:\Mi unidad\1. PROYECTOS TELLO 2022\SCM SPILL OVERS\outputs\pobreza\densidad\1%\simulacion_1\output_tests.xlsx',ub_vec_80','ub_vec_80');</v>
      </c>
      <c r="JS128">
        <v>80</v>
      </c>
      <c r="JT128" t="str">
        <f>"xlswrite('G:\Mi unidad\1. PROYECTOS TELLO 2022\SCM SPILL OVERS\outputs\pobreza\densidad_g\1%\simulacion_1\output_tests.xlsx',ub_vec_"&amp;JS128&amp;"','ub_vec_"&amp;JS128&amp;"');"</f>
        <v>xlswrite('G:\Mi unidad\1. PROYECTOS TELLO 2022\SCM SPILL OVERS\outputs\pobreza\densidad_g\1%\simulacion_1\output_tests.xlsx',ub_vec_80','ub_vec_80');</v>
      </c>
      <c r="KE128">
        <v>80</v>
      </c>
      <c r="KF128" t="str">
        <f>"xlswrite('G:\Mi unidad\1. PROYECTOS TELLO 2022\SCM SPILL OVERS\outputs\pobreza\distancia_centro_salud\1%\simulacion_1\output_tests.xlsx',ub_vec_"&amp;KE128&amp;"','ub_vec_"&amp;KE128&amp;"');"</f>
        <v>xlswrite('G:\Mi unidad\1. PROYECTOS TELLO 2022\SCM SPILL OVERS\outputs\pobreza\distancia_centro_salud\1%\simulacion_1\output_tests.xlsx',ub_vec_80','ub_vec_80');</v>
      </c>
      <c r="KR128">
        <v>80</v>
      </c>
      <c r="KS128" t="str">
        <f>"xlswrite('G:\Mi unidad\1. PROYECTOS TELLO 2022\SCM SPILL OVERS\outputs\pobreza\informalidad\1%\simulacion_1\output_tests.xlsx',ub_vec_"&amp;KR128&amp;"','ub_vec_"&amp;KR128&amp;"');"</f>
        <v>xlswrite('G:\Mi unidad\1. PROYECTOS TELLO 2022\SCM SPILL OVERS\outputs\pobreza\informalidad\1%\simulacion_1\output_tests.xlsx',ub_vec_80','ub_vec_80');</v>
      </c>
      <c r="LE128">
        <v>80</v>
      </c>
      <c r="LF128" t="str">
        <f>"xlswrite('G:\Mi unidad\1. PROYECTOS TELLO 2022\SCM SPILL OVERS\outputs\pobreza\alimentos\1%\simulacion_1\output_tests.xlsx',ub_vec_"&amp;LE128&amp;"','ub_vec_"&amp;LE128&amp;"');"</f>
        <v>xlswrite('G:\Mi unidad\1. PROYECTOS TELLO 2022\SCM SPILL OVERS\outputs\pobreza\alimentos\1%\simulacion_1\output_tests.xlsx',ub_vec_80','ub_vec_80');</v>
      </c>
      <c r="LL128">
        <v>80</v>
      </c>
      <c r="LM128" t="str">
        <f>"xlswrite('G:\Mi unidad\1. PROYECTOS TELLO 2022\SCM SPILL OVERS\outputs\pobreza\jefe_hogar\1%\simulacion_1\output_tests.xlsx',ub_vec_"&amp;LL128&amp;"','ub_vec_"&amp;LL128&amp;"');"</f>
        <v>xlswrite('G:\Mi unidad\1. PROYECTOS TELLO 2022\SCM SPILL OVERS\outputs\pobreza\jefe_hogar\1%\simulacion_1\output_tests.xlsx',ub_vec_80','ub_vec_80');</v>
      </c>
      <c r="LS128">
        <v>80</v>
      </c>
      <c r="LT128" t="str">
        <f>"xlswrite('G:\Mi unidad\1. PROYECTOS TELLO 2022\SCM SPILL OVERS\outputs\pobreza\mujeres\1%\simulacion_1\output_tests.xlsx',ub_vec_"&amp;LS128&amp;"','ub_vec_"&amp;LS128&amp;"');"</f>
        <v>xlswrite('G:\Mi unidad\1. PROYECTOS TELLO 2022\SCM SPILL OVERS\outputs\pobreza\mujeres\1%\simulacion_1\output_tests.xlsx',ub_vec_80','ub_vec_80');</v>
      </c>
      <c r="ME128">
        <v>80</v>
      </c>
      <c r="MF128" t="str">
        <f>"xlswrite('G:\Mi unidad\1. PROYECTOS TELLO 2022\SCM SPILL OVERS\outputs\pobreza\criminalidad\1%\simulacion_1\output_tests.xlsx',ub_vec_"&amp;ME128&amp;"','ub_vec_"&amp;ME128&amp;"');"</f>
        <v>xlswrite('G:\Mi unidad\1. PROYECTOS TELLO 2022\SCM SPILL OVERS\outputs\pobreza\criminalidad\1%\simulacion_1\output_tests.xlsx',ub_vec_80','ub_vec_80');</v>
      </c>
    </row>
    <row r="129" spans="64:344" x14ac:dyDescent="0.3">
      <c r="BL129">
        <v>80</v>
      </c>
      <c r="BM129" s="1" t="str">
        <f>"A_"&amp;BL127&amp;"(:,ind_"&amp;BL127&amp;" == 0) = [];"</f>
        <v>A_80(:,ind_80 == 0) = [];</v>
      </c>
      <c r="BR129">
        <v>80</v>
      </c>
      <c r="BS129" s="1" t="str">
        <f>"ind_"&amp;BR127&amp;" = xlsread('spillover_bajo_niv_educ_"&amp;BR127&amp;".xlsx')"</f>
        <v>ind_80 = xlsread('spillover_bajo_niv_educ_80.xlsx')</v>
      </c>
      <c r="BX129">
        <v>80</v>
      </c>
      <c r="BY129" s="1" t="str">
        <f>"ind_"&amp;BX127&amp;" = xlsread('spillover_bajo_ingreso_"&amp;BX127&amp;".xlsx')"</f>
        <v>ind_80 = xlsread('spillover_bajo_ingreso_80.xlsx')</v>
      </c>
      <c r="CD129">
        <v>80</v>
      </c>
      <c r="CE129" s="1" t="str">
        <f>"ind_"&amp;CD127&amp;" = xlsread('spillover_densidad_"&amp;CD127&amp;".xlsx')"</f>
        <v>ind_80 = xlsread('spillover_densidad_80.xlsx')</v>
      </c>
      <c r="CJ129">
        <v>80</v>
      </c>
      <c r="CK129" s="1" t="str">
        <f>"ind_"&amp;CJ127&amp;" = xlsread('spillover_densidad_g_"&amp;CJ127&amp;".xlsx')"</f>
        <v>ind_80 = xlsread('spillover_densidad_g_80.xlsx')</v>
      </c>
      <c r="CP129">
        <v>80</v>
      </c>
      <c r="CQ129" s="1" t="str">
        <f>"ind_"&amp;CP127&amp;" = xlsread('spillover_tiempo_cs_"&amp;CP127&amp;".xlsx')"</f>
        <v>ind_80 = xlsread('spillover_tiempo_cs_80.xlsx')</v>
      </c>
      <c r="CW129">
        <v>80</v>
      </c>
      <c r="CX129" t="str">
        <f>"% Provincia_"&amp;CW129</f>
        <v>% Provincia_80</v>
      </c>
      <c r="DB129">
        <v>80</v>
      </c>
      <c r="DC129" s="1" t="str">
        <f>"ind_"&amp;DB127&amp;" = xlsread('spillover_criminalidad_"&amp;DB127&amp;".xlsx')"</f>
        <v>ind_80 = xlsread('spillover_criminalidad_80.xlsx')</v>
      </c>
      <c r="DG129">
        <v>80</v>
      </c>
      <c r="DH129" s="1" t="str">
        <f>"ind_"&amp;DG127&amp;" = xlsread('spillover_jefe_hogar_"&amp;DG127&amp;".xlsx')"</f>
        <v>ind_80 = xlsread('spillover_jefe_hogar_80.xlsx')</v>
      </c>
      <c r="DL129">
        <v>80</v>
      </c>
      <c r="DM129" s="1" t="str">
        <f>"ind_"&amp;DL127&amp;" = xlsread('spillover_mujeres_"&amp;DL127&amp;".xlsx')"</f>
        <v>ind_80 = xlsread('spillover_mujeres_80.xlsx')</v>
      </c>
      <c r="DQ129" s="1"/>
      <c r="EG129">
        <v>55</v>
      </c>
      <c r="EH129" s="3" t="s">
        <v>18</v>
      </c>
      <c r="FF129" s="1" t="str">
        <f>"xlswrite('G:\Mi unidad\1. PROYECTOS TELLO 2022\SCM SPILL OVERS\outputs\pobreza\distancia_centro_salud\1%\simulacion_1\observado_outputs.xlsx',tratado_"&amp;$A11&amp;","&amp;$A11&amp;");"</f>
        <v>xlswrite('G:\Mi unidad\1. PROYECTOS TELLO 2022\SCM SPILL OVERS\outputs\pobreza\distancia_centro_salud\1%\simulacion_1\observado_outputs.xlsx',tratado_38,38);</v>
      </c>
      <c r="FM129" s="1" t="str">
        <f>"xlswrite('G:\Mi unidad\1. PROYECTOS TELLO 2022\SCM SPILL OVERS\outputs\pobreza\informalidad\1%\simulacion_1\observado_outputs.xlsx',tratado_"&amp;$A11&amp;","&amp;$A11&amp;");"</f>
        <v>xlswrite('G:\Mi unidad\1. PROYECTOS TELLO 2022\SCM SPILL OVERS\outputs\pobreza\informalidad\1%\simulacion_1\observado_outputs.xlsx',tratado_38,38);</v>
      </c>
      <c r="FS129" s="1" t="str">
        <f>"xlswrite('G:\Mi unidad\1. PROYECTOS TELLO 2022\SCM SPILL OVERS\outputs\pobreza\densidad\1%\simulacion_1\observado_outputs.xlsx',tratado_"&amp;$A11&amp;","&amp;$A11&amp;");"</f>
        <v>xlswrite('G:\Mi unidad\1. PROYECTOS TELLO 2022\SCM SPILL OVERS\outputs\pobreza\densidad\1%\simulacion_1\observado_outputs.xlsx',tratado_38,38);</v>
      </c>
      <c r="FZ129" s="1" t="str">
        <f>"xlswrite('G:\Mi unidad\1. PROYECTOS TELLO 2022\SCM SPILL OVERS\outputs\pobreza\bajo_niv_educ\1%\simulacion_1\observado_outputs.xlsx',tratado_"&amp;$A11&amp;","&amp;$A11&amp;");"</f>
        <v>xlswrite('G:\Mi unidad\1. PROYECTOS TELLO 2022\SCM SPILL OVERS\outputs\pobreza\bajo_niv_educ\1%\simulacion_1\observado_outputs.xlsx',tratado_38,38);</v>
      </c>
      <c r="GF129" s="1" t="str">
        <f>"xlswrite('G:\Mi unidad\1. PROYECTOS TELLO 2022\SCM SPILL OVERS\outputs\pobreza\bajo_ingreso\1%\simulacion_1\observado_outputs.xlsx',tratado_"&amp;$A11&amp;","&amp;$A11&amp;");"</f>
        <v>xlswrite('G:\Mi unidad\1. PROYECTOS TELLO 2022\SCM SPILL OVERS\outputs\pobreza\bajo_ingreso\1%\simulacion_1\observado_outputs.xlsx',tratado_38,38);</v>
      </c>
      <c r="GL129" s="1" t="str">
        <f>"xlswrite('G:\Mi unidad\1. PROYECTOS TELLO 2022\SCM SPILL OVERS\outputs\pobreza\densidad_g\1%\simulacion_1\observado_outputs.xlsx',tratado_"&amp;$A11&amp;","&amp;$A11&amp;");"</f>
        <v>xlswrite('G:\Mi unidad\1. PROYECTOS TELLO 2022\SCM SPILL OVERS\outputs\pobreza\densidad_g\1%\simulacion_1\observado_outputs.xlsx',tratado_38,38);</v>
      </c>
      <c r="GS129" s="1" t="str">
        <f>"xlswrite('G:\Mi unidad\1. PROYECTOS TELLO 2022\SCM SPILL OVERS\outputs\pobreza\alimentos\1%\simulacion_1\observado_outputs.xlsx',tratado_"&amp;$A11&amp;","&amp;$A11&amp;");"</f>
        <v>xlswrite('G:\Mi unidad\1. PROYECTOS TELLO 2022\SCM SPILL OVERS\outputs\pobreza\alimentos\1%\simulacion_1\observado_outputs.xlsx',tratado_38,38);</v>
      </c>
      <c r="GZ129" s="1" t="str">
        <f>"xlswrite('G:\Mi unidad\1. PROYECTOS TELLO 2022\SCM SPILL OVERS\outputs\pobreza\jefe_hogar\1%\simulacion_1\observado_outputs.xlsx',tratado_"&amp;$A11&amp;","&amp;$A11&amp;");"</f>
        <v>xlswrite('G:\Mi unidad\1. PROYECTOS TELLO 2022\SCM SPILL OVERS\outputs\pobreza\jefe_hogar\1%\simulacion_1\observado_outputs.xlsx',tratado_38,38);</v>
      </c>
      <c r="HF129" s="1" t="str">
        <f>"xlswrite('G:\Mi unidad\1. PROYECTOS TELLO 2022\SCM SPILL OVERS\outputs\pobreza\mujeres\1%\simulacion_1\observado_outputs.xlsx',tratado_"&amp;$A11&amp;","&amp;$A11&amp;");"</f>
        <v>xlswrite('G:\Mi unidad\1. PROYECTOS TELLO 2022\SCM SPILL OVERS\outputs\pobreza\mujeres\1%\simulacion_1\observado_outputs.xlsx',tratado_38,38);</v>
      </c>
      <c r="HL129" s="1" t="str">
        <f>"xlswrite('G:\Mi unidad\1. PROYECTOS TELLO 2022\SCM SPILL OVERS\outputs\pobreza\criminalidad\1%\simulacion_1\observado_outputs.xlsx',tratado_"&amp;$A11&amp;","&amp;$A11&amp;");"</f>
        <v>xlswrite('G:\Mi unidad\1. PROYECTOS TELLO 2022\SCM SPILL OVERS\outputs\pobreza\criminalidad\1%\simulacion_1\observado_outputs.xlsx',tratado_38,38);</v>
      </c>
      <c r="HS129">
        <v>45</v>
      </c>
      <c r="HT129" t="str">
        <f>"p_value_vec_"&amp;HS129&amp;" = zeros(1,S);"</f>
        <v>p_value_vec_45 = zeros(1,S);</v>
      </c>
      <c r="HZ129">
        <v>76</v>
      </c>
      <c r="IA129" t="str">
        <f>"spillover_test_"&amp;HZ129&amp;" = zeros(1,S);"</f>
        <v>spillover_test_76 = zeros(1,S);</v>
      </c>
      <c r="IG129">
        <v>80</v>
      </c>
      <c r="IH129" t="str">
        <f>"xlswrite('G:\Mi unidad\1. PROYECTOS TELLO 2022\SCM SPILL OVERS\outputs\pobreza\bajo_niv_educ\1%\simulacion_1\output_tests.xlsx',p_value_vec_"&amp;IG129&amp;"','p_value_vec_"&amp;IG129&amp;"');"</f>
        <v>xlswrite('G:\Mi unidad\1. PROYECTOS TELLO 2022\SCM SPILL OVERS\outputs\pobreza\bajo_niv_educ\1%\simulacion_1\output_tests.xlsx',p_value_vec_80','p_value_vec_80');</v>
      </c>
      <c r="IU129">
        <v>80</v>
      </c>
      <c r="IV129" t="str">
        <f>"xlswrite('G:\Mi unidad\1. PROYECTOS TELLO 2022\SCM SPILL OVERS\outputs\pobreza\bajo_ingreso\1%\simulacion_1\output_tests.xlsx',p_value_vec_"&amp;IU129&amp;"','p_value_vec_"&amp;IU129&amp;"');"</f>
        <v>xlswrite('G:\Mi unidad\1. PROYECTOS TELLO 2022\SCM SPILL OVERS\outputs\pobreza\bajo_ingreso\1%\simulacion_1\output_tests.xlsx',p_value_vec_80','p_value_vec_80');</v>
      </c>
      <c r="JG129">
        <v>80</v>
      </c>
      <c r="JH129" t="str">
        <f>"xlswrite('G:\Mi unidad\1. PROYECTOS TELLO 2022\SCM SPILL OVERS\outputs\pobreza\densidad\1%\simulacion_1\output_tests.xlsx',p_value_vec_"&amp;JG129&amp;"','p_value_vec_"&amp;JG129&amp;"');"</f>
        <v>xlswrite('G:\Mi unidad\1. PROYECTOS TELLO 2022\SCM SPILL OVERS\outputs\pobreza\densidad\1%\simulacion_1\output_tests.xlsx',p_value_vec_80','p_value_vec_80');</v>
      </c>
      <c r="JS129">
        <v>80</v>
      </c>
      <c r="JT129" t="str">
        <f>"xlswrite('G:\Mi unidad\1. PROYECTOS TELLO 2022\SCM SPILL OVERS\outputs\pobreza\densidad_g\1%\simulacion_1\output_tests.xlsx',p_value_vec_"&amp;JS129&amp;"','p_value_vec_"&amp;JS129&amp;"');"</f>
        <v>xlswrite('G:\Mi unidad\1. PROYECTOS TELLO 2022\SCM SPILL OVERS\outputs\pobreza\densidad_g\1%\simulacion_1\output_tests.xlsx',p_value_vec_80','p_value_vec_80');</v>
      </c>
      <c r="KE129">
        <v>80</v>
      </c>
      <c r="KF129" t="str">
        <f>"xlswrite('G:\Mi unidad\1. PROYECTOS TELLO 2022\SCM SPILL OVERS\outputs\pobreza\distancia_centro_salud\1%\simulacion_1\output_tests.xlsx',p_value_vec_"&amp;KE129&amp;"','p_value_vec_"&amp;KE129&amp;"');"</f>
        <v>xlswrite('G:\Mi unidad\1. PROYECTOS TELLO 2022\SCM SPILL OVERS\outputs\pobreza\distancia_centro_salud\1%\simulacion_1\output_tests.xlsx',p_value_vec_80','p_value_vec_80');</v>
      </c>
      <c r="KR129">
        <v>80</v>
      </c>
      <c r="KS129" t="str">
        <f>"xlswrite('G:\Mi unidad\1. PROYECTOS TELLO 2022\SCM SPILL OVERS\outputs\pobreza\informalidad\1%\simulacion_1\output_tests.xlsx',p_value_vec_"&amp;KR129&amp;"','p_value_vec_"&amp;KR129&amp;"');"</f>
        <v>xlswrite('G:\Mi unidad\1. PROYECTOS TELLO 2022\SCM SPILL OVERS\outputs\pobreza\informalidad\1%\simulacion_1\output_tests.xlsx',p_value_vec_80','p_value_vec_80');</v>
      </c>
      <c r="LE129">
        <v>80</v>
      </c>
      <c r="LF129" t="str">
        <f>"xlswrite('G:\Mi unidad\1. PROYECTOS TELLO 2022\SCM SPILL OVERS\outputs\pobreza\alimentos\1%\simulacion_1\output_tests.xlsx',p_value_vec_"&amp;LE129&amp;"','p_value_vec_"&amp;LE129&amp;"');"</f>
        <v>xlswrite('G:\Mi unidad\1. PROYECTOS TELLO 2022\SCM SPILL OVERS\outputs\pobreza\alimentos\1%\simulacion_1\output_tests.xlsx',p_value_vec_80','p_value_vec_80');</v>
      </c>
      <c r="LL129">
        <v>80</v>
      </c>
      <c r="LM129" t="str">
        <f>"xlswrite('G:\Mi unidad\1. PROYECTOS TELLO 2022\SCM SPILL OVERS\outputs\pobreza\jefe_hogar\1%\simulacion_1\output_tests.xlsx',p_value_vec_"&amp;LL129&amp;"','p_value_vec_"&amp;LL129&amp;"');"</f>
        <v>xlswrite('G:\Mi unidad\1. PROYECTOS TELLO 2022\SCM SPILL OVERS\outputs\pobreza\jefe_hogar\1%\simulacion_1\output_tests.xlsx',p_value_vec_80','p_value_vec_80');</v>
      </c>
      <c r="LS129">
        <v>80</v>
      </c>
      <c r="LT129" t="str">
        <f>"xlswrite('G:\Mi unidad\1. PROYECTOS TELLO 2022\SCM SPILL OVERS\outputs\pobreza\mujeres\1%\simulacion_1\output_tests.xlsx',p_value_vec_"&amp;LS129&amp;"','p_value_vec_"&amp;LS129&amp;"');"</f>
        <v>xlswrite('G:\Mi unidad\1. PROYECTOS TELLO 2022\SCM SPILL OVERS\outputs\pobreza\mujeres\1%\simulacion_1\output_tests.xlsx',p_value_vec_80','p_value_vec_80');</v>
      </c>
      <c r="ME129">
        <v>80</v>
      </c>
      <c r="MF129" t="str">
        <f>"xlswrite('G:\Mi unidad\1. PROYECTOS TELLO 2022\SCM SPILL OVERS\outputs\pobreza\criminalidad\1%\simulacion_1\output_tests.xlsx',p_value_vec_"&amp;ME129&amp;"','p_value_vec_"&amp;ME129&amp;"');"</f>
        <v>xlswrite('G:\Mi unidad\1. PROYECTOS TELLO 2022\SCM SPILL OVERS\outputs\pobreza\criminalidad\1%\simulacion_1\output_tests.xlsx',p_value_vec_80','p_value_vec_80');</v>
      </c>
    </row>
    <row r="130" spans="64:344" x14ac:dyDescent="0.3">
      <c r="BL130">
        <v>80</v>
      </c>
      <c r="BR130">
        <v>80</v>
      </c>
      <c r="BS130" s="1" t="str">
        <f>"A_"&amp;BR127&amp;" = eye(N);"</f>
        <v>A_80 = eye(N);</v>
      </c>
      <c r="BX130">
        <v>80</v>
      </c>
      <c r="BY130" s="1" t="str">
        <f>"A_"&amp;BX127&amp;" = eye(N);"</f>
        <v>A_80 = eye(N);</v>
      </c>
      <c r="CD130">
        <v>80</v>
      </c>
      <c r="CE130" s="1" t="str">
        <f>"A_"&amp;CD127&amp;" = eye(N);"</f>
        <v>A_80 = eye(N);</v>
      </c>
      <c r="CJ130">
        <v>80</v>
      </c>
      <c r="CK130" s="1" t="str">
        <f>"A_"&amp;CJ127&amp;" = eye(N);"</f>
        <v>A_80 = eye(N);</v>
      </c>
      <c r="CP130">
        <v>80</v>
      </c>
      <c r="CQ130" s="1" t="str">
        <f>"A_"&amp;CP127&amp;" = eye(N);"</f>
        <v>A_80 = eye(N);</v>
      </c>
      <c r="CW130">
        <v>80</v>
      </c>
      <c r="CX130" s="1" t="str">
        <f>"ind_"&amp;CW128&amp;" = xlsread('spillover_alimentos_"&amp;CW128&amp;".xlsx')"</f>
        <v>ind_80 = xlsread('spillover_alimentos_80.xlsx')</v>
      </c>
      <c r="DB130">
        <v>80</v>
      </c>
      <c r="DC130" s="1" t="str">
        <f>"A_"&amp;DB127&amp;" = eye(N);"</f>
        <v>A_80 = eye(N);</v>
      </c>
      <c r="DG130">
        <v>80</v>
      </c>
      <c r="DH130" s="1" t="str">
        <f>"A_"&amp;DG127&amp;" = eye(N);"</f>
        <v>A_80 = eye(N);</v>
      </c>
      <c r="DL130">
        <v>80</v>
      </c>
      <c r="DM130" s="1" t="str">
        <f>"A_"&amp;DL127&amp;" = eye(N);"</f>
        <v>A_80 = eye(N);</v>
      </c>
      <c r="DQ130" s="1"/>
      <c r="EG130">
        <v>57</v>
      </c>
      <c r="EH130" s="3" t="str">
        <f>"%PROVINCIA "&amp;EG130</f>
        <v>%PROVINCIA 57</v>
      </c>
      <c r="FF130" s="1" t="str">
        <f>"xlswrite('G:\Mi unidad\1. PROYECTOS TELLO 2022\SCM SPILL OVERS\outputs\pobreza\distancia_centro_salud\1%\simulacion_1\observado_outputs.xlsx',tratado_"&amp;$A12&amp;","&amp;$A12&amp;");"</f>
        <v>xlswrite('G:\Mi unidad\1. PROYECTOS TELLO 2022\SCM SPILL OVERS\outputs\pobreza\distancia_centro_salud\1%\simulacion_1\observado_outputs.xlsx',tratado_39,39);</v>
      </c>
      <c r="FM130" s="1" t="str">
        <f>"xlswrite('G:\Mi unidad\1. PROYECTOS TELLO 2022\SCM SPILL OVERS\outputs\pobreza\informalidad\1%\simulacion_1\observado_outputs.xlsx',tratado_"&amp;$A12&amp;","&amp;$A12&amp;");"</f>
        <v>xlswrite('G:\Mi unidad\1. PROYECTOS TELLO 2022\SCM SPILL OVERS\outputs\pobreza\informalidad\1%\simulacion_1\observado_outputs.xlsx',tratado_39,39);</v>
      </c>
      <c r="FS130" s="1" t="str">
        <f>"xlswrite('G:\Mi unidad\1. PROYECTOS TELLO 2022\SCM SPILL OVERS\outputs\pobreza\densidad\1%\simulacion_1\observado_outputs.xlsx',tratado_"&amp;$A12&amp;","&amp;$A12&amp;");"</f>
        <v>xlswrite('G:\Mi unidad\1. PROYECTOS TELLO 2022\SCM SPILL OVERS\outputs\pobreza\densidad\1%\simulacion_1\observado_outputs.xlsx',tratado_39,39);</v>
      </c>
      <c r="FZ130" s="1" t="str">
        <f>"xlswrite('G:\Mi unidad\1. PROYECTOS TELLO 2022\SCM SPILL OVERS\outputs\pobreza\bajo_niv_educ\1%\simulacion_1\observado_outputs.xlsx',tratado_"&amp;$A12&amp;","&amp;$A12&amp;");"</f>
        <v>xlswrite('G:\Mi unidad\1. PROYECTOS TELLO 2022\SCM SPILL OVERS\outputs\pobreza\bajo_niv_educ\1%\simulacion_1\observado_outputs.xlsx',tratado_39,39);</v>
      </c>
      <c r="GF130" s="1" t="str">
        <f>"xlswrite('G:\Mi unidad\1. PROYECTOS TELLO 2022\SCM SPILL OVERS\outputs\pobreza\bajo_ingreso\1%\simulacion_1\observado_outputs.xlsx',tratado_"&amp;$A12&amp;","&amp;$A12&amp;");"</f>
        <v>xlswrite('G:\Mi unidad\1. PROYECTOS TELLO 2022\SCM SPILL OVERS\outputs\pobreza\bajo_ingreso\1%\simulacion_1\observado_outputs.xlsx',tratado_39,39);</v>
      </c>
      <c r="GL130" s="1" t="str">
        <f>"xlswrite('G:\Mi unidad\1. PROYECTOS TELLO 2022\SCM SPILL OVERS\outputs\pobreza\densidad_g\1%\simulacion_1\observado_outputs.xlsx',tratado_"&amp;$A12&amp;","&amp;$A12&amp;");"</f>
        <v>xlswrite('G:\Mi unidad\1. PROYECTOS TELLO 2022\SCM SPILL OVERS\outputs\pobreza\densidad_g\1%\simulacion_1\observado_outputs.xlsx',tratado_39,39);</v>
      </c>
      <c r="GS130" s="1" t="str">
        <f>"xlswrite('G:\Mi unidad\1. PROYECTOS TELLO 2022\SCM SPILL OVERS\outputs\pobreza\alimentos\1%\simulacion_1\observado_outputs.xlsx',tratado_"&amp;$A12&amp;","&amp;$A12&amp;");"</f>
        <v>xlswrite('G:\Mi unidad\1. PROYECTOS TELLO 2022\SCM SPILL OVERS\outputs\pobreza\alimentos\1%\simulacion_1\observado_outputs.xlsx',tratado_39,39);</v>
      </c>
      <c r="GZ130" s="1" t="str">
        <f>"xlswrite('G:\Mi unidad\1. PROYECTOS TELLO 2022\SCM SPILL OVERS\outputs\pobreza\jefe_hogar\1%\simulacion_1\observado_outputs.xlsx',tratado_"&amp;$A12&amp;","&amp;$A12&amp;");"</f>
        <v>xlswrite('G:\Mi unidad\1. PROYECTOS TELLO 2022\SCM SPILL OVERS\outputs\pobreza\jefe_hogar\1%\simulacion_1\observado_outputs.xlsx',tratado_39,39);</v>
      </c>
      <c r="HF130" s="1" t="str">
        <f>"xlswrite('G:\Mi unidad\1. PROYECTOS TELLO 2022\SCM SPILL OVERS\outputs\pobreza\mujeres\1%\simulacion_1\observado_outputs.xlsx',tratado_"&amp;$A12&amp;","&amp;$A12&amp;");"</f>
        <v>xlswrite('G:\Mi unidad\1. PROYECTOS TELLO 2022\SCM SPILL OVERS\outputs\pobreza\mujeres\1%\simulacion_1\observado_outputs.xlsx',tratado_39,39);</v>
      </c>
      <c r="HL130" s="1" t="str">
        <f>"xlswrite('G:\Mi unidad\1. PROYECTOS TELLO 2022\SCM SPILL OVERS\outputs\pobreza\criminalidad\1%\simulacion_1\observado_outputs.xlsx',tratado_"&amp;$A12&amp;","&amp;$A12&amp;");"</f>
        <v>xlswrite('G:\Mi unidad\1. PROYECTOS TELLO 2022\SCM SPILL OVERS\outputs\pobreza\criminalidad\1%\simulacion_1\observado_outputs.xlsx',tratado_39,39);</v>
      </c>
      <c r="HS130">
        <v>45</v>
      </c>
      <c r="HT130" t="str">
        <f>"lb_vec_"&amp;HS130&amp;" = zeros(1,S);"</f>
        <v>lb_vec_45 = zeros(1,S);</v>
      </c>
      <c r="HZ130">
        <v>76</v>
      </c>
      <c r="IA130" t="s">
        <v>35</v>
      </c>
      <c r="IG130">
        <v>80</v>
      </c>
      <c r="IH130" t="str">
        <f>"xlswrite('G:\Mi unidad\1. PROYECTOS TELLO 2022\SCM SPILL OVERS\outputs\pobreza\bajo_niv_educ\1%\simulacion_1\output_tests.xlsx',alpha1_hat_vec_"&amp;IG130&amp;"','alpha1_hat_vec_"&amp;IG130&amp;"');"</f>
        <v>xlswrite('G:\Mi unidad\1. PROYECTOS TELLO 2022\SCM SPILL OVERS\outputs\pobreza\bajo_niv_educ\1%\simulacion_1\output_tests.xlsx',alpha1_hat_vec_80','alpha1_hat_vec_80');</v>
      </c>
      <c r="IU130">
        <v>80</v>
      </c>
      <c r="IV130" t="str">
        <f>"xlswrite('G:\Mi unidad\1. PROYECTOS TELLO 2022\SCM SPILL OVERS\outputs\pobreza\bajo_ingreso\1%\simulacion_1\output_tests.xlsx',alpha1_hat_vec_"&amp;IU130&amp;"','alpha1_hat_vec_"&amp;IU130&amp;"');"</f>
        <v>xlswrite('G:\Mi unidad\1. PROYECTOS TELLO 2022\SCM SPILL OVERS\outputs\pobreza\bajo_ingreso\1%\simulacion_1\output_tests.xlsx',alpha1_hat_vec_80','alpha1_hat_vec_80');</v>
      </c>
      <c r="JG130">
        <v>80</v>
      </c>
      <c r="JH130" t="str">
        <f>"xlswrite('G:\Mi unidad\1. PROYECTOS TELLO 2022\SCM SPILL OVERS\outputs\pobreza\densidad\1%\simulacion_1\output_tests.xlsx',alpha1_hat_vec_"&amp;JG130&amp;"','alpha1_hat_vec_"&amp;JG130&amp;"');"</f>
        <v>xlswrite('G:\Mi unidad\1. PROYECTOS TELLO 2022\SCM SPILL OVERS\outputs\pobreza\densidad\1%\simulacion_1\output_tests.xlsx',alpha1_hat_vec_80','alpha1_hat_vec_80');</v>
      </c>
      <c r="JS130">
        <v>80</v>
      </c>
      <c r="JT130" t="str">
        <f>"xlswrite('G:\Mi unidad\1. PROYECTOS TELLO 2022\SCM SPILL OVERS\outputs\pobreza\densidad_g\1%\simulacion_1\output_tests.xlsx',alpha1_hat_vec_"&amp;JS130&amp;"','alpha1_hat_vec_"&amp;JS130&amp;"');"</f>
        <v>xlswrite('G:\Mi unidad\1. PROYECTOS TELLO 2022\SCM SPILL OVERS\outputs\pobreza\densidad_g\1%\simulacion_1\output_tests.xlsx',alpha1_hat_vec_80','alpha1_hat_vec_80');</v>
      </c>
      <c r="KE130">
        <v>80</v>
      </c>
      <c r="KF130" t="str">
        <f>"xlswrite('G:\Mi unidad\1. PROYECTOS TELLO 2022\SCM SPILL OVERS\outputs\pobreza\distancia_centro_salud\1%\simulacion_1\output_tests.xlsx',alpha1_hat_vec_"&amp;KE130&amp;"','alpha1_hat_vec_"&amp;KE130&amp;"');"</f>
        <v>xlswrite('G:\Mi unidad\1. PROYECTOS TELLO 2022\SCM SPILL OVERS\outputs\pobreza\distancia_centro_salud\1%\simulacion_1\output_tests.xlsx',alpha1_hat_vec_80','alpha1_hat_vec_80');</v>
      </c>
      <c r="KR130">
        <v>80</v>
      </c>
      <c r="KS130" t="str">
        <f>"xlswrite('G:\Mi unidad\1. PROYECTOS TELLO 2022\SCM SPILL OVERS\outputs\pobreza\informalidad\1%\simulacion_1\output_tests.xlsx',alpha1_hat_vec_"&amp;KR130&amp;"','alpha1_hat_vec_"&amp;KR130&amp;"');"</f>
        <v>xlswrite('G:\Mi unidad\1. PROYECTOS TELLO 2022\SCM SPILL OVERS\outputs\pobreza\informalidad\1%\simulacion_1\output_tests.xlsx',alpha1_hat_vec_80','alpha1_hat_vec_80');</v>
      </c>
      <c r="LE130">
        <v>80</v>
      </c>
      <c r="LF130" t="str">
        <f>"xlswrite('G:\Mi unidad\1. PROYECTOS TELLO 2022\SCM SPILL OVERS\outputs\pobreza\alimentos\1%\simulacion_1\output_tests.xlsx',alpha1_hat_vec_"&amp;LE130&amp;"','alpha1_hat_vec_"&amp;LE130&amp;"');"</f>
        <v>xlswrite('G:\Mi unidad\1. PROYECTOS TELLO 2022\SCM SPILL OVERS\outputs\pobreza\alimentos\1%\simulacion_1\output_tests.xlsx',alpha1_hat_vec_80','alpha1_hat_vec_80');</v>
      </c>
      <c r="LL130">
        <v>80</v>
      </c>
      <c r="LM130" t="str">
        <f>"xlswrite('G:\Mi unidad\1. PROYECTOS TELLO 2022\SCM SPILL OVERS\outputs\pobreza\jefe_hogar\1%\simulacion_1\output_tests.xlsx',alpha1_hat_vec_"&amp;LL130&amp;"','alpha1_hat_vec_"&amp;LL130&amp;"');"</f>
        <v>xlswrite('G:\Mi unidad\1. PROYECTOS TELLO 2022\SCM SPILL OVERS\outputs\pobreza\jefe_hogar\1%\simulacion_1\output_tests.xlsx',alpha1_hat_vec_80','alpha1_hat_vec_80');</v>
      </c>
      <c r="LS130">
        <v>80</v>
      </c>
      <c r="LT130" t="str">
        <f>"xlswrite('G:\Mi unidad\1. PROYECTOS TELLO 2022\SCM SPILL OVERS\outputs\pobreza\mujeres\1%\simulacion_1\output_tests.xlsx',alpha1_hat_vec_"&amp;LS130&amp;"','alpha1_hat_vec_"&amp;LS130&amp;"');"</f>
        <v>xlswrite('G:\Mi unidad\1. PROYECTOS TELLO 2022\SCM SPILL OVERS\outputs\pobreza\mujeres\1%\simulacion_1\output_tests.xlsx',alpha1_hat_vec_80','alpha1_hat_vec_80');</v>
      </c>
      <c r="ME130">
        <v>80</v>
      </c>
      <c r="MF130" t="str">
        <f>"xlswrite('G:\Mi unidad\1. PROYECTOS TELLO 2022\SCM SPILL OVERS\outputs\pobreza\criminalidad\1%\simulacion_1\output_tests.xlsx',alpha1_hat_vec_"&amp;ME130&amp;"','alpha1_hat_vec_"&amp;ME130&amp;"');"</f>
        <v>xlswrite('G:\Mi unidad\1. PROYECTOS TELLO 2022\SCM SPILL OVERS\outputs\pobreza\criminalidad\1%\simulacion_1\output_tests.xlsx',alpha1_hat_vec_80','alpha1_hat_vec_80');</v>
      </c>
    </row>
    <row r="131" spans="64:344" x14ac:dyDescent="0.3">
      <c r="BL131">
        <v>80</v>
      </c>
      <c r="BR131">
        <v>80</v>
      </c>
      <c r="BS131" s="1" t="str">
        <f>"A_"&amp;BR127&amp;"(:,ind_"&amp;BR127&amp;" == 0) = [];"</f>
        <v>A_80(:,ind_80 == 0) = [];</v>
      </c>
      <c r="BX131">
        <v>80</v>
      </c>
      <c r="BY131" s="1" t="str">
        <f>"A_"&amp;BX127&amp;"(:,ind_"&amp;BX127&amp;" == 0) = [];"</f>
        <v>A_80(:,ind_80 == 0) = [];</v>
      </c>
      <c r="CD131">
        <v>80</v>
      </c>
      <c r="CE131" s="1" t="str">
        <f>"A_"&amp;CD127&amp;"(:,ind_"&amp;CD127&amp;" == 0) = [];"</f>
        <v>A_80(:,ind_80 == 0) = [];</v>
      </c>
      <c r="CJ131">
        <v>80</v>
      </c>
      <c r="CK131" s="1" t="str">
        <f>"A_"&amp;CJ127&amp;"(:,ind_"&amp;CJ127&amp;" == 0) = [];"</f>
        <v>A_80(:,ind_80 == 0) = [];</v>
      </c>
      <c r="CP131">
        <v>80</v>
      </c>
      <c r="CQ131" s="1" t="str">
        <f>"A_"&amp;CP127&amp;"(:,ind_"&amp;CP127&amp;" == 0) = [];"</f>
        <v>A_80(:,ind_80 == 0) = [];</v>
      </c>
      <c r="CW131">
        <v>80</v>
      </c>
      <c r="CX131" s="1" t="str">
        <f>"A_"&amp;CW128&amp;" = eye(N);"</f>
        <v>A_80 = eye(N);</v>
      </c>
      <c r="DB131">
        <v>80</v>
      </c>
      <c r="DC131" s="1" t="str">
        <f>"A_"&amp;DB127&amp;"(:,ind_"&amp;DB127&amp;" == 0) = [];"</f>
        <v>A_80(:,ind_80 == 0) = [];</v>
      </c>
      <c r="DG131">
        <v>80</v>
      </c>
      <c r="DH131" s="1" t="str">
        <f>"A_"&amp;DG127&amp;"(:,ind_"&amp;DG127&amp;" == 0) = [];"</f>
        <v>A_80(:,ind_80 == 0) = [];</v>
      </c>
      <c r="DL131">
        <v>80</v>
      </c>
      <c r="DM131" s="1" t="str">
        <f>"A_"&amp;DL127&amp;"(:,ind_"&amp;DL127&amp;" == 0) = [];"</f>
        <v>A_80(:,ind_80 == 0) = [];</v>
      </c>
      <c r="DQ131" s="1"/>
      <c r="EG131">
        <v>57</v>
      </c>
      <c r="EH131" s="3" t="s">
        <v>17</v>
      </c>
      <c r="FF131" s="1" t="str">
        <f>"xlswrite('G:\Mi unidad\1. PROYECTOS TELLO 2022\SCM SPILL OVERS\outputs\pobreza\distancia_centro_salud\1%\simulacion_1\observado_outputs.xlsx',tratado_"&amp;$A13&amp;","&amp;$A13&amp;");"</f>
        <v>xlswrite('G:\Mi unidad\1. PROYECTOS TELLO 2022\SCM SPILL OVERS\outputs\pobreza\distancia_centro_salud\1%\simulacion_1\observado_outputs.xlsx',tratado_41,41);</v>
      </c>
      <c r="FM131" s="1" t="str">
        <f>"xlswrite('G:\Mi unidad\1. PROYECTOS TELLO 2022\SCM SPILL OVERS\outputs\pobreza\informalidad\1%\simulacion_1\observado_outputs.xlsx',tratado_"&amp;$A13&amp;","&amp;$A13&amp;");"</f>
        <v>xlswrite('G:\Mi unidad\1. PROYECTOS TELLO 2022\SCM SPILL OVERS\outputs\pobreza\informalidad\1%\simulacion_1\observado_outputs.xlsx',tratado_41,41);</v>
      </c>
      <c r="FS131" s="1" t="str">
        <f>"xlswrite('G:\Mi unidad\1. PROYECTOS TELLO 2022\SCM SPILL OVERS\outputs\pobreza\densidad\1%\simulacion_1\observado_outputs.xlsx',tratado_"&amp;$A13&amp;","&amp;$A13&amp;");"</f>
        <v>xlswrite('G:\Mi unidad\1. PROYECTOS TELLO 2022\SCM SPILL OVERS\outputs\pobreza\densidad\1%\simulacion_1\observado_outputs.xlsx',tratado_41,41);</v>
      </c>
      <c r="FZ131" s="1" t="str">
        <f>"xlswrite('G:\Mi unidad\1. PROYECTOS TELLO 2022\SCM SPILL OVERS\outputs\pobreza\bajo_niv_educ\1%\simulacion_1\observado_outputs.xlsx',tratado_"&amp;$A13&amp;","&amp;$A13&amp;");"</f>
        <v>xlswrite('G:\Mi unidad\1. PROYECTOS TELLO 2022\SCM SPILL OVERS\outputs\pobreza\bajo_niv_educ\1%\simulacion_1\observado_outputs.xlsx',tratado_41,41);</v>
      </c>
      <c r="GF131" s="1" t="str">
        <f>"xlswrite('G:\Mi unidad\1. PROYECTOS TELLO 2022\SCM SPILL OVERS\outputs\pobreza\bajo_ingreso\1%\simulacion_1\observado_outputs.xlsx',tratado_"&amp;$A13&amp;","&amp;$A13&amp;");"</f>
        <v>xlswrite('G:\Mi unidad\1. PROYECTOS TELLO 2022\SCM SPILL OVERS\outputs\pobreza\bajo_ingreso\1%\simulacion_1\observado_outputs.xlsx',tratado_41,41);</v>
      </c>
      <c r="GL131" s="1" t="str">
        <f>"xlswrite('G:\Mi unidad\1. PROYECTOS TELLO 2022\SCM SPILL OVERS\outputs\pobreza\densidad_g\1%\simulacion_1\observado_outputs.xlsx',tratado_"&amp;$A13&amp;","&amp;$A13&amp;");"</f>
        <v>xlswrite('G:\Mi unidad\1. PROYECTOS TELLO 2022\SCM SPILL OVERS\outputs\pobreza\densidad_g\1%\simulacion_1\observado_outputs.xlsx',tratado_41,41);</v>
      </c>
      <c r="GS131" s="1" t="str">
        <f>"xlswrite('G:\Mi unidad\1. PROYECTOS TELLO 2022\SCM SPILL OVERS\outputs\pobreza\alimentos\1%\simulacion_1\observado_outputs.xlsx',tratado_"&amp;$A13&amp;","&amp;$A13&amp;");"</f>
        <v>xlswrite('G:\Mi unidad\1. PROYECTOS TELLO 2022\SCM SPILL OVERS\outputs\pobreza\alimentos\1%\simulacion_1\observado_outputs.xlsx',tratado_41,41);</v>
      </c>
      <c r="GZ131" s="1" t="str">
        <f>"xlswrite('G:\Mi unidad\1. PROYECTOS TELLO 2022\SCM SPILL OVERS\outputs\pobreza\jefe_hogar\1%\simulacion_1\observado_outputs.xlsx',tratado_"&amp;$A13&amp;","&amp;$A13&amp;");"</f>
        <v>xlswrite('G:\Mi unidad\1. PROYECTOS TELLO 2022\SCM SPILL OVERS\outputs\pobreza\jefe_hogar\1%\simulacion_1\observado_outputs.xlsx',tratado_41,41);</v>
      </c>
      <c r="HF131" s="1" t="str">
        <f>"xlswrite('G:\Mi unidad\1. PROYECTOS TELLO 2022\SCM SPILL OVERS\outputs\pobreza\mujeres\1%\simulacion_1\observado_outputs.xlsx',tratado_"&amp;$A13&amp;","&amp;$A13&amp;");"</f>
        <v>xlswrite('G:\Mi unidad\1. PROYECTOS TELLO 2022\SCM SPILL OVERS\outputs\pobreza\mujeres\1%\simulacion_1\observado_outputs.xlsx',tratado_41,41);</v>
      </c>
      <c r="HL131" s="1" t="str">
        <f>"xlswrite('G:\Mi unidad\1. PROYECTOS TELLO 2022\SCM SPILL OVERS\outputs\pobreza\criminalidad\1%\simulacion_1\observado_outputs.xlsx',tratado_"&amp;$A13&amp;","&amp;$A13&amp;");"</f>
        <v>xlswrite('G:\Mi unidad\1. PROYECTOS TELLO 2022\SCM SPILL OVERS\outputs\pobreza\criminalidad\1%\simulacion_1\observado_outputs.xlsx',tratado_41,41);</v>
      </c>
      <c r="HS131">
        <v>45</v>
      </c>
      <c r="HT131" t="str">
        <f>"ub_vec_"&amp;HS131&amp;" = zeros(1,S);"</f>
        <v>ub_vec_45 = zeros(1,S);</v>
      </c>
      <c r="HZ131">
        <v>76</v>
      </c>
      <c r="IA131" t="s">
        <v>36</v>
      </c>
      <c r="IG131">
        <v>80</v>
      </c>
      <c r="IH131" t="str">
        <f>"xlswrite('G:\Mi unidad\1. PROYECTOS TELLO 2022\SCM SPILL OVERS\outputs\pobreza\bajo_niv_educ\1%\simulacion_1\output_tests.xlsx',spillover_test_"&amp;IG131&amp;"','sp_test_"&amp;IG131&amp;"');"</f>
        <v>xlswrite('G:\Mi unidad\1. PROYECTOS TELLO 2022\SCM SPILL OVERS\outputs\pobreza\bajo_niv_educ\1%\simulacion_1\output_tests.xlsx',spillover_test_80','sp_test_80');</v>
      </c>
      <c r="IU131">
        <v>80</v>
      </c>
      <c r="IV131" t="str">
        <f>"xlswrite('G:\Mi unidad\1. PROYECTOS TELLO 2022\SCM SPILL OVERS\outputs\pobreza\bajo_ingreso\1%\simulacion_1\output_tests.xlsx',spillover_test_"&amp;IU131&amp;"','sp_test_"&amp;IU131&amp;"');"</f>
        <v>xlswrite('G:\Mi unidad\1. PROYECTOS TELLO 2022\SCM SPILL OVERS\outputs\pobreza\bajo_ingreso\1%\simulacion_1\output_tests.xlsx',spillover_test_80','sp_test_80');</v>
      </c>
      <c r="JG131">
        <v>80</v>
      </c>
      <c r="JH131" t="str">
        <f>"xlswrite('G:\Mi unidad\1. PROYECTOS TELLO 2022\SCM SPILL OVERS\outputs\pobreza\densidad\1%\simulacion_1\output_tests.xlsx',spillover_test_"&amp;JG131&amp;"','sp_test_"&amp;JG131&amp;"');"</f>
        <v>xlswrite('G:\Mi unidad\1. PROYECTOS TELLO 2022\SCM SPILL OVERS\outputs\pobreza\densidad\1%\simulacion_1\output_tests.xlsx',spillover_test_80','sp_test_80');</v>
      </c>
      <c r="JS131">
        <v>80</v>
      </c>
      <c r="JT131" t="str">
        <f>"xlswrite('G:\Mi unidad\1. PROYECTOS TELLO 2022\SCM SPILL OVERS\outputs\pobreza\densidad_g\1%\simulacion_1\output_tests.xlsx',spillover_test_"&amp;JS131&amp;"','sp_test_"&amp;JS131&amp;"');"</f>
        <v>xlswrite('G:\Mi unidad\1. PROYECTOS TELLO 2022\SCM SPILL OVERS\outputs\pobreza\densidad_g\1%\simulacion_1\output_tests.xlsx',spillover_test_80','sp_test_80');</v>
      </c>
      <c r="KE131">
        <v>80</v>
      </c>
      <c r="KF131" t="str">
        <f>"xlswrite('G:\Mi unidad\1. PROYECTOS TELLO 2022\SCM SPILL OVERS\outputs\pobreza\distancia_centro_salud\1%\simulacion_1\output_tests.xlsx',spillover_test_"&amp;KE131&amp;"','sp_test_"&amp;KE131&amp;"');"</f>
        <v>xlswrite('G:\Mi unidad\1. PROYECTOS TELLO 2022\SCM SPILL OVERS\outputs\pobreza\distancia_centro_salud\1%\simulacion_1\output_tests.xlsx',spillover_test_80','sp_test_80');</v>
      </c>
      <c r="KR131">
        <v>80</v>
      </c>
      <c r="KS131" t="str">
        <f>"xlswrite('G:\Mi unidad\1. PROYECTOS TELLO 2022\SCM SPILL OVERS\outputs\pobreza\informalidad\1%\simulacion_1\output_tests.xlsx',spillover_test_"&amp;KR131&amp;"','sp_test_"&amp;KR131&amp;"');"</f>
        <v>xlswrite('G:\Mi unidad\1. PROYECTOS TELLO 2022\SCM SPILL OVERS\outputs\pobreza\informalidad\1%\simulacion_1\output_tests.xlsx',spillover_test_80','sp_test_80');</v>
      </c>
      <c r="LE131">
        <v>80</v>
      </c>
      <c r="LF131" t="str">
        <f>"xlswrite('G:\Mi unidad\1. PROYECTOS TELLO 2022\SCM SPILL OVERS\outputs\pobreza\alimentos\1%\simulacion_1\output_tests.xlsx',spillover_test_"&amp;LE131&amp;"','sp_test_"&amp;LE131&amp;"');"</f>
        <v>xlswrite('G:\Mi unidad\1. PROYECTOS TELLO 2022\SCM SPILL OVERS\outputs\pobreza\alimentos\1%\simulacion_1\output_tests.xlsx',spillover_test_80','sp_test_80');</v>
      </c>
      <c r="LL131">
        <v>80</v>
      </c>
      <c r="LM131" t="str">
        <f>"xlswrite('G:\Mi unidad\1. PROYECTOS TELLO 2022\SCM SPILL OVERS\outputs\pobreza\jefe_hogar\1%\simulacion_1\output_tests.xlsx',spillover_test_"&amp;LL131&amp;"','sp_test_"&amp;LL131&amp;"');"</f>
        <v>xlswrite('G:\Mi unidad\1. PROYECTOS TELLO 2022\SCM SPILL OVERS\outputs\pobreza\jefe_hogar\1%\simulacion_1\output_tests.xlsx',spillover_test_80','sp_test_80');</v>
      </c>
      <c r="LS131">
        <v>80</v>
      </c>
      <c r="LT131" t="str">
        <f>"xlswrite('G:\Mi unidad\1. PROYECTOS TELLO 2022\SCM SPILL OVERS\outputs\pobreza\mujeres\1%\simulacion_1\output_tests.xlsx',spillover_test_"&amp;LS131&amp;"','sp_test_"&amp;LS131&amp;"');"</f>
        <v>xlswrite('G:\Mi unidad\1. PROYECTOS TELLO 2022\SCM SPILL OVERS\outputs\pobreza\mujeres\1%\simulacion_1\output_tests.xlsx',spillover_test_80','sp_test_80');</v>
      </c>
      <c r="ME131">
        <v>80</v>
      </c>
      <c r="MF131" t="str">
        <f>"xlswrite('G:\Mi unidad\1. PROYECTOS TELLO 2022\SCM SPILL OVERS\outputs\pobreza\criminalidad\1%\simulacion_1\output_tests.xlsx',spillover_test_"&amp;ME131&amp;"','sp_test_"&amp;ME131&amp;"');"</f>
        <v>xlswrite('G:\Mi unidad\1. PROYECTOS TELLO 2022\SCM SPILL OVERS\outputs\pobreza\criminalidad\1%\simulacion_1\output_tests.xlsx',spillover_test_80','sp_test_80');</v>
      </c>
    </row>
    <row r="132" spans="64:344" x14ac:dyDescent="0.3">
      <c r="BL132">
        <v>84</v>
      </c>
      <c r="BM132" s="1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P132">
        <v>84</v>
      </c>
      <c r="CQ132" t="str">
        <f>"%A_"&amp;CP132</f>
        <v>%A_84</v>
      </c>
      <c r="CW132">
        <v>84</v>
      </c>
      <c r="CX132" s="1" t="str">
        <f>"A_"&amp;CW128&amp;"(:,ind_"&amp;CW128&amp;" == 0) = [];"</f>
        <v>A_80(:,ind_80 == 0) = [];</v>
      </c>
      <c r="DB132">
        <v>84</v>
      </c>
      <c r="DC132" t="str">
        <f>"%A_"&amp;DB132</f>
        <v>%A_84</v>
      </c>
      <c r="DG132">
        <v>84</v>
      </c>
      <c r="DH132" t="str">
        <f>"%A_"&amp;DG132</f>
        <v>%A_84</v>
      </c>
      <c r="DL132">
        <v>84</v>
      </c>
      <c r="DM132" t="str">
        <f>"%A_"&amp;DL132</f>
        <v>%A_84</v>
      </c>
      <c r="DQ132" s="1"/>
      <c r="EG132">
        <v>57</v>
      </c>
      <c r="EH132" s="1" t="str">
        <f>"Y_Ts_"&amp;EG132&amp;" = Y_"&amp;EG132&amp;"(:,T+s);"</f>
        <v>Y_Ts_57 = Y_57(:,T+s);</v>
      </c>
      <c r="FF132" s="1" t="str">
        <f>"xlswrite('G:\Mi unidad\1. PROYECTOS TELLO 2022\SCM SPILL OVERS\outputs\pobreza\distancia_centro_salud\1%\simulacion_1\observado_outputs.xlsx',tratado_"&amp;$A14&amp;","&amp;$A14&amp;");"</f>
        <v>xlswrite('G:\Mi unidad\1. PROYECTOS TELLO 2022\SCM SPILL OVERS\outputs\pobreza\distancia_centro_salud\1%\simulacion_1\observado_outputs.xlsx',tratado_42,42);</v>
      </c>
      <c r="FM132" s="1" t="str">
        <f>"xlswrite('G:\Mi unidad\1. PROYECTOS TELLO 2022\SCM SPILL OVERS\outputs\pobreza\informalidad\1%\simulacion_1\observado_outputs.xlsx',tratado_"&amp;$A14&amp;","&amp;$A14&amp;");"</f>
        <v>xlswrite('G:\Mi unidad\1. PROYECTOS TELLO 2022\SCM SPILL OVERS\outputs\pobreza\informalidad\1%\simulacion_1\observado_outputs.xlsx',tratado_42,42);</v>
      </c>
      <c r="FS132" s="1" t="str">
        <f>"xlswrite('G:\Mi unidad\1. PROYECTOS TELLO 2022\SCM SPILL OVERS\outputs\pobreza\densidad\1%\simulacion_1\observado_outputs.xlsx',tratado_"&amp;$A14&amp;","&amp;$A14&amp;");"</f>
        <v>xlswrite('G:\Mi unidad\1. PROYECTOS TELLO 2022\SCM SPILL OVERS\outputs\pobreza\densidad\1%\simulacion_1\observado_outputs.xlsx',tratado_42,42);</v>
      </c>
      <c r="FZ132" s="1" t="str">
        <f>"xlswrite('G:\Mi unidad\1. PROYECTOS TELLO 2022\SCM SPILL OVERS\outputs\pobreza\bajo_niv_educ\1%\simulacion_1\observado_outputs.xlsx',tratado_"&amp;$A14&amp;","&amp;$A14&amp;");"</f>
        <v>xlswrite('G:\Mi unidad\1. PROYECTOS TELLO 2022\SCM SPILL OVERS\outputs\pobreza\bajo_niv_educ\1%\simulacion_1\observado_outputs.xlsx',tratado_42,42);</v>
      </c>
      <c r="GF132" s="1" t="str">
        <f>"xlswrite('G:\Mi unidad\1. PROYECTOS TELLO 2022\SCM SPILL OVERS\outputs\pobreza\bajo_ingreso\1%\simulacion_1\observado_outputs.xlsx',tratado_"&amp;$A14&amp;","&amp;$A14&amp;");"</f>
        <v>xlswrite('G:\Mi unidad\1. PROYECTOS TELLO 2022\SCM SPILL OVERS\outputs\pobreza\bajo_ingreso\1%\simulacion_1\observado_outputs.xlsx',tratado_42,42);</v>
      </c>
      <c r="GL132" s="1" t="str">
        <f>"xlswrite('G:\Mi unidad\1. PROYECTOS TELLO 2022\SCM SPILL OVERS\outputs\pobreza\densidad_g\1%\simulacion_1\observado_outputs.xlsx',tratado_"&amp;$A14&amp;","&amp;$A14&amp;");"</f>
        <v>xlswrite('G:\Mi unidad\1. PROYECTOS TELLO 2022\SCM SPILL OVERS\outputs\pobreza\densidad_g\1%\simulacion_1\observado_outputs.xlsx',tratado_42,42);</v>
      </c>
      <c r="GS132" s="1" t="str">
        <f>"xlswrite('G:\Mi unidad\1. PROYECTOS TELLO 2022\SCM SPILL OVERS\outputs\pobreza\alimentos\1%\simulacion_1\observado_outputs.xlsx',tratado_"&amp;$A14&amp;","&amp;$A14&amp;");"</f>
        <v>xlswrite('G:\Mi unidad\1. PROYECTOS TELLO 2022\SCM SPILL OVERS\outputs\pobreza\alimentos\1%\simulacion_1\observado_outputs.xlsx',tratado_42,42);</v>
      </c>
      <c r="GZ132" s="1" t="str">
        <f>"xlswrite('G:\Mi unidad\1. PROYECTOS TELLO 2022\SCM SPILL OVERS\outputs\pobreza\jefe_hogar\1%\simulacion_1\observado_outputs.xlsx',tratado_"&amp;$A14&amp;","&amp;$A14&amp;");"</f>
        <v>xlswrite('G:\Mi unidad\1. PROYECTOS TELLO 2022\SCM SPILL OVERS\outputs\pobreza\jefe_hogar\1%\simulacion_1\observado_outputs.xlsx',tratado_42,42);</v>
      </c>
      <c r="HF132" s="1" t="str">
        <f>"xlswrite('G:\Mi unidad\1. PROYECTOS TELLO 2022\SCM SPILL OVERS\outputs\pobreza\mujeres\1%\simulacion_1\observado_outputs.xlsx',tratado_"&amp;$A14&amp;","&amp;$A14&amp;");"</f>
        <v>xlswrite('G:\Mi unidad\1. PROYECTOS TELLO 2022\SCM SPILL OVERS\outputs\pobreza\mujeres\1%\simulacion_1\observado_outputs.xlsx',tratado_42,42);</v>
      </c>
      <c r="HL132" s="1" t="str">
        <f>"xlswrite('G:\Mi unidad\1. PROYECTOS TELLO 2022\SCM SPILL OVERS\outputs\pobreza\criminalidad\1%\simulacion_1\observado_outputs.xlsx',tratado_"&amp;$A14&amp;","&amp;$A14&amp;");"</f>
        <v>xlswrite('G:\Mi unidad\1. PROYECTOS TELLO 2022\SCM SPILL OVERS\outputs\pobreza\criminalidad\1%\simulacion_1\observado_outputs.xlsx',tratado_42,42);</v>
      </c>
      <c r="HS132">
        <v>45</v>
      </c>
      <c r="HT132" t="s">
        <v>35</v>
      </c>
      <c r="HZ132">
        <v>76</v>
      </c>
      <c r="IA132" t="s">
        <v>37</v>
      </c>
      <c r="IG132">
        <v>84</v>
      </c>
      <c r="IH132" t="str">
        <f>"xlswrite('G:\Mi unidad\1. PROYECTOS TELLO 2022\SCM SPILL OVERS\outputs\pobreza\bajo_niv_educ\1%\simulacion_1\output_tests.xlsx',lb_vec_"&amp;IG132&amp;"','lb_vec_"&amp;IG132&amp;"');"</f>
        <v>xlswrite('G:\Mi unidad\1. PROYECTOS TELLO 2022\SCM SPILL OVERS\outputs\pobreza\bajo_niv_educ\1%\simulacion_1\output_tests.xlsx',lb_vec_84','lb_vec_84');</v>
      </c>
      <c r="IU132">
        <v>84</v>
      </c>
      <c r="IV132" t="str">
        <f>"xlswrite('G:\Mi unidad\1. PROYECTOS TELLO 2022\SCM SPILL OVERS\outputs\pobreza\bajo_ingreso\1%\simulacion_1\output_tests.xlsx',lb_vec_"&amp;IU132&amp;"','lb_vec_"&amp;IU132&amp;"');"</f>
        <v>xlswrite('G:\Mi unidad\1. PROYECTOS TELLO 2022\SCM SPILL OVERS\outputs\pobreza\bajo_ingreso\1%\simulacion_1\output_tests.xlsx',lb_vec_84','lb_vec_84');</v>
      </c>
      <c r="JG132">
        <v>84</v>
      </c>
      <c r="JH132" t="str">
        <f>"xlswrite('G:\Mi unidad\1. PROYECTOS TELLO 2022\SCM SPILL OVERS\outputs\pobreza\densidad\1%\simulacion_1\output_tests.xlsx',lb_vec_"&amp;JG132&amp;"','lb_vec_"&amp;JG132&amp;"');"</f>
        <v>xlswrite('G:\Mi unidad\1. PROYECTOS TELLO 2022\SCM SPILL OVERS\outputs\pobreza\densidad\1%\simulacion_1\output_tests.xlsx',lb_vec_84','lb_vec_84');</v>
      </c>
      <c r="JS132">
        <v>84</v>
      </c>
      <c r="JT132" t="str">
        <f>"xlswrite('G:\Mi unidad\1. PROYECTOS TELLO 2022\SCM SPILL OVERS\outputs\pobreza\densidad_g\1%\simulacion_1\output_tests.xlsx',lb_vec_"&amp;JS132&amp;"','lb_vec_"&amp;JS132&amp;"');"</f>
        <v>xlswrite('G:\Mi unidad\1. PROYECTOS TELLO 2022\SCM SPILL OVERS\outputs\pobreza\densidad_g\1%\simulacion_1\output_tests.xlsx',lb_vec_84','lb_vec_84');</v>
      </c>
      <c r="KE132">
        <v>84</v>
      </c>
      <c r="KF132" t="str">
        <f>"xlswrite('G:\Mi unidad\1. PROYECTOS TELLO 2022\SCM SPILL OVERS\outputs\pobreza\distancia_centro_salud\1%\simulacion_1\output_tests.xlsx',lb_vec_"&amp;KE132&amp;"','lb_vec_"&amp;KE132&amp;"');"</f>
        <v>xlswrite('G:\Mi unidad\1. PROYECTOS TELLO 2022\SCM SPILL OVERS\outputs\pobreza\distancia_centro_salud\1%\simulacion_1\output_tests.xlsx',lb_vec_84','lb_vec_84');</v>
      </c>
      <c r="KR132">
        <v>84</v>
      </c>
      <c r="KS132" t="str">
        <f>"xlswrite('G:\Mi unidad\1. PROYECTOS TELLO 2022\SCM SPILL OVERS\outputs\pobreza\informalidad\1%\simulacion_1\output_tests.xlsx',lb_vec_"&amp;KR132&amp;"','lb_vec_"&amp;KR132&amp;"');"</f>
        <v>xlswrite('G:\Mi unidad\1. PROYECTOS TELLO 2022\SCM SPILL OVERS\outputs\pobreza\informalidad\1%\simulacion_1\output_tests.xlsx',lb_vec_84','lb_vec_84');</v>
      </c>
      <c r="LE132">
        <v>84</v>
      </c>
      <c r="LF132" t="str">
        <f>"xlswrite('G:\Mi unidad\1. PROYECTOS TELLO 2022\SCM SPILL OVERS\outputs\pobreza\alimentos\1%\simulacion_1\output_tests.xlsx',lb_vec_"&amp;LE132&amp;"','lb_vec_"&amp;LE132&amp;"');"</f>
        <v>xlswrite('G:\Mi unidad\1. PROYECTOS TELLO 2022\SCM SPILL OVERS\outputs\pobreza\alimentos\1%\simulacion_1\output_tests.xlsx',lb_vec_84','lb_vec_84');</v>
      </c>
      <c r="LL132">
        <v>84</v>
      </c>
      <c r="LM132" t="str">
        <f>"xlswrite('G:\Mi unidad\1. PROYECTOS TELLO 2022\SCM SPILL OVERS\outputs\pobreza\jefe_hogar\1%\simulacion_1\output_tests.xlsx',lb_vec_"&amp;LL132&amp;"','lb_vec_"&amp;LL132&amp;"');"</f>
        <v>xlswrite('G:\Mi unidad\1. PROYECTOS TELLO 2022\SCM SPILL OVERS\outputs\pobreza\jefe_hogar\1%\simulacion_1\output_tests.xlsx',lb_vec_84','lb_vec_84');</v>
      </c>
      <c r="LS132">
        <v>84</v>
      </c>
      <c r="LT132" t="str">
        <f>"xlswrite('G:\Mi unidad\1. PROYECTOS TELLO 2022\SCM SPILL OVERS\outputs\pobreza\mujeres\1%\simulacion_1\output_tests.xlsx',lb_vec_"&amp;LS132&amp;"','lb_vec_"&amp;LS132&amp;"');"</f>
        <v>xlswrite('G:\Mi unidad\1. PROYECTOS TELLO 2022\SCM SPILL OVERS\outputs\pobreza\mujeres\1%\simulacion_1\output_tests.xlsx',lb_vec_84','lb_vec_84');</v>
      </c>
      <c r="ME132">
        <v>84</v>
      </c>
      <c r="MF132" t="str">
        <f>"xlswrite('G:\Mi unidad\1. PROYECTOS TELLO 2022\SCM SPILL OVERS\outputs\pobreza\criminalidad\1%\simulacion_1\output_tests.xlsx',lb_vec_"&amp;ME132&amp;"','lb_vec_"&amp;ME132&amp;"');"</f>
        <v>xlswrite('G:\Mi unidad\1. PROYECTOS TELLO 2022\SCM SPILL OVERS\outputs\pobreza\criminalidad\1%\simulacion_1\output_tests.xlsx',lb_vec_84','lb_vec_84');</v>
      </c>
    </row>
    <row r="133" spans="64:344" x14ac:dyDescent="0.3">
      <c r="BL133">
        <v>84</v>
      </c>
      <c r="BM133" s="1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P133">
        <v>84</v>
      </c>
      <c r="CQ133" t="str">
        <f>"% Provincia_"&amp;CP133</f>
        <v>% Provincia_84</v>
      </c>
      <c r="CW133">
        <v>84</v>
      </c>
      <c r="CX133" t="str">
        <f>"%A_"&amp;CW133</f>
        <v>%A_84</v>
      </c>
      <c r="DB133">
        <v>84</v>
      </c>
      <c r="DC133" t="str">
        <f>"% Provincia_"&amp;DB133</f>
        <v>% Provincia_84</v>
      </c>
      <c r="DG133">
        <v>84</v>
      </c>
      <c r="DH133" t="str">
        <f>"% Provincia_"&amp;DG133</f>
        <v>% Provincia_84</v>
      </c>
      <c r="DL133">
        <v>84</v>
      </c>
      <c r="DM133" t="str">
        <f>"% Provincia_"&amp;DL133</f>
        <v>% Provincia_84</v>
      </c>
      <c r="DQ133" s="1"/>
      <c r="EG133">
        <v>57</v>
      </c>
      <c r="EH133" s="1" t="str">
        <f>"gamma_hat_"&amp;EG132&amp;" = (A_"&amp;EG132&amp;"'*M_hat_"&amp;EG132&amp;"*A_"&amp;EG132&amp;")\(A_"&amp;EG132&amp;"'*(eye(N)-B_hat_"&amp;EG132&amp;")'*((eye(N)-B_hat_"&amp;EG132&amp;")*Y_Ts_"&amp;EG132&amp;"-a_hat_"&amp;EG132&amp;"));"</f>
        <v>gamma_hat_57 = (A_57'*M_hat_57*A_57)\(A_57'*(eye(N)-B_hat_57)'*((eye(N)-B_hat_57)*Y_Ts_57-a_hat_57));</v>
      </c>
      <c r="FF133" s="1" t="str">
        <f>"xlswrite('G:\Mi unidad\1. PROYECTOS TELLO 2022\SCM SPILL OVERS\outputs\pobreza\distancia_centro_salud\1%\simulacion_1\observado_outputs.xlsx',tratado_"&amp;$A15&amp;","&amp;$A15&amp;");"</f>
        <v>xlswrite('G:\Mi unidad\1. PROYECTOS TELLO 2022\SCM SPILL OVERS\outputs\pobreza\distancia_centro_salud\1%\simulacion_1\observado_outputs.xlsx',tratado_44,44);</v>
      </c>
      <c r="FM133" s="1" t="str">
        <f>"xlswrite('G:\Mi unidad\1. PROYECTOS TELLO 2022\SCM SPILL OVERS\outputs\pobreza\informalidad\1%\simulacion_1\observado_outputs.xlsx',tratado_"&amp;$A15&amp;","&amp;$A15&amp;");"</f>
        <v>xlswrite('G:\Mi unidad\1. PROYECTOS TELLO 2022\SCM SPILL OVERS\outputs\pobreza\informalidad\1%\simulacion_1\observado_outputs.xlsx',tratado_44,44);</v>
      </c>
      <c r="FS133" s="1" t="str">
        <f>"xlswrite('G:\Mi unidad\1. PROYECTOS TELLO 2022\SCM SPILL OVERS\outputs\pobreza\densidad\1%\simulacion_1\observado_outputs.xlsx',tratado_"&amp;$A15&amp;","&amp;$A15&amp;");"</f>
        <v>xlswrite('G:\Mi unidad\1. PROYECTOS TELLO 2022\SCM SPILL OVERS\outputs\pobreza\densidad\1%\simulacion_1\observado_outputs.xlsx',tratado_44,44);</v>
      </c>
      <c r="FZ133" s="1" t="str">
        <f>"xlswrite('G:\Mi unidad\1. PROYECTOS TELLO 2022\SCM SPILL OVERS\outputs\pobreza\bajo_niv_educ\1%\simulacion_1\observado_outputs.xlsx',tratado_"&amp;$A15&amp;","&amp;$A15&amp;");"</f>
        <v>xlswrite('G:\Mi unidad\1. PROYECTOS TELLO 2022\SCM SPILL OVERS\outputs\pobreza\bajo_niv_educ\1%\simulacion_1\observado_outputs.xlsx',tratado_44,44);</v>
      </c>
      <c r="GF133" s="1" t="str">
        <f>"xlswrite('G:\Mi unidad\1. PROYECTOS TELLO 2022\SCM SPILL OVERS\outputs\pobreza\bajo_ingreso\1%\simulacion_1\observado_outputs.xlsx',tratado_"&amp;$A15&amp;","&amp;$A15&amp;");"</f>
        <v>xlswrite('G:\Mi unidad\1. PROYECTOS TELLO 2022\SCM SPILL OVERS\outputs\pobreza\bajo_ingreso\1%\simulacion_1\observado_outputs.xlsx',tratado_44,44);</v>
      </c>
      <c r="GL133" s="1" t="str">
        <f>"xlswrite('G:\Mi unidad\1. PROYECTOS TELLO 2022\SCM SPILL OVERS\outputs\pobreza\densidad_g\1%\simulacion_1\observado_outputs.xlsx',tratado_"&amp;$A15&amp;","&amp;$A15&amp;");"</f>
        <v>xlswrite('G:\Mi unidad\1. PROYECTOS TELLO 2022\SCM SPILL OVERS\outputs\pobreza\densidad_g\1%\simulacion_1\observado_outputs.xlsx',tratado_44,44);</v>
      </c>
      <c r="GS133" s="1" t="str">
        <f>"xlswrite('G:\Mi unidad\1. PROYECTOS TELLO 2022\SCM SPILL OVERS\outputs\pobreza\alimentos\1%\simulacion_1\observado_outputs.xlsx',tratado_"&amp;$A15&amp;","&amp;$A15&amp;");"</f>
        <v>xlswrite('G:\Mi unidad\1. PROYECTOS TELLO 2022\SCM SPILL OVERS\outputs\pobreza\alimentos\1%\simulacion_1\observado_outputs.xlsx',tratado_44,44);</v>
      </c>
      <c r="GZ133" s="1" t="str">
        <f>"xlswrite('G:\Mi unidad\1. PROYECTOS TELLO 2022\SCM SPILL OVERS\outputs\pobreza\jefe_hogar\1%\simulacion_1\observado_outputs.xlsx',tratado_"&amp;$A15&amp;","&amp;$A15&amp;");"</f>
        <v>xlswrite('G:\Mi unidad\1. PROYECTOS TELLO 2022\SCM SPILL OVERS\outputs\pobreza\jefe_hogar\1%\simulacion_1\observado_outputs.xlsx',tratado_44,44);</v>
      </c>
      <c r="HF133" s="1" t="str">
        <f>"xlswrite('G:\Mi unidad\1. PROYECTOS TELLO 2022\SCM SPILL OVERS\outputs\pobreza\mujeres\1%\simulacion_1\observado_outputs.xlsx',tratado_"&amp;$A15&amp;","&amp;$A15&amp;");"</f>
        <v>xlswrite('G:\Mi unidad\1. PROYECTOS TELLO 2022\SCM SPILL OVERS\outputs\pobreza\mujeres\1%\simulacion_1\observado_outputs.xlsx',tratado_44,44);</v>
      </c>
      <c r="HL133" s="1" t="str">
        <f>"xlswrite('G:\Mi unidad\1. PROYECTOS TELLO 2022\SCM SPILL OVERS\outputs\pobreza\criminalidad\1%\simulacion_1\observado_outputs.xlsx',tratado_"&amp;$A15&amp;","&amp;$A15&amp;");"</f>
        <v>xlswrite('G:\Mi unidad\1. PROYECTOS TELLO 2022\SCM SPILL OVERS\outputs\pobreza\criminalidad\1%\simulacion_1\observado_outputs.xlsx',tratado_44,44);</v>
      </c>
      <c r="HS133">
        <v>45</v>
      </c>
      <c r="HT133" t="str">
        <f>"    [p_value_"&amp;HS133&amp; ",lb_"&amp;HS133&amp;",ub_"&amp;HS133&amp;"] = sp_andrews_te(Y_pre_"&amp;HS133&amp;",pobreza_"&amp;HS133&amp;"(:,T+s),A_"&amp;HS133&amp;",C,.05);"</f>
        <v xml:space="preserve">    [p_value_45,lb_45,ub_45] = sp_andrews_te(Y_pre_45,pobreza_45(:,T+s),A_45,C,.05);</v>
      </c>
      <c r="HZ133">
        <v>76</v>
      </c>
      <c r="IA133" t="str">
        <f>"    spillover_test_"&amp;HZ133&amp;"(s) = sp_andrews(Y_pre_"&amp;HZ133&amp;",pobreza_"&amp;HZ133&amp;"(:,T+s),A_"&amp;HZ133&amp;",C,d,alpha_sig);"</f>
        <v xml:space="preserve">    spillover_test_76(s) = sp_andrews(Y_pre_76,pobreza_76(:,T+s),A_76,C,d,alpha_sig);</v>
      </c>
      <c r="IG133">
        <v>84</v>
      </c>
      <c r="IH133" t="str">
        <f>"xlswrite('G:\Mi unidad\1. PROYECTOS TELLO 2022\SCM SPILL OVERS\outputs\pobreza\bajo_niv_educ\1%\simulacion_1\output_tests.xlsx',ub_vec_"&amp;IG133&amp;"','ub_vec_"&amp;IG133&amp;"');"</f>
        <v>xlswrite('G:\Mi unidad\1. PROYECTOS TELLO 2022\SCM SPILL OVERS\outputs\pobreza\bajo_niv_educ\1%\simulacion_1\output_tests.xlsx',ub_vec_84','ub_vec_84');</v>
      </c>
      <c r="IU133">
        <v>84</v>
      </c>
      <c r="IV133" t="str">
        <f>"xlswrite('G:\Mi unidad\1. PROYECTOS TELLO 2022\SCM SPILL OVERS\outputs\pobreza\bajo_ingreso\1%\simulacion_1\output_tests.xlsx',ub_vec_"&amp;IU133&amp;"','ub_vec_"&amp;IU133&amp;"');"</f>
        <v>xlswrite('G:\Mi unidad\1. PROYECTOS TELLO 2022\SCM SPILL OVERS\outputs\pobreza\bajo_ingreso\1%\simulacion_1\output_tests.xlsx',ub_vec_84','ub_vec_84');</v>
      </c>
      <c r="JG133">
        <v>84</v>
      </c>
      <c r="JH133" t="str">
        <f>"xlswrite('G:\Mi unidad\1. PROYECTOS TELLO 2022\SCM SPILL OVERS\outputs\pobreza\densidad\1%\simulacion_1\output_tests.xlsx',ub_vec_"&amp;JG133&amp;"','ub_vec_"&amp;JG133&amp;"');"</f>
        <v>xlswrite('G:\Mi unidad\1. PROYECTOS TELLO 2022\SCM SPILL OVERS\outputs\pobreza\densidad\1%\simulacion_1\output_tests.xlsx',ub_vec_84','ub_vec_84');</v>
      </c>
      <c r="JS133">
        <v>84</v>
      </c>
      <c r="JT133" t="str">
        <f>"xlswrite('G:\Mi unidad\1. PROYECTOS TELLO 2022\SCM SPILL OVERS\outputs\pobreza\densidad_g\1%\simulacion_1\output_tests.xlsx',ub_vec_"&amp;JS133&amp;"','ub_vec_"&amp;JS133&amp;"');"</f>
        <v>xlswrite('G:\Mi unidad\1. PROYECTOS TELLO 2022\SCM SPILL OVERS\outputs\pobreza\densidad_g\1%\simulacion_1\output_tests.xlsx',ub_vec_84','ub_vec_84');</v>
      </c>
      <c r="KE133">
        <v>84</v>
      </c>
      <c r="KF133" t="str">
        <f>"xlswrite('G:\Mi unidad\1. PROYECTOS TELLO 2022\SCM SPILL OVERS\outputs\pobreza\distancia_centro_salud\1%\simulacion_1\output_tests.xlsx',ub_vec_"&amp;KE133&amp;"','ub_vec_"&amp;KE133&amp;"');"</f>
        <v>xlswrite('G:\Mi unidad\1. PROYECTOS TELLO 2022\SCM SPILL OVERS\outputs\pobreza\distancia_centro_salud\1%\simulacion_1\output_tests.xlsx',ub_vec_84','ub_vec_84');</v>
      </c>
      <c r="KR133">
        <v>84</v>
      </c>
      <c r="KS133" t="str">
        <f>"xlswrite('G:\Mi unidad\1. PROYECTOS TELLO 2022\SCM SPILL OVERS\outputs\pobreza\informalidad\1%\simulacion_1\output_tests.xlsx',ub_vec_"&amp;KR133&amp;"','ub_vec_"&amp;KR133&amp;"');"</f>
        <v>xlswrite('G:\Mi unidad\1. PROYECTOS TELLO 2022\SCM SPILL OVERS\outputs\pobreza\informalidad\1%\simulacion_1\output_tests.xlsx',ub_vec_84','ub_vec_84');</v>
      </c>
      <c r="LE133">
        <v>84</v>
      </c>
      <c r="LF133" t="str">
        <f>"xlswrite('G:\Mi unidad\1. PROYECTOS TELLO 2022\SCM SPILL OVERS\outputs\pobreza\alimentos\1%\simulacion_1\output_tests.xlsx',ub_vec_"&amp;LE133&amp;"','ub_vec_"&amp;LE133&amp;"');"</f>
        <v>xlswrite('G:\Mi unidad\1. PROYECTOS TELLO 2022\SCM SPILL OVERS\outputs\pobreza\alimentos\1%\simulacion_1\output_tests.xlsx',ub_vec_84','ub_vec_84');</v>
      </c>
      <c r="LL133">
        <v>84</v>
      </c>
      <c r="LM133" t="str">
        <f>"xlswrite('G:\Mi unidad\1. PROYECTOS TELLO 2022\SCM SPILL OVERS\outputs\pobreza\jefe_hogar\1%\simulacion_1\output_tests.xlsx',ub_vec_"&amp;LL133&amp;"','ub_vec_"&amp;LL133&amp;"');"</f>
        <v>xlswrite('G:\Mi unidad\1. PROYECTOS TELLO 2022\SCM SPILL OVERS\outputs\pobreza\jefe_hogar\1%\simulacion_1\output_tests.xlsx',ub_vec_84','ub_vec_84');</v>
      </c>
      <c r="LS133">
        <v>84</v>
      </c>
      <c r="LT133" t="str">
        <f>"xlswrite('G:\Mi unidad\1. PROYECTOS TELLO 2022\SCM SPILL OVERS\outputs\pobreza\mujeres\1%\simulacion_1\output_tests.xlsx',ub_vec_"&amp;LS133&amp;"','ub_vec_"&amp;LS133&amp;"');"</f>
        <v>xlswrite('G:\Mi unidad\1. PROYECTOS TELLO 2022\SCM SPILL OVERS\outputs\pobreza\mujeres\1%\simulacion_1\output_tests.xlsx',ub_vec_84','ub_vec_84');</v>
      </c>
      <c r="ME133">
        <v>84</v>
      </c>
      <c r="MF133" t="str">
        <f>"xlswrite('G:\Mi unidad\1. PROYECTOS TELLO 2022\SCM SPILL OVERS\outputs\pobreza\criminalidad\1%\simulacion_1\output_tests.xlsx',ub_vec_"&amp;ME133&amp;"','ub_vec_"&amp;ME133&amp;"');"</f>
        <v>xlswrite('G:\Mi unidad\1. PROYECTOS TELLO 2022\SCM SPILL OVERS\outputs\pobreza\criminalidad\1%\simulacion_1\output_tests.xlsx',ub_vec_84','ub_vec_84');</v>
      </c>
    </row>
    <row r="134" spans="64:344" x14ac:dyDescent="0.3">
      <c r="BL134">
        <v>84</v>
      </c>
      <c r="BM134" s="1" t="str">
        <f>"A_"&amp;BL132&amp;"(:,ind_"&amp;BL132&amp;" == 0) = [];"</f>
        <v>A_84(:,ind_84 == 0) = [];</v>
      </c>
      <c r="BR134">
        <v>84</v>
      </c>
      <c r="BS134" s="1" t="str">
        <f>"ind_"&amp;BR132&amp;" = xlsread('spillover_bajo_niv_educ_"&amp;BR132&amp;".xlsx')"</f>
        <v>ind_84 = xlsread('spillover_bajo_niv_educ_84.xlsx')</v>
      </c>
      <c r="BX134">
        <v>84</v>
      </c>
      <c r="BY134" s="1" t="str">
        <f>"ind_"&amp;BX132&amp;" = xlsread('spillover_bajo_ingreso_"&amp;BX132&amp;".xlsx')"</f>
        <v>ind_84 = xlsread('spillover_bajo_ingreso_84.xlsx')</v>
      </c>
      <c r="CD134">
        <v>84</v>
      </c>
      <c r="CE134" s="1" t="str">
        <f>"ind_"&amp;CD132&amp;" = xlsread('spillover_densidad_"&amp;CD132&amp;".xlsx')"</f>
        <v>ind_84 = xlsread('spillover_densidad_84.xlsx')</v>
      </c>
      <c r="CJ134">
        <v>84</v>
      </c>
      <c r="CK134" s="1" t="str">
        <f>"ind_"&amp;CJ132&amp;" = xlsread('spillover_densidad_g_"&amp;CJ132&amp;".xlsx')"</f>
        <v>ind_84 = xlsread('spillover_densidad_g_84.xlsx')</v>
      </c>
      <c r="CP134">
        <v>84</v>
      </c>
      <c r="CQ134" s="1" t="str">
        <f>"ind_"&amp;CP132&amp;" = xlsread('spillover_tiempo_cs_"&amp;CP132&amp;".xlsx')"</f>
        <v>ind_84 = xlsread('spillover_tiempo_cs_84.xlsx')</v>
      </c>
      <c r="CW134">
        <v>84</v>
      </c>
      <c r="CX134" t="str">
        <f>"% Provincia_"&amp;CW134</f>
        <v>% Provincia_84</v>
      </c>
      <c r="DB134">
        <v>84</v>
      </c>
      <c r="DC134" s="1" t="str">
        <f>"ind_"&amp;DB132&amp;" = xlsread('spillover_criminalidad_"&amp;DB132&amp;".xlsx')"</f>
        <v>ind_84 = xlsread('spillover_criminalidad_84.xlsx')</v>
      </c>
      <c r="DG134">
        <v>84</v>
      </c>
      <c r="DH134" s="1" t="str">
        <f>"ind_"&amp;DG132&amp;" = xlsread('spillover_jefe_hogar_"&amp;DG132&amp;".xlsx')"</f>
        <v>ind_84 = xlsread('spillover_jefe_hogar_84.xlsx')</v>
      </c>
      <c r="DL134">
        <v>84</v>
      </c>
      <c r="DM134" s="1" t="str">
        <f>"ind_"&amp;DL132&amp;" = xlsread('spillover_mujeres_"&amp;DL132&amp;".xlsx')"</f>
        <v>ind_84 = xlsread('spillover_mujeres_84.xlsx')</v>
      </c>
      <c r="DQ134" s="1"/>
      <c r="EG134">
        <v>57</v>
      </c>
      <c r="EH134" s="1" t="str">
        <f>"alpha_hat_"&amp;EG134&amp;" = A_"&amp;EG134&amp;"*gamma_hat_"&amp;EG134&amp;";"</f>
        <v>alpha_hat_57 = A_57*gamma_hat_57;</v>
      </c>
      <c r="FF134" s="1" t="str">
        <f>"xlswrite('G:\Mi unidad\1. PROYECTOS TELLO 2022\SCM SPILL OVERS\outputs\pobreza\distancia_centro_salud\1%\simulacion_1\observado_outputs.xlsx',tratado_"&amp;$A16&amp;","&amp;$A16&amp;");"</f>
        <v>xlswrite('G:\Mi unidad\1. PROYECTOS TELLO 2022\SCM SPILL OVERS\outputs\pobreza\distancia_centro_salud\1%\simulacion_1\observado_outputs.xlsx',tratado_45,45);</v>
      </c>
      <c r="FM134" s="1" t="str">
        <f>"xlswrite('G:\Mi unidad\1. PROYECTOS TELLO 2022\SCM SPILL OVERS\outputs\pobreza\informalidad\1%\simulacion_1\observado_outputs.xlsx',tratado_"&amp;$A16&amp;","&amp;$A16&amp;");"</f>
        <v>xlswrite('G:\Mi unidad\1. PROYECTOS TELLO 2022\SCM SPILL OVERS\outputs\pobreza\informalidad\1%\simulacion_1\observado_outputs.xlsx',tratado_45,45);</v>
      </c>
      <c r="FS134" s="1" t="str">
        <f>"xlswrite('G:\Mi unidad\1. PROYECTOS TELLO 2022\SCM SPILL OVERS\outputs\pobreza\densidad\1%\simulacion_1\observado_outputs.xlsx',tratado_"&amp;$A16&amp;","&amp;$A16&amp;");"</f>
        <v>xlswrite('G:\Mi unidad\1. PROYECTOS TELLO 2022\SCM SPILL OVERS\outputs\pobreza\densidad\1%\simulacion_1\observado_outputs.xlsx',tratado_45,45);</v>
      </c>
      <c r="FZ134" s="1" t="str">
        <f>"xlswrite('G:\Mi unidad\1. PROYECTOS TELLO 2022\SCM SPILL OVERS\outputs\pobreza\bajo_niv_educ\1%\simulacion_1\observado_outputs.xlsx',tratado_"&amp;$A16&amp;","&amp;$A16&amp;");"</f>
        <v>xlswrite('G:\Mi unidad\1. PROYECTOS TELLO 2022\SCM SPILL OVERS\outputs\pobreza\bajo_niv_educ\1%\simulacion_1\observado_outputs.xlsx',tratado_45,45);</v>
      </c>
      <c r="GF134" s="1" t="str">
        <f>"xlswrite('G:\Mi unidad\1. PROYECTOS TELLO 2022\SCM SPILL OVERS\outputs\pobreza\bajo_ingreso\1%\simulacion_1\observado_outputs.xlsx',tratado_"&amp;$A16&amp;","&amp;$A16&amp;");"</f>
        <v>xlswrite('G:\Mi unidad\1. PROYECTOS TELLO 2022\SCM SPILL OVERS\outputs\pobreza\bajo_ingreso\1%\simulacion_1\observado_outputs.xlsx',tratado_45,45);</v>
      </c>
      <c r="GL134" s="1" t="str">
        <f>"xlswrite('G:\Mi unidad\1. PROYECTOS TELLO 2022\SCM SPILL OVERS\outputs\pobreza\densidad_g\1%\simulacion_1\observado_outputs.xlsx',tratado_"&amp;$A16&amp;","&amp;$A16&amp;");"</f>
        <v>xlswrite('G:\Mi unidad\1. PROYECTOS TELLO 2022\SCM SPILL OVERS\outputs\pobreza\densidad_g\1%\simulacion_1\observado_outputs.xlsx',tratado_45,45);</v>
      </c>
      <c r="GS134" s="1" t="str">
        <f>"xlswrite('G:\Mi unidad\1. PROYECTOS TELLO 2022\SCM SPILL OVERS\outputs\pobreza\alimentos\1%\simulacion_1\observado_outputs.xlsx',tratado_"&amp;$A16&amp;","&amp;$A16&amp;");"</f>
        <v>xlswrite('G:\Mi unidad\1. PROYECTOS TELLO 2022\SCM SPILL OVERS\outputs\pobreza\alimentos\1%\simulacion_1\observado_outputs.xlsx',tratado_45,45);</v>
      </c>
      <c r="GZ134" s="1" t="str">
        <f>"xlswrite('G:\Mi unidad\1. PROYECTOS TELLO 2022\SCM SPILL OVERS\outputs\pobreza\jefe_hogar\1%\simulacion_1\observado_outputs.xlsx',tratado_"&amp;$A16&amp;","&amp;$A16&amp;");"</f>
        <v>xlswrite('G:\Mi unidad\1. PROYECTOS TELLO 2022\SCM SPILL OVERS\outputs\pobreza\jefe_hogar\1%\simulacion_1\observado_outputs.xlsx',tratado_45,45);</v>
      </c>
      <c r="HF134" s="1" t="str">
        <f>"xlswrite('G:\Mi unidad\1. PROYECTOS TELLO 2022\SCM SPILL OVERS\outputs\pobreza\mujeres\1%\simulacion_1\observado_outputs.xlsx',tratado_"&amp;$A16&amp;","&amp;$A16&amp;");"</f>
        <v>xlswrite('G:\Mi unidad\1. PROYECTOS TELLO 2022\SCM SPILL OVERS\outputs\pobreza\mujeres\1%\simulacion_1\observado_outputs.xlsx',tratado_45,45);</v>
      </c>
      <c r="HL134" s="1" t="str">
        <f>"xlswrite('G:\Mi unidad\1. PROYECTOS TELLO 2022\SCM SPILL OVERS\outputs\pobreza\criminalidad\1%\simulacion_1\observado_outputs.xlsx',tratado_"&amp;$A16&amp;","&amp;$A16&amp;");"</f>
        <v>xlswrite('G:\Mi unidad\1. PROYECTOS TELLO 2022\SCM SPILL OVERS\outputs\pobreza\criminalidad\1%\simulacion_1\observado_outputs.xlsx',tratado_45,45);</v>
      </c>
      <c r="HS134">
        <v>45</v>
      </c>
      <c r="HT134" t="str">
        <f>"    p_value_vec_"&amp;HS134&amp;"(s) = p_value_"&amp;HS134&amp;";"</f>
        <v xml:space="preserve">    p_value_vec_45(s) = p_value_45;</v>
      </c>
      <c r="HZ134">
        <v>76</v>
      </c>
      <c r="IA134" t="s">
        <v>18</v>
      </c>
      <c r="IG134">
        <v>84</v>
      </c>
      <c r="IH134" t="str">
        <f>"xlswrite('G:\Mi unidad\1. PROYECTOS TELLO 2022\SCM SPILL OVERS\outputs\pobreza\bajo_niv_educ\1%\simulacion_1\output_tests.xlsx',p_value_vec_"&amp;IG134&amp;"','p_value_vec_"&amp;IG134&amp;"');"</f>
        <v>xlswrite('G:\Mi unidad\1. PROYECTOS TELLO 2022\SCM SPILL OVERS\outputs\pobreza\bajo_niv_educ\1%\simulacion_1\output_tests.xlsx',p_value_vec_84','p_value_vec_84');</v>
      </c>
      <c r="IU134">
        <v>84</v>
      </c>
      <c r="IV134" t="str">
        <f>"xlswrite('G:\Mi unidad\1. PROYECTOS TELLO 2022\SCM SPILL OVERS\outputs\pobreza\bajo_ingreso\1%\simulacion_1\output_tests.xlsx',p_value_vec_"&amp;IU134&amp;"','p_value_vec_"&amp;IU134&amp;"');"</f>
        <v>xlswrite('G:\Mi unidad\1. PROYECTOS TELLO 2022\SCM SPILL OVERS\outputs\pobreza\bajo_ingreso\1%\simulacion_1\output_tests.xlsx',p_value_vec_84','p_value_vec_84');</v>
      </c>
      <c r="JG134">
        <v>84</v>
      </c>
      <c r="JH134" t="str">
        <f>"xlswrite('G:\Mi unidad\1. PROYECTOS TELLO 2022\SCM SPILL OVERS\outputs\pobreza\densidad\1%\simulacion_1\output_tests.xlsx',p_value_vec_"&amp;JG134&amp;"','p_value_vec_"&amp;JG134&amp;"');"</f>
        <v>xlswrite('G:\Mi unidad\1. PROYECTOS TELLO 2022\SCM SPILL OVERS\outputs\pobreza\densidad\1%\simulacion_1\output_tests.xlsx',p_value_vec_84','p_value_vec_84');</v>
      </c>
      <c r="JS134">
        <v>84</v>
      </c>
      <c r="JT134" t="str">
        <f>"xlswrite('G:\Mi unidad\1. PROYECTOS TELLO 2022\SCM SPILL OVERS\outputs\pobreza\densidad_g\1%\simulacion_1\output_tests.xlsx',p_value_vec_"&amp;JS134&amp;"','p_value_vec_"&amp;JS134&amp;"');"</f>
        <v>xlswrite('G:\Mi unidad\1. PROYECTOS TELLO 2022\SCM SPILL OVERS\outputs\pobreza\densidad_g\1%\simulacion_1\output_tests.xlsx',p_value_vec_84','p_value_vec_84');</v>
      </c>
      <c r="KE134">
        <v>84</v>
      </c>
      <c r="KF134" t="str">
        <f>"xlswrite('G:\Mi unidad\1. PROYECTOS TELLO 2022\SCM SPILL OVERS\outputs\pobreza\distancia_centro_salud\1%\simulacion_1\output_tests.xlsx',p_value_vec_"&amp;KE134&amp;"','p_value_vec_"&amp;KE134&amp;"');"</f>
        <v>xlswrite('G:\Mi unidad\1. PROYECTOS TELLO 2022\SCM SPILL OVERS\outputs\pobreza\distancia_centro_salud\1%\simulacion_1\output_tests.xlsx',p_value_vec_84','p_value_vec_84');</v>
      </c>
      <c r="KR134">
        <v>84</v>
      </c>
      <c r="KS134" t="str">
        <f>"xlswrite('G:\Mi unidad\1. PROYECTOS TELLO 2022\SCM SPILL OVERS\outputs\pobreza\informalidad\1%\simulacion_1\output_tests.xlsx',p_value_vec_"&amp;KR134&amp;"','p_value_vec_"&amp;KR134&amp;"');"</f>
        <v>xlswrite('G:\Mi unidad\1. PROYECTOS TELLO 2022\SCM SPILL OVERS\outputs\pobreza\informalidad\1%\simulacion_1\output_tests.xlsx',p_value_vec_84','p_value_vec_84');</v>
      </c>
      <c r="LE134">
        <v>84</v>
      </c>
      <c r="LF134" t="str">
        <f>"xlswrite('G:\Mi unidad\1. PROYECTOS TELLO 2022\SCM SPILL OVERS\outputs\pobreza\alimentos\1%\simulacion_1\output_tests.xlsx',p_value_vec_"&amp;LE134&amp;"','p_value_vec_"&amp;LE134&amp;"');"</f>
        <v>xlswrite('G:\Mi unidad\1. PROYECTOS TELLO 2022\SCM SPILL OVERS\outputs\pobreza\alimentos\1%\simulacion_1\output_tests.xlsx',p_value_vec_84','p_value_vec_84');</v>
      </c>
      <c r="LL134">
        <v>84</v>
      </c>
      <c r="LM134" t="str">
        <f>"xlswrite('G:\Mi unidad\1. PROYECTOS TELLO 2022\SCM SPILL OVERS\outputs\pobreza\jefe_hogar\1%\simulacion_1\output_tests.xlsx',p_value_vec_"&amp;LL134&amp;"','p_value_vec_"&amp;LL134&amp;"');"</f>
        <v>xlswrite('G:\Mi unidad\1. PROYECTOS TELLO 2022\SCM SPILL OVERS\outputs\pobreza\jefe_hogar\1%\simulacion_1\output_tests.xlsx',p_value_vec_84','p_value_vec_84');</v>
      </c>
      <c r="LS134">
        <v>84</v>
      </c>
      <c r="LT134" t="str">
        <f>"xlswrite('G:\Mi unidad\1. PROYECTOS TELLO 2022\SCM SPILL OVERS\outputs\pobreza\mujeres\1%\simulacion_1\output_tests.xlsx',p_value_vec_"&amp;LS134&amp;"','p_value_vec_"&amp;LS134&amp;"');"</f>
        <v>xlswrite('G:\Mi unidad\1. PROYECTOS TELLO 2022\SCM SPILL OVERS\outputs\pobreza\mujeres\1%\simulacion_1\output_tests.xlsx',p_value_vec_84','p_value_vec_84');</v>
      </c>
      <c r="ME134">
        <v>84</v>
      </c>
      <c r="MF134" t="str">
        <f>"xlswrite('G:\Mi unidad\1. PROYECTOS TELLO 2022\SCM SPILL OVERS\outputs\pobreza\criminalidad\1%\simulacion_1\output_tests.xlsx',p_value_vec_"&amp;ME134&amp;"','p_value_vec_"&amp;ME134&amp;"');"</f>
        <v>xlswrite('G:\Mi unidad\1. PROYECTOS TELLO 2022\SCM SPILL OVERS\outputs\pobreza\criminalidad\1%\simulacion_1\output_tests.xlsx',p_value_vec_84','p_value_vec_84');</v>
      </c>
    </row>
    <row r="135" spans="64:344" x14ac:dyDescent="0.3">
      <c r="BL135">
        <v>84</v>
      </c>
      <c r="BR135">
        <v>84</v>
      </c>
      <c r="BS135" s="1" t="str">
        <f>"A_"&amp;BR132&amp;" = eye(N);"</f>
        <v>A_84 = eye(N);</v>
      </c>
      <c r="BX135">
        <v>84</v>
      </c>
      <c r="BY135" s="1" t="str">
        <f>"A_"&amp;BX132&amp;" = eye(N);"</f>
        <v>A_84 = eye(N);</v>
      </c>
      <c r="CD135">
        <v>84</v>
      </c>
      <c r="CE135" s="1" t="str">
        <f>"A_"&amp;CD132&amp;" = eye(N);"</f>
        <v>A_84 = eye(N);</v>
      </c>
      <c r="CJ135">
        <v>84</v>
      </c>
      <c r="CK135" s="1" t="str">
        <f>"A_"&amp;CJ132&amp;" = eye(N);"</f>
        <v>A_84 = eye(N);</v>
      </c>
      <c r="CP135">
        <v>84</v>
      </c>
      <c r="CQ135" s="1" t="str">
        <f>"A_"&amp;CP132&amp;" = eye(N);"</f>
        <v>A_84 = eye(N);</v>
      </c>
      <c r="CW135">
        <v>84</v>
      </c>
      <c r="CX135" s="1" t="str">
        <f>"ind_"&amp;CW133&amp;" = xlsread('spillover_alimentos_"&amp;CW133&amp;".xlsx')"</f>
        <v>ind_84 = xlsread('spillover_alimentos_84.xlsx')</v>
      </c>
      <c r="DB135">
        <v>84</v>
      </c>
      <c r="DC135" s="1" t="str">
        <f>"A_"&amp;DB132&amp;" = eye(N);"</f>
        <v>A_84 = eye(N);</v>
      </c>
      <c r="DG135">
        <v>84</v>
      </c>
      <c r="DH135" s="1" t="str">
        <f>"A_"&amp;DG132&amp;" = eye(N);"</f>
        <v>A_84 = eye(N);</v>
      </c>
      <c r="DL135">
        <v>84</v>
      </c>
      <c r="DM135" s="1" t="str">
        <f>"A_"&amp;DL132&amp;" = eye(N);"</f>
        <v>A_84 = eye(N);</v>
      </c>
      <c r="DQ135" s="1"/>
      <c r="EG135">
        <v>57</v>
      </c>
      <c r="EH135" s="1" t="str">
        <f>"alpha1_hat_vec_"&amp;EG135&amp;"(s) = alpha_hat_"&amp;EG135&amp;"(1);"</f>
        <v>alpha1_hat_vec_57(s) = alpha_hat_57(1);</v>
      </c>
      <c r="FF135" s="1" t="str">
        <f>"xlswrite('G:\Mi unidad\1. PROYECTOS TELLO 2022\SCM SPILL OVERS\outputs\pobreza\distancia_centro_salud\1%\simulacion_1\observado_outputs.xlsx',tratado_"&amp;$A17&amp;","&amp;$A17&amp;");"</f>
        <v>xlswrite('G:\Mi unidad\1. PROYECTOS TELLO 2022\SCM SPILL OVERS\outputs\pobreza\distancia_centro_salud\1%\simulacion_1\observado_outputs.xlsx',tratado_55,55);</v>
      </c>
      <c r="FM135" s="1" t="str">
        <f>"xlswrite('G:\Mi unidad\1. PROYECTOS TELLO 2022\SCM SPILL OVERS\outputs\pobreza\informalidad\1%\simulacion_1\observado_outputs.xlsx',tratado_"&amp;$A17&amp;","&amp;$A17&amp;");"</f>
        <v>xlswrite('G:\Mi unidad\1. PROYECTOS TELLO 2022\SCM SPILL OVERS\outputs\pobreza\informalidad\1%\simulacion_1\observado_outputs.xlsx',tratado_55,55);</v>
      </c>
      <c r="FS135" s="1" t="str">
        <f>"xlswrite('G:\Mi unidad\1. PROYECTOS TELLO 2022\SCM SPILL OVERS\outputs\pobreza\densidad\1%\simulacion_1\observado_outputs.xlsx',tratado_"&amp;$A17&amp;","&amp;$A17&amp;");"</f>
        <v>xlswrite('G:\Mi unidad\1. PROYECTOS TELLO 2022\SCM SPILL OVERS\outputs\pobreza\densidad\1%\simulacion_1\observado_outputs.xlsx',tratado_55,55);</v>
      </c>
      <c r="FZ135" s="1" t="str">
        <f>"xlswrite('G:\Mi unidad\1. PROYECTOS TELLO 2022\SCM SPILL OVERS\outputs\pobreza\bajo_niv_educ\1%\simulacion_1\observado_outputs.xlsx',tratado_"&amp;$A17&amp;","&amp;$A17&amp;");"</f>
        <v>xlswrite('G:\Mi unidad\1. PROYECTOS TELLO 2022\SCM SPILL OVERS\outputs\pobreza\bajo_niv_educ\1%\simulacion_1\observado_outputs.xlsx',tratado_55,55);</v>
      </c>
      <c r="GF135" s="1" t="str">
        <f>"xlswrite('G:\Mi unidad\1. PROYECTOS TELLO 2022\SCM SPILL OVERS\outputs\pobreza\bajo_ingreso\1%\simulacion_1\observado_outputs.xlsx',tratado_"&amp;$A17&amp;","&amp;$A17&amp;");"</f>
        <v>xlswrite('G:\Mi unidad\1. PROYECTOS TELLO 2022\SCM SPILL OVERS\outputs\pobreza\bajo_ingreso\1%\simulacion_1\observado_outputs.xlsx',tratado_55,55);</v>
      </c>
      <c r="GL135" s="1" t="str">
        <f>"xlswrite('G:\Mi unidad\1. PROYECTOS TELLO 2022\SCM SPILL OVERS\outputs\pobreza\densidad_g\1%\simulacion_1\observado_outputs.xlsx',tratado_"&amp;$A17&amp;","&amp;$A17&amp;");"</f>
        <v>xlswrite('G:\Mi unidad\1. PROYECTOS TELLO 2022\SCM SPILL OVERS\outputs\pobreza\densidad_g\1%\simulacion_1\observado_outputs.xlsx',tratado_55,55);</v>
      </c>
      <c r="GS135" s="1" t="str">
        <f>"xlswrite('G:\Mi unidad\1. PROYECTOS TELLO 2022\SCM SPILL OVERS\outputs\pobreza\alimentos\1%\simulacion_1\observado_outputs.xlsx',tratado_"&amp;$A17&amp;","&amp;$A17&amp;");"</f>
        <v>xlswrite('G:\Mi unidad\1. PROYECTOS TELLO 2022\SCM SPILL OVERS\outputs\pobreza\alimentos\1%\simulacion_1\observado_outputs.xlsx',tratado_55,55);</v>
      </c>
      <c r="GZ135" s="1" t="str">
        <f>"xlswrite('G:\Mi unidad\1. PROYECTOS TELLO 2022\SCM SPILL OVERS\outputs\pobreza\jefe_hogar\1%\simulacion_1\observado_outputs.xlsx',tratado_"&amp;$A17&amp;","&amp;$A17&amp;");"</f>
        <v>xlswrite('G:\Mi unidad\1. PROYECTOS TELLO 2022\SCM SPILL OVERS\outputs\pobreza\jefe_hogar\1%\simulacion_1\observado_outputs.xlsx',tratado_55,55);</v>
      </c>
      <c r="HF135" s="1" t="str">
        <f>"xlswrite('G:\Mi unidad\1. PROYECTOS TELLO 2022\SCM SPILL OVERS\outputs\pobreza\mujeres\1%\simulacion_1\observado_outputs.xlsx',tratado_"&amp;$A17&amp;","&amp;$A17&amp;");"</f>
        <v>xlswrite('G:\Mi unidad\1. PROYECTOS TELLO 2022\SCM SPILL OVERS\outputs\pobreza\mujeres\1%\simulacion_1\observado_outputs.xlsx',tratado_55,55);</v>
      </c>
      <c r="HL135" s="1" t="str">
        <f>"xlswrite('G:\Mi unidad\1. PROYECTOS TELLO 2022\SCM SPILL OVERS\outputs\pobreza\criminalidad\1%\simulacion_1\observado_outputs.xlsx',tratado_"&amp;$A17&amp;","&amp;$A17&amp;");"</f>
        <v>xlswrite('G:\Mi unidad\1. PROYECTOS TELLO 2022\SCM SPILL OVERS\outputs\pobreza\criminalidad\1%\simulacion_1\observado_outputs.xlsx',tratado_55,55);</v>
      </c>
      <c r="HS135">
        <v>45</v>
      </c>
      <c r="HT135" t="str">
        <f>"    lb_vec_"&amp;HS135&amp;"(s) = lb_"&amp;HS135&amp;";"</f>
        <v xml:space="preserve">    lb_vec_45(s) = lb_45;</v>
      </c>
      <c r="HZ135">
        <v>77</v>
      </c>
      <c r="IA135" t="str">
        <f>"spillover_test_"&amp;HZ135&amp;" = zeros(1,S);"</f>
        <v>spillover_test_77 = zeros(1,S);</v>
      </c>
      <c r="IG135">
        <v>84</v>
      </c>
      <c r="IH135" t="str">
        <f>"xlswrite('G:\Mi unidad\1. PROYECTOS TELLO 2022\SCM SPILL OVERS\outputs\pobreza\bajo_niv_educ\1%\simulacion_1\output_tests.xlsx',alpha1_hat_vec_"&amp;IG135&amp;"','alpha1_hat_vec_"&amp;IG135&amp;"');"</f>
        <v>xlswrite('G:\Mi unidad\1. PROYECTOS TELLO 2022\SCM SPILL OVERS\outputs\pobreza\bajo_niv_educ\1%\simulacion_1\output_tests.xlsx',alpha1_hat_vec_84','alpha1_hat_vec_84');</v>
      </c>
      <c r="IU135">
        <v>84</v>
      </c>
      <c r="IV135" t="str">
        <f>"xlswrite('G:\Mi unidad\1. PROYECTOS TELLO 2022\SCM SPILL OVERS\outputs\pobreza\bajo_ingreso\1%\simulacion_1\output_tests.xlsx',alpha1_hat_vec_"&amp;IU135&amp;"','alpha1_hat_vec_"&amp;IU135&amp;"');"</f>
        <v>xlswrite('G:\Mi unidad\1. PROYECTOS TELLO 2022\SCM SPILL OVERS\outputs\pobreza\bajo_ingreso\1%\simulacion_1\output_tests.xlsx',alpha1_hat_vec_84','alpha1_hat_vec_84');</v>
      </c>
      <c r="JG135">
        <v>84</v>
      </c>
      <c r="JH135" t="str">
        <f>"xlswrite('G:\Mi unidad\1. PROYECTOS TELLO 2022\SCM SPILL OVERS\outputs\pobreza\densidad\1%\simulacion_1\output_tests.xlsx',alpha1_hat_vec_"&amp;JG135&amp;"','alpha1_hat_vec_"&amp;JG135&amp;"');"</f>
        <v>xlswrite('G:\Mi unidad\1. PROYECTOS TELLO 2022\SCM SPILL OVERS\outputs\pobreza\densidad\1%\simulacion_1\output_tests.xlsx',alpha1_hat_vec_84','alpha1_hat_vec_84');</v>
      </c>
      <c r="JS135">
        <v>84</v>
      </c>
      <c r="JT135" t="str">
        <f>"xlswrite('G:\Mi unidad\1. PROYECTOS TELLO 2022\SCM SPILL OVERS\outputs\pobreza\densidad_g\1%\simulacion_1\output_tests.xlsx',alpha1_hat_vec_"&amp;JS135&amp;"','alpha1_hat_vec_"&amp;JS135&amp;"');"</f>
        <v>xlswrite('G:\Mi unidad\1. PROYECTOS TELLO 2022\SCM SPILL OVERS\outputs\pobreza\densidad_g\1%\simulacion_1\output_tests.xlsx',alpha1_hat_vec_84','alpha1_hat_vec_84');</v>
      </c>
      <c r="KE135">
        <v>84</v>
      </c>
      <c r="KF135" t="str">
        <f>"xlswrite('G:\Mi unidad\1. PROYECTOS TELLO 2022\SCM SPILL OVERS\outputs\pobreza\distancia_centro_salud\1%\simulacion_1\output_tests.xlsx',alpha1_hat_vec_"&amp;KE135&amp;"','alpha1_hat_vec_"&amp;KE135&amp;"');"</f>
        <v>xlswrite('G:\Mi unidad\1. PROYECTOS TELLO 2022\SCM SPILL OVERS\outputs\pobreza\distancia_centro_salud\1%\simulacion_1\output_tests.xlsx',alpha1_hat_vec_84','alpha1_hat_vec_84');</v>
      </c>
      <c r="KR135">
        <v>84</v>
      </c>
      <c r="KS135" t="str">
        <f>"xlswrite('G:\Mi unidad\1. PROYECTOS TELLO 2022\SCM SPILL OVERS\outputs\pobreza\informalidad\1%\simulacion_1\output_tests.xlsx',alpha1_hat_vec_"&amp;KR135&amp;"','alpha1_hat_vec_"&amp;KR135&amp;"');"</f>
        <v>xlswrite('G:\Mi unidad\1. PROYECTOS TELLO 2022\SCM SPILL OVERS\outputs\pobreza\informalidad\1%\simulacion_1\output_tests.xlsx',alpha1_hat_vec_84','alpha1_hat_vec_84');</v>
      </c>
      <c r="LE135">
        <v>84</v>
      </c>
      <c r="LF135" t="str">
        <f>"xlswrite('G:\Mi unidad\1. PROYECTOS TELLO 2022\SCM SPILL OVERS\outputs\pobreza\alimentos\1%\simulacion_1\output_tests.xlsx',alpha1_hat_vec_"&amp;LE135&amp;"','alpha1_hat_vec_"&amp;LE135&amp;"');"</f>
        <v>xlswrite('G:\Mi unidad\1. PROYECTOS TELLO 2022\SCM SPILL OVERS\outputs\pobreza\alimentos\1%\simulacion_1\output_tests.xlsx',alpha1_hat_vec_84','alpha1_hat_vec_84');</v>
      </c>
      <c r="LL135">
        <v>84</v>
      </c>
      <c r="LM135" t="str">
        <f>"xlswrite('G:\Mi unidad\1. PROYECTOS TELLO 2022\SCM SPILL OVERS\outputs\pobreza\jefe_hogar\1%\simulacion_1\output_tests.xlsx',alpha1_hat_vec_"&amp;LL135&amp;"','alpha1_hat_vec_"&amp;LL135&amp;"');"</f>
        <v>xlswrite('G:\Mi unidad\1. PROYECTOS TELLO 2022\SCM SPILL OVERS\outputs\pobreza\jefe_hogar\1%\simulacion_1\output_tests.xlsx',alpha1_hat_vec_84','alpha1_hat_vec_84');</v>
      </c>
      <c r="LS135">
        <v>84</v>
      </c>
      <c r="LT135" t="str">
        <f>"xlswrite('G:\Mi unidad\1. PROYECTOS TELLO 2022\SCM SPILL OVERS\outputs\pobreza\mujeres\1%\simulacion_1\output_tests.xlsx',alpha1_hat_vec_"&amp;LS135&amp;"','alpha1_hat_vec_"&amp;LS135&amp;"');"</f>
        <v>xlswrite('G:\Mi unidad\1. PROYECTOS TELLO 2022\SCM SPILL OVERS\outputs\pobreza\mujeres\1%\simulacion_1\output_tests.xlsx',alpha1_hat_vec_84','alpha1_hat_vec_84');</v>
      </c>
      <c r="ME135">
        <v>84</v>
      </c>
      <c r="MF135" t="str">
        <f>"xlswrite('G:\Mi unidad\1. PROYECTOS TELLO 2022\SCM SPILL OVERS\outputs\pobreza\criminalidad\1%\simulacion_1\output_tests.xlsx',alpha1_hat_vec_"&amp;ME135&amp;"','alpha1_hat_vec_"&amp;ME135&amp;"');"</f>
        <v>xlswrite('G:\Mi unidad\1. PROYECTOS TELLO 2022\SCM SPILL OVERS\outputs\pobreza\criminalidad\1%\simulacion_1\output_tests.xlsx',alpha1_hat_vec_84','alpha1_hat_vec_84');</v>
      </c>
    </row>
    <row r="136" spans="64:344" x14ac:dyDescent="0.3">
      <c r="BL136">
        <v>84</v>
      </c>
      <c r="BR136">
        <v>84</v>
      </c>
      <c r="BS136" s="1" t="str">
        <f>"A_"&amp;BR132&amp;"(:,ind_"&amp;BR132&amp;" == 0) = [];"</f>
        <v>A_84(:,ind_84 == 0) = [];</v>
      </c>
      <c r="BX136">
        <v>84</v>
      </c>
      <c r="BY136" s="1" t="str">
        <f>"A_"&amp;BX132&amp;"(:,ind_"&amp;BX132&amp;" == 0) = [];"</f>
        <v>A_84(:,ind_84 == 0) = [];</v>
      </c>
      <c r="CD136">
        <v>84</v>
      </c>
      <c r="CE136" s="1" t="str">
        <f>"A_"&amp;CD132&amp;"(:,ind_"&amp;CD132&amp;" == 0) = [];"</f>
        <v>A_84(:,ind_84 == 0) = [];</v>
      </c>
      <c r="CJ136">
        <v>84</v>
      </c>
      <c r="CK136" s="1" t="str">
        <f>"A_"&amp;CJ132&amp;"(:,ind_"&amp;CJ132&amp;" == 0) = [];"</f>
        <v>A_84(:,ind_84 == 0) = [];</v>
      </c>
      <c r="CP136">
        <v>84</v>
      </c>
      <c r="CQ136" s="1" t="str">
        <f>"A_"&amp;CP132&amp;"(:,ind_"&amp;CP132&amp;" == 0) = [];"</f>
        <v>A_84(:,ind_84 == 0) = [];</v>
      </c>
      <c r="CW136">
        <v>84</v>
      </c>
      <c r="CX136" s="1" t="str">
        <f>"A_"&amp;CW133&amp;" = eye(N);"</f>
        <v>A_84 = eye(N);</v>
      </c>
      <c r="DB136">
        <v>84</v>
      </c>
      <c r="DC136" s="1" t="str">
        <f>"A_"&amp;DB132&amp;"(:,ind_"&amp;DB132&amp;" == 0) = [];"</f>
        <v>A_84(:,ind_84 == 0) = [];</v>
      </c>
      <c r="DG136">
        <v>84</v>
      </c>
      <c r="DH136" s="1" t="str">
        <f>"A_"&amp;DG132&amp;"(:,ind_"&amp;DG132&amp;" == 0) = [];"</f>
        <v>A_84(:,ind_84 == 0) = [];</v>
      </c>
      <c r="DL136">
        <v>84</v>
      </c>
      <c r="DM136" s="1" t="str">
        <f>"A_"&amp;DL132&amp;"(:,ind_"&amp;DL132&amp;" == 0) = [];"</f>
        <v>A_84(:,ind_84 == 0) = [];</v>
      </c>
      <c r="DQ136" s="1"/>
      <c r="EG136">
        <v>57</v>
      </c>
      <c r="EH136" s="1" t="str">
        <f>"synthetic_control_sp_"&amp;EG136&amp;"(T+s) = Y_"&amp;EG136&amp;"(1,T+s)-alpha1_hat_vec_"&amp;EG136&amp;"(s);"</f>
        <v>synthetic_control_sp_57(T+s) = Y_57(1,T+s)-alpha1_hat_vec_57(s);</v>
      </c>
      <c r="FF136" s="1" t="str">
        <f>"xlswrite('G:\Mi unidad\1. PROYECTOS TELLO 2022\SCM SPILL OVERS\outputs\pobreza\distancia_centro_salud\1%\simulacion_1\observado_outputs.xlsx',tratado_"&amp;$A18&amp;","&amp;$A18&amp;");"</f>
        <v>xlswrite('G:\Mi unidad\1. PROYECTOS TELLO 2022\SCM SPILL OVERS\outputs\pobreza\distancia_centro_salud\1%\simulacion_1\observado_outputs.xlsx',tratado_57,57);</v>
      </c>
      <c r="FM136" s="1" t="str">
        <f>"xlswrite('G:\Mi unidad\1. PROYECTOS TELLO 2022\SCM SPILL OVERS\outputs\pobreza\informalidad\1%\simulacion_1\observado_outputs.xlsx',tratado_"&amp;$A18&amp;","&amp;$A18&amp;");"</f>
        <v>xlswrite('G:\Mi unidad\1. PROYECTOS TELLO 2022\SCM SPILL OVERS\outputs\pobreza\informalidad\1%\simulacion_1\observado_outputs.xlsx',tratado_57,57);</v>
      </c>
      <c r="FS136" s="1" t="str">
        <f>"xlswrite('G:\Mi unidad\1. PROYECTOS TELLO 2022\SCM SPILL OVERS\outputs\pobreza\densidad\1%\simulacion_1\observado_outputs.xlsx',tratado_"&amp;$A18&amp;","&amp;$A18&amp;");"</f>
        <v>xlswrite('G:\Mi unidad\1. PROYECTOS TELLO 2022\SCM SPILL OVERS\outputs\pobreza\densidad\1%\simulacion_1\observado_outputs.xlsx',tratado_57,57);</v>
      </c>
      <c r="FZ136" s="1" t="str">
        <f>"xlswrite('G:\Mi unidad\1. PROYECTOS TELLO 2022\SCM SPILL OVERS\outputs\pobreza\bajo_niv_educ\1%\simulacion_1\observado_outputs.xlsx',tratado_"&amp;$A18&amp;","&amp;$A18&amp;");"</f>
        <v>xlswrite('G:\Mi unidad\1. PROYECTOS TELLO 2022\SCM SPILL OVERS\outputs\pobreza\bajo_niv_educ\1%\simulacion_1\observado_outputs.xlsx',tratado_57,57);</v>
      </c>
      <c r="GF136" s="1" t="str">
        <f>"xlswrite('G:\Mi unidad\1. PROYECTOS TELLO 2022\SCM SPILL OVERS\outputs\pobreza\bajo_ingreso\1%\simulacion_1\observado_outputs.xlsx',tratado_"&amp;$A18&amp;","&amp;$A18&amp;");"</f>
        <v>xlswrite('G:\Mi unidad\1. PROYECTOS TELLO 2022\SCM SPILL OVERS\outputs\pobreza\bajo_ingreso\1%\simulacion_1\observado_outputs.xlsx',tratado_57,57);</v>
      </c>
      <c r="GL136" s="1" t="str">
        <f>"xlswrite('G:\Mi unidad\1. PROYECTOS TELLO 2022\SCM SPILL OVERS\outputs\pobreza\densidad_g\1%\simulacion_1\observado_outputs.xlsx',tratado_"&amp;$A18&amp;","&amp;$A18&amp;");"</f>
        <v>xlswrite('G:\Mi unidad\1. PROYECTOS TELLO 2022\SCM SPILL OVERS\outputs\pobreza\densidad_g\1%\simulacion_1\observado_outputs.xlsx',tratado_57,57);</v>
      </c>
      <c r="GS136" s="1" t="str">
        <f>"xlswrite('G:\Mi unidad\1. PROYECTOS TELLO 2022\SCM SPILL OVERS\outputs\pobreza\alimentos\1%\simulacion_1\observado_outputs.xlsx',tratado_"&amp;$A18&amp;","&amp;$A18&amp;");"</f>
        <v>xlswrite('G:\Mi unidad\1. PROYECTOS TELLO 2022\SCM SPILL OVERS\outputs\pobreza\alimentos\1%\simulacion_1\observado_outputs.xlsx',tratado_57,57);</v>
      </c>
      <c r="GZ136" s="1" t="str">
        <f>"xlswrite('G:\Mi unidad\1. PROYECTOS TELLO 2022\SCM SPILL OVERS\outputs\pobreza\jefe_hogar\1%\simulacion_1\observado_outputs.xlsx',tratado_"&amp;$A18&amp;","&amp;$A18&amp;");"</f>
        <v>xlswrite('G:\Mi unidad\1. PROYECTOS TELLO 2022\SCM SPILL OVERS\outputs\pobreza\jefe_hogar\1%\simulacion_1\observado_outputs.xlsx',tratado_57,57);</v>
      </c>
      <c r="HF136" s="1" t="str">
        <f>"xlswrite('G:\Mi unidad\1. PROYECTOS TELLO 2022\SCM SPILL OVERS\outputs\pobreza\mujeres\1%\simulacion_1\observado_outputs.xlsx',tratado_"&amp;$A18&amp;","&amp;$A18&amp;");"</f>
        <v>xlswrite('G:\Mi unidad\1. PROYECTOS TELLO 2022\SCM SPILL OVERS\outputs\pobreza\mujeres\1%\simulacion_1\observado_outputs.xlsx',tratado_57,57);</v>
      </c>
      <c r="HL136" s="1" t="str">
        <f>"xlswrite('G:\Mi unidad\1. PROYECTOS TELLO 2022\SCM SPILL OVERS\outputs\pobreza\criminalidad\1%\simulacion_1\observado_outputs.xlsx',tratado_"&amp;$A18&amp;","&amp;$A18&amp;");"</f>
        <v>xlswrite('G:\Mi unidad\1. PROYECTOS TELLO 2022\SCM SPILL OVERS\outputs\pobreza\criminalidad\1%\simulacion_1\observado_outputs.xlsx',tratado_57,57);</v>
      </c>
      <c r="HS136">
        <v>45</v>
      </c>
      <c r="HT136" t="str">
        <f>"    ub_vec_"&amp;HS136&amp;"(s) = ub_"&amp;HS135&amp;";"</f>
        <v xml:space="preserve">    ub_vec_45(s) = ub_45;</v>
      </c>
      <c r="HZ136">
        <v>77</v>
      </c>
      <c r="IA136" t="s">
        <v>35</v>
      </c>
      <c r="IG136">
        <v>84</v>
      </c>
      <c r="IH136" t="str">
        <f>"xlswrite('G:\Mi unidad\1. PROYECTOS TELLO 2022\SCM SPILL OVERS\outputs\pobreza\bajo_niv_educ\1%\simulacion_1\output_tests.xlsx',spillover_test_"&amp;IG136&amp;"','sp_test_"&amp;IG136&amp;"');"</f>
        <v>xlswrite('G:\Mi unidad\1. PROYECTOS TELLO 2022\SCM SPILL OVERS\outputs\pobreza\bajo_niv_educ\1%\simulacion_1\output_tests.xlsx',spillover_test_84','sp_test_84');</v>
      </c>
      <c r="IU136">
        <v>84</v>
      </c>
      <c r="IV136" t="str">
        <f>"xlswrite('G:\Mi unidad\1. PROYECTOS TELLO 2022\SCM SPILL OVERS\outputs\pobreza\bajo_ingreso\1%\simulacion_1\output_tests.xlsx',spillover_test_"&amp;IU136&amp;"','sp_test_"&amp;IU136&amp;"');"</f>
        <v>xlswrite('G:\Mi unidad\1. PROYECTOS TELLO 2022\SCM SPILL OVERS\outputs\pobreza\bajo_ingreso\1%\simulacion_1\output_tests.xlsx',spillover_test_84','sp_test_84');</v>
      </c>
      <c r="JG136">
        <v>84</v>
      </c>
      <c r="JH136" t="str">
        <f>"xlswrite('G:\Mi unidad\1. PROYECTOS TELLO 2022\SCM SPILL OVERS\outputs\pobreza\densidad\1%\simulacion_1\output_tests.xlsx',spillover_test_"&amp;JG136&amp;"','sp_test_"&amp;JG136&amp;"');"</f>
        <v>xlswrite('G:\Mi unidad\1. PROYECTOS TELLO 2022\SCM SPILL OVERS\outputs\pobreza\densidad\1%\simulacion_1\output_tests.xlsx',spillover_test_84','sp_test_84');</v>
      </c>
      <c r="JS136">
        <v>84</v>
      </c>
      <c r="JT136" t="str">
        <f>"xlswrite('G:\Mi unidad\1. PROYECTOS TELLO 2022\SCM SPILL OVERS\outputs\pobreza\densidad_g\1%\simulacion_1\output_tests.xlsx',spillover_test_"&amp;JS136&amp;"','sp_test_"&amp;JS136&amp;"');"</f>
        <v>xlswrite('G:\Mi unidad\1. PROYECTOS TELLO 2022\SCM SPILL OVERS\outputs\pobreza\densidad_g\1%\simulacion_1\output_tests.xlsx',spillover_test_84','sp_test_84');</v>
      </c>
      <c r="KE136">
        <v>84</v>
      </c>
      <c r="KF136" t="str">
        <f>"xlswrite('G:\Mi unidad\1. PROYECTOS TELLO 2022\SCM SPILL OVERS\outputs\pobreza\distancia_centro_salud\1%\simulacion_1\output_tests.xlsx',spillover_test_"&amp;KE136&amp;"','sp_test_"&amp;KE136&amp;"');"</f>
        <v>xlswrite('G:\Mi unidad\1. PROYECTOS TELLO 2022\SCM SPILL OVERS\outputs\pobreza\distancia_centro_salud\1%\simulacion_1\output_tests.xlsx',spillover_test_84','sp_test_84');</v>
      </c>
      <c r="KR136">
        <v>84</v>
      </c>
      <c r="KS136" t="str">
        <f>"xlswrite('G:\Mi unidad\1. PROYECTOS TELLO 2022\SCM SPILL OVERS\outputs\pobreza\informalidad\1%\simulacion_1\output_tests.xlsx',spillover_test_"&amp;KR136&amp;"','sp_test_"&amp;KR136&amp;"');"</f>
        <v>xlswrite('G:\Mi unidad\1. PROYECTOS TELLO 2022\SCM SPILL OVERS\outputs\pobreza\informalidad\1%\simulacion_1\output_tests.xlsx',spillover_test_84','sp_test_84');</v>
      </c>
      <c r="LE136">
        <v>84</v>
      </c>
      <c r="LF136" t="str">
        <f>"xlswrite('G:\Mi unidad\1. PROYECTOS TELLO 2022\SCM SPILL OVERS\outputs\pobreza\alimentos\1%\simulacion_1\output_tests.xlsx',spillover_test_"&amp;LE136&amp;"','sp_test_"&amp;LE136&amp;"');"</f>
        <v>xlswrite('G:\Mi unidad\1. PROYECTOS TELLO 2022\SCM SPILL OVERS\outputs\pobreza\alimentos\1%\simulacion_1\output_tests.xlsx',spillover_test_84','sp_test_84');</v>
      </c>
      <c r="LL136">
        <v>84</v>
      </c>
      <c r="LM136" t="str">
        <f>"xlswrite('G:\Mi unidad\1. PROYECTOS TELLO 2022\SCM SPILL OVERS\outputs\pobreza\jefe_hogar\1%\simulacion_1\output_tests.xlsx',spillover_test_"&amp;LL136&amp;"','sp_test_"&amp;LL136&amp;"');"</f>
        <v>xlswrite('G:\Mi unidad\1. PROYECTOS TELLO 2022\SCM SPILL OVERS\outputs\pobreza\jefe_hogar\1%\simulacion_1\output_tests.xlsx',spillover_test_84','sp_test_84');</v>
      </c>
      <c r="LS136">
        <v>84</v>
      </c>
      <c r="LT136" t="str">
        <f>"xlswrite('G:\Mi unidad\1. PROYECTOS TELLO 2022\SCM SPILL OVERS\outputs\pobreza\mujeres\1%\simulacion_1\output_tests.xlsx',spillover_test_"&amp;LS136&amp;"','sp_test_"&amp;LS136&amp;"');"</f>
        <v>xlswrite('G:\Mi unidad\1. PROYECTOS TELLO 2022\SCM SPILL OVERS\outputs\pobreza\mujeres\1%\simulacion_1\output_tests.xlsx',spillover_test_84','sp_test_84');</v>
      </c>
      <c r="ME136">
        <v>84</v>
      </c>
      <c r="MF136" t="str">
        <f>"xlswrite('G:\Mi unidad\1. PROYECTOS TELLO 2022\SCM SPILL OVERS\outputs\pobreza\criminalidad\1%\simulacion_1\output_tests.xlsx',spillover_test_"&amp;ME136&amp;"','sp_test_"&amp;ME136&amp;"');"</f>
        <v>xlswrite('G:\Mi unidad\1. PROYECTOS TELLO 2022\SCM SPILL OVERS\outputs\pobreza\criminalidad\1%\simulacion_1\output_tests.xlsx',spillover_test_84','sp_test_84');</v>
      </c>
    </row>
    <row r="137" spans="64:344" x14ac:dyDescent="0.3">
      <c r="BL137">
        <v>86</v>
      </c>
      <c r="BM137" s="1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P137">
        <v>86</v>
      </c>
      <c r="CQ137" t="str">
        <f>"%A_"&amp;CP137</f>
        <v>%A_86</v>
      </c>
      <c r="CW137">
        <v>86</v>
      </c>
      <c r="CX137" s="1" t="str">
        <f>"A_"&amp;CW133&amp;"(:,ind_"&amp;CW133&amp;" == 0) = [];"</f>
        <v>A_84(:,ind_84 == 0) = [];</v>
      </c>
      <c r="DB137">
        <v>86</v>
      </c>
      <c r="DC137" t="str">
        <f>"%A_"&amp;DB137</f>
        <v>%A_86</v>
      </c>
      <c r="DG137">
        <v>86</v>
      </c>
      <c r="DH137" t="str">
        <f>"%A_"&amp;DG137</f>
        <v>%A_86</v>
      </c>
      <c r="DL137">
        <v>86</v>
      </c>
      <c r="DM137" t="str">
        <f>"%A_"&amp;DL137</f>
        <v>%A_86</v>
      </c>
      <c r="DQ137" s="1"/>
      <c r="EG137">
        <v>57</v>
      </c>
      <c r="EH137" s="3" t="s">
        <v>18</v>
      </c>
      <c r="FF137" s="1" t="str">
        <f>"xlswrite('G:\Mi unidad\1. PROYECTOS TELLO 2022\SCM SPILL OVERS\outputs\pobreza\distancia_centro_salud\1%\simulacion_1\observado_outputs.xlsx',tratado_"&amp;$A19&amp;","&amp;$A19&amp;");"</f>
        <v>xlswrite('G:\Mi unidad\1. PROYECTOS TELLO 2022\SCM SPILL OVERS\outputs\pobreza\distancia_centro_salud\1%\simulacion_1\observado_outputs.xlsx',tratado_65,65);</v>
      </c>
      <c r="FM137" s="1" t="str">
        <f>"xlswrite('G:\Mi unidad\1. PROYECTOS TELLO 2022\SCM SPILL OVERS\outputs\pobreza\informalidad\1%\simulacion_1\observado_outputs.xlsx',tratado_"&amp;$A19&amp;","&amp;$A19&amp;");"</f>
        <v>xlswrite('G:\Mi unidad\1. PROYECTOS TELLO 2022\SCM SPILL OVERS\outputs\pobreza\informalidad\1%\simulacion_1\observado_outputs.xlsx',tratado_65,65);</v>
      </c>
      <c r="FS137" s="1" t="str">
        <f>"xlswrite('G:\Mi unidad\1. PROYECTOS TELLO 2022\SCM SPILL OVERS\outputs\pobreza\densidad\1%\simulacion_1\observado_outputs.xlsx',tratado_"&amp;$A19&amp;","&amp;$A19&amp;");"</f>
        <v>xlswrite('G:\Mi unidad\1. PROYECTOS TELLO 2022\SCM SPILL OVERS\outputs\pobreza\densidad\1%\simulacion_1\observado_outputs.xlsx',tratado_65,65);</v>
      </c>
      <c r="FZ137" s="1" t="str">
        <f>"xlswrite('G:\Mi unidad\1. PROYECTOS TELLO 2022\SCM SPILL OVERS\outputs\pobreza\bajo_niv_educ\1%\simulacion_1\observado_outputs.xlsx',tratado_"&amp;$A19&amp;","&amp;$A19&amp;");"</f>
        <v>xlswrite('G:\Mi unidad\1. PROYECTOS TELLO 2022\SCM SPILL OVERS\outputs\pobreza\bajo_niv_educ\1%\simulacion_1\observado_outputs.xlsx',tratado_65,65);</v>
      </c>
      <c r="GF137" s="1" t="str">
        <f>"xlswrite('G:\Mi unidad\1. PROYECTOS TELLO 2022\SCM SPILL OVERS\outputs\pobreza\bajo_ingreso\1%\simulacion_1\observado_outputs.xlsx',tratado_"&amp;$A19&amp;","&amp;$A19&amp;");"</f>
        <v>xlswrite('G:\Mi unidad\1. PROYECTOS TELLO 2022\SCM SPILL OVERS\outputs\pobreza\bajo_ingreso\1%\simulacion_1\observado_outputs.xlsx',tratado_65,65);</v>
      </c>
      <c r="GL137" s="1" t="str">
        <f>"xlswrite('G:\Mi unidad\1. PROYECTOS TELLO 2022\SCM SPILL OVERS\outputs\pobreza\densidad_g\1%\simulacion_1\observado_outputs.xlsx',tratado_"&amp;$A19&amp;","&amp;$A19&amp;");"</f>
        <v>xlswrite('G:\Mi unidad\1. PROYECTOS TELLO 2022\SCM SPILL OVERS\outputs\pobreza\densidad_g\1%\simulacion_1\observado_outputs.xlsx',tratado_65,65);</v>
      </c>
      <c r="GS137" s="1" t="str">
        <f>"xlswrite('G:\Mi unidad\1. PROYECTOS TELLO 2022\SCM SPILL OVERS\outputs\pobreza\alimentos\1%\simulacion_1\observado_outputs.xlsx',tratado_"&amp;$A19&amp;","&amp;$A19&amp;");"</f>
        <v>xlswrite('G:\Mi unidad\1. PROYECTOS TELLO 2022\SCM SPILL OVERS\outputs\pobreza\alimentos\1%\simulacion_1\observado_outputs.xlsx',tratado_65,65);</v>
      </c>
      <c r="GZ137" s="1" t="str">
        <f>"xlswrite('G:\Mi unidad\1. PROYECTOS TELLO 2022\SCM SPILL OVERS\outputs\pobreza\jefe_hogar\1%\simulacion_1\observado_outputs.xlsx',tratado_"&amp;$A19&amp;","&amp;$A19&amp;");"</f>
        <v>xlswrite('G:\Mi unidad\1. PROYECTOS TELLO 2022\SCM SPILL OVERS\outputs\pobreza\jefe_hogar\1%\simulacion_1\observado_outputs.xlsx',tratado_65,65);</v>
      </c>
      <c r="HF137" s="1" t="str">
        <f>"xlswrite('G:\Mi unidad\1. PROYECTOS TELLO 2022\SCM SPILL OVERS\outputs\pobreza\mujeres\1%\simulacion_1\observado_outputs.xlsx',tratado_"&amp;$A19&amp;","&amp;$A19&amp;");"</f>
        <v>xlswrite('G:\Mi unidad\1. PROYECTOS TELLO 2022\SCM SPILL OVERS\outputs\pobreza\mujeres\1%\simulacion_1\observado_outputs.xlsx',tratado_65,65);</v>
      </c>
      <c r="HL137" s="1" t="str">
        <f>"xlswrite('G:\Mi unidad\1. PROYECTOS TELLO 2022\SCM SPILL OVERS\outputs\pobreza\criminalidad\1%\simulacion_1\observado_outputs.xlsx',tratado_"&amp;$A19&amp;","&amp;$A19&amp;");"</f>
        <v>xlswrite('G:\Mi unidad\1. PROYECTOS TELLO 2022\SCM SPILL OVERS\outputs\pobreza\criminalidad\1%\simulacion_1\observado_outputs.xlsx',tratado_65,65);</v>
      </c>
      <c r="HS137">
        <v>45</v>
      </c>
      <c r="HT137" t="s">
        <v>18</v>
      </c>
      <c r="HZ137">
        <v>77</v>
      </c>
      <c r="IA137" t="s">
        <v>36</v>
      </c>
      <c r="IG137">
        <v>86</v>
      </c>
      <c r="IH137" t="str">
        <f>"xlswrite('G:\Mi unidad\1. PROYECTOS TELLO 2022\SCM SPILL OVERS\outputs\pobreza\bajo_niv_educ\1%\simulacion_1\output_tests.xlsx',lb_vec_"&amp;IG137&amp;"','lb_vec_"&amp;IG137&amp;"');"</f>
        <v>xlswrite('G:\Mi unidad\1. PROYECTOS TELLO 2022\SCM SPILL OVERS\outputs\pobreza\bajo_niv_educ\1%\simulacion_1\output_tests.xlsx',lb_vec_86','lb_vec_86');</v>
      </c>
      <c r="IU137">
        <v>86</v>
      </c>
      <c r="IV137" t="str">
        <f>"xlswrite('G:\Mi unidad\1. PROYECTOS TELLO 2022\SCM SPILL OVERS\outputs\pobreza\bajo_ingreso\1%\simulacion_1\output_tests.xlsx',lb_vec_"&amp;IU137&amp;"','lb_vec_"&amp;IU137&amp;"');"</f>
        <v>xlswrite('G:\Mi unidad\1. PROYECTOS TELLO 2022\SCM SPILL OVERS\outputs\pobreza\bajo_ingreso\1%\simulacion_1\output_tests.xlsx',lb_vec_86','lb_vec_86');</v>
      </c>
      <c r="JG137">
        <v>86</v>
      </c>
      <c r="JH137" t="str">
        <f>"xlswrite('G:\Mi unidad\1. PROYECTOS TELLO 2022\SCM SPILL OVERS\outputs\pobreza\densidad\1%\simulacion_1\output_tests.xlsx',lb_vec_"&amp;JG137&amp;"','lb_vec_"&amp;JG137&amp;"');"</f>
        <v>xlswrite('G:\Mi unidad\1. PROYECTOS TELLO 2022\SCM SPILL OVERS\outputs\pobreza\densidad\1%\simulacion_1\output_tests.xlsx',lb_vec_86','lb_vec_86');</v>
      </c>
      <c r="JS137">
        <v>86</v>
      </c>
      <c r="JT137" t="str">
        <f>"xlswrite('G:\Mi unidad\1. PROYECTOS TELLO 2022\SCM SPILL OVERS\outputs\pobreza\densidad_g\1%\simulacion_1\output_tests.xlsx',lb_vec_"&amp;JS137&amp;"','lb_vec_"&amp;JS137&amp;"');"</f>
        <v>xlswrite('G:\Mi unidad\1. PROYECTOS TELLO 2022\SCM SPILL OVERS\outputs\pobreza\densidad_g\1%\simulacion_1\output_tests.xlsx',lb_vec_86','lb_vec_86');</v>
      </c>
      <c r="KE137">
        <v>86</v>
      </c>
      <c r="KF137" t="str">
        <f>"xlswrite('G:\Mi unidad\1. PROYECTOS TELLO 2022\SCM SPILL OVERS\outputs\pobreza\distancia_centro_salud\1%\simulacion_1\output_tests.xlsx',lb_vec_"&amp;KE137&amp;"','lb_vec_"&amp;KE137&amp;"');"</f>
        <v>xlswrite('G:\Mi unidad\1. PROYECTOS TELLO 2022\SCM SPILL OVERS\outputs\pobreza\distancia_centro_salud\1%\simulacion_1\output_tests.xlsx',lb_vec_86','lb_vec_86');</v>
      </c>
      <c r="KR137">
        <v>86</v>
      </c>
      <c r="KS137" t="str">
        <f>"xlswrite('G:\Mi unidad\1. PROYECTOS TELLO 2022\SCM SPILL OVERS\outputs\pobreza\informalidad\1%\simulacion_1\output_tests.xlsx',lb_vec_"&amp;KR137&amp;"','lb_vec_"&amp;KR137&amp;"');"</f>
        <v>xlswrite('G:\Mi unidad\1. PROYECTOS TELLO 2022\SCM SPILL OVERS\outputs\pobreza\informalidad\1%\simulacion_1\output_tests.xlsx',lb_vec_86','lb_vec_86');</v>
      </c>
      <c r="LE137">
        <v>86</v>
      </c>
      <c r="LF137" t="str">
        <f>"xlswrite('G:\Mi unidad\1. PROYECTOS TELLO 2022\SCM SPILL OVERS\outputs\pobreza\alimentos\1%\simulacion_1\output_tests.xlsx',lb_vec_"&amp;LE137&amp;"','lb_vec_"&amp;LE137&amp;"');"</f>
        <v>xlswrite('G:\Mi unidad\1. PROYECTOS TELLO 2022\SCM SPILL OVERS\outputs\pobreza\alimentos\1%\simulacion_1\output_tests.xlsx',lb_vec_86','lb_vec_86');</v>
      </c>
      <c r="LL137">
        <v>86</v>
      </c>
      <c r="LM137" t="str">
        <f>"xlswrite('G:\Mi unidad\1. PROYECTOS TELLO 2022\SCM SPILL OVERS\outputs\pobreza\jefe_hogar\1%\simulacion_1\output_tests.xlsx',lb_vec_"&amp;LL137&amp;"','lb_vec_"&amp;LL137&amp;"');"</f>
        <v>xlswrite('G:\Mi unidad\1. PROYECTOS TELLO 2022\SCM SPILL OVERS\outputs\pobreza\jefe_hogar\1%\simulacion_1\output_tests.xlsx',lb_vec_86','lb_vec_86');</v>
      </c>
      <c r="LS137">
        <v>86</v>
      </c>
      <c r="LT137" t="str">
        <f>"xlswrite('G:\Mi unidad\1. PROYECTOS TELLO 2022\SCM SPILL OVERS\outputs\pobreza\mujeres\1%\simulacion_1\output_tests.xlsx',lb_vec_"&amp;LS137&amp;"','lb_vec_"&amp;LS137&amp;"');"</f>
        <v>xlswrite('G:\Mi unidad\1. PROYECTOS TELLO 2022\SCM SPILL OVERS\outputs\pobreza\mujeres\1%\simulacion_1\output_tests.xlsx',lb_vec_86','lb_vec_86');</v>
      </c>
      <c r="ME137">
        <v>86</v>
      </c>
      <c r="MF137" t="str">
        <f>"xlswrite('G:\Mi unidad\1. PROYECTOS TELLO 2022\SCM SPILL OVERS\outputs\pobreza\criminalidad\1%\simulacion_1\output_tests.xlsx',lb_vec_"&amp;ME137&amp;"','lb_vec_"&amp;ME137&amp;"');"</f>
        <v>xlswrite('G:\Mi unidad\1. PROYECTOS TELLO 2022\SCM SPILL OVERS\outputs\pobreza\criminalidad\1%\simulacion_1\output_tests.xlsx',lb_vec_86','lb_vec_86');</v>
      </c>
    </row>
    <row r="138" spans="64:344" x14ac:dyDescent="0.3">
      <c r="BL138">
        <v>86</v>
      </c>
      <c r="BM138" s="1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P138">
        <v>86</v>
      </c>
      <c r="CQ138" t="str">
        <f>"% Provincia_"&amp;CP138</f>
        <v>% Provincia_86</v>
      </c>
      <c r="CW138">
        <v>86</v>
      </c>
      <c r="CX138" t="str">
        <f>"%A_"&amp;CW138</f>
        <v>%A_86</v>
      </c>
      <c r="DB138">
        <v>86</v>
      </c>
      <c r="DC138" t="str">
        <f>"% Provincia_"&amp;DB138</f>
        <v>% Provincia_86</v>
      </c>
      <c r="DG138">
        <v>86</v>
      </c>
      <c r="DH138" t="str">
        <f>"% Provincia_"&amp;DG138</f>
        <v>% Provincia_86</v>
      </c>
      <c r="DL138">
        <v>86</v>
      </c>
      <c r="DM138" t="str">
        <f>"% Provincia_"&amp;DL138</f>
        <v>% Provincia_86</v>
      </c>
      <c r="DQ138" s="1"/>
      <c r="EG138">
        <v>65</v>
      </c>
      <c r="EH138" s="3" t="str">
        <f>"%PROVINCIA "&amp;EG138</f>
        <v>%PROVINCIA 65</v>
      </c>
      <c r="FF138" s="1" t="str">
        <f>"xlswrite('G:\Mi unidad\1. PROYECTOS TELLO 2022\SCM SPILL OVERS\outputs\pobreza\distancia_centro_salud\1%\simulacion_1\observado_outputs.xlsx',tratado_"&amp;$A20&amp;","&amp;$A20&amp;");"</f>
        <v>xlswrite('G:\Mi unidad\1. PROYECTOS TELLO 2022\SCM SPILL OVERS\outputs\pobreza\distancia_centro_salud\1%\simulacion_1\observado_outputs.xlsx',tratado_66,66);</v>
      </c>
      <c r="FM138" s="1" t="str">
        <f>"xlswrite('G:\Mi unidad\1. PROYECTOS TELLO 2022\SCM SPILL OVERS\outputs\pobreza\informalidad\1%\simulacion_1\observado_outputs.xlsx',tratado_"&amp;$A20&amp;","&amp;$A20&amp;");"</f>
        <v>xlswrite('G:\Mi unidad\1. PROYECTOS TELLO 2022\SCM SPILL OVERS\outputs\pobreza\informalidad\1%\simulacion_1\observado_outputs.xlsx',tratado_66,66);</v>
      </c>
      <c r="FS138" s="1" t="str">
        <f>"xlswrite('G:\Mi unidad\1. PROYECTOS TELLO 2022\SCM SPILL OVERS\outputs\pobreza\densidad\1%\simulacion_1\observado_outputs.xlsx',tratado_"&amp;$A20&amp;","&amp;$A20&amp;");"</f>
        <v>xlswrite('G:\Mi unidad\1. PROYECTOS TELLO 2022\SCM SPILL OVERS\outputs\pobreza\densidad\1%\simulacion_1\observado_outputs.xlsx',tratado_66,66);</v>
      </c>
      <c r="FZ138" s="1" t="str">
        <f>"xlswrite('G:\Mi unidad\1. PROYECTOS TELLO 2022\SCM SPILL OVERS\outputs\pobreza\bajo_niv_educ\1%\simulacion_1\observado_outputs.xlsx',tratado_"&amp;$A20&amp;","&amp;$A20&amp;");"</f>
        <v>xlswrite('G:\Mi unidad\1. PROYECTOS TELLO 2022\SCM SPILL OVERS\outputs\pobreza\bajo_niv_educ\1%\simulacion_1\observado_outputs.xlsx',tratado_66,66);</v>
      </c>
      <c r="GF138" s="1" t="str">
        <f>"xlswrite('G:\Mi unidad\1. PROYECTOS TELLO 2022\SCM SPILL OVERS\outputs\pobreza\bajo_ingreso\1%\simulacion_1\observado_outputs.xlsx',tratado_"&amp;$A20&amp;","&amp;$A20&amp;");"</f>
        <v>xlswrite('G:\Mi unidad\1. PROYECTOS TELLO 2022\SCM SPILL OVERS\outputs\pobreza\bajo_ingreso\1%\simulacion_1\observado_outputs.xlsx',tratado_66,66);</v>
      </c>
      <c r="GL138" s="1" t="str">
        <f>"xlswrite('G:\Mi unidad\1. PROYECTOS TELLO 2022\SCM SPILL OVERS\outputs\pobreza\densidad_g\1%\simulacion_1\observado_outputs.xlsx',tratado_"&amp;$A20&amp;","&amp;$A20&amp;");"</f>
        <v>xlswrite('G:\Mi unidad\1. PROYECTOS TELLO 2022\SCM SPILL OVERS\outputs\pobreza\densidad_g\1%\simulacion_1\observado_outputs.xlsx',tratado_66,66);</v>
      </c>
      <c r="GS138" s="1" t="str">
        <f>"xlswrite('G:\Mi unidad\1. PROYECTOS TELLO 2022\SCM SPILL OVERS\outputs\pobreza\alimentos\1%\simulacion_1\observado_outputs.xlsx',tratado_"&amp;$A20&amp;","&amp;$A20&amp;");"</f>
        <v>xlswrite('G:\Mi unidad\1. PROYECTOS TELLO 2022\SCM SPILL OVERS\outputs\pobreza\alimentos\1%\simulacion_1\observado_outputs.xlsx',tratado_66,66);</v>
      </c>
      <c r="GZ138" s="1" t="str">
        <f>"xlswrite('G:\Mi unidad\1. PROYECTOS TELLO 2022\SCM SPILL OVERS\outputs\pobreza\jefe_hogar\1%\simulacion_1\observado_outputs.xlsx',tratado_"&amp;$A20&amp;","&amp;$A20&amp;");"</f>
        <v>xlswrite('G:\Mi unidad\1. PROYECTOS TELLO 2022\SCM SPILL OVERS\outputs\pobreza\jefe_hogar\1%\simulacion_1\observado_outputs.xlsx',tratado_66,66);</v>
      </c>
      <c r="HF138" s="1" t="str">
        <f>"xlswrite('G:\Mi unidad\1. PROYECTOS TELLO 2022\SCM SPILL OVERS\outputs\pobreza\mujeres\1%\simulacion_1\observado_outputs.xlsx',tratado_"&amp;$A20&amp;","&amp;$A20&amp;");"</f>
        <v>xlswrite('G:\Mi unidad\1. PROYECTOS TELLO 2022\SCM SPILL OVERS\outputs\pobreza\mujeres\1%\simulacion_1\observado_outputs.xlsx',tratado_66,66);</v>
      </c>
      <c r="HL138" s="1" t="str">
        <f>"xlswrite('G:\Mi unidad\1. PROYECTOS TELLO 2022\SCM SPILL OVERS\outputs\pobreza\criminalidad\1%\simulacion_1\observado_outputs.xlsx',tratado_"&amp;$A20&amp;","&amp;$A20&amp;");"</f>
        <v>xlswrite('G:\Mi unidad\1. PROYECTOS TELLO 2022\SCM SPILL OVERS\outputs\pobreza\criminalidad\1%\simulacion_1\observado_outputs.xlsx',tratado_66,66);</v>
      </c>
      <c r="HS138">
        <v>55</v>
      </c>
      <c r="HT138" t="str">
        <f>"p_value_vec_"&amp;HS138&amp;" = zeros(1,S);"</f>
        <v>p_value_vec_55 = zeros(1,S);</v>
      </c>
      <c r="HZ138">
        <v>77</v>
      </c>
      <c r="IA138" t="s">
        <v>37</v>
      </c>
      <c r="IG138">
        <v>86</v>
      </c>
      <c r="IH138" t="str">
        <f>"xlswrite('G:\Mi unidad\1. PROYECTOS TELLO 2022\SCM SPILL OVERS\outputs\pobreza\bajo_niv_educ\1%\simulacion_1\output_tests.xlsx',ub_vec_"&amp;IG138&amp;"','ub_vec_"&amp;IG138&amp;"');"</f>
        <v>xlswrite('G:\Mi unidad\1. PROYECTOS TELLO 2022\SCM SPILL OVERS\outputs\pobreza\bajo_niv_educ\1%\simulacion_1\output_tests.xlsx',ub_vec_86','ub_vec_86');</v>
      </c>
      <c r="IU138">
        <v>86</v>
      </c>
      <c r="IV138" t="str">
        <f>"xlswrite('G:\Mi unidad\1. PROYECTOS TELLO 2022\SCM SPILL OVERS\outputs\pobreza\bajo_ingreso\1%\simulacion_1\output_tests.xlsx',ub_vec_"&amp;IU138&amp;"','ub_vec_"&amp;IU138&amp;"');"</f>
        <v>xlswrite('G:\Mi unidad\1. PROYECTOS TELLO 2022\SCM SPILL OVERS\outputs\pobreza\bajo_ingreso\1%\simulacion_1\output_tests.xlsx',ub_vec_86','ub_vec_86');</v>
      </c>
      <c r="JG138">
        <v>86</v>
      </c>
      <c r="JH138" t="str">
        <f>"xlswrite('G:\Mi unidad\1. PROYECTOS TELLO 2022\SCM SPILL OVERS\outputs\pobreza\densidad\1%\simulacion_1\output_tests.xlsx',ub_vec_"&amp;JG138&amp;"','ub_vec_"&amp;JG138&amp;"');"</f>
        <v>xlswrite('G:\Mi unidad\1. PROYECTOS TELLO 2022\SCM SPILL OVERS\outputs\pobreza\densidad\1%\simulacion_1\output_tests.xlsx',ub_vec_86','ub_vec_86');</v>
      </c>
      <c r="JS138">
        <v>86</v>
      </c>
      <c r="JT138" t="str">
        <f>"xlswrite('G:\Mi unidad\1. PROYECTOS TELLO 2022\SCM SPILL OVERS\outputs\pobreza\densidad_g\1%\simulacion_1\output_tests.xlsx',ub_vec_"&amp;JS138&amp;"','ub_vec_"&amp;JS138&amp;"');"</f>
        <v>xlswrite('G:\Mi unidad\1. PROYECTOS TELLO 2022\SCM SPILL OVERS\outputs\pobreza\densidad_g\1%\simulacion_1\output_tests.xlsx',ub_vec_86','ub_vec_86');</v>
      </c>
      <c r="KE138">
        <v>86</v>
      </c>
      <c r="KF138" t="str">
        <f>"xlswrite('G:\Mi unidad\1. PROYECTOS TELLO 2022\SCM SPILL OVERS\outputs\pobreza\distancia_centro_salud\1%\simulacion_1\output_tests.xlsx',ub_vec_"&amp;KE138&amp;"','ub_vec_"&amp;KE138&amp;"');"</f>
        <v>xlswrite('G:\Mi unidad\1. PROYECTOS TELLO 2022\SCM SPILL OVERS\outputs\pobreza\distancia_centro_salud\1%\simulacion_1\output_tests.xlsx',ub_vec_86','ub_vec_86');</v>
      </c>
      <c r="KR138">
        <v>86</v>
      </c>
      <c r="KS138" t="str">
        <f>"xlswrite('G:\Mi unidad\1. PROYECTOS TELLO 2022\SCM SPILL OVERS\outputs\pobreza\informalidad\1%\simulacion_1\output_tests.xlsx',ub_vec_"&amp;KR138&amp;"','ub_vec_"&amp;KR138&amp;"');"</f>
        <v>xlswrite('G:\Mi unidad\1. PROYECTOS TELLO 2022\SCM SPILL OVERS\outputs\pobreza\informalidad\1%\simulacion_1\output_tests.xlsx',ub_vec_86','ub_vec_86');</v>
      </c>
      <c r="LE138">
        <v>86</v>
      </c>
      <c r="LF138" t="str">
        <f>"xlswrite('G:\Mi unidad\1. PROYECTOS TELLO 2022\SCM SPILL OVERS\outputs\pobreza\alimentos\1%\simulacion_1\output_tests.xlsx',ub_vec_"&amp;LE138&amp;"','ub_vec_"&amp;LE138&amp;"');"</f>
        <v>xlswrite('G:\Mi unidad\1. PROYECTOS TELLO 2022\SCM SPILL OVERS\outputs\pobreza\alimentos\1%\simulacion_1\output_tests.xlsx',ub_vec_86','ub_vec_86');</v>
      </c>
      <c r="LL138">
        <v>86</v>
      </c>
      <c r="LM138" t="str">
        <f>"xlswrite('G:\Mi unidad\1. PROYECTOS TELLO 2022\SCM SPILL OVERS\outputs\pobreza\jefe_hogar\1%\simulacion_1\output_tests.xlsx',ub_vec_"&amp;LL138&amp;"','ub_vec_"&amp;LL138&amp;"');"</f>
        <v>xlswrite('G:\Mi unidad\1. PROYECTOS TELLO 2022\SCM SPILL OVERS\outputs\pobreza\jefe_hogar\1%\simulacion_1\output_tests.xlsx',ub_vec_86','ub_vec_86');</v>
      </c>
      <c r="LS138">
        <v>86</v>
      </c>
      <c r="LT138" t="str">
        <f>"xlswrite('G:\Mi unidad\1. PROYECTOS TELLO 2022\SCM SPILL OVERS\outputs\pobreza\mujeres\1%\simulacion_1\output_tests.xlsx',ub_vec_"&amp;LS138&amp;"','ub_vec_"&amp;LS138&amp;"');"</f>
        <v>xlswrite('G:\Mi unidad\1. PROYECTOS TELLO 2022\SCM SPILL OVERS\outputs\pobreza\mujeres\1%\simulacion_1\output_tests.xlsx',ub_vec_86','ub_vec_86');</v>
      </c>
      <c r="ME138">
        <v>86</v>
      </c>
      <c r="MF138" t="str">
        <f>"xlswrite('G:\Mi unidad\1. PROYECTOS TELLO 2022\SCM SPILL OVERS\outputs\pobreza\criminalidad\1%\simulacion_1\output_tests.xlsx',ub_vec_"&amp;ME138&amp;"','ub_vec_"&amp;ME138&amp;"');"</f>
        <v>xlswrite('G:\Mi unidad\1. PROYECTOS TELLO 2022\SCM SPILL OVERS\outputs\pobreza\criminalidad\1%\simulacion_1\output_tests.xlsx',ub_vec_86','ub_vec_86');</v>
      </c>
    </row>
    <row r="139" spans="64:344" x14ac:dyDescent="0.3">
      <c r="BL139">
        <v>86</v>
      </c>
      <c r="BM139" s="1" t="str">
        <f>"A_"&amp;BL137&amp;"(:,ind_"&amp;BL137&amp;" == 0) = [];"</f>
        <v>A_86(:,ind_86 == 0) = [];</v>
      </c>
      <c r="BR139">
        <v>86</v>
      </c>
      <c r="BS139" s="1" t="str">
        <f>"ind_"&amp;BR137&amp;" = xlsread('spillover_bajo_niv_educ_"&amp;BR137&amp;".xlsx')"</f>
        <v>ind_86 = xlsread('spillover_bajo_niv_educ_86.xlsx')</v>
      </c>
      <c r="BX139">
        <v>86</v>
      </c>
      <c r="BY139" s="1" t="str">
        <f>"ind_"&amp;BX137&amp;" = xlsread('spillover_bajo_ingreso_"&amp;BX137&amp;".xlsx')"</f>
        <v>ind_86 = xlsread('spillover_bajo_ingreso_86.xlsx')</v>
      </c>
      <c r="CD139">
        <v>86</v>
      </c>
      <c r="CE139" s="1" t="str">
        <f>"ind_"&amp;CD137&amp;" = xlsread('spillover_densidad_"&amp;CD137&amp;".xlsx')"</f>
        <v>ind_86 = xlsread('spillover_densidad_86.xlsx')</v>
      </c>
      <c r="CJ139">
        <v>86</v>
      </c>
      <c r="CK139" s="1" t="str">
        <f>"ind_"&amp;CJ137&amp;" = xlsread('spillover_densidad_g_"&amp;CJ137&amp;".xlsx')"</f>
        <v>ind_86 = xlsread('spillover_densidad_g_86.xlsx')</v>
      </c>
      <c r="CP139">
        <v>86</v>
      </c>
      <c r="CQ139" s="1" t="str">
        <f>"ind_"&amp;CP137&amp;" = xlsread('spillover_tiempo_cs_"&amp;CP137&amp;".xlsx')"</f>
        <v>ind_86 = xlsread('spillover_tiempo_cs_86.xlsx')</v>
      </c>
      <c r="CW139">
        <v>86</v>
      </c>
      <c r="CX139" t="str">
        <f>"% Provincia_"&amp;CW139</f>
        <v>% Provincia_86</v>
      </c>
      <c r="DB139">
        <v>86</v>
      </c>
      <c r="DC139" s="1" t="str">
        <f>"ind_"&amp;DB137&amp;" = xlsread('spillover_criminalidad_"&amp;DB137&amp;".xlsx')"</f>
        <v>ind_86 = xlsread('spillover_criminalidad_86.xlsx')</v>
      </c>
      <c r="DG139">
        <v>86</v>
      </c>
      <c r="DH139" s="1" t="str">
        <f>"ind_"&amp;DG137&amp;" = xlsread('spillover_jefe_hogar_"&amp;DG137&amp;".xlsx')"</f>
        <v>ind_86 = xlsread('spillover_jefe_hogar_86.xlsx')</v>
      </c>
      <c r="DL139">
        <v>86</v>
      </c>
      <c r="DM139" s="1" t="str">
        <f>"ind_"&amp;DL137&amp;" = xlsread('spillover_mujeres_"&amp;DL137&amp;".xlsx')"</f>
        <v>ind_86 = xlsread('spillover_mujeres_86.xlsx')</v>
      </c>
      <c r="DQ139" s="1"/>
      <c r="EG139">
        <v>65</v>
      </c>
      <c r="EH139" s="3" t="s">
        <v>17</v>
      </c>
      <c r="FF139" s="1" t="str">
        <f>"xlswrite('G:\Mi unidad\1. PROYECTOS TELLO 2022\SCM SPILL OVERS\outputs\pobreza\distancia_centro_salud\1%\simulacion_1\observado_outputs.xlsx',tratado_"&amp;$A21&amp;","&amp;$A21&amp;");"</f>
        <v>xlswrite('G:\Mi unidad\1. PROYECTOS TELLO 2022\SCM SPILL OVERS\outputs\pobreza\distancia_centro_salud\1%\simulacion_1\observado_outputs.xlsx',tratado_71,71);</v>
      </c>
      <c r="FM139" s="1" t="str">
        <f>"xlswrite('G:\Mi unidad\1. PROYECTOS TELLO 2022\SCM SPILL OVERS\outputs\pobreza\informalidad\1%\simulacion_1\observado_outputs.xlsx',tratado_"&amp;$A21&amp;","&amp;$A21&amp;");"</f>
        <v>xlswrite('G:\Mi unidad\1. PROYECTOS TELLO 2022\SCM SPILL OVERS\outputs\pobreza\informalidad\1%\simulacion_1\observado_outputs.xlsx',tratado_71,71);</v>
      </c>
      <c r="FS139" s="1" t="str">
        <f>"xlswrite('G:\Mi unidad\1. PROYECTOS TELLO 2022\SCM SPILL OVERS\outputs\pobreza\densidad\1%\simulacion_1\observado_outputs.xlsx',tratado_"&amp;$A21&amp;","&amp;$A21&amp;");"</f>
        <v>xlswrite('G:\Mi unidad\1. PROYECTOS TELLO 2022\SCM SPILL OVERS\outputs\pobreza\densidad\1%\simulacion_1\observado_outputs.xlsx',tratado_71,71);</v>
      </c>
      <c r="FZ139" s="1" t="str">
        <f>"xlswrite('G:\Mi unidad\1. PROYECTOS TELLO 2022\SCM SPILL OVERS\outputs\pobreza\bajo_niv_educ\1%\simulacion_1\observado_outputs.xlsx',tratado_"&amp;$A21&amp;","&amp;$A21&amp;");"</f>
        <v>xlswrite('G:\Mi unidad\1. PROYECTOS TELLO 2022\SCM SPILL OVERS\outputs\pobreza\bajo_niv_educ\1%\simulacion_1\observado_outputs.xlsx',tratado_71,71);</v>
      </c>
      <c r="GF139" s="1" t="str">
        <f>"xlswrite('G:\Mi unidad\1. PROYECTOS TELLO 2022\SCM SPILL OVERS\outputs\pobreza\bajo_ingreso\1%\simulacion_1\observado_outputs.xlsx',tratado_"&amp;$A21&amp;","&amp;$A21&amp;");"</f>
        <v>xlswrite('G:\Mi unidad\1. PROYECTOS TELLO 2022\SCM SPILL OVERS\outputs\pobreza\bajo_ingreso\1%\simulacion_1\observado_outputs.xlsx',tratado_71,71);</v>
      </c>
      <c r="GL139" s="1" t="str">
        <f>"xlswrite('G:\Mi unidad\1. PROYECTOS TELLO 2022\SCM SPILL OVERS\outputs\pobreza\densidad_g\1%\simulacion_1\observado_outputs.xlsx',tratado_"&amp;$A21&amp;","&amp;$A21&amp;");"</f>
        <v>xlswrite('G:\Mi unidad\1. PROYECTOS TELLO 2022\SCM SPILL OVERS\outputs\pobreza\densidad_g\1%\simulacion_1\observado_outputs.xlsx',tratado_71,71);</v>
      </c>
      <c r="GS139" s="1" t="str">
        <f>"xlswrite('G:\Mi unidad\1. PROYECTOS TELLO 2022\SCM SPILL OVERS\outputs\pobreza\alimentos\1%\simulacion_1\observado_outputs.xlsx',tratado_"&amp;$A21&amp;","&amp;$A21&amp;");"</f>
        <v>xlswrite('G:\Mi unidad\1. PROYECTOS TELLO 2022\SCM SPILL OVERS\outputs\pobreza\alimentos\1%\simulacion_1\observado_outputs.xlsx',tratado_71,71);</v>
      </c>
      <c r="GZ139" s="1" t="str">
        <f>"xlswrite('G:\Mi unidad\1. PROYECTOS TELLO 2022\SCM SPILL OVERS\outputs\pobreza\jefe_hogar\1%\simulacion_1\observado_outputs.xlsx',tratado_"&amp;$A21&amp;","&amp;$A21&amp;");"</f>
        <v>xlswrite('G:\Mi unidad\1. PROYECTOS TELLO 2022\SCM SPILL OVERS\outputs\pobreza\jefe_hogar\1%\simulacion_1\observado_outputs.xlsx',tratado_71,71);</v>
      </c>
      <c r="HF139" s="1" t="str">
        <f>"xlswrite('G:\Mi unidad\1. PROYECTOS TELLO 2022\SCM SPILL OVERS\outputs\pobreza\mujeres\1%\simulacion_1\observado_outputs.xlsx',tratado_"&amp;$A21&amp;","&amp;$A21&amp;");"</f>
        <v>xlswrite('G:\Mi unidad\1. PROYECTOS TELLO 2022\SCM SPILL OVERS\outputs\pobreza\mujeres\1%\simulacion_1\observado_outputs.xlsx',tratado_71,71);</v>
      </c>
      <c r="HL139" s="1" t="str">
        <f>"xlswrite('G:\Mi unidad\1. PROYECTOS TELLO 2022\SCM SPILL OVERS\outputs\pobreza\criminalidad\1%\simulacion_1\observado_outputs.xlsx',tratado_"&amp;$A21&amp;","&amp;$A21&amp;");"</f>
        <v>xlswrite('G:\Mi unidad\1. PROYECTOS TELLO 2022\SCM SPILL OVERS\outputs\pobreza\criminalidad\1%\simulacion_1\observado_outputs.xlsx',tratado_71,71);</v>
      </c>
      <c r="HS139">
        <v>55</v>
      </c>
      <c r="HT139" t="str">
        <f>"lb_vec_"&amp;HS139&amp;" = zeros(1,S);"</f>
        <v>lb_vec_55 = zeros(1,S);</v>
      </c>
      <c r="HZ139">
        <v>77</v>
      </c>
      <c r="IA139" t="str">
        <f>"    spillover_test_"&amp;HZ139&amp;"(s) = sp_andrews(Y_pre_"&amp;HZ139&amp;",pobreza_"&amp;HZ139&amp;"(:,T+s),A_"&amp;HZ139&amp;",C,d,alpha_sig);"</f>
        <v xml:space="preserve">    spillover_test_77(s) = sp_andrews(Y_pre_77,pobreza_77(:,T+s),A_77,C,d,alpha_sig);</v>
      </c>
      <c r="IG139">
        <v>86</v>
      </c>
      <c r="IH139" t="str">
        <f>"xlswrite('G:\Mi unidad\1. PROYECTOS TELLO 2022\SCM SPILL OVERS\outputs\pobreza\bajo_niv_educ\1%\simulacion_1\output_tests.xlsx',p_value_vec_"&amp;IG139&amp;"','p_value_vec_"&amp;IG139&amp;"');"</f>
        <v>xlswrite('G:\Mi unidad\1. PROYECTOS TELLO 2022\SCM SPILL OVERS\outputs\pobreza\bajo_niv_educ\1%\simulacion_1\output_tests.xlsx',p_value_vec_86','p_value_vec_86');</v>
      </c>
      <c r="IU139">
        <v>86</v>
      </c>
      <c r="IV139" t="str">
        <f>"xlswrite('G:\Mi unidad\1. PROYECTOS TELLO 2022\SCM SPILL OVERS\outputs\pobreza\bajo_ingreso\1%\simulacion_1\output_tests.xlsx',p_value_vec_"&amp;IU139&amp;"','p_value_vec_"&amp;IU139&amp;"');"</f>
        <v>xlswrite('G:\Mi unidad\1. PROYECTOS TELLO 2022\SCM SPILL OVERS\outputs\pobreza\bajo_ingreso\1%\simulacion_1\output_tests.xlsx',p_value_vec_86','p_value_vec_86');</v>
      </c>
      <c r="JG139">
        <v>86</v>
      </c>
      <c r="JH139" t="str">
        <f>"xlswrite('G:\Mi unidad\1. PROYECTOS TELLO 2022\SCM SPILL OVERS\outputs\pobreza\densidad\1%\simulacion_1\output_tests.xlsx',p_value_vec_"&amp;JG139&amp;"','p_value_vec_"&amp;JG139&amp;"');"</f>
        <v>xlswrite('G:\Mi unidad\1. PROYECTOS TELLO 2022\SCM SPILL OVERS\outputs\pobreza\densidad\1%\simulacion_1\output_tests.xlsx',p_value_vec_86','p_value_vec_86');</v>
      </c>
      <c r="JS139">
        <v>86</v>
      </c>
      <c r="JT139" t="str">
        <f>"xlswrite('G:\Mi unidad\1. PROYECTOS TELLO 2022\SCM SPILL OVERS\outputs\pobreza\densidad_g\1%\simulacion_1\output_tests.xlsx',p_value_vec_"&amp;JS139&amp;"','p_value_vec_"&amp;JS139&amp;"');"</f>
        <v>xlswrite('G:\Mi unidad\1. PROYECTOS TELLO 2022\SCM SPILL OVERS\outputs\pobreza\densidad_g\1%\simulacion_1\output_tests.xlsx',p_value_vec_86','p_value_vec_86');</v>
      </c>
      <c r="KE139">
        <v>86</v>
      </c>
      <c r="KF139" t="str">
        <f>"xlswrite('G:\Mi unidad\1. PROYECTOS TELLO 2022\SCM SPILL OVERS\outputs\pobreza\distancia_centro_salud\1%\simulacion_1\output_tests.xlsx',p_value_vec_"&amp;KE139&amp;"','p_value_vec_"&amp;KE139&amp;"');"</f>
        <v>xlswrite('G:\Mi unidad\1. PROYECTOS TELLO 2022\SCM SPILL OVERS\outputs\pobreza\distancia_centro_salud\1%\simulacion_1\output_tests.xlsx',p_value_vec_86','p_value_vec_86');</v>
      </c>
      <c r="KR139">
        <v>86</v>
      </c>
      <c r="KS139" t="str">
        <f>"xlswrite('G:\Mi unidad\1. PROYECTOS TELLO 2022\SCM SPILL OVERS\outputs\pobreza\informalidad\1%\simulacion_1\output_tests.xlsx',p_value_vec_"&amp;KR139&amp;"','p_value_vec_"&amp;KR139&amp;"');"</f>
        <v>xlswrite('G:\Mi unidad\1. PROYECTOS TELLO 2022\SCM SPILL OVERS\outputs\pobreza\informalidad\1%\simulacion_1\output_tests.xlsx',p_value_vec_86','p_value_vec_86');</v>
      </c>
      <c r="LE139">
        <v>86</v>
      </c>
      <c r="LF139" t="str">
        <f>"xlswrite('G:\Mi unidad\1. PROYECTOS TELLO 2022\SCM SPILL OVERS\outputs\pobreza\alimentos\1%\simulacion_1\output_tests.xlsx',p_value_vec_"&amp;LE139&amp;"','p_value_vec_"&amp;LE139&amp;"');"</f>
        <v>xlswrite('G:\Mi unidad\1. PROYECTOS TELLO 2022\SCM SPILL OVERS\outputs\pobreza\alimentos\1%\simulacion_1\output_tests.xlsx',p_value_vec_86','p_value_vec_86');</v>
      </c>
      <c r="LL139">
        <v>86</v>
      </c>
      <c r="LM139" t="str">
        <f>"xlswrite('G:\Mi unidad\1. PROYECTOS TELLO 2022\SCM SPILL OVERS\outputs\pobreza\jefe_hogar\1%\simulacion_1\output_tests.xlsx',p_value_vec_"&amp;LL139&amp;"','p_value_vec_"&amp;LL139&amp;"');"</f>
        <v>xlswrite('G:\Mi unidad\1. PROYECTOS TELLO 2022\SCM SPILL OVERS\outputs\pobreza\jefe_hogar\1%\simulacion_1\output_tests.xlsx',p_value_vec_86','p_value_vec_86');</v>
      </c>
      <c r="LS139">
        <v>86</v>
      </c>
      <c r="LT139" t="str">
        <f>"xlswrite('G:\Mi unidad\1. PROYECTOS TELLO 2022\SCM SPILL OVERS\outputs\pobreza\mujeres\1%\simulacion_1\output_tests.xlsx',p_value_vec_"&amp;LS139&amp;"','p_value_vec_"&amp;LS139&amp;"');"</f>
        <v>xlswrite('G:\Mi unidad\1. PROYECTOS TELLO 2022\SCM SPILL OVERS\outputs\pobreza\mujeres\1%\simulacion_1\output_tests.xlsx',p_value_vec_86','p_value_vec_86');</v>
      </c>
      <c r="ME139">
        <v>86</v>
      </c>
      <c r="MF139" t="str">
        <f>"xlswrite('G:\Mi unidad\1. PROYECTOS TELLO 2022\SCM SPILL OVERS\outputs\pobreza\criminalidad\1%\simulacion_1\output_tests.xlsx',p_value_vec_"&amp;ME139&amp;"','p_value_vec_"&amp;ME139&amp;"');"</f>
        <v>xlswrite('G:\Mi unidad\1. PROYECTOS TELLO 2022\SCM SPILL OVERS\outputs\pobreza\criminalidad\1%\simulacion_1\output_tests.xlsx',p_value_vec_86','p_value_vec_86');</v>
      </c>
    </row>
    <row r="140" spans="64:344" x14ac:dyDescent="0.3">
      <c r="BL140">
        <v>86</v>
      </c>
      <c r="BR140">
        <v>86</v>
      </c>
      <c r="BS140" s="1" t="str">
        <f>"A_"&amp;BR137&amp;" = eye(N);"</f>
        <v>A_86 = eye(N);</v>
      </c>
      <c r="BX140">
        <v>86</v>
      </c>
      <c r="BY140" s="1" t="str">
        <f>"A_"&amp;BX137&amp;" = eye(N);"</f>
        <v>A_86 = eye(N);</v>
      </c>
      <c r="CD140">
        <v>86</v>
      </c>
      <c r="CE140" s="1" t="str">
        <f>"A_"&amp;CD137&amp;" = eye(N);"</f>
        <v>A_86 = eye(N);</v>
      </c>
      <c r="CJ140">
        <v>86</v>
      </c>
      <c r="CK140" s="1" t="str">
        <f>"A_"&amp;CJ137&amp;" = eye(N);"</f>
        <v>A_86 = eye(N);</v>
      </c>
      <c r="CP140">
        <v>86</v>
      </c>
      <c r="CQ140" s="1" t="str">
        <f>"A_"&amp;CP137&amp;" = eye(N);"</f>
        <v>A_86 = eye(N);</v>
      </c>
      <c r="CW140">
        <v>86</v>
      </c>
      <c r="CX140" s="1" t="str">
        <f>"ind_"&amp;CW138&amp;" = xlsread('spillover_alimentos_"&amp;CW138&amp;".xlsx')"</f>
        <v>ind_86 = xlsread('spillover_alimentos_86.xlsx')</v>
      </c>
      <c r="DB140">
        <v>86</v>
      </c>
      <c r="DC140" s="1" t="str">
        <f>"A_"&amp;DB137&amp;" = eye(N);"</f>
        <v>A_86 = eye(N);</v>
      </c>
      <c r="DG140">
        <v>86</v>
      </c>
      <c r="DH140" s="1" t="str">
        <f>"A_"&amp;DG137&amp;" = eye(N);"</f>
        <v>A_86 = eye(N);</v>
      </c>
      <c r="DL140">
        <v>86</v>
      </c>
      <c r="DM140" s="1" t="str">
        <f>"A_"&amp;DL137&amp;" = eye(N);"</f>
        <v>A_86 = eye(N);</v>
      </c>
      <c r="DQ140" s="1"/>
      <c r="EG140">
        <v>65</v>
      </c>
      <c r="EH140" s="1" t="str">
        <f>"Y_Ts_"&amp;EG140&amp;" = Y_"&amp;EG140&amp;"(:,T+s);"</f>
        <v>Y_Ts_65 = Y_65(:,T+s);</v>
      </c>
      <c r="FF140" s="1" t="str">
        <f>"xlswrite('G:\Mi unidad\1. PROYECTOS TELLO 2022\SCM SPILL OVERS\outputs\pobreza\distancia_centro_salud\1%\simulacion_1\observado_outputs.xlsx',tratado_"&amp;$A22&amp;","&amp;$A22&amp;");"</f>
        <v>xlswrite('G:\Mi unidad\1. PROYECTOS TELLO 2022\SCM SPILL OVERS\outputs\pobreza\distancia_centro_salud\1%\simulacion_1\observado_outputs.xlsx',tratado_75,75);</v>
      </c>
      <c r="FM140" s="1" t="str">
        <f>"xlswrite('G:\Mi unidad\1. PROYECTOS TELLO 2022\SCM SPILL OVERS\outputs\pobreza\informalidad\1%\simulacion_1\observado_outputs.xlsx',tratado_"&amp;$A22&amp;","&amp;$A22&amp;");"</f>
        <v>xlswrite('G:\Mi unidad\1. PROYECTOS TELLO 2022\SCM SPILL OVERS\outputs\pobreza\informalidad\1%\simulacion_1\observado_outputs.xlsx',tratado_75,75);</v>
      </c>
      <c r="FS140" s="1" t="str">
        <f>"xlswrite('G:\Mi unidad\1. PROYECTOS TELLO 2022\SCM SPILL OVERS\outputs\pobreza\densidad\1%\simulacion_1\observado_outputs.xlsx',tratado_"&amp;$A22&amp;","&amp;$A22&amp;");"</f>
        <v>xlswrite('G:\Mi unidad\1. PROYECTOS TELLO 2022\SCM SPILL OVERS\outputs\pobreza\densidad\1%\simulacion_1\observado_outputs.xlsx',tratado_75,75);</v>
      </c>
      <c r="FZ140" s="1" t="str">
        <f>"xlswrite('G:\Mi unidad\1. PROYECTOS TELLO 2022\SCM SPILL OVERS\outputs\pobreza\bajo_niv_educ\1%\simulacion_1\observado_outputs.xlsx',tratado_"&amp;$A22&amp;","&amp;$A22&amp;");"</f>
        <v>xlswrite('G:\Mi unidad\1. PROYECTOS TELLO 2022\SCM SPILL OVERS\outputs\pobreza\bajo_niv_educ\1%\simulacion_1\observado_outputs.xlsx',tratado_75,75);</v>
      </c>
      <c r="GF140" s="1" t="str">
        <f>"xlswrite('G:\Mi unidad\1. PROYECTOS TELLO 2022\SCM SPILL OVERS\outputs\pobreza\bajo_ingreso\1%\simulacion_1\observado_outputs.xlsx',tratado_"&amp;$A22&amp;","&amp;$A22&amp;");"</f>
        <v>xlswrite('G:\Mi unidad\1. PROYECTOS TELLO 2022\SCM SPILL OVERS\outputs\pobreza\bajo_ingreso\1%\simulacion_1\observado_outputs.xlsx',tratado_75,75);</v>
      </c>
      <c r="GL140" s="1" t="str">
        <f>"xlswrite('G:\Mi unidad\1. PROYECTOS TELLO 2022\SCM SPILL OVERS\outputs\pobreza\densidad_g\1%\simulacion_1\observado_outputs.xlsx',tratado_"&amp;$A22&amp;","&amp;$A22&amp;");"</f>
        <v>xlswrite('G:\Mi unidad\1. PROYECTOS TELLO 2022\SCM SPILL OVERS\outputs\pobreza\densidad_g\1%\simulacion_1\observado_outputs.xlsx',tratado_75,75);</v>
      </c>
      <c r="GS140" s="1" t="str">
        <f>"xlswrite('G:\Mi unidad\1. PROYECTOS TELLO 2022\SCM SPILL OVERS\outputs\pobreza\alimentos\1%\simulacion_1\observado_outputs.xlsx',tratado_"&amp;$A22&amp;","&amp;$A22&amp;");"</f>
        <v>xlswrite('G:\Mi unidad\1. PROYECTOS TELLO 2022\SCM SPILL OVERS\outputs\pobreza\alimentos\1%\simulacion_1\observado_outputs.xlsx',tratado_75,75);</v>
      </c>
      <c r="GZ140" s="1" t="str">
        <f>"xlswrite('G:\Mi unidad\1. PROYECTOS TELLO 2022\SCM SPILL OVERS\outputs\pobreza\jefe_hogar\1%\simulacion_1\observado_outputs.xlsx',tratado_"&amp;$A22&amp;","&amp;$A22&amp;");"</f>
        <v>xlswrite('G:\Mi unidad\1. PROYECTOS TELLO 2022\SCM SPILL OVERS\outputs\pobreza\jefe_hogar\1%\simulacion_1\observado_outputs.xlsx',tratado_75,75);</v>
      </c>
      <c r="HF140" s="1" t="str">
        <f>"xlswrite('G:\Mi unidad\1. PROYECTOS TELLO 2022\SCM SPILL OVERS\outputs\pobreza\mujeres\1%\simulacion_1\observado_outputs.xlsx',tratado_"&amp;$A22&amp;","&amp;$A22&amp;");"</f>
        <v>xlswrite('G:\Mi unidad\1. PROYECTOS TELLO 2022\SCM SPILL OVERS\outputs\pobreza\mujeres\1%\simulacion_1\observado_outputs.xlsx',tratado_75,75);</v>
      </c>
      <c r="HL140" s="1" t="str">
        <f>"xlswrite('G:\Mi unidad\1. PROYECTOS TELLO 2022\SCM SPILL OVERS\outputs\pobreza\criminalidad\1%\simulacion_1\observado_outputs.xlsx',tratado_"&amp;$A22&amp;","&amp;$A22&amp;");"</f>
        <v>xlswrite('G:\Mi unidad\1. PROYECTOS TELLO 2022\SCM SPILL OVERS\outputs\pobreza\criminalidad\1%\simulacion_1\observado_outputs.xlsx',tratado_75,75);</v>
      </c>
      <c r="HS140">
        <v>55</v>
      </c>
      <c r="HT140" t="str">
        <f>"ub_vec_"&amp;HS140&amp;" = zeros(1,S);"</f>
        <v>ub_vec_55 = zeros(1,S);</v>
      </c>
      <c r="HZ140">
        <v>77</v>
      </c>
      <c r="IA140" t="s">
        <v>18</v>
      </c>
      <c r="IG140">
        <v>86</v>
      </c>
      <c r="IH140" t="str">
        <f>"xlswrite('G:\Mi unidad\1. PROYECTOS TELLO 2022\SCM SPILL OVERS\outputs\pobreza\bajo_niv_educ\1%\simulacion_1\output_tests.xlsx',alpha1_hat_vec_"&amp;IG140&amp;"','alpha1_hat_vec_"&amp;IG140&amp;"');"</f>
        <v>xlswrite('G:\Mi unidad\1. PROYECTOS TELLO 2022\SCM SPILL OVERS\outputs\pobreza\bajo_niv_educ\1%\simulacion_1\output_tests.xlsx',alpha1_hat_vec_86','alpha1_hat_vec_86');</v>
      </c>
      <c r="IU140">
        <v>86</v>
      </c>
      <c r="IV140" t="str">
        <f>"xlswrite('G:\Mi unidad\1. PROYECTOS TELLO 2022\SCM SPILL OVERS\outputs\pobreza\bajo_ingreso\1%\simulacion_1\output_tests.xlsx',alpha1_hat_vec_"&amp;IU140&amp;"','alpha1_hat_vec_"&amp;IU140&amp;"');"</f>
        <v>xlswrite('G:\Mi unidad\1. PROYECTOS TELLO 2022\SCM SPILL OVERS\outputs\pobreza\bajo_ingreso\1%\simulacion_1\output_tests.xlsx',alpha1_hat_vec_86','alpha1_hat_vec_86');</v>
      </c>
      <c r="JG140">
        <v>86</v>
      </c>
      <c r="JH140" t="str">
        <f>"xlswrite('G:\Mi unidad\1. PROYECTOS TELLO 2022\SCM SPILL OVERS\outputs\pobreza\densidad\1%\simulacion_1\output_tests.xlsx',alpha1_hat_vec_"&amp;JG140&amp;"','alpha1_hat_vec_"&amp;JG140&amp;"');"</f>
        <v>xlswrite('G:\Mi unidad\1. PROYECTOS TELLO 2022\SCM SPILL OVERS\outputs\pobreza\densidad\1%\simulacion_1\output_tests.xlsx',alpha1_hat_vec_86','alpha1_hat_vec_86');</v>
      </c>
      <c r="JS140">
        <v>86</v>
      </c>
      <c r="JT140" t="str">
        <f>"xlswrite('G:\Mi unidad\1. PROYECTOS TELLO 2022\SCM SPILL OVERS\outputs\pobreza\densidad_g\1%\simulacion_1\output_tests.xlsx',alpha1_hat_vec_"&amp;JS140&amp;"','alpha1_hat_vec_"&amp;JS140&amp;"');"</f>
        <v>xlswrite('G:\Mi unidad\1. PROYECTOS TELLO 2022\SCM SPILL OVERS\outputs\pobreza\densidad_g\1%\simulacion_1\output_tests.xlsx',alpha1_hat_vec_86','alpha1_hat_vec_86');</v>
      </c>
      <c r="KE140">
        <v>86</v>
      </c>
      <c r="KF140" t="str">
        <f>"xlswrite('G:\Mi unidad\1. PROYECTOS TELLO 2022\SCM SPILL OVERS\outputs\pobreza\distancia_centro_salud\1%\simulacion_1\output_tests.xlsx',alpha1_hat_vec_"&amp;KE140&amp;"','alpha1_hat_vec_"&amp;KE140&amp;"');"</f>
        <v>xlswrite('G:\Mi unidad\1. PROYECTOS TELLO 2022\SCM SPILL OVERS\outputs\pobreza\distancia_centro_salud\1%\simulacion_1\output_tests.xlsx',alpha1_hat_vec_86','alpha1_hat_vec_86');</v>
      </c>
      <c r="KR140">
        <v>86</v>
      </c>
      <c r="KS140" t="str">
        <f>"xlswrite('G:\Mi unidad\1. PROYECTOS TELLO 2022\SCM SPILL OVERS\outputs\pobreza\informalidad\1%\simulacion_1\output_tests.xlsx',alpha1_hat_vec_"&amp;KR140&amp;"','alpha1_hat_vec_"&amp;KR140&amp;"');"</f>
        <v>xlswrite('G:\Mi unidad\1. PROYECTOS TELLO 2022\SCM SPILL OVERS\outputs\pobreza\informalidad\1%\simulacion_1\output_tests.xlsx',alpha1_hat_vec_86','alpha1_hat_vec_86');</v>
      </c>
      <c r="LE140">
        <v>86</v>
      </c>
      <c r="LF140" t="str">
        <f>"xlswrite('G:\Mi unidad\1. PROYECTOS TELLO 2022\SCM SPILL OVERS\outputs\pobreza\alimentos\1%\simulacion_1\output_tests.xlsx',alpha1_hat_vec_"&amp;LE140&amp;"','alpha1_hat_vec_"&amp;LE140&amp;"');"</f>
        <v>xlswrite('G:\Mi unidad\1. PROYECTOS TELLO 2022\SCM SPILL OVERS\outputs\pobreza\alimentos\1%\simulacion_1\output_tests.xlsx',alpha1_hat_vec_86','alpha1_hat_vec_86');</v>
      </c>
      <c r="LL140">
        <v>86</v>
      </c>
      <c r="LM140" t="str">
        <f>"xlswrite('G:\Mi unidad\1. PROYECTOS TELLO 2022\SCM SPILL OVERS\outputs\pobreza\jefe_hogar\1%\simulacion_1\output_tests.xlsx',alpha1_hat_vec_"&amp;LL140&amp;"','alpha1_hat_vec_"&amp;LL140&amp;"');"</f>
        <v>xlswrite('G:\Mi unidad\1. PROYECTOS TELLO 2022\SCM SPILL OVERS\outputs\pobreza\jefe_hogar\1%\simulacion_1\output_tests.xlsx',alpha1_hat_vec_86','alpha1_hat_vec_86');</v>
      </c>
      <c r="LS140">
        <v>86</v>
      </c>
      <c r="LT140" t="str">
        <f>"xlswrite('G:\Mi unidad\1. PROYECTOS TELLO 2022\SCM SPILL OVERS\outputs\pobreza\mujeres\1%\simulacion_1\output_tests.xlsx',alpha1_hat_vec_"&amp;LS140&amp;"','alpha1_hat_vec_"&amp;LS140&amp;"');"</f>
        <v>xlswrite('G:\Mi unidad\1. PROYECTOS TELLO 2022\SCM SPILL OVERS\outputs\pobreza\mujeres\1%\simulacion_1\output_tests.xlsx',alpha1_hat_vec_86','alpha1_hat_vec_86');</v>
      </c>
      <c r="ME140">
        <v>86</v>
      </c>
      <c r="MF140" t="str">
        <f>"xlswrite('G:\Mi unidad\1. PROYECTOS TELLO 2022\SCM SPILL OVERS\outputs\pobreza\criminalidad\1%\simulacion_1\output_tests.xlsx',alpha1_hat_vec_"&amp;ME140&amp;"','alpha1_hat_vec_"&amp;ME140&amp;"');"</f>
        <v>xlswrite('G:\Mi unidad\1. PROYECTOS TELLO 2022\SCM SPILL OVERS\outputs\pobreza\criminalidad\1%\simulacion_1\output_tests.xlsx',alpha1_hat_vec_86','alpha1_hat_vec_86');</v>
      </c>
    </row>
    <row r="141" spans="64:344" x14ac:dyDescent="0.3">
      <c r="BL141">
        <v>86</v>
      </c>
      <c r="BR141">
        <v>86</v>
      </c>
      <c r="BS141" s="1" t="str">
        <f>"A_"&amp;BR137&amp;"(:,ind_"&amp;BR137&amp;" == 0) = [];"</f>
        <v>A_86(:,ind_86 == 0) = [];</v>
      </c>
      <c r="BX141">
        <v>86</v>
      </c>
      <c r="BY141" s="1" t="str">
        <f>"A_"&amp;BX137&amp;"(:,ind_"&amp;BX137&amp;" == 0) = [];"</f>
        <v>A_86(:,ind_86 == 0) = [];</v>
      </c>
      <c r="CD141">
        <v>86</v>
      </c>
      <c r="CE141" s="1" t="str">
        <f>"A_"&amp;CD137&amp;"(:,ind_"&amp;CD137&amp;" == 0) = [];"</f>
        <v>A_86(:,ind_86 == 0) = [];</v>
      </c>
      <c r="CJ141">
        <v>86</v>
      </c>
      <c r="CK141" s="1" t="str">
        <f>"A_"&amp;CJ137&amp;"(:,ind_"&amp;CJ137&amp;" == 0) = [];"</f>
        <v>A_86(:,ind_86 == 0) = [];</v>
      </c>
      <c r="CP141">
        <v>86</v>
      </c>
      <c r="CQ141" s="1" t="str">
        <f>"A_"&amp;CP137&amp;"(:,ind_"&amp;CP137&amp;" == 0) = [];"</f>
        <v>A_86(:,ind_86 == 0) = [];</v>
      </c>
      <c r="CW141">
        <v>86</v>
      </c>
      <c r="CX141" s="1" t="str">
        <f>"A_"&amp;CW138&amp;" = eye(N);"</f>
        <v>A_86 = eye(N);</v>
      </c>
      <c r="DB141">
        <v>86</v>
      </c>
      <c r="DC141" s="1" t="str">
        <f>"A_"&amp;DB137&amp;"(:,ind_"&amp;DB137&amp;" == 0) = [];"</f>
        <v>A_86(:,ind_86 == 0) = [];</v>
      </c>
      <c r="DG141">
        <v>86</v>
      </c>
      <c r="DH141" s="1" t="str">
        <f>"A_"&amp;DG137&amp;"(:,ind_"&amp;DG137&amp;" == 0) = [];"</f>
        <v>A_86(:,ind_86 == 0) = [];</v>
      </c>
      <c r="DL141">
        <v>86</v>
      </c>
      <c r="DM141" s="1" t="str">
        <f>"A_"&amp;DL137&amp;"(:,ind_"&amp;DL137&amp;" == 0) = [];"</f>
        <v>A_86(:,ind_86 == 0) = [];</v>
      </c>
      <c r="DQ141" s="1"/>
      <c r="EG141">
        <v>65</v>
      </c>
      <c r="EH141" s="1" t="str">
        <f>"gamma_hat_"&amp;EG140&amp;" = (A_"&amp;EG140&amp;"'*M_hat_"&amp;EG140&amp;"*A_"&amp;EG140&amp;")\(A_"&amp;EG140&amp;"'*(eye(N)-B_hat_"&amp;EG140&amp;")'*((eye(N)-B_hat_"&amp;EG140&amp;")*Y_Ts_"&amp;EG140&amp;"-a_hat_"&amp;EG140&amp;"));"</f>
        <v>gamma_hat_65 = (A_65'*M_hat_65*A_65)\(A_65'*(eye(N)-B_hat_65)'*((eye(N)-B_hat_65)*Y_Ts_65-a_hat_65));</v>
      </c>
      <c r="FF141" s="1" t="str">
        <f>"xlswrite('G:\Mi unidad\1. PROYECTOS TELLO 2022\SCM SPILL OVERS\outputs\pobreza\distancia_centro_salud\1%\simulacion_1\observado_outputs.xlsx',tratado_"&amp;$A23&amp;","&amp;$A23&amp;");"</f>
        <v>xlswrite('G:\Mi unidad\1. PROYECTOS TELLO 2022\SCM SPILL OVERS\outputs\pobreza\distancia_centro_salud\1%\simulacion_1\observado_outputs.xlsx',tratado_76,76);</v>
      </c>
      <c r="FM141" s="1" t="str">
        <f>"xlswrite('G:\Mi unidad\1. PROYECTOS TELLO 2022\SCM SPILL OVERS\outputs\pobreza\informalidad\1%\simulacion_1\observado_outputs.xlsx',tratado_"&amp;$A23&amp;","&amp;$A23&amp;");"</f>
        <v>xlswrite('G:\Mi unidad\1. PROYECTOS TELLO 2022\SCM SPILL OVERS\outputs\pobreza\informalidad\1%\simulacion_1\observado_outputs.xlsx',tratado_76,76);</v>
      </c>
      <c r="FS141" s="1" t="str">
        <f>"xlswrite('G:\Mi unidad\1. PROYECTOS TELLO 2022\SCM SPILL OVERS\outputs\pobreza\densidad\1%\simulacion_1\observado_outputs.xlsx',tratado_"&amp;$A23&amp;","&amp;$A23&amp;");"</f>
        <v>xlswrite('G:\Mi unidad\1. PROYECTOS TELLO 2022\SCM SPILL OVERS\outputs\pobreza\densidad\1%\simulacion_1\observado_outputs.xlsx',tratado_76,76);</v>
      </c>
      <c r="FZ141" s="1" t="str">
        <f>"xlswrite('G:\Mi unidad\1. PROYECTOS TELLO 2022\SCM SPILL OVERS\outputs\pobreza\bajo_niv_educ\1%\simulacion_1\observado_outputs.xlsx',tratado_"&amp;$A23&amp;","&amp;$A23&amp;");"</f>
        <v>xlswrite('G:\Mi unidad\1. PROYECTOS TELLO 2022\SCM SPILL OVERS\outputs\pobreza\bajo_niv_educ\1%\simulacion_1\observado_outputs.xlsx',tratado_76,76);</v>
      </c>
      <c r="GF141" s="1" t="str">
        <f>"xlswrite('G:\Mi unidad\1. PROYECTOS TELLO 2022\SCM SPILL OVERS\outputs\pobreza\bajo_ingreso\1%\simulacion_1\observado_outputs.xlsx',tratado_"&amp;$A23&amp;","&amp;$A23&amp;");"</f>
        <v>xlswrite('G:\Mi unidad\1. PROYECTOS TELLO 2022\SCM SPILL OVERS\outputs\pobreza\bajo_ingreso\1%\simulacion_1\observado_outputs.xlsx',tratado_76,76);</v>
      </c>
      <c r="GL141" s="1" t="str">
        <f>"xlswrite('G:\Mi unidad\1. PROYECTOS TELLO 2022\SCM SPILL OVERS\outputs\pobreza\densidad_g\1%\simulacion_1\observado_outputs.xlsx',tratado_"&amp;$A23&amp;","&amp;$A23&amp;");"</f>
        <v>xlswrite('G:\Mi unidad\1. PROYECTOS TELLO 2022\SCM SPILL OVERS\outputs\pobreza\densidad_g\1%\simulacion_1\observado_outputs.xlsx',tratado_76,76);</v>
      </c>
      <c r="GS141" s="1" t="str">
        <f>"xlswrite('G:\Mi unidad\1. PROYECTOS TELLO 2022\SCM SPILL OVERS\outputs\pobreza\alimentos\1%\simulacion_1\observado_outputs.xlsx',tratado_"&amp;$A23&amp;","&amp;$A23&amp;");"</f>
        <v>xlswrite('G:\Mi unidad\1. PROYECTOS TELLO 2022\SCM SPILL OVERS\outputs\pobreza\alimentos\1%\simulacion_1\observado_outputs.xlsx',tratado_76,76);</v>
      </c>
      <c r="GZ141" s="1" t="str">
        <f>"xlswrite('G:\Mi unidad\1. PROYECTOS TELLO 2022\SCM SPILL OVERS\outputs\pobreza\jefe_hogar\1%\simulacion_1\observado_outputs.xlsx',tratado_"&amp;$A23&amp;","&amp;$A23&amp;");"</f>
        <v>xlswrite('G:\Mi unidad\1. PROYECTOS TELLO 2022\SCM SPILL OVERS\outputs\pobreza\jefe_hogar\1%\simulacion_1\observado_outputs.xlsx',tratado_76,76);</v>
      </c>
      <c r="HF141" s="1" t="str">
        <f>"xlswrite('G:\Mi unidad\1. PROYECTOS TELLO 2022\SCM SPILL OVERS\outputs\pobreza\mujeres\1%\simulacion_1\observado_outputs.xlsx',tratado_"&amp;$A23&amp;","&amp;$A23&amp;");"</f>
        <v>xlswrite('G:\Mi unidad\1. PROYECTOS TELLO 2022\SCM SPILL OVERS\outputs\pobreza\mujeres\1%\simulacion_1\observado_outputs.xlsx',tratado_76,76);</v>
      </c>
      <c r="HL141" s="1" t="str">
        <f>"xlswrite('G:\Mi unidad\1. PROYECTOS TELLO 2022\SCM SPILL OVERS\outputs\pobreza\criminalidad\1%\simulacion_1\observado_outputs.xlsx',tratado_"&amp;$A23&amp;","&amp;$A23&amp;");"</f>
        <v>xlswrite('G:\Mi unidad\1. PROYECTOS TELLO 2022\SCM SPILL OVERS\outputs\pobreza\criminalidad\1%\simulacion_1\observado_outputs.xlsx',tratado_76,76);</v>
      </c>
      <c r="HS141">
        <v>55</v>
      </c>
      <c r="HT141" t="s">
        <v>35</v>
      </c>
      <c r="HZ141">
        <v>78</v>
      </c>
      <c r="IA141" t="str">
        <f>"spillover_test_"&amp;HZ141&amp;" = zeros(1,S);"</f>
        <v>spillover_test_78 = zeros(1,S);</v>
      </c>
      <c r="IG141">
        <v>86</v>
      </c>
      <c r="IH141" t="str">
        <f>"xlswrite('G:\Mi unidad\1. PROYECTOS TELLO 2022\SCM SPILL OVERS\outputs\pobreza\bajo_niv_educ\1%\simulacion_1\output_tests.xlsx',spillover_test_"&amp;IG141&amp;"','sp_test_"&amp;IG141&amp;"');"</f>
        <v>xlswrite('G:\Mi unidad\1. PROYECTOS TELLO 2022\SCM SPILL OVERS\outputs\pobreza\bajo_niv_educ\1%\simulacion_1\output_tests.xlsx',spillover_test_86','sp_test_86');</v>
      </c>
      <c r="IU141">
        <v>86</v>
      </c>
      <c r="IV141" t="str">
        <f>"xlswrite('G:\Mi unidad\1. PROYECTOS TELLO 2022\SCM SPILL OVERS\outputs\pobreza\bajo_ingreso\1%\simulacion_1\output_tests.xlsx',spillover_test_"&amp;IU141&amp;"','sp_test_"&amp;IU141&amp;"');"</f>
        <v>xlswrite('G:\Mi unidad\1. PROYECTOS TELLO 2022\SCM SPILL OVERS\outputs\pobreza\bajo_ingreso\1%\simulacion_1\output_tests.xlsx',spillover_test_86','sp_test_86');</v>
      </c>
      <c r="JG141">
        <v>86</v>
      </c>
      <c r="JH141" t="str">
        <f>"xlswrite('G:\Mi unidad\1. PROYECTOS TELLO 2022\SCM SPILL OVERS\outputs\pobreza\densidad\1%\simulacion_1\output_tests.xlsx',spillover_test_"&amp;JG141&amp;"','sp_test_"&amp;JG141&amp;"');"</f>
        <v>xlswrite('G:\Mi unidad\1. PROYECTOS TELLO 2022\SCM SPILL OVERS\outputs\pobreza\densidad\1%\simulacion_1\output_tests.xlsx',spillover_test_86','sp_test_86');</v>
      </c>
      <c r="JS141">
        <v>86</v>
      </c>
      <c r="JT141" t="str">
        <f>"xlswrite('G:\Mi unidad\1. PROYECTOS TELLO 2022\SCM SPILL OVERS\outputs\pobreza\densidad_g\1%\simulacion_1\output_tests.xlsx',spillover_test_"&amp;JS141&amp;"','sp_test_"&amp;JS141&amp;"');"</f>
        <v>xlswrite('G:\Mi unidad\1. PROYECTOS TELLO 2022\SCM SPILL OVERS\outputs\pobreza\densidad_g\1%\simulacion_1\output_tests.xlsx',spillover_test_86','sp_test_86');</v>
      </c>
      <c r="KE141">
        <v>86</v>
      </c>
      <c r="KF141" t="str">
        <f>"xlswrite('G:\Mi unidad\1. PROYECTOS TELLO 2022\SCM SPILL OVERS\outputs\pobreza\distancia_centro_salud\1%\simulacion_1\output_tests.xlsx',spillover_test_"&amp;KE141&amp;"','sp_test_"&amp;KE141&amp;"');"</f>
        <v>xlswrite('G:\Mi unidad\1. PROYECTOS TELLO 2022\SCM SPILL OVERS\outputs\pobreza\distancia_centro_salud\1%\simulacion_1\output_tests.xlsx',spillover_test_86','sp_test_86');</v>
      </c>
      <c r="KR141">
        <v>86</v>
      </c>
      <c r="KS141" t="str">
        <f>"xlswrite('G:\Mi unidad\1. PROYECTOS TELLO 2022\SCM SPILL OVERS\outputs\pobreza\informalidad\1%\simulacion_1\output_tests.xlsx',spillover_test_"&amp;KR141&amp;"','sp_test_"&amp;KR141&amp;"');"</f>
        <v>xlswrite('G:\Mi unidad\1. PROYECTOS TELLO 2022\SCM SPILL OVERS\outputs\pobreza\informalidad\1%\simulacion_1\output_tests.xlsx',spillover_test_86','sp_test_86');</v>
      </c>
      <c r="LE141">
        <v>86</v>
      </c>
      <c r="LF141" t="str">
        <f>"xlswrite('G:\Mi unidad\1. PROYECTOS TELLO 2022\SCM SPILL OVERS\outputs\pobreza\alimentos\1%\simulacion_1\output_tests.xlsx',spillover_test_"&amp;LE141&amp;"','sp_test_"&amp;LE141&amp;"');"</f>
        <v>xlswrite('G:\Mi unidad\1. PROYECTOS TELLO 2022\SCM SPILL OVERS\outputs\pobreza\alimentos\1%\simulacion_1\output_tests.xlsx',spillover_test_86','sp_test_86');</v>
      </c>
      <c r="LL141">
        <v>86</v>
      </c>
      <c r="LM141" t="str">
        <f>"xlswrite('G:\Mi unidad\1. PROYECTOS TELLO 2022\SCM SPILL OVERS\outputs\pobreza\jefe_hogar\1%\simulacion_1\output_tests.xlsx',spillover_test_"&amp;LL141&amp;"','sp_test_"&amp;LL141&amp;"');"</f>
        <v>xlswrite('G:\Mi unidad\1. PROYECTOS TELLO 2022\SCM SPILL OVERS\outputs\pobreza\jefe_hogar\1%\simulacion_1\output_tests.xlsx',spillover_test_86','sp_test_86');</v>
      </c>
      <c r="LS141">
        <v>86</v>
      </c>
      <c r="LT141" t="str">
        <f>"xlswrite('G:\Mi unidad\1. PROYECTOS TELLO 2022\SCM SPILL OVERS\outputs\pobreza\mujeres\1%\simulacion_1\output_tests.xlsx',spillover_test_"&amp;LS141&amp;"','sp_test_"&amp;LS141&amp;"');"</f>
        <v>xlswrite('G:\Mi unidad\1. PROYECTOS TELLO 2022\SCM SPILL OVERS\outputs\pobreza\mujeres\1%\simulacion_1\output_tests.xlsx',spillover_test_86','sp_test_86');</v>
      </c>
      <c r="ME141">
        <v>86</v>
      </c>
      <c r="MF141" t="str">
        <f>"xlswrite('G:\Mi unidad\1. PROYECTOS TELLO 2022\SCM SPILL OVERS\outputs\pobreza\criminalidad\1%\simulacion_1\output_tests.xlsx',spillover_test_"&amp;ME141&amp;"','sp_test_"&amp;ME141&amp;"');"</f>
        <v>xlswrite('G:\Mi unidad\1. PROYECTOS TELLO 2022\SCM SPILL OVERS\outputs\pobreza\criminalidad\1%\simulacion_1\output_tests.xlsx',spillover_test_86','sp_test_86');</v>
      </c>
    </row>
    <row r="142" spans="64:344" x14ac:dyDescent="0.3">
      <c r="BL142">
        <v>87</v>
      </c>
      <c r="BM142" s="1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P142">
        <v>87</v>
      </c>
      <c r="CQ142" t="str">
        <f>"%A_"&amp;CP142</f>
        <v>%A_87</v>
      </c>
      <c r="CW142">
        <v>87</v>
      </c>
      <c r="CX142" s="1" t="str">
        <f>"A_"&amp;CW138&amp;"(:,ind_"&amp;CW138&amp;" == 0) = [];"</f>
        <v>A_86(:,ind_86 == 0) = [];</v>
      </c>
      <c r="DB142">
        <v>87</v>
      </c>
      <c r="DC142" t="str">
        <f>"%A_"&amp;DB142</f>
        <v>%A_87</v>
      </c>
      <c r="DG142">
        <v>87</v>
      </c>
      <c r="DH142" t="str">
        <f>"%A_"&amp;DG142</f>
        <v>%A_87</v>
      </c>
      <c r="DL142">
        <v>87</v>
      </c>
      <c r="DM142" t="str">
        <f>"%A_"&amp;DL142</f>
        <v>%A_87</v>
      </c>
      <c r="DQ142" s="1"/>
      <c r="EG142">
        <v>65</v>
      </c>
      <c r="EH142" s="1" t="str">
        <f>"alpha_hat_"&amp;EG142&amp;" = A_"&amp;EG142&amp;"*gamma_hat_"&amp;EG142&amp;";"</f>
        <v>alpha_hat_65 = A_65*gamma_hat_65;</v>
      </c>
      <c r="FF142" s="1" t="str">
        <f>"xlswrite('G:\Mi unidad\1. PROYECTOS TELLO 2022\SCM SPILL OVERS\outputs\pobreza\distancia_centro_salud\1%\simulacion_1\observado_outputs.xlsx',tratado_"&amp;$A24&amp;","&amp;$A24&amp;");"</f>
        <v>xlswrite('G:\Mi unidad\1. PROYECTOS TELLO 2022\SCM SPILL OVERS\outputs\pobreza\distancia_centro_salud\1%\simulacion_1\observado_outputs.xlsx',tratado_77,77);</v>
      </c>
      <c r="FM142" s="1" t="str">
        <f>"xlswrite('G:\Mi unidad\1. PROYECTOS TELLO 2022\SCM SPILL OVERS\outputs\pobreza\informalidad\1%\simulacion_1\observado_outputs.xlsx',tratado_"&amp;$A24&amp;","&amp;$A24&amp;");"</f>
        <v>xlswrite('G:\Mi unidad\1. PROYECTOS TELLO 2022\SCM SPILL OVERS\outputs\pobreza\informalidad\1%\simulacion_1\observado_outputs.xlsx',tratado_77,77);</v>
      </c>
      <c r="FS142" s="1" t="str">
        <f>"xlswrite('G:\Mi unidad\1. PROYECTOS TELLO 2022\SCM SPILL OVERS\outputs\pobreza\densidad\1%\simulacion_1\observado_outputs.xlsx',tratado_"&amp;$A24&amp;","&amp;$A24&amp;");"</f>
        <v>xlswrite('G:\Mi unidad\1. PROYECTOS TELLO 2022\SCM SPILL OVERS\outputs\pobreza\densidad\1%\simulacion_1\observado_outputs.xlsx',tratado_77,77);</v>
      </c>
      <c r="FZ142" s="1" t="str">
        <f>"xlswrite('G:\Mi unidad\1. PROYECTOS TELLO 2022\SCM SPILL OVERS\outputs\pobreza\bajo_niv_educ\1%\simulacion_1\observado_outputs.xlsx',tratado_"&amp;$A24&amp;","&amp;$A24&amp;");"</f>
        <v>xlswrite('G:\Mi unidad\1. PROYECTOS TELLO 2022\SCM SPILL OVERS\outputs\pobreza\bajo_niv_educ\1%\simulacion_1\observado_outputs.xlsx',tratado_77,77);</v>
      </c>
      <c r="GF142" s="1" t="str">
        <f>"xlswrite('G:\Mi unidad\1. PROYECTOS TELLO 2022\SCM SPILL OVERS\outputs\pobreza\bajo_ingreso\1%\simulacion_1\observado_outputs.xlsx',tratado_"&amp;$A24&amp;","&amp;$A24&amp;");"</f>
        <v>xlswrite('G:\Mi unidad\1. PROYECTOS TELLO 2022\SCM SPILL OVERS\outputs\pobreza\bajo_ingreso\1%\simulacion_1\observado_outputs.xlsx',tratado_77,77);</v>
      </c>
      <c r="GL142" s="1" t="str">
        <f>"xlswrite('G:\Mi unidad\1. PROYECTOS TELLO 2022\SCM SPILL OVERS\outputs\pobreza\densidad_g\1%\simulacion_1\observado_outputs.xlsx',tratado_"&amp;$A24&amp;","&amp;$A24&amp;");"</f>
        <v>xlswrite('G:\Mi unidad\1. PROYECTOS TELLO 2022\SCM SPILL OVERS\outputs\pobreza\densidad_g\1%\simulacion_1\observado_outputs.xlsx',tratado_77,77);</v>
      </c>
      <c r="GS142" s="1" t="str">
        <f>"xlswrite('G:\Mi unidad\1. PROYECTOS TELLO 2022\SCM SPILL OVERS\outputs\pobreza\alimentos\1%\simulacion_1\observado_outputs.xlsx',tratado_"&amp;$A24&amp;","&amp;$A24&amp;");"</f>
        <v>xlswrite('G:\Mi unidad\1. PROYECTOS TELLO 2022\SCM SPILL OVERS\outputs\pobreza\alimentos\1%\simulacion_1\observado_outputs.xlsx',tratado_77,77);</v>
      </c>
      <c r="GZ142" s="1" t="str">
        <f>"xlswrite('G:\Mi unidad\1. PROYECTOS TELLO 2022\SCM SPILL OVERS\outputs\pobreza\jefe_hogar\1%\simulacion_1\observado_outputs.xlsx',tratado_"&amp;$A24&amp;","&amp;$A24&amp;");"</f>
        <v>xlswrite('G:\Mi unidad\1. PROYECTOS TELLO 2022\SCM SPILL OVERS\outputs\pobreza\jefe_hogar\1%\simulacion_1\observado_outputs.xlsx',tratado_77,77);</v>
      </c>
      <c r="HF142" s="1" t="str">
        <f>"xlswrite('G:\Mi unidad\1. PROYECTOS TELLO 2022\SCM SPILL OVERS\outputs\pobreza\mujeres\1%\simulacion_1\observado_outputs.xlsx',tratado_"&amp;$A24&amp;","&amp;$A24&amp;");"</f>
        <v>xlswrite('G:\Mi unidad\1. PROYECTOS TELLO 2022\SCM SPILL OVERS\outputs\pobreza\mujeres\1%\simulacion_1\observado_outputs.xlsx',tratado_77,77);</v>
      </c>
      <c r="HL142" s="1" t="str">
        <f>"xlswrite('G:\Mi unidad\1. PROYECTOS TELLO 2022\SCM SPILL OVERS\outputs\pobreza\criminalidad\1%\simulacion_1\observado_outputs.xlsx',tratado_"&amp;$A24&amp;","&amp;$A24&amp;");"</f>
        <v>xlswrite('G:\Mi unidad\1. PROYECTOS TELLO 2022\SCM SPILL OVERS\outputs\pobreza\criminalidad\1%\simulacion_1\observado_outputs.xlsx',tratado_77,77);</v>
      </c>
      <c r="HS142">
        <v>55</v>
      </c>
      <c r="HT142" t="str">
        <f>"    [p_value_"&amp;HS142&amp; ",lb_"&amp;HS142&amp;",ub_"&amp;HS142&amp;"] = sp_andrews_te(Y_pre_"&amp;HS142&amp;",pobreza_"&amp;HS142&amp;"(:,T+s),A_"&amp;HS142&amp;",C,.05);"</f>
        <v xml:space="preserve">    [p_value_55,lb_55,ub_55] = sp_andrews_te(Y_pre_55,pobreza_55(:,T+s),A_55,C,.05);</v>
      </c>
      <c r="HZ142">
        <v>78</v>
      </c>
      <c r="IA142" t="s">
        <v>35</v>
      </c>
      <c r="IG142">
        <v>87</v>
      </c>
      <c r="IH142" t="str">
        <f>"xlswrite('G:\Mi unidad\1. PROYECTOS TELLO 2022\SCM SPILL OVERS\outputs\pobreza\bajo_niv_educ\1%\simulacion_1\output_tests.xlsx',lb_vec_"&amp;IG142&amp;"','lb_vec_"&amp;IG142&amp;"');"</f>
        <v>xlswrite('G:\Mi unidad\1. PROYECTOS TELLO 2022\SCM SPILL OVERS\outputs\pobreza\bajo_niv_educ\1%\simulacion_1\output_tests.xlsx',lb_vec_87','lb_vec_87');</v>
      </c>
      <c r="IU142">
        <v>87</v>
      </c>
      <c r="IV142" t="str">
        <f>"xlswrite('G:\Mi unidad\1. PROYECTOS TELLO 2022\SCM SPILL OVERS\outputs\pobreza\bajo_ingreso\1%\simulacion_1\output_tests.xlsx',lb_vec_"&amp;IU142&amp;"','lb_vec_"&amp;IU142&amp;"');"</f>
        <v>xlswrite('G:\Mi unidad\1. PROYECTOS TELLO 2022\SCM SPILL OVERS\outputs\pobreza\bajo_ingreso\1%\simulacion_1\output_tests.xlsx',lb_vec_87','lb_vec_87');</v>
      </c>
      <c r="JG142">
        <v>87</v>
      </c>
      <c r="JH142" t="str">
        <f>"xlswrite('G:\Mi unidad\1. PROYECTOS TELLO 2022\SCM SPILL OVERS\outputs\pobreza\densidad\1%\simulacion_1\output_tests.xlsx',lb_vec_"&amp;JG142&amp;"','lb_vec_"&amp;JG142&amp;"');"</f>
        <v>xlswrite('G:\Mi unidad\1. PROYECTOS TELLO 2022\SCM SPILL OVERS\outputs\pobreza\densidad\1%\simulacion_1\output_tests.xlsx',lb_vec_87','lb_vec_87');</v>
      </c>
      <c r="JS142">
        <v>87</v>
      </c>
      <c r="JT142" t="str">
        <f>"xlswrite('G:\Mi unidad\1. PROYECTOS TELLO 2022\SCM SPILL OVERS\outputs\pobreza\densidad_g\1%\simulacion_1\output_tests.xlsx',lb_vec_"&amp;JS142&amp;"','lb_vec_"&amp;JS142&amp;"');"</f>
        <v>xlswrite('G:\Mi unidad\1. PROYECTOS TELLO 2022\SCM SPILL OVERS\outputs\pobreza\densidad_g\1%\simulacion_1\output_tests.xlsx',lb_vec_87','lb_vec_87');</v>
      </c>
      <c r="KE142">
        <v>87</v>
      </c>
      <c r="KF142" t="str">
        <f>"xlswrite('G:\Mi unidad\1. PROYECTOS TELLO 2022\SCM SPILL OVERS\outputs\pobreza\distancia_centro_salud\1%\simulacion_1\output_tests.xlsx',lb_vec_"&amp;KE142&amp;"','lb_vec_"&amp;KE142&amp;"');"</f>
        <v>xlswrite('G:\Mi unidad\1. PROYECTOS TELLO 2022\SCM SPILL OVERS\outputs\pobreza\distancia_centro_salud\1%\simulacion_1\output_tests.xlsx',lb_vec_87','lb_vec_87');</v>
      </c>
      <c r="KR142">
        <v>87</v>
      </c>
      <c r="KS142" t="str">
        <f>"xlswrite('G:\Mi unidad\1. PROYECTOS TELLO 2022\SCM SPILL OVERS\outputs\pobreza\informalidad\1%\simulacion_1\output_tests.xlsx',lb_vec_"&amp;KR142&amp;"','lb_vec_"&amp;KR142&amp;"');"</f>
        <v>xlswrite('G:\Mi unidad\1. PROYECTOS TELLO 2022\SCM SPILL OVERS\outputs\pobreza\informalidad\1%\simulacion_1\output_tests.xlsx',lb_vec_87','lb_vec_87');</v>
      </c>
      <c r="LE142">
        <v>87</v>
      </c>
      <c r="LF142" t="str">
        <f>"xlswrite('G:\Mi unidad\1. PROYECTOS TELLO 2022\SCM SPILL OVERS\outputs\pobreza\alimentos\1%\simulacion_1\output_tests.xlsx',lb_vec_"&amp;LE142&amp;"','lb_vec_"&amp;LE142&amp;"');"</f>
        <v>xlswrite('G:\Mi unidad\1. PROYECTOS TELLO 2022\SCM SPILL OVERS\outputs\pobreza\alimentos\1%\simulacion_1\output_tests.xlsx',lb_vec_87','lb_vec_87');</v>
      </c>
      <c r="LL142">
        <v>87</v>
      </c>
      <c r="LM142" t="str">
        <f>"xlswrite('G:\Mi unidad\1. PROYECTOS TELLO 2022\SCM SPILL OVERS\outputs\pobreza\jefe_hogar\1%\simulacion_1\output_tests.xlsx',lb_vec_"&amp;LL142&amp;"','lb_vec_"&amp;LL142&amp;"');"</f>
        <v>xlswrite('G:\Mi unidad\1. PROYECTOS TELLO 2022\SCM SPILL OVERS\outputs\pobreza\jefe_hogar\1%\simulacion_1\output_tests.xlsx',lb_vec_87','lb_vec_87');</v>
      </c>
      <c r="LS142">
        <v>87</v>
      </c>
      <c r="LT142" t="str">
        <f>"xlswrite('G:\Mi unidad\1. PROYECTOS TELLO 2022\SCM SPILL OVERS\outputs\pobreza\mujeres\1%\simulacion_1\output_tests.xlsx',lb_vec_"&amp;LS142&amp;"','lb_vec_"&amp;LS142&amp;"');"</f>
        <v>xlswrite('G:\Mi unidad\1. PROYECTOS TELLO 2022\SCM SPILL OVERS\outputs\pobreza\mujeres\1%\simulacion_1\output_tests.xlsx',lb_vec_87','lb_vec_87');</v>
      </c>
      <c r="ME142">
        <v>87</v>
      </c>
      <c r="MF142" t="str">
        <f>"xlswrite('G:\Mi unidad\1. PROYECTOS TELLO 2022\SCM SPILL OVERS\outputs\pobreza\criminalidad\1%\simulacion_1\output_tests.xlsx',lb_vec_"&amp;ME142&amp;"','lb_vec_"&amp;ME142&amp;"');"</f>
        <v>xlswrite('G:\Mi unidad\1. PROYECTOS TELLO 2022\SCM SPILL OVERS\outputs\pobreza\criminalidad\1%\simulacion_1\output_tests.xlsx',lb_vec_87','lb_vec_87');</v>
      </c>
    </row>
    <row r="143" spans="64:344" x14ac:dyDescent="0.3">
      <c r="BL143">
        <v>87</v>
      </c>
      <c r="BM143" s="1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P143">
        <v>87</v>
      </c>
      <c r="CQ143" t="str">
        <f>"% Provincia_"&amp;CP143</f>
        <v>% Provincia_87</v>
      </c>
      <c r="CW143">
        <v>87</v>
      </c>
      <c r="CX143" t="str">
        <f>"%A_"&amp;CW143</f>
        <v>%A_87</v>
      </c>
      <c r="DB143">
        <v>87</v>
      </c>
      <c r="DC143" t="str">
        <f>"% Provincia_"&amp;DB143</f>
        <v>% Provincia_87</v>
      </c>
      <c r="DG143">
        <v>87</v>
      </c>
      <c r="DH143" t="str">
        <f>"% Provincia_"&amp;DG143</f>
        <v>% Provincia_87</v>
      </c>
      <c r="DL143">
        <v>87</v>
      </c>
      <c r="DM143" t="str">
        <f>"% Provincia_"&amp;DL143</f>
        <v>% Provincia_87</v>
      </c>
      <c r="DQ143" s="1"/>
      <c r="EG143">
        <v>65</v>
      </c>
      <c r="EH143" s="1" t="str">
        <f>"alpha1_hat_vec_"&amp;EG143&amp;"(s) = alpha_hat_"&amp;EG143&amp;"(1);"</f>
        <v>alpha1_hat_vec_65(s) = alpha_hat_65(1);</v>
      </c>
      <c r="FF143" s="1" t="str">
        <f>"xlswrite('G:\Mi unidad\1. PROYECTOS TELLO 2022\SCM SPILL OVERS\outputs\pobreza\distancia_centro_salud\1%\simulacion_1\observado_outputs.xlsx',tratado_"&amp;$A25&amp;","&amp;$A25&amp;");"</f>
        <v>xlswrite('G:\Mi unidad\1. PROYECTOS TELLO 2022\SCM SPILL OVERS\outputs\pobreza\distancia_centro_salud\1%\simulacion_1\observado_outputs.xlsx',tratado_78,78);</v>
      </c>
      <c r="FM143" s="1" t="str">
        <f>"xlswrite('G:\Mi unidad\1. PROYECTOS TELLO 2022\SCM SPILL OVERS\outputs\pobreza\informalidad\1%\simulacion_1\observado_outputs.xlsx',tratado_"&amp;$A25&amp;","&amp;$A25&amp;");"</f>
        <v>xlswrite('G:\Mi unidad\1. PROYECTOS TELLO 2022\SCM SPILL OVERS\outputs\pobreza\informalidad\1%\simulacion_1\observado_outputs.xlsx',tratado_78,78);</v>
      </c>
      <c r="FS143" s="1" t="str">
        <f>"xlswrite('G:\Mi unidad\1. PROYECTOS TELLO 2022\SCM SPILL OVERS\outputs\pobreza\densidad\1%\simulacion_1\observado_outputs.xlsx',tratado_"&amp;$A25&amp;","&amp;$A25&amp;");"</f>
        <v>xlswrite('G:\Mi unidad\1. PROYECTOS TELLO 2022\SCM SPILL OVERS\outputs\pobreza\densidad\1%\simulacion_1\observado_outputs.xlsx',tratado_78,78);</v>
      </c>
      <c r="FZ143" s="1" t="str">
        <f>"xlswrite('G:\Mi unidad\1. PROYECTOS TELLO 2022\SCM SPILL OVERS\outputs\pobreza\bajo_niv_educ\1%\simulacion_1\observado_outputs.xlsx',tratado_"&amp;$A25&amp;","&amp;$A25&amp;");"</f>
        <v>xlswrite('G:\Mi unidad\1. PROYECTOS TELLO 2022\SCM SPILL OVERS\outputs\pobreza\bajo_niv_educ\1%\simulacion_1\observado_outputs.xlsx',tratado_78,78);</v>
      </c>
      <c r="GF143" s="1" t="str">
        <f>"xlswrite('G:\Mi unidad\1. PROYECTOS TELLO 2022\SCM SPILL OVERS\outputs\pobreza\bajo_ingreso\1%\simulacion_1\observado_outputs.xlsx',tratado_"&amp;$A25&amp;","&amp;$A25&amp;");"</f>
        <v>xlswrite('G:\Mi unidad\1. PROYECTOS TELLO 2022\SCM SPILL OVERS\outputs\pobreza\bajo_ingreso\1%\simulacion_1\observado_outputs.xlsx',tratado_78,78);</v>
      </c>
      <c r="GL143" s="1" t="str">
        <f>"xlswrite('G:\Mi unidad\1. PROYECTOS TELLO 2022\SCM SPILL OVERS\outputs\pobreza\densidad_g\1%\simulacion_1\observado_outputs.xlsx',tratado_"&amp;$A25&amp;","&amp;$A25&amp;");"</f>
        <v>xlswrite('G:\Mi unidad\1. PROYECTOS TELLO 2022\SCM SPILL OVERS\outputs\pobreza\densidad_g\1%\simulacion_1\observado_outputs.xlsx',tratado_78,78);</v>
      </c>
      <c r="GS143" s="1" t="str">
        <f>"xlswrite('G:\Mi unidad\1. PROYECTOS TELLO 2022\SCM SPILL OVERS\outputs\pobreza\alimentos\1%\simulacion_1\observado_outputs.xlsx',tratado_"&amp;$A25&amp;","&amp;$A25&amp;");"</f>
        <v>xlswrite('G:\Mi unidad\1. PROYECTOS TELLO 2022\SCM SPILL OVERS\outputs\pobreza\alimentos\1%\simulacion_1\observado_outputs.xlsx',tratado_78,78);</v>
      </c>
      <c r="GZ143" s="1" t="str">
        <f>"xlswrite('G:\Mi unidad\1. PROYECTOS TELLO 2022\SCM SPILL OVERS\outputs\pobreza\jefe_hogar\1%\simulacion_1\observado_outputs.xlsx',tratado_"&amp;$A25&amp;","&amp;$A25&amp;");"</f>
        <v>xlswrite('G:\Mi unidad\1. PROYECTOS TELLO 2022\SCM SPILL OVERS\outputs\pobreza\jefe_hogar\1%\simulacion_1\observado_outputs.xlsx',tratado_78,78);</v>
      </c>
      <c r="HF143" s="1" t="str">
        <f>"xlswrite('G:\Mi unidad\1. PROYECTOS TELLO 2022\SCM SPILL OVERS\outputs\pobreza\mujeres\1%\simulacion_1\observado_outputs.xlsx',tratado_"&amp;$A25&amp;","&amp;$A25&amp;");"</f>
        <v>xlswrite('G:\Mi unidad\1. PROYECTOS TELLO 2022\SCM SPILL OVERS\outputs\pobreza\mujeres\1%\simulacion_1\observado_outputs.xlsx',tratado_78,78);</v>
      </c>
      <c r="HL143" s="1" t="str">
        <f>"xlswrite('G:\Mi unidad\1. PROYECTOS TELLO 2022\SCM SPILL OVERS\outputs\pobreza\criminalidad\1%\simulacion_1\observado_outputs.xlsx',tratado_"&amp;$A25&amp;","&amp;$A25&amp;");"</f>
        <v>xlswrite('G:\Mi unidad\1. PROYECTOS TELLO 2022\SCM SPILL OVERS\outputs\pobreza\criminalidad\1%\simulacion_1\observado_outputs.xlsx',tratado_78,78);</v>
      </c>
      <c r="HS143">
        <v>55</v>
      </c>
      <c r="HT143" t="str">
        <f>"    p_value_vec_"&amp;HS143&amp;"(s) = p_value_"&amp;HS143&amp;";"</f>
        <v xml:space="preserve">    p_value_vec_55(s) = p_value_55;</v>
      </c>
      <c r="HZ143">
        <v>78</v>
      </c>
      <c r="IA143" t="s">
        <v>36</v>
      </c>
      <c r="IG143">
        <v>87</v>
      </c>
      <c r="IH143" t="str">
        <f>"xlswrite('G:\Mi unidad\1. PROYECTOS TELLO 2022\SCM SPILL OVERS\outputs\pobreza\bajo_niv_educ\1%\simulacion_1\output_tests.xlsx',ub_vec_"&amp;IG143&amp;"','ub_vec_"&amp;IG143&amp;"');"</f>
        <v>xlswrite('G:\Mi unidad\1. PROYECTOS TELLO 2022\SCM SPILL OVERS\outputs\pobreza\bajo_niv_educ\1%\simulacion_1\output_tests.xlsx',ub_vec_87','ub_vec_87');</v>
      </c>
      <c r="IU143">
        <v>87</v>
      </c>
      <c r="IV143" t="str">
        <f>"xlswrite('G:\Mi unidad\1. PROYECTOS TELLO 2022\SCM SPILL OVERS\outputs\pobreza\bajo_ingreso\1%\simulacion_1\output_tests.xlsx',ub_vec_"&amp;IU143&amp;"','ub_vec_"&amp;IU143&amp;"');"</f>
        <v>xlswrite('G:\Mi unidad\1. PROYECTOS TELLO 2022\SCM SPILL OVERS\outputs\pobreza\bajo_ingreso\1%\simulacion_1\output_tests.xlsx',ub_vec_87','ub_vec_87');</v>
      </c>
      <c r="JG143">
        <v>87</v>
      </c>
      <c r="JH143" t="str">
        <f>"xlswrite('G:\Mi unidad\1. PROYECTOS TELLO 2022\SCM SPILL OVERS\outputs\pobreza\densidad\1%\simulacion_1\output_tests.xlsx',ub_vec_"&amp;JG143&amp;"','ub_vec_"&amp;JG143&amp;"');"</f>
        <v>xlswrite('G:\Mi unidad\1. PROYECTOS TELLO 2022\SCM SPILL OVERS\outputs\pobreza\densidad\1%\simulacion_1\output_tests.xlsx',ub_vec_87','ub_vec_87');</v>
      </c>
      <c r="JS143">
        <v>87</v>
      </c>
      <c r="JT143" t="str">
        <f>"xlswrite('G:\Mi unidad\1. PROYECTOS TELLO 2022\SCM SPILL OVERS\outputs\pobreza\densidad_g\1%\simulacion_1\output_tests.xlsx',ub_vec_"&amp;JS143&amp;"','ub_vec_"&amp;JS143&amp;"');"</f>
        <v>xlswrite('G:\Mi unidad\1. PROYECTOS TELLO 2022\SCM SPILL OVERS\outputs\pobreza\densidad_g\1%\simulacion_1\output_tests.xlsx',ub_vec_87','ub_vec_87');</v>
      </c>
      <c r="KE143">
        <v>87</v>
      </c>
      <c r="KF143" t="str">
        <f>"xlswrite('G:\Mi unidad\1. PROYECTOS TELLO 2022\SCM SPILL OVERS\outputs\pobreza\distancia_centro_salud\1%\simulacion_1\output_tests.xlsx',ub_vec_"&amp;KE143&amp;"','ub_vec_"&amp;KE143&amp;"');"</f>
        <v>xlswrite('G:\Mi unidad\1. PROYECTOS TELLO 2022\SCM SPILL OVERS\outputs\pobreza\distancia_centro_salud\1%\simulacion_1\output_tests.xlsx',ub_vec_87','ub_vec_87');</v>
      </c>
      <c r="KR143">
        <v>87</v>
      </c>
      <c r="KS143" t="str">
        <f>"xlswrite('G:\Mi unidad\1. PROYECTOS TELLO 2022\SCM SPILL OVERS\outputs\pobreza\informalidad\1%\simulacion_1\output_tests.xlsx',ub_vec_"&amp;KR143&amp;"','ub_vec_"&amp;KR143&amp;"');"</f>
        <v>xlswrite('G:\Mi unidad\1. PROYECTOS TELLO 2022\SCM SPILL OVERS\outputs\pobreza\informalidad\1%\simulacion_1\output_tests.xlsx',ub_vec_87','ub_vec_87');</v>
      </c>
      <c r="LE143">
        <v>87</v>
      </c>
      <c r="LF143" t="str">
        <f>"xlswrite('G:\Mi unidad\1. PROYECTOS TELLO 2022\SCM SPILL OVERS\outputs\pobreza\alimentos\1%\simulacion_1\output_tests.xlsx',ub_vec_"&amp;LE143&amp;"','ub_vec_"&amp;LE143&amp;"');"</f>
        <v>xlswrite('G:\Mi unidad\1. PROYECTOS TELLO 2022\SCM SPILL OVERS\outputs\pobreza\alimentos\1%\simulacion_1\output_tests.xlsx',ub_vec_87','ub_vec_87');</v>
      </c>
      <c r="LL143">
        <v>87</v>
      </c>
      <c r="LM143" t="str">
        <f>"xlswrite('G:\Mi unidad\1. PROYECTOS TELLO 2022\SCM SPILL OVERS\outputs\pobreza\jefe_hogar\1%\simulacion_1\output_tests.xlsx',ub_vec_"&amp;LL143&amp;"','ub_vec_"&amp;LL143&amp;"');"</f>
        <v>xlswrite('G:\Mi unidad\1. PROYECTOS TELLO 2022\SCM SPILL OVERS\outputs\pobreza\jefe_hogar\1%\simulacion_1\output_tests.xlsx',ub_vec_87','ub_vec_87');</v>
      </c>
      <c r="LS143">
        <v>87</v>
      </c>
      <c r="LT143" t="str">
        <f>"xlswrite('G:\Mi unidad\1. PROYECTOS TELLO 2022\SCM SPILL OVERS\outputs\pobreza\mujeres\1%\simulacion_1\output_tests.xlsx',ub_vec_"&amp;LS143&amp;"','ub_vec_"&amp;LS143&amp;"');"</f>
        <v>xlswrite('G:\Mi unidad\1. PROYECTOS TELLO 2022\SCM SPILL OVERS\outputs\pobreza\mujeres\1%\simulacion_1\output_tests.xlsx',ub_vec_87','ub_vec_87');</v>
      </c>
      <c r="ME143">
        <v>87</v>
      </c>
      <c r="MF143" t="str">
        <f>"xlswrite('G:\Mi unidad\1. PROYECTOS TELLO 2022\SCM SPILL OVERS\outputs\pobreza\criminalidad\1%\simulacion_1\output_tests.xlsx',ub_vec_"&amp;ME143&amp;"','ub_vec_"&amp;ME143&amp;"');"</f>
        <v>xlswrite('G:\Mi unidad\1. PROYECTOS TELLO 2022\SCM SPILL OVERS\outputs\pobreza\criminalidad\1%\simulacion_1\output_tests.xlsx',ub_vec_87','ub_vec_87');</v>
      </c>
    </row>
    <row r="144" spans="64:344" x14ac:dyDescent="0.3">
      <c r="BL144">
        <v>87</v>
      </c>
      <c r="BM144" s="1" t="str">
        <f>"A_"&amp;BL142&amp;"(:,ind_"&amp;BL142&amp;" == 0) = [];"</f>
        <v>A_87(:,ind_87 == 0) = [];</v>
      </c>
      <c r="BR144">
        <v>87</v>
      </c>
      <c r="BS144" s="1" t="str">
        <f>"ind_"&amp;BR142&amp;" = xlsread('spillover_bajo_niv_educ_"&amp;BR142&amp;".xlsx')"</f>
        <v>ind_87 = xlsread('spillover_bajo_niv_educ_87.xlsx')</v>
      </c>
      <c r="BX144">
        <v>87</v>
      </c>
      <c r="BY144" s="1" t="str">
        <f>"ind_"&amp;BX142&amp;" = xlsread('spillover_bajo_ingreso_"&amp;BX142&amp;".xlsx')"</f>
        <v>ind_87 = xlsread('spillover_bajo_ingreso_87.xlsx')</v>
      </c>
      <c r="CD144">
        <v>87</v>
      </c>
      <c r="CE144" s="1" t="str">
        <f>"ind_"&amp;CD142&amp;" = xlsread('spillover_densidad_"&amp;CD142&amp;".xlsx')"</f>
        <v>ind_87 = xlsread('spillover_densidad_87.xlsx')</v>
      </c>
      <c r="CJ144">
        <v>87</v>
      </c>
      <c r="CK144" s="1" t="str">
        <f>"ind_"&amp;CJ142&amp;" = xlsread('spillover_densidad_g_"&amp;CJ142&amp;".xlsx')"</f>
        <v>ind_87 = xlsread('spillover_densidad_g_87.xlsx')</v>
      </c>
      <c r="CP144">
        <v>87</v>
      </c>
      <c r="CQ144" s="1" t="str">
        <f>"ind_"&amp;CP142&amp;" = xlsread('spillover_tiempo_cs_"&amp;CP142&amp;".xlsx')"</f>
        <v>ind_87 = xlsread('spillover_tiempo_cs_87.xlsx')</v>
      </c>
      <c r="CW144">
        <v>87</v>
      </c>
      <c r="CX144" t="str">
        <f>"% Provincia_"&amp;CW144</f>
        <v>% Provincia_87</v>
      </c>
      <c r="DB144">
        <v>87</v>
      </c>
      <c r="DC144" s="1" t="str">
        <f>"ind_"&amp;DB142&amp;" = xlsread('spillover_criminalidad_"&amp;DB142&amp;".xlsx')"</f>
        <v>ind_87 = xlsread('spillover_criminalidad_87.xlsx')</v>
      </c>
      <c r="DG144">
        <v>87</v>
      </c>
      <c r="DH144" s="1" t="str">
        <f>"ind_"&amp;DG142&amp;" = xlsread('spillover_jefe_hogar_"&amp;DG142&amp;".xlsx')"</f>
        <v>ind_87 = xlsread('spillover_jefe_hogar_87.xlsx')</v>
      </c>
      <c r="DL144">
        <v>87</v>
      </c>
      <c r="DM144" s="1" t="str">
        <f>"ind_"&amp;DL142&amp;" = xlsread('spillover_mujeres_"&amp;DL142&amp;".xlsx')"</f>
        <v>ind_87 = xlsread('spillover_mujeres_87.xlsx')</v>
      </c>
      <c r="DQ144" s="1"/>
      <c r="EG144">
        <v>65</v>
      </c>
      <c r="EH144" s="1" t="str">
        <f>"synthetic_control_sp_"&amp;EG144&amp;"(T+s) = Y_"&amp;EG144&amp;"(1,T+s)-alpha1_hat_vec_"&amp;EG144&amp;"(s);"</f>
        <v>synthetic_control_sp_65(T+s) = Y_65(1,T+s)-alpha1_hat_vec_65(s);</v>
      </c>
      <c r="FF144" s="1" t="str">
        <f>"xlswrite('G:\Mi unidad\1. PROYECTOS TELLO 2022\SCM SPILL OVERS\outputs\pobreza\distancia_centro_salud\1%\simulacion_1\observado_outputs.xlsx',tratado_"&amp;$A26&amp;","&amp;$A26&amp;");"</f>
        <v>xlswrite('G:\Mi unidad\1. PROYECTOS TELLO 2022\SCM SPILL OVERS\outputs\pobreza\distancia_centro_salud\1%\simulacion_1\observado_outputs.xlsx',tratado_79,79);</v>
      </c>
      <c r="FM144" s="1" t="str">
        <f>"xlswrite('G:\Mi unidad\1. PROYECTOS TELLO 2022\SCM SPILL OVERS\outputs\pobreza\informalidad\1%\simulacion_1\observado_outputs.xlsx',tratado_"&amp;$A26&amp;","&amp;$A26&amp;");"</f>
        <v>xlswrite('G:\Mi unidad\1. PROYECTOS TELLO 2022\SCM SPILL OVERS\outputs\pobreza\informalidad\1%\simulacion_1\observado_outputs.xlsx',tratado_79,79);</v>
      </c>
      <c r="FS144" s="1" t="str">
        <f>"xlswrite('G:\Mi unidad\1. PROYECTOS TELLO 2022\SCM SPILL OVERS\outputs\pobreza\densidad\1%\simulacion_1\observado_outputs.xlsx',tratado_"&amp;$A26&amp;","&amp;$A26&amp;");"</f>
        <v>xlswrite('G:\Mi unidad\1. PROYECTOS TELLO 2022\SCM SPILL OVERS\outputs\pobreza\densidad\1%\simulacion_1\observado_outputs.xlsx',tratado_79,79);</v>
      </c>
      <c r="FZ144" s="1" t="str">
        <f>"xlswrite('G:\Mi unidad\1. PROYECTOS TELLO 2022\SCM SPILL OVERS\outputs\pobreza\bajo_niv_educ\1%\simulacion_1\observado_outputs.xlsx',tratado_"&amp;$A26&amp;","&amp;$A26&amp;");"</f>
        <v>xlswrite('G:\Mi unidad\1. PROYECTOS TELLO 2022\SCM SPILL OVERS\outputs\pobreza\bajo_niv_educ\1%\simulacion_1\observado_outputs.xlsx',tratado_79,79);</v>
      </c>
      <c r="GF144" s="1" t="str">
        <f>"xlswrite('G:\Mi unidad\1. PROYECTOS TELLO 2022\SCM SPILL OVERS\outputs\pobreza\bajo_ingreso\1%\simulacion_1\observado_outputs.xlsx',tratado_"&amp;$A26&amp;","&amp;$A26&amp;");"</f>
        <v>xlswrite('G:\Mi unidad\1. PROYECTOS TELLO 2022\SCM SPILL OVERS\outputs\pobreza\bajo_ingreso\1%\simulacion_1\observado_outputs.xlsx',tratado_79,79);</v>
      </c>
      <c r="GL144" s="1" t="str">
        <f>"xlswrite('G:\Mi unidad\1. PROYECTOS TELLO 2022\SCM SPILL OVERS\outputs\pobreza\densidad_g\1%\simulacion_1\observado_outputs.xlsx',tratado_"&amp;$A26&amp;","&amp;$A26&amp;");"</f>
        <v>xlswrite('G:\Mi unidad\1. PROYECTOS TELLO 2022\SCM SPILL OVERS\outputs\pobreza\densidad_g\1%\simulacion_1\observado_outputs.xlsx',tratado_79,79);</v>
      </c>
      <c r="GS144" s="1" t="str">
        <f>"xlswrite('G:\Mi unidad\1. PROYECTOS TELLO 2022\SCM SPILL OVERS\outputs\pobreza\alimentos\1%\simulacion_1\observado_outputs.xlsx',tratado_"&amp;$A26&amp;","&amp;$A26&amp;");"</f>
        <v>xlswrite('G:\Mi unidad\1. PROYECTOS TELLO 2022\SCM SPILL OVERS\outputs\pobreza\alimentos\1%\simulacion_1\observado_outputs.xlsx',tratado_79,79);</v>
      </c>
      <c r="GZ144" s="1" t="str">
        <f>"xlswrite('G:\Mi unidad\1. PROYECTOS TELLO 2022\SCM SPILL OVERS\outputs\pobreza\jefe_hogar\1%\simulacion_1\observado_outputs.xlsx',tratado_"&amp;$A26&amp;","&amp;$A26&amp;");"</f>
        <v>xlswrite('G:\Mi unidad\1. PROYECTOS TELLO 2022\SCM SPILL OVERS\outputs\pobreza\jefe_hogar\1%\simulacion_1\observado_outputs.xlsx',tratado_79,79);</v>
      </c>
      <c r="HF144" s="1" t="str">
        <f>"xlswrite('G:\Mi unidad\1. PROYECTOS TELLO 2022\SCM SPILL OVERS\outputs\pobreza\mujeres\1%\simulacion_1\observado_outputs.xlsx',tratado_"&amp;$A26&amp;","&amp;$A26&amp;");"</f>
        <v>xlswrite('G:\Mi unidad\1. PROYECTOS TELLO 2022\SCM SPILL OVERS\outputs\pobreza\mujeres\1%\simulacion_1\observado_outputs.xlsx',tratado_79,79);</v>
      </c>
      <c r="HL144" s="1" t="str">
        <f>"xlswrite('G:\Mi unidad\1. PROYECTOS TELLO 2022\SCM SPILL OVERS\outputs\pobreza\criminalidad\1%\simulacion_1\observado_outputs.xlsx',tratado_"&amp;$A26&amp;","&amp;$A26&amp;");"</f>
        <v>xlswrite('G:\Mi unidad\1. PROYECTOS TELLO 2022\SCM SPILL OVERS\outputs\pobreza\criminalidad\1%\simulacion_1\observado_outputs.xlsx',tratado_79,79);</v>
      </c>
      <c r="HS144">
        <v>55</v>
      </c>
      <c r="HT144" t="str">
        <f>"    lb_vec_"&amp;HS144&amp;"(s) = lb_"&amp;HS144&amp;";"</f>
        <v xml:space="preserve">    lb_vec_55(s) = lb_55;</v>
      </c>
      <c r="HZ144">
        <v>78</v>
      </c>
      <c r="IA144" t="s">
        <v>37</v>
      </c>
      <c r="IG144">
        <v>87</v>
      </c>
      <c r="IH144" t="str">
        <f>"xlswrite('G:\Mi unidad\1. PROYECTOS TELLO 2022\SCM SPILL OVERS\outputs\pobreza\bajo_niv_educ\1%\simulacion_1\output_tests.xlsx',p_value_vec_"&amp;IG144&amp;"','p_value_vec_"&amp;IG144&amp;"');"</f>
        <v>xlswrite('G:\Mi unidad\1. PROYECTOS TELLO 2022\SCM SPILL OVERS\outputs\pobreza\bajo_niv_educ\1%\simulacion_1\output_tests.xlsx',p_value_vec_87','p_value_vec_87');</v>
      </c>
      <c r="IU144">
        <v>87</v>
      </c>
      <c r="IV144" t="str">
        <f>"xlswrite('G:\Mi unidad\1. PROYECTOS TELLO 2022\SCM SPILL OVERS\outputs\pobreza\bajo_ingreso\1%\simulacion_1\output_tests.xlsx',p_value_vec_"&amp;IU144&amp;"','p_value_vec_"&amp;IU144&amp;"');"</f>
        <v>xlswrite('G:\Mi unidad\1. PROYECTOS TELLO 2022\SCM SPILL OVERS\outputs\pobreza\bajo_ingreso\1%\simulacion_1\output_tests.xlsx',p_value_vec_87','p_value_vec_87');</v>
      </c>
      <c r="JG144">
        <v>87</v>
      </c>
      <c r="JH144" t="str">
        <f>"xlswrite('G:\Mi unidad\1. PROYECTOS TELLO 2022\SCM SPILL OVERS\outputs\pobreza\densidad\1%\simulacion_1\output_tests.xlsx',p_value_vec_"&amp;JG144&amp;"','p_value_vec_"&amp;JG144&amp;"');"</f>
        <v>xlswrite('G:\Mi unidad\1. PROYECTOS TELLO 2022\SCM SPILL OVERS\outputs\pobreza\densidad\1%\simulacion_1\output_tests.xlsx',p_value_vec_87','p_value_vec_87');</v>
      </c>
      <c r="JS144">
        <v>87</v>
      </c>
      <c r="JT144" t="str">
        <f>"xlswrite('G:\Mi unidad\1. PROYECTOS TELLO 2022\SCM SPILL OVERS\outputs\pobreza\densidad_g\1%\simulacion_1\output_tests.xlsx',p_value_vec_"&amp;JS144&amp;"','p_value_vec_"&amp;JS144&amp;"');"</f>
        <v>xlswrite('G:\Mi unidad\1. PROYECTOS TELLO 2022\SCM SPILL OVERS\outputs\pobreza\densidad_g\1%\simulacion_1\output_tests.xlsx',p_value_vec_87','p_value_vec_87');</v>
      </c>
      <c r="KE144">
        <v>87</v>
      </c>
      <c r="KF144" t="str">
        <f>"xlswrite('G:\Mi unidad\1. PROYECTOS TELLO 2022\SCM SPILL OVERS\outputs\pobreza\distancia_centro_salud\1%\simulacion_1\output_tests.xlsx',p_value_vec_"&amp;KE144&amp;"','p_value_vec_"&amp;KE144&amp;"');"</f>
        <v>xlswrite('G:\Mi unidad\1. PROYECTOS TELLO 2022\SCM SPILL OVERS\outputs\pobreza\distancia_centro_salud\1%\simulacion_1\output_tests.xlsx',p_value_vec_87','p_value_vec_87');</v>
      </c>
      <c r="KR144">
        <v>87</v>
      </c>
      <c r="KS144" t="str">
        <f>"xlswrite('G:\Mi unidad\1. PROYECTOS TELLO 2022\SCM SPILL OVERS\outputs\pobreza\informalidad\1%\simulacion_1\output_tests.xlsx',p_value_vec_"&amp;KR144&amp;"','p_value_vec_"&amp;KR144&amp;"');"</f>
        <v>xlswrite('G:\Mi unidad\1. PROYECTOS TELLO 2022\SCM SPILL OVERS\outputs\pobreza\informalidad\1%\simulacion_1\output_tests.xlsx',p_value_vec_87','p_value_vec_87');</v>
      </c>
      <c r="LE144">
        <v>87</v>
      </c>
      <c r="LF144" t="str">
        <f>"xlswrite('G:\Mi unidad\1. PROYECTOS TELLO 2022\SCM SPILL OVERS\outputs\pobreza\alimentos\1%\simulacion_1\output_tests.xlsx',p_value_vec_"&amp;LE144&amp;"','p_value_vec_"&amp;LE144&amp;"');"</f>
        <v>xlswrite('G:\Mi unidad\1. PROYECTOS TELLO 2022\SCM SPILL OVERS\outputs\pobreza\alimentos\1%\simulacion_1\output_tests.xlsx',p_value_vec_87','p_value_vec_87');</v>
      </c>
      <c r="LL144">
        <v>87</v>
      </c>
      <c r="LM144" t="str">
        <f>"xlswrite('G:\Mi unidad\1. PROYECTOS TELLO 2022\SCM SPILL OVERS\outputs\pobreza\jefe_hogar\1%\simulacion_1\output_tests.xlsx',p_value_vec_"&amp;LL144&amp;"','p_value_vec_"&amp;LL144&amp;"');"</f>
        <v>xlswrite('G:\Mi unidad\1. PROYECTOS TELLO 2022\SCM SPILL OVERS\outputs\pobreza\jefe_hogar\1%\simulacion_1\output_tests.xlsx',p_value_vec_87','p_value_vec_87');</v>
      </c>
      <c r="LS144">
        <v>87</v>
      </c>
      <c r="LT144" t="str">
        <f>"xlswrite('G:\Mi unidad\1. PROYECTOS TELLO 2022\SCM SPILL OVERS\outputs\pobreza\mujeres\1%\simulacion_1\output_tests.xlsx',p_value_vec_"&amp;LS144&amp;"','p_value_vec_"&amp;LS144&amp;"');"</f>
        <v>xlswrite('G:\Mi unidad\1. PROYECTOS TELLO 2022\SCM SPILL OVERS\outputs\pobreza\mujeres\1%\simulacion_1\output_tests.xlsx',p_value_vec_87','p_value_vec_87');</v>
      </c>
      <c r="ME144">
        <v>87</v>
      </c>
      <c r="MF144" t="str">
        <f>"xlswrite('G:\Mi unidad\1. PROYECTOS TELLO 2022\SCM SPILL OVERS\outputs\pobreza\criminalidad\1%\simulacion_1\output_tests.xlsx',p_value_vec_"&amp;ME144&amp;"','p_value_vec_"&amp;ME144&amp;"');"</f>
        <v>xlswrite('G:\Mi unidad\1. PROYECTOS TELLO 2022\SCM SPILL OVERS\outputs\pobreza\criminalidad\1%\simulacion_1\output_tests.xlsx',p_value_vec_87','p_value_vec_87');</v>
      </c>
    </row>
    <row r="145" spans="64:344" x14ac:dyDescent="0.3">
      <c r="BL145">
        <v>87</v>
      </c>
      <c r="BR145">
        <v>87</v>
      </c>
      <c r="BS145" s="1" t="str">
        <f>"A_"&amp;BR142&amp;" = eye(N);"</f>
        <v>A_87 = eye(N);</v>
      </c>
      <c r="BX145">
        <v>87</v>
      </c>
      <c r="BY145" s="1" t="str">
        <f>"A_"&amp;BX142&amp;" = eye(N);"</f>
        <v>A_87 = eye(N);</v>
      </c>
      <c r="CD145">
        <v>87</v>
      </c>
      <c r="CE145" s="1" t="str">
        <f>"A_"&amp;CD142&amp;" = eye(N);"</f>
        <v>A_87 = eye(N);</v>
      </c>
      <c r="CJ145">
        <v>87</v>
      </c>
      <c r="CK145" s="1" t="str">
        <f>"A_"&amp;CJ142&amp;" = eye(N);"</f>
        <v>A_87 = eye(N);</v>
      </c>
      <c r="CP145">
        <v>87</v>
      </c>
      <c r="CQ145" s="1" t="str">
        <f>"A_"&amp;CP142&amp;" = eye(N);"</f>
        <v>A_87 = eye(N);</v>
      </c>
      <c r="CW145">
        <v>87</v>
      </c>
      <c r="CX145" s="1" t="str">
        <f>"ind_"&amp;CW143&amp;" = xlsread('spillover_alimentos_"&amp;CW143&amp;".xlsx')"</f>
        <v>ind_87 = xlsread('spillover_alimentos_87.xlsx')</v>
      </c>
      <c r="DB145">
        <v>87</v>
      </c>
      <c r="DC145" s="1" t="str">
        <f>"A_"&amp;DB142&amp;" = eye(N);"</f>
        <v>A_87 = eye(N);</v>
      </c>
      <c r="DG145">
        <v>87</v>
      </c>
      <c r="DH145" s="1" t="str">
        <f>"A_"&amp;DG142&amp;" = eye(N);"</f>
        <v>A_87 = eye(N);</v>
      </c>
      <c r="DL145">
        <v>87</v>
      </c>
      <c r="DM145" s="1" t="str">
        <f>"A_"&amp;DL142&amp;" = eye(N);"</f>
        <v>A_87 = eye(N);</v>
      </c>
      <c r="DQ145" s="1"/>
      <c r="EG145">
        <v>65</v>
      </c>
      <c r="EH145" s="3" t="s">
        <v>18</v>
      </c>
      <c r="FF145" s="1" t="str">
        <f>"xlswrite('G:\Mi unidad\1. PROYECTOS TELLO 2022\SCM SPILL OVERS\outputs\pobreza\distancia_centro_salud\1%\simulacion_1\observado_outputs.xlsx',tratado_"&amp;$A27&amp;","&amp;$A27&amp;");"</f>
        <v>xlswrite('G:\Mi unidad\1. PROYECTOS TELLO 2022\SCM SPILL OVERS\outputs\pobreza\distancia_centro_salud\1%\simulacion_1\observado_outputs.xlsx',tratado_80,80);</v>
      </c>
      <c r="FM145" s="1" t="str">
        <f>"xlswrite('G:\Mi unidad\1. PROYECTOS TELLO 2022\SCM SPILL OVERS\outputs\pobreza\informalidad\1%\simulacion_1\observado_outputs.xlsx',tratado_"&amp;$A27&amp;","&amp;$A27&amp;");"</f>
        <v>xlswrite('G:\Mi unidad\1. PROYECTOS TELLO 2022\SCM SPILL OVERS\outputs\pobreza\informalidad\1%\simulacion_1\observado_outputs.xlsx',tratado_80,80);</v>
      </c>
      <c r="FS145" s="1" t="str">
        <f>"xlswrite('G:\Mi unidad\1. PROYECTOS TELLO 2022\SCM SPILL OVERS\outputs\pobreza\densidad\1%\simulacion_1\observado_outputs.xlsx',tratado_"&amp;$A27&amp;","&amp;$A27&amp;");"</f>
        <v>xlswrite('G:\Mi unidad\1. PROYECTOS TELLO 2022\SCM SPILL OVERS\outputs\pobreza\densidad\1%\simulacion_1\observado_outputs.xlsx',tratado_80,80);</v>
      </c>
      <c r="FZ145" s="1" t="str">
        <f>"xlswrite('G:\Mi unidad\1. PROYECTOS TELLO 2022\SCM SPILL OVERS\outputs\pobreza\bajo_niv_educ\1%\simulacion_1\observado_outputs.xlsx',tratado_"&amp;$A27&amp;","&amp;$A27&amp;");"</f>
        <v>xlswrite('G:\Mi unidad\1. PROYECTOS TELLO 2022\SCM SPILL OVERS\outputs\pobreza\bajo_niv_educ\1%\simulacion_1\observado_outputs.xlsx',tratado_80,80);</v>
      </c>
      <c r="GF145" s="1" t="str">
        <f>"xlswrite('G:\Mi unidad\1. PROYECTOS TELLO 2022\SCM SPILL OVERS\outputs\pobreza\bajo_ingreso\1%\simulacion_1\observado_outputs.xlsx',tratado_"&amp;$A27&amp;","&amp;$A27&amp;");"</f>
        <v>xlswrite('G:\Mi unidad\1. PROYECTOS TELLO 2022\SCM SPILL OVERS\outputs\pobreza\bajo_ingreso\1%\simulacion_1\observado_outputs.xlsx',tratado_80,80);</v>
      </c>
      <c r="GL145" s="1" t="str">
        <f>"xlswrite('G:\Mi unidad\1. PROYECTOS TELLO 2022\SCM SPILL OVERS\outputs\pobreza\densidad_g\1%\simulacion_1\observado_outputs.xlsx',tratado_"&amp;$A27&amp;","&amp;$A27&amp;");"</f>
        <v>xlswrite('G:\Mi unidad\1. PROYECTOS TELLO 2022\SCM SPILL OVERS\outputs\pobreza\densidad_g\1%\simulacion_1\observado_outputs.xlsx',tratado_80,80);</v>
      </c>
      <c r="GS145" s="1" t="str">
        <f>"xlswrite('G:\Mi unidad\1. PROYECTOS TELLO 2022\SCM SPILL OVERS\outputs\pobreza\alimentos\1%\simulacion_1\observado_outputs.xlsx',tratado_"&amp;$A27&amp;","&amp;$A27&amp;");"</f>
        <v>xlswrite('G:\Mi unidad\1. PROYECTOS TELLO 2022\SCM SPILL OVERS\outputs\pobreza\alimentos\1%\simulacion_1\observado_outputs.xlsx',tratado_80,80);</v>
      </c>
      <c r="GZ145" s="1" t="str">
        <f>"xlswrite('G:\Mi unidad\1. PROYECTOS TELLO 2022\SCM SPILL OVERS\outputs\pobreza\jefe_hogar\1%\simulacion_1\observado_outputs.xlsx',tratado_"&amp;$A27&amp;","&amp;$A27&amp;");"</f>
        <v>xlswrite('G:\Mi unidad\1. PROYECTOS TELLO 2022\SCM SPILL OVERS\outputs\pobreza\jefe_hogar\1%\simulacion_1\observado_outputs.xlsx',tratado_80,80);</v>
      </c>
      <c r="HF145" s="1" t="str">
        <f>"xlswrite('G:\Mi unidad\1. PROYECTOS TELLO 2022\SCM SPILL OVERS\outputs\pobreza\mujeres\1%\simulacion_1\observado_outputs.xlsx',tratado_"&amp;$A27&amp;","&amp;$A27&amp;");"</f>
        <v>xlswrite('G:\Mi unidad\1. PROYECTOS TELLO 2022\SCM SPILL OVERS\outputs\pobreza\mujeres\1%\simulacion_1\observado_outputs.xlsx',tratado_80,80);</v>
      </c>
      <c r="HL145" s="1" t="str">
        <f>"xlswrite('G:\Mi unidad\1. PROYECTOS TELLO 2022\SCM SPILL OVERS\outputs\pobreza\criminalidad\1%\simulacion_1\observado_outputs.xlsx',tratado_"&amp;$A27&amp;","&amp;$A27&amp;");"</f>
        <v>xlswrite('G:\Mi unidad\1. PROYECTOS TELLO 2022\SCM SPILL OVERS\outputs\pobreza\criminalidad\1%\simulacion_1\observado_outputs.xlsx',tratado_80,80);</v>
      </c>
      <c r="HS145">
        <v>55</v>
      </c>
      <c r="HT145" t="str">
        <f>"    ub_vec_"&amp;HS145&amp;"(s) = ub_"&amp;HS144&amp;";"</f>
        <v xml:space="preserve">    ub_vec_55(s) = ub_55;</v>
      </c>
      <c r="HZ145">
        <v>78</v>
      </c>
      <c r="IA145" t="str">
        <f>"    spillover_test_"&amp;HZ145&amp;"(s) = sp_andrews(Y_pre_"&amp;HZ145&amp;",pobreza_"&amp;HZ145&amp;"(:,T+s),A_"&amp;HZ145&amp;",C,d,alpha_sig);"</f>
        <v xml:space="preserve">    spillover_test_78(s) = sp_andrews(Y_pre_78,pobreza_78(:,T+s),A_78,C,d,alpha_sig);</v>
      </c>
      <c r="IG145">
        <v>87</v>
      </c>
      <c r="IH145" t="str">
        <f>"xlswrite('G:\Mi unidad\1. PROYECTOS TELLO 2022\SCM SPILL OVERS\outputs\pobreza\bajo_niv_educ\1%\simulacion_1\output_tests.xlsx',alpha1_hat_vec_"&amp;IG145&amp;"','alpha1_hat_vec_"&amp;IG145&amp;"');"</f>
        <v>xlswrite('G:\Mi unidad\1. PROYECTOS TELLO 2022\SCM SPILL OVERS\outputs\pobreza\bajo_niv_educ\1%\simulacion_1\output_tests.xlsx',alpha1_hat_vec_87','alpha1_hat_vec_87');</v>
      </c>
      <c r="IU145">
        <v>87</v>
      </c>
      <c r="IV145" t="str">
        <f>"xlswrite('G:\Mi unidad\1. PROYECTOS TELLO 2022\SCM SPILL OVERS\outputs\pobreza\bajo_ingreso\1%\simulacion_1\output_tests.xlsx',alpha1_hat_vec_"&amp;IU145&amp;"','alpha1_hat_vec_"&amp;IU145&amp;"');"</f>
        <v>xlswrite('G:\Mi unidad\1. PROYECTOS TELLO 2022\SCM SPILL OVERS\outputs\pobreza\bajo_ingreso\1%\simulacion_1\output_tests.xlsx',alpha1_hat_vec_87','alpha1_hat_vec_87');</v>
      </c>
      <c r="JG145">
        <v>87</v>
      </c>
      <c r="JH145" t="str">
        <f>"xlswrite('G:\Mi unidad\1. PROYECTOS TELLO 2022\SCM SPILL OVERS\outputs\pobreza\densidad\1%\simulacion_1\output_tests.xlsx',alpha1_hat_vec_"&amp;JG145&amp;"','alpha1_hat_vec_"&amp;JG145&amp;"');"</f>
        <v>xlswrite('G:\Mi unidad\1. PROYECTOS TELLO 2022\SCM SPILL OVERS\outputs\pobreza\densidad\1%\simulacion_1\output_tests.xlsx',alpha1_hat_vec_87','alpha1_hat_vec_87');</v>
      </c>
      <c r="JS145">
        <v>87</v>
      </c>
      <c r="JT145" t="str">
        <f>"xlswrite('G:\Mi unidad\1. PROYECTOS TELLO 2022\SCM SPILL OVERS\outputs\pobreza\densidad_g\1%\simulacion_1\output_tests.xlsx',alpha1_hat_vec_"&amp;JS145&amp;"','alpha1_hat_vec_"&amp;JS145&amp;"');"</f>
        <v>xlswrite('G:\Mi unidad\1. PROYECTOS TELLO 2022\SCM SPILL OVERS\outputs\pobreza\densidad_g\1%\simulacion_1\output_tests.xlsx',alpha1_hat_vec_87','alpha1_hat_vec_87');</v>
      </c>
      <c r="KE145">
        <v>87</v>
      </c>
      <c r="KF145" t="str">
        <f>"xlswrite('G:\Mi unidad\1. PROYECTOS TELLO 2022\SCM SPILL OVERS\outputs\pobreza\distancia_centro_salud\1%\simulacion_1\output_tests.xlsx',alpha1_hat_vec_"&amp;KE145&amp;"','alpha1_hat_vec_"&amp;KE145&amp;"');"</f>
        <v>xlswrite('G:\Mi unidad\1. PROYECTOS TELLO 2022\SCM SPILL OVERS\outputs\pobreza\distancia_centro_salud\1%\simulacion_1\output_tests.xlsx',alpha1_hat_vec_87','alpha1_hat_vec_87');</v>
      </c>
      <c r="KR145">
        <v>87</v>
      </c>
      <c r="KS145" t="str">
        <f>"xlswrite('G:\Mi unidad\1. PROYECTOS TELLO 2022\SCM SPILL OVERS\outputs\pobreza\informalidad\1%\simulacion_1\output_tests.xlsx',alpha1_hat_vec_"&amp;KR145&amp;"','alpha1_hat_vec_"&amp;KR145&amp;"');"</f>
        <v>xlswrite('G:\Mi unidad\1. PROYECTOS TELLO 2022\SCM SPILL OVERS\outputs\pobreza\informalidad\1%\simulacion_1\output_tests.xlsx',alpha1_hat_vec_87','alpha1_hat_vec_87');</v>
      </c>
      <c r="LE145">
        <v>87</v>
      </c>
      <c r="LF145" t="str">
        <f>"xlswrite('G:\Mi unidad\1. PROYECTOS TELLO 2022\SCM SPILL OVERS\outputs\pobreza\alimentos\1%\simulacion_1\output_tests.xlsx',alpha1_hat_vec_"&amp;LE145&amp;"','alpha1_hat_vec_"&amp;LE145&amp;"');"</f>
        <v>xlswrite('G:\Mi unidad\1. PROYECTOS TELLO 2022\SCM SPILL OVERS\outputs\pobreza\alimentos\1%\simulacion_1\output_tests.xlsx',alpha1_hat_vec_87','alpha1_hat_vec_87');</v>
      </c>
      <c r="LL145">
        <v>87</v>
      </c>
      <c r="LM145" t="str">
        <f>"xlswrite('G:\Mi unidad\1. PROYECTOS TELLO 2022\SCM SPILL OVERS\outputs\pobreza\jefe_hogar\1%\simulacion_1\output_tests.xlsx',alpha1_hat_vec_"&amp;LL145&amp;"','alpha1_hat_vec_"&amp;LL145&amp;"');"</f>
        <v>xlswrite('G:\Mi unidad\1. PROYECTOS TELLO 2022\SCM SPILL OVERS\outputs\pobreza\jefe_hogar\1%\simulacion_1\output_tests.xlsx',alpha1_hat_vec_87','alpha1_hat_vec_87');</v>
      </c>
      <c r="LS145">
        <v>87</v>
      </c>
      <c r="LT145" t="str">
        <f>"xlswrite('G:\Mi unidad\1. PROYECTOS TELLO 2022\SCM SPILL OVERS\outputs\pobreza\mujeres\1%\simulacion_1\output_tests.xlsx',alpha1_hat_vec_"&amp;LS145&amp;"','alpha1_hat_vec_"&amp;LS145&amp;"');"</f>
        <v>xlswrite('G:\Mi unidad\1. PROYECTOS TELLO 2022\SCM SPILL OVERS\outputs\pobreza\mujeres\1%\simulacion_1\output_tests.xlsx',alpha1_hat_vec_87','alpha1_hat_vec_87');</v>
      </c>
      <c r="ME145">
        <v>87</v>
      </c>
      <c r="MF145" t="str">
        <f>"xlswrite('G:\Mi unidad\1. PROYECTOS TELLO 2022\SCM SPILL OVERS\outputs\pobreza\criminalidad\1%\simulacion_1\output_tests.xlsx',alpha1_hat_vec_"&amp;ME145&amp;"','alpha1_hat_vec_"&amp;ME145&amp;"');"</f>
        <v>xlswrite('G:\Mi unidad\1. PROYECTOS TELLO 2022\SCM SPILL OVERS\outputs\pobreza\criminalidad\1%\simulacion_1\output_tests.xlsx',alpha1_hat_vec_87','alpha1_hat_vec_87');</v>
      </c>
    </row>
    <row r="146" spans="64:344" x14ac:dyDescent="0.3">
      <c r="BL146">
        <v>87</v>
      </c>
      <c r="BR146">
        <v>87</v>
      </c>
      <c r="BS146" s="1" t="str">
        <f>"A_"&amp;BR142&amp;"(:,ind_"&amp;BR142&amp;" == 0) = [];"</f>
        <v>A_87(:,ind_87 == 0) = [];</v>
      </c>
      <c r="BX146">
        <v>87</v>
      </c>
      <c r="BY146" s="1" t="str">
        <f>"A_"&amp;BX142&amp;"(:,ind_"&amp;BX142&amp;" == 0) = [];"</f>
        <v>A_87(:,ind_87 == 0) = [];</v>
      </c>
      <c r="CD146">
        <v>87</v>
      </c>
      <c r="CE146" s="1" t="str">
        <f>"A_"&amp;CD142&amp;"(:,ind_"&amp;CD142&amp;" == 0) = [];"</f>
        <v>A_87(:,ind_87 == 0) = [];</v>
      </c>
      <c r="CJ146">
        <v>87</v>
      </c>
      <c r="CK146" s="1" t="str">
        <f>"A_"&amp;CJ142&amp;"(:,ind_"&amp;CJ142&amp;" == 0) = [];"</f>
        <v>A_87(:,ind_87 == 0) = [];</v>
      </c>
      <c r="CP146">
        <v>87</v>
      </c>
      <c r="CQ146" s="1" t="str">
        <f>"A_"&amp;CP142&amp;"(:,ind_"&amp;CP142&amp;" == 0) = [];"</f>
        <v>A_87(:,ind_87 == 0) = [];</v>
      </c>
      <c r="CW146">
        <v>87</v>
      </c>
      <c r="CX146" s="1" t="str">
        <f>"A_"&amp;CW143&amp;" = eye(N);"</f>
        <v>A_87 = eye(N);</v>
      </c>
      <c r="DB146">
        <v>87</v>
      </c>
      <c r="DC146" s="1" t="str">
        <f>"A_"&amp;DB142&amp;"(:,ind_"&amp;DB142&amp;" == 0) = [];"</f>
        <v>A_87(:,ind_87 == 0) = [];</v>
      </c>
      <c r="DG146">
        <v>87</v>
      </c>
      <c r="DH146" s="1" t="str">
        <f>"A_"&amp;DG142&amp;"(:,ind_"&amp;DG142&amp;" == 0) = [];"</f>
        <v>A_87(:,ind_87 == 0) = [];</v>
      </c>
      <c r="DL146">
        <v>87</v>
      </c>
      <c r="DM146" s="1" t="str">
        <f>"A_"&amp;DL142&amp;"(:,ind_"&amp;DL142&amp;" == 0) = [];"</f>
        <v>A_87(:,ind_87 == 0) = [];</v>
      </c>
      <c r="DQ146" s="1"/>
      <c r="EG146">
        <v>66</v>
      </c>
      <c r="EH146" s="3" t="str">
        <f>"%PROVINCIA "&amp;EG146</f>
        <v>%PROVINCIA 66</v>
      </c>
      <c r="FF146" s="1" t="str">
        <f>"xlswrite('G:\Mi unidad\1. PROYECTOS TELLO 2022\SCM SPILL OVERS\outputs\pobreza\distancia_centro_salud\1%\simulacion_1\observado_outputs.xlsx',tratado_"&amp;$A28&amp;","&amp;$A28&amp;");"</f>
        <v>xlswrite('G:\Mi unidad\1. PROYECTOS TELLO 2022\SCM SPILL OVERS\outputs\pobreza\distancia_centro_salud\1%\simulacion_1\observado_outputs.xlsx',tratado_84,84);</v>
      </c>
      <c r="FM146" s="1" t="str">
        <f>"xlswrite('G:\Mi unidad\1. PROYECTOS TELLO 2022\SCM SPILL OVERS\outputs\pobreza\informalidad\1%\simulacion_1\observado_outputs.xlsx',tratado_"&amp;$A28&amp;","&amp;$A28&amp;");"</f>
        <v>xlswrite('G:\Mi unidad\1. PROYECTOS TELLO 2022\SCM SPILL OVERS\outputs\pobreza\informalidad\1%\simulacion_1\observado_outputs.xlsx',tratado_84,84);</v>
      </c>
      <c r="FS146" s="1" t="str">
        <f>"xlswrite('G:\Mi unidad\1. PROYECTOS TELLO 2022\SCM SPILL OVERS\outputs\pobreza\densidad\1%\simulacion_1\observado_outputs.xlsx',tratado_"&amp;$A28&amp;","&amp;$A28&amp;");"</f>
        <v>xlswrite('G:\Mi unidad\1. PROYECTOS TELLO 2022\SCM SPILL OVERS\outputs\pobreza\densidad\1%\simulacion_1\observado_outputs.xlsx',tratado_84,84);</v>
      </c>
      <c r="FZ146" s="1" t="str">
        <f>"xlswrite('G:\Mi unidad\1. PROYECTOS TELLO 2022\SCM SPILL OVERS\outputs\pobreza\bajo_niv_educ\1%\simulacion_1\observado_outputs.xlsx',tratado_"&amp;$A28&amp;","&amp;$A28&amp;");"</f>
        <v>xlswrite('G:\Mi unidad\1. PROYECTOS TELLO 2022\SCM SPILL OVERS\outputs\pobreza\bajo_niv_educ\1%\simulacion_1\observado_outputs.xlsx',tratado_84,84);</v>
      </c>
      <c r="GF146" s="1" t="str">
        <f>"xlswrite('G:\Mi unidad\1. PROYECTOS TELLO 2022\SCM SPILL OVERS\outputs\pobreza\bajo_ingreso\1%\simulacion_1\observado_outputs.xlsx',tratado_"&amp;$A28&amp;","&amp;$A28&amp;");"</f>
        <v>xlswrite('G:\Mi unidad\1. PROYECTOS TELLO 2022\SCM SPILL OVERS\outputs\pobreza\bajo_ingreso\1%\simulacion_1\observado_outputs.xlsx',tratado_84,84);</v>
      </c>
      <c r="GL146" s="1" t="str">
        <f>"xlswrite('G:\Mi unidad\1. PROYECTOS TELLO 2022\SCM SPILL OVERS\outputs\pobreza\densidad_g\1%\simulacion_1\observado_outputs.xlsx',tratado_"&amp;$A28&amp;","&amp;$A28&amp;");"</f>
        <v>xlswrite('G:\Mi unidad\1. PROYECTOS TELLO 2022\SCM SPILL OVERS\outputs\pobreza\densidad_g\1%\simulacion_1\observado_outputs.xlsx',tratado_84,84);</v>
      </c>
      <c r="GS146" s="1" t="str">
        <f>"xlswrite('G:\Mi unidad\1. PROYECTOS TELLO 2022\SCM SPILL OVERS\outputs\pobreza\alimentos\1%\simulacion_1\observado_outputs.xlsx',tratado_"&amp;$A28&amp;","&amp;$A28&amp;");"</f>
        <v>xlswrite('G:\Mi unidad\1. PROYECTOS TELLO 2022\SCM SPILL OVERS\outputs\pobreza\alimentos\1%\simulacion_1\observado_outputs.xlsx',tratado_84,84);</v>
      </c>
      <c r="GZ146" s="1" t="str">
        <f>"xlswrite('G:\Mi unidad\1. PROYECTOS TELLO 2022\SCM SPILL OVERS\outputs\pobreza\jefe_hogar\1%\simulacion_1\observado_outputs.xlsx',tratado_"&amp;$A28&amp;","&amp;$A28&amp;");"</f>
        <v>xlswrite('G:\Mi unidad\1. PROYECTOS TELLO 2022\SCM SPILL OVERS\outputs\pobreza\jefe_hogar\1%\simulacion_1\observado_outputs.xlsx',tratado_84,84);</v>
      </c>
      <c r="HF146" s="1" t="str">
        <f>"xlswrite('G:\Mi unidad\1. PROYECTOS TELLO 2022\SCM SPILL OVERS\outputs\pobreza\mujeres\1%\simulacion_1\observado_outputs.xlsx',tratado_"&amp;$A28&amp;","&amp;$A28&amp;");"</f>
        <v>xlswrite('G:\Mi unidad\1. PROYECTOS TELLO 2022\SCM SPILL OVERS\outputs\pobreza\mujeres\1%\simulacion_1\observado_outputs.xlsx',tratado_84,84);</v>
      </c>
      <c r="HL146" s="1" t="str">
        <f>"xlswrite('G:\Mi unidad\1. PROYECTOS TELLO 2022\SCM SPILL OVERS\outputs\pobreza\criminalidad\1%\simulacion_1\observado_outputs.xlsx',tratado_"&amp;$A28&amp;","&amp;$A28&amp;");"</f>
        <v>xlswrite('G:\Mi unidad\1. PROYECTOS TELLO 2022\SCM SPILL OVERS\outputs\pobreza\criminalidad\1%\simulacion_1\observado_outputs.xlsx',tratado_84,84);</v>
      </c>
      <c r="HS146">
        <v>55</v>
      </c>
      <c r="HT146" t="s">
        <v>18</v>
      </c>
      <c r="HZ146">
        <v>78</v>
      </c>
      <c r="IA146" t="s">
        <v>18</v>
      </c>
      <c r="IG146">
        <v>87</v>
      </c>
      <c r="IH146" t="str">
        <f>"xlswrite('G:\Mi unidad\1. PROYECTOS TELLO 2022\SCM SPILL OVERS\outputs\pobreza\bajo_niv_educ\1%\simulacion_1\output_tests.xlsx',spillover_test_"&amp;IG146&amp;"','sp_test_"&amp;IG146&amp;"');"</f>
        <v>xlswrite('G:\Mi unidad\1. PROYECTOS TELLO 2022\SCM SPILL OVERS\outputs\pobreza\bajo_niv_educ\1%\simulacion_1\output_tests.xlsx',spillover_test_87','sp_test_87');</v>
      </c>
      <c r="IU146">
        <v>87</v>
      </c>
      <c r="IV146" t="str">
        <f>"xlswrite('G:\Mi unidad\1. PROYECTOS TELLO 2022\SCM SPILL OVERS\outputs\pobreza\bajo_ingreso\1%\simulacion_1\output_tests.xlsx',spillover_test_"&amp;IU146&amp;"','sp_test_"&amp;IU146&amp;"');"</f>
        <v>xlswrite('G:\Mi unidad\1. PROYECTOS TELLO 2022\SCM SPILL OVERS\outputs\pobreza\bajo_ingreso\1%\simulacion_1\output_tests.xlsx',spillover_test_87','sp_test_87');</v>
      </c>
      <c r="JG146">
        <v>87</v>
      </c>
      <c r="JH146" t="str">
        <f>"xlswrite('G:\Mi unidad\1. PROYECTOS TELLO 2022\SCM SPILL OVERS\outputs\pobreza\densidad\1%\simulacion_1\output_tests.xlsx',spillover_test_"&amp;JG146&amp;"','sp_test_"&amp;JG146&amp;"');"</f>
        <v>xlswrite('G:\Mi unidad\1. PROYECTOS TELLO 2022\SCM SPILL OVERS\outputs\pobreza\densidad\1%\simulacion_1\output_tests.xlsx',spillover_test_87','sp_test_87');</v>
      </c>
      <c r="JS146">
        <v>87</v>
      </c>
      <c r="JT146" t="str">
        <f>"xlswrite('G:\Mi unidad\1. PROYECTOS TELLO 2022\SCM SPILL OVERS\outputs\pobreza\densidad_g\1%\simulacion_1\output_tests.xlsx',spillover_test_"&amp;JS146&amp;"','sp_test_"&amp;JS146&amp;"');"</f>
        <v>xlswrite('G:\Mi unidad\1. PROYECTOS TELLO 2022\SCM SPILL OVERS\outputs\pobreza\densidad_g\1%\simulacion_1\output_tests.xlsx',spillover_test_87','sp_test_87');</v>
      </c>
      <c r="KE146">
        <v>87</v>
      </c>
      <c r="KF146" t="str">
        <f>"xlswrite('G:\Mi unidad\1. PROYECTOS TELLO 2022\SCM SPILL OVERS\outputs\pobreza\distancia_centro_salud\1%\simulacion_1\output_tests.xlsx',spillover_test_"&amp;KE146&amp;"','sp_test_"&amp;KE146&amp;"');"</f>
        <v>xlswrite('G:\Mi unidad\1. PROYECTOS TELLO 2022\SCM SPILL OVERS\outputs\pobreza\distancia_centro_salud\1%\simulacion_1\output_tests.xlsx',spillover_test_87','sp_test_87');</v>
      </c>
      <c r="KR146">
        <v>87</v>
      </c>
      <c r="KS146" t="str">
        <f>"xlswrite('G:\Mi unidad\1. PROYECTOS TELLO 2022\SCM SPILL OVERS\outputs\pobreza\informalidad\1%\simulacion_1\output_tests.xlsx',spillover_test_"&amp;KR146&amp;"','sp_test_"&amp;KR146&amp;"');"</f>
        <v>xlswrite('G:\Mi unidad\1. PROYECTOS TELLO 2022\SCM SPILL OVERS\outputs\pobreza\informalidad\1%\simulacion_1\output_tests.xlsx',spillover_test_87','sp_test_87');</v>
      </c>
      <c r="LE146">
        <v>87</v>
      </c>
      <c r="LF146" t="str">
        <f>"xlswrite('G:\Mi unidad\1. PROYECTOS TELLO 2022\SCM SPILL OVERS\outputs\pobreza\alimentos\1%\simulacion_1\output_tests.xlsx',spillover_test_"&amp;LE146&amp;"','sp_test_"&amp;LE146&amp;"');"</f>
        <v>xlswrite('G:\Mi unidad\1. PROYECTOS TELLO 2022\SCM SPILL OVERS\outputs\pobreza\alimentos\1%\simulacion_1\output_tests.xlsx',spillover_test_87','sp_test_87');</v>
      </c>
      <c r="LL146">
        <v>87</v>
      </c>
      <c r="LM146" t="str">
        <f>"xlswrite('G:\Mi unidad\1. PROYECTOS TELLO 2022\SCM SPILL OVERS\outputs\pobreza\jefe_hogar\1%\simulacion_1\output_tests.xlsx',spillover_test_"&amp;LL146&amp;"','sp_test_"&amp;LL146&amp;"');"</f>
        <v>xlswrite('G:\Mi unidad\1. PROYECTOS TELLO 2022\SCM SPILL OVERS\outputs\pobreza\jefe_hogar\1%\simulacion_1\output_tests.xlsx',spillover_test_87','sp_test_87');</v>
      </c>
      <c r="LS146">
        <v>87</v>
      </c>
      <c r="LT146" t="str">
        <f>"xlswrite('G:\Mi unidad\1. PROYECTOS TELLO 2022\SCM SPILL OVERS\outputs\pobreza\mujeres\1%\simulacion_1\output_tests.xlsx',spillover_test_"&amp;LS146&amp;"','sp_test_"&amp;LS146&amp;"');"</f>
        <v>xlswrite('G:\Mi unidad\1. PROYECTOS TELLO 2022\SCM SPILL OVERS\outputs\pobreza\mujeres\1%\simulacion_1\output_tests.xlsx',spillover_test_87','sp_test_87');</v>
      </c>
      <c r="ME146">
        <v>87</v>
      </c>
      <c r="MF146" t="str">
        <f>"xlswrite('G:\Mi unidad\1. PROYECTOS TELLO 2022\SCM SPILL OVERS\outputs\pobreza\criminalidad\1%\simulacion_1\output_tests.xlsx',spillover_test_"&amp;ME146&amp;"','sp_test_"&amp;ME146&amp;"');"</f>
        <v>xlswrite('G:\Mi unidad\1. PROYECTOS TELLO 2022\SCM SPILL OVERS\outputs\pobreza\criminalidad\1%\simulacion_1\output_tests.xlsx',spillover_test_87','sp_test_87');</v>
      </c>
    </row>
    <row r="147" spans="64:344" x14ac:dyDescent="0.3">
      <c r="BL147">
        <v>88</v>
      </c>
      <c r="BM147" s="1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P147">
        <v>88</v>
      </c>
      <c r="CQ147" t="str">
        <f>"%A_"&amp;CP147</f>
        <v>%A_88</v>
      </c>
      <c r="CW147">
        <v>88</v>
      </c>
      <c r="CX147" s="1" t="str">
        <f>"A_"&amp;CW143&amp;"(:,ind_"&amp;CW143&amp;" == 0) = [];"</f>
        <v>A_87(:,ind_87 == 0) = [];</v>
      </c>
      <c r="DB147">
        <v>88</v>
      </c>
      <c r="DC147" t="str">
        <f>"%A_"&amp;DB147</f>
        <v>%A_88</v>
      </c>
      <c r="DG147">
        <v>88</v>
      </c>
      <c r="DH147" t="str">
        <f>"%A_"&amp;DG147</f>
        <v>%A_88</v>
      </c>
      <c r="DL147">
        <v>88</v>
      </c>
      <c r="DM147" t="str">
        <f>"%A_"&amp;DL147</f>
        <v>%A_88</v>
      </c>
      <c r="DQ147" s="1"/>
      <c r="EG147">
        <v>66</v>
      </c>
      <c r="EH147" s="3" t="s">
        <v>17</v>
      </c>
      <c r="FF147" s="1" t="str">
        <f>"xlswrite('G:\Mi unidad\1. PROYECTOS TELLO 2022\SCM SPILL OVERS\outputs\pobreza\distancia_centro_salud\1%\simulacion_1\observado_outputs.xlsx',tratado_"&amp;$A29&amp;","&amp;$A29&amp;");"</f>
        <v>xlswrite('G:\Mi unidad\1. PROYECTOS TELLO 2022\SCM SPILL OVERS\outputs\pobreza\distancia_centro_salud\1%\simulacion_1\observado_outputs.xlsx',tratado_86,86);</v>
      </c>
      <c r="FM147" s="1" t="str">
        <f>"xlswrite('G:\Mi unidad\1. PROYECTOS TELLO 2022\SCM SPILL OVERS\outputs\pobreza\informalidad\1%\simulacion_1\observado_outputs.xlsx',tratado_"&amp;$A29&amp;","&amp;$A29&amp;");"</f>
        <v>xlswrite('G:\Mi unidad\1. PROYECTOS TELLO 2022\SCM SPILL OVERS\outputs\pobreza\informalidad\1%\simulacion_1\observado_outputs.xlsx',tratado_86,86);</v>
      </c>
      <c r="FS147" s="1" t="str">
        <f>"xlswrite('G:\Mi unidad\1. PROYECTOS TELLO 2022\SCM SPILL OVERS\outputs\pobreza\densidad\1%\simulacion_1\observado_outputs.xlsx',tratado_"&amp;$A29&amp;","&amp;$A29&amp;");"</f>
        <v>xlswrite('G:\Mi unidad\1. PROYECTOS TELLO 2022\SCM SPILL OVERS\outputs\pobreza\densidad\1%\simulacion_1\observado_outputs.xlsx',tratado_86,86);</v>
      </c>
      <c r="FZ147" s="1" t="str">
        <f>"xlswrite('G:\Mi unidad\1. PROYECTOS TELLO 2022\SCM SPILL OVERS\outputs\pobreza\bajo_niv_educ\1%\simulacion_1\observado_outputs.xlsx',tratado_"&amp;$A29&amp;","&amp;$A29&amp;");"</f>
        <v>xlswrite('G:\Mi unidad\1. PROYECTOS TELLO 2022\SCM SPILL OVERS\outputs\pobreza\bajo_niv_educ\1%\simulacion_1\observado_outputs.xlsx',tratado_86,86);</v>
      </c>
      <c r="GF147" s="1" t="str">
        <f>"xlswrite('G:\Mi unidad\1. PROYECTOS TELLO 2022\SCM SPILL OVERS\outputs\pobreza\bajo_ingreso\1%\simulacion_1\observado_outputs.xlsx',tratado_"&amp;$A29&amp;","&amp;$A29&amp;");"</f>
        <v>xlswrite('G:\Mi unidad\1. PROYECTOS TELLO 2022\SCM SPILL OVERS\outputs\pobreza\bajo_ingreso\1%\simulacion_1\observado_outputs.xlsx',tratado_86,86);</v>
      </c>
      <c r="GL147" s="1" t="str">
        <f>"xlswrite('G:\Mi unidad\1. PROYECTOS TELLO 2022\SCM SPILL OVERS\outputs\pobreza\densidad_g\1%\simulacion_1\observado_outputs.xlsx',tratado_"&amp;$A29&amp;","&amp;$A29&amp;");"</f>
        <v>xlswrite('G:\Mi unidad\1. PROYECTOS TELLO 2022\SCM SPILL OVERS\outputs\pobreza\densidad_g\1%\simulacion_1\observado_outputs.xlsx',tratado_86,86);</v>
      </c>
      <c r="GS147" s="1" t="str">
        <f>"xlswrite('G:\Mi unidad\1. PROYECTOS TELLO 2022\SCM SPILL OVERS\outputs\pobreza\alimentos\1%\simulacion_1\observado_outputs.xlsx',tratado_"&amp;$A29&amp;","&amp;$A29&amp;");"</f>
        <v>xlswrite('G:\Mi unidad\1. PROYECTOS TELLO 2022\SCM SPILL OVERS\outputs\pobreza\alimentos\1%\simulacion_1\observado_outputs.xlsx',tratado_86,86);</v>
      </c>
      <c r="GZ147" s="1" t="str">
        <f>"xlswrite('G:\Mi unidad\1. PROYECTOS TELLO 2022\SCM SPILL OVERS\outputs\pobreza\jefe_hogar\1%\simulacion_1\observado_outputs.xlsx',tratado_"&amp;$A29&amp;","&amp;$A29&amp;");"</f>
        <v>xlswrite('G:\Mi unidad\1. PROYECTOS TELLO 2022\SCM SPILL OVERS\outputs\pobreza\jefe_hogar\1%\simulacion_1\observado_outputs.xlsx',tratado_86,86);</v>
      </c>
      <c r="HF147" s="1" t="str">
        <f>"xlswrite('G:\Mi unidad\1. PROYECTOS TELLO 2022\SCM SPILL OVERS\outputs\pobreza\mujeres\1%\simulacion_1\observado_outputs.xlsx',tratado_"&amp;$A29&amp;","&amp;$A29&amp;");"</f>
        <v>xlswrite('G:\Mi unidad\1. PROYECTOS TELLO 2022\SCM SPILL OVERS\outputs\pobreza\mujeres\1%\simulacion_1\observado_outputs.xlsx',tratado_86,86);</v>
      </c>
      <c r="HL147" s="1" t="str">
        <f>"xlswrite('G:\Mi unidad\1. PROYECTOS TELLO 2022\SCM SPILL OVERS\outputs\pobreza\criminalidad\1%\simulacion_1\observado_outputs.xlsx',tratado_"&amp;$A29&amp;","&amp;$A29&amp;");"</f>
        <v>xlswrite('G:\Mi unidad\1. PROYECTOS TELLO 2022\SCM SPILL OVERS\outputs\pobreza\criminalidad\1%\simulacion_1\observado_outputs.xlsx',tratado_86,86);</v>
      </c>
      <c r="HS147">
        <v>57</v>
      </c>
      <c r="HT147" t="str">
        <f>"p_value_vec_"&amp;HS147&amp;" = zeros(1,S);"</f>
        <v>p_value_vec_57 = zeros(1,S);</v>
      </c>
      <c r="HZ147">
        <v>79</v>
      </c>
      <c r="IA147" t="str">
        <f>"spillover_test_"&amp;HZ147&amp;" = zeros(1,S);"</f>
        <v>spillover_test_79 = zeros(1,S);</v>
      </c>
      <c r="IG147">
        <v>88</v>
      </c>
      <c r="IH147" t="str">
        <f>"xlswrite('G:\Mi unidad\1. PROYECTOS TELLO 2022\SCM SPILL OVERS\outputs\pobreza\bajo_niv_educ\1%\simulacion_1\output_tests.xlsx',lb_vec_"&amp;IG147&amp;"','lb_vec_"&amp;IG147&amp;"');"</f>
        <v>xlswrite('G:\Mi unidad\1. PROYECTOS TELLO 2022\SCM SPILL OVERS\outputs\pobreza\bajo_niv_educ\1%\simulacion_1\output_tests.xlsx',lb_vec_88','lb_vec_88');</v>
      </c>
      <c r="IU147">
        <v>88</v>
      </c>
      <c r="IV147" t="str">
        <f>"xlswrite('G:\Mi unidad\1. PROYECTOS TELLO 2022\SCM SPILL OVERS\outputs\pobreza\bajo_ingreso\1%\simulacion_1\output_tests.xlsx',lb_vec_"&amp;IU147&amp;"','lb_vec_"&amp;IU147&amp;"');"</f>
        <v>xlswrite('G:\Mi unidad\1. PROYECTOS TELLO 2022\SCM SPILL OVERS\outputs\pobreza\bajo_ingreso\1%\simulacion_1\output_tests.xlsx',lb_vec_88','lb_vec_88');</v>
      </c>
      <c r="JG147">
        <v>88</v>
      </c>
      <c r="JH147" t="str">
        <f>"xlswrite('G:\Mi unidad\1. PROYECTOS TELLO 2022\SCM SPILL OVERS\outputs\pobreza\densidad\1%\simulacion_1\output_tests.xlsx',lb_vec_"&amp;JG147&amp;"','lb_vec_"&amp;JG147&amp;"');"</f>
        <v>xlswrite('G:\Mi unidad\1. PROYECTOS TELLO 2022\SCM SPILL OVERS\outputs\pobreza\densidad\1%\simulacion_1\output_tests.xlsx',lb_vec_88','lb_vec_88');</v>
      </c>
      <c r="JS147">
        <v>88</v>
      </c>
      <c r="JT147" t="str">
        <f>"xlswrite('G:\Mi unidad\1. PROYECTOS TELLO 2022\SCM SPILL OVERS\outputs\pobreza\densidad_g\1%\simulacion_1\output_tests.xlsx',lb_vec_"&amp;JS147&amp;"','lb_vec_"&amp;JS147&amp;"');"</f>
        <v>xlswrite('G:\Mi unidad\1. PROYECTOS TELLO 2022\SCM SPILL OVERS\outputs\pobreza\densidad_g\1%\simulacion_1\output_tests.xlsx',lb_vec_88','lb_vec_88');</v>
      </c>
      <c r="KE147">
        <v>88</v>
      </c>
      <c r="KF147" t="str">
        <f>"xlswrite('G:\Mi unidad\1. PROYECTOS TELLO 2022\SCM SPILL OVERS\outputs\pobreza\distancia_centro_salud\1%\simulacion_1\output_tests.xlsx',lb_vec_"&amp;KE147&amp;"','lb_vec_"&amp;KE147&amp;"');"</f>
        <v>xlswrite('G:\Mi unidad\1. PROYECTOS TELLO 2022\SCM SPILL OVERS\outputs\pobreza\distancia_centro_salud\1%\simulacion_1\output_tests.xlsx',lb_vec_88','lb_vec_88');</v>
      </c>
      <c r="KR147">
        <v>88</v>
      </c>
      <c r="KS147" t="str">
        <f>"xlswrite('G:\Mi unidad\1. PROYECTOS TELLO 2022\SCM SPILL OVERS\outputs\pobreza\informalidad\1%\simulacion_1\output_tests.xlsx',lb_vec_"&amp;KR147&amp;"','lb_vec_"&amp;KR147&amp;"');"</f>
        <v>xlswrite('G:\Mi unidad\1. PROYECTOS TELLO 2022\SCM SPILL OVERS\outputs\pobreza\informalidad\1%\simulacion_1\output_tests.xlsx',lb_vec_88','lb_vec_88');</v>
      </c>
      <c r="LE147">
        <v>88</v>
      </c>
      <c r="LF147" t="str">
        <f>"xlswrite('G:\Mi unidad\1. PROYECTOS TELLO 2022\SCM SPILL OVERS\outputs\pobreza\alimentos\1%\simulacion_1\output_tests.xlsx',lb_vec_"&amp;LE147&amp;"','lb_vec_"&amp;LE147&amp;"');"</f>
        <v>xlswrite('G:\Mi unidad\1. PROYECTOS TELLO 2022\SCM SPILL OVERS\outputs\pobreza\alimentos\1%\simulacion_1\output_tests.xlsx',lb_vec_88','lb_vec_88');</v>
      </c>
      <c r="LL147">
        <v>88</v>
      </c>
      <c r="LM147" t="str">
        <f>"xlswrite('G:\Mi unidad\1. PROYECTOS TELLO 2022\SCM SPILL OVERS\outputs\pobreza\jefe_hogar\1%\simulacion_1\output_tests.xlsx',lb_vec_"&amp;LL147&amp;"','lb_vec_"&amp;LL147&amp;"');"</f>
        <v>xlswrite('G:\Mi unidad\1. PROYECTOS TELLO 2022\SCM SPILL OVERS\outputs\pobreza\jefe_hogar\1%\simulacion_1\output_tests.xlsx',lb_vec_88','lb_vec_88');</v>
      </c>
      <c r="LS147">
        <v>88</v>
      </c>
      <c r="LT147" t="str">
        <f>"xlswrite('G:\Mi unidad\1. PROYECTOS TELLO 2022\SCM SPILL OVERS\outputs\pobreza\mujeres\1%\simulacion_1\output_tests.xlsx',lb_vec_"&amp;LS147&amp;"','lb_vec_"&amp;LS147&amp;"');"</f>
        <v>xlswrite('G:\Mi unidad\1. PROYECTOS TELLO 2022\SCM SPILL OVERS\outputs\pobreza\mujeres\1%\simulacion_1\output_tests.xlsx',lb_vec_88','lb_vec_88');</v>
      </c>
      <c r="ME147">
        <v>88</v>
      </c>
      <c r="MF147" t="str">
        <f>"xlswrite('G:\Mi unidad\1. PROYECTOS TELLO 2022\SCM SPILL OVERS\outputs\pobreza\criminalidad\1%\simulacion_1\output_tests.xlsx',lb_vec_"&amp;ME147&amp;"','lb_vec_"&amp;ME147&amp;"');"</f>
        <v>xlswrite('G:\Mi unidad\1. PROYECTOS TELLO 2022\SCM SPILL OVERS\outputs\pobreza\criminalidad\1%\simulacion_1\output_tests.xlsx',lb_vec_88','lb_vec_88');</v>
      </c>
    </row>
    <row r="148" spans="64:344" x14ac:dyDescent="0.3">
      <c r="BL148">
        <v>88</v>
      </c>
      <c r="BM148" s="1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P148">
        <v>88</v>
      </c>
      <c r="CQ148" t="str">
        <f>"% Provincia_"&amp;CP148</f>
        <v>% Provincia_88</v>
      </c>
      <c r="CW148">
        <v>88</v>
      </c>
      <c r="CX148" t="str">
        <f>"% Provincia_"&amp;CW148</f>
        <v>% Provincia_88</v>
      </c>
      <c r="DB148">
        <v>88</v>
      </c>
      <c r="DC148" t="str">
        <f>"% Provincia_"&amp;DB148</f>
        <v>% Provincia_88</v>
      </c>
      <c r="DG148">
        <v>88</v>
      </c>
      <c r="DH148" t="str">
        <f>"% Provincia_"&amp;DG148</f>
        <v>% Provincia_88</v>
      </c>
      <c r="DL148">
        <v>88</v>
      </c>
      <c r="DM148" t="str">
        <f>"% Provincia_"&amp;DL148</f>
        <v>% Provincia_88</v>
      </c>
      <c r="DQ148" s="1"/>
      <c r="EG148">
        <v>66</v>
      </c>
      <c r="EH148" s="1" t="str">
        <f>"Y_Ts_"&amp;EG148&amp;" = Y_"&amp;EG148&amp;"(:,T+s);"</f>
        <v>Y_Ts_66 = Y_66(:,T+s);</v>
      </c>
      <c r="FF148" s="1" t="str">
        <f>"xlswrite('G:\Mi unidad\1. PROYECTOS TELLO 2022\SCM SPILL OVERS\outputs\pobreza\distancia_centro_salud\1%\simulacion_1\observado_outputs.xlsx',tratado_"&amp;$A30&amp;","&amp;$A30&amp;");"</f>
        <v>xlswrite('G:\Mi unidad\1. PROYECTOS TELLO 2022\SCM SPILL OVERS\outputs\pobreza\distancia_centro_salud\1%\simulacion_1\observado_outputs.xlsx',tratado_87,87);</v>
      </c>
      <c r="FM148" s="1" t="str">
        <f>"xlswrite('G:\Mi unidad\1. PROYECTOS TELLO 2022\SCM SPILL OVERS\outputs\pobreza\informalidad\1%\simulacion_1\observado_outputs.xlsx',tratado_"&amp;$A30&amp;","&amp;$A30&amp;");"</f>
        <v>xlswrite('G:\Mi unidad\1. PROYECTOS TELLO 2022\SCM SPILL OVERS\outputs\pobreza\informalidad\1%\simulacion_1\observado_outputs.xlsx',tratado_87,87);</v>
      </c>
      <c r="FS148" s="1" t="str">
        <f>"xlswrite('G:\Mi unidad\1. PROYECTOS TELLO 2022\SCM SPILL OVERS\outputs\pobreza\densidad\1%\simulacion_1\observado_outputs.xlsx',tratado_"&amp;$A30&amp;","&amp;$A30&amp;");"</f>
        <v>xlswrite('G:\Mi unidad\1. PROYECTOS TELLO 2022\SCM SPILL OVERS\outputs\pobreza\densidad\1%\simulacion_1\observado_outputs.xlsx',tratado_87,87);</v>
      </c>
      <c r="FZ148" s="1" t="str">
        <f>"xlswrite('G:\Mi unidad\1. PROYECTOS TELLO 2022\SCM SPILL OVERS\outputs\pobreza\bajo_niv_educ\1%\simulacion_1\observado_outputs.xlsx',tratado_"&amp;$A30&amp;","&amp;$A30&amp;");"</f>
        <v>xlswrite('G:\Mi unidad\1. PROYECTOS TELLO 2022\SCM SPILL OVERS\outputs\pobreza\bajo_niv_educ\1%\simulacion_1\observado_outputs.xlsx',tratado_87,87);</v>
      </c>
      <c r="GF148" s="1" t="str">
        <f>"xlswrite('G:\Mi unidad\1. PROYECTOS TELLO 2022\SCM SPILL OVERS\outputs\pobreza\bajo_ingreso\1%\simulacion_1\observado_outputs.xlsx',tratado_"&amp;$A30&amp;","&amp;$A30&amp;");"</f>
        <v>xlswrite('G:\Mi unidad\1. PROYECTOS TELLO 2022\SCM SPILL OVERS\outputs\pobreza\bajo_ingreso\1%\simulacion_1\observado_outputs.xlsx',tratado_87,87);</v>
      </c>
      <c r="GL148" s="1" t="str">
        <f>"xlswrite('G:\Mi unidad\1. PROYECTOS TELLO 2022\SCM SPILL OVERS\outputs\pobreza\densidad_g\1%\simulacion_1\observado_outputs.xlsx',tratado_"&amp;$A30&amp;","&amp;$A30&amp;");"</f>
        <v>xlswrite('G:\Mi unidad\1. PROYECTOS TELLO 2022\SCM SPILL OVERS\outputs\pobreza\densidad_g\1%\simulacion_1\observado_outputs.xlsx',tratado_87,87);</v>
      </c>
      <c r="GS148" s="1" t="str">
        <f>"xlswrite('G:\Mi unidad\1. PROYECTOS TELLO 2022\SCM SPILL OVERS\outputs\pobreza\alimentos\1%\simulacion_1\observado_outputs.xlsx',tratado_"&amp;$A30&amp;","&amp;$A30&amp;");"</f>
        <v>xlswrite('G:\Mi unidad\1. PROYECTOS TELLO 2022\SCM SPILL OVERS\outputs\pobreza\alimentos\1%\simulacion_1\observado_outputs.xlsx',tratado_87,87);</v>
      </c>
      <c r="GZ148" s="1" t="str">
        <f>"xlswrite('G:\Mi unidad\1. PROYECTOS TELLO 2022\SCM SPILL OVERS\outputs\pobreza\jefe_hogar\1%\simulacion_1\observado_outputs.xlsx',tratado_"&amp;$A30&amp;","&amp;$A30&amp;");"</f>
        <v>xlswrite('G:\Mi unidad\1. PROYECTOS TELLO 2022\SCM SPILL OVERS\outputs\pobreza\jefe_hogar\1%\simulacion_1\observado_outputs.xlsx',tratado_87,87);</v>
      </c>
      <c r="HF148" s="1" t="str">
        <f>"xlswrite('G:\Mi unidad\1. PROYECTOS TELLO 2022\SCM SPILL OVERS\outputs\pobreza\mujeres\1%\simulacion_1\observado_outputs.xlsx',tratado_"&amp;$A30&amp;","&amp;$A30&amp;");"</f>
        <v>xlswrite('G:\Mi unidad\1. PROYECTOS TELLO 2022\SCM SPILL OVERS\outputs\pobreza\mujeres\1%\simulacion_1\observado_outputs.xlsx',tratado_87,87);</v>
      </c>
      <c r="HL148" s="1" t="str">
        <f>"xlswrite('G:\Mi unidad\1. PROYECTOS TELLO 2022\SCM SPILL OVERS\outputs\pobreza\criminalidad\1%\simulacion_1\observado_outputs.xlsx',tratado_"&amp;$A30&amp;","&amp;$A30&amp;");"</f>
        <v>xlswrite('G:\Mi unidad\1. PROYECTOS TELLO 2022\SCM SPILL OVERS\outputs\pobreza\criminalidad\1%\simulacion_1\observado_outputs.xlsx',tratado_87,87);</v>
      </c>
      <c r="HS148">
        <v>57</v>
      </c>
      <c r="HT148" t="str">
        <f>"lb_vec_"&amp;HS148&amp;" = zeros(1,S);"</f>
        <v>lb_vec_57 = zeros(1,S);</v>
      </c>
      <c r="HZ148">
        <v>79</v>
      </c>
      <c r="IA148" t="s">
        <v>35</v>
      </c>
      <c r="IG148">
        <v>88</v>
      </c>
      <c r="IH148" t="str">
        <f>"xlswrite('G:\Mi unidad\1. PROYECTOS TELLO 2022\SCM SPILL OVERS\outputs\pobreza\bajo_niv_educ\1%\simulacion_1\output_tests.xlsx',ub_vec_"&amp;IG148&amp;"','ub_vec_"&amp;IG148&amp;"');"</f>
        <v>xlswrite('G:\Mi unidad\1. PROYECTOS TELLO 2022\SCM SPILL OVERS\outputs\pobreza\bajo_niv_educ\1%\simulacion_1\output_tests.xlsx',ub_vec_88','ub_vec_88');</v>
      </c>
      <c r="IU148">
        <v>88</v>
      </c>
      <c r="IV148" t="str">
        <f>"xlswrite('G:\Mi unidad\1. PROYECTOS TELLO 2022\SCM SPILL OVERS\outputs\pobreza\bajo_ingreso\1%\simulacion_1\output_tests.xlsx',ub_vec_"&amp;IU148&amp;"','ub_vec_"&amp;IU148&amp;"');"</f>
        <v>xlswrite('G:\Mi unidad\1. PROYECTOS TELLO 2022\SCM SPILL OVERS\outputs\pobreza\bajo_ingreso\1%\simulacion_1\output_tests.xlsx',ub_vec_88','ub_vec_88');</v>
      </c>
      <c r="JG148">
        <v>88</v>
      </c>
      <c r="JH148" t="str">
        <f>"xlswrite('G:\Mi unidad\1. PROYECTOS TELLO 2022\SCM SPILL OVERS\outputs\pobreza\densidad\1%\simulacion_1\output_tests.xlsx',ub_vec_"&amp;JG148&amp;"','ub_vec_"&amp;JG148&amp;"');"</f>
        <v>xlswrite('G:\Mi unidad\1. PROYECTOS TELLO 2022\SCM SPILL OVERS\outputs\pobreza\densidad\1%\simulacion_1\output_tests.xlsx',ub_vec_88','ub_vec_88');</v>
      </c>
      <c r="JS148">
        <v>88</v>
      </c>
      <c r="JT148" t="str">
        <f>"xlswrite('G:\Mi unidad\1. PROYECTOS TELLO 2022\SCM SPILL OVERS\outputs\pobreza\densidad_g\1%\simulacion_1\output_tests.xlsx',ub_vec_"&amp;JS148&amp;"','ub_vec_"&amp;JS148&amp;"');"</f>
        <v>xlswrite('G:\Mi unidad\1. PROYECTOS TELLO 2022\SCM SPILL OVERS\outputs\pobreza\densidad_g\1%\simulacion_1\output_tests.xlsx',ub_vec_88','ub_vec_88');</v>
      </c>
      <c r="KE148">
        <v>88</v>
      </c>
      <c r="KF148" t="str">
        <f>"xlswrite('G:\Mi unidad\1. PROYECTOS TELLO 2022\SCM SPILL OVERS\outputs\pobreza\distancia_centro_salud\1%\simulacion_1\output_tests.xlsx',ub_vec_"&amp;KE148&amp;"','ub_vec_"&amp;KE148&amp;"');"</f>
        <v>xlswrite('G:\Mi unidad\1. PROYECTOS TELLO 2022\SCM SPILL OVERS\outputs\pobreza\distancia_centro_salud\1%\simulacion_1\output_tests.xlsx',ub_vec_88','ub_vec_88');</v>
      </c>
      <c r="KR148">
        <v>88</v>
      </c>
      <c r="KS148" t="str">
        <f>"xlswrite('G:\Mi unidad\1. PROYECTOS TELLO 2022\SCM SPILL OVERS\outputs\pobreza\informalidad\1%\simulacion_1\output_tests.xlsx',ub_vec_"&amp;KR148&amp;"','ub_vec_"&amp;KR148&amp;"');"</f>
        <v>xlswrite('G:\Mi unidad\1. PROYECTOS TELLO 2022\SCM SPILL OVERS\outputs\pobreza\informalidad\1%\simulacion_1\output_tests.xlsx',ub_vec_88','ub_vec_88');</v>
      </c>
      <c r="LE148">
        <v>88</v>
      </c>
      <c r="LF148" t="str">
        <f>"xlswrite('G:\Mi unidad\1. PROYECTOS TELLO 2022\SCM SPILL OVERS\outputs\pobreza\alimentos\1%\simulacion_1\output_tests.xlsx',ub_vec_"&amp;LE148&amp;"','ub_vec_"&amp;LE148&amp;"');"</f>
        <v>xlswrite('G:\Mi unidad\1. PROYECTOS TELLO 2022\SCM SPILL OVERS\outputs\pobreza\alimentos\1%\simulacion_1\output_tests.xlsx',ub_vec_88','ub_vec_88');</v>
      </c>
      <c r="LL148">
        <v>88</v>
      </c>
      <c r="LM148" t="str">
        <f>"xlswrite('G:\Mi unidad\1. PROYECTOS TELLO 2022\SCM SPILL OVERS\outputs\pobreza\jefe_hogar\1%\simulacion_1\output_tests.xlsx',ub_vec_"&amp;LL148&amp;"','ub_vec_"&amp;LL148&amp;"');"</f>
        <v>xlswrite('G:\Mi unidad\1. PROYECTOS TELLO 2022\SCM SPILL OVERS\outputs\pobreza\jefe_hogar\1%\simulacion_1\output_tests.xlsx',ub_vec_88','ub_vec_88');</v>
      </c>
      <c r="LS148">
        <v>88</v>
      </c>
      <c r="LT148" t="str">
        <f>"xlswrite('G:\Mi unidad\1. PROYECTOS TELLO 2022\SCM SPILL OVERS\outputs\pobreza\mujeres\1%\simulacion_1\output_tests.xlsx',ub_vec_"&amp;LS148&amp;"','ub_vec_"&amp;LS148&amp;"');"</f>
        <v>xlswrite('G:\Mi unidad\1. PROYECTOS TELLO 2022\SCM SPILL OVERS\outputs\pobreza\mujeres\1%\simulacion_1\output_tests.xlsx',ub_vec_88','ub_vec_88');</v>
      </c>
      <c r="ME148">
        <v>88</v>
      </c>
      <c r="MF148" t="str">
        <f>"xlswrite('G:\Mi unidad\1. PROYECTOS TELLO 2022\SCM SPILL OVERS\outputs\pobreza\criminalidad\1%\simulacion_1\output_tests.xlsx',ub_vec_"&amp;ME148&amp;"','ub_vec_"&amp;ME148&amp;"');"</f>
        <v>xlswrite('G:\Mi unidad\1. PROYECTOS TELLO 2022\SCM SPILL OVERS\outputs\pobreza\criminalidad\1%\simulacion_1\output_tests.xlsx',ub_vec_88','ub_vec_88');</v>
      </c>
    </row>
    <row r="149" spans="64:344" x14ac:dyDescent="0.3">
      <c r="BL149">
        <v>88</v>
      </c>
      <c r="BM149" s="1" t="str">
        <f>"A_"&amp;BL147&amp;"(:,ind_"&amp;BL147&amp;" == 0) = [];"</f>
        <v>A_88(:,ind_88 == 0) = [];</v>
      </c>
      <c r="BR149">
        <v>88</v>
      </c>
      <c r="BS149" s="1" t="str">
        <f>"ind_"&amp;BR147&amp;" = xlsread('spillover_bajo_niv_educ_"&amp;BR147&amp;".xlsx')"</f>
        <v>ind_88 = xlsread('spillover_bajo_niv_educ_88.xlsx')</v>
      </c>
      <c r="BX149">
        <v>88</v>
      </c>
      <c r="BY149" s="1" t="str">
        <f>"ind_"&amp;BX147&amp;" = xlsread('spillover_bajo_ingreso_"&amp;BX147&amp;".xlsx')"</f>
        <v>ind_88 = xlsread('spillover_bajo_ingreso_88.xlsx')</v>
      </c>
      <c r="CD149">
        <v>88</v>
      </c>
      <c r="CE149" s="1" t="str">
        <f>"ind_"&amp;CD147&amp;" = xlsread('spillover_densidad_"&amp;CD147&amp;".xlsx')"</f>
        <v>ind_88 = xlsread('spillover_densidad_88.xlsx')</v>
      </c>
      <c r="CJ149">
        <v>88</v>
      </c>
      <c r="CK149" s="1" t="str">
        <f>"ind_"&amp;CJ147&amp;" = xlsread('spillover_densidad_g_"&amp;CJ147&amp;".xlsx')"</f>
        <v>ind_88 = xlsread('spillover_densidad_g_88.xlsx')</v>
      </c>
      <c r="CP149">
        <v>88</v>
      </c>
      <c r="CQ149" s="1" t="str">
        <f>"ind_"&amp;CP147&amp;" = xlsread('spillover_tiempo_cs_"&amp;CP147&amp;".xlsx')"</f>
        <v>ind_88 = xlsread('spillover_tiempo_cs_88.xlsx')</v>
      </c>
      <c r="CW149">
        <v>88</v>
      </c>
      <c r="CX149" s="1" t="str">
        <f>"ind_"&amp;CW147&amp;" = xlsread('spillover_alimentos_"&amp;CW147&amp;".xlsx')"</f>
        <v>ind_88 = xlsread('spillover_alimentos_88.xlsx')</v>
      </c>
      <c r="DB149">
        <v>88</v>
      </c>
      <c r="DC149" s="1" t="str">
        <f>"ind_"&amp;DB147&amp;" = xlsread('spillover_criminalidad_"&amp;DB147&amp;".xlsx')"</f>
        <v>ind_88 = xlsread('spillover_criminalidad_88.xlsx')</v>
      </c>
      <c r="DG149">
        <v>88</v>
      </c>
      <c r="DH149" s="1" t="str">
        <f>"ind_"&amp;DG147&amp;" = xlsread('spillover_jefe_hogar_"&amp;DG147&amp;".xlsx')"</f>
        <v>ind_88 = xlsread('spillover_jefe_hogar_88.xlsx')</v>
      </c>
      <c r="DL149">
        <v>88</v>
      </c>
      <c r="DM149" s="1" t="str">
        <f>"ind_"&amp;DL147&amp;" = xlsread('spillover_mujeres_"&amp;DL147&amp;".xlsx')"</f>
        <v>ind_88 = xlsread('spillover_mujeres_88.xlsx')</v>
      </c>
      <c r="DQ149" s="1"/>
      <c r="EG149">
        <v>66</v>
      </c>
      <c r="EH149" s="1" t="str">
        <f>"gamma_hat_"&amp;EG148&amp;" = (A_"&amp;EG148&amp;"'*M_hat_"&amp;EG148&amp;"*A_"&amp;EG148&amp;")\(A_"&amp;EG148&amp;"'*(eye(N)-B_hat_"&amp;EG148&amp;")'*((eye(N)-B_hat_"&amp;EG148&amp;")*Y_Ts_"&amp;EG148&amp;"-a_hat_"&amp;EG148&amp;"));"</f>
        <v>gamma_hat_66 = (A_66'*M_hat_66*A_66)\(A_66'*(eye(N)-B_hat_66)'*((eye(N)-B_hat_66)*Y_Ts_66-a_hat_66));</v>
      </c>
      <c r="FF149" s="1" t="str">
        <f>"xlswrite('G:\Mi unidad\1. PROYECTOS TELLO 2022\SCM SPILL OVERS\outputs\pobreza\distancia_centro_salud\1%\simulacion_1\observado_outputs.xlsx',tratado_"&amp;$A31&amp;","&amp;$A31&amp;");"</f>
        <v>xlswrite('G:\Mi unidad\1. PROYECTOS TELLO 2022\SCM SPILL OVERS\outputs\pobreza\distancia_centro_salud\1%\simulacion_1\observado_outputs.xlsx',tratado_88,88);</v>
      </c>
      <c r="FM149" s="1" t="str">
        <f>"xlswrite('G:\Mi unidad\1. PROYECTOS TELLO 2022\SCM SPILL OVERS\outputs\pobreza\informalidad\1%\simulacion_1\observado_outputs.xlsx',tratado_"&amp;$A31&amp;","&amp;$A31&amp;");"</f>
        <v>xlswrite('G:\Mi unidad\1. PROYECTOS TELLO 2022\SCM SPILL OVERS\outputs\pobreza\informalidad\1%\simulacion_1\observado_outputs.xlsx',tratado_88,88);</v>
      </c>
      <c r="FS149" s="1" t="str">
        <f>"xlswrite('G:\Mi unidad\1. PROYECTOS TELLO 2022\SCM SPILL OVERS\outputs\pobreza\densidad\1%\simulacion_1\observado_outputs.xlsx',tratado_"&amp;$A31&amp;","&amp;$A31&amp;");"</f>
        <v>xlswrite('G:\Mi unidad\1. PROYECTOS TELLO 2022\SCM SPILL OVERS\outputs\pobreza\densidad\1%\simulacion_1\observado_outputs.xlsx',tratado_88,88);</v>
      </c>
      <c r="FZ149" s="1" t="str">
        <f>"xlswrite('G:\Mi unidad\1. PROYECTOS TELLO 2022\SCM SPILL OVERS\outputs\pobreza\bajo_niv_educ\1%\simulacion_1\observado_outputs.xlsx',tratado_"&amp;$A31&amp;","&amp;$A31&amp;");"</f>
        <v>xlswrite('G:\Mi unidad\1. PROYECTOS TELLO 2022\SCM SPILL OVERS\outputs\pobreza\bajo_niv_educ\1%\simulacion_1\observado_outputs.xlsx',tratado_88,88);</v>
      </c>
      <c r="GF149" s="1" t="str">
        <f>"xlswrite('G:\Mi unidad\1. PROYECTOS TELLO 2022\SCM SPILL OVERS\outputs\pobreza\bajo_ingreso\1%\simulacion_1\observado_outputs.xlsx',tratado_"&amp;$A31&amp;","&amp;$A31&amp;");"</f>
        <v>xlswrite('G:\Mi unidad\1. PROYECTOS TELLO 2022\SCM SPILL OVERS\outputs\pobreza\bajo_ingreso\1%\simulacion_1\observado_outputs.xlsx',tratado_88,88);</v>
      </c>
      <c r="GL149" s="1" t="str">
        <f>"xlswrite('G:\Mi unidad\1. PROYECTOS TELLO 2022\SCM SPILL OVERS\outputs\pobreza\densidad_g\1%\simulacion_1\observado_outputs.xlsx',tratado_"&amp;$A31&amp;","&amp;$A31&amp;");"</f>
        <v>xlswrite('G:\Mi unidad\1. PROYECTOS TELLO 2022\SCM SPILL OVERS\outputs\pobreza\densidad_g\1%\simulacion_1\observado_outputs.xlsx',tratado_88,88);</v>
      </c>
      <c r="GS149" s="1" t="str">
        <f>"xlswrite('G:\Mi unidad\1. PROYECTOS TELLO 2022\SCM SPILL OVERS\outputs\pobreza\alimentos\1%\simulacion_1\observado_outputs.xlsx',tratado_"&amp;$A31&amp;","&amp;$A31&amp;");"</f>
        <v>xlswrite('G:\Mi unidad\1. PROYECTOS TELLO 2022\SCM SPILL OVERS\outputs\pobreza\alimentos\1%\simulacion_1\observado_outputs.xlsx',tratado_88,88);</v>
      </c>
      <c r="GZ149" s="1" t="str">
        <f>"xlswrite('G:\Mi unidad\1. PROYECTOS TELLO 2022\SCM SPILL OVERS\outputs\pobreza\jefe_hogar\1%\simulacion_1\observado_outputs.xlsx',tratado_"&amp;$A31&amp;","&amp;$A31&amp;");"</f>
        <v>xlswrite('G:\Mi unidad\1. PROYECTOS TELLO 2022\SCM SPILL OVERS\outputs\pobreza\jefe_hogar\1%\simulacion_1\observado_outputs.xlsx',tratado_88,88);</v>
      </c>
      <c r="HF149" s="1" t="str">
        <f>"xlswrite('G:\Mi unidad\1. PROYECTOS TELLO 2022\SCM SPILL OVERS\outputs\pobreza\mujeres\1%\simulacion_1\observado_outputs.xlsx',tratado_"&amp;$A31&amp;","&amp;$A31&amp;");"</f>
        <v>xlswrite('G:\Mi unidad\1. PROYECTOS TELLO 2022\SCM SPILL OVERS\outputs\pobreza\mujeres\1%\simulacion_1\observado_outputs.xlsx',tratado_88,88);</v>
      </c>
      <c r="HL149" s="1" t="str">
        <f>"xlswrite('G:\Mi unidad\1. PROYECTOS TELLO 2022\SCM SPILL OVERS\outputs\pobreza\criminalidad\1%\simulacion_1\observado_outputs.xlsx',tratado_"&amp;$A31&amp;","&amp;$A31&amp;");"</f>
        <v>xlswrite('G:\Mi unidad\1. PROYECTOS TELLO 2022\SCM SPILL OVERS\outputs\pobreza\criminalidad\1%\simulacion_1\observado_outputs.xlsx',tratado_88,88);</v>
      </c>
      <c r="HS149">
        <v>57</v>
      </c>
      <c r="HT149" t="str">
        <f>"ub_vec_"&amp;HS149&amp;" = zeros(1,S);"</f>
        <v>ub_vec_57 = zeros(1,S);</v>
      </c>
      <c r="HZ149">
        <v>79</v>
      </c>
      <c r="IA149" t="s">
        <v>36</v>
      </c>
      <c r="IG149">
        <v>88</v>
      </c>
      <c r="IH149" t="str">
        <f>"xlswrite('G:\Mi unidad\1. PROYECTOS TELLO 2022\SCM SPILL OVERS\outputs\pobreza\bajo_niv_educ\1%\simulacion_1\output_tests.xlsx',p_value_vec_"&amp;IG149&amp;"','p_value_vec_"&amp;IG149&amp;"');"</f>
        <v>xlswrite('G:\Mi unidad\1. PROYECTOS TELLO 2022\SCM SPILL OVERS\outputs\pobreza\bajo_niv_educ\1%\simulacion_1\output_tests.xlsx',p_value_vec_88','p_value_vec_88');</v>
      </c>
      <c r="IU149">
        <v>88</v>
      </c>
      <c r="IV149" t="str">
        <f>"xlswrite('G:\Mi unidad\1. PROYECTOS TELLO 2022\SCM SPILL OVERS\outputs\pobreza\bajo_ingreso\1%\simulacion_1\output_tests.xlsx',p_value_vec_"&amp;IU149&amp;"','p_value_vec_"&amp;IU149&amp;"');"</f>
        <v>xlswrite('G:\Mi unidad\1. PROYECTOS TELLO 2022\SCM SPILL OVERS\outputs\pobreza\bajo_ingreso\1%\simulacion_1\output_tests.xlsx',p_value_vec_88','p_value_vec_88');</v>
      </c>
      <c r="JG149">
        <v>88</v>
      </c>
      <c r="JH149" t="str">
        <f>"xlswrite('G:\Mi unidad\1. PROYECTOS TELLO 2022\SCM SPILL OVERS\outputs\pobreza\densidad\1%\simulacion_1\output_tests.xlsx',p_value_vec_"&amp;JG149&amp;"','p_value_vec_"&amp;JG149&amp;"');"</f>
        <v>xlswrite('G:\Mi unidad\1. PROYECTOS TELLO 2022\SCM SPILL OVERS\outputs\pobreza\densidad\1%\simulacion_1\output_tests.xlsx',p_value_vec_88','p_value_vec_88');</v>
      </c>
      <c r="JS149">
        <v>88</v>
      </c>
      <c r="JT149" t="str">
        <f>"xlswrite('G:\Mi unidad\1. PROYECTOS TELLO 2022\SCM SPILL OVERS\outputs\pobreza\densidad_g\1%\simulacion_1\output_tests.xlsx',p_value_vec_"&amp;JS149&amp;"','p_value_vec_"&amp;JS149&amp;"');"</f>
        <v>xlswrite('G:\Mi unidad\1. PROYECTOS TELLO 2022\SCM SPILL OVERS\outputs\pobreza\densidad_g\1%\simulacion_1\output_tests.xlsx',p_value_vec_88','p_value_vec_88');</v>
      </c>
      <c r="KE149">
        <v>88</v>
      </c>
      <c r="KF149" t="str">
        <f>"xlswrite('G:\Mi unidad\1. PROYECTOS TELLO 2022\SCM SPILL OVERS\outputs\pobreza\distancia_centro_salud\1%\simulacion_1\output_tests.xlsx',p_value_vec_"&amp;KE149&amp;"','p_value_vec_"&amp;KE149&amp;"');"</f>
        <v>xlswrite('G:\Mi unidad\1. PROYECTOS TELLO 2022\SCM SPILL OVERS\outputs\pobreza\distancia_centro_salud\1%\simulacion_1\output_tests.xlsx',p_value_vec_88','p_value_vec_88');</v>
      </c>
      <c r="KR149">
        <v>88</v>
      </c>
      <c r="KS149" t="str">
        <f>"xlswrite('G:\Mi unidad\1. PROYECTOS TELLO 2022\SCM SPILL OVERS\outputs\pobreza\informalidad\1%\simulacion_1\output_tests.xlsx',p_value_vec_"&amp;KR149&amp;"','p_value_vec_"&amp;KR149&amp;"');"</f>
        <v>xlswrite('G:\Mi unidad\1. PROYECTOS TELLO 2022\SCM SPILL OVERS\outputs\pobreza\informalidad\1%\simulacion_1\output_tests.xlsx',p_value_vec_88','p_value_vec_88');</v>
      </c>
      <c r="LE149">
        <v>88</v>
      </c>
      <c r="LF149" t="str">
        <f>"xlswrite('G:\Mi unidad\1. PROYECTOS TELLO 2022\SCM SPILL OVERS\outputs\pobreza\alimentos\1%\simulacion_1\output_tests.xlsx',p_value_vec_"&amp;LE149&amp;"','p_value_vec_"&amp;LE149&amp;"');"</f>
        <v>xlswrite('G:\Mi unidad\1. PROYECTOS TELLO 2022\SCM SPILL OVERS\outputs\pobreza\alimentos\1%\simulacion_1\output_tests.xlsx',p_value_vec_88','p_value_vec_88');</v>
      </c>
      <c r="LL149">
        <v>88</v>
      </c>
      <c r="LM149" t="str">
        <f>"xlswrite('G:\Mi unidad\1. PROYECTOS TELLO 2022\SCM SPILL OVERS\outputs\pobreza\jefe_hogar\1%\simulacion_1\output_tests.xlsx',p_value_vec_"&amp;LL149&amp;"','p_value_vec_"&amp;LL149&amp;"');"</f>
        <v>xlswrite('G:\Mi unidad\1. PROYECTOS TELLO 2022\SCM SPILL OVERS\outputs\pobreza\jefe_hogar\1%\simulacion_1\output_tests.xlsx',p_value_vec_88','p_value_vec_88');</v>
      </c>
      <c r="LS149">
        <v>88</v>
      </c>
      <c r="LT149" t="str">
        <f>"xlswrite('G:\Mi unidad\1. PROYECTOS TELLO 2022\SCM SPILL OVERS\outputs\pobreza\mujeres\1%\simulacion_1\output_tests.xlsx',p_value_vec_"&amp;LS149&amp;"','p_value_vec_"&amp;LS149&amp;"');"</f>
        <v>xlswrite('G:\Mi unidad\1. PROYECTOS TELLO 2022\SCM SPILL OVERS\outputs\pobreza\mujeres\1%\simulacion_1\output_tests.xlsx',p_value_vec_88','p_value_vec_88');</v>
      </c>
      <c r="ME149">
        <v>88</v>
      </c>
      <c r="MF149" t="str">
        <f>"xlswrite('G:\Mi unidad\1. PROYECTOS TELLO 2022\SCM SPILL OVERS\outputs\pobreza\criminalidad\1%\simulacion_1\output_tests.xlsx',p_value_vec_"&amp;ME149&amp;"','p_value_vec_"&amp;ME149&amp;"');"</f>
        <v>xlswrite('G:\Mi unidad\1. PROYECTOS TELLO 2022\SCM SPILL OVERS\outputs\pobreza\criminalidad\1%\simulacion_1\output_tests.xlsx',p_value_vec_88','p_value_vec_88');</v>
      </c>
    </row>
    <row r="150" spans="64:344" x14ac:dyDescent="0.3">
      <c r="BL150">
        <v>88</v>
      </c>
      <c r="BR150">
        <v>88</v>
      </c>
      <c r="BS150" s="1" t="str">
        <f>"A_"&amp;BR147&amp;" = eye(N);"</f>
        <v>A_88 = eye(N);</v>
      </c>
      <c r="BX150">
        <v>88</v>
      </c>
      <c r="BY150" s="1" t="str">
        <f>"A_"&amp;BX147&amp;" = eye(N);"</f>
        <v>A_88 = eye(N);</v>
      </c>
      <c r="CD150">
        <v>88</v>
      </c>
      <c r="CE150" s="1" t="str">
        <f>"A_"&amp;CD147&amp;" = eye(N);"</f>
        <v>A_88 = eye(N);</v>
      </c>
      <c r="CJ150">
        <v>88</v>
      </c>
      <c r="CK150" s="1" t="str">
        <f>"A_"&amp;CJ147&amp;" = eye(N);"</f>
        <v>A_88 = eye(N);</v>
      </c>
      <c r="CP150">
        <v>88</v>
      </c>
      <c r="CQ150" s="1" t="str">
        <f>"A_"&amp;CP147&amp;" = eye(N);"</f>
        <v>A_88 = eye(N);</v>
      </c>
      <c r="CW150">
        <v>88</v>
      </c>
      <c r="CX150" s="1" t="str">
        <f>"A_"&amp;CW147&amp;" = eye(N);"</f>
        <v>A_88 = eye(N);</v>
      </c>
      <c r="DB150">
        <v>88</v>
      </c>
      <c r="DC150" s="1" t="str">
        <f>"A_"&amp;DB147&amp;" = eye(N);"</f>
        <v>A_88 = eye(N);</v>
      </c>
      <c r="DG150">
        <v>88</v>
      </c>
      <c r="DH150" s="1" t="str">
        <f>"A_"&amp;DG147&amp;" = eye(N);"</f>
        <v>A_88 = eye(N);</v>
      </c>
      <c r="DL150">
        <v>88</v>
      </c>
      <c r="DM150" s="1" t="str">
        <f>"A_"&amp;DL147&amp;" = eye(N);"</f>
        <v>A_88 = eye(N);</v>
      </c>
      <c r="DQ150" s="1"/>
      <c r="EG150">
        <v>66</v>
      </c>
      <c r="EH150" s="1" t="str">
        <f>"alpha_hat_"&amp;EG150&amp;" = A_"&amp;EG150&amp;"*gamma_hat_"&amp;EG150&amp;";"</f>
        <v>alpha_hat_66 = A_66*gamma_hat_66;</v>
      </c>
      <c r="FF150" s="1" t="str">
        <f>"xlswrite('G:\Mi unidad\1. PROYECTOS TELLO 2022\SCM SPILL OVERS\outputs\pobreza\distancia_centro_salud\1%\simulacion_1\observado_outputs.xlsx',tratado_"&amp;$A32&amp;","&amp;$A32&amp;");"</f>
        <v>xlswrite('G:\Mi unidad\1. PROYECTOS TELLO 2022\SCM SPILL OVERS\outputs\pobreza\distancia_centro_salud\1%\simulacion_1\observado_outputs.xlsx',tratado_89,89);</v>
      </c>
      <c r="FM150" s="1" t="str">
        <f>"xlswrite('G:\Mi unidad\1. PROYECTOS TELLO 2022\SCM SPILL OVERS\outputs\pobreza\informalidad\1%\simulacion_1\observado_outputs.xlsx',tratado_"&amp;$A32&amp;","&amp;$A32&amp;");"</f>
        <v>xlswrite('G:\Mi unidad\1. PROYECTOS TELLO 2022\SCM SPILL OVERS\outputs\pobreza\informalidad\1%\simulacion_1\observado_outputs.xlsx',tratado_89,89);</v>
      </c>
      <c r="FS150" s="1" t="str">
        <f>"xlswrite('G:\Mi unidad\1. PROYECTOS TELLO 2022\SCM SPILL OVERS\outputs\pobreza\densidad\1%\simulacion_1\observado_outputs.xlsx',tratado_"&amp;$A32&amp;","&amp;$A32&amp;");"</f>
        <v>xlswrite('G:\Mi unidad\1. PROYECTOS TELLO 2022\SCM SPILL OVERS\outputs\pobreza\densidad\1%\simulacion_1\observado_outputs.xlsx',tratado_89,89);</v>
      </c>
      <c r="FZ150" s="1" t="str">
        <f>"xlswrite('G:\Mi unidad\1. PROYECTOS TELLO 2022\SCM SPILL OVERS\outputs\pobreza\bajo_niv_educ\1%\simulacion_1\observado_outputs.xlsx',tratado_"&amp;$A32&amp;","&amp;$A32&amp;");"</f>
        <v>xlswrite('G:\Mi unidad\1. PROYECTOS TELLO 2022\SCM SPILL OVERS\outputs\pobreza\bajo_niv_educ\1%\simulacion_1\observado_outputs.xlsx',tratado_89,89);</v>
      </c>
      <c r="GF150" s="1" t="str">
        <f>"xlswrite('G:\Mi unidad\1. PROYECTOS TELLO 2022\SCM SPILL OVERS\outputs\pobreza\bajo_ingreso\1%\simulacion_1\observado_outputs.xlsx',tratado_"&amp;$A32&amp;","&amp;$A32&amp;");"</f>
        <v>xlswrite('G:\Mi unidad\1. PROYECTOS TELLO 2022\SCM SPILL OVERS\outputs\pobreza\bajo_ingreso\1%\simulacion_1\observado_outputs.xlsx',tratado_89,89);</v>
      </c>
      <c r="GL150" s="1" t="str">
        <f>"xlswrite('G:\Mi unidad\1. PROYECTOS TELLO 2022\SCM SPILL OVERS\outputs\pobreza\densidad_g\1%\simulacion_1\observado_outputs.xlsx',tratado_"&amp;$A32&amp;","&amp;$A32&amp;");"</f>
        <v>xlswrite('G:\Mi unidad\1. PROYECTOS TELLO 2022\SCM SPILL OVERS\outputs\pobreza\densidad_g\1%\simulacion_1\observado_outputs.xlsx',tratado_89,89);</v>
      </c>
      <c r="GS150" s="1" t="str">
        <f>"xlswrite('G:\Mi unidad\1. PROYECTOS TELLO 2022\SCM SPILL OVERS\outputs\pobreza\alimentos\1%\simulacion_1\observado_outputs.xlsx',tratado_"&amp;$A32&amp;","&amp;$A32&amp;");"</f>
        <v>xlswrite('G:\Mi unidad\1. PROYECTOS TELLO 2022\SCM SPILL OVERS\outputs\pobreza\alimentos\1%\simulacion_1\observado_outputs.xlsx',tratado_89,89);</v>
      </c>
      <c r="GZ150" s="1" t="str">
        <f>"xlswrite('G:\Mi unidad\1. PROYECTOS TELLO 2022\SCM SPILL OVERS\outputs\pobreza\jefe_hogar\1%\simulacion_1\observado_outputs.xlsx',tratado_"&amp;$A32&amp;","&amp;$A32&amp;");"</f>
        <v>xlswrite('G:\Mi unidad\1. PROYECTOS TELLO 2022\SCM SPILL OVERS\outputs\pobreza\jefe_hogar\1%\simulacion_1\observado_outputs.xlsx',tratado_89,89);</v>
      </c>
      <c r="HF150" s="1" t="str">
        <f>"xlswrite('G:\Mi unidad\1. PROYECTOS TELLO 2022\SCM SPILL OVERS\outputs\pobreza\mujeres\1%\simulacion_1\observado_outputs.xlsx',tratado_"&amp;$A32&amp;","&amp;$A32&amp;");"</f>
        <v>xlswrite('G:\Mi unidad\1. PROYECTOS TELLO 2022\SCM SPILL OVERS\outputs\pobreza\mujeres\1%\simulacion_1\observado_outputs.xlsx',tratado_89,89);</v>
      </c>
      <c r="HL150" s="1" t="str">
        <f>"xlswrite('G:\Mi unidad\1. PROYECTOS TELLO 2022\SCM SPILL OVERS\outputs\pobreza\criminalidad\1%\simulacion_1\observado_outputs.xlsx',tratado_"&amp;$A32&amp;","&amp;$A32&amp;");"</f>
        <v>xlswrite('G:\Mi unidad\1. PROYECTOS TELLO 2022\SCM SPILL OVERS\outputs\pobreza\criminalidad\1%\simulacion_1\observado_outputs.xlsx',tratado_89,89);</v>
      </c>
      <c r="HS150">
        <v>57</v>
      </c>
      <c r="HT150" t="s">
        <v>35</v>
      </c>
      <c r="HZ150">
        <v>79</v>
      </c>
      <c r="IA150" t="s">
        <v>37</v>
      </c>
      <c r="IG150">
        <v>88</v>
      </c>
      <c r="IH150" t="str">
        <f>"xlswrite('G:\Mi unidad\1. PROYECTOS TELLO 2022\SCM SPILL OVERS\outputs\pobreza\bajo_niv_educ\1%\simulacion_1\output_tests.xlsx',alpha1_hat_vec_"&amp;IG150&amp;"','alpha1_hat_vec_"&amp;IG150&amp;"');"</f>
        <v>xlswrite('G:\Mi unidad\1. PROYECTOS TELLO 2022\SCM SPILL OVERS\outputs\pobreza\bajo_niv_educ\1%\simulacion_1\output_tests.xlsx',alpha1_hat_vec_88','alpha1_hat_vec_88');</v>
      </c>
      <c r="IU150">
        <v>88</v>
      </c>
      <c r="IV150" t="str">
        <f>"xlswrite('G:\Mi unidad\1. PROYECTOS TELLO 2022\SCM SPILL OVERS\outputs\pobreza\bajo_ingreso\1%\simulacion_1\output_tests.xlsx',alpha1_hat_vec_"&amp;IU150&amp;"','alpha1_hat_vec_"&amp;IU150&amp;"');"</f>
        <v>xlswrite('G:\Mi unidad\1. PROYECTOS TELLO 2022\SCM SPILL OVERS\outputs\pobreza\bajo_ingreso\1%\simulacion_1\output_tests.xlsx',alpha1_hat_vec_88','alpha1_hat_vec_88');</v>
      </c>
      <c r="JG150">
        <v>88</v>
      </c>
      <c r="JH150" t="str">
        <f>"xlswrite('G:\Mi unidad\1. PROYECTOS TELLO 2022\SCM SPILL OVERS\outputs\pobreza\densidad\1%\simulacion_1\output_tests.xlsx',alpha1_hat_vec_"&amp;JG150&amp;"','alpha1_hat_vec_"&amp;JG150&amp;"');"</f>
        <v>xlswrite('G:\Mi unidad\1. PROYECTOS TELLO 2022\SCM SPILL OVERS\outputs\pobreza\densidad\1%\simulacion_1\output_tests.xlsx',alpha1_hat_vec_88','alpha1_hat_vec_88');</v>
      </c>
      <c r="JS150">
        <v>88</v>
      </c>
      <c r="JT150" t="str">
        <f>"xlswrite('G:\Mi unidad\1. PROYECTOS TELLO 2022\SCM SPILL OVERS\outputs\pobreza\densidad_g\1%\simulacion_1\output_tests.xlsx',alpha1_hat_vec_"&amp;JS150&amp;"','alpha1_hat_vec_"&amp;JS150&amp;"');"</f>
        <v>xlswrite('G:\Mi unidad\1. PROYECTOS TELLO 2022\SCM SPILL OVERS\outputs\pobreza\densidad_g\1%\simulacion_1\output_tests.xlsx',alpha1_hat_vec_88','alpha1_hat_vec_88');</v>
      </c>
      <c r="KE150">
        <v>88</v>
      </c>
      <c r="KF150" t="str">
        <f>"xlswrite('G:\Mi unidad\1. PROYECTOS TELLO 2022\SCM SPILL OVERS\outputs\pobreza\distancia_centro_salud\1%\simulacion_1\output_tests.xlsx',alpha1_hat_vec_"&amp;KE150&amp;"','alpha1_hat_vec_"&amp;KE150&amp;"');"</f>
        <v>xlswrite('G:\Mi unidad\1. PROYECTOS TELLO 2022\SCM SPILL OVERS\outputs\pobreza\distancia_centro_salud\1%\simulacion_1\output_tests.xlsx',alpha1_hat_vec_88','alpha1_hat_vec_88');</v>
      </c>
      <c r="KR150">
        <v>88</v>
      </c>
      <c r="KS150" t="str">
        <f>"xlswrite('G:\Mi unidad\1. PROYECTOS TELLO 2022\SCM SPILL OVERS\outputs\pobreza\informalidad\1%\simulacion_1\output_tests.xlsx',alpha1_hat_vec_"&amp;KR150&amp;"','alpha1_hat_vec_"&amp;KR150&amp;"');"</f>
        <v>xlswrite('G:\Mi unidad\1. PROYECTOS TELLO 2022\SCM SPILL OVERS\outputs\pobreza\informalidad\1%\simulacion_1\output_tests.xlsx',alpha1_hat_vec_88','alpha1_hat_vec_88');</v>
      </c>
      <c r="LE150">
        <v>88</v>
      </c>
      <c r="LF150" t="str">
        <f>"xlswrite('G:\Mi unidad\1. PROYECTOS TELLO 2022\SCM SPILL OVERS\outputs\pobreza\alimentos\1%\simulacion_1\output_tests.xlsx',alpha1_hat_vec_"&amp;LE150&amp;"','alpha1_hat_vec_"&amp;LE150&amp;"');"</f>
        <v>xlswrite('G:\Mi unidad\1. PROYECTOS TELLO 2022\SCM SPILL OVERS\outputs\pobreza\alimentos\1%\simulacion_1\output_tests.xlsx',alpha1_hat_vec_88','alpha1_hat_vec_88');</v>
      </c>
      <c r="LL150">
        <v>88</v>
      </c>
      <c r="LM150" t="str">
        <f>"xlswrite('G:\Mi unidad\1. PROYECTOS TELLO 2022\SCM SPILL OVERS\outputs\pobreza\jefe_hogar\1%\simulacion_1\output_tests.xlsx',alpha1_hat_vec_"&amp;LL150&amp;"','alpha1_hat_vec_"&amp;LL150&amp;"');"</f>
        <v>xlswrite('G:\Mi unidad\1. PROYECTOS TELLO 2022\SCM SPILL OVERS\outputs\pobreza\jefe_hogar\1%\simulacion_1\output_tests.xlsx',alpha1_hat_vec_88','alpha1_hat_vec_88');</v>
      </c>
      <c r="LS150">
        <v>88</v>
      </c>
      <c r="LT150" t="str">
        <f>"xlswrite('G:\Mi unidad\1. PROYECTOS TELLO 2022\SCM SPILL OVERS\outputs\pobreza\mujeres\1%\simulacion_1\output_tests.xlsx',alpha1_hat_vec_"&amp;LS150&amp;"','alpha1_hat_vec_"&amp;LS150&amp;"');"</f>
        <v>xlswrite('G:\Mi unidad\1. PROYECTOS TELLO 2022\SCM SPILL OVERS\outputs\pobreza\mujeres\1%\simulacion_1\output_tests.xlsx',alpha1_hat_vec_88','alpha1_hat_vec_88');</v>
      </c>
      <c r="ME150">
        <v>88</v>
      </c>
      <c r="MF150" t="str">
        <f>"xlswrite('G:\Mi unidad\1. PROYECTOS TELLO 2022\SCM SPILL OVERS\outputs\pobreza\criminalidad\1%\simulacion_1\output_tests.xlsx',alpha1_hat_vec_"&amp;ME150&amp;"','alpha1_hat_vec_"&amp;ME150&amp;"');"</f>
        <v>xlswrite('G:\Mi unidad\1. PROYECTOS TELLO 2022\SCM SPILL OVERS\outputs\pobreza\criminalidad\1%\simulacion_1\output_tests.xlsx',alpha1_hat_vec_88','alpha1_hat_vec_88');</v>
      </c>
    </row>
    <row r="151" spans="64:344" x14ac:dyDescent="0.3">
      <c r="BL151">
        <v>88</v>
      </c>
      <c r="BR151">
        <v>88</v>
      </c>
      <c r="BS151" s="1" t="str">
        <f>"A_"&amp;BR147&amp;"(:,ind_"&amp;BR147&amp;" == 0) = [];"</f>
        <v>A_88(:,ind_88 == 0) = [];</v>
      </c>
      <c r="BX151">
        <v>88</v>
      </c>
      <c r="BY151" s="1" t="str">
        <f>"A_"&amp;BX147&amp;"(:,ind_"&amp;BX147&amp;" == 0) = [];"</f>
        <v>A_88(:,ind_88 == 0) = [];</v>
      </c>
      <c r="CD151">
        <v>88</v>
      </c>
      <c r="CE151" s="1" t="str">
        <f>"A_"&amp;CD147&amp;"(:,ind_"&amp;CD147&amp;" == 0) = [];"</f>
        <v>A_88(:,ind_88 == 0) = [];</v>
      </c>
      <c r="CJ151">
        <v>88</v>
      </c>
      <c r="CK151" s="1" t="str">
        <f>"A_"&amp;CJ147&amp;"(:,ind_"&amp;CJ147&amp;" == 0) = [];"</f>
        <v>A_88(:,ind_88 == 0) = [];</v>
      </c>
      <c r="CP151">
        <v>88</v>
      </c>
      <c r="CQ151" s="1" t="str">
        <f>"A_"&amp;CP147&amp;"(:,ind_"&amp;CP147&amp;" == 0) = [];"</f>
        <v>A_88(:,ind_88 == 0) = [];</v>
      </c>
      <c r="CW151">
        <v>88</v>
      </c>
      <c r="CX151" s="1" t="str">
        <f>"A_"&amp;CW147&amp;"(:,ind_"&amp;CW147&amp;" == 0) = [];"</f>
        <v>A_88(:,ind_88 == 0) = [];</v>
      </c>
      <c r="DB151">
        <v>88</v>
      </c>
      <c r="DC151" s="1" t="str">
        <f>"A_"&amp;DB147&amp;"(:,ind_"&amp;DB147&amp;" == 0) = [];"</f>
        <v>A_88(:,ind_88 == 0) = [];</v>
      </c>
      <c r="DG151">
        <v>88</v>
      </c>
      <c r="DH151" s="1" t="str">
        <f>"A_"&amp;DG147&amp;"(:,ind_"&amp;DG147&amp;" == 0) = [];"</f>
        <v>A_88(:,ind_88 == 0) = [];</v>
      </c>
      <c r="DL151">
        <v>88</v>
      </c>
      <c r="DM151" s="1" t="str">
        <f>"A_"&amp;DL147&amp;"(:,ind_"&amp;DL147&amp;" == 0) = [];"</f>
        <v>A_88(:,ind_88 == 0) = [];</v>
      </c>
      <c r="DQ151" s="1"/>
      <c r="EG151">
        <v>66</v>
      </c>
      <c r="EH151" s="1" t="str">
        <f>"alpha1_hat_vec_"&amp;EG151&amp;"(s) = alpha_hat_"&amp;EG151&amp;"(1);"</f>
        <v>alpha1_hat_vec_66(s) = alpha_hat_66(1);</v>
      </c>
      <c r="FF151" s="1" t="str">
        <f>"xlswrite('G:\Mi unidad\1. PROYECTOS TELLO 2022\SCM SPILL OVERS\outputs\pobreza\distancia_centro_salud\1%\simulacion_1\observado_outputs.xlsx',tratado_"&amp;$A33&amp;","&amp;$A33&amp;");"</f>
        <v>xlswrite('G:\Mi unidad\1. PROYECTOS TELLO 2022\SCM SPILL OVERS\outputs\pobreza\distancia_centro_salud\1%\simulacion_1\observado_outputs.xlsx',tratado_91,91);</v>
      </c>
      <c r="FM151" s="1" t="str">
        <f>"xlswrite('G:\Mi unidad\1. PROYECTOS TELLO 2022\SCM SPILL OVERS\outputs\pobreza\informalidad\1%\simulacion_1\observado_outputs.xlsx',tratado_"&amp;$A33&amp;","&amp;$A33&amp;");"</f>
        <v>xlswrite('G:\Mi unidad\1. PROYECTOS TELLO 2022\SCM SPILL OVERS\outputs\pobreza\informalidad\1%\simulacion_1\observado_outputs.xlsx',tratado_91,91);</v>
      </c>
      <c r="FS151" s="1" t="str">
        <f>"xlswrite('G:\Mi unidad\1. PROYECTOS TELLO 2022\SCM SPILL OVERS\outputs\pobreza\densidad\1%\simulacion_1\observado_outputs.xlsx',tratado_"&amp;$A33&amp;","&amp;$A33&amp;");"</f>
        <v>xlswrite('G:\Mi unidad\1. PROYECTOS TELLO 2022\SCM SPILL OVERS\outputs\pobreza\densidad\1%\simulacion_1\observado_outputs.xlsx',tratado_91,91);</v>
      </c>
      <c r="FZ151" s="1" t="str">
        <f>"xlswrite('G:\Mi unidad\1. PROYECTOS TELLO 2022\SCM SPILL OVERS\outputs\pobreza\bajo_niv_educ\1%\simulacion_1\observado_outputs.xlsx',tratado_"&amp;$A33&amp;","&amp;$A33&amp;");"</f>
        <v>xlswrite('G:\Mi unidad\1. PROYECTOS TELLO 2022\SCM SPILL OVERS\outputs\pobreza\bajo_niv_educ\1%\simulacion_1\observado_outputs.xlsx',tratado_91,91);</v>
      </c>
      <c r="GF151" s="1" t="str">
        <f>"xlswrite('G:\Mi unidad\1. PROYECTOS TELLO 2022\SCM SPILL OVERS\outputs\pobreza\bajo_ingreso\1%\simulacion_1\observado_outputs.xlsx',tratado_"&amp;$A33&amp;","&amp;$A33&amp;");"</f>
        <v>xlswrite('G:\Mi unidad\1. PROYECTOS TELLO 2022\SCM SPILL OVERS\outputs\pobreza\bajo_ingreso\1%\simulacion_1\observado_outputs.xlsx',tratado_91,91);</v>
      </c>
      <c r="GL151" s="1" t="str">
        <f>"xlswrite('G:\Mi unidad\1. PROYECTOS TELLO 2022\SCM SPILL OVERS\outputs\pobreza\densidad_g\1%\simulacion_1\observado_outputs.xlsx',tratado_"&amp;$A33&amp;","&amp;$A33&amp;");"</f>
        <v>xlswrite('G:\Mi unidad\1. PROYECTOS TELLO 2022\SCM SPILL OVERS\outputs\pobreza\densidad_g\1%\simulacion_1\observado_outputs.xlsx',tratado_91,91);</v>
      </c>
      <c r="GS151" s="1" t="str">
        <f>"xlswrite('G:\Mi unidad\1. PROYECTOS TELLO 2022\SCM SPILL OVERS\outputs\pobreza\alimentos\1%\simulacion_1\observado_outputs.xlsx',tratado_"&amp;$A33&amp;","&amp;$A33&amp;");"</f>
        <v>xlswrite('G:\Mi unidad\1. PROYECTOS TELLO 2022\SCM SPILL OVERS\outputs\pobreza\alimentos\1%\simulacion_1\observado_outputs.xlsx',tratado_91,91);</v>
      </c>
      <c r="GZ151" s="1" t="str">
        <f>"xlswrite('G:\Mi unidad\1. PROYECTOS TELLO 2022\SCM SPILL OVERS\outputs\pobreza\jefe_hogar\1%\simulacion_1\observado_outputs.xlsx',tratado_"&amp;$A33&amp;","&amp;$A33&amp;");"</f>
        <v>xlswrite('G:\Mi unidad\1. PROYECTOS TELLO 2022\SCM SPILL OVERS\outputs\pobreza\jefe_hogar\1%\simulacion_1\observado_outputs.xlsx',tratado_91,91);</v>
      </c>
      <c r="HF151" s="1" t="str">
        <f>"xlswrite('G:\Mi unidad\1. PROYECTOS TELLO 2022\SCM SPILL OVERS\outputs\pobreza\mujeres\1%\simulacion_1\observado_outputs.xlsx',tratado_"&amp;$A33&amp;","&amp;$A33&amp;");"</f>
        <v>xlswrite('G:\Mi unidad\1. PROYECTOS TELLO 2022\SCM SPILL OVERS\outputs\pobreza\mujeres\1%\simulacion_1\observado_outputs.xlsx',tratado_91,91);</v>
      </c>
      <c r="HL151" s="1" t="str">
        <f>"xlswrite('G:\Mi unidad\1. PROYECTOS TELLO 2022\SCM SPILL OVERS\outputs\pobreza\criminalidad\1%\simulacion_1\observado_outputs.xlsx',tratado_"&amp;$A33&amp;","&amp;$A33&amp;");"</f>
        <v>xlswrite('G:\Mi unidad\1. PROYECTOS TELLO 2022\SCM SPILL OVERS\outputs\pobreza\criminalidad\1%\simulacion_1\observado_outputs.xlsx',tratado_91,91);</v>
      </c>
      <c r="HS151">
        <v>57</v>
      </c>
      <c r="HT151" t="str">
        <f>"    [p_value_"&amp;HS151&amp; ",lb_"&amp;HS151&amp;",ub_"&amp;HS151&amp;"] = sp_andrews_te(Y_pre_"&amp;HS151&amp;",pobreza_"&amp;HS151&amp;"(:,T+s),A_"&amp;HS151&amp;",C,.05);"</f>
        <v xml:space="preserve">    [p_value_57,lb_57,ub_57] = sp_andrews_te(Y_pre_57,pobreza_57(:,T+s),A_57,C,.05);</v>
      </c>
      <c r="HZ151">
        <v>79</v>
      </c>
      <c r="IA151" t="str">
        <f>"    spillover_test_"&amp;HZ151&amp;"(s) = sp_andrews(Y_pre_"&amp;HZ151&amp;",pobreza_"&amp;HZ151&amp;"(:,T+s),A_"&amp;HZ151&amp;",C,d,alpha_sig);"</f>
        <v xml:space="preserve">    spillover_test_79(s) = sp_andrews(Y_pre_79,pobreza_79(:,T+s),A_79,C,d,alpha_sig);</v>
      </c>
      <c r="IG151">
        <v>88</v>
      </c>
      <c r="IH151" t="str">
        <f>"xlswrite('G:\Mi unidad\1. PROYECTOS TELLO 2022\SCM SPILL OVERS\outputs\pobreza\bajo_niv_educ\1%\simulacion_1\output_tests.xlsx',spillover_test_"&amp;IG151&amp;"','sp_test_"&amp;IG151&amp;"');"</f>
        <v>xlswrite('G:\Mi unidad\1. PROYECTOS TELLO 2022\SCM SPILL OVERS\outputs\pobreza\bajo_niv_educ\1%\simulacion_1\output_tests.xlsx',spillover_test_88','sp_test_88');</v>
      </c>
      <c r="IU151">
        <v>88</v>
      </c>
      <c r="IV151" t="str">
        <f>"xlswrite('G:\Mi unidad\1. PROYECTOS TELLO 2022\SCM SPILL OVERS\outputs\pobreza\bajo_ingreso\1%\simulacion_1\output_tests.xlsx',spillover_test_"&amp;IU151&amp;"','sp_test_"&amp;IU151&amp;"');"</f>
        <v>xlswrite('G:\Mi unidad\1. PROYECTOS TELLO 2022\SCM SPILL OVERS\outputs\pobreza\bajo_ingreso\1%\simulacion_1\output_tests.xlsx',spillover_test_88','sp_test_88');</v>
      </c>
      <c r="JG151">
        <v>88</v>
      </c>
      <c r="JH151" t="str">
        <f>"xlswrite('G:\Mi unidad\1. PROYECTOS TELLO 2022\SCM SPILL OVERS\outputs\pobreza\densidad\1%\simulacion_1\output_tests.xlsx',spillover_test_"&amp;JG151&amp;"','sp_test_"&amp;JG151&amp;"');"</f>
        <v>xlswrite('G:\Mi unidad\1. PROYECTOS TELLO 2022\SCM SPILL OVERS\outputs\pobreza\densidad\1%\simulacion_1\output_tests.xlsx',spillover_test_88','sp_test_88');</v>
      </c>
      <c r="JS151">
        <v>88</v>
      </c>
      <c r="JT151" t="str">
        <f>"xlswrite('G:\Mi unidad\1. PROYECTOS TELLO 2022\SCM SPILL OVERS\outputs\pobreza\densidad_g\1%\simulacion_1\output_tests.xlsx',spillover_test_"&amp;JS151&amp;"','sp_test_"&amp;JS151&amp;"');"</f>
        <v>xlswrite('G:\Mi unidad\1. PROYECTOS TELLO 2022\SCM SPILL OVERS\outputs\pobreza\densidad_g\1%\simulacion_1\output_tests.xlsx',spillover_test_88','sp_test_88');</v>
      </c>
      <c r="KE151">
        <v>88</v>
      </c>
      <c r="KF151" t="str">
        <f>"xlswrite('G:\Mi unidad\1. PROYECTOS TELLO 2022\SCM SPILL OVERS\outputs\pobreza\distancia_centro_salud\1%\simulacion_1\output_tests.xlsx',spillover_test_"&amp;KE151&amp;"','sp_test_"&amp;KE151&amp;"');"</f>
        <v>xlswrite('G:\Mi unidad\1. PROYECTOS TELLO 2022\SCM SPILL OVERS\outputs\pobreza\distancia_centro_salud\1%\simulacion_1\output_tests.xlsx',spillover_test_88','sp_test_88');</v>
      </c>
      <c r="KR151">
        <v>88</v>
      </c>
      <c r="KS151" t="str">
        <f>"xlswrite('G:\Mi unidad\1. PROYECTOS TELLO 2022\SCM SPILL OVERS\outputs\pobreza\informalidad\1%\simulacion_1\output_tests.xlsx',spillover_test_"&amp;KR151&amp;"','sp_test_"&amp;KR151&amp;"');"</f>
        <v>xlswrite('G:\Mi unidad\1. PROYECTOS TELLO 2022\SCM SPILL OVERS\outputs\pobreza\informalidad\1%\simulacion_1\output_tests.xlsx',spillover_test_88','sp_test_88');</v>
      </c>
      <c r="LE151">
        <v>88</v>
      </c>
      <c r="LF151" t="str">
        <f>"xlswrite('G:\Mi unidad\1. PROYECTOS TELLO 2022\SCM SPILL OVERS\outputs\pobreza\alimentos\1%\simulacion_1\output_tests.xlsx',spillover_test_"&amp;LE151&amp;"','sp_test_"&amp;LE151&amp;"');"</f>
        <v>xlswrite('G:\Mi unidad\1. PROYECTOS TELLO 2022\SCM SPILL OVERS\outputs\pobreza\alimentos\1%\simulacion_1\output_tests.xlsx',spillover_test_88','sp_test_88');</v>
      </c>
      <c r="LL151">
        <v>88</v>
      </c>
      <c r="LM151" t="str">
        <f>"xlswrite('G:\Mi unidad\1. PROYECTOS TELLO 2022\SCM SPILL OVERS\outputs\pobreza\jefe_hogar\1%\simulacion_1\output_tests.xlsx',spillover_test_"&amp;LL151&amp;"','sp_test_"&amp;LL151&amp;"');"</f>
        <v>xlswrite('G:\Mi unidad\1. PROYECTOS TELLO 2022\SCM SPILL OVERS\outputs\pobreza\jefe_hogar\1%\simulacion_1\output_tests.xlsx',spillover_test_88','sp_test_88');</v>
      </c>
      <c r="LS151">
        <v>88</v>
      </c>
      <c r="LT151" t="str">
        <f>"xlswrite('G:\Mi unidad\1. PROYECTOS TELLO 2022\SCM SPILL OVERS\outputs\pobreza\mujeres\1%\simulacion_1\output_tests.xlsx',spillover_test_"&amp;LS151&amp;"','sp_test_"&amp;LS151&amp;"');"</f>
        <v>xlswrite('G:\Mi unidad\1. PROYECTOS TELLO 2022\SCM SPILL OVERS\outputs\pobreza\mujeres\1%\simulacion_1\output_tests.xlsx',spillover_test_88','sp_test_88');</v>
      </c>
      <c r="ME151">
        <v>88</v>
      </c>
      <c r="MF151" t="str">
        <f>"xlswrite('G:\Mi unidad\1. PROYECTOS TELLO 2022\SCM SPILL OVERS\outputs\pobreza\criminalidad\1%\simulacion_1\output_tests.xlsx',spillover_test_"&amp;ME151&amp;"','sp_test_"&amp;ME151&amp;"');"</f>
        <v>xlswrite('G:\Mi unidad\1. PROYECTOS TELLO 2022\SCM SPILL OVERS\outputs\pobreza\criminalidad\1%\simulacion_1\output_tests.xlsx',spillover_test_88','sp_test_88');</v>
      </c>
    </row>
    <row r="152" spans="64:344" x14ac:dyDescent="0.3">
      <c r="BL152">
        <v>89</v>
      </c>
      <c r="BM152" s="1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P152">
        <v>89</v>
      </c>
      <c r="CQ152" t="str">
        <f>"%A_"&amp;CP152</f>
        <v>%A_89</v>
      </c>
      <c r="CW152">
        <v>89</v>
      </c>
      <c r="CX152" t="str">
        <f>"%A_"&amp;CW152</f>
        <v>%A_89</v>
      </c>
      <c r="DB152">
        <v>89</v>
      </c>
      <c r="DC152" t="str">
        <f>"%A_"&amp;DB152</f>
        <v>%A_89</v>
      </c>
      <c r="DG152">
        <v>89</v>
      </c>
      <c r="DH152" t="str">
        <f>"%A_"&amp;DG152</f>
        <v>%A_89</v>
      </c>
      <c r="DL152">
        <v>89</v>
      </c>
      <c r="DM152" t="str">
        <f>"%A_"&amp;DL152</f>
        <v>%A_89</v>
      </c>
      <c r="DQ152" s="1"/>
      <c r="EG152">
        <v>66</v>
      </c>
      <c r="EH152" s="1" t="str">
        <f>"synthetic_control_sp_"&amp;EG152&amp;"(T+s) = Y_"&amp;EG152&amp;"(1,T+s)-alpha1_hat_vec_"&amp;EG152&amp;"(s);"</f>
        <v>synthetic_control_sp_66(T+s) = Y_66(1,T+s)-alpha1_hat_vec_66(s);</v>
      </c>
      <c r="FF152" s="1" t="str">
        <f>"xlswrite('G:\Mi unidad\1. PROYECTOS TELLO 2022\SCM SPILL OVERS\outputs\pobreza\distancia_centro_salud\1%\simulacion_1\observado_outputs.xlsx',tratado_"&amp;$A34&amp;","&amp;$A34&amp;");"</f>
        <v>xlswrite('G:\Mi unidad\1. PROYECTOS TELLO 2022\SCM SPILL OVERS\outputs\pobreza\distancia_centro_salud\1%\simulacion_1\observado_outputs.xlsx',tratado_92,92);</v>
      </c>
      <c r="FM152" s="1" t="str">
        <f>"xlswrite('G:\Mi unidad\1. PROYECTOS TELLO 2022\SCM SPILL OVERS\outputs\pobreza\informalidad\1%\simulacion_1\observado_outputs.xlsx',tratado_"&amp;$A34&amp;","&amp;$A34&amp;");"</f>
        <v>xlswrite('G:\Mi unidad\1. PROYECTOS TELLO 2022\SCM SPILL OVERS\outputs\pobreza\informalidad\1%\simulacion_1\observado_outputs.xlsx',tratado_92,92);</v>
      </c>
      <c r="FS152" s="1" t="str">
        <f>"xlswrite('G:\Mi unidad\1. PROYECTOS TELLO 2022\SCM SPILL OVERS\outputs\pobreza\densidad\1%\simulacion_1\observado_outputs.xlsx',tratado_"&amp;$A34&amp;","&amp;$A34&amp;");"</f>
        <v>xlswrite('G:\Mi unidad\1. PROYECTOS TELLO 2022\SCM SPILL OVERS\outputs\pobreza\densidad\1%\simulacion_1\observado_outputs.xlsx',tratado_92,92);</v>
      </c>
      <c r="FZ152" s="1" t="str">
        <f>"xlswrite('G:\Mi unidad\1. PROYECTOS TELLO 2022\SCM SPILL OVERS\outputs\pobreza\bajo_niv_educ\1%\simulacion_1\observado_outputs.xlsx',tratado_"&amp;$A34&amp;","&amp;$A34&amp;");"</f>
        <v>xlswrite('G:\Mi unidad\1. PROYECTOS TELLO 2022\SCM SPILL OVERS\outputs\pobreza\bajo_niv_educ\1%\simulacion_1\observado_outputs.xlsx',tratado_92,92);</v>
      </c>
      <c r="GF152" s="1" t="str">
        <f>"xlswrite('G:\Mi unidad\1. PROYECTOS TELLO 2022\SCM SPILL OVERS\outputs\pobreza\bajo_ingreso\1%\simulacion_1\observado_outputs.xlsx',tratado_"&amp;$A34&amp;","&amp;$A34&amp;");"</f>
        <v>xlswrite('G:\Mi unidad\1. PROYECTOS TELLO 2022\SCM SPILL OVERS\outputs\pobreza\bajo_ingreso\1%\simulacion_1\observado_outputs.xlsx',tratado_92,92);</v>
      </c>
      <c r="GL152" s="1" t="str">
        <f>"xlswrite('G:\Mi unidad\1. PROYECTOS TELLO 2022\SCM SPILL OVERS\outputs\pobreza\densidad_g\1%\simulacion_1\observado_outputs.xlsx',tratado_"&amp;$A34&amp;","&amp;$A34&amp;");"</f>
        <v>xlswrite('G:\Mi unidad\1. PROYECTOS TELLO 2022\SCM SPILL OVERS\outputs\pobreza\densidad_g\1%\simulacion_1\observado_outputs.xlsx',tratado_92,92);</v>
      </c>
      <c r="GS152" s="1" t="str">
        <f>"xlswrite('G:\Mi unidad\1. PROYECTOS TELLO 2022\SCM SPILL OVERS\outputs\pobreza\alimentos\1%\simulacion_1\observado_outputs.xlsx',tratado_"&amp;$A34&amp;","&amp;$A34&amp;");"</f>
        <v>xlswrite('G:\Mi unidad\1. PROYECTOS TELLO 2022\SCM SPILL OVERS\outputs\pobreza\alimentos\1%\simulacion_1\observado_outputs.xlsx',tratado_92,92);</v>
      </c>
      <c r="GZ152" s="1" t="str">
        <f>"xlswrite('G:\Mi unidad\1. PROYECTOS TELLO 2022\SCM SPILL OVERS\outputs\pobreza\jefe_hogar\1%\simulacion_1\observado_outputs.xlsx',tratado_"&amp;$A34&amp;","&amp;$A34&amp;");"</f>
        <v>xlswrite('G:\Mi unidad\1. PROYECTOS TELLO 2022\SCM SPILL OVERS\outputs\pobreza\jefe_hogar\1%\simulacion_1\observado_outputs.xlsx',tratado_92,92);</v>
      </c>
      <c r="HF152" s="1" t="str">
        <f>"xlswrite('G:\Mi unidad\1. PROYECTOS TELLO 2022\SCM SPILL OVERS\outputs\pobreza\mujeres\1%\simulacion_1\observado_outputs.xlsx',tratado_"&amp;$A34&amp;","&amp;$A34&amp;");"</f>
        <v>xlswrite('G:\Mi unidad\1. PROYECTOS TELLO 2022\SCM SPILL OVERS\outputs\pobreza\mujeres\1%\simulacion_1\observado_outputs.xlsx',tratado_92,92);</v>
      </c>
      <c r="HL152" s="1" t="str">
        <f>"xlswrite('G:\Mi unidad\1. PROYECTOS TELLO 2022\SCM SPILL OVERS\outputs\pobreza\criminalidad\1%\simulacion_1\observado_outputs.xlsx',tratado_"&amp;$A34&amp;","&amp;$A34&amp;");"</f>
        <v>xlswrite('G:\Mi unidad\1. PROYECTOS TELLO 2022\SCM SPILL OVERS\outputs\pobreza\criminalidad\1%\simulacion_1\observado_outputs.xlsx',tratado_92,92);</v>
      </c>
      <c r="HS152">
        <v>57</v>
      </c>
      <c r="HT152" t="str">
        <f>"    p_value_vec_"&amp;HS152&amp;"(s) = p_value_"&amp;HS152&amp;";"</f>
        <v xml:space="preserve">    p_value_vec_57(s) = p_value_57;</v>
      </c>
      <c r="HZ152">
        <v>79</v>
      </c>
      <c r="IA152" t="s">
        <v>18</v>
      </c>
      <c r="IG152">
        <v>89</v>
      </c>
      <c r="IH152" t="str">
        <f>"xlswrite('G:\Mi unidad\1. PROYECTOS TELLO 2022\SCM SPILL OVERS\outputs\pobreza\bajo_niv_educ\1%\simulacion_1\output_tests.xlsx',lb_vec_"&amp;IG152&amp;"','lb_vec_"&amp;IG152&amp;"');"</f>
        <v>xlswrite('G:\Mi unidad\1. PROYECTOS TELLO 2022\SCM SPILL OVERS\outputs\pobreza\bajo_niv_educ\1%\simulacion_1\output_tests.xlsx',lb_vec_89','lb_vec_89');</v>
      </c>
      <c r="IU152">
        <v>89</v>
      </c>
      <c r="IV152" t="str">
        <f>"xlswrite('G:\Mi unidad\1. PROYECTOS TELLO 2022\SCM SPILL OVERS\outputs\pobreza\bajo_ingreso\1%\simulacion_1\output_tests.xlsx',lb_vec_"&amp;IU152&amp;"','lb_vec_"&amp;IU152&amp;"');"</f>
        <v>xlswrite('G:\Mi unidad\1. PROYECTOS TELLO 2022\SCM SPILL OVERS\outputs\pobreza\bajo_ingreso\1%\simulacion_1\output_tests.xlsx',lb_vec_89','lb_vec_89');</v>
      </c>
      <c r="JG152">
        <v>89</v>
      </c>
      <c r="JH152" t="str">
        <f>"xlswrite('G:\Mi unidad\1. PROYECTOS TELLO 2022\SCM SPILL OVERS\outputs\pobreza\densidad\1%\simulacion_1\output_tests.xlsx',lb_vec_"&amp;JG152&amp;"','lb_vec_"&amp;JG152&amp;"');"</f>
        <v>xlswrite('G:\Mi unidad\1. PROYECTOS TELLO 2022\SCM SPILL OVERS\outputs\pobreza\densidad\1%\simulacion_1\output_tests.xlsx',lb_vec_89','lb_vec_89');</v>
      </c>
      <c r="JS152">
        <v>89</v>
      </c>
      <c r="JT152" t="str">
        <f>"xlswrite('G:\Mi unidad\1. PROYECTOS TELLO 2022\SCM SPILL OVERS\outputs\pobreza\densidad_g\1%\simulacion_1\output_tests.xlsx',lb_vec_"&amp;JS152&amp;"','lb_vec_"&amp;JS152&amp;"');"</f>
        <v>xlswrite('G:\Mi unidad\1. PROYECTOS TELLO 2022\SCM SPILL OVERS\outputs\pobreza\densidad_g\1%\simulacion_1\output_tests.xlsx',lb_vec_89','lb_vec_89');</v>
      </c>
      <c r="KE152">
        <v>89</v>
      </c>
      <c r="KF152" t="str">
        <f>"xlswrite('G:\Mi unidad\1. PROYECTOS TELLO 2022\SCM SPILL OVERS\outputs\pobreza\distancia_centro_salud\1%\simulacion_1\output_tests.xlsx',lb_vec_"&amp;KE152&amp;"','lb_vec_"&amp;KE152&amp;"');"</f>
        <v>xlswrite('G:\Mi unidad\1. PROYECTOS TELLO 2022\SCM SPILL OVERS\outputs\pobreza\distancia_centro_salud\1%\simulacion_1\output_tests.xlsx',lb_vec_89','lb_vec_89');</v>
      </c>
      <c r="KR152">
        <v>89</v>
      </c>
      <c r="KS152" t="str">
        <f>"xlswrite('G:\Mi unidad\1. PROYECTOS TELLO 2022\SCM SPILL OVERS\outputs\pobreza\informalidad\1%\simulacion_1\output_tests.xlsx',lb_vec_"&amp;KR152&amp;"','lb_vec_"&amp;KR152&amp;"');"</f>
        <v>xlswrite('G:\Mi unidad\1. PROYECTOS TELLO 2022\SCM SPILL OVERS\outputs\pobreza\informalidad\1%\simulacion_1\output_tests.xlsx',lb_vec_89','lb_vec_89');</v>
      </c>
      <c r="LE152">
        <v>89</v>
      </c>
      <c r="LF152" t="str">
        <f>"xlswrite('G:\Mi unidad\1. PROYECTOS TELLO 2022\SCM SPILL OVERS\outputs\pobreza\alimentos\1%\simulacion_1\output_tests.xlsx',lb_vec_"&amp;LE152&amp;"','lb_vec_"&amp;LE152&amp;"');"</f>
        <v>xlswrite('G:\Mi unidad\1. PROYECTOS TELLO 2022\SCM SPILL OVERS\outputs\pobreza\alimentos\1%\simulacion_1\output_tests.xlsx',lb_vec_89','lb_vec_89');</v>
      </c>
      <c r="LL152">
        <v>89</v>
      </c>
      <c r="LM152" t="str">
        <f>"xlswrite('G:\Mi unidad\1. PROYECTOS TELLO 2022\SCM SPILL OVERS\outputs\pobreza\jefe_hogar\1%\simulacion_1\output_tests.xlsx',lb_vec_"&amp;LL152&amp;"','lb_vec_"&amp;LL152&amp;"');"</f>
        <v>xlswrite('G:\Mi unidad\1. PROYECTOS TELLO 2022\SCM SPILL OVERS\outputs\pobreza\jefe_hogar\1%\simulacion_1\output_tests.xlsx',lb_vec_89','lb_vec_89');</v>
      </c>
      <c r="LS152">
        <v>89</v>
      </c>
      <c r="LT152" t="str">
        <f>"xlswrite('G:\Mi unidad\1. PROYECTOS TELLO 2022\SCM SPILL OVERS\outputs\pobreza\mujeres\1%\simulacion_1\output_tests.xlsx',lb_vec_"&amp;LS152&amp;"','lb_vec_"&amp;LS152&amp;"');"</f>
        <v>xlswrite('G:\Mi unidad\1. PROYECTOS TELLO 2022\SCM SPILL OVERS\outputs\pobreza\mujeres\1%\simulacion_1\output_tests.xlsx',lb_vec_89','lb_vec_89');</v>
      </c>
      <c r="ME152">
        <v>89</v>
      </c>
      <c r="MF152" t="str">
        <f>"xlswrite('G:\Mi unidad\1. PROYECTOS TELLO 2022\SCM SPILL OVERS\outputs\pobreza\criminalidad\1%\simulacion_1\output_tests.xlsx',lb_vec_"&amp;ME152&amp;"','lb_vec_"&amp;ME152&amp;"');"</f>
        <v>xlswrite('G:\Mi unidad\1. PROYECTOS TELLO 2022\SCM SPILL OVERS\outputs\pobreza\criminalidad\1%\simulacion_1\output_tests.xlsx',lb_vec_89','lb_vec_89');</v>
      </c>
    </row>
    <row r="153" spans="64:344" x14ac:dyDescent="0.3">
      <c r="BL153">
        <v>89</v>
      </c>
      <c r="BM153" s="1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P153">
        <v>89</v>
      </c>
      <c r="CQ153" t="str">
        <f>"% Provincia_"&amp;CP153</f>
        <v>% Provincia_89</v>
      </c>
      <c r="CW153">
        <v>89</v>
      </c>
      <c r="CX153" t="str">
        <f>"% Provincia_"&amp;CW153</f>
        <v>% Provincia_89</v>
      </c>
      <c r="DB153">
        <v>89</v>
      </c>
      <c r="DC153" t="str">
        <f>"% Provincia_"&amp;DB153</f>
        <v>% Provincia_89</v>
      </c>
      <c r="DG153">
        <v>89</v>
      </c>
      <c r="DH153" t="str">
        <f>"% Provincia_"&amp;DG153</f>
        <v>% Provincia_89</v>
      </c>
      <c r="DL153">
        <v>89</v>
      </c>
      <c r="DM153" t="str">
        <f>"% Provincia_"&amp;DL153</f>
        <v>% Provincia_89</v>
      </c>
      <c r="DQ153" s="1"/>
      <c r="EG153">
        <v>66</v>
      </c>
      <c r="EH153" s="3" t="s">
        <v>18</v>
      </c>
      <c r="FF153" s="1" t="str">
        <f>"xlswrite('G:\Mi unidad\1. PROYECTOS TELLO 2022\SCM SPILL OVERS\outputs\pobreza\distancia_centro_salud\1%\simulacion_1\observado_outputs.xlsx',tratado_"&amp;$A35&amp;","&amp;$A35&amp;");"</f>
        <v>xlswrite('G:\Mi unidad\1. PROYECTOS TELLO 2022\SCM SPILL OVERS\outputs\pobreza\distancia_centro_salud\1%\simulacion_1\observado_outputs.xlsx',tratado_95,95);</v>
      </c>
      <c r="FM153" s="1" t="str">
        <f>"xlswrite('G:\Mi unidad\1. PROYECTOS TELLO 2022\SCM SPILL OVERS\outputs\pobreza\informalidad\1%\simulacion_1\observado_outputs.xlsx',tratado_"&amp;$A35&amp;","&amp;$A35&amp;");"</f>
        <v>xlswrite('G:\Mi unidad\1. PROYECTOS TELLO 2022\SCM SPILL OVERS\outputs\pobreza\informalidad\1%\simulacion_1\observado_outputs.xlsx',tratado_95,95);</v>
      </c>
      <c r="FS153" s="1" t="str">
        <f>"xlswrite('G:\Mi unidad\1. PROYECTOS TELLO 2022\SCM SPILL OVERS\outputs\pobreza\densidad\1%\simulacion_1\observado_outputs.xlsx',tratado_"&amp;$A35&amp;","&amp;$A35&amp;");"</f>
        <v>xlswrite('G:\Mi unidad\1. PROYECTOS TELLO 2022\SCM SPILL OVERS\outputs\pobreza\densidad\1%\simulacion_1\observado_outputs.xlsx',tratado_95,95);</v>
      </c>
      <c r="FZ153" s="1" t="str">
        <f>"xlswrite('G:\Mi unidad\1. PROYECTOS TELLO 2022\SCM SPILL OVERS\outputs\pobreza\bajo_niv_educ\1%\simulacion_1\observado_outputs.xlsx',tratado_"&amp;$A35&amp;","&amp;$A35&amp;");"</f>
        <v>xlswrite('G:\Mi unidad\1. PROYECTOS TELLO 2022\SCM SPILL OVERS\outputs\pobreza\bajo_niv_educ\1%\simulacion_1\observado_outputs.xlsx',tratado_95,95);</v>
      </c>
      <c r="GF153" s="1" t="str">
        <f>"xlswrite('G:\Mi unidad\1. PROYECTOS TELLO 2022\SCM SPILL OVERS\outputs\pobreza\bajo_ingreso\1%\simulacion_1\observado_outputs.xlsx',tratado_"&amp;$A35&amp;","&amp;$A35&amp;");"</f>
        <v>xlswrite('G:\Mi unidad\1. PROYECTOS TELLO 2022\SCM SPILL OVERS\outputs\pobreza\bajo_ingreso\1%\simulacion_1\observado_outputs.xlsx',tratado_95,95);</v>
      </c>
      <c r="GL153" s="1" t="str">
        <f>"xlswrite('G:\Mi unidad\1. PROYECTOS TELLO 2022\SCM SPILL OVERS\outputs\pobreza\densidad_g\1%\simulacion_1\observado_outputs.xlsx',tratado_"&amp;$A35&amp;","&amp;$A35&amp;");"</f>
        <v>xlswrite('G:\Mi unidad\1. PROYECTOS TELLO 2022\SCM SPILL OVERS\outputs\pobreza\densidad_g\1%\simulacion_1\observado_outputs.xlsx',tratado_95,95);</v>
      </c>
      <c r="GS153" s="1" t="str">
        <f>"xlswrite('G:\Mi unidad\1. PROYECTOS TELLO 2022\SCM SPILL OVERS\outputs\pobreza\alimentos\1%\simulacion_1\observado_outputs.xlsx',tratado_"&amp;$A35&amp;","&amp;$A35&amp;");"</f>
        <v>xlswrite('G:\Mi unidad\1. PROYECTOS TELLO 2022\SCM SPILL OVERS\outputs\pobreza\alimentos\1%\simulacion_1\observado_outputs.xlsx',tratado_95,95);</v>
      </c>
      <c r="GZ153" s="1" t="str">
        <f>"xlswrite('G:\Mi unidad\1. PROYECTOS TELLO 2022\SCM SPILL OVERS\outputs\pobreza\jefe_hogar\1%\simulacion_1\observado_outputs.xlsx',tratado_"&amp;$A35&amp;","&amp;$A35&amp;");"</f>
        <v>xlswrite('G:\Mi unidad\1. PROYECTOS TELLO 2022\SCM SPILL OVERS\outputs\pobreza\jefe_hogar\1%\simulacion_1\observado_outputs.xlsx',tratado_95,95);</v>
      </c>
      <c r="HF153" s="1" t="str">
        <f>"xlswrite('G:\Mi unidad\1. PROYECTOS TELLO 2022\SCM SPILL OVERS\outputs\pobreza\mujeres\1%\simulacion_1\observado_outputs.xlsx',tratado_"&amp;$A35&amp;","&amp;$A35&amp;");"</f>
        <v>xlswrite('G:\Mi unidad\1. PROYECTOS TELLO 2022\SCM SPILL OVERS\outputs\pobreza\mujeres\1%\simulacion_1\observado_outputs.xlsx',tratado_95,95);</v>
      </c>
      <c r="HL153" s="1" t="str">
        <f>"xlswrite('G:\Mi unidad\1. PROYECTOS TELLO 2022\SCM SPILL OVERS\outputs\pobreza\criminalidad\1%\simulacion_1\observado_outputs.xlsx',tratado_"&amp;$A35&amp;","&amp;$A35&amp;");"</f>
        <v>xlswrite('G:\Mi unidad\1. PROYECTOS TELLO 2022\SCM SPILL OVERS\outputs\pobreza\criminalidad\1%\simulacion_1\observado_outputs.xlsx',tratado_95,95);</v>
      </c>
      <c r="HS153">
        <v>57</v>
      </c>
      <c r="HT153" t="str">
        <f>"    lb_vec_"&amp;HS153&amp;"(s) = lb_"&amp;HS153&amp;";"</f>
        <v xml:space="preserve">    lb_vec_57(s) = lb_57;</v>
      </c>
      <c r="HZ153">
        <v>80</v>
      </c>
      <c r="IA153" t="str">
        <f>"spillover_test_"&amp;HZ153&amp;" = zeros(1,S);"</f>
        <v>spillover_test_80 = zeros(1,S);</v>
      </c>
      <c r="IG153">
        <v>89</v>
      </c>
      <c r="IH153" t="str">
        <f>"xlswrite('G:\Mi unidad\1. PROYECTOS TELLO 2022\SCM SPILL OVERS\outputs\pobreza\bajo_niv_educ\1%\simulacion_1\output_tests.xlsx',ub_vec_"&amp;IG153&amp;"','ub_vec_"&amp;IG153&amp;"');"</f>
        <v>xlswrite('G:\Mi unidad\1. PROYECTOS TELLO 2022\SCM SPILL OVERS\outputs\pobreza\bajo_niv_educ\1%\simulacion_1\output_tests.xlsx',ub_vec_89','ub_vec_89');</v>
      </c>
      <c r="IU153">
        <v>89</v>
      </c>
      <c r="IV153" t="str">
        <f>"xlswrite('G:\Mi unidad\1. PROYECTOS TELLO 2022\SCM SPILL OVERS\outputs\pobreza\bajo_ingreso\1%\simulacion_1\output_tests.xlsx',ub_vec_"&amp;IU153&amp;"','ub_vec_"&amp;IU153&amp;"');"</f>
        <v>xlswrite('G:\Mi unidad\1. PROYECTOS TELLO 2022\SCM SPILL OVERS\outputs\pobreza\bajo_ingreso\1%\simulacion_1\output_tests.xlsx',ub_vec_89','ub_vec_89');</v>
      </c>
      <c r="JG153">
        <v>89</v>
      </c>
      <c r="JH153" t="str">
        <f>"xlswrite('G:\Mi unidad\1. PROYECTOS TELLO 2022\SCM SPILL OVERS\outputs\pobreza\densidad\1%\simulacion_1\output_tests.xlsx',ub_vec_"&amp;JG153&amp;"','ub_vec_"&amp;JG153&amp;"');"</f>
        <v>xlswrite('G:\Mi unidad\1. PROYECTOS TELLO 2022\SCM SPILL OVERS\outputs\pobreza\densidad\1%\simulacion_1\output_tests.xlsx',ub_vec_89','ub_vec_89');</v>
      </c>
      <c r="JS153">
        <v>89</v>
      </c>
      <c r="JT153" t="str">
        <f>"xlswrite('G:\Mi unidad\1. PROYECTOS TELLO 2022\SCM SPILL OVERS\outputs\pobreza\densidad_g\1%\simulacion_1\output_tests.xlsx',ub_vec_"&amp;JS153&amp;"','ub_vec_"&amp;JS153&amp;"');"</f>
        <v>xlswrite('G:\Mi unidad\1. PROYECTOS TELLO 2022\SCM SPILL OVERS\outputs\pobreza\densidad_g\1%\simulacion_1\output_tests.xlsx',ub_vec_89','ub_vec_89');</v>
      </c>
      <c r="KE153">
        <v>89</v>
      </c>
      <c r="KF153" t="str">
        <f>"xlswrite('G:\Mi unidad\1. PROYECTOS TELLO 2022\SCM SPILL OVERS\outputs\pobreza\distancia_centro_salud\1%\simulacion_1\output_tests.xlsx',ub_vec_"&amp;KE153&amp;"','ub_vec_"&amp;KE153&amp;"');"</f>
        <v>xlswrite('G:\Mi unidad\1. PROYECTOS TELLO 2022\SCM SPILL OVERS\outputs\pobreza\distancia_centro_salud\1%\simulacion_1\output_tests.xlsx',ub_vec_89','ub_vec_89');</v>
      </c>
      <c r="KR153">
        <v>89</v>
      </c>
      <c r="KS153" t="str">
        <f>"xlswrite('G:\Mi unidad\1. PROYECTOS TELLO 2022\SCM SPILL OVERS\outputs\pobreza\informalidad\1%\simulacion_1\output_tests.xlsx',ub_vec_"&amp;KR153&amp;"','ub_vec_"&amp;KR153&amp;"');"</f>
        <v>xlswrite('G:\Mi unidad\1. PROYECTOS TELLO 2022\SCM SPILL OVERS\outputs\pobreza\informalidad\1%\simulacion_1\output_tests.xlsx',ub_vec_89','ub_vec_89');</v>
      </c>
      <c r="LE153">
        <v>89</v>
      </c>
      <c r="LF153" t="str">
        <f>"xlswrite('G:\Mi unidad\1. PROYECTOS TELLO 2022\SCM SPILL OVERS\outputs\pobreza\alimentos\1%\simulacion_1\output_tests.xlsx',ub_vec_"&amp;LE153&amp;"','ub_vec_"&amp;LE153&amp;"');"</f>
        <v>xlswrite('G:\Mi unidad\1. PROYECTOS TELLO 2022\SCM SPILL OVERS\outputs\pobreza\alimentos\1%\simulacion_1\output_tests.xlsx',ub_vec_89','ub_vec_89');</v>
      </c>
      <c r="LL153">
        <v>89</v>
      </c>
      <c r="LM153" t="str">
        <f>"xlswrite('G:\Mi unidad\1. PROYECTOS TELLO 2022\SCM SPILL OVERS\outputs\pobreza\jefe_hogar\1%\simulacion_1\output_tests.xlsx',ub_vec_"&amp;LL153&amp;"','ub_vec_"&amp;LL153&amp;"');"</f>
        <v>xlswrite('G:\Mi unidad\1. PROYECTOS TELLO 2022\SCM SPILL OVERS\outputs\pobreza\jefe_hogar\1%\simulacion_1\output_tests.xlsx',ub_vec_89','ub_vec_89');</v>
      </c>
      <c r="LS153">
        <v>89</v>
      </c>
      <c r="LT153" t="str">
        <f>"xlswrite('G:\Mi unidad\1. PROYECTOS TELLO 2022\SCM SPILL OVERS\outputs\pobreza\mujeres\1%\simulacion_1\output_tests.xlsx',ub_vec_"&amp;LS153&amp;"','ub_vec_"&amp;LS153&amp;"');"</f>
        <v>xlswrite('G:\Mi unidad\1. PROYECTOS TELLO 2022\SCM SPILL OVERS\outputs\pobreza\mujeres\1%\simulacion_1\output_tests.xlsx',ub_vec_89','ub_vec_89');</v>
      </c>
      <c r="ME153">
        <v>89</v>
      </c>
      <c r="MF153" t="str">
        <f>"xlswrite('G:\Mi unidad\1. PROYECTOS TELLO 2022\SCM SPILL OVERS\outputs\pobreza\criminalidad\1%\simulacion_1\output_tests.xlsx',ub_vec_"&amp;ME153&amp;"','ub_vec_"&amp;ME153&amp;"');"</f>
        <v>xlswrite('G:\Mi unidad\1. PROYECTOS TELLO 2022\SCM SPILL OVERS\outputs\pobreza\criminalidad\1%\simulacion_1\output_tests.xlsx',ub_vec_89','ub_vec_89');</v>
      </c>
    </row>
    <row r="154" spans="64:344" x14ac:dyDescent="0.3">
      <c r="BL154">
        <v>89</v>
      </c>
      <c r="BM154" s="1" t="str">
        <f>"A_"&amp;BL152&amp;"(:,ind_"&amp;BL152&amp;" == 0) = [];"</f>
        <v>A_89(:,ind_89 == 0) = [];</v>
      </c>
      <c r="BR154">
        <v>89</v>
      </c>
      <c r="BS154" s="1" t="str">
        <f>"ind_"&amp;BR152&amp;" = xlsread('spillover_bajo_niv_educ_"&amp;BR152&amp;".xlsx')"</f>
        <v>ind_89 = xlsread('spillover_bajo_niv_educ_89.xlsx')</v>
      </c>
      <c r="BX154">
        <v>89</v>
      </c>
      <c r="BY154" s="1" t="str">
        <f>"ind_"&amp;BX152&amp;" = xlsread('spillover_bajo_ingreso_"&amp;BX152&amp;".xlsx')"</f>
        <v>ind_89 = xlsread('spillover_bajo_ingreso_89.xlsx')</v>
      </c>
      <c r="CD154">
        <v>89</v>
      </c>
      <c r="CE154" s="1" t="str">
        <f>"ind_"&amp;CD152&amp;" = xlsread('spillover_densidad_"&amp;CD152&amp;".xlsx')"</f>
        <v>ind_89 = xlsread('spillover_densidad_89.xlsx')</v>
      </c>
      <c r="CJ154">
        <v>89</v>
      </c>
      <c r="CK154" s="1" t="str">
        <f>"ind_"&amp;CJ152&amp;" = xlsread('spillover_densidad_g_"&amp;CJ152&amp;".xlsx')"</f>
        <v>ind_89 = xlsread('spillover_densidad_g_89.xlsx')</v>
      </c>
      <c r="CP154">
        <v>89</v>
      </c>
      <c r="CQ154" s="1" t="str">
        <f>"ind_"&amp;CP152&amp;" = xlsread('spillover_tiempo_cs_"&amp;CP152&amp;".xlsx')"</f>
        <v>ind_89 = xlsread('spillover_tiempo_cs_89.xlsx')</v>
      </c>
      <c r="CW154">
        <v>89</v>
      </c>
      <c r="CX154" s="1" t="str">
        <f>"ind_"&amp;CW152&amp;" = xlsread('spillover_alimentos_"&amp;CW152&amp;".xlsx')"</f>
        <v>ind_89 = xlsread('spillover_alimentos_89.xlsx')</v>
      </c>
      <c r="DB154">
        <v>89</v>
      </c>
      <c r="DC154" s="1" t="str">
        <f>"ind_"&amp;DB152&amp;" = xlsread('spillover_criminalidad_"&amp;DB152&amp;".xlsx')"</f>
        <v>ind_89 = xlsread('spillover_criminalidad_89.xlsx')</v>
      </c>
      <c r="DG154">
        <v>89</v>
      </c>
      <c r="DH154" s="1" t="str">
        <f>"ind_"&amp;DG152&amp;" = xlsread('spillover_jefe_hogar_"&amp;DG152&amp;".xlsx')"</f>
        <v>ind_89 = xlsread('spillover_jefe_hogar_89.xlsx')</v>
      </c>
      <c r="DL154">
        <v>89</v>
      </c>
      <c r="DM154" s="1" t="str">
        <f>"ind_"&amp;DL152&amp;" = xlsread('spillover_mujeres_"&amp;DL152&amp;".xlsx')"</f>
        <v>ind_89 = xlsread('spillover_mujeres_89.xlsx')</v>
      </c>
      <c r="DQ154" s="1"/>
      <c r="EG154">
        <v>71</v>
      </c>
      <c r="EH154" s="3" t="str">
        <f>"%PROVINCIA "&amp;EG154</f>
        <v>%PROVINCIA 71</v>
      </c>
      <c r="FF154" s="1" t="str">
        <f>"xlswrite('G:\Mi unidad\1. PROYECTOS TELLO 2022\SCM SPILL OVERS\outputs\pobreza\distancia_centro_salud\1%\simulacion_1\observado_outputs.xlsx',tratado_"&amp;$A36&amp;","&amp;$A36&amp;");"</f>
        <v>xlswrite('G:\Mi unidad\1. PROYECTOS TELLO 2022\SCM SPILL OVERS\outputs\pobreza\distancia_centro_salud\1%\simulacion_1\observado_outputs.xlsx',tratado_100,100);</v>
      </c>
      <c r="FM154" s="1" t="str">
        <f>"xlswrite('G:\Mi unidad\1. PROYECTOS TELLO 2022\SCM SPILL OVERS\outputs\pobreza\informalidad\1%\simulacion_1\observado_outputs.xlsx',tratado_"&amp;$A36&amp;","&amp;$A36&amp;");"</f>
        <v>xlswrite('G:\Mi unidad\1. PROYECTOS TELLO 2022\SCM SPILL OVERS\outputs\pobreza\informalidad\1%\simulacion_1\observado_outputs.xlsx',tratado_100,100);</v>
      </c>
      <c r="FS154" s="1" t="str">
        <f>"xlswrite('G:\Mi unidad\1. PROYECTOS TELLO 2022\SCM SPILL OVERS\outputs\pobreza\densidad\1%\simulacion_1\observado_outputs.xlsx',tratado_"&amp;$A36&amp;","&amp;$A36&amp;");"</f>
        <v>xlswrite('G:\Mi unidad\1. PROYECTOS TELLO 2022\SCM SPILL OVERS\outputs\pobreza\densidad\1%\simulacion_1\observado_outputs.xlsx',tratado_100,100);</v>
      </c>
      <c r="FZ154" s="1" t="str">
        <f>"xlswrite('G:\Mi unidad\1. PROYECTOS TELLO 2022\SCM SPILL OVERS\outputs\pobreza\bajo_niv_educ\1%\simulacion_1\observado_outputs.xlsx',tratado_"&amp;$A36&amp;","&amp;$A36&amp;");"</f>
        <v>xlswrite('G:\Mi unidad\1. PROYECTOS TELLO 2022\SCM SPILL OVERS\outputs\pobreza\bajo_niv_educ\1%\simulacion_1\observado_outputs.xlsx',tratado_100,100);</v>
      </c>
      <c r="GF154" s="1" t="str">
        <f>"xlswrite('G:\Mi unidad\1. PROYECTOS TELLO 2022\SCM SPILL OVERS\outputs\pobreza\bajo_ingreso\1%\simulacion_1\observado_outputs.xlsx',tratado_"&amp;$A36&amp;","&amp;$A36&amp;");"</f>
        <v>xlswrite('G:\Mi unidad\1. PROYECTOS TELLO 2022\SCM SPILL OVERS\outputs\pobreza\bajo_ingreso\1%\simulacion_1\observado_outputs.xlsx',tratado_100,100);</v>
      </c>
      <c r="GL154" s="1" t="str">
        <f>"xlswrite('G:\Mi unidad\1. PROYECTOS TELLO 2022\SCM SPILL OVERS\outputs\pobreza\densidad_g\1%\simulacion_1\observado_outputs.xlsx',tratado_"&amp;$A36&amp;","&amp;$A36&amp;");"</f>
        <v>xlswrite('G:\Mi unidad\1. PROYECTOS TELLO 2022\SCM SPILL OVERS\outputs\pobreza\densidad_g\1%\simulacion_1\observado_outputs.xlsx',tratado_100,100);</v>
      </c>
      <c r="GS154" s="1" t="str">
        <f>"xlswrite('G:\Mi unidad\1. PROYECTOS TELLO 2022\SCM SPILL OVERS\outputs\pobreza\alimentos\1%\simulacion_1\observado_outputs.xlsx',tratado_"&amp;$A36&amp;","&amp;$A36&amp;");"</f>
        <v>xlswrite('G:\Mi unidad\1. PROYECTOS TELLO 2022\SCM SPILL OVERS\outputs\pobreza\alimentos\1%\simulacion_1\observado_outputs.xlsx',tratado_100,100);</v>
      </c>
      <c r="GZ154" s="1" t="str">
        <f>"xlswrite('G:\Mi unidad\1. PROYECTOS TELLO 2022\SCM SPILL OVERS\outputs\pobreza\jefe_hogar\1%\simulacion_1\observado_outputs.xlsx',tratado_"&amp;$A36&amp;","&amp;$A36&amp;");"</f>
        <v>xlswrite('G:\Mi unidad\1. PROYECTOS TELLO 2022\SCM SPILL OVERS\outputs\pobreza\jefe_hogar\1%\simulacion_1\observado_outputs.xlsx',tratado_100,100);</v>
      </c>
      <c r="HF154" s="1" t="str">
        <f>"xlswrite('G:\Mi unidad\1. PROYECTOS TELLO 2022\SCM SPILL OVERS\outputs\pobreza\mujeres\1%\simulacion_1\observado_outputs.xlsx',tratado_"&amp;$A36&amp;","&amp;$A36&amp;");"</f>
        <v>xlswrite('G:\Mi unidad\1. PROYECTOS TELLO 2022\SCM SPILL OVERS\outputs\pobreza\mujeres\1%\simulacion_1\observado_outputs.xlsx',tratado_100,100);</v>
      </c>
      <c r="HL154" s="1" t="str">
        <f>"xlswrite('G:\Mi unidad\1. PROYECTOS TELLO 2022\SCM SPILL OVERS\outputs\pobreza\criminalidad\1%\simulacion_1\observado_outputs.xlsx',tratado_"&amp;$A36&amp;","&amp;$A36&amp;");"</f>
        <v>xlswrite('G:\Mi unidad\1. PROYECTOS TELLO 2022\SCM SPILL OVERS\outputs\pobreza\criminalidad\1%\simulacion_1\observado_outputs.xlsx',tratado_100,100);</v>
      </c>
      <c r="HS154">
        <v>57</v>
      </c>
      <c r="HT154" t="str">
        <f>"    ub_vec_"&amp;HS154&amp;"(s) = ub_"&amp;HS153&amp;";"</f>
        <v xml:space="preserve">    ub_vec_57(s) = ub_57;</v>
      </c>
      <c r="HZ154">
        <v>80</v>
      </c>
      <c r="IA154" t="s">
        <v>35</v>
      </c>
      <c r="IG154">
        <v>89</v>
      </c>
      <c r="IH154" t="str">
        <f>"xlswrite('G:\Mi unidad\1. PROYECTOS TELLO 2022\SCM SPILL OVERS\outputs\pobreza\bajo_niv_educ\1%\simulacion_1\output_tests.xlsx',p_value_vec_"&amp;IG154&amp;"','p_value_vec_"&amp;IG154&amp;"');"</f>
        <v>xlswrite('G:\Mi unidad\1. PROYECTOS TELLO 2022\SCM SPILL OVERS\outputs\pobreza\bajo_niv_educ\1%\simulacion_1\output_tests.xlsx',p_value_vec_89','p_value_vec_89');</v>
      </c>
      <c r="IU154">
        <v>89</v>
      </c>
      <c r="IV154" t="str">
        <f>"xlswrite('G:\Mi unidad\1. PROYECTOS TELLO 2022\SCM SPILL OVERS\outputs\pobreza\bajo_ingreso\1%\simulacion_1\output_tests.xlsx',p_value_vec_"&amp;IU154&amp;"','p_value_vec_"&amp;IU154&amp;"');"</f>
        <v>xlswrite('G:\Mi unidad\1. PROYECTOS TELLO 2022\SCM SPILL OVERS\outputs\pobreza\bajo_ingreso\1%\simulacion_1\output_tests.xlsx',p_value_vec_89','p_value_vec_89');</v>
      </c>
      <c r="JG154">
        <v>89</v>
      </c>
      <c r="JH154" t="str">
        <f>"xlswrite('G:\Mi unidad\1. PROYECTOS TELLO 2022\SCM SPILL OVERS\outputs\pobreza\densidad\1%\simulacion_1\output_tests.xlsx',p_value_vec_"&amp;JG154&amp;"','p_value_vec_"&amp;JG154&amp;"');"</f>
        <v>xlswrite('G:\Mi unidad\1. PROYECTOS TELLO 2022\SCM SPILL OVERS\outputs\pobreza\densidad\1%\simulacion_1\output_tests.xlsx',p_value_vec_89','p_value_vec_89');</v>
      </c>
      <c r="JS154">
        <v>89</v>
      </c>
      <c r="JT154" t="str">
        <f>"xlswrite('G:\Mi unidad\1. PROYECTOS TELLO 2022\SCM SPILL OVERS\outputs\pobreza\densidad_g\1%\simulacion_1\output_tests.xlsx',p_value_vec_"&amp;JS154&amp;"','p_value_vec_"&amp;JS154&amp;"');"</f>
        <v>xlswrite('G:\Mi unidad\1. PROYECTOS TELLO 2022\SCM SPILL OVERS\outputs\pobreza\densidad_g\1%\simulacion_1\output_tests.xlsx',p_value_vec_89','p_value_vec_89');</v>
      </c>
      <c r="KE154">
        <v>89</v>
      </c>
      <c r="KF154" t="str">
        <f>"xlswrite('G:\Mi unidad\1. PROYECTOS TELLO 2022\SCM SPILL OVERS\outputs\pobreza\distancia_centro_salud\1%\simulacion_1\output_tests.xlsx',p_value_vec_"&amp;KE154&amp;"','p_value_vec_"&amp;KE154&amp;"');"</f>
        <v>xlswrite('G:\Mi unidad\1. PROYECTOS TELLO 2022\SCM SPILL OVERS\outputs\pobreza\distancia_centro_salud\1%\simulacion_1\output_tests.xlsx',p_value_vec_89','p_value_vec_89');</v>
      </c>
      <c r="KR154">
        <v>89</v>
      </c>
      <c r="KS154" t="str">
        <f>"xlswrite('G:\Mi unidad\1. PROYECTOS TELLO 2022\SCM SPILL OVERS\outputs\pobreza\informalidad\1%\simulacion_1\output_tests.xlsx',p_value_vec_"&amp;KR154&amp;"','p_value_vec_"&amp;KR154&amp;"');"</f>
        <v>xlswrite('G:\Mi unidad\1. PROYECTOS TELLO 2022\SCM SPILL OVERS\outputs\pobreza\informalidad\1%\simulacion_1\output_tests.xlsx',p_value_vec_89','p_value_vec_89');</v>
      </c>
      <c r="LE154">
        <v>89</v>
      </c>
      <c r="LF154" t="str">
        <f>"xlswrite('G:\Mi unidad\1. PROYECTOS TELLO 2022\SCM SPILL OVERS\outputs\pobreza\alimentos\1%\simulacion_1\output_tests.xlsx',p_value_vec_"&amp;LE154&amp;"','p_value_vec_"&amp;LE154&amp;"');"</f>
        <v>xlswrite('G:\Mi unidad\1. PROYECTOS TELLO 2022\SCM SPILL OVERS\outputs\pobreza\alimentos\1%\simulacion_1\output_tests.xlsx',p_value_vec_89','p_value_vec_89');</v>
      </c>
      <c r="LL154">
        <v>89</v>
      </c>
      <c r="LM154" t="str">
        <f>"xlswrite('G:\Mi unidad\1. PROYECTOS TELLO 2022\SCM SPILL OVERS\outputs\pobreza\jefe_hogar\1%\simulacion_1\output_tests.xlsx',p_value_vec_"&amp;LL154&amp;"','p_value_vec_"&amp;LL154&amp;"');"</f>
        <v>xlswrite('G:\Mi unidad\1. PROYECTOS TELLO 2022\SCM SPILL OVERS\outputs\pobreza\jefe_hogar\1%\simulacion_1\output_tests.xlsx',p_value_vec_89','p_value_vec_89');</v>
      </c>
      <c r="LS154">
        <v>89</v>
      </c>
      <c r="LT154" t="str">
        <f>"xlswrite('G:\Mi unidad\1. PROYECTOS TELLO 2022\SCM SPILL OVERS\outputs\pobreza\mujeres\1%\simulacion_1\output_tests.xlsx',p_value_vec_"&amp;LS154&amp;"','p_value_vec_"&amp;LS154&amp;"');"</f>
        <v>xlswrite('G:\Mi unidad\1. PROYECTOS TELLO 2022\SCM SPILL OVERS\outputs\pobreza\mujeres\1%\simulacion_1\output_tests.xlsx',p_value_vec_89','p_value_vec_89');</v>
      </c>
      <c r="ME154">
        <v>89</v>
      </c>
      <c r="MF154" t="str">
        <f>"xlswrite('G:\Mi unidad\1. PROYECTOS TELLO 2022\SCM SPILL OVERS\outputs\pobreza\criminalidad\1%\simulacion_1\output_tests.xlsx',p_value_vec_"&amp;ME154&amp;"','p_value_vec_"&amp;ME154&amp;"');"</f>
        <v>xlswrite('G:\Mi unidad\1. PROYECTOS TELLO 2022\SCM SPILL OVERS\outputs\pobreza\criminalidad\1%\simulacion_1\output_tests.xlsx',p_value_vec_89','p_value_vec_89');</v>
      </c>
    </row>
    <row r="155" spans="64:344" x14ac:dyDescent="0.3">
      <c r="BL155">
        <v>89</v>
      </c>
      <c r="BR155">
        <v>89</v>
      </c>
      <c r="BS155" s="1" t="str">
        <f>"A_"&amp;BR152&amp;" = eye(N);"</f>
        <v>A_89 = eye(N);</v>
      </c>
      <c r="BX155">
        <v>89</v>
      </c>
      <c r="BY155" s="1" t="str">
        <f>"A_"&amp;BX152&amp;" = eye(N);"</f>
        <v>A_89 = eye(N);</v>
      </c>
      <c r="CD155">
        <v>89</v>
      </c>
      <c r="CE155" s="1" t="str">
        <f>"A_"&amp;CD152&amp;" = eye(N);"</f>
        <v>A_89 = eye(N);</v>
      </c>
      <c r="CJ155">
        <v>89</v>
      </c>
      <c r="CK155" s="1" t="str">
        <f>"A_"&amp;CJ152&amp;" = eye(N);"</f>
        <v>A_89 = eye(N);</v>
      </c>
      <c r="CP155">
        <v>89</v>
      </c>
      <c r="CQ155" s="1" t="str">
        <f>"A_"&amp;CP152&amp;" = eye(N);"</f>
        <v>A_89 = eye(N);</v>
      </c>
      <c r="CW155">
        <v>89</v>
      </c>
      <c r="CX155" s="1" t="str">
        <f>"A_"&amp;CW152&amp;" = eye(N);"</f>
        <v>A_89 = eye(N);</v>
      </c>
      <c r="DB155">
        <v>89</v>
      </c>
      <c r="DC155" s="1" t="str">
        <f>"A_"&amp;DB152&amp;" = eye(N);"</f>
        <v>A_89 = eye(N);</v>
      </c>
      <c r="DG155">
        <v>89</v>
      </c>
      <c r="DH155" s="1" t="str">
        <f>"A_"&amp;DG152&amp;" = eye(N);"</f>
        <v>A_89 = eye(N);</v>
      </c>
      <c r="DL155">
        <v>89</v>
      </c>
      <c r="DM155" s="1" t="str">
        <f>"A_"&amp;DL152&amp;" = eye(N);"</f>
        <v>A_89 = eye(N);</v>
      </c>
      <c r="DQ155" s="1"/>
      <c r="EG155">
        <v>71</v>
      </c>
      <c r="EH155" s="3" t="s">
        <v>17</v>
      </c>
      <c r="FF155" s="1" t="str">
        <f>"xlswrite('G:\Mi unidad\1. PROYECTOS TELLO 2022\SCM SPILL OVERS\outputs\pobreza\distancia_centro_salud\1%\simulacion_1\observado_outputs.xlsx',tratado_"&amp;$A37&amp;","&amp;$A37&amp;");"</f>
        <v>xlswrite('G:\Mi unidad\1. PROYECTOS TELLO 2022\SCM SPILL OVERS\outputs\pobreza\distancia_centro_salud\1%\simulacion_1\observado_outputs.xlsx',tratado_104,104);</v>
      </c>
      <c r="FM155" s="1" t="str">
        <f>"xlswrite('G:\Mi unidad\1. PROYECTOS TELLO 2022\SCM SPILL OVERS\outputs\pobreza\informalidad\1%\simulacion_1\observado_outputs.xlsx',tratado_"&amp;$A37&amp;","&amp;$A37&amp;");"</f>
        <v>xlswrite('G:\Mi unidad\1. PROYECTOS TELLO 2022\SCM SPILL OVERS\outputs\pobreza\informalidad\1%\simulacion_1\observado_outputs.xlsx',tratado_104,104);</v>
      </c>
      <c r="FS155" s="1" t="str">
        <f>"xlswrite('G:\Mi unidad\1. PROYECTOS TELLO 2022\SCM SPILL OVERS\outputs\pobreza\densidad\1%\simulacion_1\observado_outputs.xlsx',tratado_"&amp;$A37&amp;","&amp;$A37&amp;");"</f>
        <v>xlswrite('G:\Mi unidad\1. PROYECTOS TELLO 2022\SCM SPILL OVERS\outputs\pobreza\densidad\1%\simulacion_1\observado_outputs.xlsx',tratado_104,104);</v>
      </c>
      <c r="FZ155" s="1" t="str">
        <f>"xlswrite('G:\Mi unidad\1. PROYECTOS TELLO 2022\SCM SPILL OVERS\outputs\pobreza\bajo_niv_educ\1%\simulacion_1\observado_outputs.xlsx',tratado_"&amp;$A37&amp;","&amp;$A37&amp;");"</f>
        <v>xlswrite('G:\Mi unidad\1. PROYECTOS TELLO 2022\SCM SPILL OVERS\outputs\pobreza\bajo_niv_educ\1%\simulacion_1\observado_outputs.xlsx',tratado_104,104);</v>
      </c>
      <c r="GF155" s="1" t="str">
        <f>"xlswrite('G:\Mi unidad\1. PROYECTOS TELLO 2022\SCM SPILL OVERS\outputs\pobreza\bajo_ingreso\1%\simulacion_1\observado_outputs.xlsx',tratado_"&amp;$A37&amp;","&amp;$A37&amp;");"</f>
        <v>xlswrite('G:\Mi unidad\1. PROYECTOS TELLO 2022\SCM SPILL OVERS\outputs\pobreza\bajo_ingreso\1%\simulacion_1\observado_outputs.xlsx',tratado_104,104);</v>
      </c>
      <c r="GL155" s="1" t="str">
        <f>"xlswrite('G:\Mi unidad\1. PROYECTOS TELLO 2022\SCM SPILL OVERS\outputs\pobreza\densidad_g\1%\simulacion_1\observado_outputs.xlsx',tratado_"&amp;$A37&amp;","&amp;$A37&amp;");"</f>
        <v>xlswrite('G:\Mi unidad\1. PROYECTOS TELLO 2022\SCM SPILL OVERS\outputs\pobreza\densidad_g\1%\simulacion_1\observado_outputs.xlsx',tratado_104,104);</v>
      </c>
      <c r="GS155" s="1" t="str">
        <f>"xlswrite('G:\Mi unidad\1. PROYECTOS TELLO 2022\SCM SPILL OVERS\outputs\pobreza\alimentos\1%\simulacion_1\observado_outputs.xlsx',tratado_"&amp;$A37&amp;","&amp;$A37&amp;");"</f>
        <v>xlswrite('G:\Mi unidad\1. PROYECTOS TELLO 2022\SCM SPILL OVERS\outputs\pobreza\alimentos\1%\simulacion_1\observado_outputs.xlsx',tratado_104,104);</v>
      </c>
      <c r="GZ155" s="1" t="str">
        <f>"xlswrite('G:\Mi unidad\1. PROYECTOS TELLO 2022\SCM SPILL OVERS\outputs\pobreza\jefe_hogar\1%\simulacion_1\observado_outputs.xlsx',tratado_"&amp;$A37&amp;","&amp;$A37&amp;");"</f>
        <v>xlswrite('G:\Mi unidad\1. PROYECTOS TELLO 2022\SCM SPILL OVERS\outputs\pobreza\jefe_hogar\1%\simulacion_1\observado_outputs.xlsx',tratado_104,104);</v>
      </c>
      <c r="HF155" s="1" t="str">
        <f>"xlswrite('G:\Mi unidad\1. PROYECTOS TELLO 2022\SCM SPILL OVERS\outputs\pobreza\mujeres\1%\simulacion_1\observado_outputs.xlsx',tratado_"&amp;$A37&amp;","&amp;$A37&amp;");"</f>
        <v>xlswrite('G:\Mi unidad\1. PROYECTOS TELLO 2022\SCM SPILL OVERS\outputs\pobreza\mujeres\1%\simulacion_1\observado_outputs.xlsx',tratado_104,104);</v>
      </c>
      <c r="HL155" s="1" t="str">
        <f>"xlswrite('G:\Mi unidad\1. PROYECTOS TELLO 2022\SCM SPILL OVERS\outputs\pobreza\criminalidad\1%\simulacion_1\observado_outputs.xlsx',tratado_"&amp;$A37&amp;","&amp;$A37&amp;");"</f>
        <v>xlswrite('G:\Mi unidad\1. PROYECTOS TELLO 2022\SCM SPILL OVERS\outputs\pobreza\criminalidad\1%\simulacion_1\observado_outputs.xlsx',tratado_104,104);</v>
      </c>
      <c r="HS155">
        <v>57</v>
      </c>
      <c r="HT155" t="s">
        <v>18</v>
      </c>
      <c r="HZ155">
        <v>80</v>
      </c>
      <c r="IA155" t="s">
        <v>36</v>
      </c>
      <c r="IG155">
        <v>89</v>
      </c>
      <c r="IH155" t="str">
        <f>"xlswrite('G:\Mi unidad\1. PROYECTOS TELLO 2022\SCM SPILL OVERS\outputs\pobreza\bajo_niv_educ\1%\simulacion_1\output_tests.xlsx',alpha1_hat_vec_"&amp;IG155&amp;"','alpha1_hat_vec_"&amp;IG155&amp;"');"</f>
        <v>xlswrite('G:\Mi unidad\1. PROYECTOS TELLO 2022\SCM SPILL OVERS\outputs\pobreza\bajo_niv_educ\1%\simulacion_1\output_tests.xlsx',alpha1_hat_vec_89','alpha1_hat_vec_89');</v>
      </c>
      <c r="IU155">
        <v>89</v>
      </c>
      <c r="IV155" t="str">
        <f>"xlswrite('G:\Mi unidad\1. PROYECTOS TELLO 2022\SCM SPILL OVERS\outputs\pobreza\bajo_ingreso\1%\simulacion_1\output_tests.xlsx',alpha1_hat_vec_"&amp;IU155&amp;"','alpha1_hat_vec_"&amp;IU155&amp;"');"</f>
        <v>xlswrite('G:\Mi unidad\1. PROYECTOS TELLO 2022\SCM SPILL OVERS\outputs\pobreza\bajo_ingreso\1%\simulacion_1\output_tests.xlsx',alpha1_hat_vec_89','alpha1_hat_vec_89');</v>
      </c>
      <c r="JG155">
        <v>89</v>
      </c>
      <c r="JH155" t="str">
        <f>"xlswrite('G:\Mi unidad\1. PROYECTOS TELLO 2022\SCM SPILL OVERS\outputs\pobreza\densidad\1%\simulacion_1\output_tests.xlsx',alpha1_hat_vec_"&amp;JG155&amp;"','alpha1_hat_vec_"&amp;JG155&amp;"');"</f>
        <v>xlswrite('G:\Mi unidad\1. PROYECTOS TELLO 2022\SCM SPILL OVERS\outputs\pobreza\densidad\1%\simulacion_1\output_tests.xlsx',alpha1_hat_vec_89','alpha1_hat_vec_89');</v>
      </c>
      <c r="JS155">
        <v>89</v>
      </c>
      <c r="JT155" t="str">
        <f>"xlswrite('G:\Mi unidad\1. PROYECTOS TELLO 2022\SCM SPILL OVERS\outputs\pobreza\densidad_g\1%\simulacion_1\output_tests.xlsx',alpha1_hat_vec_"&amp;JS155&amp;"','alpha1_hat_vec_"&amp;JS155&amp;"');"</f>
        <v>xlswrite('G:\Mi unidad\1. PROYECTOS TELLO 2022\SCM SPILL OVERS\outputs\pobreza\densidad_g\1%\simulacion_1\output_tests.xlsx',alpha1_hat_vec_89','alpha1_hat_vec_89');</v>
      </c>
      <c r="KE155">
        <v>89</v>
      </c>
      <c r="KF155" t="str">
        <f>"xlswrite('G:\Mi unidad\1. PROYECTOS TELLO 2022\SCM SPILL OVERS\outputs\pobreza\distancia_centro_salud\1%\simulacion_1\output_tests.xlsx',alpha1_hat_vec_"&amp;KE155&amp;"','alpha1_hat_vec_"&amp;KE155&amp;"');"</f>
        <v>xlswrite('G:\Mi unidad\1. PROYECTOS TELLO 2022\SCM SPILL OVERS\outputs\pobreza\distancia_centro_salud\1%\simulacion_1\output_tests.xlsx',alpha1_hat_vec_89','alpha1_hat_vec_89');</v>
      </c>
      <c r="KR155">
        <v>89</v>
      </c>
      <c r="KS155" t="str">
        <f>"xlswrite('G:\Mi unidad\1. PROYECTOS TELLO 2022\SCM SPILL OVERS\outputs\pobreza\informalidad\1%\simulacion_1\output_tests.xlsx',alpha1_hat_vec_"&amp;KR155&amp;"','alpha1_hat_vec_"&amp;KR155&amp;"');"</f>
        <v>xlswrite('G:\Mi unidad\1. PROYECTOS TELLO 2022\SCM SPILL OVERS\outputs\pobreza\informalidad\1%\simulacion_1\output_tests.xlsx',alpha1_hat_vec_89','alpha1_hat_vec_89');</v>
      </c>
      <c r="LE155">
        <v>89</v>
      </c>
      <c r="LF155" t="str">
        <f>"xlswrite('G:\Mi unidad\1. PROYECTOS TELLO 2022\SCM SPILL OVERS\outputs\pobreza\alimentos\1%\simulacion_1\output_tests.xlsx',alpha1_hat_vec_"&amp;LE155&amp;"','alpha1_hat_vec_"&amp;LE155&amp;"');"</f>
        <v>xlswrite('G:\Mi unidad\1. PROYECTOS TELLO 2022\SCM SPILL OVERS\outputs\pobreza\alimentos\1%\simulacion_1\output_tests.xlsx',alpha1_hat_vec_89','alpha1_hat_vec_89');</v>
      </c>
      <c r="LL155">
        <v>89</v>
      </c>
      <c r="LM155" t="str">
        <f>"xlswrite('G:\Mi unidad\1. PROYECTOS TELLO 2022\SCM SPILL OVERS\outputs\pobreza\jefe_hogar\1%\simulacion_1\output_tests.xlsx',alpha1_hat_vec_"&amp;LL155&amp;"','alpha1_hat_vec_"&amp;LL155&amp;"');"</f>
        <v>xlswrite('G:\Mi unidad\1. PROYECTOS TELLO 2022\SCM SPILL OVERS\outputs\pobreza\jefe_hogar\1%\simulacion_1\output_tests.xlsx',alpha1_hat_vec_89','alpha1_hat_vec_89');</v>
      </c>
      <c r="LS155">
        <v>89</v>
      </c>
      <c r="LT155" t="str">
        <f>"xlswrite('G:\Mi unidad\1. PROYECTOS TELLO 2022\SCM SPILL OVERS\outputs\pobreza\mujeres\1%\simulacion_1\output_tests.xlsx',alpha1_hat_vec_"&amp;LS155&amp;"','alpha1_hat_vec_"&amp;LS155&amp;"');"</f>
        <v>xlswrite('G:\Mi unidad\1. PROYECTOS TELLO 2022\SCM SPILL OVERS\outputs\pobreza\mujeres\1%\simulacion_1\output_tests.xlsx',alpha1_hat_vec_89','alpha1_hat_vec_89');</v>
      </c>
      <c r="ME155">
        <v>89</v>
      </c>
      <c r="MF155" t="str">
        <f>"xlswrite('G:\Mi unidad\1. PROYECTOS TELLO 2022\SCM SPILL OVERS\outputs\pobreza\criminalidad\1%\simulacion_1\output_tests.xlsx',alpha1_hat_vec_"&amp;ME155&amp;"','alpha1_hat_vec_"&amp;ME155&amp;"');"</f>
        <v>xlswrite('G:\Mi unidad\1. PROYECTOS TELLO 2022\SCM SPILL OVERS\outputs\pobreza\criminalidad\1%\simulacion_1\output_tests.xlsx',alpha1_hat_vec_89','alpha1_hat_vec_89');</v>
      </c>
    </row>
    <row r="156" spans="64:344" x14ac:dyDescent="0.3">
      <c r="BL156">
        <v>89</v>
      </c>
      <c r="BR156">
        <v>89</v>
      </c>
      <c r="BS156" s="1" t="str">
        <f>"A_"&amp;BR152&amp;"(:,ind_"&amp;BR152&amp;" == 0) = [];"</f>
        <v>A_89(:,ind_89 == 0) = [];</v>
      </c>
      <c r="BX156">
        <v>89</v>
      </c>
      <c r="BY156" s="1" t="str">
        <f>"A_"&amp;BX152&amp;"(:,ind_"&amp;BX152&amp;" == 0) = [];"</f>
        <v>A_89(:,ind_89 == 0) = [];</v>
      </c>
      <c r="CD156">
        <v>89</v>
      </c>
      <c r="CE156" s="1" t="str">
        <f>"A_"&amp;CD152&amp;"(:,ind_"&amp;CD152&amp;" == 0) = [];"</f>
        <v>A_89(:,ind_89 == 0) = [];</v>
      </c>
      <c r="CJ156">
        <v>89</v>
      </c>
      <c r="CK156" s="1" t="str">
        <f>"A_"&amp;CJ152&amp;"(:,ind_"&amp;CJ152&amp;" == 0) = [];"</f>
        <v>A_89(:,ind_89 == 0) = [];</v>
      </c>
      <c r="CP156">
        <v>89</v>
      </c>
      <c r="CQ156" s="1" t="str">
        <f>"A_"&amp;CP152&amp;"(:,ind_"&amp;CP152&amp;" == 0) = [];"</f>
        <v>A_89(:,ind_89 == 0) = [];</v>
      </c>
      <c r="CW156">
        <v>89</v>
      </c>
      <c r="CX156" s="1" t="str">
        <f>"A_"&amp;CW152&amp;"(:,ind_"&amp;CW152&amp;" == 0) = [];"</f>
        <v>A_89(:,ind_89 == 0) = [];</v>
      </c>
      <c r="DB156">
        <v>89</v>
      </c>
      <c r="DC156" s="1" t="str">
        <f>"A_"&amp;DB152&amp;"(:,ind_"&amp;DB152&amp;" == 0) = [];"</f>
        <v>A_89(:,ind_89 == 0) = [];</v>
      </c>
      <c r="DG156">
        <v>89</v>
      </c>
      <c r="DH156" s="1" t="str">
        <f>"A_"&amp;DG152&amp;"(:,ind_"&amp;DG152&amp;" == 0) = [];"</f>
        <v>A_89(:,ind_89 == 0) = [];</v>
      </c>
      <c r="DL156">
        <v>89</v>
      </c>
      <c r="DM156" s="1" t="str">
        <f>"A_"&amp;DL152&amp;"(:,ind_"&amp;DL152&amp;" == 0) = [];"</f>
        <v>A_89(:,ind_89 == 0) = [];</v>
      </c>
      <c r="DQ156" s="1"/>
      <c r="EG156">
        <v>71</v>
      </c>
      <c r="EH156" s="1" t="str">
        <f>"Y_Ts_"&amp;EG156&amp;" = Y_"&amp;EG156&amp;"(:,T+s);"</f>
        <v>Y_Ts_71 = Y_71(:,T+s);</v>
      </c>
      <c r="FF156" s="1" t="str">
        <f>"xlswrite('G:\Mi unidad\1. PROYECTOS TELLO 2022\SCM SPILL OVERS\outputs\pobreza\distancia_centro_salud\1%\simulacion_1\observado_outputs.xlsx',tratado_"&amp;$A38&amp;","&amp;$A38&amp;");"</f>
        <v>xlswrite('G:\Mi unidad\1. PROYECTOS TELLO 2022\SCM SPILL OVERS\outputs\pobreza\distancia_centro_salud\1%\simulacion_1\observado_outputs.xlsx',tratado_105,105);</v>
      </c>
      <c r="FM156" s="1" t="str">
        <f>"xlswrite('G:\Mi unidad\1. PROYECTOS TELLO 2022\SCM SPILL OVERS\outputs\pobreza\informalidad\1%\simulacion_1\observado_outputs.xlsx',tratado_"&amp;$A38&amp;","&amp;$A38&amp;");"</f>
        <v>xlswrite('G:\Mi unidad\1. PROYECTOS TELLO 2022\SCM SPILL OVERS\outputs\pobreza\informalidad\1%\simulacion_1\observado_outputs.xlsx',tratado_105,105);</v>
      </c>
      <c r="FS156" s="1" t="str">
        <f>"xlswrite('G:\Mi unidad\1. PROYECTOS TELLO 2022\SCM SPILL OVERS\outputs\pobreza\densidad\1%\simulacion_1\observado_outputs.xlsx',tratado_"&amp;$A38&amp;","&amp;$A38&amp;");"</f>
        <v>xlswrite('G:\Mi unidad\1. PROYECTOS TELLO 2022\SCM SPILL OVERS\outputs\pobreza\densidad\1%\simulacion_1\observado_outputs.xlsx',tratado_105,105);</v>
      </c>
      <c r="FZ156" s="1" t="str">
        <f>"xlswrite('G:\Mi unidad\1. PROYECTOS TELLO 2022\SCM SPILL OVERS\outputs\pobreza\bajo_niv_educ\1%\simulacion_1\observado_outputs.xlsx',tratado_"&amp;$A38&amp;","&amp;$A38&amp;");"</f>
        <v>xlswrite('G:\Mi unidad\1. PROYECTOS TELLO 2022\SCM SPILL OVERS\outputs\pobreza\bajo_niv_educ\1%\simulacion_1\observado_outputs.xlsx',tratado_105,105);</v>
      </c>
      <c r="GF156" s="1" t="str">
        <f>"xlswrite('G:\Mi unidad\1. PROYECTOS TELLO 2022\SCM SPILL OVERS\outputs\pobreza\bajo_ingreso\1%\simulacion_1\observado_outputs.xlsx',tratado_"&amp;$A38&amp;","&amp;$A38&amp;");"</f>
        <v>xlswrite('G:\Mi unidad\1. PROYECTOS TELLO 2022\SCM SPILL OVERS\outputs\pobreza\bajo_ingreso\1%\simulacion_1\observado_outputs.xlsx',tratado_105,105);</v>
      </c>
      <c r="GL156" s="1" t="str">
        <f>"xlswrite('G:\Mi unidad\1. PROYECTOS TELLO 2022\SCM SPILL OVERS\outputs\pobreza\densidad_g\1%\simulacion_1\observado_outputs.xlsx',tratado_"&amp;$A38&amp;","&amp;$A38&amp;");"</f>
        <v>xlswrite('G:\Mi unidad\1. PROYECTOS TELLO 2022\SCM SPILL OVERS\outputs\pobreza\densidad_g\1%\simulacion_1\observado_outputs.xlsx',tratado_105,105);</v>
      </c>
      <c r="GS156" s="1" t="str">
        <f>"xlswrite('G:\Mi unidad\1. PROYECTOS TELLO 2022\SCM SPILL OVERS\outputs\pobreza\alimentos\1%\simulacion_1\observado_outputs.xlsx',tratado_"&amp;$A38&amp;","&amp;$A38&amp;");"</f>
        <v>xlswrite('G:\Mi unidad\1. PROYECTOS TELLO 2022\SCM SPILL OVERS\outputs\pobreza\alimentos\1%\simulacion_1\observado_outputs.xlsx',tratado_105,105);</v>
      </c>
      <c r="GZ156" s="1" t="str">
        <f>"xlswrite('G:\Mi unidad\1. PROYECTOS TELLO 2022\SCM SPILL OVERS\outputs\pobreza\jefe_hogar\1%\simulacion_1\observado_outputs.xlsx',tratado_"&amp;$A38&amp;","&amp;$A38&amp;");"</f>
        <v>xlswrite('G:\Mi unidad\1. PROYECTOS TELLO 2022\SCM SPILL OVERS\outputs\pobreza\jefe_hogar\1%\simulacion_1\observado_outputs.xlsx',tratado_105,105);</v>
      </c>
      <c r="HF156" s="1" t="str">
        <f>"xlswrite('G:\Mi unidad\1. PROYECTOS TELLO 2022\SCM SPILL OVERS\outputs\pobreza\mujeres\1%\simulacion_1\observado_outputs.xlsx',tratado_"&amp;$A38&amp;","&amp;$A38&amp;");"</f>
        <v>xlswrite('G:\Mi unidad\1. PROYECTOS TELLO 2022\SCM SPILL OVERS\outputs\pobreza\mujeres\1%\simulacion_1\observado_outputs.xlsx',tratado_105,105);</v>
      </c>
      <c r="HL156" s="1" t="str">
        <f>"xlswrite('G:\Mi unidad\1. PROYECTOS TELLO 2022\SCM SPILL OVERS\outputs\pobreza\criminalidad\1%\simulacion_1\observado_outputs.xlsx',tratado_"&amp;$A38&amp;","&amp;$A38&amp;");"</f>
        <v>xlswrite('G:\Mi unidad\1. PROYECTOS TELLO 2022\SCM SPILL OVERS\outputs\pobreza\criminalidad\1%\simulacion_1\observado_outputs.xlsx',tratado_105,105);</v>
      </c>
      <c r="HS156">
        <v>65</v>
      </c>
      <c r="HT156" t="str">
        <f>"p_value_vec_"&amp;HS156&amp;" = zeros(1,S);"</f>
        <v>p_value_vec_65 = zeros(1,S);</v>
      </c>
      <c r="HZ156">
        <v>80</v>
      </c>
      <c r="IA156" t="s">
        <v>37</v>
      </c>
      <c r="IG156">
        <v>89</v>
      </c>
      <c r="IH156" t="str">
        <f>"xlswrite('G:\Mi unidad\1. PROYECTOS TELLO 2022\SCM SPILL OVERS\outputs\pobreza\bajo_niv_educ\1%\simulacion_1\output_tests.xlsx',spillover_test_"&amp;IG156&amp;"','sp_test_"&amp;IG156&amp;"');"</f>
        <v>xlswrite('G:\Mi unidad\1. PROYECTOS TELLO 2022\SCM SPILL OVERS\outputs\pobreza\bajo_niv_educ\1%\simulacion_1\output_tests.xlsx',spillover_test_89','sp_test_89');</v>
      </c>
      <c r="IU156">
        <v>89</v>
      </c>
      <c r="IV156" t="str">
        <f>"xlswrite('G:\Mi unidad\1. PROYECTOS TELLO 2022\SCM SPILL OVERS\outputs\pobreza\bajo_ingreso\1%\simulacion_1\output_tests.xlsx',spillover_test_"&amp;IU156&amp;"','sp_test_"&amp;IU156&amp;"');"</f>
        <v>xlswrite('G:\Mi unidad\1. PROYECTOS TELLO 2022\SCM SPILL OVERS\outputs\pobreza\bajo_ingreso\1%\simulacion_1\output_tests.xlsx',spillover_test_89','sp_test_89');</v>
      </c>
      <c r="JG156">
        <v>89</v>
      </c>
      <c r="JH156" t="str">
        <f>"xlswrite('G:\Mi unidad\1. PROYECTOS TELLO 2022\SCM SPILL OVERS\outputs\pobreza\densidad\1%\simulacion_1\output_tests.xlsx',spillover_test_"&amp;JG156&amp;"','sp_test_"&amp;JG156&amp;"');"</f>
        <v>xlswrite('G:\Mi unidad\1. PROYECTOS TELLO 2022\SCM SPILL OVERS\outputs\pobreza\densidad\1%\simulacion_1\output_tests.xlsx',spillover_test_89','sp_test_89');</v>
      </c>
      <c r="JS156">
        <v>89</v>
      </c>
      <c r="JT156" t="str">
        <f>"xlswrite('G:\Mi unidad\1. PROYECTOS TELLO 2022\SCM SPILL OVERS\outputs\pobreza\densidad_g\1%\simulacion_1\output_tests.xlsx',spillover_test_"&amp;JS156&amp;"','sp_test_"&amp;JS156&amp;"');"</f>
        <v>xlswrite('G:\Mi unidad\1. PROYECTOS TELLO 2022\SCM SPILL OVERS\outputs\pobreza\densidad_g\1%\simulacion_1\output_tests.xlsx',spillover_test_89','sp_test_89');</v>
      </c>
      <c r="KE156">
        <v>89</v>
      </c>
      <c r="KF156" t="str">
        <f>"xlswrite('G:\Mi unidad\1. PROYECTOS TELLO 2022\SCM SPILL OVERS\outputs\pobreza\distancia_centro_salud\1%\simulacion_1\output_tests.xlsx',spillover_test_"&amp;KE156&amp;"','sp_test_"&amp;KE156&amp;"');"</f>
        <v>xlswrite('G:\Mi unidad\1. PROYECTOS TELLO 2022\SCM SPILL OVERS\outputs\pobreza\distancia_centro_salud\1%\simulacion_1\output_tests.xlsx',spillover_test_89','sp_test_89');</v>
      </c>
      <c r="KR156">
        <v>89</v>
      </c>
      <c r="KS156" t="str">
        <f>"xlswrite('G:\Mi unidad\1. PROYECTOS TELLO 2022\SCM SPILL OVERS\outputs\pobreza\informalidad\1%\simulacion_1\output_tests.xlsx',spillover_test_"&amp;KR156&amp;"','sp_test_"&amp;KR156&amp;"');"</f>
        <v>xlswrite('G:\Mi unidad\1. PROYECTOS TELLO 2022\SCM SPILL OVERS\outputs\pobreza\informalidad\1%\simulacion_1\output_tests.xlsx',spillover_test_89','sp_test_89');</v>
      </c>
      <c r="LE156">
        <v>89</v>
      </c>
      <c r="LF156" t="str">
        <f>"xlswrite('G:\Mi unidad\1. PROYECTOS TELLO 2022\SCM SPILL OVERS\outputs\pobreza\alimentos\1%\simulacion_1\output_tests.xlsx',spillover_test_"&amp;LE156&amp;"','sp_test_"&amp;LE156&amp;"');"</f>
        <v>xlswrite('G:\Mi unidad\1. PROYECTOS TELLO 2022\SCM SPILL OVERS\outputs\pobreza\alimentos\1%\simulacion_1\output_tests.xlsx',spillover_test_89','sp_test_89');</v>
      </c>
      <c r="LL156">
        <v>89</v>
      </c>
      <c r="LM156" t="str">
        <f>"xlswrite('G:\Mi unidad\1. PROYECTOS TELLO 2022\SCM SPILL OVERS\outputs\pobreza\jefe_hogar\1%\simulacion_1\output_tests.xlsx',spillover_test_"&amp;LL156&amp;"','sp_test_"&amp;LL156&amp;"');"</f>
        <v>xlswrite('G:\Mi unidad\1. PROYECTOS TELLO 2022\SCM SPILL OVERS\outputs\pobreza\jefe_hogar\1%\simulacion_1\output_tests.xlsx',spillover_test_89','sp_test_89');</v>
      </c>
      <c r="LS156">
        <v>89</v>
      </c>
      <c r="LT156" t="str">
        <f>"xlswrite('G:\Mi unidad\1. PROYECTOS TELLO 2022\SCM SPILL OVERS\outputs\pobreza\mujeres\1%\simulacion_1\output_tests.xlsx',spillover_test_"&amp;LS156&amp;"','sp_test_"&amp;LS156&amp;"');"</f>
        <v>xlswrite('G:\Mi unidad\1. PROYECTOS TELLO 2022\SCM SPILL OVERS\outputs\pobreza\mujeres\1%\simulacion_1\output_tests.xlsx',spillover_test_89','sp_test_89');</v>
      </c>
      <c r="ME156">
        <v>89</v>
      </c>
      <c r="MF156" t="str">
        <f>"xlswrite('G:\Mi unidad\1. PROYECTOS TELLO 2022\SCM SPILL OVERS\outputs\pobreza\criminalidad\1%\simulacion_1\output_tests.xlsx',spillover_test_"&amp;ME156&amp;"','sp_test_"&amp;ME156&amp;"');"</f>
        <v>xlswrite('G:\Mi unidad\1. PROYECTOS TELLO 2022\SCM SPILL OVERS\outputs\pobreza\criminalidad\1%\simulacion_1\output_tests.xlsx',spillover_test_89','sp_test_89');</v>
      </c>
    </row>
    <row r="157" spans="64:344" x14ac:dyDescent="0.3">
      <c r="BL157">
        <v>91</v>
      </c>
      <c r="BM157" s="1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P157">
        <v>91</v>
      </c>
      <c r="CQ157" t="str">
        <f>"%A_"&amp;CP157</f>
        <v>%A_91</v>
      </c>
      <c r="CW157">
        <v>91</v>
      </c>
      <c r="CX157" t="str">
        <f>"%A_"&amp;CW157</f>
        <v>%A_91</v>
      </c>
      <c r="DB157">
        <v>91</v>
      </c>
      <c r="DC157" t="str">
        <f>"%A_"&amp;DB157</f>
        <v>%A_91</v>
      </c>
      <c r="DG157">
        <v>91</v>
      </c>
      <c r="DH157" t="str">
        <f>"%A_"&amp;DG157</f>
        <v>%A_91</v>
      </c>
      <c r="DL157">
        <v>91</v>
      </c>
      <c r="DM157" t="str">
        <f>"%A_"&amp;DL157</f>
        <v>%A_91</v>
      </c>
      <c r="DQ157" s="1"/>
      <c r="EG157">
        <v>71</v>
      </c>
      <c r="EH157" s="1" t="str">
        <f>"gamma_hat_"&amp;EG156&amp;" = (A_"&amp;EG156&amp;"'*M_hat_"&amp;EG156&amp;"*A_"&amp;EG156&amp;")\(A_"&amp;EG156&amp;"'*(eye(N)-B_hat_"&amp;EG156&amp;")'*((eye(N)-B_hat_"&amp;EG156&amp;")*Y_Ts_"&amp;EG156&amp;"-a_hat_"&amp;EG156&amp;"));"</f>
        <v>gamma_hat_71 = (A_71'*M_hat_71*A_71)\(A_71'*(eye(N)-B_hat_71)'*((eye(N)-B_hat_71)*Y_Ts_71-a_hat_71));</v>
      </c>
      <c r="FF157" s="1" t="str">
        <f>"xlswrite('G:\Mi unidad\1. PROYECTOS TELLO 2022\SCM SPILL OVERS\outputs\pobreza\distancia_centro_salud\1%\simulacion_1\observado_outputs.xlsx',tratado_"&amp;$A39&amp;","&amp;$A39&amp;");"</f>
        <v>xlswrite('G:\Mi unidad\1. PROYECTOS TELLO 2022\SCM SPILL OVERS\outputs\pobreza\distancia_centro_salud\1%\simulacion_1\observado_outputs.xlsx',tratado_106,106);</v>
      </c>
      <c r="FM157" s="1" t="str">
        <f>"xlswrite('G:\Mi unidad\1. PROYECTOS TELLO 2022\SCM SPILL OVERS\outputs\pobreza\informalidad\1%\simulacion_1\observado_outputs.xlsx',tratado_"&amp;$A39&amp;","&amp;$A39&amp;");"</f>
        <v>xlswrite('G:\Mi unidad\1. PROYECTOS TELLO 2022\SCM SPILL OVERS\outputs\pobreza\informalidad\1%\simulacion_1\observado_outputs.xlsx',tratado_106,106);</v>
      </c>
      <c r="FS157" s="1" t="str">
        <f>"xlswrite('G:\Mi unidad\1. PROYECTOS TELLO 2022\SCM SPILL OVERS\outputs\pobreza\densidad\1%\simulacion_1\observado_outputs.xlsx',tratado_"&amp;$A39&amp;","&amp;$A39&amp;");"</f>
        <v>xlswrite('G:\Mi unidad\1. PROYECTOS TELLO 2022\SCM SPILL OVERS\outputs\pobreza\densidad\1%\simulacion_1\observado_outputs.xlsx',tratado_106,106);</v>
      </c>
      <c r="FZ157" s="1" t="str">
        <f>"xlswrite('G:\Mi unidad\1. PROYECTOS TELLO 2022\SCM SPILL OVERS\outputs\pobreza\bajo_niv_educ\1%\simulacion_1\observado_outputs.xlsx',tratado_"&amp;$A39&amp;","&amp;$A39&amp;");"</f>
        <v>xlswrite('G:\Mi unidad\1. PROYECTOS TELLO 2022\SCM SPILL OVERS\outputs\pobreza\bajo_niv_educ\1%\simulacion_1\observado_outputs.xlsx',tratado_106,106);</v>
      </c>
      <c r="GF157" s="1" t="str">
        <f>"xlswrite('G:\Mi unidad\1. PROYECTOS TELLO 2022\SCM SPILL OVERS\outputs\pobreza\bajo_ingreso\1%\simulacion_1\observado_outputs.xlsx',tratado_"&amp;$A39&amp;","&amp;$A39&amp;");"</f>
        <v>xlswrite('G:\Mi unidad\1. PROYECTOS TELLO 2022\SCM SPILL OVERS\outputs\pobreza\bajo_ingreso\1%\simulacion_1\observado_outputs.xlsx',tratado_106,106);</v>
      </c>
      <c r="GL157" s="1" t="str">
        <f>"xlswrite('G:\Mi unidad\1. PROYECTOS TELLO 2022\SCM SPILL OVERS\outputs\pobreza\densidad_g\1%\simulacion_1\observado_outputs.xlsx',tratado_"&amp;$A39&amp;","&amp;$A39&amp;");"</f>
        <v>xlswrite('G:\Mi unidad\1. PROYECTOS TELLO 2022\SCM SPILL OVERS\outputs\pobreza\densidad_g\1%\simulacion_1\observado_outputs.xlsx',tratado_106,106);</v>
      </c>
      <c r="GS157" s="1" t="str">
        <f>"xlswrite('G:\Mi unidad\1. PROYECTOS TELLO 2022\SCM SPILL OVERS\outputs\pobreza\alimentos\1%\simulacion_1\observado_outputs.xlsx',tratado_"&amp;$A39&amp;","&amp;$A39&amp;");"</f>
        <v>xlswrite('G:\Mi unidad\1. PROYECTOS TELLO 2022\SCM SPILL OVERS\outputs\pobreza\alimentos\1%\simulacion_1\observado_outputs.xlsx',tratado_106,106);</v>
      </c>
      <c r="GZ157" s="1" t="str">
        <f>"xlswrite('G:\Mi unidad\1. PROYECTOS TELLO 2022\SCM SPILL OVERS\outputs\pobreza\jefe_hogar\1%\simulacion_1\observado_outputs.xlsx',tratado_"&amp;$A39&amp;","&amp;$A39&amp;");"</f>
        <v>xlswrite('G:\Mi unidad\1. PROYECTOS TELLO 2022\SCM SPILL OVERS\outputs\pobreza\jefe_hogar\1%\simulacion_1\observado_outputs.xlsx',tratado_106,106);</v>
      </c>
      <c r="HF157" s="1" t="str">
        <f>"xlswrite('G:\Mi unidad\1. PROYECTOS TELLO 2022\SCM SPILL OVERS\outputs\pobreza\mujeres\1%\simulacion_1\observado_outputs.xlsx',tratado_"&amp;$A39&amp;","&amp;$A39&amp;");"</f>
        <v>xlswrite('G:\Mi unidad\1. PROYECTOS TELLO 2022\SCM SPILL OVERS\outputs\pobreza\mujeres\1%\simulacion_1\observado_outputs.xlsx',tratado_106,106);</v>
      </c>
      <c r="HL157" s="1" t="str">
        <f>"xlswrite('G:\Mi unidad\1. PROYECTOS TELLO 2022\SCM SPILL OVERS\outputs\pobreza\criminalidad\1%\simulacion_1\observado_outputs.xlsx',tratado_"&amp;$A39&amp;","&amp;$A39&amp;");"</f>
        <v>xlswrite('G:\Mi unidad\1. PROYECTOS TELLO 2022\SCM SPILL OVERS\outputs\pobreza\criminalidad\1%\simulacion_1\observado_outputs.xlsx',tratado_106,106);</v>
      </c>
      <c r="HS157">
        <v>65</v>
      </c>
      <c r="HT157" t="str">
        <f>"lb_vec_"&amp;HS157&amp;" = zeros(1,S);"</f>
        <v>lb_vec_65 = zeros(1,S);</v>
      </c>
      <c r="HZ157">
        <v>80</v>
      </c>
      <c r="IA157" t="str">
        <f>"    spillover_test_"&amp;HZ157&amp;"(s) = sp_andrews(Y_pre_"&amp;HZ157&amp;",pobreza_"&amp;HZ157&amp;"(:,T+s),A_"&amp;HZ157&amp;",C,d,alpha_sig);"</f>
        <v xml:space="preserve">    spillover_test_80(s) = sp_andrews(Y_pre_80,pobreza_80(:,T+s),A_80,C,d,alpha_sig);</v>
      </c>
      <c r="IG157">
        <v>91</v>
      </c>
      <c r="IH157" t="str">
        <f>"xlswrite('G:\Mi unidad\1. PROYECTOS TELLO 2022\SCM SPILL OVERS\outputs\pobreza\bajo_niv_educ\1%\simulacion_1\output_tests.xlsx',lb_vec_"&amp;IG157&amp;"','lb_vec_"&amp;IG157&amp;"');"</f>
        <v>xlswrite('G:\Mi unidad\1. PROYECTOS TELLO 2022\SCM SPILL OVERS\outputs\pobreza\bajo_niv_educ\1%\simulacion_1\output_tests.xlsx',lb_vec_91','lb_vec_91');</v>
      </c>
      <c r="IU157">
        <v>91</v>
      </c>
      <c r="IV157" t="str">
        <f>"xlswrite('G:\Mi unidad\1. PROYECTOS TELLO 2022\SCM SPILL OVERS\outputs\pobreza\bajo_ingreso\1%\simulacion_1\output_tests.xlsx',lb_vec_"&amp;IU157&amp;"','lb_vec_"&amp;IU157&amp;"');"</f>
        <v>xlswrite('G:\Mi unidad\1. PROYECTOS TELLO 2022\SCM SPILL OVERS\outputs\pobreza\bajo_ingreso\1%\simulacion_1\output_tests.xlsx',lb_vec_91','lb_vec_91');</v>
      </c>
      <c r="JG157">
        <v>91</v>
      </c>
      <c r="JH157" t="str">
        <f>"xlswrite('G:\Mi unidad\1. PROYECTOS TELLO 2022\SCM SPILL OVERS\outputs\pobreza\densidad\1%\simulacion_1\output_tests.xlsx',lb_vec_"&amp;JG157&amp;"','lb_vec_"&amp;JG157&amp;"');"</f>
        <v>xlswrite('G:\Mi unidad\1. PROYECTOS TELLO 2022\SCM SPILL OVERS\outputs\pobreza\densidad\1%\simulacion_1\output_tests.xlsx',lb_vec_91','lb_vec_91');</v>
      </c>
      <c r="JS157">
        <v>91</v>
      </c>
      <c r="JT157" t="str">
        <f>"xlswrite('G:\Mi unidad\1. PROYECTOS TELLO 2022\SCM SPILL OVERS\outputs\pobreza\densidad_g\1%\simulacion_1\output_tests.xlsx',lb_vec_"&amp;JS157&amp;"','lb_vec_"&amp;JS157&amp;"');"</f>
        <v>xlswrite('G:\Mi unidad\1. PROYECTOS TELLO 2022\SCM SPILL OVERS\outputs\pobreza\densidad_g\1%\simulacion_1\output_tests.xlsx',lb_vec_91','lb_vec_91');</v>
      </c>
      <c r="KE157">
        <v>91</v>
      </c>
      <c r="KF157" t="str">
        <f>"xlswrite('G:\Mi unidad\1. PROYECTOS TELLO 2022\SCM SPILL OVERS\outputs\pobreza\distancia_centro_salud\1%\simulacion_1\output_tests.xlsx',lb_vec_"&amp;KE157&amp;"','lb_vec_"&amp;KE157&amp;"');"</f>
        <v>xlswrite('G:\Mi unidad\1. PROYECTOS TELLO 2022\SCM SPILL OVERS\outputs\pobreza\distancia_centro_salud\1%\simulacion_1\output_tests.xlsx',lb_vec_91','lb_vec_91');</v>
      </c>
      <c r="KR157">
        <v>91</v>
      </c>
      <c r="KS157" t="str">
        <f>"xlswrite('G:\Mi unidad\1. PROYECTOS TELLO 2022\SCM SPILL OVERS\outputs\pobreza\informalidad\1%\simulacion_1\output_tests.xlsx',lb_vec_"&amp;KR157&amp;"','lb_vec_"&amp;KR157&amp;"');"</f>
        <v>xlswrite('G:\Mi unidad\1. PROYECTOS TELLO 2022\SCM SPILL OVERS\outputs\pobreza\informalidad\1%\simulacion_1\output_tests.xlsx',lb_vec_91','lb_vec_91');</v>
      </c>
      <c r="LE157">
        <v>91</v>
      </c>
      <c r="LF157" t="str">
        <f>"xlswrite('G:\Mi unidad\1. PROYECTOS TELLO 2022\SCM SPILL OVERS\outputs\pobreza\alimentos\1%\simulacion_1\output_tests.xlsx',lb_vec_"&amp;LE157&amp;"','lb_vec_"&amp;LE157&amp;"');"</f>
        <v>xlswrite('G:\Mi unidad\1. PROYECTOS TELLO 2022\SCM SPILL OVERS\outputs\pobreza\alimentos\1%\simulacion_1\output_tests.xlsx',lb_vec_91','lb_vec_91');</v>
      </c>
      <c r="LL157">
        <v>91</v>
      </c>
      <c r="LM157" t="str">
        <f>"xlswrite('G:\Mi unidad\1. PROYECTOS TELLO 2022\SCM SPILL OVERS\outputs\pobreza\jefe_hogar\1%\simulacion_1\output_tests.xlsx',lb_vec_"&amp;LL157&amp;"','lb_vec_"&amp;LL157&amp;"');"</f>
        <v>xlswrite('G:\Mi unidad\1. PROYECTOS TELLO 2022\SCM SPILL OVERS\outputs\pobreza\jefe_hogar\1%\simulacion_1\output_tests.xlsx',lb_vec_91','lb_vec_91');</v>
      </c>
      <c r="LS157">
        <v>91</v>
      </c>
      <c r="LT157" t="str">
        <f>"xlswrite('G:\Mi unidad\1. PROYECTOS TELLO 2022\SCM SPILL OVERS\outputs\pobreza\mujeres\1%\simulacion_1\output_tests.xlsx',lb_vec_"&amp;LS157&amp;"','lb_vec_"&amp;LS157&amp;"');"</f>
        <v>xlswrite('G:\Mi unidad\1. PROYECTOS TELLO 2022\SCM SPILL OVERS\outputs\pobreza\mujeres\1%\simulacion_1\output_tests.xlsx',lb_vec_91','lb_vec_91');</v>
      </c>
      <c r="ME157">
        <v>91</v>
      </c>
      <c r="MF157" t="str">
        <f>"xlswrite('G:\Mi unidad\1. PROYECTOS TELLO 2022\SCM SPILL OVERS\outputs\pobreza\criminalidad\1%\simulacion_1\output_tests.xlsx',lb_vec_"&amp;ME157&amp;"','lb_vec_"&amp;ME157&amp;"');"</f>
        <v>xlswrite('G:\Mi unidad\1. PROYECTOS TELLO 2022\SCM SPILL OVERS\outputs\pobreza\criminalidad\1%\simulacion_1\output_tests.xlsx',lb_vec_91','lb_vec_91');</v>
      </c>
    </row>
    <row r="158" spans="64:344" x14ac:dyDescent="0.3">
      <c r="BL158">
        <v>91</v>
      </c>
      <c r="BM158" s="1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P158">
        <v>91</v>
      </c>
      <c r="CQ158" t="str">
        <f>"% Provincia_"&amp;CP158</f>
        <v>% Provincia_91</v>
      </c>
      <c r="CW158">
        <v>91</v>
      </c>
      <c r="CX158" t="str">
        <f>"% Provincia_"&amp;CW158</f>
        <v>% Provincia_91</v>
      </c>
      <c r="DB158">
        <v>91</v>
      </c>
      <c r="DC158" t="str">
        <f>"% Provincia_"&amp;DB158</f>
        <v>% Provincia_91</v>
      </c>
      <c r="DG158">
        <v>91</v>
      </c>
      <c r="DH158" t="str">
        <f>"% Provincia_"&amp;DG158</f>
        <v>% Provincia_91</v>
      </c>
      <c r="DL158">
        <v>91</v>
      </c>
      <c r="DM158" t="str">
        <f>"% Provincia_"&amp;DL158</f>
        <v>% Provincia_91</v>
      </c>
      <c r="DQ158" s="1"/>
      <c r="EG158">
        <v>71</v>
      </c>
      <c r="EH158" s="1" t="str">
        <f>"alpha_hat_"&amp;EG158&amp;" = A_"&amp;EG158&amp;"*gamma_hat_"&amp;EG158&amp;";"</f>
        <v>alpha_hat_71 = A_71*gamma_hat_71;</v>
      </c>
      <c r="FF158" s="1" t="str">
        <f>"xlswrite('G:\Mi unidad\1. PROYECTOS TELLO 2022\SCM SPILL OVERS\outputs\pobreza\distancia_centro_salud\1%\simulacion_1\observado_outputs.xlsx',tratado_"&amp;$A40&amp;","&amp;$A40&amp;");"</f>
        <v>xlswrite('G:\Mi unidad\1. PROYECTOS TELLO 2022\SCM SPILL OVERS\outputs\pobreza\distancia_centro_salud\1%\simulacion_1\observado_outputs.xlsx',tratado_107,107);</v>
      </c>
      <c r="FM158" s="1" t="str">
        <f>"xlswrite('G:\Mi unidad\1. PROYECTOS TELLO 2022\SCM SPILL OVERS\outputs\pobreza\informalidad\1%\simulacion_1\observado_outputs.xlsx',tratado_"&amp;$A40&amp;","&amp;$A40&amp;");"</f>
        <v>xlswrite('G:\Mi unidad\1. PROYECTOS TELLO 2022\SCM SPILL OVERS\outputs\pobreza\informalidad\1%\simulacion_1\observado_outputs.xlsx',tratado_107,107);</v>
      </c>
      <c r="FS158" s="1" t="str">
        <f>"xlswrite('G:\Mi unidad\1. PROYECTOS TELLO 2022\SCM SPILL OVERS\outputs\pobreza\densidad\1%\simulacion_1\observado_outputs.xlsx',tratado_"&amp;$A40&amp;","&amp;$A40&amp;");"</f>
        <v>xlswrite('G:\Mi unidad\1. PROYECTOS TELLO 2022\SCM SPILL OVERS\outputs\pobreza\densidad\1%\simulacion_1\observado_outputs.xlsx',tratado_107,107);</v>
      </c>
      <c r="FZ158" s="1" t="str">
        <f>"xlswrite('G:\Mi unidad\1. PROYECTOS TELLO 2022\SCM SPILL OVERS\outputs\pobreza\bajo_niv_educ\1%\simulacion_1\observado_outputs.xlsx',tratado_"&amp;$A40&amp;","&amp;$A40&amp;");"</f>
        <v>xlswrite('G:\Mi unidad\1. PROYECTOS TELLO 2022\SCM SPILL OVERS\outputs\pobreza\bajo_niv_educ\1%\simulacion_1\observado_outputs.xlsx',tratado_107,107);</v>
      </c>
      <c r="GF158" s="1" t="str">
        <f>"xlswrite('G:\Mi unidad\1. PROYECTOS TELLO 2022\SCM SPILL OVERS\outputs\pobreza\bajo_ingreso\1%\simulacion_1\observado_outputs.xlsx',tratado_"&amp;$A40&amp;","&amp;$A40&amp;");"</f>
        <v>xlswrite('G:\Mi unidad\1. PROYECTOS TELLO 2022\SCM SPILL OVERS\outputs\pobreza\bajo_ingreso\1%\simulacion_1\observado_outputs.xlsx',tratado_107,107);</v>
      </c>
      <c r="GL158" s="1" t="str">
        <f>"xlswrite('G:\Mi unidad\1. PROYECTOS TELLO 2022\SCM SPILL OVERS\outputs\pobreza\densidad_g\1%\simulacion_1\observado_outputs.xlsx',tratado_"&amp;$A40&amp;","&amp;$A40&amp;");"</f>
        <v>xlswrite('G:\Mi unidad\1. PROYECTOS TELLO 2022\SCM SPILL OVERS\outputs\pobreza\densidad_g\1%\simulacion_1\observado_outputs.xlsx',tratado_107,107);</v>
      </c>
      <c r="GS158" s="1" t="str">
        <f>"xlswrite('G:\Mi unidad\1. PROYECTOS TELLO 2022\SCM SPILL OVERS\outputs\pobreza\alimentos\1%\simulacion_1\observado_outputs.xlsx',tratado_"&amp;$A40&amp;","&amp;$A40&amp;");"</f>
        <v>xlswrite('G:\Mi unidad\1. PROYECTOS TELLO 2022\SCM SPILL OVERS\outputs\pobreza\alimentos\1%\simulacion_1\observado_outputs.xlsx',tratado_107,107);</v>
      </c>
      <c r="GZ158" s="1" t="str">
        <f>"xlswrite('G:\Mi unidad\1. PROYECTOS TELLO 2022\SCM SPILL OVERS\outputs\pobreza\jefe_hogar\1%\simulacion_1\observado_outputs.xlsx',tratado_"&amp;$A40&amp;","&amp;$A40&amp;");"</f>
        <v>xlswrite('G:\Mi unidad\1. PROYECTOS TELLO 2022\SCM SPILL OVERS\outputs\pobreza\jefe_hogar\1%\simulacion_1\observado_outputs.xlsx',tratado_107,107);</v>
      </c>
      <c r="HF158" s="1" t="str">
        <f>"xlswrite('G:\Mi unidad\1. PROYECTOS TELLO 2022\SCM SPILL OVERS\outputs\pobreza\mujeres\1%\simulacion_1\observado_outputs.xlsx',tratado_"&amp;$A40&amp;","&amp;$A40&amp;");"</f>
        <v>xlswrite('G:\Mi unidad\1. PROYECTOS TELLO 2022\SCM SPILL OVERS\outputs\pobreza\mujeres\1%\simulacion_1\observado_outputs.xlsx',tratado_107,107);</v>
      </c>
      <c r="HL158" s="1" t="str">
        <f>"xlswrite('G:\Mi unidad\1. PROYECTOS TELLO 2022\SCM SPILL OVERS\outputs\pobreza\criminalidad\1%\simulacion_1\observado_outputs.xlsx',tratado_"&amp;$A40&amp;","&amp;$A40&amp;");"</f>
        <v>xlswrite('G:\Mi unidad\1. PROYECTOS TELLO 2022\SCM SPILL OVERS\outputs\pobreza\criminalidad\1%\simulacion_1\observado_outputs.xlsx',tratado_107,107);</v>
      </c>
      <c r="HS158">
        <v>65</v>
      </c>
      <c r="HT158" t="str">
        <f>"ub_vec_"&amp;HS158&amp;" = zeros(1,S);"</f>
        <v>ub_vec_65 = zeros(1,S);</v>
      </c>
      <c r="HZ158">
        <v>80</v>
      </c>
      <c r="IA158" t="s">
        <v>18</v>
      </c>
      <c r="IG158">
        <v>91</v>
      </c>
      <c r="IH158" t="str">
        <f>"xlswrite('G:\Mi unidad\1. PROYECTOS TELLO 2022\SCM SPILL OVERS\outputs\pobreza\bajo_niv_educ\1%\simulacion_1\output_tests.xlsx',ub_vec_"&amp;IG158&amp;"','ub_vec_"&amp;IG158&amp;"');"</f>
        <v>xlswrite('G:\Mi unidad\1. PROYECTOS TELLO 2022\SCM SPILL OVERS\outputs\pobreza\bajo_niv_educ\1%\simulacion_1\output_tests.xlsx',ub_vec_91','ub_vec_91');</v>
      </c>
      <c r="IU158">
        <v>91</v>
      </c>
      <c r="IV158" t="str">
        <f>"xlswrite('G:\Mi unidad\1. PROYECTOS TELLO 2022\SCM SPILL OVERS\outputs\pobreza\bajo_ingreso\1%\simulacion_1\output_tests.xlsx',ub_vec_"&amp;IU158&amp;"','ub_vec_"&amp;IU158&amp;"');"</f>
        <v>xlswrite('G:\Mi unidad\1. PROYECTOS TELLO 2022\SCM SPILL OVERS\outputs\pobreza\bajo_ingreso\1%\simulacion_1\output_tests.xlsx',ub_vec_91','ub_vec_91');</v>
      </c>
      <c r="JG158">
        <v>91</v>
      </c>
      <c r="JH158" t="str">
        <f>"xlswrite('G:\Mi unidad\1. PROYECTOS TELLO 2022\SCM SPILL OVERS\outputs\pobreza\densidad\1%\simulacion_1\output_tests.xlsx',ub_vec_"&amp;JG158&amp;"','ub_vec_"&amp;JG158&amp;"');"</f>
        <v>xlswrite('G:\Mi unidad\1. PROYECTOS TELLO 2022\SCM SPILL OVERS\outputs\pobreza\densidad\1%\simulacion_1\output_tests.xlsx',ub_vec_91','ub_vec_91');</v>
      </c>
      <c r="JS158">
        <v>91</v>
      </c>
      <c r="JT158" t="str">
        <f>"xlswrite('G:\Mi unidad\1. PROYECTOS TELLO 2022\SCM SPILL OVERS\outputs\pobreza\densidad_g\1%\simulacion_1\output_tests.xlsx',ub_vec_"&amp;JS158&amp;"','ub_vec_"&amp;JS158&amp;"');"</f>
        <v>xlswrite('G:\Mi unidad\1. PROYECTOS TELLO 2022\SCM SPILL OVERS\outputs\pobreza\densidad_g\1%\simulacion_1\output_tests.xlsx',ub_vec_91','ub_vec_91');</v>
      </c>
      <c r="KE158">
        <v>91</v>
      </c>
      <c r="KF158" t="str">
        <f>"xlswrite('G:\Mi unidad\1. PROYECTOS TELLO 2022\SCM SPILL OVERS\outputs\pobreza\distancia_centro_salud\1%\simulacion_1\output_tests.xlsx',ub_vec_"&amp;KE158&amp;"','ub_vec_"&amp;KE158&amp;"');"</f>
        <v>xlswrite('G:\Mi unidad\1. PROYECTOS TELLO 2022\SCM SPILL OVERS\outputs\pobreza\distancia_centro_salud\1%\simulacion_1\output_tests.xlsx',ub_vec_91','ub_vec_91');</v>
      </c>
      <c r="KR158">
        <v>91</v>
      </c>
      <c r="KS158" t="str">
        <f>"xlswrite('G:\Mi unidad\1. PROYECTOS TELLO 2022\SCM SPILL OVERS\outputs\pobreza\informalidad\1%\simulacion_1\output_tests.xlsx',ub_vec_"&amp;KR158&amp;"','ub_vec_"&amp;KR158&amp;"');"</f>
        <v>xlswrite('G:\Mi unidad\1. PROYECTOS TELLO 2022\SCM SPILL OVERS\outputs\pobreza\informalidad\1%\simulacion_1\output_tests.xlsx',ub_vec_91','ub_vec_91');</v>
      </c>
      <c r="LE158">
        <v>91</v>
      </c>
      <c r="LF158" t="str">
        <f>"xlswrite('G:\Mi unidad\1. PROYECTOS TELLO 2022\SCM SPILL OVERS\outputs\pobreza\alimentos\1%\simulacion_1\output_tests.xlsx',ub_vec_"&amp;LE158&amp;"','ub_vec_"&amp;LE158&amp;"');"</f>
        <v>xlswrite('G:\Mi unidad\1. PROYECTOS TELLO 2022\SCM SPILL OVERS\outputs\pobreza\alimentos\1%\simulacion_1\output_tests.xlsx',ub_vec_91','ub_vec_91');</v>
      </c>
      <c r="LL158">
        <v>91</v>
      </c>
      <c r="LM158" t="str">
        <f>"xlswrite('G:\Mi unidad\1. PROYECTOS TELLO 2022\SCM SPILL OVERS\outputs\pobreza\jefe_hogar\1%\simulacion_1\output_tests.xlsx',ub_vec_"&amp;LL158&amp;"','ub_vec_"&amp;LL158&amp;"');"</f>
        <v>xlswrite('G:\Mi unidad\1. PROYECTOS TELLO 2022\SCM SPILL OVERS\outputs\pobreza\jefe_hogar\1%\simulacion_1\output_tests.xlsx',ub_vec_91','ub_vec_91');</v>
      </c>
      <c r="LS158">
        <v>91</v>
      </c>
      <c r="LT158" t="str">
        <f>"xlswrite('G:\Mi unidad\1. PROYECTOS TELLO 2022\SCM SPILL OVERS\outputs\pobreza\mujeres\1%\simulacion_1\output_tests.xlsx',ub_vec_"&amp;LS158&amp;"','ub_vec_"&amp;LS158&amp;"');"</f>
        <v>xlswrite('G:\Mi unidad\1. PROYECTOS TELLO 2022\SCM SPILL OVERS\outputs\pobreza\mujeres\1%\simulacion_1\output_tests.xlsx',ub_vec_91','ub_vec_91');</v>
      </c>
      <c r="ME158">
        <v>91</v>
      </c>
      <c r="MF158" t="str">
        <f>"xlswrite('G:\Mi unidad\1. PROYECTOS TELLO 2022\SCM SPILL OVERS\outputs\pobreza\criminalidad\1%\simulacion_1\output_tests.xlsx',ub_vec_"&amp;ME158&amp;"','ub_vec_"&amp;ME158&amp;"');"</f>
        <v>xlswrite('G:\Mi unidad\1. PROYECTOS TELLO 2022\SCM SPILL OVERS\outputs\pobreza\criminalidad\1%\simulacion_1\output_tests.xlsx',ub_vec_91','ub_vec_91');</v>
      </c>
    </row>
    <row r="159" spans="64:344" x14ac:dyDescent="0.3">
      <c r="BL159">
        <v>91</v>
      </c>
      <c r="BM159" s="1" t="str">
        <f>"A_"&amp;BL157&amp;"(:,ind_"&amp;BL157&amp;" == 0) = [];"</f>
        <v>A_91(:,ind_91 == 0) = [];</v>
      </c>
      <c r="BR159">
        <v>91</v>
      </c>
      <c r="BS159" s="1" t="str">
        <f>"ind_"&amp;BR157&amp;" = xlsread('spillover_bajo_niv_educ_"&amp;BR157&amp;".xlsx')"</f>
        <v>ind_91 = xlsread('spillover_bajo_niv_educ_91.xlsx')</v>
      </c>
      <c r="BX159">
        <v>91</v>
      </c>
      <c r="BY159" s="1" t="str">
        <f>"ind_"&amp;BX157&amp;" = xlsread('spillover_bajo_ingreso_"&amp;BX157&amp;".xlsx')"</f>
        <v>ind_91 = xlsread('spillover_bajo_ingreso_91.xlsx')</v>
      </c>
      <c r="CD159">
        <v>91</v>
      </c>
      <c r="CE159" s="1" t="str">
        <f>"ind_"&amp;CD157&amp;" = xlsread('spillover_densidad_"&amp;CD157&amp;".xlsx')"</f>
        <v>ind_91 = xlsread('spillover_densidad_91.xlsx')</v>
      </c>
      <c r="CJ159">
        <v>91</v>
      </c>
      <c r="CK159" s="1" t="str">
        <f>"ind_"&amp;CJ157&amp;" = xlsread('spillover_densidad_g_"&amp;CJ157&amp;".xlsx')"</f>
        <v>ind_91 = xlsread('spillover_densidad_g_91.xlsx')</v>
      </c>
      <c r="CP159">
        <v>91</v>
      </c>
      <c r="CQ159" s="1" t="str">
        <f>"ind_"&amp;CP157&amp;" = xlsread('spillover_tiempo_cs_"&amp;CP157&amp;".xlsx')"</f>
        <v>ind_91 = xlsread('spillover_tiempo_cs_91.xlsx')</v>
      </c>
      <c r="CW159">
        <v>91</v>
      </c>
      <c r="CX159" s="1" t="str">
        <f>"ind_"&amp;CW157&amp;" = xlsread('spillover_alimentos_"&amp;CW157&amp;".xlsx')"</f>
        <v>ind_91 = xlsread('spillover_alimentos_91.xlsx')</v>
      </c>
      <c r="DB159">
        <v>91</v>
      </c>
      <c r="DC159" s="1" t="str">
        <f>"ind_"&amp;DB157&amp;" = xlsread('spillover_criminalidad_"&amp;DB157&amp;".xlsx')"</f>
        <v>ind_91 = xlsread('spillover_criminalidad_91.xlsx')</v>
      </c>
      <c r="DG159">
        <v>91</v>
      </c>
      <c r="DH159" s="1" t="str">
        <f>"ind_"&amp;DG157&amp;" = xlsread('spillover_jefe_hogar_"&amp;DG157&amp;".xlsx')"</f>
        <v>ind_91 = xlsread('spillover_jefe_hogar_91.xlsx')</v>
      </c>
      <c r="DL159">
        <v>91</v>
      </c>
      <c r="DM159" s="1" t="str">
        <f>"ind_"&amp;DL157&amp;" = xlsread('spillover_mujeres_"&amp;DL157&amp;".xlsx')"</f>
        <v>ind_91 = xlsread('spillover_mujeres_91.xlsx')</v>
      </c>
      <c r="DQ159" s="1"/>
      <c r="EG159">
        <v>71</v>
      </c>
      <c r="EH159" s="1" t="str">
        <f>"alpha1_hat_vec_"&amp;EG159&amp;"(s) = alpha_hat_"&amp;EG159&amp;"(1);"</f>
        <v>alpha1_hat_vec_71(s) = alpha_hat_71(1);</v>
      </c>
      <c r="FF159" s="1" t="str">
        <f>"xlswrite('G:\Mi unidad\1. PROYECTOS TELLO 2022\SCM SPILL OVERS\outputs\pobreza\distancia_centro_salud\1%\simulacion_1\observado_outputs.xlsx',tratado_"&amp;$A41&amp;","&amp;$A41&amp;");"</f>
        <v>xlswrite('G:\Mi unidad\1. PROYECTOS TELLO 2022\SCM SPILL OVERS\outputs\pobreza\distancia_centro_salud\1%\simulacion_1\observado_outputs.xlsx',tratado_108,108);</v>
      </c>
      <c r="FM159" s="1" t="str">
        <f>"xlswrite('G:\Mi unidad\1. PROYECTOS TELLO 2022\SCM SPILL OVERS\outputs\pobreza\informalidad\1%\simulacion_1\observado_outputs.xlsx',tratado_"&amp;$A41&amp;","&amp;$A41&amp;");"</f>
        <v>xlswrite('G:\Mi unidad\1. PROYECTOS TELLO 2022\SCM SPILL OVERS\outputs\pobreza\informalidad\1%\simulacion_1\observado_outputs.xlsx',tratado_108,108);</v>
      </c>
      <c r="FS159" s="1" t="str">
        <f>"xlswrite('G:\Mi unidad\1. PROYECTOS TELLO 2022\SCM SPILL OVERS\outputs\pobreza\densidad\1%\simulacion_1\observado_outputs.xlsx',tratado_"&amp;$A41&amp;","&amp;$A41&amp;");"</f>
        <v>xlswrite('G:\Mi unidad\1. PROYECTOS TELLO 2022\SCM SPILL OVERS\outputs\pobreza\densidad\1%\simulacion_1\observado_outputs.xlsx',tratado_108,108);</v>
      </c>
      <c r="FZ159" s="1" t="str">
        <f>"xlswrite('G:\Mi unidad\1. PROYECTOS TELLO 2022\SCM SPILL OVERS\outputs\pobreza\bajo_niv_educ\1%\simulacion_1\observado_outputs.xlsx',tratado_"&amp;$A41&amp;","&amp;$A41&amp;");"</f>
        <v>xlswrite('G:\Mi unidad\1. PROYECTOS TELLO 2022\SCM SPILL OVERS\outputs\pobreza\bajo_niv_educ\1%\simulacion_1\observado_outputs.xlsx',tratado_108,108);</v>
      </c>
      <c r="GF159" s="1" t="str">
        <f>"xlswrite('G:\Mi unidad\1. PROYECTOS TELLO 2022\SCM SPILL OVERS\outputs\pobreza\bajo_ingreso\1%\simulacion_1\observado_outputs.xlsx',tratado_"&amp;$A41&amp;","&amp;$A41&amp;");"</f>
        <v>xlswrite('G:\Mi unidad\1. PROYECTOS TELLO 2022\SCM SPILL OVERS\outputs\pobreza\bajo_ingreso\1%\simulacion_1\observado_outputs.xlsx',tratado_108,108);</v>
      </c>
      <c r="GL159" s="1" t="str">
        <f>"xlswrite('G:\Mi unidad\1. PROYECTOS TELLO 2022\SCM SPILL OVERS\outputs\pobreza\densidad_g\1%\simulacion_1\observado_outputs.xlsx',tratado_"&amp;$A41&amp;","&amp;$A41&amp;");"</f>
        <v>xlswrite('G:\Mi unidad\1. PROYECTOS TELLO 2022\SCM SPILL OVERS\outputs\pobreza\densidad_g\1%\simulacion_1\observado_outputs.xlsx',tratado_108,108);</v>
      </c>
      <c r="GS159" s="1" t="str">
        <f>"xlswrite('G:\Mi unidad\1. PROYECTOS TELLO 2022\SCM SPILL OVERS\outputs\pobreza\alimentos\1%\simulacion_1\observado_outputs.xlsx',tratado_"&amp;$A41&amp;","&amp;$A41&amp;");"</f>
        <v>xlswrite('G:\Mi unidad\1. PROYECTOS TELLO 2022\SCM SPILL OVERS\outputs\pobreza\alimentos\1%\simulacion_1\observado_outputs.xlsx',tratado_108,108);</v>
      </c>
      <c r="GZ159" s="1" t="str">
        <f>"xlswrite('G:\Mi unidad\1. PROYECTOS TELLO 2022\SCM SPILL OVERS\outputs\pobreza\jefe_hogar\1%\simulacion_1\observado_outputs.xlsx',tratado_"&amp;$A41&amp;","&amp;$A41&amp;");"</f>
        <v>xlswrite('G:\Mi unidad\1. PROYECTOS TELLO 2022\SCM SPILL OVERS\outputs\pobreza\jefe_hogar\1%\simulacion_1\observado_outputs.xlsx',tratado_108,108);</v>
      </c>
      <c r="HF159" s="1" t="str">
        <f>"xlswrite('G:\Mi unidad\1. PROYECTOS TELLO 2022\SCM SPILL OVERS\outputs\pobreza\mujeres\1%\simulacion_1\observado_outputs.xlsx',tratado_"&amp;$A41&amp;","&amp;$A41&amp;");"</f>
        <v>xlswrite('G:\Mi unidad\1. PROYECTOS TELLO 2022\SCM SPILL OVERS\outputs\pobreza\mujeres\1%\simulacion_1\observado_outputs.xlsx',tratado_108,108);</v>
      </c>
      <c r="HL159" s="1" t="str">
        <f>"xlswrite('G:\Mi unidad\1. PROYECTOS TELLO 2022\SCM SPILL OVERS\outputs\pobreza\criminalidad\1%\simulacion_1\observado_outputs.xlsx',tratado_"&amp;$A41&amp;","&amp;$A41&amp;");"</f>
        <v>xlswrite('G:\Mi unidad\1. PROYECTOS TELLO 2022\SCM SPILL OVERS\outputs\pobreza\criminalidad\1%\simulacion_1\observado_outputs.xlsx',tratado_108,108);</v>
      </c>
      <c r="HS159">
        <v>65</v>
      </c>
      <c r="HT159" t="s">
        <v>35</v>
      </c>
      <c r="HZ159">
        <v>84</v>
      </c>
      <c r="IA159" t="str">
        <f>"spillover_test_"&amp;HZ159&amp;" = zeros(1,S);"</f>
        <v>spillover_test_84 = zeros(1,S);</v>
      </c>
      <c r="IG159">
        <v>91</v>
      </c>
      <c r="IH159" t="str">
        <f>"xlswrite('G:\Mi unidad\1. PROYECTOS TELLO 2022\SCM SPILL OVERS\outputs\pobreza\bajo_niv_educ\1%\simulacion_1\output_tests.xlsx',p_value_vec_"&amp;IG159&amp;"','p_value_vec_"&amp;IG159&amp;"');"</f>
        <v>xlswrite('G:\Mi unidad\1. PROYECTOS TELLO 2022\SCM SPILL OVERS\outputs\pobreza\bajo_niv_educ\1%\simulacion_1\output_tests.xlsx',p_value_vec_91','p_value_vec_91');</v>
      </c>
      <c r="IU159">
        <v>91</v>
      </c>
      <c r="IV159" t="str">
        <f>"xlswrite('G:\Mi unidad\1. PROYECTOS TELLO 2022\SCM SPILL OVERS\outputs\pobreza\bajo_ingreso\1%\simulacion_1\output_tests.xlsx',p_value_vec_"&amp;IU159&amp;"','p_value_vec_"&amp;IU159&amp;"');"</f>
        <v>xlswrite('G:\Mi unidad\1. PROYECTOS TELLO 2022\SCM SPILL OVERS\outputs\pobreza\bajo_ingreso\1%\simulacion_1\output_tests.xlsx',p_value_vec_91','p_value_vec_91');</v>
      </c>
      <c r="JG159">
        <v>91</v>
      </c>
      <c r="JH159" t="str">
        <f>"xlswrite('G:\Mi unidad\1. PROYECTOS TELLO 2022\SCM SPILL OVERS\outputs\pobreza\densidad\1%\simulacion_1\output_tests.xlsx',p_value_vec_"&amp;JG159&amp;"','p_value_vec_"&amp;JG159&amp;"');"</f>
        <v>xlswrite('G:\Mi unidad\1. PROYECTOS TELLO 2022\SCM SPILL OVERS\outputs\pobreza\densidad\1%\simulacion_1\output_tests.xlsx',p_value_vec_91','p_value_vec_91');</v>
      </c>
      <c r="JS159">
        <v>91</v>
      </c>
      <c r="JT159" t="str">
        <f>"xlswrite('G:\Mi unidad\1. PROYECTOS TELLO 2022\SCM SPILL OVERS\outputs\pobreza\densidad_g\1%\simulacion_1\output_tests.xlsx',p_value_vec_"&amp;JS159&amp;"','p_value_vec_"&amp;JS159&amp;"');"</f>
        <v>xlswrite('G:\Mi unidad\1. PROYECTOS TELLO 2022\SCM SPILL OVERS\outputs\pobreza\densidad_g\1%\simulacion_1\output_tests.xlsx',p_value_vec_91','p_value_vec_91');</v>
      </c>
      <c r="KE159">
        <v>91</v>
      </c>
      <c r="KF159" t="str">
        <f>"xlswrite('G:\Mi unidad\1. PROYECTOS TELLO 2022\SCM SPILL OVERS\outputs\pobreza\distancia_centro_salud\1%\simulacion_1\output_tests.xlsx',p_value_vec_"&amp;KE159&amp;"','p_value_vec_"&amp;KE159&amp;"');"</f>
        <v>xlswrite('G:\Mi unidad\1. PROYECTOS TELLO 2022\SCM SPILL OVERS\outputs\pobreza\distancia_centro_salud\1%\simulacion_1\output_tests.xlsx',p_value_vec_91','p_value_vec_91');</v>
      </c>
      <c r="KR159">
        <v>91</v>
      </c>
      <c r="KS159" t="str">
        <f>"xlswrite('G:\Mi unidad\1. PROYECTOS TELLO 2022\SCM SPILL OVERS\outputs\pobreza\informalidad\1%\simulacion_1\output_tests.xlsx',p_value_vec_"&amp;KR159&amp;"','p_value_vec_"&amp;KR159&amp;"');"</f>
        <v>xlswrite('G:\Mi unidad\1. PROYECTOS TELLO 2022\SCM SPILL OVERS\outputs\pobreza\informalidad\1%\simulacion_1\output_tests.xlsx',p_value_vec_91','p_value_vec_91');</v>
      </c>
      <c r="LE159">
        <v>91</v>
      </c>
      <c r="LF159" t="str">
        <f>"xlswrite('G:\Mi unidad\1. PROYECTOS TELLO 2022\SCM SPILL OVERS\outputs\pobreza\alimentos\1%\simulacion_1\output_tests.xlsx',p_value_vec_"&amp;LE159&amp;"','p_value_vec_"&amp;LE159&amp;"');"</f>
        <v>xlswrite('G:\Mi unidad\1. PROYECTOS TELLO 2022\SCM SPILL OVERS\outputs\pobreza\alimentos\1%\simulacion_1\output_tests.xlsx',p_value_vec_91','p_value_vec_91');</v>
      </c>
      <c r="LL159">
        <v>91</v>
      </c>
      <c r="LM159" t="str">
        <f>"xlswrite('G:\Mi unidad\1. PROYECTOS TELLO 2022\SCM SPILL OVERS\outputs\pobreza\jefe_hogar\1%\simulacion_1\output_tests.xlsx',p_value_vec_"&amp;LL159&amp;"','p_value_vec_"&amp;LL159&amp;"');"</f>
        <v>xlswrite('G:\Mi unidad\1. PROYECTOS TELLO 2022\SCM SPILL OVERS\outputs\pobreza\jefe_hogar\1%\simulacion_1\output_tests.xlsx',p_value_vec_91','p_value_vec_91');</v>
      </c>
      <c r="LS159">
        <v>91</v>
      </c>
      <c r="LT159" t="str">
        <f>"xlswrite('G:\Mi unidad\1. PROYECTOS TELLO 2022\SCM SPILL OVERS\outputs\pobreza\mujeres\1%\simulacion_1\output_tests.xlsx',p_value_vec_"&amp;LS159&amp;"','p_value_vec_"&amp;LS159&amp;"');"</f>
        <v>xlswrite('G:\Mi unidad\1. PROYECTOS TELLO 2022\SCM SPILL OVERS\outputs\pobreza\mujeres\1%\simulacion_1\output_tests.xlsx',p_value_vec_91','p_value_vec_91');</v>
      </c>
      <c r="ME159">
        <v>91</v>
      </c>
      <c r="MF159" t="str">
        <f>"xlswrite('G:\Mi unidad\1. PROYECTOS TELLO 2022\SCM SPILL OVERS\outputs\pobreza\criminalidad\1%\simulacion_1\output_tests.xlsx',p_value_vec_"&amp;ME159&amp;"','p_value_vec_"&amp;ME159&amp;"');"</f>
        <v>xlswrite('G:\Mi unidad\1. PROYECTOS TELLO 2022\SCM SPILL OVERS\outputs\pobreza\criminalidad\1%\simulacion_1\output_tests.xlsx',p_value_vec_91','p_value_vec_91');</v>
      </c>
    </row>
    <row r="160" spans="64:344" x14ac:dyDescent="0.3">
      <c r="BL160">
        <v>91</v>
      </c>
      <c r="BR160">
        <v>91</v>
      </c>
      <c r="BS160" s="1" t="str">
        <f>"A_"&amp;BR157&amp;" = eye(N);"</f>
        <v>A_91 = eye(N);</v>
      </c>
      <c r="BX160">
        <v>91</v>
      </c>
      <c r="BY160" s="1" t="str">
        <f>"A_"&amp;BX157&amp;" = eye(N);"</f>
        <v>A_91 = eye(N);</v>
      </c>
      <c r="CD160">
        <v>91</v>
      </c>
      <c r="CE160" s="1" t="str">
        <f>"A_"&amp;CD157&amp;" = eye(N);"</f>
        <v>A_91 = eye(N);</v>
      </c>
      <c r="CJ160">
        <v>91</v>
      </c>
      <c r="CK160" s="1" t="str">
        <f>"A_"&amp;CJ157&amp;" = eye(N);"</f>
        <v>A_91 = eye(N);</v>
      </c>
      <c r="CP160">
        <v>91</v>
      </c>
      <c r="CQ160" s="1" t="str">
        <f>"A_"&amp;CP157&amp;" = eye(N);"</f>
        <v>A_91 = eye(N);</v>
      </c>
      <c r="CW160">
        <v>91</v>
      </c>
      <c r="CX160" s="1" t="str">
        <f>"A_"&amp;CW157&amp;" = eye(N);"</f>
        <v>A_91 = eye(N);</v>
      </c>
      <c r="DB160">
        <v>91</v>
      </c>
      <c r="DC160" s="1" t="str">
        <f>"A_"&amp;DB157&amp;" = eye(N);"</f>
        <v>A_91 = eye(N);</v>
      </c>
      <c r="DG160">
        <v>91</v>
      </c>
      <c r="DH160" s="1" t="str">
        <f>"A_"&amp;DG157&amp;" = eye(N);"</f>
        <v>A_91 = eye(N);</v>
      </c>
      <c r="DL160">
        <v>91</v>
      </c>
      <c r="DM160" s="1" t="str">
        <f>"A_"&amp;DL157&amp;" = eye(N);"</f>
        <v>A_91 = eye(N);</v>
      </c>
      <c r="DQ160" s="1"/>
      <c r="EG160">
        <v>71</v>
      </c>
      <c r="EH160" s="1" t="str">
        <f>"synthetic_control_sp_"&amp;EG160&amp;"(T+s) = Y_"&amp;EG160&amp;"(1,T+s)-alpha1_hat_vec_"&amp;EG160&amp;"(s);"</f>
        <v>synthetic_control_sp_71(T+s) = Y_71(1,T+s)-alpha1_hat_vec_71(s);</v>
      </c>
      <c r="FF160" s="1" t="str">
        <f>"xlswrite('G:\Mi unidad\1. PROYECTOS TELLO 2022\SCM SPILL OVERS\outputs\pobreza\distancia_centro_salud\1%\simulacion_1\observado_outputs.xlsx',tratado_"&amp;$A42&amp;","&amp;$A42&amp;");"</f>
        <v>xlswrite('G:\Mi unidad\1. PROYECTOS TELLO 2022\SCM SPILL OVERS\outputs\pobreza\distancia_centro_salud\1%\simulacion_1\observado_outputs.xlsx',tratado_112,112);</v>
      </c>
      <c r="FM160" s="1" t="str">
        <f>"xlswrite('G:\Mi unidad\1. PROYECTOS TELLO 2022\SCM SPILL OVERS\outputs\pobreza\informalidad\1%\simulacion_1\observado_outputs.xlsx',tratado_"&amp;$A42&amp;","&amp;$A42&amp;");"</f>
        <v>xlswrite('G:\Mi unidad\1. PROYECTOS TELLO 2022\SCM SPILL OVERS\outputs\pobreza\informalidad\1%\simulacion_1\observado_outputs.xlsx',tratado_112,112);</v>
      </c>
      <c r="FS160" s="1" t="str">
        <f>"xlswrite('G:\Mi unidad\1. PROYECTOS TELLO 2022\SCM SPILL OVERS\outputs\pobreza\densidad\1%\simulacion_1\observado_outputs.xlsx',tratado_"&amp;$A42&amp;","&amp;$A42&amp;");"</f>
        <v>xlswrite('G:\Mi unidad\1. PROYECTOS TELLO 2022\SCM SPILL OVERS\outputs\pobreza\densidad\1%\simulacion_1\observado_outputs.xlsx',tratado_112,112);</v>
      </c>
      <c r="FZ160" s="1" t="str">
        <f>"xlswrite('G:\Mi unidad\1. PROYECTOS TELLO 2022\SCM SPILL OVERS\outputs\pobreza\bajo_niv_educ\1%\simulacion_1\observado_outputs.xlsx',tratado_"&amp;$A42&amp;","&amp;$A42&amp;");"</f>
        <v>xlswrite('G:\Mi unidad\1. PROYECTOS TELLO 2022\SCM SPILL OVERS\outputs\pobreza\bajo_niv_educ\1%\simulacion_1\observado_outputs.xlsx',tratado_112,112);</v>
      </c>
      <c r="GF160" s="1" t="str">
        <f>"xlswrite('G:\Mi unidad\1. PROYECTOS TELLO 2022\SCM SPILL OVERS\outputs\pobreza\bajo_ingreso\1%\simulacion_1\observado_outputs.xlsx',tratado_"&amp;$A42&amp;","&amp;$A42&amp;");"</f>
        <v>xlswrite('G:\Mi unidad\1. PROYECTOS TELLO 2022\SCM SPILL OVERS\outputs\pobreza\bajo_ingreso\1%\simulacion_1\observado_outputs.xlsx',tratado_112,112);</v>
      </c>
      <c r="GL160" s="1" t="str">
        <f>"xlswrite('G:\Mi unidad\1. PROYECTOS TELLO 2022\SCM SPILL OVERS\outputs\pobreza\densidad_g\1%\simulacion_1\observado_outputs.xlsx',tratado_"&amp;$A42&amp;","&amp;$A42&amp;");"</f>
        <v>xlswrite('G:\Mi unidad\1. PROYECTOS TELLO 2022\SCM SPILL OVERS\outputs\pobreza\densidad_g\1%\simulacion_1\observado_outputs.xlsx',tratado_112,112);</v>
      </c>
      <c r="GS160" s="1" t="str">
        <f>"xlswrite('G:\Mi unidad\1. PROYECTOS TELLO 2022\SCM SPILL OVERS\outputs\pobreza\alimentos\1%\simulacion_1\observado_outputs.xlsx',tratado_"&amp;$A42&amp;","&amp;$A42&amp;");"</f>
        <v>xlswrite('G:\Mi unidad\1. PROYECTOS TELLO 2022\SCM SPILL OVERS\outputs\pobreza\alimentos\1%\simulacion_1\observado_outputs.xlsx',tratado_112,112);</v>
      </c>
      <c r="GZ160" s="1" t="str">
        <f>"xlswrite('G:\Mi unidad\1. PROYECTOS TELLO 2022\SCM SPILL OVERS\outputs\pobreza\jefe_hogar\1%\simulacion_1\observado_outputs.xlsx',tratado_"&amp;$A42&amp;","&amp;$A42&amp;");"</f>
        <v>xlswrite('G:\Mi unidad\1. PROYECTOS TELLO 2022\SCM SPILL OVERS\outputs\pobreza\jefe_hogar\1%\simulacion_1\observado_outputs.xlsx',tratado_112,112);</v>
      </c>
      <c r="HF160" s="1" t="str">
        <f>"xlswrite('G:\Mi unidad\1. PROYECTOS TELLO 2022\SCM SPILL OVERS\outputs\pobreza\mujeres\1%\simulacion_1\observado_outputs.xlsx',tratado_"&amp;$A42&amp;","&amp;$A42&amp;");"</f>
        <v>xlswrite('G:\Mi unidad\1. PROYECTOS TELLO 2022\SCM SPILL OVERS\outputs\pobreza\mujeres\1%\simulacion_1\observado_outputs.xlsx',tratado_112,112);</v>
      </c>
      <c r="HL160" s="1" t="str">
        <f>"xlswrite('G:\Mi unidad\1. PROYECTOS TELLO 2022\SCM SPILL OVERS\outputs\pobreza\criminalidad\1%\simulacion_1\observado_outputs.xlsx',tratado_"&amp;$A42&amp;","&amp;$A42&amp;");"</f>
        <v>xlswrite('G:\Mi unidad\1. PROYECTOS TELLO 2022\SCM SPILL OVERS\outputs\pobreza\criminalidad\1%\simulacion_1\observado_outputs.xlsx',tratado_112,112);</v>
      </c>
      <c r="HS160">
        <v>65</v>
      </c>
      <c r="HT160" t="str">
        <f>"    [p_value_"&amp;HS160&amp; ",lb_"&amp;HS160&amp;",ub_"&amp;HS160&amp;"] = sp_andrews_te(Y_pre_"&amp;HS160&amp;",pobreza_"&amp;HS160&amp;"(:,T+s),A_"&amp;HS160&amp;",C,.05);"</f>
        <v xml:space="preserve">    [p_value_65,lb_65,ub_65] = sp_andrews_te(Y_pre_65,pobreza_65(:,T+s),A_65,C,.05);</v>
      </c>
      <c r="HZ160">
        <v>84</v>
      </c>
      <c r="IA160" t="s">
        <v>35</v>
      </c>
      <c r="IG160">
        <v>91</v>
      </c>
      <c r="IH160" t="str">
        <f>"xlswrite('G:\Mi unidad\1. PROYECTOS TELLO 2022\SCM SPILL OVERS\outputs\pobreza\bajo_niv_educ\1%\simulacion_1\output_tests.xlsx',alpha1_hat_vec_"&amp;IG160&amp;"','alpha1_hat_vec_"&amp;IG160&amp;"');"</f>
        <v>xlswrite('G:\Mi unidad\1. PROYECTOS TELLO 2022\SCM SPILL OVERS\outputs\pobreza\bajo_niv_educ\1%\simulacion_1\output_tests.xlsx',alpha1_hat_vec_91','alpha1_hat_vec_91');</v>
      </c>
      <c r="IU160">
        <v>91</v>
      </c>
      <c r="IV160" t="str">
        <f>"xlswrite('G:\Mi unidad\1. PROYECTOS TELLO 2022\SCM SPILL OVERS\outputs\pobreza\bajo_ingreso\1%\simulacion_1\output_tests.xlsx',alpha1_hat_vec_"&amp;IU160&amp;"','alpha1_hat_vec_"&amp;IU160&amp;"');"</f>
        <v>xlswrite('G:\Mi unidad\1. PROYECTOS TELLO 2022\SCM SPILL OVERS\outputs\pobreza\bajo_ingreso\1%\simulacion_1\output_tests.xlsx',alpha1_hat_vec_91','alpha1_hat_vec_91');</v>
      </c>
      <c r="JG160">
        <v>91</v>
      </c>
      <c r="JH160" t="str">
        <f>"xlswrite('G:\Mi unidad\1. PROYECTOS TELLO 2022\SCM SPILL OVERS\outputs\pobreza\densidad\1%\simulacion_1\output_tests.xlsx',alpha1_hat_vec_"&amp;JG160&amp;"','alpha1_hat_vec_"&amp;JG160&amp;"');"</f>
        <v>xlswrite('G:\Mi unidad\1. PROYECTOS TELLO 2022\SCM SPILL OVERS\outputs\pobreza\densidad\1%\simulacion_1\output_tests.xlsx',alpha1_hat_vec_91','alpha1_hat_vec_91');</v>
      </c>
      <c r="JS160">
        <v>91</v>
      </c>
      <c r="JT160" t="str">
        <f>"xlswrite('G:\Mi unidad\1. PROYECTOS TELLO 2022\SCM SPILL OVERS\outputs\pobreza\densidad_g\1%\simulacion_1\output_tests.xlsx',alpha1_hat_vec_"&amp;JS160&amp;"','alpha1_hat_vec_"&amp;JS160&amp;"');"</f>
        <v>xlswrite('G:\Mi unidad\1. PROYECTOS TELLO 2022\SCM SPILL OVERS\outputs\pobreza\densidad_g\1%\simulacion_1\output_tests.xlsx',alpha1_hat_vec_91','alpha1_hat_vec_91');</v>
      </c>
      <c r="KE160">
        <v>91</v>
      </c>
      <c r="KF160" t="str">
        <f>"xlswrite('G:\Mi unidad\1. PROYECTOS TELLO 2022\SCM SPILL OVERS\outputs\pobreza\distancia_centro_salud\1%\simulacion_1\output_tests.xlsx',alpha1_hat_vec_"&amp;KE160&amp;"','alpha1_hat_vec_"&amp;KE160&amp;"');"</f>
        <v>xlswrite('G:\Mi unidad\1. PROYECTOS TELLO 2022\SCM SPILL OVERS\outputs\pobreza\distancia_centro_salud\1%\simulacion_1\output_tests.xlsx',alpha1_hat_vec_91','alpha1_hat_vec_91');</v>
      </c>
      <c r="KR160">
        <v>91</v>
      </c>
      <c r="KS160" t="str">
        <f>"xlswrite('G:\Mi unidad\1. PROYECTOS TELLO 2022\SCM SPILL OVERS\outputs\pobreza\informalidad\1%\simulacion_1\output_tests.xlsx',alpha1_hat_vec_"&amp;KR160&amp;"','alpha1_hat_vec_"&amp;KR160&amp;"');"</f>
        <v>xlswrite('G:\Mi unidad\1. PROYECTOS TELLO 2022\SCM SPILL OVERS\outputs\pobreza\informalidad\1%\simulacion_1\output_tests.xlsx',alpha1_hat_vec_91','alpha1_hat_vec_91');</v>
      </c>
      <c r="LE160">
        <v>91</v>
      </c>
      <c r="LF160" t="str">
        <f>"xlswrite('G:\Mi unidad\1. PROYECTOS TELLO 2022\SCM SPILL OVERS\outputs\pobreza\alimentos\1%\simulacion_1\output_tests.xlsx',alpha1_hat_vec_"&amp;LE160&amp;"','alpha1_hat_vec_"&amp;LE160&amp;"');"</f>
        <v>xlswrite('G:\Mi unidad\1. PROYECTOS TELLO 2022\SCM SPILL OVERS\outputs\pobreza\alimentos\1%\simulacion_1\output_tests.xlsx',alpha1_hat_vec_91','alpha1_hat_vec_91');</v>
      </c>
      <c r="LL160">
        <v>91</v>
      </c>
      <c r="LM160" t="str">
        <f>"xlswrite('G:\Mi unidad\1. PROYECTOS TELLO 2022\SCM SPILL OVERS\outputs\pobreza\jefe_hogar\1%\simulacion_1\output_tests.xlsx',alpha1_hat_vec_"&amp;LL160&amp;"','alpha1_hat_vec_"&amp;LL160&amp;"');"</f>
        <v>xlswrite('G:\Mi unidad\1. PROYECTOS TELLO 2022\SCM SPILL OVERS\outputs\pobreza\jefe_hogar\1%\simulacion_1\output_tests.xlsx',alpha1_hat_vec_91','alpha1_hat_vec_91');</v>
      </c>
      <c r="LS160">
        <v>91</v>
      </c>
      <c r="LT160" t="str">
        <f>"xlswrite('G:\Mi unidad\1. PROYECTOS TELLO 2022\SCM SPILL OVERS\outputs\pobreza\mujeres\1%\simulacion_1\output_tests.xlsx',alpha1_hat_vec_"&amp;LS160&amp;"','alpha1_hat_vec_"&amp;LS160&amp;"');"</f>
        <v>xlswrite('G:\Mi unidad\1. PROYECTOS TELLO 2022\SCM SPILL OVERS\outputs\pobreza\mujeres\1%\simulacion_1\output_tests.xlsx',alpha1_hat_vec_91','alpha1_hat_vec_91');</v>
      </c>
      <c r="ME160">
        <v>91</v>
      </c>
      <c r="MF160" t="str">
        <f>"xlswrite('G:\Mi unidad\1. PROYECTOS TELLO 2022\SCM SPILL OVERS\outputs\pobreza\criminalidad\1%\simulacion_1\output_tests.xlsx',alpha1_hat_vec_"&amp;ME160&amp;"','alpha1_hat_vec_"&amp;ME160&amp;"');"</f>
        <v>xlswrite('G:\Mi unidad\1. PROYECTOS TELLO 2022\SCM SPILL OVERS\outputs\pobreza\criminalidad\1%\simulacion_1\output_tests.xlsx',alpha1_hat_vec_91','alpha1_hat_vec_91');</v>
      </c>
    </row>
    <row r="161" spans="64:344" x14ac:dyDescent="0.3">
      <c r="BL161">
        <v>91</v>
      </c>
      <c r="BR161">
        <v>91</v>
      </c>
      <c r="BS161" s="1" t="str">
        <f>"A_"&amp;BR157&amp;"(:,ind_"&amp;BR157&amp;" == 0) = [];"</f>
        <v>A_91(:,ind_91 == 0) = [];</v>
      </c>
      <c r="BX161">
        <v>91</v>
      </c>
      <c r="BY161" s="1" t="str">
        <f>"A_"&amp;BX157&amp;"(:,ind_"&amp;BX157&amp;" == 0) = [];"</f>
        <v>A_91(:,ind_91 == 0) = [];</v>
      </c>
      <c r="CD161">
        <v>91</v>
      </c>
      <c r="CE161" s="1" t="str">
        <f>"A_"&amp;CD157&amp;"(:,ind_"&amp;CD157&amp;" == 0) = [];"</f>
        <v>A_91(:,ind_91 == 0) = [];</v>
      </c>
      <c r="CJ161">
        <v>91</v>
      </c>
      <c r="CK161" s="1" t="str">
        <f>"A_"&amp;CJ157&amp;"(:,ind_"&amp;CJ157&amp;" == 0) = [];"</f>
        <v>A_91(:,ind_91 == 0) = [];</v>
      </c>
      <c r="CP161">
        <v>91</v>
      </c>
      <c r="CQ161" s="1" t="str">
        <f>"A_"&amp;CP157&amp;"(:,ind_"&amp;CP157&amp;" == 0) = [];"</f>
        <v>A_91(:,ind_91 == 0) = [];</v>
      </c>
      <c r="CW161">
        <v>91</v>
      </c>
      <c r="CX161" s="1" t="str">
        <f>"A_"&amp;CW157&amp;"(:,ind_"&amp;CW157&amp;" == 0) = [];"</f>
        <v>A_91(:,ind_91 == 0) = [];</v>
      </c>
      <c r="DB161">
        <v>91</v>
      </c>
      <c r="DC161" s="1" t="str">
        <f>"A_"&amp;DB157&amp;"(:,ind_"&amp;DB157&amp;" == 0) = [];"</f>
        <v>A_91(:,ind_91 == 0) = [];</v>
      </c>
      <c r="DG161">
        <v>91</v>
      </c>
      <c r="DH161" s="1" t="str">
        <f>"A_"&amp;DG157&amp;"(:,ind_"&amp;DG157&amp;" == 0) = [];"</f>
        <v>A_91(:,ind_91 == 0) = [];</v>
      </c>
      <c r="DL161">
        <v>91</v>
      </c>
      <c r="DM161" s="1" t="str">
        <f>"A_"&amp;DL157&amp;"(:,ind_"&amp;DL157&amp;" == 0) = [];"</f>
        <v>A_91(:,ind_91 == 0) = [];</v>
      </c>
      <c r="DQ161" s="1"/>
      <c r="EG161">
        <v>71</v>
      </c>
      <c r="EH161" s="3" t="s">
        <v>18</v>
      </c>
      <c r="FF161" s="1" t="str">
        <f>"xlswrite('G:\Mi unidad\1. PROYECTOS TELLO 2022\SCM SPILL OVERS\outputs\pobreza\distancia_centro_salud\1%\simulacion_1\observado_outputs.xlsx',tratado_"&amp;$A43&amp;","&amp;$A43&amp;");"</f>
        <v>xlswrite('G:\Mi unidad\1. PROYECTOS TELLO 2022\SCM SPILL OVERS\outputs\pobreza\distancia_centro_salud\1%\simulacion_1\observado_outputs.xlsx',tratado_119,119);</v>
      </c>
      <c r="FM161" s="1" t="str">
        <f>"xlswrite('G:\Mi unidad\1. PROYECTOS TELLO 2022\SCM SPILL OVERS\outputs\pobreza\informalidad\1%\simulacion_1\observado_outputs.xlsx',tratado_"&amp;$A43&amp;","&amp;$A43&amp;");"</f>
        <v>xlswrite('G:\Mi unidad\1. PROYECTOS TELLO 2022\SCM SPILL OVERS\outputs\pobreza\informalidad\1%\simulacion_1\observado_outputs.xlsx',tratado_119,119);</v>
      </c>
      <c r="FS161" s="1" t="str">
        <f>"xlswrite('G:\Mi unidad\1. PROYECTOS TELLO 2022\SCM SPILL OVERS\outputs\pobreza\densidad\1%\simulacion_1\observado_outputs.xlsx',tratado_"&amp;$A43&amp;","&amp;$A43&amp;");"</f>
        <v>xlswrite('G:\Mi unidad\1. PROYECTOS TELLO 2022\SCM SPILL OVERS\outputs\pobreza\densidad\1%\simulacion_1\observado_outputs.xlsx',tratado_119,119);</v>
      </c>
      <c r="FZ161" s="1" t="str">
        <f>"xlswrite('G:\Mi unidad\1. PROYECTOS TELLO 2022\SCM SPILL OVERS\outputs\pobreza\bajo_niv_educ\1%\simulacion_1\observado_outputs.xlsx',tratado_"&amp;$A43&amp;","&amp;$A43&amp;");"</f>
        <v>xlswrite('G:\Mi unidad\1. PROYECTOS TELLO 2022\SCM SPILL OVERS\outputs\pobreza\bajo_niv_educ\1%\simulacion_1\observado_outputs.xlsx',tratado_119,119);</v>
      </c>
      <c r="GF161" s="1" t="str">
        <f>"xlswrite('G:\Mi unidad\1. PROYECTOS TELLO 2022\SCM SPILL OVERS\outputs\pobreza\bajo_ingreso\1%\simulacion_1\observado_outputs.xlsx',tratado_"&amp;$A43&amp;","&amp;$A43&amp;");"</f>
        <v>xlswrite('G:\Mi unidad\1. PROYECTOS TELLO 2022\SCM SPILL OVERS\outputs\pobreza\bajo_ingreso\1%\simulacion_1\observado_outputs.xlsx',tratado_119,119);</v>
      </c>
      <c r="GL161" s="1" t="str">
        <f>"xlswrite('G:\Mi unidad\1. PROYECTOS TELLO 2022\SCM SPILL OVERS\outputs\pobreza\densidad_g\1%\simulacion_1\observado_outputs.xlsx',tratado_"&amp;$A43&amp;","&amp;$A43&amp;");"</f>
        <v>xlswrite('G:\Mi unidad\1. PROYECTOS TELLO 2022\SCM SPILL OVERS\outputs\pobreza\densidad_g\1%\simulacion_1\observado_outputs.xlsx',tratado_119,119);</v>
      </c>
      <c r="GS161" s="1" t="str">
        <f>"xlswrite('G:\Mi unidad\1. PROYECTOS TELLO 2022\SCM SPILL OVERS\outputs\pobreza\alimentos\1%\simulacion_1\observado_outputs.xlsx',tratado_"&amp;$A43&amp;","&amp;$A43&amp;");"</f>
        <v>xlswrite('G:\Mi unidad\1. PROYECTOS TELLO 2022\SCM SPILL OVERS\outputs\pobreza\alimentos\1%\simulacion_1\observado_outputs.xlsx',tratado_119,119);</v>
      </c>
      <c r="GZ161" s="1" t="str">
        <f>"xlswrite('G:\Mi unidad\1. PROYECTOS TELLO 2022\SCM SPILL OVERS\outputs\pobreza\jefe_hogar\1%\simulacion_1\observado_outputs.xlsx',tratado_"&amp;$A43&amp;","&amp;$A43&amp;");"</f>
        <v>xlswrite('G:\Mi unidad\1. PROYECTOS TELLO 2022\SCM SPILL OVERS\outputs\pobreza\jefe_hogar\1%\simulacion_1\observado_outputs.xlsx',tratado_119,119);</v>
      </c>
      <c r="HF161" s="1" t="str">
        <f>"xlswrite('G:\Mi unidad\1. PROYECTOS TELLO 2022\SCM SPILL OVERS\outputs\pobreza\mujeres\1%\simulacion_1\observado_outputs.xlsx',tratado_"&amp;$A43&amp;","&amp;$A43&amp;");"</f>
        <v>xlswrite('G:\Mi unidad\1. PROYECTOS TELLO 2022\SCM SPILL OVERS\outputs\pobreza\mujeres\1%\simulacion_1\observado_outputs.xlsx',tratado_119,119);</v>
      </c>
      <c r="HL161" s="1" t="str">
        <f>"xlswrite('G:\Mi unidad\1. PROYECTOS TELLO 2022\SCM SPILL OVERS\outputs\pobreza\criminalidad\1%\simulacion_1\observado_outputs.xlsx',tratado_"&amp;$A43&amp;","&amp;$A43&amp;");"</f>
        <v>xlswrite('G:\Mi unidad\1. PROYECTOS TELLO 2022\SCM SPILL OVERS\outputs\pobreza\criminalidad\1%\simulacion_1\observado_outputs.xlsx',tratado_119,119);</v>
      </c>
      <c r="HS161">
        <v>65</v>
      </c>
      <c r="HT161" t="str">
        <f>"    p_value_vec_"&amp;HS161&amp;"(s) = p_value_"&amp;HS161&amp;";"</f>
        <v xml:space="preserve">    p_value_vec_65(s) = p_value_65;</v>
      </c>
      <c r="HZ161">
        <v>84</v>
      </c>
      <c r="IA161" t="s">
        <v>36</v>
      </c>
      <c r="IG161">
        <v>91</v>
      </c>
      <c r="IH161" t="str">
        <f>"xlswrite('G:\Mi unidad\1. PROYECTOS TELLO 2022\SCM SPILL OVERS\outputs\pobreza\bajo_niv_educ\1%\simulacion_1\output_tests.xlsx',spillover_test_"&amp;IG161&amp;"','sp_test_"&amp;IG161&amp;"');"</f>
        <v>xlswrite('G:\Mi unidad\1. PROYECTOS TELLO 2022\SCM SPILL OVERS\outputs\pobreza\bajo_niv_educ\1%\simulacion_1\output_tests.xlsx',spillover_test_91','sp_test_91');</v>
      </c>
      <c r="IU161">
        <v>91</v>
      </c>
      <c r="IV161" t="str">
        <f>"xlswrite('G:\Mi unidad\1. PROYECTOS TELLO 2022\SCM SPILL OVERS\outputs\pobreza\bajo_ingreso\1%\simulacion_1\output_tests.xlsx',spillover_test_"&amp;IU161&amp;"','sp_test_"&amp;IU161&amp;"');"</f>
        <v>xlswrite('G:\Mi unidad\1. PROYECTOS TELLO 2022\SCM SPILL OVERS\outputs\pobreza\bajo_ingreso\1%\simulacion_1\output_tests.xlsx',spillover_test_91','sp_test_91');</v>
      </c>
      <c r="JG161">
        <v>91</v>
      </c>
      <c r="JH161" t="str">
        <f>"xlswrite('G:\Mi unidad\1. PROYECTOS TELLO 2022\SCM SPILL OVERS\outputs\pobreza\densidad\1%\simulacion_1\output_tests.xlsx',spillover_test_"&amp;JG161&amp;"','sp_test_"&amp;JG161&amp;"');"</f>
        <v>xlswrite('G:\Mi unidad\1. PROYECTOS TELLO 2022\SCM SPILL OVERS\outputs\pobreza\densidad\1%\simulacion_1\output_tests.xlsx',spillover_test_91','sp_test_91');</v>
      </c>
      <c r="JS161">
        <v>91</v>
      </c>
      <c r="JT161" t="str">
        <f>"xlswrite('G:\Mi unidad\1. PROYECTOS TELLO 2022\SCM SPILL OVERS\outputs\pobreza\densidad_g\1%\simulacion_1\output_tests.xlsx',spillover_test_"&amp;JS161&amp;"','sp_test_"&amp;JS161&amp;"');"</f>
        <v>xlswrite('G:\Mi unidad\1. PROYECTOS TELLO 2022\SCM SPILL OVERS\outputs\pobreza\densidad_g\1%\simulacion_1\output_tests.xlsx',spillover_test_91','sp_test_91');</v>
      </c>
      <c r="KE161">
        <v>91</v>
      </c>
      <c r="KF161" t="str">
        <f>"xlswrite('G:\Mi unidad\1. PROYECTOS TELLO 2022\SCM SPILL OVERS\outputs\pobreza\distancia_centro_salud\1%\simulacion_1\output_tests.xlsx',spillover_test_"&amp;KE161&amp;"','sp_test_"&amp;KE161&amp;"');"</f>
        <v>xlswrite('G:\Mi unidad\1. PROYECTOS TELLO 2022\SCM SPILL OVERS\outputs\pobreza\distancia_centro_salud\1%\simulacion_1\output_tests.xlsx',spillover_test_91','sp_test_91');</v>
      </c>
      <c r="KR161">
        <v>91</v>
      </c>
      <c r="KS161" t="str">
        <f>"xlswrite('G:\Mi unidad\1. PROYECTOS TELLO 2022\SCM SPILL OVERS\outputs\pobreza\informalidad\1%\simulacion_1\output_tests.xlsx',spillover_test_"&amp;KR161&amp;"','sp_test_"&amp;KR161&amp;"');"</f>
        <v>xlswrite('G:\Mi unidad\1. PROYECTOS TELLO 2022\SCM SPILL OVERS\outputs\pobreza\informalidad\1%\simulacion_1\output_tests.xlsx',spillover_test_91','sp_test_91');</v>
      </c>
      <c r="LE161">
        <v>91</v>
      </c>
      <c r="LF161" t="str">
        <f>"xlswrite('G:\Mi unidad\1. PROYECTOS TELLO 2022\SCM SPILL OVERS\outputs\pobreza\alimentos\1%\simulacion_1\output_tests.xlsx',spillover_test_"&amp;LE161&amp;"','sp_test_"&amp;LE161&amp;"');"</f>
        <v>xlswrite('G:\Mi unidad\1. PROYECTOS TELLO 2022\SCM SPILL OVERS\outputs\pobreza\alimentos\1%\simulacion_1\output_tests.xlsx',spillover_test_91','sp_test_91');</v>
      </c>
      <c r="LL161">
        <v>91</v>
      </c>
      <c r="LM161" t="str">
        <f>"xlswrite('G:\Mi unidad\1. PROYECTOS TELLO 2022\SCM SPILL OVERS\outputs\pobreza\jefe_hogar\1%\simulacion_1\output_tests.xlsx',spillover_test_"&amp;LL161&amp;"','sp_test_"&amp;LL161&amp;"');"</f>
        <v>xlswrite('G:\Mi unidad\1. PROYECTOS TELLO 2022\SCM SPILL OVERS\outputs\pobreza\jefe_hogar\1%\simulacion_1\output_tests.xlsx',spillover_test_91','sp_test_91');</v>
      </c>
      <c r="LS161">
        <v>91</v>
      </c>
      <c r="LT161" t="str">
        <f>"xlswrite('G:\Mi unidad\1. PROYECTOS TELLO 2022\SCM SPILL OVERS\outputs\pobreza\mujeres\1%\simulacion_1\output_tests.xlsx',spillover_test_"&amp;LS161&amp;"','sp_test_"&amp;LS161&amp;"');"</f>
        <v>xlswrite('G:\Mi unidad\1. PROYECTOS TELLO 2022\SCM SPILL OVERS\outputs\pobreza\mujeres\1%\simulacion_1\output_tests.xlsx',spillover_test_91','sp_test_91');</v>
      </c>
      <c r="ME161">
        <v>91</v>
      </c>
      <c r="MF161" t="str">
        <f>"xlswrite('G:\Mi unidad\1. PROYECTOS TELLO 2022\SCM SPILL OVERS\outputs\pobreza\criminalidad\1%\simulacion_1\output_tests.xlsx',spillover_test_"&amp;ME161&amp;"','sp_test_"&amp;ME161&amp;"');"</f>
        <v>xlswrite('G:\Mi unidad\1. PROYECTOS TELLO 2022\SCM SPILL OVERS\outputs\pobreza\criminalidad\1%\simulacion_1\output_tests.xlsx',spillover_test_91','sp_test_91');</v>
      </c>
    </row>
    <row r="162" spans="64:344" x14ac:dyDescent="0.3">
      <c r="BL162">
        <v>92</v>
      </c>
      <c r="BM162" s="1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P162">
        <v>92</v>
      </c>
      <c r="CQ162" t="str">
        <f>"%A_"&amp;CP162</f>
        <v>%A_92</v>
      </c>
      <c r="CW162">
        <v>92</v>
      </c>
      <c r="CX162" t="str">
        <f>"%A_"&amp;CW162</f>
        <v>%A_92</v>
      </c>
      <c r="DB162">
        <v>92</v>
      </c>
      <c r="DC162" t="str">
        <f>"%A_"&amp;DB162</f>
        <v>%A_92</v>
      </c>
      <c r="DG162">
        <v>92</v>
      </c>
      <c r="DH162" t="str">
        <f>"%A_"&amp;DG162</f>
        <v>%A_92</v>
      </c>
      <c r="DL162">
        <v>92</v>
      </c>
      <c r="DM162" t="str">
        <f>"%A_"&amp;DL162</f>
        <v>%A_92</v>
      </c>
      <c r="DQ162" s="1"/>
      <c r="EG162">
        <v>75</v>
      </c>
      <c r="EH162" s="3" t="str">
        <f>"%PROVINCIA "&amp;EG162</f>
        <v>%PROVINCIA 75</v>
      </c>
      <c r="FF162" s="1" t="str">
        <f>"xlswrite('G:\Mi unidad\1. PROYECTOS TELLO 2022\SCM SPILL OVERS\outputs\pobreza\distancia_centro_salud\1%\simulacion_1\observado_outputs.xlsx',tratado_"&amp;$A44&amp;","&amp;$A44&amp;");"</f>
        <v>xlswrite('G:\Mi unidad\1. PROYECTOS TELLO 2022\SCM SPILL OVERS\outputs\pobreza\distancia_centro_salud\1%\simulacion_1\observado_outputs.xlsx',tratado_125,125);</v>
      </c>
      <c r="FM162" s="1" t="str">
        <f>"xlswrite('G:\Mi unidad\1. PROYECTOS TELLO 2022\SCM SPILL OVERS\outputs\pobreza\informalidad\1%\simulacion_1\observado_outputs.xlsx',tratado_"&amp;$A44&amp;","&amp;$A44&amp;");"</f>
        <v>xlswrite('G:\Mi unidad\1. PROYECTOS TELLO 2022\SCM SPILL OVERS\outputs\pobreza\informalidad\1%\simulacion_1\observado_outputs.xlsx',tratado_125,125);</v>
      </c>
      <c r="FS162" s="1" t="str">
        <f>"xlswrite('G:\Mi unidad\1. PROYECTOS TELLO 2022\SCM SPILL OVERS\outputs\pobreza\densidad\1%\simulacion_1\observado_outputs.xlsx',tratado_"&amp;$A44&amp;","&amp;$A44&amp;");"</f>
        <v>xlswrite('G:\Mi unidad\1. PROYECTOS TELLO 2022\SCM SPILL OVERS\outputs\pobreza\densidad\1%\simulacion_1\observado_outputs.xlsx',tratado_125,125);</v>
      </c>
      <c r="FZ162" s="1" t="str">
        <f>"xlswrite('G:\Mi unidad\1. PROYECTOS TELLO 2022\SCM SPILL OVERS\outputs\pobreza\bajo_niv_educ\1%\simulacion_1\observado_outputs.xlsx',tratado_"&amp;$A44&amp;","&amp;$A44&amp;");"</f>
        <v>xlswrite('G:\Mi unidad\1. PROYECTOS TELLO 2022\SCM SPILL OVERS\outputs\pobreza\bajo_niv_educ\1%\simulacion_1\observado_outputs.xlsx',tratado_125,125);</v>
      </c>
      <c r="GF162" s="1" t="str">
        <f>"xlswrite('G:\Mi unidad\1. PROYECTOS TELLO 2022\SCM SPILL OVERS\outputs\pobreza\bajo_ingreso\1%\simulacion_1\observado_outputs.xlsx',tratado_"&amp;$A44&amp;","&amp;$A44&amp;");"</f>
        <v>xlswrite('G:\Mi unidad\1. PROYECTOS TELLO 2022\SCM SPILL OVERS\outputs\pobreza\bajo_ingreso\1%\simulacion_1\observado_outputs.xlsx',tratado_125,125);</v>
      </c>
      <c r="GL162" s="1" t="str">
        <f>"xlswrite('G:\Mi unidad\1. PROYECTOS TELLO 2022\SCM SPILL OVERS\outputs\pobreza\densidad_g\1%\simulacion_1\observado_outputs.xlsx',tratado_"&amp;$A44&amp;","&amp;$A44&amp;");"</f>
        <v>xlswrite('G:\Mi unidad\1. PROYECTOS TELLO 2022\SCM SPILL OVERS\outputs\pobreza\densidad_g\1%\simulacion_1\observado_outputs.xlsx',tratado_125,125);</v>
      </c>
      <c r="GS162" s="1" t="str">
        <f>"xlswrite('G:\Mi unidad\1. PROYECTOS TELLO 2022\SCM SPILL OVERS\outputs\pobreza\alimentos\1%\simulacion_1\observado_outputs.xlsx',tratado_"&amp;$A44&amp;","&amp;$A44&amp;");"</f>
        <v>xlswrite('G:\Mi unidad\1. PROYECTOS TELLO 2022\SCM SPILL OVERS\outputs\pobreza\alimentos\1%\simulacion_1\observado_outputs.xlsx',tratado_125,125);</v>
      </c>
      <c r="GZ162" s="1" t="str">
        <f>"xlswrite('G:\Mi unidad\1. PROYECTOS TELLO 2022\SCM SPILL OVERS\outputs\pobreza\jefe_hogar\1%\simulacion_1\observado_outputs.xlsx',tratado_"&amp;$A44&amp;","&amp;$A44&amp;");"</f>
        <v>xlswrite('G:\Mi unidad\1. PROYECTOS TELLO 2022\SCM SPILL OVERS\outputs\pobreza\jefe_hogar\1%\simulacion_1\observado_outputs.xlsx',tratado_125,125);</v>
      </c>
      <c r="HF162" s="1" t="str">
        <f>"xlswrite('G:\Mi unidad\1. PROYECTOS TELLO 2022\SCM SPILL OVERS\outputs\pobreza\mujeres\1%\simulacion_1\observado_outputs.xlsx',tratado_"&amp;$A44&amp;","&amp;$A44&amp;");"</f>
        <v>xlswrite('G:\Mi unidad\1. PROYECTOS TELLO 2022\SCM SPILL OVERS\outputs\pobreza\mujeres\1%\simulacion_1\observado_outputs.xlsx',tratado_125,125);</v>
      </c>
      <c r="HL162" s="1" t="str">
        <f>"xlswrite('G:\Mi unidad\1. PROYECTOS TELLO 2022\SCM SPILL OVERS\outputs\pobreza\criminalidad\1%\simulacion_1\observado_outputs.xlsx',tratado_"&amp;$A44&amp;","&amp;$A44&amp;");"</f>
        <v>xlswrite('G:\Mi unidad\1. PROYECTOS TELLO 2022\SCM SPILL OVERS\outputs\pobreza\criminalidad\1%\simulacion_1\observado_outputs.xlsx',tratado_125,125);</v>
      </c>
      <c r="HS162">
        <v>65</v>
      </c>
      <c r="HT162" t="str">
        <f>"    lb_vec_"&amp;HS162&amp;"(s) = lb_"&amp;HS162&amp;";"</f>
        <v xml:space="preserve">    lb_vec_65(s) = lb_65;</v>
      </c>
      <c r="HZ162">
        <v>84</v>
      </c>
      <c r="IA162" t="s">
        <v>37</v>
      </c>
      <c r="IG162">
        <v>92</v>
      </c>
      <c r="IH162" t="str">
        <f>"xlswrite('G:\Mi unidad\1. PROYECTOS TELLO 2022\SCM SPILL OVERS\outputs\pobreza\bajo_niv_educ\1%\simulacion_1\output_tests.xlsx',lb_vec_"&amp;IG162&amp;"','lb_vec_"&amp;IG162&amp;"');"</f>
        <v>xlswrite('G:\Mi unidad\1. PROYECTOS TELLO 2022\SCM SPILL OVERS\outputs\pobreza\bajo_niv_educ\1%\simulacion_1\output_tests.xlsx',lb_vec_92','lb_vec_92');</v>
      </c>
      <c r="IU162">
        <v>92</v>
      </c>
      <c r="IV162" t="str">
        <f>"xlswrite('G:\Mi unidad\1. PROYECTOS TELLO 2022\SCM SPILL OVERS\outputs\pobreza\bajo_ingreso\1%\simulacion_1\output_tests.xlsx',lb_vec_"&amp;IU162&amp;"','lb_vec_"&amp;IU162&amp;"');"</f>
        <v>xlswrite('G:\Mi unidad\1. PROYECTOS TELLO 2022\SCM SPILL OVERS\outputs\pobreza\bajo_ingreso\1%\simulacion_1\output_tests.xlsx',lb_vec_92','lb_vec_92');</v>
      </c>
      <c r="JG162">
        <v>92</v>
      </c>
      <c r="JH162" t="str">
        <f>"xlswrite('G:\Mi unidad\1. PROYECTOS TELLO 2022\SCM SPILL OVERS\outputs\pobreza\densidad\1%\simulacion_1\output_tests.xlsx',lb_vec_"&amp;JG162&amp;"','lb_vec_"&amp;JG162&amp;"');"</f>
        <v>xlswrite('G:\Mi unidad\1. PROYECTOS TELLO 2022\SCM SPILL OVERS\outputs\pobreza\densidad\1%\simulacion_1\output_tests.xlsx',lb_vec_92','lb_vec_92');</v>
      </c>
      <c r="JS162">
        <v>92</v>
      </c>
      <c r="JT162" t="str">
        <f>"xlswrite('G:\Mi unidad\1. PROYECTOS TELLO 2022\SCM SPILL OVERS\outputs\pobreza\densidad_g\1%\simulacion_1\output_tests.xlsx',lb_vec_"&amp;JS162&amp;"','lb_vec_"&amp;JS162&amp;"');"</f>
        <v>xlswrite('G:\Mi unidad\1. PROYECTOS TELLO 2022\SCM SPILL OVERS\outputs\pobreza\densidad_g\1%\simulacion_1\output_tests.xlsx',lb_vec_92','lb_vec_92');</v>
      </c>
      <c r="KE162">
        <v>92</v>
      </c>
      <c r="KF162" t="str">
        <f>"xlswrite('G:\Mi unidad\1. PROYECTOS TELLO 2022\SCM SPILL OVERS\outputs\pobreza\distancia_centro_salud\1%\simulacion_1\output_tests.xlsx',lb_vec_"&amp;KE162&amp;"','lb_vec_"&amp;KE162&amp;"');"</f>
        <v>xlswrite('G:\Mi unidad\1. PROYECTOS TELLO 2022\SCM SPILL OVERS\outputs\pobreza\distancia_centro_salud\1%\simulacion_1\output_tests.xlsx',lb_vec_92','lb_vec_92');</v>
      </c>
      <c r="KR162">
        <v>92</v>
      </c>
      <c r="KS162" t="str">
        <f>"xlswrite('G:\Mi unidad\1. PROYECTOS TELLO 2022\SCM SPILL OVERS\outputs\pobreza\informalidad\1%\simulacion_1\output_tests.xlsx',lb_vec_"&amp;KR162&amp;"','lb_vec_"&amp;KR162&amp;"');"</f>
        <v>xlswrite('G:\Mi unidad\1. PROYECTOS TELLO 2022\SCM SPILL OVERS\outputs\pobreza\informalidad\1%\simulacion_1\output_tests.xlsx',lb_vec_92','lb_vec_92');</v>
      </c>
      <c r="LE162">
        <v>92</v>
      </c>
      <c r="LF162" t="str">
        <f>"xlswrite('G:\Mi unidad\1. PROYECTOS TELLO 2022\SCM SPILL OVERS\outputs\pobreza\alimentos\1%\simulacion_1\output_tests.xlsx',lb_vec_"&amp;LE162&amp;"','lb_vec_"&amp;LE162&amp;"');"</f>
        <v>xlswrite('G:\Mi unidad\1. PROYECTOS TELLO 2022\SCM SPILL OVERS\outputs\pobreza\alimentos\1%\simulacion_1\output_tests.xlsx',lb_vec_92','lb_vec_92');</v>
      </c>
      <c r="LL162">
        <v>92</v>
      </c>
      <c r="LM162" t="str">
        <f>"xlswrite('G:\Mi unidad\1. PROYECTOS TELLO 2022\SCM SPILL OVERS\outputs\pobreza\jefe_hogar\1%\simulacion_1\output_tests.xlsx',lb_vec_"&amp;LL162&amp;"','lb_vec_"&amp;LL162&amp;"');"</f>
        <v>xlswrite('G:\Mi unidad\1. PROYECTOS TELLO 2022\SCM SPILL OVERS\outputs\pobreza\jefe_hogar\1%\simulacion_1\output_tests.xlsx',lb_vec_92','lb_vec_92');</v>
      </c>
      <c r="LS162">
        <v>92</v>
      </c>
      <c r="LT162" t="str">
        <f>"xlswrite('G:\Mi unidad\1. PROYECTOS TELLO 2022\SCM SPILL OVERS\outputs\pobreza\mujeres\1%\simulacion_1\output_tests.xlsx',lb_vec_"&amp;LS162&amp;"','lb_vec_"&amp;LS162&amp;"');"</f>
        <v>xlswrite('G:\Mi unidad\1. PROYECTOS TELLO 2022\SCM SPILL OVERS\outputs\pobreza\mujeres\1%\simulacion_1\output_tests.xlsx',lb_vec_92','lb_vec_92');</v>
      </c>
      <c r="ME162">
        <v>92</v>
      </c>
      <c r="MF162" t="str">
        <f>"xlswrite('G:\Mi unidad\1. PROYECTOS TELLO 2022\SCM SPILL OVERS\outputs\pobreza\criminalidad\1%\simulacion_1\output_tests.xlsx',lb_vec_"&amp;ME162&amp;"','lb_vec_"&amp;ME162&amp;"');"</f>
        <v>xlswrite('G:\Mi unidad\1. PROYECTOS TELLO 2022\SCM SPILL OVERS\outputs\pobreza\criminalidad\1%\simulacion_1\output_tests.xlsx',lb_vec_92','lb_vec_92');</v>
      </c>
    </row>
    <row r="163" spans="64:344" x14ac:dyDescent="0.3">
      <c r="BL163">
        <v>92</v>
      </c>
      <c r="BM163" s="1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P163">
        <v>92</v>
      </c>
      <c r="CQ163" t="str">
        <f>"% Provincia_"&amp;CP163</f>
        <v>% Provincia_92</v>
      </c>
      <c r="CW163">
        <v>92</v>
      </c>
      <c r="CX163" t="str">
        <f>"% Provincia_"&amp;CW163</f>
        <v>% Provincia_92</v>
      </c>
      <c r="DB163">
        <v>92</v>
      </c>
      <c r="DC163" t="str">
        <f>"% Provincia_"&amp;DB163</f>
        <v>% Provincia_92</v>
      </c>
      <c r="DG163">
        <v>92</v>
      </c>
      <c r="DH163" t="str">
        <f>"% Provincia_"&amp;DG163</f>
        <v>% Provincia_92</v>
      </c>
      <c r="DL163">
        <v>92</v>
      </c>
      <c r="DM163" t="str">
        <f>"% Provincia_"&amp;DL163</f>
        <v>% Provincia_92</v>
      </c>
      <c r="DQ163" s="1"/>
      <c r="EG163">
        <v>75</v>
      </c>
      <c r="EH163" s="3" t="s">
        <v>17</v>
      </c>
      <c r="FF163" s="1" t="str">
        <f>"xlswrite('G:\Mi unidad\1. PROYECTOS TELLO 2022\SCM SPILL OVERS\outputs\pobreza\distancia_centro_salud\1%\simulacion_1\observado_outputs.xlsx',tratado_"&amp;$A45&amp;","&amp;$A45&amp;");"</f>
        <v>xlswrite('G:\Mi unidad\1. PROYECTOS TELLO 2022\SCM SPILL OVERS\outputs\pobreza\distancia_centro_salud\1%\simulacion_1\observado_outputs.xlsx',tratado_129,129);</v>
      </c>
      <c r="FM163" s="1" t="str">
        <f>"xlswrite('G:\Mi unidad\1. PROYECTOS TELLO 2022\SCM SPILL OVERS\outputs\pobreza\informalidad\1%\simulacion_1\observado_outputs.xlsx',tratado_"&amp;$A45&amp;","&amp;$A45&amp;");"</f>
        <v>xlswrite('G:\Mi unidad\1. PROYECTOS TELLO 2022\SCM SPILL OVERS\outputs\pobreza\informalidad\1%\simulacion_1\observado_outputs.xlsx',tratado_129,129);</v>
      </c>
      <c r="FS163" s="1" t="str">
        <f>"xlswrite('G:\Mi unidad\1. PROYECTOS TELLO 2022\SCM SPILL OVERS\outputs\pobreza\densidad\1%\simulacion_1\observado_outputs.xlsx',tratado_"&amp;$A45&amp;","&amp;$A45&amp;");"</f>
        <v>xlswrite('G:\Mi unidad\1. PROYECTOS TELLO 2022\SCM SPILL OVERS\outputs\pobreza\densidad\1%\simulacion_1\observado_outputs.xlsx',tratado_129,129);</v>
      </c>
      <c r="FZ163" s="1" t="str">
        <f>"xlswrite('G:\Mi unidad\1. PROYECTOS TELLO 2022\SCM SPILL OVERS\outputs\pobreza\bajo_niv_educ\1%\simulacion_1\observado_outputs.xlsx',tratado_"&amp;$A45&amp;","&amp;$A45&amp;");"</f>
        <v>xlswrite('G:\Mi unidad\1. PROYECTOS TELLO 2022\SCM SPILL OVERS\outputs\pobreza\bajo_niv_educ\1%\simulacion_1\observado_outputs.xlsx',tratado_129,129);</v>
      </c>
      <c r="GF163" s="1" t="str">
        <f>"xlswrite('G:\Mi unidad\1. PROYECTOS TELLO 2022\SCM SPILL OVERS\outputs\pobreza\bajo_ingreso\1%\simulacion_1\observado_outputs.xlsx',tratado_"&amp;$A45&amp;","&amp;$A45&amp;");"</f>
        <v>xlswrite('G:\Mi unidad\1. PROYECTOS TELLO 2022\SCM SPILL OVERS\outputs\pobreza\bajo_ingreso\1%\simulacion_1\observado_outputs.xlsx',tratado_129,129);</v>
      </c>
      <c r="GL163" s="1" t="str">
        <f>"xlswrite('G:\Mi unidad\1. PROYECTOS TELLO 2022\SCM SPILL OVERS\outputs\pobreza\densidad_g\1%\simulacion_1\observado_outputs.xlsx',tratado_"&amp;$A45&amp;","&amp;$A45&amp;");"</f>
        <v>xlswrite('G:\Mi unidad\1. PROYECTOS TELLO 2022\SCM SPILL OVERS\outputs\pobreza\densidad_g\1%\simulacion_1\observado_outputs.xlsx',tratado_129,129);</v>
      </c>
      <c r="GS163" s="1" t="str">
        <f>"xlswrite('G:\Mi unidad\1. PROYECTOS TELLO 2022\SCM SPILL OVERS\outputs\pobreza\alimentos\1%\simulacion_1\observado_outputs.xlsx',tratado_"&amp;$A45&amp;","&amp;$A45&amp;");"</f>
        <v>xlswrite('G:\Mi unidad\1. PROYECTOS TELLO 2022\SCM SPILL OVERS\outputs\pobreza\alimentos\1%\simulacion_1\observado_outputs.xlsx',tratado_129,129);</v>
      </c>
      <c r="GZ163" s="1" t="str">
        <f>"xlswrite('G:\Mi unidad\1. PROYECTOS TELLO 2022\SCM SPILL OVERS\outputs\pobreza\jefe_hogar\1%\simulacion_1\observado_outputs.xlsx',tratado_"&amp;$A45&amp;","&amp;$A45&amp;");"</f>
        <v>xlswrite('G:\Mi unidad\1. PROYECTOS TELLO 2022\SCM SPILL OVERS\outputs\pobreza\jefe_hogar\1%\simulacion_1\observado_outputs.xlsx',tratado_129,129);</v>
      </c>
      <c r="HF163" s="1" t="str">
        <f>"xlswrite('G:\Mi unidad\1. PROYECTOS TELLO 2022\SCM SPILL OVERS\outputs\pobreza\mujeres\1%\simulacion_1\observado_outputs.xlsx',tratado_"&amp;$A45&amp;","&amp;$A45&amp;");"</f>
        <v>xlswrite('G:\Mi unidad\1. PROYECTOS TELLO 2022\SCM SPILL OVERS\outputs\pobreza\mujeres\1%\simulacion_1\observado_outputs.xlsx',tratado_129,129);</v>
      </c>
      <c r="HL163" s="1" t="str">
        <f>"xlswrite('G:\Mi unidad\1. PROYECTOS TELLO 2022\SCM SPILL OVERS\outputs\pobreza\criminalidad\1%\simulacion_1\observado_outputs.xlsx',tratado_"&amp;$A45&amp;","&amp;$A45&amp;");"</f>
        <v>xlswrite('G:\Mi unidad\1. PROYECTOS TELLO 2022\SCM SPILL OVERS\outputs\pobreza\criminalidad\1%\simulacion_1\observado_outputs.xlsx',tratado_129,129);</v>
      </c>
      <c r="HS163">
        <v>65</v>
      </c>
      <c r="HT163" t="str">
        <f>"    ub_vec_"&amp;HS163&amp;"(s) = ub_"&amp;HS162&amp;";"</f>
        <v xml:space="preserve">    ub_vec_65(s) = ub_65;</v>
      </c>
      <c r="HZ163">
        <v>84</v>
      </c>
      <c r="IA163" t="str">
        <f>"    spillover_test_"&amp;HZ163&amp;"(s) = sp_andrews(Y_pre_"&amp;HZ163&amp;",pobreza_"&amp;HZ163&amp;"(:,T+s),A_"&amp;HZ163&amp;",C,d,alpha_sig);"</f>
        <v xml:space="preserve">    spillover_test_84(s) = sp_andrews(Y_pre_84,pobreza_84(:,T+s),A_84,C,d,alpha_sig);</v>
      </c>
      <c r="IG163">
        <v>92</v>
      </c>
      <c r="IH163" t="str">
        <f>"xlswrite('G:\Mi unidad\1. PROYECTOS TELLO 2022\SCM SPILL OVERS\outputs\pobreza\bajo_niv_educ\1%\simulacion_1\output_tests.xlsx',ub_vec_"&amp;IG163&amp;"','ub_vec_"&amp;IG163&amp;"');"</f>
        <v>xlswrite('G:\Mi unidad\1. PROYECTOS TELLO 2022\SCM SPILL OVERS\outputs\pobreza\bajo_niv_educ\1%\simulacion_1\output_tests.xlsx',ub_vec_92','ub_vec_92');</v>
      </c>
      <c r="IU163">
        <v>92</v>
      </c>
      <c r="IV163" t="str">
        <f>"xlswrite('G:\Mi unidad\1. PROYECTOS TELLO 2022\SCM SPILL OVERS\outputs\pobreza\bajo_ingreso\1%\simulacion_1\output_tests.xlsx',ub_vec_"&amp;IU163&amp;"','ub_vec_"&amp;IU163&amp;"');"</f>
        <v>xlswrite('G:\Mi unidad\1. PROYECTOS TELLO 2022\SCM SPILL OVERS\outputs\pobreza\bajo_ingreso\1%\simulacion_1\output_tests.xlsx',ub_vec_92','ub_vec_92');</v>
      </c>
      <c r="JG163">
        <v>92</v>
      </c>
      <c r="JH163" t="str">
        <f>"xlswrite('G:\Mi unidad\1. PROYECTOS TELLO 2022\SCM SPILL OVERS\outputs\pobreza\densidad\1%\simulacion_1\output_tests.xlsx',ub_vec_"&amp;JG163&amp;"','ub_vec_"&amp;JG163&amp;"');"</f>
        <v>xlswrite('G:\Mi unidad\1. PROYECTOS TELLO 2022\SCM SPILL OVERS\outputs\pobreza\densidad\1%\simulacion_1\output_tests.xlsx',ub_vec_92','ub_vec_92');</v>
      </c>
      <c r="JS163">
        <v>92</v>
      </c>
      <c r="JT163" t="str">
        <f>"xlswrite('G:\Mi unidad\1. PROYECTOS TELLO 2022\SCM SPILL OVERS\outputs\pobreza\densidad_g\1%\simulacion_1\output_tests.xlsx',ub_vec_"&amp;JS163&amp;"','ub_vec_"&amp;JS163&amp;"');"</f>
        <v>xlswrite('G:\Mi unidad\1. PROYECTOS TELLO 2022\SCM SPILL OVERS\outputs\pobreza\densidad_g\1%\simulacion_1\output_tests.xlsx',ub_vec_92','ub_vec_92');</v>
      </c>
      <c r="KE163">
        <v>92</v>
      </c>
      <c r="KF163" t="str">
        <f>"xlswrite('G:\Mi unidad\1. PROYECTOS TELLO 2022\SCM SPILL OVERS\outputs\pobreza\distancia_centro_salud\1%\simulacion_1\output_tests.xlsx',ub_vec_"&amp;KE163&amp;"','ub_vec_"&amp;KE163&amp;"');"</f>
        <v>xlswrite('G:\Mi unidad\1. PROYECTOS TELLO 2022\SCM SPILL OVERS\outputs\pobreza\distancia_centro_salud\1%\simulacion_1\output_tests.xlsx',ub_vec_92','ub_vec_92');</v>
      </c>
      <c r="KR163">
        <v>92</v>
      </c>
      <c r="KS163" t="str">
        <f>"xlswrite('G:\Mi unidad\1. PROYECTOS TELLO 2022\SCM SPILL OVERS\outputs\pobreza\informalidad\1%\simulacion_1\output_tests.xlsx',ub_vec_"&amp;KR163&amp;"','ub_vec_"&amp;KR163&amp;"');"</f>
        <v>xlswrite('G:\Mi unidad\1. PROYECTOS TELLO 2022\SCM SPILL OVERS\outputs\pobreza\informalidad\1%\simulacion_1\output_tests.xlsx',ub_vec_92','ub_vec_92');</v>
      </c>
      <c r="LE163">
        <v>92</v>
      </c>
      <c r="LF163" t="str">
        <f>"xlswrite('G:\Mi unidad\1. PROYECTOS TELLO 2022\SCM SPILL OVERS\outputs\pobreza\alimentos\1%\simulacion_1\output_tests.xlsx',ub_vec_"&amp;LE163&amp;"','ub_vec_"&amp;LE163&amp;"');"</f>
        <v>xlswrite('G:\Mi unidad\1. PROYECTOS TELLO 2022\SCM SPILL OVERS\outputs\pobreza\alimentos\1%\simulacion_1\output_tests.xlsx',ub_vec_92','ub_vec_92');</v>
      </c>
      <c r="LL163">
        <v>92</v>
      </c>
      <c r="LM163" t="str">
        <f>"xlswrite('G:\Mi unidad\1. PROYECTOS TELLO 2022\SCM SPILL OVERS\outputs\pobreza\jefe_hogar\1%\simulacion_1\output_tests.xlsx',ub_vec_"&amp;LL163&amp;"','ub_vec_"&amp;LL163&amp;"');"</f>
        <v>xlswrite('G:\Mi unidad\1. PROYECTOS TELLO 2022\SCM SPILL OVERS\outputs\pobreza\jefe_hogar\1%\simulacion_1\output_tests.xlsx',ub_vec_92','ub_vec_92');</v>
      </c>
      <c r="LS163">
        <v>92</v>
      </c>
      <c r="LT163" t="str">
        <f>"xlswrite('G:\Mi unidad\1. PROYECTOS TELLO 2022\SCM SPILL OVERS\outputs\pobreza\mujeres\1%\simulacion_1\output_tests.xlsx',ub_vec_"&amp;LS163&amp;"','ub_vec_"&amp;LS163&amp;"');"</f>
        <v>xlswrite('G:\Mi unidad\1. PROYECTOS TELLO 2022\SCM SPILL OVERS\outputs\pobreza\mujeres\1%\simulacion_1\output_tests.xlsx',ub_vec_92','ub_vec_92');</v>
      </c>
      <c r="ME163">
        <v>92</v>
      </c>
      <c r="MF163" t="str">
        <f>"xlswrite('G:\Mi unidad\1. PROYECTOS TELLO 2022\SCM SPILL OVERS\outputs\pobreza\criminalidad\1%\simulacion_1\output_tests.xlsx',ub_vec_"&amp;ME163&amp;"','ub_vec_"&amp;ME163&amp;"');"</f>
        <v>xlswrite('G:\Mi unidad\1. PROYECTOS TELLO 2022\SCM SPILL OVERS\outputs\pobreza\criminalidad\1%\simulacion_1\output_tests.xlsx',ub_vec_92','ub_vec_92');</v>
      </c>
    </row>
    <row r="164" spans="64:344" x14ac:dyDescent="0.3">
      <c r="BL164">
        <v>92</v>
      </c>
      <c r="BM164" s="1" t="str">
        <f>"A_"&amp;BL162&amp;"(:,ind_"&amp;BL162&amp;" == 0) = [];"</f>
        <v>A_92(:,ind_92 == 0) = [];</v>
      </c>
      <c r="BR164">
        <v>92</v>
      </c>
      <c r="BS164" s="1" t="str">
        <f>"ind_"&amp;BR162&amp;" = xlsread('spillover_bajo_niv_educ_"&amp;BR162&amp;".xlsx')"</f>
        <v>ind_92 = xlsread('spillover_bajo_niv_educ_92.xlsx')</v>
      </c>
      <c r="BX164">
        <v>92</v>
      </c>
      <c r="BY164" s="1" t="str">
        <f>"ind_"&amp;BX162&amp;" = xlsread('spillover_bajo_ingreso_"&amp;BX162&amp;".xlsx')"</f>
        <v>ind_92 = xlsread('spillover_bajo_ingreso_92.xlsx')</v>
      </c>
      <c r="CD164">
        <v>92</v>
      </c>
      <c r="CE164" s="1" t="str">
        <f>"ind_"&amp;CD162&amp;" = xlsread('spillover_densidad_"&amp;CD162&amp;".xlsx')"</f>
        <v>ind_92 = xlsread('spillover_densidad_92.xlsx')</v>
      </c>
      <c r="CJ164">
        <v>92</v>
      </c>
      <c r="CK164" s="1" t="str">
        <f>"ind_"&amp;CJ162&amp;" = xlsread('spillover_densidad_g_"&amp;CJ162&amp;".xlsx')"</f>
        <v>ind_92 = xlsread('spillover_densidad_g_92.xlsx')</v>
      </c>
      <c r="CP164">
        <v>92</v>
      </c>
      <c r="CQ164" s="1" t="str">
        <f>"ind_"&amp;CP162&amp;" = xlsread('spillover_tiempo_cs_"&amp;CP162&amp;".xlsx')"</f>
        <v>ind_92 = xlsread('spillover_tiempo_cs_92.xlsx')</v>
      </c>
      <c r="CW164">
        <v>92</v>
      </c>
      <c r="CX164" s="1" t="str">
        <f>"ind_"&amp;CW162&amp;" = xlsread('spillover_alimentos_"&amp;CW162&amp;".xlsx')"</f>
        <v>ind_92 = xlsread('spillover_alimentos_92.xlsx')</v>
      </c>
      <c r="DB164">
        <v>92</v>
      </c>
      <c r="DC164" s="1" t="str">
        <f>"ind_"&amp;DB162&amp;" = xlsread('spillover_criminalidad_"&amp;DB162&amp;".xlsx')"</f>
        <v>ind_92 = xlsread('spillover_criminalidad_92.xlsx')</v>
      </c>
      <c r="DG164">
        <v>92</v>
      </c>
      <c r="DH164" s="1" t="str">
        <f>"ind_"&amp;DG162&amp;" = xlsread('spillover_jefe_hogar_"&amp;DG162&amp;".xlsx')"</f>
        <v>ind_92 = xlsread('spillover_jefe_hogar_92.xlsx')</v>
      </c>
      <c r="DL164">
        <v>92</v>
      </c>
      <c r="DM164" s="1" t="str">
        <f>"ind_"&amp;DL162&amp;" = xlsread('spillover_mujeres_"&amp;DL162&amp;".xlsx')"</f>
        <v>ind_92 = xlsread('spillover_mujeres_92.xlsx')</v>
      </c>
      <c r="DQ164" s="1"/>
      <c r="EG164">
        <v>75</v>
      </c>
      <c r="EH164" s="1" t="str">
        <f>"Y_Ts_"&amp;EG164&amp;" = Y_"&amp;EG164&amp;"(:,T+s);"</f>
        <v>Y_Ts_75 = Y_75(:,T+s);</v>
      </c>
      <c r="FF164" s="1" t="str">
        <f>"xlswrite('G:\Mi unidad\1. PROYECTOS TELLO 2022\SCM SPILL OVERS\outputs\pobreza\distancia_centro_salud\1%\simulacion_1\observado_outputs.xlsx',tratado_"&amp;$A46&amp;","&amp;$A46&amp;");"</f>
        <v>xlswrite('G:\Mi unidad\1. PROYECTOS TELLO 2022\SCM SPILL OVERS\outputs\pobreza\distancia_centro_salud\1%\simulacion_1\observado_outputs.xlsx',tratado_130,130);</v>
      </c>
      <c r="FM164" s="1" t="str">
        <f>"xlswrite('G:\Mi unidad\1. PROYECTOS TELLO 2022\SCM SPILL OVERS\outputs\pobreza\informalidad\1%\simulacion_1\observado_outputs.xlsx',tratado_"&amp;$A46&amp;","&amp;$A46&amp;");"</f>
        <v>xlswrite('G:\Mi unidad\1. PROYECTOS TELLO 2022\SCM SPILL OVERS\outputs\pobreza\informalidad\1%\simulacion_1\observado_outputs.xlsx',tratado_130,130);</v>
      </c>
      <c r="FS164" s="1" t="str">
        <f>"xlswrite('G:\Mi unidad\1. PROYECTOS TELLO 2022\SCM SPILL OVERS\outputs\pobreza\densidad\1%\simulacion_1\observado_outputs.xlsx',tratado_"&amp;$A46&amp;","&amp;$A46&amp;");"</f>
        <v>xlswrite('G:\Mi unidad\1. PROYECTOS TELLO 2022\SCM SPILL OVERS\outputs\pobreza\densidad\1%\simulacion_1\observado_outputs.xlsx',tratado_130,130);</v>
      </c>
      <c r="FZ164" s="1" t="str">
        <f>"xlswrite('G:\Mi unidad\1. PROYECTOS TELLO 2022\SCM SPILL OVERS\outputs\pobreza\bajo_niv_educ\1%\simulacion_1\observado_outputs.xlsx',tratado_"&amp;$A46&amp;","&amp;$A46&amp;");"</f>
        <v>xlswrite('G:\Mi unidad\1. PROYECTOS TELLO 2022\SCM SPILL OVERS\outputs\pobreza\bajo_niv_educ\1%\simulacion_1\observado_outputs.xlsx',tratado_130,130);</v>
      </c>
      <c r="GF164" s="1" t="str">
        <f>"xlswrite('G:\Mi unidad\1. PROYECTOS TELLO 2022\SCM SPILL OVERS\outputs\pobreza\bajo_ingreso\1%\simulacion_1\observado_outputs.xlsx',tratado_"&amp;$A46&amp;","&amp;$A46&amp;");"</f>
        <v>xlswrite('G:\Mi unidad\1. PROYECTOS TELLO 2022\SCM SPILL OVERS\outputs\pobreza\bajo_ingreso\1%\simulacion_1\observado_outputs.xlsx',tratado_130,130);</v>
      </c>
      <c r="GL164" s="1" t="str">
        <f>"xlswrite('G:\Mi unidad\1. PROYECTOS TELLO 2022\SCM SPILL OVERS\outputs\pobreza\densidad_g\1%\simulacion_1\observado_outputs.xlsx',tratado_"&amp;$A46&amp;","&amp;$A46&amp;");"</f>
        <v>xlswrite('G:\Mi unidad\1. PROYECTOS TELLO 2022\SCM SPILL OVERS\outputs\pobreza\densidad_g\1%\simulacion_1\observado_outputs.xlsx',tratado_130,130);</v>
      </c>
      <c r="GS164" s="1" t="str">
        <f>"xlswrite('G:\Mi unidad\1. PROYECTOS TELLO 2022\SCM SPILL OVERS\outputs\pobreza\alimentos\1%\simulacion_1\observado_outputs.xlsx',tratado_"&amp;$A46&amp;","&amp;$A46&amp;");"</f>
        <v>xlswrite('G:\Mi unidad\1. PROYECTOS TELLO 2022\SCM SPILL OVERS\outputs\pobreza\alimentos\1%\simulacion_1\observado_outputs.xlsx',tratado_130,130);</v>
      </c>
      <c r="GZ164" s="1" t="str">
        <f>"xlswrite('G:\Mi unidad\1. PROYECTOS TELLO 2022\SCM SPILL OVERS\outputs\pobreza\jefe_hogar\1%\simulacion_1\observado_outputs.xlsx',tratado_"&amp;$A46&amp;","&amp;$A46&amp;");"</f>
        <v>xlswrite('G:\Mi unidad\1. PROYECTOS TELLO 2022\SCM SPILL OVERS\outputs\pobreza\jefe_hogar\1%\simulacion_1\observado_outputs.xlsx',tratado_130,130);</v>
      </c>
      <c r="HF164" s="1" t="str">
        <f>"xlswrite('G:\Mi unidad\1. PROYECTOS TELLO 2022\SCM SPILL OVERS\outputs\pobreza\mujeres\1%\simulacion_1\observado_outputs.xlsx',tratado_"&amp;$A46&amp;","&amp;$A46&amp;");"</f>
        <v>xlswrite('G:\Mi unidad\1. PROYECTOS TELLO 2022\SCM SPILL OVERS\outputs\pobreza\mujeres\1%\simulacion_1\observado_outputs.xlsx',tratado_130,130);</v>
      </c>
      <c r="HL164" s="1" t="str">
        <f>"xlswrite('G:\Mi unidad\1. PROYECTOS TELLO 2022\SCM SPILL OVERS\outputs\pobreza\criminalidad\1%\simulacion_1\observado_outputs.xlsx',tratado_"&amp;$A46&amp;","&amp;$A46&amp;");"</f>
        <v>xlswrite('G:\Mi unidad\1. PROYECTOS TELLO 2022\SCM SPILL OVERS\outputs\pobreza\criminalidad\1%\simulacion_1\observado_outputs.xlsx',tratado_130,130);</v>
      </c>
      <c r="HS164">
        <v>65</v>
      </c>
      <c r="HT164" t="s">
        <v>18</v>
      </c>
      <c r="HZ164">
        <v>84</v>
      </c>
      <c r="IA164" t="s">
        <v>18</v>
      </c>
      <c r="IG164">
        <v>92</v>
      </c>
      <c r="IH164" t="str">
        <f>"xlswrite('G:\Mi unidad\1. PROYECTOS TELLO 2022\SCM SPILL OVERS\outputs\pobreza\bajo_niv_educ\1%\simulacion_1\output_tests.xlsx',p_value_vec_"&amp;IG164&amp;"','p_value_vec_"&amp;IG164&amp;"');"</f>
        <v>xlswrite('G:\Mi unidad\1. PROYECTOS TELLO 2022\SCM SPILL OVERS\outputs\pobreza\bajo_niv_educ\1%\simulacion_1\output_tests.xlsx',p_value_vec_92','p_value_vec_92');</v>
      </c>
      <c r="IU164">
        <v>92</v>
      </c>
      <c r="IV164" t="str">
        <f>"xlswrite('G:\Mi unidad\1. PROYECTOS TELLO 2022\SCM SPILL OVERS\outputs\pobreza\bajo_ingreso\1%\simulacion_1\output_tests.xlsx',p_value_vec_"&amp;IU164&amp;"','p_value_vec_"&amp;IU164&amp;"');"</f>
        <v>xlswrite('G:\Mi unidad\1. PROYECTOS TELLO 2022\SCM SPILL OVERS\outputs\pobreza\bajo_ingreso\1%\simulacion_1\output_tests.xlsx',p_value_vec_92','p_value_vec_92');</v>
      </c>
      <c r="JG164">
        <v>92</v>
      </c>
      <c r="JH164" t="str">
        <f>"xlswrite('G:\Mi unidad\1. PROYECTOS TELLO 2022\SCM SPILL OVERS\outputs\pobreza\densidad\1%\simulacion_1\output_tests.xlsx',p_value_vec_"&amp;JG164&amp;"','p_value_vec_"&amp;JG164&amp;"');"</f>
        <v>xlswrite('G:\Mi unidad\1. PROYECTOS TELLO 2022\SCM SPILL OVERS\outputs\pobreza\densidad\1%\simulacion_1\output_tests.xlsx',p_value_vec_92','p_value_vec_92');</v>
      </c>
      <c r="JS164">
        <v>92</v>
      </c>
      <c r="JT164" t="str">
        <f>"xlswrite('G:\Mi unidad\1. PROYECTOS TELLO 2022\SCM SPILL OVERS\outputs\pobreza\densidad_g\1%\simulacion_1\output_tests.xlsx',p_value_vec_"&amp;JS164&amp;"','p_value_vec_"&amp;JS164&amp;"');"</f>
        <v>xlswrite('G:\Mi unidad\1. PROYECTOS TELLO 2022\SCM SPILL OVERS\outputs\pobreza\densidad_g\1%\simulacion_1\output_tests.xlsx',p_value_vec_92','p_value_vec_92');</v>
      </c>
      <c r="KE164">
        <v>92</v>
      </c>
      <c r="KF164" t="str">
        <f>"xlswrite('G:\Mi unidad\1. PROYECTOS TELLO 2022\SCM SPILL OVERS\outputs\pobreza\distancia_centro_salud\1%\simulacion_1\output_tests.xlsx',p_value_vec_"&amp;KE164&amp;"','p_value_vec_"&amp;KE164&amp;"');"</f>
        <v>xlswrite('G:\Mi unidad\1. PROYECTOS TELLO 2022\SCM SPILL OVERS\outputs\pobreza\distancia_centro_salud\1%\simulacion_1\output_tests.xlsx',p_value_vec_92','p_value_vec_92');</v>
      </c>
      <c r="KR164">
        <v>92</v>
      </c>
      <c r="KS164" t="str">
        <f>"xlswrite('G:\Mi unidad\1. PROYECTOS TELLO 2022\SCM SPILL OVERS\outputs\pobreza\informalidad\1%\simulacion_1\output_tests.xlsx',p_value_vec_"&amp;KR164&amp;"','p_value_vec_"&amp;KR164&amp;"');"</f>
        <v>xlswrite('G:\Mi unidad\1. PROYECTOS TELLO 2022\SCM SPILL OVERS\outputs\pobreza\informalidad\1%\simulacion_1\output_tests.xlsx',p_value_vec_92','p_value_vec_92');</v>
      </c>
      <c r="LE164">
        <v>92</v>
      </c>
      <c r="LF164" t="str">
        <f>"xlswrite('G:\Mi unidad\1. PROYECTOS TELLO 2022\SCM SPILL OVERS\outputs\pobreza\alimentos\1%\simulacion_1\output_tests.xlsx',p_value_vec_"&amp;LE164&amp;"','p_value_vec_"&amp;LE164&amp;"');"</f>
        <v>xlswrite('G:\Mi unidad\1. PROYECTOS TELLO 2022\SCM SPILL OVERS\outputs\pobreza\alimentos\1%\simulacion_1\output_tests.xlsx',p_value_vec_92','p_value_vec_92');</v>
      </c>
      <c r="LL164">
        <v>92</v>
      </c>
      <c r="LM164" t="str">
        <f>"xlswrite('G:\Mi unidad\1. PROYECTOS TELLO 2022\SCM SPILL OVERS\outputs\pobreza\jefe_hogar\1%\simulacion_1\output_tests.xlsx',p_value_vec_"&amp;LL164&amp;"','p_value_vec_"&amp;LL164&amp;"');"</f>
        <v>xlswrite('G:\Mi unidad\1. PROYECTOS TELLO 2022\SCM SPILL OVERS\outputs\pobreza\jefe_hogar\1%\simulacion_1\output_tests.xlsx',p_value_vec_92','p_value_vec_92');</v>
      </c>
      <c r="LS164">
        <v>92</v>
      </c>
      <c r="LT164" t="str">
        <f>"xlswrite('G:\Mi unidad\1. PROYECTOS TELLO 2022\SCM SPILL OVERS\outputs\pobreza\mujeres\1%\simulacion_1\output_tests.xlsx',p_value_vec_"&amp;LS164&amp;"','p_value_vec_"&amp;LS164&amp;"');"</f>
        <v>xlswrite('G:\Mi unidad\1. PROYECTOS TELLO 2022\SCM SPILL OVERS\outputs\pobreza\mujeres\1%\simulacion_1\output_tests.xlsx',p_value_vec_92','p_value_vec_92');</v>
      </c>
      <c r="ME164">
        <v>92</v>
      </c>
      <c r="MF164" t="str">
        <f>"xlswrite('G:\Mi unidad\1. PROYECTOS TELLO 2022\SCM SPILL OVERS\outputs\pobreza\criminalidad\1%\simulacion_1\output_tests.xlsx',p_value_vec_"&amp;ME164&amp;"','p_value_vec_"&amp;ME164&amp;"');"</f>
        <v>xlswrite('G:\Mi unidad\1. PROYECTOS TELLO 2022\SCM SPILL OVERS\outputs\pobreza\criminalidad\1%\simulacion_1\output_tests.xlsx',p_value_vec_92','p_value_vec_92');</v>
      </c>
    </row>
    <row r="165" spans="64:344" x14ac:dyDescent="0.3">
      <c r="BL165">
        <v>92</v>
      </c>
      <c r="BR165">
        <v>92</v>
      </c>
      <c r="BS165" s="1" t="str">
        <f>"A_"&amp;BR162&amp;" = eye(N);"</f>
        <v>A_92 = eye(N);</v>
      </c>
      <c r="BX165">
        <v>92</v>
      </c>
      <c r="BY165" s="1" t="str">
        <f>"A_"&amp;BX162&amp;" = eye(N);"</f>
        <v>A_92 = eye(N);</v>
      </c>
      <c r="CD165">
        <v>92</v>
      </c>
      <c r="CE165" s="1" t="str">
        <f>"A_"&amp;CD162&amp;" = eye(N);"</f>
        <v>A_92 = eye(N);</v>
      </c>
      <c r="CJ165">
        <v>92</v>
      </c>
      <c r="CK165" s="1" t="str">
        <f>"A_"&amp;CJ162&amp;" = eye(N);"</f>
        <v>A_92 = eye(N);</v>
      </c>
      <c r="CP165">
        <v>92</v>
      </c>
      <c r="CQ165" s="1" t="str">
        <f>"A_"&amp;CP162&amp;" = eye(N);"</f>
        <v>A_92 = eye(N);</v>
      </c>
      <c r="CW165">
        <v>92</v>
      </c>
      <c r="CX165" s="1" t="str">
        <f>"A_"&amp;CW162&amp;" = eye(N);"</f>
        <v>A_92 = eye(N);</v>
      </c>
      <c r="DB165">
        <v>92</v>
      </c>
      <c r="DC165" s="1" t="str">
        <f>"A_"&amp;DB162&amp;" = eye(N);"</f>
        <v>A_92 = eye(N);</v>
      </c>
      <c r="DG165">
        <v>92</v>
      </c>
      <c r="DH165" s="1" t="str">
        <f>"A_"&amp;DG162&amp;" = eye(N);"</f>
        <v>A_92 = eye(N);</v>
      </c>
      <c r="DL165">
        <v>92</v>
      </c>
      <c r="DM165" s="1" t="str">
        <f>"A_"&amp;DL162&amp;" = eye(N);"</f>
        <v>A_92 = eye(N);</v>
      </c>
      <c r="DQ165" s="1"/>
      <c r="EG165">
        <v>75</v>
      </c>
      <c r="EH165" s="1" t="str">
        <f>"gamma_hat_"&amp;EG164&amp;" = (A_"&amp;EG164&amp;"'*M_hat_"&amp;EG164&amp;"*A_"&amp;EG164&amp;")\(A_"&amp;EG164&amp;"'*(eye(N)-B_hat_"&amp;EG164&amp;")'*((eye(N)-B_hat_"&amp;EG164&amp;")*Y_Ts_"&amp;EG164&amp;"-a_hat_"&amp;EG164&amp;"));"</f>
        <v>gamma_hat_75 = (A_75'*M_hat_75*A_75)\(A_75'*(eye(N)-B_hat_75)'*((eye(N)-B_hat_75)*Y_Ts_75-a_hat_75));</v>
      </c>
      <c r="FF165" s="1" t="str">
        <f>"xlswrite('G:\Mi unidad\1. PROYECTOS TELLO 2022\SCM SPILL OVERS\outputs\pobreza\distancia_centro_salud\1%\simulacion_1\observado_outputs.xlsx',tratado_"&amp;$A47&amp;","&amp;$A47&amp;");"</f>
        <v>xlswrite('G:\Mi unidad\1. PROYECTOS TELLO 2022\SCM SPILL OVERS\outputs\pobreza\distancia_centro_salud\1%\simulacion_1\observado_outputs.xlsx',tratado_133,133);</v>
      </c>
      <c r="FM165" s="1" t="str">
        <f>"xlswrite('G:\Mi unidad\1. PROYECTOS TELLO 2022\SCM SPILL OVERS\outputs\pobreza\informalidad\1%\simulacion_1\observado_outputs.xlsx',tratado_"&amp;$A47&amp;","&amp;$A47&amp;");"</f>
        <v>xlswrite('G:\Mi unidad\1. PROYECTOS TELLO 2022\SCM SPILL OVERS\outputs\pobreza\informalidad\1%\simulacion_1\observado_outputs.xlsx',tratado_133,133);</v>
      </c>
      <c r="FS165" s="1" t="str">
        <f>"xlswrite('G:\Mi unidad\1. PROYECTOS TELLO 2022\SCM SPILL OVERS\outputs\pobreza\densidad\1%\simulacion_1\observado_outputs.xlsx',tratado_"&amp;$A47&amp;","&amp;$A47&amp;");"</f>
        <v>xlswrite('G:\Mi unidad\1. PROYECTOS TELLO 2022\SCM SPILL OVERS\outputs\pobreza\densidad\1%\simulacion_1\observado_outputs.xlsx',tratado_133,133);</v>
      </c>
      <c r="FZ165" s="1" t="str">
        <f>"xlswrite('G:\Mi unidad\1. PROYECTOS TELLO 2022\SCM SPILL OVERS\outputs\pobreza\bajo_niv_educ\1%\simulacion_1\observado_outputs.xlsx',tratado_"&amp;$A47&amp;","&amp;$A47&amp;");"</f>
        <v>xlswrite('G:\Mi unidad\1. PROYECTOS TELLO 2022\SCM SPILL OVERS\outputs\pobreza\bajo_niv_educ\1%\simulacion_1\observado_outputs.xlsx',tratado_133,133);</v>
      </c>
      <c r="GF165" s="1" t="str">
        <f>"xlswrite('G:\Mi unidad\1. PROYECTOS TELLO 2022\SCM SPILL OVERS\outputs\pobreza\bajo_ingreso\1%\simulacion_1\observado_outputs.xlsx',tratado_"&amp;$A47&amp;","&amp;$A47&amp;");"</f>
        <v>xlswrite('G:\Mi unidad\1. PROYECTOS TELLO 2022\SCM SPILL OVERS\outputs\pobreza\bajo_ingreso\1%\simulacion_1\observado_outputs.xlsx',tratado_133,133);</v>
      </c>
      <c r="GL165" s="1" t="str">
        <f>"xlswrite('G:\Mi unidad\1. PROYECTOS TELLO 2022\SCM SPILL OVERS\outputs\pobreza\densidad_g\1%\simulacion_1\observado_outputs.xlsx',tratado_"&amp;$A47&amp;","&amp;$A47&amp;");"</f>
        <v>xlswrite('G:\Mi unidad\1. PROYECTOS TELLO 2022\SCM SPILL OVERS\outputs\pobreza\densidad_g\1%\simulacion_1\observado_outputs.xlsx',tratado_133,133);</v>
      </c>
      <c r="GS165" s="1" t="str">
        <f>"xlswrite('G:\Mi unidad\1. PROYECTOS TELLO 2022\SCM SPILL OVERS\outputs\pobreza\alimentos\1%\simulacion_1\observado_outputs.xlsx',tratado_"&amp;$A47&amp;","&amp;$A47&amp;");"</f>
        <v>xlswrite('G:\Mi unidad\1. PROYECTOS TELLO 2022\SCM SPILL OVERS\outputs\pobreza\alimentos\1%\simulacion_1\observado_outputs.xlsx',tratado_133,133);</v>
      </c>
      <c r="GZ165" s="1" t="str">
        <f>"xlswrite('G:\Mi unidad\1. PROYECTOS TELLO 2022\SCM SPILL OVERS\outputs\pobreza\jefe_hogar\1%\simulacion_1\observado_outputs.xlsx',tratado_"&amp;$A47&amp;","&amp;$A47&amp;");"</f>
        <v>xlswrite('G:\Mi unidad\1. PROYECTOS TELLO 2022\SCM SPILL OVERS\outputs\pobreza\jefe_hogar\1%\simulacion_1\observado_outputs.xlsx',tratado_133,133);</v>
      </c>
      <c r="HF165" s="1" t="str">
        <f>"xlswrite('G:\Mi unidad\1. PROYECTOS TELLO 2022\SCM SPILL OVERS\outputs\pobreza\mujeres\1%\simulacion_1\observado_outputs.xlsx',tratado_"&amp;$A47&amp;","&amp;$A47&amp;");"</f>
        <v>xlswrite('G:\Mi unidad\1. PROYECTOS TELLO 2022\SCM SPILL OVERS\outputs\pobreza\mujeres\1%\simulacion_1\observado_outputs.xlsx',tratado_133,133);</v>
      </c>
      <c r="HL165" s="1" t="str">
        <f>"xlswrite('G:\Mi unidad\1. PROYECTOS TELLO 2022\SCM SPILL OVERS\outputs\pobreza\criminalidad\1%\simulacion_1\observado_outputs.xlsx',tratado_"&amp;$A47&amp;","&amp;$A47&amp;");"</f>
        <v>xlswrite('G:\Mi unidad\1. PROYECTOS TELLO 2022\SCM SPILL OVERS\outputs\pobreza\criminalidad\1%\simulacion_1\observado_outputs.xlsx',tratado_133,133);</v>
      </c>
      <c r="HS165">
        <v>66</v>
      </c>
      <c r="HT165" t="str">
        <f>"p_value_vec_"&amp;HS165&amp;" = zeros(1,S);"</f>
        <v>p_value_vec_66 = zeros(1,S);</v>
      </c>
      <c r="HZ165">
        <v>86</v>
      </c>
      <c r="IA165" t="str">
        <f>"spillover_test_"&amp;HZ165&amp;" = zeros(1,S);"</f>
        <v>spillover_test_86 = zeros(1,S);</v>
      </c>
      <c r="IG165">
        <v>92</v>
      </c>
      <c r="IH165" t="str">
        <f>"xlswrite('G:\Mi unidad\1. PROYECTOS TELLO 2022\SCM SPILL OVERS\outputs\pobreza\bajo_niv_educ\1%\simulacion_1\output_tests.xlsx',alpha1_hat_vec_"&amp;IG165&amp;"','alpha1_hat_vec_"&amp;IG165&amp;"');"</f>
        <v>xlswrite('G:\Mi unidad\1. PROYECTOS TELLO 2022\SCM SPILL OVERS\outputs\pobreza\bajo_niv_educ\1%\simulacion_1\output_tests.xlsx',alpha1_hat_vec_92','alpha1_hat_vec_92');</v>
      </c>
      <c r="IU165">
        <v>92</v>
      </c>
      <c r="IV165" t="str">
        <f>"xlswrite('G:\Mi unidad\1. PROYECTOS TELLO 2022\SCM SPILL OVERS\outputs\pobreza\bajo_ingreso\1%\simulacion_1\output_tests.xlsx',alpha1_hat_vec_"&amp;IU165&amp;"','alpha1_hat_vec_"&amp;IU165&amp;"');"</f>
        <v>xlswrite('G:\Mi unidad\1. PROYECTOS TELLO 2022\SCM SPILL OVERS\outputs\pobreza\bajo_ingreso\1%\simulacion_1\output_tests.xlsx',alpha1_hat_vec_92','alpha1_hat_vec_92');</v>
      </c>
      <c r="JG165">
        <v>92</v>
      </c>
      <c r="JH165" t="str">
        <f>"xlswrite('G:\Mi unidad\1. PROYECTOS TELLO 2022\SCM SPILL OVERS\outputs\pobreza\densidad\1%\simulacion_1\output_tests.xlsx',alpha1_hat_vec_"&amp;JG165&amp;"','alpha1_hat_vec_"&amp;JG165&amp;"');"</f>
        <v>xlswrite('G:\Mi unidad\1. PROYECTOS TELLO 2022\SCM SPILL OVERS\outputs\pobreza\densidad\1%\simulacion_1\output_tests.xlsx',alpha1_hat_vec_92','alpha1_hat_vec_92');</v>
      </c>
      <c r="JS165">
        <v>92</v>
      </c>
      <c r="JT165" t="str">
        <f>"xlswrite('G:\Mi unidad\1. PROYECTOS TELLO 2022\SCM SPILL OVERS\outputs\pobreza\densidad_g\1%\simulacion_1\output_tests.xlsx',alpha1_hat_vec_"&amp;JS165&amp;"','alpha1_hat_vec_"&amp;JS165&amp;"');"</f>
        <v>xlswrite('G:\Mi unidad\1. PROYECTOS TELLO 2022\SCM SPILL OVERS\outputs\pobreza\densidad_g\1%\simulacion_1\output_tests.xlsx',alpha1_hat_vec_92','alpha1_hat_vec_92');</v>
      </c>
      <c r="KE165">
        <v>92</v>
      </c>
      <c r="KF165" t="str">
        <f>"xlswrite('G:\Mi unidad\1. PROYECTOS TELLO 2022\SCM SPILL OVERS\outputs\pobreza\distancia_centro_salud\1%\simulacion_1\output_tests.xlsx',alpha1_hat_vec_"&amp;KE165&amp;"','alpha1_hat_vec_"&amp;KE165&amp;"');"</f>
        <v>xlswrite('G:\Mi unidad\1. PROYECTOS TELLO 2022\SCM SPILL OVERS\outputs\pobreza\distancia_centro_salud\1%\simulacion_1\output_tests.xlsx',alpha1_hat_vec_92','alpha1_hat_vec_92');</v>
      </c>
      <c r="KR165">
        <v>92</v>
      </c>
      <c r="KS165" t="str">
        <f>"xlswrite('G:\Mi unidad\1. PROYECTOS TELLO 2022\SCM SPILL OVERS\outputs\pobreza\informalidad\1%\simulacion_1\output_tests.xlsx',alpha1_hat_vec_"&amp;KR165&amp;"','alpha1_hat_vec_"&amp;KR165&amp;"');"</f>
        <v>xlswrite('G:\Mi unidad\1. PROYECTOS TELLO 2022\SCM SPILL OVERS\outputs\pobreza\informalidad\1%\simulacion_1\output_tests.xlsx',alpha1_hat_vec_92','alpha1_hat_vec_92');</v>
      </c>
      <c r="LE165">
        <v>92</v>
      </c>
      <c r="LF165" t="str">
        <f>"xlswrite('G:\Mi unidad\1. PROYECTOS TELLO 2022\SCM SPILL OVERS\outputs\pobreza\alimentos\1%\simulacion_1\output_tests.xlsx',alpha1_hat_vec_"&amp;LE165&amp;"','alpha1_hat_vec_"&amp;LE165&amp;"');"</f>
        <v>xlswrite('G:\Mi unidad\1. PROYECTOS TELLO 2022\SCM SPILL OVERS\outputs\pobreza\alimentos\1%\simulacion_1\output_tests.xlsx',alpha1_hat_vec_92','alpha1_hat_vec_92');</v>
      </c>
      <c r="LL165">
        <v>92</v>
      </c>
      <c r="LM165" t="str">
        <f>"xlswrite('G:\Mi unidad\1. PROYECTOS TELLO 2022\SCM SPILL OVERS\outputs\pobreza\jefe_hogar\1%\simulacion_1\output_tests.xlsx',alpha1_hat_vec_"&amp;LL165&amp;"','alpha1_hat_vec_"&amp;LL165&amp;"');"</f>
        <v>xlswrite('G:\Mi unidad\1. PROYECTOS TELLO 2022\SCM SPILL OVERS\outputs\pobreza\jefe_hogar\1%\simulacion_1\output_tests.xlsx',alpha1_hat_vec_92','alpha1_hat_vec_92');</v>
      </c>
      <c r="LS165">
        <v>92</v>
      </c>
      <c r="LT165" t="str">
        <f>"xlswrite('G:\Mi unidad\1. PROYECTOS TELLO 2022\SCM SPILL OVERS\outputs\pobreza\mujeres\1%\simulacion_1\output_tests.xlsx',alpha1_hat_vec_"&amp;LS165&amp;"','alpha1_hat_vec_"&amp;LS165&amp;"');"</f>
        <v>xlswrite('G:\Mi unidad\1. PROYECTOS TELLO 2022\SCM SPILL OVERS\outputs\pobreza\mujeres\1%\simulacion_1\output_tests.xlsx',alpha1_hat_vec_92','alpha1_hat_vec_92');</v>
      </c>
      <c r="ME165">
        <v>92</v>
      </c>
      <c r="MF165" t="str">
        <f>"xlswrite('G:\Mi unidad\1. PROYECTOS TELLO 2022\SCM SPILL OVERS\outputs\pobreza\criminalidad\1%\simulacion_1\output_tests.xlsx',alpha1_hat_vec_"&amp;ME165&amp;"','alpha1_hat_vec_"&amp;ME165&amp;"');"</f>
        <v>xlswrite('G:\Mi unidad\1. PROYECTOS TELLO 2022\SCM SPILL OVERS\outputs\pobreza\criminalidad\1%\simulacion_1\output_tests.xlsx',alpha1_hat_vec_92','alpha1_hat_vec_92');</v>
      </c>
    </row>
    <row r="166" spans="64:344" x14ac:dyDescent="0.3">
      <c r="BL166">
        <v>92</v>
      </c>
      <c r="BR166">
        <v>92</v>
      </c>
      <c r="BS166" s="1" t="str">
        <f>"A_"&amp;BR162&amp;"(:,ind_"&amp;BR162&amp;" == 0) = [];"</f>
        <v>A_92(:,ind_92 == 0) = [];</v>
      </c>
      <c r="BX166">
        <v>92</v>
      </c>
      <c r="BY166" s="1" t="str">
        <f>"A_"&amp;BX162&amp;"(:,ind_"&amp;BX162&amp;" == 0) = [];"</f>
        <v>A_92(:,ind_92 == 0) = [];</v>
      </c>
      <c r="CD166">
        <v>92</v>
      </c>
      <c r="CE166" s="1" t="str">
        <f>"A_"&amp;CD162&amp;"(:,ind_"&amp;CD162&amp;" == 0) = [];"</f>
        <v>A_92(:,ind_92 == 0) = [];</v>
      </c>
      <c r="CJ166">
        <v>92</v>
      </c>
      <c r="CK166" s="1" t="str">
        <f>"A_"&amp;CJ162&amp;"(:,ind_"&amp;CJ162&amp;" == 0) = [];"</f>
        <v>A_92(:,ind_92 == 0) = [];</v>
      </c>
      <c r="CP166">
        <v>92</v>
      </c>
      <c r="CQ166" s="1" t="str">
        <f>"A_"&amp;CP162&amp;"(:,ind_"&amp;CP162&amp;" == 0) = [];"</f>
        <v>A_92(:,ind_92 == 0) = [];</v>
      </c>
      <c r="CW166">
        <v>92</v>
      </c>
      <c r="CX166" s="1" t="str">
        <f>"A_"&amp;CW162&amp;"(:,ind_"&amp;CW162&amp;" == 0) = [];"</f>
        <v>A_92(:,ind_92 == 0) = [];</v>
      </c>
      <c r="DB166">
        <v>92</v>
      </c>
      <c r="DC166" s="1" t="str">
        <f>"A_"&amp;DB162&amp;"(:,ind_"&amp;DB162&amp;" == 0) = [];"</f>
        <v>A_92(:,ind_92 == 0) = [];</v>
      </c>
      <c r="DG166">
        <v>92</v>
      </c>
      <c r="DH166" s="1" t="str">
        <f>"A_"&amp;DG162&amp;"(:,ind_"&amp;DG162&amp;" == 0) = [];"</f>
        <v>A_92(:,ind_92 == 0) = [];</v>
      </c>
      <c r="DL166">
        <v>92</v>
      </c>
      <c r="DM166" s="1" t="str">
        <f>"A_"&amp;DL162&amp;"(:,ind_"&amp;DL162&amp;" == 0) = [];"</f>
        <v>A_92(:,ind_92 == 0) = [];</v>
      </c>
      <c r="DQ166" s="1"/>
      <c r="EG166">
        <v>75</v>
      </c>
      <c r="EH166" s="1" t="str">
        <f>"alpha_hat_"&amp;EG166&amp;" = A_"&amp;EG166&amp;"*gamma_hat_"&amp;EG166&amp;";"</f>
        <v>alpha_hat_75 = A_75*gamma_hat_75;</v>
      </c>
      <c r="FF166" s="1" t="str">
        <f>"xlswrite('G:\Mi unidad\1. PROYECTOS TELLO 2022\SCM SPILL OVERS\outputs\pobreza\distancia_centro_salud\1%\simulacion_1\observado_outputs.xlsx',tratado_"&amp;$A48&amp;","&amp;$A48&amp;");"</f>
        <v>xlswrite('G:\Mi unidad\1. PROYECTOS TELLO 2022\SCM SPILL OVERS\outputs\pobreza\distancia_centro_salud\1%\simulacion_1\observado_outputs.xlsx',tratado_139,139);</v>
      </c>
      <c r="FM166" s="1" t="str">
        <f>"xlswrite('G:\Mi unidad\1. PROYECTOS TELLO 2022\SCM SPILL OVERS\outputs\pobreza\informalidad\1%\simulacion_1\observado_outputs.xlsx',tratado_"&amp;$A48&amp;","&amp;$A48&amp;");"</f>
        <v>xlswrite('G:\Mi unidad\1. PROYECTOS TELLO 2022\SCM SPILL OVERS\outputs\pobreza\informalidad\1%\simulacion_1\observado_outputs.xlsx',tratado_139,139);</v>
      </c>
      <c r="FS166" s="1" t="str">
        <f>"xlswrite('G:\Mi unidad\1. PROYECTOS TELLO 2022\SCM SPILL OVERS\outputs\pobreza\densidad\1%\simulacion_1\observado_outputs.xlsx',tratado_"&amp;$A48&amp;","&amp;$A48&amp;");"</f>
        <v>xlswrite('G:\Mi unidad\1. PROYECTOS TELLO 2022\SCM SPILL OVERS\outputs\pobreza\densidad\1%\simulacion_1\observado_outputs.xlsx',tratado_139,139);</v>
      </c>
      <c r="FZ166" s="1" t="str">
        <f>"xlswrite('G:\Mi unidad\1. PROYECTOS TELLO 2022\SCM SPILL OVERS\outputs\pobreza\bajo_niv_educ\1%\simulacion_1\observado_outputs.xlsx',tratado_"&amp;$A48&amp;","&amp;$A48&amp;");"</f>
        <v>xlswrite('G:\Mi unidad\1. PROYECTOS TELLO 2022\SCM SPILL OVERS\outputs\pobreza\bajo_niv_educ\1%\simulacion_1\observado_outputs.xlsx',tratado_139,139);</v>
      </c>
      <c r="GF166" s="1" t="str">
        <f>"xlswrite('G:\Mi unidad\1. PROYECTOS TELLO 2022\SCM SPILL OVERS\outputs\pobreza\bajo_ingreso\1%\simulacion_1\observado_outputs.xlsx',tratado_"&amp;$A48&amp;","&amp;$A48&amp;");"</f>
        <v>xlswrite('G:\Mi unidad\1. PROYECTOS TELLO 2022\SCM SPILL OVERS\outputs\pobreza\bajo_ingreso\1%\simulacion_1\observado_outputs.xlsx',tratado_139,139);</v>
      </c>
      <c r="GL166" s="1" t="str">
        <f>"xlswrite('G:\Mi unidad\1. PROYECTOS TELLO 2022\SCM SPILL OVERS\outputs\pobreza\densidad_g\1%\simulacion_1\observado_outputs.xlsx',tratado_"&amp;$A48&amp;","&amp;$A48&amp;");"</f>
        <v>xlswrite('G:\Mi unidad\1. PROYECTOS TELLO 2022\SCM SPILL OVERS\outputs\pobreza\densidad_g\1%\simulacion_1\observado_outputs.xlsx',tratado_139,139);</v>
      </c>
      <c r="GS166" s="1" t="str">
        <f>"xlswrite('G:\Mi unidad\1. PROYECTOS TELLO 2022\SCM SPILL OVERS\outputs\pobreza\alimentos\1%\simulacion_1\observado_outputs.xlsx',tratado_"&amp;$A48&amp;","&amp;$A48&amp;");"</f>
        <v>xlswrite('G:\Mi unidad\1. PROYECTOS TELLO 2022\SCM SPILL OVERS\outputs\pobreza\alimentos\1%\simulacion_1\observado_outputs.xlsx',tratado_139,139);</v>
      </c>
      <c r="GZ166" s="1" t="str">
        <f>"xlswrite('G:\Mi unidad\1. PROYECTOS TELLO 2022\SCM SPILL OVERS\outputs\pobreza\jefe_hogar\1%\simulacion_1\observado_outputs.xlsx',tratado_"&amp;$A48&amp;","&amp;$A48&amp;");"</f>
        <v>xlswrite('G:\Mi unidad\1. PROYECTOS TELLO 2022\SCM SPILL OVERS\outputs\pobreza\jefe_hogar\1%\simulacion_1\observado_outputs.xlsx',tratado_139,139);</v>
      </c>
      <c r="HF166" s="1" t="str">
        <f>"xlswrite('G:\Mi unidad\1. PROYECTOS TELLO 2022\SCM SPILL OVERS\outputs\pobreza\mujeres\1%\simulacion_1\observado_outputs.xlsx',tratado_"&amp;$A48&amp;","&amp;$A48&amp;");"</f>
        <v>xlswrite('G:\Mi unidad\1. PROYECTOS TELLO 2022\SCM SPILL OVERS\outputs\pobreza\mujeres\1%\simulacion_1\observado_outputs.xlsx',tratado_139,139);</v>
      </c>
      <c r="HL166" s="1" t="str">
        <f>"xlswrite('G:\Mi unidad\1. PROYECTOS TELLO 2022\SCM SPILL OVERS\outputs\pobreza\criminalidad\1%\simulacion_1\observado_outputs.xlsx',tratado_"&amp;$A48&amp;","&amp;$A48&amp;");"</f>
        <v>xlswrite('G:\Mi unidad\1. PROYECTOS TELLO 2022\SCM SPILL OVERS\outputs\pobreza\criminalidad\1%\simulacion_1\observado_outputs.xlsx',tratado_139,139);</v>
      </c>
      <c r="HS166">
        <v>66</v>
      </c>
      <c r="HT166" t="str">
        <f>"lb_vec_"&amp;HS166&amp;" = zeros(1,S);"</f>
        <v>lb_vec_66 = zeros(1,S);</v>
      </c>
      <c r="HZ166">
        <v>86</v>
      </c>
      <c r="IA166" t="s">
        <v>35</v>
      </c>
      <c r="IG166">
        <v>92</v>
      </c>
      <c r="IH166" t="str">
        <f>"xlswrite('G:\Mi unidad\1. PROYECTOS TELLO 2022\SCM SPILL OVERS\outputs\pobreza\bajo_niv_educ\1%\simulacion_1\output_tests.xlsx',spillover_test_"&amp;IG166&amp;"','sp_test_"&amp;IG166&amp;"');"</f>
        <v>xlswrite('G:\Mi unidad\1. PROYECTOS TELLO 2022\SCM SPILL OVERS\outputs\pobreza\bajo_niv_educ\1%\simulacion_1\output_tests.xlsx',spillover_test_92','sp_test_92');</v>
      </c>
      <c r="IU166">
        <v>92</v>
      </c>
      <c r="IV166" t="str">
        <f>"xlswrite('G:\Mi unidad\1. PROYECTOS TELLO 2022\SCM SPILL OVERS\outputs\pobreza\bajo_ingreso\1%\simulacion_1\output_tests.xlsx',spillover_test_"&amp;IU166&amp;"','sp_test_"&amp;IU166&amp;"');"</f>
        <v>xlswrite('G:\Mi unidad\1. PROYECTOS TELLO 2022\SCM SPILL OVERS\outputs\pobreza\bajo_ingreso\1%\simulacion_1\output_tests.xlsx',spillover_test_92','sp_test_92');</v>
      </c>
      <c r="JG166">
        <v>92</v>
      </c>
      <c r="JH166" t="str">
        <f>"xlswrite('G:\Mi unidad\1. PROYECTOS TELLO 2022\SCM SPILL OVERS\outputs\pobreza\densidad\1%\simulacion_1\output_tests.xlsx',spillover_test_"&amp;JG166&amp;"','sp_test_"&amp;JG166&amp;"');"</f>
        <v>xlswrite('G:\Mi unidad\1. PROYECTOS TELLO 2022\SCM SPILL OVERS\outputs\pobreza\densidad\1%\simulacion_1\output_tests.xlsx',spillover_test_92','sp_test_92');</v>
      </c>
      <c r="JS166">
        <v>92</v>
      </c>
      <c r="JT166" t="str">
        <f>"xlswrite('G:\Mi unidad\1. PROYECTOS TELLO 2022\SCM SPILL OVERS\outputs\pobreza\densidad_g\1%\simulacion_1\output_tests.xlsx',spillover_test_"&amp;JS166&amp;"','sp_test_"&amp;JS166&amp;"');"</f>
        <v>xlswrite('G:\Mi unidad\1. PROYECTOS TELLO 2022\SCM SPILL OVERS\outputs\pobreza\densidad_g\1%\simulacion_1\output_tests.xlsx',spillover_test_92','sp_test_92');</v>
      </c>
      <c r="KE166">
        <v>92</v>
      </c>
      <c r="KF166" t="str">
        <f>"xlswrite('G:\Mi unidad\1. PROYECTOS TELLO 2022\SCM SPILL OVERS\outputs\pobreza\distancia_centro_salud\1%\simulacion_1\output_tests.xlsx',spillover_test_"&amp;KE166&amp;"','sp_test_"&amp;KE166&amp;"');"</f>
        <v>xlswrite('G:\Mi unidad\1. PROYECTOS TELLO 2022\SCM SPILL OVERS\outputs\pobreza\distancia_centro_salud\1%\simulacion_1\output_tests.xlsx',spillover_test_92','sp_test_92');</v>
      </c>
      <c r="KR166">
        <v>92</v>
      </c>
      <c r="KS166" t="str">
        <f>"xlswrite('G:\Mi unidad\1. PROYECTOS TELLO 2022\SCM SPILL OVERS\outputs\pobreza\informalidad\1%\simulacion_1\output_tests.xlsx',spillover_test_"&amp;KR166&amp;"','sp_test_"&amp;KR166&amp;"');"</f>
        <v>xlswrite('G:\Mi unidad\1. PROYECTOS TELLO 2022\SCM SPILL OVERS\outputs\pobreza\informalidad\1%\simulacion_1\output_tests.xlsx',spillover_test_92','sp_test_92');</v>
      </c>
      <c r="LE166">
        <v>92</v>
      </c>
      <c r="LF166" t="str">
        <f>"xlswrite('G:\Mi unidad\1. PROYECTOS TELLO 2022\SCM SPILL OVERS\outputs\pobreza\alimentos\1%\simulacion_1\output_tests.xlsx',spillover_test_"&amp;LE166&amp;"','sp_test_"&amp;LE166&amp;"');"</f>
        <v>xlswrite('G:\Mi unidad\1. PROYECTOS TELLO 2022\SCM SPILL OVERS\outputs\pobreza\alimentos\1%\simulacion_1\output_tests.xlsx',spillover_test_92','sp_test_92');</v>
      </c>
      <c r="LL166">
        <v>92</v>
      </c>
      <c r="LM166" t="str">
        <f>"xlswrite('G:\Mi unidad\1. PROYECTOS TELLO 2022\SCM SPILL OVERS\outputs\pobreza\jefe_hogar\1%\simulacion_1\output_tests.xlsx',spillover_test_"&amp;LL166&amp;"','sp_test_"&amp;LL166&amp;"');"</f>
        <v>xlswrite('G:\Mi unidad\1. PROYECTOS TELLO 2022\SCM SPILL OVERS\outputs\pobreza\jefe_hogar\1%\simulacion_1\output_tests.xlsx',spillover_test_92','sp_test_92');</v>
      </c>
      <c r="LS166">
        <v>92</v>
      </c>
      <c r="LT166" t="str">
        <f>"xlswrite('G:\Mi unidad\1. PROYECTOS TELLO 2022\SCM SPILL OVERS\outputs\pobreza\mujeres\1%\simulacion_1\output_tests.xlsx',spillover_test_"&amp;LS166&amp;"','sp_test_"&amp;LS166&amp;"');"</f>
        <v>xlswrite('G:\Mi unidad\1. PROYECTOS TELLO 2022\SCM SPILL OVERS\outputs\pobreza\mujeres\1%\simulacion_1\output_tests.xlsx',spillover_test_92','sp_test_92');</v>
      </c>
      <c r="ME166">
        <v>92</v>
      </c>
      <c r="MF166" t="str">
        <f>"xlswrite('G:\Mi unidad\1. PROYECTOS TELLO 2022\SCM SPILL OVERS\outputs\pobreza\criminalidad\1%\simulacion_1\output_tests.xlsx',spillover_test_"&amp;ME166&amp;"','sp_test_"&amp;ME166&amp;"');"</f>
        <v>xlswrite('G:\Mi unidad\1. PROYECTOS TELLO 2022\SCM SPILL OVERS\outputs\pobreza\criminalidad\1%\simulacion_1\output_tests.xlsx',spillover_test_92','sp_test_92');</v>
      </c>
    </row>
    <row r="167" spans="64:344" x14ac:dyDescent="0.3">
      <c r="BL167">
        <v>95</v>
      </c>
      <c r="BM167" s="1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P167">
        <v>95</v>
      </c>
      <c r="CQ167" t="str">
        <f>"%A_"&amp;CP167</f>
        <v>%A_95</v>
      </c>
      <c r="CW167">
        <v>95</v>
      </c>
      <c r="CX167" t="str">
        <f>"%A_"&amp;CW167</f>
        <v>%A_95</v>
      </c>
      <c r="DB167">
        <v>95</v>
      </c>
      <c r="DC167" t="str">
        <f>"%A_"&amp;DB167</f>
        <v>%A_95</v>
      </c>
      <c r="DG167">
        <v>95</v>
      </c>
      <c r="DH167" t="str">
        <f>"%A_"&amp;DG167</f>
        <v>%A_95</v>
      </c>
      <c r="DL167">
        <v>95</v>
      </c>
      <c r="DM167" t="str">
        <f>"%A_"&amp;DL167</f>
        <v>%A_95</v>
      </c>
      <c r="DQ167" s="1"/>
      <c r="EG167">
        <v>75</v>
      </c>
      <c r="EH167" s="1" t="str">
        <f>"alpha1_hat_vec_"&amp;EG167&amp;"(s) = alpha_hat_"&amp;EG167&amp;"(1);"</f>
        <v>alpha1_hat_vec_75(s) = alpha_hat_75(1);</v>
      </c>
      <c r="FF167" s="1" t="str">
        <f>"xlswrite('G:\Mi unidad\1. PROYECTOS TELLO 2022\SCM SPILL OVERS\outputs\pobreza\distancia_centro_salud\1%\simulacion_1\observado_outputs.xlsx',tratado_"&amp;$A49&amp;","&amp;$A49&amp;");"</f>
        <v>xlswrite('G:\Mi unidad\1. PROYECTOS TELLO 2022\SCM SPILL OVERS\outputs\pobreza\distancia_centro_salud\1%\simulacion_1\observado_outputs.xlsx',tratado_140,140);</v>
      </c>
      <c r="FM167" s="1" t="str">
        <f>"xlswrite('G:\Mi unidad\1. PROYECTOS TELLO 2022\SCM SPILL OVERS\outputs\pobreza\informalidad\1%\simulacion_1\observado_outputs.xlsx',tratado_"&amp;$A49&amp;","&amp;$A49&amp;");"</f>
        <v>xlswrite('G:\Mi unidad\1. PROYECTOS TELLO 2022\SCM SPILL OVERS\outputs\pobreza\informalidad\1%\simulacion_1\observado_outputs.xlsx',tratado_140,140);</v>
      </c>
      <c r="FS167" s="1" t="str">
        <f>"xlswrite('G:\Mi unidad\1. PROYECTOS TELLO 2022\SCM SPILL OVERS\outputs\pobreza\densidad\1%\simulacion_1\observado_outputs.xlsx',tratado_"&amp;$A49&amp;","&amp;$A49&amp;");"</f>
        <v>xlswrite('G:\Mi unidad\1. PROYECTOS TELLO 2022\SCM SPILL OVERS\outputs\pobreza\densidad\1%\simulacion_1\observado_outputs.xlsx',tratado_140,140);</v>
      </c>
      <c r="FZ167" s="1" t="str">
        <f>"xlswrite('G:\Mi unidad\1. PROYECTOS TELLO 2022\SCM SPILL OVERS\outputs\pobreza\bajo_niv_educ\1%\simulacion_1\observado_outputs.xlsx',tratado_"&amp;$A49&amp;","&amp;$A49&amp;");"</f>
        <v>xlswrite('G:\Mi unidad\1. PROYECTOS TELLO 2022\SCM SPILL OVERS\outputs\pobreza\bajo_niv_educ\1%\simulacion_1\observado_outputs.xlsx',tratado_140,140);</v>
      </c>
      <c r="GF167" s="1" t="str">
        <f>"xlswrite('G:\Mi unidad\1. PROYECTOS TELLO 2022\SCM SPILL OVERS\outputs\pobreza\bajo_ingreso\1%\simulacion_1\observado_outputs.xlsx',tratado_"&amp;$A49&amp;","&amp;$A49&amp;");"</f>
        <v>xlswrite('G:\Mi unidad\1. PROYECTOS TELLO 2022\SCM SPILL OVERS\outputs\pobreza\bajo_ingreso\1%\simulacion_1\observado_outputs.xlsx',tratado_140,140);</v>
      </c>
      <c r="GL167" s="1" t="str">
        <f>"xlswrite('G:\Mi unidad\1. PROYECTOS TELLO 2022\SCM SPILL OVERS\outputs\pobreza\densidad_g\1%\simulacion_1\observado_outputs.xlsx',tratado_"&amp;$A49&amp;","&amp;$A49&amp;");"</f>
        <v>xlswrite('G:\Mi unidad\1. PROYECTOS TELLO 2022\SCM SPILL OVERS\outputs\pobreza\densidad_g\1%\simulacion_1\observado_outputs.xlsx',tratado_140,140);</v>
      </c>
      <c r="GS167" s="1" t="str">
        <f>"xlswrite('G:\Mi unidad\1. PROYECTOS TELLO 2022\SCM SPILL OVERS\outputs\pobreza\alimentos\1%\simulacion_1\observado_outputs.xlsx',tratado_"&amp;$A49&amp;","&amp;$A49&amp;");"</f>
        <v>xlswrite('G:\Mi unidad\1. PROYECTOS TELLO 2022\SCM SPILL OVERS\outputs\pobreza\alimentos\1%\simulacion_1\observado_outputs.xlsx',tratado_140,140);</v>
      </c>
      <c r="GZ167" s="1" t="str">
        <f>"xlswrite('G:\Mi unidad\1. PROYECTOS TELLO 2022\SCM SPILL OVERS\outputs\pobreza\jefe_hogar\1%\simulacion_1\observado_outputs.xlsx',tratado_"&amp;$A49&amp;","&amp;$A49&amp;");"</f>
        <v>xlswrite('G:\Mi unidad\1. PROYECTOS TELLO 2022\SCM SPILL OVERS\outputs\pobreza\jefe_hogar\1%\simulacion_1\observado_outputs.xlsx',tratado_140,140);</v>
      </c>
      <c r="HF167" s="1" t="str">
        <f>"xlswrite('G:\Mi unidad\1. PROYECTOS TELLO 2022\SCM SPILL OVERS\outputs\pobreza\mujeres\1%\simulacion_1\observado_outputs.xlsx',tratado_"&amp;$A49&amp;","&amp;$A49&amp;");"</f>
        <v>xlswrite('G:\Mi unidad\1. PROYECTOS TELLO 2022\SCM SPILL OVERS\outputs\pobreza\mujeres\1%\simulacion_1\observado_outputs.xlsx',tratado_140,140);</v>
      </c>
      <c r="HL167" s="1" t="str">
        <f>"xlswrite('G:\Mi unidad\1. PROYECTOS TELLO 2022\SCM SPILL OVERS\outputs\pobreza\criminalidad\1%\simulacion_1\observado_outputs.xlsx',tratado_"&amp;$A49&amp;","&amp;$A49&amp;");"</f>
        <v>xlswrite('G:\Mi unidad\1. PROYECTOS TELLO 2022\SCM SPILL OVERS\outputs\pobreza\criminalidad\1%\simulacion_1\observado_outputs.xlsx',tratado_140,140);</v>
      </c>
      <c r="HS167">
        <v>66</v>
      </c>
      <c r="HT167" t="str">
        <f>"ub_vec_"&amp;HS167&amp;" = zeros(1,S);"</f>
        <v>ub_vec_66 = zeros(1,S);</v>
      </c>
      <c r="HZ167">
        <v>86</v>
      </c>
      <c r="IA167" t="s">
        <v>36</v>
      </c>
      <c r="IG167">
        <v>95</v>
      </c>
      <c r="IH167" t="str">
        <f>"xlswrite('G:\Mi unidad\1. PROYECTOS TELLO 2022\SCM SPILL OVERS\outputs\pobreza\bajo_niv_educ\1%\simulacion_1\output_tests.xlsx',lb_vec_"&amp;IG167&amp;"','lb_vec_"&amp;IG167&amp;"');"</f>
        <v>xlswrite('G:\Mi unidad\1. PROYECTOS TELLO 2022\SCM SPILL OVERS\outputs\pobreza\bajo_niv_educ\1%\simulacion_1\output_tests.xlsx',lb_vec_95','lb_vec_95');</v>
      </c>
      <c r="IU167">
        <v>95</v>
      </c>
      <c r="IV167" t="str">
        <f>"xlswrite('G:\Mi unidad\1. PROYECTOS TELLO 2022\SCM SPILL OVERS\outputs\pobreza\bajo_ingreso\1%\simulacion_1\output_tests.xlsx',lb_vec_"&amp;IU167&amp;"','lb_vec_"&amp;IU167&amp;"');"</f>
        <v>xlswrite('G:\Mi unidad\1. PROYECTOS TELLO 2022\SCM SPILL OVERS\outputs\pobreza\bajo_ingreso\1%\simulacion_1\output_tests.xlsx',lb_vec_95','lb_vec_95');</v>
      </c>
      <c r="JG167">
        <v>95</v>
      </c>
      <c r="JH167" t="str">
        <f>"xlswrite('G:\Mi unidad\1. PROYECTOS TELLO 2022\SCM SPILL OVERS\outputs\pobreza\densidad\1%\simulacion_1\output_tests.xlsx',lb_vec_"&amp;JG167&amp;"','lb_vec_"&amp;JG167&amp;"');"</f>
        <v>xlswrite('G:\Mi unidad\1. PROYECTOS TELLO 2022\SCM SPILL OVERS\outputs\pobreza\densidad\1%\simulacion_1\output_tests.xlsx',lb_vec_95','lb_vec_95');</v>
      </c>
      <c r="JS167">
        <v>95</v>
      </c>
      <c r="JT167" t="str">
        <f>"xlswrite('G:\Mi unidad\1. PROYECTOS TELLO 2022\SCM SPILL OVERS\outputs\pobreza\densidad_g\1%\simulacion_1\output_tests.xlsx',lb_vec_"&amp;JS167&amp;"','lb_vec_"&amp;JS167&amp;"');"</f>
        <v>xlswrite('G:\Mi unidad\1. PROYECTOS TELLO 2022\SCM SPILL OVERS\outputs\pobreza\densidad_g\1%\simulacion_1\output_tests.xlsx',lb_vec_95','lb_vec_95');</v>
      </c>
      <c r="KE167">
        <v>95</v>
      </c>
      <c r="KF167" t="str">
        <f>"xlswrite('G:\Mi unidad\1. PROYECTOS TELLO 2022\SCM SPILL OVERS\outputs\pobreza\distancia_centro_salud\1%\simulacion_1\output_tests.xlsx',lb_vec_"&amp;KE167&amp;"','lb_vec_"&amp;KE167&amp;"');"</f>
        <v>xlswrite('G:\Mi unidad\1. PROYECTOS TELLO 2022\SCM SPILL OVERS\outputs\pobreza\distancia_centro_salud\1%\simulacion_1\output_tests.xlsx',lb_vec_95','lb_vec_95');</v>
      </c>
      <c r="KR167">
        <v>95</v>
      </c>
      <c r="KS167" t="str">
        <f>"xlswrite('G:\Mi unidad\1. PROYECTOS TELLO 2022\SCM SPILL OVERS\outputs\pobreza\informalidad\1%\simulacion_1\output_tests.xlsx',lb_vec_"&amp;KR167&amp;"','lb_vec_"&amp;KR167&amp;"');"</f>
        <v>xlswrite('G:\Mi unidad\1. PROYECTOS TELLO 2022\SCM SPILL OVERS\outputs\pobreza\informalidad\1%\simulacion_1\output_tests.xlsx',lb_vec_95','lb_vec_95');</v>
      </c>
      <c r="LE167">
        <v>95</v>
      </c>
      <c r="LF167" t="str">
        <f>"xlswrite('G:\Mi unidad\1. PROYECTOS TELLO 2022\SCM SPILL OVERS\outputs\pobreza\alimentos\1%\simulacion_1\output_tests.xlsx',lb_vec_"&amp;LE167&amp;"','lb_vec_"&amp;LE167&amp;"');"</f>
        <v>xlswrite('G:\Mi unidad\1. PROYECTOS TELLO 2022\SCM SPILL OVERS\outputs\pobreza\alimentos\1%\simulacion_1\output_tests.xlsx',lb_vec_95','lb_vec_95');</v>
      </c>
      <c r="LL167">
        <v>95</v>
      </c>
      <c r="LM167" t="str">
        <f>"xlswrite('G:\Mi unidad\1. PROYECTOS TELLO 2022\SCM SPILL OVERS\outputs\pobreza\jefe_hogar\1%\simulacion_1\output_tests.xlsx',lb_vec_"&amp;LL167&amp;"','lb_vec_"&amp;LL167&amp;"');"</f>
        <v>xlswrite('G:\Mi unidad\1. PROYECTOS TELLO 2022\SCM SPILL OVERS\outputs\pobreza\jefe_hogar\1%\simulacion_1\output_tests.xlsx',lb_vec_95','lb_vec_95');</v>
      </c>
      <c r="LS167">
        <v>95</v>
      </c>
      <c r="LT167" t="str">
        <f>"xlswrite('G:\Mi unidad\1. PROYECTOS TELLO 2022\SCM SPILL OVERS\outputs\pobreza\mujeres\1%\simulacion_1\output_tests.xlsx',lb_vec_"&amp;LS167&amp;"','lb_vec_"&amp;LS167&amp;"');"</f>
        <v>xlswrite('G:\Mi unidad\1. PROYECTOS TELLO 2022\SCM SPILL OVERS\outputs\pobreza\mujeres\1%\simulacion_1\output_tests.xlsx',lb_vec_95','lb_vec_95');</v>
      </c>
      <c r="ME167">
        <v>95</v>
      </c>
      <c r="MF167" t="str">
        <f>"xlswrite('G:\Mi unidad\1. PROYECTOS TELLO 2022\SCM SPILL OVERS\outputs\pobreza\criminalidad\1%\simulacion_1\output_tests.xlsx',lb_vec_"&amp;ME167&amp;"','lb_vec_"&amp;ME167&amp;"');"</f>
        <v>xlswrite('G:\Mi unidad\1. PROYECTOS TELLO 2022\SCM SPILL OVERS\outputs\pobreza\criminalidad\1%\simulacion_1\output_tests.xlsx',lb_vec_95','lb_vec_95');</v>
      </c>
    </row>
    <row r="168" spans="64:344" x14ac:dyDescent="0.3">
      <c r="BL168">
        <v>95</v>
      </c>
      <c r="BM168" s="1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P168">
        <v>95</v>
      </c>
      <c r="CQ168" t="str">
        <f>"% Provincia_"&amp;CP168</f>
        <v>% Provincia_95</v>
      </c>
      <c r="CW168">
        <v>95</v>
      </c>
      <c r="CX168" t="str">
        <f>"% Provincia_"&amp;CW168</f>
        <v>% Provincia_95</v>
      </c>
      <c r="DB168">
        <v>95</v>
      </c>
      <c r="DC168" t="str">
        <f>"% Provincia_"&amp;DB168</f>
        <v>% Provincia_95</v>
      </c>
      <c r="DG168">
        <v>95</v>
      </c>
      <c r="DH168" t="str">
        <f>"% Provincia_"&amp;DG168</f>
        <v>% Provincia_95</v>
      </c>
      <c r="DL168">
        <v>95</v>
      </c>
      <c r="DM168" t="str">
        <f>"% Provincia_"&amp;DL168</f>
        <v>% Provincia_95</v>
      </c>
      <c r="DQ168" s="1"/>
      <c r="EG168">
        <v>75</v>
      </c>
      <c r="EH168" s="1" t="str">
        <f>"synthetic_control_sp_"&amp;EG168&amp;"(T+s) = Y_"&amp;EG168&amp;"(1,T+s)-alpha1_hat_vec_"&amp;EG168&amp;"(s);"</f>
        <v>synthetic_control_sp_75(T+s) = Y_75(1,T+s)-alpha1_hat_vec_75(s);</v>
      </c>
      <c r="FF168" s="1" t="str">
        <f>"xlswrite('G:\Mi unidad\1. PROYECTOS TELLO 2022\SCM SPILL OVERS\outputs\pobreza\distancia_centro_salud\1%\simulacion_1\observado_outputs.xlsx',tratado_"&amp;$A50&amp;","&amp;$A50&amp;");"</f>
        <v>xlswrite('G:\Mi unidad\1. PROYECTOS TELLO 2022\SCM SPILL OVERS\outputs\pobreza\distancia_centro_salud\1%\simulacion_1\observado_outputs.xlsx',tratado_141,141);</v>
      </c>
      <c r="FM168" s="1" t="str">
        <f>"xlswrite('G:\Mi unidad\1. PROYECTOS TELLO 2022\SCM SPILL OVERS\outputs\pobreza\informalidad\1%\simulacion_1\observado_outputs.xlsx',tratado_"&amp;$A50&amp;","&amp;$A50&amp;");"</f>
        <v>xlswrite('G:\Mi unidad\1. PROYECTOS TELLO 2022\SCM SPILL OVERS\outputs\pobreza\informalidad\1%\simulacion_1\observado_outputs.xlsx',tratado_141,141);</v>
      </c>
      <c r="FS168" s="1" t="str">
        <f>"xlswrite('G:\Mi unidad\1. PROYECTOS TELLO 2022\SCM SPILL OVERS\outputs\pobreza\densidad\1%\simulacion_1\observado_outputs.xlsx',tratado_"&amp;$A50&amp;","&amp;$A50&amp;");"</f>
        <v>xlswrite('G:\Mi unidad\1. PROYECTOS TELLO 2022\SCM SPILL OVERS\outputs\pobreza\densidad\1%\simulacion_1\observado_outputs.xlsx',tratado_141,141);</v>
      </c>
      <c r="FZ168" s="1" t="str">
        <f>"xlswrite('G:\Mi unidad\1. PROYECTOS TELLO 2022\SCM SPILL OVERS\outputs\pobreza\bajo_niv_educ\1%\simulacion_1\observado_outputs.xlsx',tratado_"&amp;$A50&amp;","&amp;$A50&amp;");"</f>
        <v>xlswrite('G:\Mi unidad\1. PROYECTOS TELLO 2022\SCM SPILL OVERS\outputs\pobreza\bajo_niv_educ\1%\simulacion_1\observado_outputs.xlsx',tratado_141,141);</v>
      </c>
      <c r="GF168" s="1" t="str">
        <f>"xlswrite('G:\Mi unidad\1. PROYECTOS TELLO 2022\SCM SPILL OVERS\outputs\pobreza\bajo_ingreso\1%\simulacion_1\observado_outputs.xlsx',tratado_"&amp;$A50&amp;","&amp;$A50&amp;");"</f>
        <v>xlswrite('G:\Mi unidad\1. PROYECTOS TELLO 2022\SCM SPILL OVERS\outputs\pobreza\bajo_ingreso\1%\simulacion_1\observado_outputs.xlsx',tratado_141,141);</v>
      </c>
      <c r="GL168" s="1" t="str">
        <f>"xlswrite('G:\Mi unidad\1. PROYECTOS TELLO 2022\SCM SPILL OVERS\outputs\pobreza\densidad_g\1%\simulacion_1\observado_outputs.xlsx',tratado_"&amp;$A50&amp;","&amp;$A50&amp;");"</f>
        <v>xlswrite('G:\Mi unidad\1. PROYECTOS TELLO 2022\SCM SPILL OVERS\outputs\pobreza\densidad_g\1%\simulacion_1\observado_outputs.xlsx',tratado_141,141);</v>
      </c>
      <c r="GS168" s="1" t="str">
        <f>"xlswrite('G:\Mi unidad\1. PROYECTOS TELLO 2022\SCM SPILL OVERS\outputs\pobreza\alimentos\1%\simulacion_1\observado_outputs.xlsx',tratado_"&amp;$A50&amp;","&amp;$A50&amp;");"</f>
        <v>xlswrite('G:\Mi unidad\1. PROYECTOS TELLO 2022\SCM SPILL OVERS\outputs\pobreza\alimentos\1%\simulacion_1\observado_outputs.xlsx',tratado_141,141);</v>
      </c>
      <c r="GZ168" s="1" t="str">
        <f>"xlswrite('G:\Mi unidad\1. PROYECTOS TELLO 2022\SCM SPILL OVERS\outputs\pobreza\jefe_hogar\1%\simulacion_1\observado_outputs.xlsx',tratado_"&amp;$A50&amp;","&amp;$A50&amp;");"</f>
        <v>xlswrite('G:\Mi unidad\1. PROYECTOS TELLO 2022\SCM SPILL OVERS\outputs\pobreza\jefe_hogar\1%\simulacion_1\observado_outputs.xlsx',tratado_141,141);</v>
      </c>
      <c r="HF168" s="1" t="str">
        <f>"xlswrite('G:\Mi unidad\1. PROYECTOS TELLO 2022\SCM SPILL OVERS\outputs\pobreza\mujeres\1%\simulacion_1\observado_outputs.xlsx',tratado_"&amp;$A50&amp;","&amp;$A50&amp;");"</f>
        <v>xlswrite('G:\Mi unidad\1. PROYECTOS TELLO 2022\SCM SPILL OVERS\outputs\pobreza\mujeres\1%\simulacion_1\observado_outputs.xlsx',tratado_141,141);</v>
      </c>
      <c r="HL168" s="1" t="str">
        <f>"xlswrite('G:\Mi unidad\1. PROYECTOS TELLO 2022\SCM SPILL OVERS\outputs\pobreza\criminalidad\1%\simulacion_1\observado_outputs.xlsx',tratado_"&amp;$A50&amp;","&amp;$A50&amp;");"</f>
        <v>xlswrite('G:\Mi unidad\1. PROYECTOS TELLO 2022\SCM SPILL OVERS\outputs\pobreza\criminalidad\1%\simulacion_1\observado_outputs.xlsx',tratado_141,141);</v>
      </c>
      <c r="HS168">
        <v>66</v>
      </c>
      <c r="HT168" t="s">
        <v>35</v>
      </c>
      <c r="HZ168">
        <v>86</v>
      </c>
      <c r="IA168" t="s">
        <v>37</v>
      </c>
      <c r="IG168">
        <v>95</v>
      </c>
      <c r="IH168" t="str">
        <f>"xlswrite('G:\Mi unidad\1. PROYECTOS TELLO 2022\SCM SPILL OVERS\outputs\pobreza\bajo_niv_educ\1%\simulacion_1\output_tests.xlsx',ub_vec_"&amp;IG168&amp;"','ub_vec_"&amp;IG168&amp;"');"</f>
        <v>xlswrite('G:\Mi unidad\1. PROYECTOS TELLO 2022\SCM SPILL OVERS\outputs\pobreza\bajo_niv_educ\1%\simulacion_1\output_tests.xlsx',ub_vec_95','ub_vec_95');</v>
      </c>
      <c r="IU168">
        <v>95</v>
      </c>
      <c r="IV168" t="str">
        <f>"xlswrite('G:\Mi unidad\1. PROYECTOS TELLO 2022\SCM SPILL OVERS\outputs\pobreza\bajo_ingreso\1%\simulacion_1\output_tests.xlsx',ub_vec_"&amp;IU168&amp;"','ub_vec_"&amp;IU168&amp;"');"</f>
        <v>xlswrite('G:\Mi unidad\1. PROYECTOS TELLO 2022\SCM SPILL OVERS\outputs\pobreza\bajo_ingreso\1%\simulacion_1\output_tests.xlsx',ub_vec_95','ub_vec_95');</v>
      </c>
      <c r="JG168">
        <v>95</v>
      </c>
      <c r="JH168" t="str">
        <f>"xlswrite('G:\Mi unidad\1. PROYECTOS TELLO 2022\SCM SPILL OVERS\outputs\pobreza\densidad\1%\simulacion_1\output_tests.xlsx',ub_vec_"&amp;JG168&amp;"','ub_vec_"&amp;JG168&amp;"');"</f>
        <v>xlswrite('G:\Mi unidad\1. PROYECTOS TELLO 2022\SCM SPILL OVERS\outputs\pobreza\densidad\1%\simulacion_1\output_tests.xlsx',ub_vec_95','ub_vec_95');</v>
      </c>
      <c r="JS168">
        <v>95</v>
      </c>
      <c r="JT168" t="str">
        <f>"xlswrite('G:\Mi unidad\1. PROYECTOS TELLO 2022\SCM SPILL OVERS\outputs\pobreza\densidad_g\1%\simulacion_1\output_tests.xlsx',ub_vec_"&amp;JS168&amp;"','ub_vec_"&amp;JS168&amp;"');"</f>
        <v>xlswrite('G:\Mi unidad\1. PROYECTOS TELLO 2022\SCM SPILL OVERS\outputs\pobreza\densidad_g\1%\simulacion_1\output_tests.xlsx',ub_vec_95','ub_vec_95');</v>
      </c>
      <c r="KE168">
        <v>95</v>
      </c>
      <c r="KF168" t="str">
        <f>"xlswrite('G:\Mi unidad\1. PROYECTOS TELLO 2022\SCM SPILL OVERS\outputs\pobreza\distancia_centro_salud\1%\simulacion_1\output_tests.xlsx',ub_vec_"&amp;KE168&amp;"','ub_vec_"&amp;KE168&amp;"');"</f>
        <v>xlswrite('G:\Mi unidad\1. PROYECTOS TELLO 2022\SCM SPILL OVERS\outputs\pobreza\distancia_centro_salud\1%\simulacion_1\output_tests.xlsx',ub_vec_95','ub_vec_95');</v>
      </c>
      <c r="KR168">
        <v>95</v>
      </c>
      <c r="KS168" t="str">
        <f>"xlswrite('G:\Mi unidad\1. PROYECTOS TELLO 2022\SCM SPILL OVERS\outputs\pobreza\informalidad\1%\simulacion_1\output_tests.xlsx',ub_vec_"&amp;KR168&amp;"','ub_vec_"&amp;KR168&amp;"');"</f>
        <v>xlswrite('G:\Mi unidad\1. PROYECTOS TELLO 2022\SCM SPILL OVERS\outputs\pobreza\informalidad\1%\simulacion_1\output_tests.xlsx',ub_vec_95','ub_vec_95');</v>
      </c>
      <c r="LE168">
        <v>95</v>
      </c>
      <c r="LF168" t="str">
        <f>"xlswrite('G:\Mi unidad\1. PROYECTOS TELLO 2022\SCM SPILL OVERS\outputs\pobreza\alimentos\1%\simulacion_1\output_tests.xlsx',ub_vec_"&amp;LE168&amp;"','ub_vec_"&amp;LE168&amp;"');"</f>
        <v>xlswrite('G:\Mi unidad\1. PROYECTOS TELLO 2022\SCM SPILL OVERS\outputs\pobreza\alimentos\1%\simulacion_1\output_tests.xlsx',ub_vec_95','ub_vec_95');</v>
      </c>
      <c r="LL168">
        <v>95</v>
      </c>
      <c r="LM168" t="str">
        <f>"xlswrite('G:\Mi unidad\1. PROYECTOS TELLO 2022\SCM SPILL OVERS\outputs\pobreza\jefe_hogar\1%\simulacion_1\output_tests.xlsx',ub_vec_"&amp;LL168&amp;"','ub_vec_"&amp;LL168&amp;"');"</f>
        <v>xlswrite('G:\Mi unidad\1. PROYECTOS TELLO 2022\SCM SPILL OVERS\outputs\pobreza\jefe_hogar\1%\simulacion_1\output_tests.xlsx',ub_vec_95','ub_vec_95');</v>
      </c>
      <c r="LS168">
        <v>95</v>
      </c>
      <c r="LT168" t="str">
        <f>"xlswrite('G:\Mi unidad\1. PROYECTOS TELLO 2022\SCM SPILL OVERS\outputs\pobreza\mujeres\1%\simulacion_1\output_tests.xlsx',ub_vec_"&amp;LS168&amp;"','ub_vec_"&amp;LS168&amp;"');"</f>
        <v>xlswrite('G:\Mi unidad\1. PROYECTOS TELLO 2022\SCM SPILL OVERS\outputs\pobreza\mujeres\1%\simulacion_1\output_tests.xlsx',ub_vec_95','ub_vec_95');</v>
      </c>
      <c r="ME168">
        <v>95</v>
      </c>
      <c r="MF168" t="str">
        <f>"xlswrite('G:\Mi unidad\1. PROYECTOS TELLO 2022\SCM SPILL OVERS\outputs\pobreza\criminalidad\1%\simulacion_1\output_tests.xlsx',ub_vec_"&amp;ME168&amp;"','ub_vec_"&amp;ME168&amp;"');"</f>
        <v>xlswrite('G:\Mi unidad\1. PROYECTOS TELLO 2022\SCM SPILL OVERS\outputs\pobreza\criminalidad\1%\simulacion_1\output_tests.xlsx',ub_vec_95','ub_vec_95');</v>
      </c>
    </row>
    <row r="169" spans="64:344" x14ac:dyDescent="0.3">
      <c r="BL169">
        <v>95</v>
      </c>
      <c r="BM169" s="1" t="str">
        <f>"A_"&amp;BL167&amp;"(:,ind_"&amp;BL167&amp;" == 0) = [];"</f>
        <v>A_95(:,ind_95 == 0) = [];</v>
      </c>
      <c r="BR169">
        <v>95</v>
      </c>
      <c r="BS169" s="1" t="str">
        <f>"ind_"&amp;BR167&amp;" = xlsread('spillover_bajo_niv_educ_"&amp;BR167&amp;".xlsx')"</f>
        <v>ind_95 = xlsread('spillover_bajo_niv_educ_95.xlsx')</v>
      </c>
      <c r="BX169">
        <v>95</v>
      </c>
      <c r="BY169" s="1" t="str">
        <f>"ind_"&amp;BX167&amp;" = xlsread('spillover_bajo_ingreso_"&amp;BX167&amp;".xlsx')"</f>
        <v>ind_95 = xlsread('spillover_bajo_ingreso_95.xlsx')</v>
      </c>
      <c r="CD169">
        <v>95</v>
      </c>
      <c r="CE169" s="1" t="str">
        <f>"ind_"&amp;CD167&amp;" = xlsread('spillover_densidad_"&amp;CD167&amp;".xlsx')"</f>
        <v>ind_95 = xlsread('spillover_densidad_95.xlsx')</v>
      </c>
      <c r="CJ169">
        <v>95</v>
      </c>
      <c r="CK169" s="1" t="str">
        <f>"ind_"&amp;CJ167&amp;" = xlsread('spillover_densidad_g_"&amp;CJ167&amp;".xlsx')"</f>
        <v>ind_95 = xlsread('spillover_densidad_g_95.xlsx')</v>
      </c>
      <c r="CP169">
        <v>95</v>
      </c>
      <c r="CQ169" s="1" t="str">
        <f>"ind_"&amp;CP167&amp;" = xlsread('spillover_tiempo_cs_"&amp;CP167&amp;".xlsx')"</f>
        <v>ind_95 = xlsread('spillover_tiempo_cs_95.xlsx')</v>
      </c>
      <c r="CW169">
        <v>95</v>
      </c>
      <c r="CX169" s="1" t="str">
        <f>"ind_"&amp;CW167&amp;" = xlsread('spillover_alimentos_"&amp;CW167&amp;".xlsx')"</f>
        <v>ind_95 = xlsread('spillover_alimentos_95.xlsx')</v>
      </c>
      <c r="DB169">
        <v>95</v>
      </c>
      <c r="DC169" s="1" t="str">
        <f>"ind_"&amp;DB167&amp;" = xlsread('spillover_criminalidad_"&amp;DB167&amp;".xlsx')"</f>
        <v>ind_95 = xlsread('spillover_criminalidad_95.xlsx')</v>
      </c>
      <c r="DG169">
        <v>95</v>
      </c>
      <c r="DH169" s="1" t="str">
        <f>"ind_"&amp;DG167&amp;" = xlsread('spillover_jefe_hogar_"&amp;DG167&amp;".xlsx')"</f>
        <v>ind_95 = xlsread('spillover_jefe_hogar_95.xlsx')</v>
      </c>
      <c r="DL169">
        <v>95</v>
      </c>
      <c r="DM169" s="1" t="str">
        <f>"ind_"&amp;DL167&amp;" = xlsread('spillover_mujeres_"&amp;DL167&amp;".xlsx')"</f>
        <v>ind_95 = xlsread('spillover_mujeres_95.xlsx')</v>
      </c>
      <c r="DQ169" s="1"/>
      <c r="EG169">
        <v>75</v>
      </c>
      <c r="EH169" s="3" t="s">
        <v>18</v>
      </c>
      <c r="FF169" s="1" t="str">
        <f>"xlswrite('G:\Mi unidad\1. PROYECTOS TELLO 2022\SCM SPILL OVERS\outputs\pobreza\distancia_centro_salud\1%\simulacion_1\observado_outputs.xlsx',tratado_"&amp;$A51&amp;","&amp;$A51&amp;");"</f>
        <v>xlswrite('G:\Mi unidad\1. PROYECTOS TELLO 2022\SCM SPILL OVERS\outputs\pobreza\distancia_centro_salud\1%\simulacion_1\observado_outputs.xlsx',tratado_144,144);</v>
      </c>
      <c r="FM169" s="1" t="str">
        <f>"xlswrite('G:\Mi unidad\1. PROYECTOS TELLO 2022\SCM SPILL OVERS\outputs\pobreza\informalidad\1%\simulacion_1\observado_outputs.xlsx',tratado_"&amp;$A51&amp;","&amp;$A51&amp;");"</f>
        <v>xlswrite('G:\Mi unidad\1. PROYECTOS TELLO 2022\SCM SPILL OVERS\outputs\pobreza\informalidad\1%\simulacion_1\observado_outputs.xlsx',tratado_144,144);</v>
      </c>
      <c r="FS169" s="1" t="str">
        <f>"xlswrite('G:\Mi unidad\1. PROYECTOS TELLO 2022\SCM SPILL OVERS\outputs\pobreza\densidad\1%\simulacion_1\observado_outputs.xlsx',tratado_"&amp;$A51&amp;","&amp;$A51&amp;");"</f>
        <v>xlswrite('G:\Mi unidad\1. PROYECTOS TELLO 2022\SCM SPILL OVERS\outputs\pobreza\densidad\1%\simulacion_1\observado_outputs.xlsx',tratado_144,144);</v>
      </c>
      <c r="FZ169" s="1" t="str">
        <f>"xlswrite('G:\Mi unidad\1. PROYECTOS TELLO 2022\SCM SPILL OVERS\outputs\pobreza\bajo_niv_educ\1%\simulacion_1\observado_outputs.xlsx',tratado_"&amp;$A51&amp;","&amp;$A51&amp;");"</f>
        <v>xlswrite('G:\Mi unidad\1. PROYECTOS TELLO 2022\SCM SPILL OVERS\outputs\pobreza\bajo_niv_educ\1%\simulacion_1\observado_outputs.xlsx',tratado_144,144);</v>
      </c>
      <c r="GF169" s="1" t="str">
        <f>"xlswrite('G:\Mi unidad\1. PROYECTOS TELLO 2022\SCM SPILL OVERS\outputs\pobreza\bajo_ingreso\1%\simulacion_1\observado_outputs.xlsx',tratado_"&amp;$A51&amp;","&amp;$A51&amp;");"</f>
        <v>xlswrite('G:\Mi unidad\1. PROYECTOS TELLO 2022\SCM SPILL OVERS\outputs\pobreza\bajo_ingreso\1%\simulacion_1\observado_outputs.xlsx',tratado_144,144);</v>
      </c>
      <c r="GL169" s="1" t="str">
        <f>"xlswrite('G:\Mi unidad\1. PROYECTOS TELLO 2022\SCM SPILL OVERS\outputs\pobreza\densidad_g\1%\simulacion_1\observado_outputs.xlsx',tratado_"&amp;$A51&amp;","&amp;$A51&amp;");"</f>
        <v>xlswrite('G:\Mi unidad\1. PROYECTOS TELLO 2022\SCM SPILL OVERS\outputs\pobreza\densidad_g\1%\simulacion_1\observado_outputs.xlsx',tratado_144,144);</v>
      </c>
      <c r="GS169" s="1" t="str">
        <f>"xlswrite('G:\Mi unidad\1. PROYECTOS TELLO 2022\SCM SPILL OVERS\outputs\pobreza\alimentos\1%\simulacion_1\observado_outputs.xlsx',tratado_"&amp;$A51&amp;","&amp;$A51&amp;");"</f>
        <v>xlswrite('G:\Mi unidad\1. PROYECTOS TELLO 2022\SCM SPILL OVERS\outputs\pobreza\alimentos\1%\simulacion_1\observado_outputs.xlsx',tratado_144,144);</v>
      </c>
      <c r="GZ169" s="1" t="str">
        <f>"xlswrite('G:\Mi unidad\1. PROYECTOS TELLO 2022\SCM SPILL OVERS\outputs\pobreza\jefe_hogar\1%\simulacion_1\observado_outputs.xlsx',tratado_"&amp;$A51&amp;","&amp;$A51&amp;");"</f>
        <v>xlswrite('G:\Mi unidad\1. PROYECTOS TELLO 2022\SCM SPILL OVERS\outputs\pobreza\jefe_hogar\1%\simulacion_1\observado_outputs.xlsx',tratado_144,144);</v>
      </c>
      <c r="HF169" s="1" t="str">
        <f>"xlswrite('G:\Mi unidad\1. PROYECTOS TELLO 2022\SCM SPILL OVERS\outputs\pobreza\mujeres\1%\simulacion_1\observado_outputs.xlsx',tratado_"&amp;$A51&amp;","&amp;$A51&amp;");"</f>
        <v>xlswrite('G:\Mi unidad\1. PROYECTOS TELLO 2022\SCM SPILL OVERS\outputs\pobreza\mujeres\1%\simulacion_1\observado_outputs.xlsx',tratado_144,144);</v>
      </c>
      <c r="HL169" s="1" t="str">
        <f>"xlswrite('G:\Mi unidad\1. PROYECTOS TELLO 2022\SCM SPILL OVERS\outputs\pobreza\criminalidad\1%\simulacion_1\observado_outputs.xlsx',tratado_"&amp;$A51&amp;","&amp;$A51&amp;");"</f>
        <v>xlswrite('G:\Mi unidad\1. PROYECTOS TELLO 2022\SCM SPILL OVERS\outputs\pobreza\criminalidad\1%\simulacion_1\observado_outputs.xlsx',tratado_144,144);</v>
      </c>
      <c r="HS169">
        <v>66</v>
      </c>
      <c r="HT169" t="str">
        <f>"    [p_value_"&amp;HS169&amp; ",lb_"&amp;HS169&amp;",ub_"&amp;HS169&amp;"] = sp_andrews_te(Y_pre_"&amp;HS169&amp;",pobreza_"&amp;HS169&amp;"(:,T+s),A_"&amp;HS169&amp;",C,.05);"</f>
        <v xml:space="preserve">    [p_value_66,lb_66,ub_66] = sp_andrews_te(Y_pre_66,pobreza_66(:,T+s),A_66,C,.05);</v>
      </c>
      <c r="HZ169">
        <v>86</v>
      </c>
      <c r="IA169" t="str">
        <f>"    spillover_test_"&amp;HZ169&amp;"(s) = sp_andrews(Y_pre_"&amp;HZ169&amp;",pobreza_"&amp;HZ169&amp;"(:,T+s),A_"&amp;HZ169&amp;",C,d,alpha_sig);"</f>
        <v xml:space="preserve">    spillover_test_86(s) = sp_andrews(Y_pre_86,pobreza_86(:,T+s),A_86,C,d,alpha_sig);</v>
      </c>
      <c r="IG169">
        <v>95</v>
      </c>
      <c r="IH169" t="str">
        <f>"xlswrite('G:\Mi unidad\1. PROYECTOS TELLO 2022\SCM SPILL OVERS\outputs\pobreza\bajo_niv_educ\1%\simulacion_1\output_tests.xlsx',p_value_vec_"&amp;IG169&amp;"','p_value_vec_"&amp;IG169&amp;"');"</f>
        <v>xlswrite('G:\Mi unidad\1. PROYECTOS TELLO 2022\SCM SPILL OVERS\outputs\pobreza\bajo_niv_educ\1%\simulacion_1\output_tests.xlsx',p_value_vec_95','p_value_vec_95');</v>
      </c>
      <c r="IU169">
        <v>95</v>
      </c>
      <c r="IV169" t="str">
        <f>"xlswrite('G:\Mi unidad\1. PROYECTOS TELLO 2022\SCM SPILL OVERS\outputs\pobreza\bajo_ingreso\1%\simulacion_1\output_tests.xlsx',p_value_vec_"&amp;IU169&amp;"','p_value_vec_"&amp;IU169&amp;"');"</f>
        <v>xlswrite('G:\Mi unidad\1. PROYECTOS TELLO 2022\SCM SPILL OVERS\outputs\pobreza\bajo_ingreso\1%\simulacion_1\output_tests.xlsx',p_value_vec_95','p_value_vec_95');</v>
      </c>
      <c r="JG169">
        <v>95</v>
      </c>
      <c r="JH169" t="str">
        <f>"xlswrite('G:\Mi unidad\1. PROYECTOS TELLO 2022\SCM SPILL OVERS\outputs\pobreza\densidad\1%\simulacion_1\output_tests.xlsx',p_value_vec_"&amp;JG169&amp;"','p_value_vec_"&amp;JG169&amp;"');"</f>
        <v>xlswrite('G:\Mi unidad\1. PROYECTOS TELLO 2022\SCM SPILL OVERS\outputs\pobreza\densidad\1%\simulacion_1\output_tests.xlsx',p_value_vec_95','p_value_vec_95');</v>
      </c>
      <c r="JS169">
        <v>95</v>
      </c>
      <c r="JT169" t="str">
        <f>"xlswrite('G:\Mi unidad\1. PROYECTOS TELLO 2022\SCM SPILL OVERS\outputs\pobreza\densidad_g\1%\simulacion_1\output_tests.xlsx',p_value_vec_"&amp;JS169&amp;"','p_value_vec_"&amp;JS169&amp;"');"</f>
        <v>xlswrite('G:\Mi unidad\1. PROYECTOS TELLO 2022\SCM SPILL OVERS\outputs\pobreza\densidad_g\1%\simulacion_1\output_tests.xlsx',p_value_vec_95','p_value_vec_95');</v>
      </c>
      <c r="KE169">
        <v>95</v>
      </c>
      <c r="KF169" t="str">
        <f>"xlswrite('G:\Mi unidad\1. PROYECTOS TELLO 2022\SCM SPILL OVERS\outputs\pobreza\distancia_centro_salud\1%\simulacion_1\output_tests.xlsx',p_value_vec_"&amp;KE169&amp;"','p_value_vec_"&amp;KE169&amp;"');"</f>
        <v>xlswrite('G:\Mi unidad\1. PROYECTOS TELLO 2022\SCM SPILL OVERS\outputs\pobreza\distancia_centro_salud\1%\simulacion_1\output_tests.xlsx',p_value_vec_95','p_value_vec_95');</v>
      </c>
      <c r="KR169">
        <v>95</v>
      </c>
      <c r="KS169" t="str">
        <f>"xlswrite('G:\Mi unidad\1. PROYECTOS TELLO 2022\SCM SPILL OVERS\outputs\pobreza\informalidad\1%\simulacion_1\output_tests.xlsx',p_value_vec_"&amp;KR169&amp;"','p_value_vec_"&amp;KR169&amp;"');"</f>
        <v>xlswrite('G:\Mi unidad\1. PROYECTOS TELLO 2022\SCM SPILL OVERS\outputs\pobreza\informalidad\1%\simulacion_1\output_tests.xlsx',p_value_vec_95','p_value_vec_95');</v>
      </c>
      <c r="LE169">
        <v>95</v>
      </c>
      <c r="LF169" t="str">
        <f>"xlswrite('G:\Mi unidad\1. PROYECTOS TELLO 2022\SCM SPILL OVERS\outputs\pobreza\alimentos\1%\simulacion_1\output_tests.xlsx',p_value_vec_"&amp;LE169&amp;"','p_value_vec_"&amp;LE169&amp;"');"</f>
        <v>xlswrite('G:\Mi unidad\1. PROYECTOS TELLO 2022\SCM SPILL OVERS\outputs\pobreza\alimentos\1%\simulacion_1\output_tests.xlsx',p_value_vec_95','p_value_vec_95');</v>
      </c>
      <c r="LL169">
        <v>95</v>
      </c>
      <c r="LM169" t="str">
        <f>"xlswrite('G:\Mi unidad\1. PROYECTOS TELLO 2022\SCM SPILL OVERS\outputs\pobreza\jefe_hogar\1%\simulacion_1\output_tests.xlsx',p_value_vec_"&amp;LL169&amp;"','p_value_vec_"&amp;LL169&amp;"');"</f>
        <v>xlswrite('G:\Mi unidad\1. PROYECTOS TELLO 2022\SCM SPILL OVERS\outputs\pobreza\jefe_hogar\1%\simulacion_1\output_tests.xlsx',p_value_vec_95','p_value_vec_95');</v>
      </c>
      <c r="LS169">
        <v>95</v>
      </c>
      <c r="LT169" t="str">
        <f>"xlswrite('G:\Mi unidad\1. PROYECTOS TELLO 2022\SCM SPILL OVERS\outputs\pobreza\mujeres\1%\simulacion_1\output_tests.xlsx',p_value_vec_"&amp;LS169&amp;"','p_value_vec_"&amp;LS169&amp;"');"</f>
        <v>xlswrite('G:\Mi unidad\1. PROYECTOS TELLO 2022\SCM SPILL OVERS\outputs\pobreza\mujeres\1%\simulacion_1\output_tests.xlsx',p_value_vec_95','p_value_vec_95');</v>
      </c>
      <c r="ME169">
        <v>95</v>
      </c>
      <c r="MF169" t="str">
        <f>"xlswrite('G:\Mi unidad\1. PROYECTOS TELLO 2022\SCM SPILL OVERS\outputs\pobreza\criminalidad\1%\simulacion_1\output_tests.xlsx',p_value_vec_"&amp;ME169&amp;"','p_value_vec_"&amp;ME169&amp;"');"</f>
        <v>xlswrite('G:\Mi unidad\1. PROYECTOS TELLO 2022\SCM SPILL OVERS\outputs\pobreza\criminalidad\1%\simulacion_1\output_tests.xlsx',p_value_vec_95','p_value_vec_95');</v>
      </c>
    </row>
    <row r="170" spans="64:344" x14ac:dyDescent="0.3">
      <c r="BL170">
        <v>95</v>
      </c>
      <c r="BR170">
        <v>95</v>
      </c>
      <c r="BS170" s="1" t="str">
        <f>"A_"&amp;BR167&amp;" = eye(N);"</f>
        <v>A_95 = eye(N);</v>
      </c>
      <c r="BX170">
        <v>95</v>
      </c>
      <c r="BY170" s="1" t="str">
        <f>"A_"&amp;BX167&amp;" = eye(N);"</f>
        <v>A_95 = eye(N);</v>
      </c>
      <c r="CD170">
        <v>95</v>
      </c>
      <c r="CE170" s="1" t="str">
        <f>"A_"&amp;CD167&amp;" = eye(N);"</f>
        <v>A_95 = eye(N);</v>
      </c>
      <c r="CJ170">
        <v>95</v>
      </c>
      <c r="CK170" s="1" t="str">
        <f>"A_"&amp;CJ167&amp;" = eye(N);"</f>
        <v>A_95 = eye(N);</v>
      </c>
      <c r="CP170">
        <v>95</v>
      </c>
      <c r="CQ170" s="1" t="str">
        <f>"A_"&amp;CP167&amp;" = eye(N);"</f>
        <v>A_95 = eye(N);</v>
      </c>
      <c r="CW170">
        <v>95</v>
      </c>
      <c r="CX170" s="1" t="str">
        <f>"A_"&amp;CW167&amp;" = eye(N);"</f>
        <v>A_95 = eye(N);</v>
      </c>
      <c r="DB170">
        <v>95</v>
      </c>
      <c r="DC170" s="1" t="str">
        <f>"A_"&amp;DB167&amp;" = eye(N);"</f>
        <v>A_95 = eye(N);</v>
      </c>
      <c r="DG170">
        <v>95</v>
      </c>
      <c r="DH170" s="1" t="str">
        <f>"A_"&amp;DG167&amp;" = eye(N);"</f>
        <v>A_95 = eye(N);</v>
      </c>
      <c r="DL170">
        <v>95</v>
      </c>
      <c r="DM170" s="1" t="str">
        <f>"A_"&amp;DL167&amp;" = eye(N);"</f>
        <v>A_95 = eye(N);</v>
      </c>
      <c r="DQ170" s="1"/>
      <c r="EG170">
        <v>76</v>
      </c>
      <c r="EH170" s="3" t="str">
        <f>"%PROVINCIA "&amp;EG170</f>
        <v>%PROVINCIA 76</v>
      </c>
      <c r="FF170" s="1" t="str">
        <f>"xlswrite('G:\Mi unidad\1. PROYECTOS TELLO 2022\SCM SPILL OVERS\outputs\pobreza\distancia_centro_salud\1%\simulacion_1\observado_outputs.xlsx',tratado_"&amp;$A52&amp;","&amp;$A52&amp;");"</f>
        <v>xlswrite('G:\Mi unidad\1. PROYECTOS TELLO 2022\SCM SPILL OVERS\outputs\pobreza\distancia_centro_salud\1%\simulacion_1\observado_outputs.xlsx',tratado_149,149);</v>
      </c>
      <c r="FM170" s="1" t="str">
        <f>"xlswrite('G:\Mi unidad\1. PROYECTOS TELLO 2022\SCM SPILL OVERS\outputs\pobreza\informalidad\1%\simulacion_1\observado_outputs.xlsx',tratado_"&amp;$A52&amp;","&amp;$A52&amp;");"</f>
        <v>xlswrite('G:\Mi unidad\1. PROYECTOS TELLO 2022\SCM SPILL OVERS\outputs\pobreza\informalidad\1%\simulacion_1\observado_outputs.xlsx',tratado_149,149);</v>
      </c>
      <c r="FS170" s="1" t="str">
        <f>"xlswrite('G:\Mi unidad\1. PROYECTOS TELLO 2022\SCM SPILL OVERS\outputs\pobreza\densidad\1%\simulacion_1\observado_outputs.xlsx',tratado_"&amp;$A52&amp;","&amp;$A52&amp;");"</f>
        <v>xlswrite('G:\Mi unidad\1. PROYECTOS TELLO 2022\SCM SPILL OVERS\outputs\pobreza\densidad\1%\simulacion_1\observado_outputs.xlsx',tratado_149,149);</v>
      </c>
      <c r="FZ170" s="1" t="str">
        <f>"xlswrite('G:\Mi unidad\1. PROYECTOS TELLO 2022\SCM SPILL OVERS\outputs\pobreza\bajo_niv_educ\1%\simulacion_1\observado_outputs.xlsx',tratado_"&amp;$A52&amp;","&amp;$A52&amp;");"</f>
        <v>xlswrite('G:\Mi unidad\1. PROYECTOS TELLO 2022\SCM SPILL OVERS\outputs\pobreza\bajo_niv_educ\1%\simulacion_1\observado_outputs.xlsx',tratado_149,149);</v>
      </c>
      <c r="GF170" s="1" t="str">
        <f>"xlswrite('G:\Mi unidad\1. PROYECTOS TELLO 2022\SCM SPILL OVERS\outputs\pobreza\bajo_ingreso\1%\simulacion_1\observado_outputs.xlsx',tratado_"&amp;$A52&amp;","&amp;$A52&amp;");"</f>
        <v>xlswrite('G:\Mi unidad\1. PROYECTOS TELLO 2022\SCM SPILL OVERS\outputs\pobreza\bajo_ingreso\1%\simulacion_1\observado_outputs.xlsx',tratado_149,149);</v>
      </c>
      <c r="GL170" s="1" t="str">
        <f>"xlswrite('G:\Mi unidad\1. PROYECTOS TELLO 2022\SCM SPILL OVERS\outputs\pobreza\densidad_g\1%\simulacion_1\observado_outputs.xlsx',tratado_"&amp;$A52&amp;","&amp;$A52&amp;");"</f>
        <v>xlswrite('G:\Mi unidad\1. PROYECTOS TELLO 2022\SCM SPILL OVERS\outputs\pobreza\densidad_g\1%\simulacion_1\observado_outputs.xlsx',tratado_149,149);</v>
      </c>
      <c r="GS170" s="1" t="str">
        <f>"xlswrite('G:\Mi unidad\1. PROYECTOS TELLO 2022\SCM SPILL OVERS\outputs\pobreza\alimentos\1%\simulacion_1\observado_outputs.xlsx',tratado_"&amp;$A52&amp;","&amp;$A52&amp;");"</f>
        <v>xlswrite('G:\Mi unidad\1. PROYECTOS TELLO 2022\SCM SPILL OVERS\outputs\pobreza\alimentos\1%\simulacion_1\observado_outputs.xlsx',tratado_149,149);</v>
      </c>
      <c r="GZ170" s="1" t="str">
        <f>"xlswrite('G:\Mi unidad\1. PROYECTOS TELLO 2022\SCM SPILL OVERS\outputs\pobreza\jefe_hogar\1%\simulacion_1\observado_outputs.xlsx',tratado_"&amp;$A52&amp;","&amp;$A52&amp;");"</f>
        <v>xlswrite('G:\Mi unidad\1. PROYECTOS TELLO 2022\SCM SPILL OVERS\outputs\pobreza\jefe_hogar\1%\simulacion_1\observado_outputs.xlsx',tratado_149,149);</v>
      </c>
      <c r="HF170" s="1" t="str">
        <f>"xlswrite('G:\Mi unidad\1. PROYECTOS TELLO 2022\SCM SPILL OVERS\outputs\pobreza\mujeres\1%\simulacion_1\observado_outputs.xlsx',tratado_"&amp;$A52&amp;","&amp;$A52&amp;");"</f>
        <v>xlswrite('G:\Mi unidad\1. PROYECTOS TELLO 2022\SCM SPILL OVERS\outputs\pobreza\mujeres\1%\simulacion_1\observado_outputs.xlsx',tratado_149,149);</v>
      </c>
      <c r="HL170" s="1" t="str">
        <f>"xlswrite('G:\Mi unidad\1. PROYECTOS TELLO 2022\SCM SPILL OVERS\outputs\pobreza\criminalidad\1%\simulacion_1\observado_outputs.xlsx',tratado_"&amp;$A52&amp;","&amp;$A52&amp;");"</f>
        <v>xlswrite('G:\Mi unidad\1. PROYECTOS TELLO 2022\SCM SPILL OVERS\outputs\pobreza\criminalidad\1%\simulacion_1\observado_outputs.xlsx',tratado_149,149);</v>
      </c>
      <c r="HS170">
        <v>66</v>
      </c>
      <c r="HT170" t="str">
        <f>"    p_value_vec_"&amp;HS170&amp;"(s) = p_value_"&amp;HS170&amp;";"</f>
        <v xml:space="preserve">    p_value_vec_66(s) = p_value_66;</v>
      </c>
      <c r="HZ170">
        <v>86</v>
      </c>
      <c r="IA170" t="s">
        <v>18</v>
      </c>
      <c r="IG170">
        <v>95</v>
      </c>
      <c r="IH170" t="str">
        <f>"xlswrite('G:\Mi unidad\1. PROYECTOS TELLO 2022\SCM SPILL OVERS\outputs\pobreza\bajo_niv_educ\1%\simulacion_1\output_tests.xlsx',alpha1_hat_vec_"&amp;IG170&amp;"','alpha1_hat_vec_"&amp;IG170&amp;"');"</f>
        <v>xlswrite('G:\Mi unidad\1. PROYECTOS TELLO 2022\SCM SPILL OVERS\outputs\pobreza\bajo_niv_educ\1%\simulacion_1\output_tests.xlsx',alpha1_hat_vec_95','alpha1_hat_vec_95');</v>
      </c>
      <c r="IU170">
        <v>95</v>
      </c>
      <c r="IV170" t="str">
        <f>"xlswrite('G:\Mi unidad\1. PROYECTOS TELLO 2022\SCM SPILL OVERS\outputs\pobreza\bajo_ingreso\1%\simulacion_1\output_tests.xlsx',alpha1_hat_vec_"&amp;IU170&amp;"','alpha1_hat_vec_"&amp;IU170&amp;"');"</f>
        <v>xlswrite('G:\Mi unidad\1. PROYECTOS TELLO 2022\SCM SPILL OVERS\outputs\pobreza\bajo_ingreso\1%\simulacion_1\output_tests.xlsx',alpha1_hat_vec_95','alpha1_hat_vec_95');</v>
      </c>
      <c r="JG170">
        <v>95</v>
      </c>
      <c r="JH170" t="str">
        <f>"xlswrite('G:\Mi unidad\1. PROYECTOS TELLO 2022\SCM SPILL OVERS\outputs\pobreza\densidad\1%\simulacion_1\output_tests.xlsx',alpha1_hat_vec_"&amp;JG170&amp;"','alpha1_hat_vec_"&amp;JG170&amp;"');"</f>
        <v>xlswrite('G:\Mi unidad\1. PROYECTOS TELLO 2022\SCM SPILL OVERS\outputs\pobreza\densidad\1%\simulacion_1\output_tests.xlsx',alpha1_hat_vec_95','alpha1_hat_vec_95');</v>
      </c>
      <c r="JS170">
        <v>95</v>
      </c>
      <c r="JT170" t="str">
        <f>"xlswrite('G:\Mi unidad\1. PROYECTOS TELLO 2022\SCM SPILL OVERS\outputs\pobreza\densidad_g\1%\simulacion_1\output_tests.xlsx',alpha1_hat_vec_"&amp;JS170&amp;"','alpha1_hat_vec_"&amp;JS170&amp;"');"</f>
        <v>xlswrite('G:\Mi unidad\1. PROYECTOS TELLO 2022\SCM SPILL OVERS\outputs\pobreza\densidad_g\1%\simulacion_1\output_tests.xlsx',alpha1_hat_vec_95','alpha1_hat_vec_95');</v>
      </c>
      <c r="KE170">
        <v>95</v>
      </c>
      <c r="KF170" t="str">
        <f>"xlswrite('G:\Mi unidad\1. PROYECTOS TELLO 2022\SCM SPILL OVERS\outputs\pobreza\distancia_centro_salud\1%\simulacion_1\output_tests.xlsx',alpha1_hat_vec_"&amp;KE170&amp;"','alpha1_hat_vec_"&amp;KE170&amp;"');"</f>
        <v>xlswrite('G:\Mi unidad\1. PROYECTOS TELLO 2022\SCM SPILL OVERS\outputs\pobreza\distancia_centro_salud\1%\simulacion_1\output_tests.xlsx',alpha1_hat_vec_95','alpha1_hat_vec_95');</v>
      </c>
      <c r="KR170">
        <v>95</v>
      </c>
      <c r="KS170" t="str">
        <f>"xlswrite('G:\Mi unidad\1. PROYECTOS TELLO 2022\SCM SPILL OVERS\outputs\pobreza\informalidad\1%\simulacion_1\output_tests.xlsx',alpha1_hat_vec_"&amp;KR170&amp;"','alpha1_hat_vec_"&amp;KR170&amp;"');"</f>
        <v>xlswrite('G:\Mi unidad\1. PROYECTOS TELLO 2022\SCM SPILL OVERS\outputs\pobreza\informalidad\1%\simulacion_1\output_tests.xlsx',alpha1_hat_vec_95','alpha1_hat_vec_95');</v>
      </c>
      <c r="LE170">
        <v>95</v>
      </c>
      <c r="LF170" t="str">
        <f>"xlswrite('G:\Mi unidad\1. PROYECTOS TELLO 2022\SCM SPILL OVERS\outputs\pobreza\alimentos\1%\simulacion_1\output_tests.xlsx',alpha1_hat_vec_"&amp;LE170&amp;"','alpha1_hat_vec_"&amp;LE170&amp;"');"</f>
        <v>xlswrite('G:\Mi unidad\1. PROYECTOS TELLO 2022\SCM SPILL OVERS\outputs\pobreza\alimentos\1%\simulacion_1\output_tests.xlsx',alpha1_hat_vec_95','alpha1_hat_vec_95');</v>
      </c>
      <c r="LL170">
        <v>95</v>
      </c>
      <c r="LM170" t="str">
        <f>"xlswrite('G:\Mi unidad\1. PROYECTOS TELLO 2022\SCM SPILL OVERS\outputs\pobreza\jefe_hogar\1%\simulacion_1\output_tests.xlsx',alpha1_hat_vec_"&amp;LL170&amp;"','alpha1_hat_vec_"&amp;LL170&amp;"');"</f>
        <v>xlswrite('G:\Mi unidad\1. PROYECTOS TELLO 2022\SCM SPILL OVERS\outputs\pobreza\jefe_hogar\1%\simulacion_1\output_tests.xlsx',alpha1_hat_vec_95','alpha1_hat_vec_95');</v>
      </c>
      <c r="LS170">
        <v>95</v>
      </c>
      <c r="LT170" t="str">
        <f>"xlswrite('G:\Mi unidad\1. PROYECTOS TELLO 2022\SCM SPILL OVERS\outputs\pobreza\mujeres\1%\simulacion_1\output_tests.xlsx',alpha1_hat_vec_"&amp;LS170&amp;"','alpha1_hat_vec_"&amp;LS170&amp;"');"</f>
        <v>xlswrite('G:\Mi unidad\1. PROYECTOS TELLO 2022\SCM SPILL OVERS\outputs\pobreza\mujeres\1%\simulacion_1\output_tests.xlsx',alpha1_hat_vec_95','alpha1_hat_vec_95');</v>
      </c>
      <c r="ME170">
        <v>95</v>
      </c>
      <c r="MF170" t="str">
        <f>"xlswrite('G:\Mi unidad\1. PROYECTOS TELLO 2022\SCM SPILL OVERS\outputs\pobreza\criminalidad\1%\simulacion_1\output_tests.xlsx',alpha1_hat_vec_"&amp;ME170&amp;"','alpha1_hat_vec_"&amp;ME170&amp;"');"</f>
        <v>xlswrite('G:\Mi unidad\1. PROYECTOS TELLO 2022\SCM SPILL OVERS\outputs\pobreza\criminalidad\1%\simulacion_1\output_tests.xlsx',alpha1_hat_vec_95','alpha1_hat_vec_95');</v>
      </c>
    </row>
    <row r="171" spans="64:344" x14ac:dyDescent="0.3">
      <c r="BL171">
        <v>95</v>
      </c>
      <c r="BR171">
        <v>95</v>
      </c>
      <c r="BS171" s="1" t="str">
        <f>"A_"&amp;BR167&amp;"(:,ind_"&amp;BR167&amp;" == 0) = [];"</f>
        <v>A_95(:,ind_95 == 0) = [];</v>
      </c>
      <c r="BX171">
        <v>95</v>
      </c>
      <c r="BY171" s="1" t="str">
        <f>"A_"&amp;BX167&amp;"(:,ind_"&amp;BX167&amp;" == 0) = [];"</f>
        <v>A_95(:,ind_95 == 0) = [];</v>
      </c>
      <c r="CD171">
        <v>95</v>
      </c>
      <c r="CE171" s="1" t="str">
        <f>"A_"&amp;CD167&amp;"(:,ind_"&amp;CD167&amp;" == 0) = [];"</f>
        <v>A_95(:,ind_95 == 0) = [];</v>
      </c>
      <c r="CJ171">
        <v>95</v>
      </c>
      <c r="CK171" s="1" t="str">
        <f>"A_"&amp;CJ167&amp;"(:,ind_"&amp;CJ167&amp;" == 0) = [];"</f>
        <v>A_95(:,ind_95 == 0) = [];</v>
      </c>
      <c r="CP171">
        <v>95</v>
      </c>
      <c r="CQ171" s="1" t="str">
        <f>"A_"&amp;CP167&amp;"(:,ind_"&amp;CP167&amp;" == 0) = [];"</f>
        <v>A_95(:,ind_95 == 0) = [];</v>
      </c>
      <c r="CW171">
        <v>95</v>
      </c>
      <c r="CX171" s="1" t="str">
        <f>"A_"&amp;CW167&amp;"(:,ind_"&amp;CW167&amp;" == 0) = [];"</f>
        <v>A_95(:,ind_95 == 0) = [];</v>
      </c>
      <c r="DB171">
        <v>95</v>
      </c>
      <c r="DC171" s="1" t="str">
        <f>"A_"&amp;DB167&amp;"(:,ind_"&amp;DB167&amp;" == 0) = [];"</f>
        <v>A_95(:,ind_95 == 0) = [];</v>
      </c>
      <c r="DG171">
        <v>95</v>
      </c>
      <c r="DH171" s="1" t="str">
        <f>"A_"&amp;DG167&amp;"(:,ind_"&amp;DG167&amp;" == 0) = [];"</f>
        <v>A_95(:,ind_95 == 0) = [];</v>
      </c>
      <c r="DL171">
        <v>95</v>
      </c>
      <c r="DM171" s="1" t="str">
        <f>"A_"&amp;DL167&amp;"(:,ind_"&amp;DL167&amp;" == 0) = [];"</f>
        <v>A_95(:,ind_95 == 0) = [];</v>
      </c>
      <c r="DQ171" s="1"/>
      <c r="EG171">
        <v>76</v>
      </c>
      <c r="EH171" s="3" t="s">
        <v>17</v>
      </c>
      <c r="FF171" s="1" t="str">
        <f>"xlswrite('G:\Mi unidad\1. PROYECTOS TELLO 2022\SCM SPILL OVERS\outputs\pobreza\distancia_centro_salud\1%\simulacion_1\observado_outputs.xlsx',tratado_"&amp;$A53&amp;","&amp;$A53&amp;");"</f>
        <v>xlswrite('G:\Mi unidad\1. PROYECTOS TELLO 2022\SCM SPILL OVERS\outputs\pobreza\distancia_centro_salud\1%\simulacion_1\observado_outputs.xlsx',tratado_150,150);</v>
      </c>
      <c r="FM171" s="1" t="str">
        <f>"xlswrite('G:\Mi unidad\1. PROYECTOS TELLO 2022\SCM SPILL OVERS\outputs\pobreza\informalidad\1%\simulacion_1\observado_outputs.xlsx',tratado_"&amp;$A53&amp;","&amp;$A53&amp;");"</f>
        <v>xlswrite('G:\Mi unidad\1. PROYECTOS TELLO 2022\SCM SPILL OVERS\outputs\pobreza\informalidad\1%\simulacion_1\observado_outputs.xlsx',tratado_150,150);</v>
      </c>
      <c r="FS171" s="1" t="str">
        <f>"xlswrite('G:\Mi unidad\1. PROYECTOS TELLO 2022\SCM SPILL OVERS\outputs\pobreza\densidad\1%\simulacion_1\observado_outputs.xlsx',tratado_"&amp;$A53&amp;","&amp;$A53&amp;");"</f>
        <v>xlswrite('G:\Mi unidad\1. PROYECTOS TELLO 2022\SCM SPILL OVERS\outputs\pobreza\densidad\1%\simulacion_1\observado_outputs.xlsx',tratado_150,150);</v>
      </c>
      <c r="FZ171" s="1" t="str">
        <f>"xlswrite('G:\Mi unidad\1. PROYECTOS TELLO 2022\SCM SPILL OVERS\outputs\pobreza\bajo_niv_educ\1%\simulacion_1\observado_outputs.xlsx',tratado_"&amp;$A53&amp;","&amp;$A53&amp;");"</f>
        <v>xlswrite('G:\Mi unidad\1. PROYECTOS TELLO 2022\SCM SPILL OVERS\outputs\pobreza\bajo_niv_educ\1%\simulacion_1\observado_outputs.xlsx',tratado_150,150);</v>
      </c>
      <c r="GF171" s="1" t="str">
        <f>"xlswrite('G:\Mi unidad\1. PROYECTOS TELLO 2022\SCM SPILL OVERS\outputs\pobreza\bajo_ingreso\1%\simulacion_1\observado_outputs.xlsx',tratado_"&amp;$A53&amp;","&amp;$A53&amp;");"</f>
        <v>xlswrite('G:\Mi unidad\1. PROYECTOS TELLO 2022\SCM SPILL OVERS\outputs\pobreza\bajo_ingreso\1%\simulacion_1\observado_outputs.xlsx',tratado_150,150);</v>
      </c>
      <c r="GL171" s="1" t="str">
        <f>"xlswrite('G:\Mi unidad\1. PROYECTOS TELLO 2022\SCM SPILL OVERS\outputs\pobreza\densidad_g\1%\simulacion_1\observado_outputs.xlsx',tratado_"&amp;$A53&amp;","&amp;$A53&amp;");"</f>
        <v>xlswrite('G:\Mi unidad\1. PROYECTOS TELLO 2022\SCM SPILL OVERS\outputs\pobreza\densidad_g\1%\simulacion_1\observado_outputs.xlsx',tratado_150,150);</v>
      </c>
      <c r="GS171" s="1" t="str">
        <f>"xlswrite('G:\Mi unidad\1. PROYECTOS TELLO 2022\SCM SPILL OVERS\outputs\pobreza\alimentos\1%\simulacion_1\observado_outputs.xlsx',tratado_"&amp;$A53&amp;","&amp;$A53&amp;");"</f>
        <v>xlswrite('G:\Mi unidad\1. PROYECTOS TELLO 2022\SCM SPILL OVERS\outputs\pobreza\alimentos\1%\simulacion_1\observado_outputs.xlsx',tratado_150,150);</v>
      </c>
      <c r="GZ171" s="1" t="str">
        <f>"xlswrite('G:\Mi unidad\1. PROYECTOS TELLO 2022\SCM SPILL OVERS\outputs\pobreza\jefe_hogar\1%\simulacion_1\observado_outputs.xlsx',tratado_"&amp;$A53&amp;","&amp;$A53&amp;");"</f>
        <v>xlswrite('G:\Mi unidad\1. PROYECTOS TELLO 2022\SCM SPILL OVERS\outputs\pobreza\jefe_hogar\1%\simulacion_1\observado_outputs.xlsx',tratado_150,150);</v>
      </c>
      <c r="HF171" s="1" t="str">
        <f>"xlswrite('G:\Mi unidad\1. PROYECTOS TELLO 2022\SCM SPILL OVERS\outputs\pobreza\mujeres\1%\simulacion_1\observado_outputs.xlsx',tratado_"&amp;$A53&amp;","&amp;$A53&amp;");"</f>
        <v>xlswrite('G:\Mi unidad\1. PROYECTOS TELLO 2022\SCM SPILL OVERS\outputs\pobreza\mujeres\1%\simulacion_1\observado_outputs.xlsx',tratado_150,150);</v>
      </c>
      <c r="HL171" s="1" t="str">
        <f>"xlswrite('G:\Mi unidad\1. PROYECTOS TELLO 2022\SCM SPILL OVERS\outputs\pobreza\criminalidad\1%\simulacion_1\observado_outputs.xlsx',tratado_"&amp;$A53&amp;","&amp;$A53&amp;");"</f>
        <v>xlswrite('G:\Mi unidad\1. PROYECTOS TELLO 2022\SCM SPILL OVERS\outputs\pobreza\criminalidad\1%\simulacion_1\observado_outputs.xlsx',tratado_150,150);</v>
      </c>
      <c r="HS171">
        <v>66</v>
      </c>
      <c r="HT171" t="str">
        <f>"    lb_vec_"&amp;HS171&amp;"(s) = lb_"&amp;HS171&amp;";"</f>
        <v xml:space="preserve">    lb_vec_66(s) = lb_66;</v>
      </c>
      <c r="HZ171">
        <v>87</v>
      </c>
      <c r="IA171" t="str">
        <f>"spillover_test_"&amp;HZ171&amp;" = zeros(1,S);"</f>
        <v>spillover_test_87 = zeros(1,S);</v>
      </c>
      <c r="IG171">
        <v>95</v>
      </c>
      <c r="IH171" t="str">
        <f>"xlswrite('G:\Mi unidad\1. PROYECTOS TELLO 2022\SCM SPILL OVERS\outputs\pobreza\bajo_niv_educ\1%\simulacion_1\output_tests.xlsx',spillover_test_"&amp;IG171&amp;"','sp_test_"&amp;IG171&amp;"');"</f>
        <v>xlswrite('G:\Mi unidad\1. PROYECTOS TELLO 2022\SCM SPILL OVERS\outputs\pobreza\bajo_niv_educ\1%\simulacion_1\output_tests.xlsx',spillover_test_95','sp_test_95');</v>
      </c>
      <c r="IU171">
        <v>95</v>
      </c>
      <c r="IV171" t="str">
        <f>"xlswrite('G:\Mi unidad\1. PROYECTOS TELLO 2022\SCM SPILL OVERS\outputs\pobreza\bajo_ingreso\1%\simulacion_1\output_tests.xlsx',spillover_test_"&amp;IU171&amp;"','sp_test_"&amp;IU171&amp;"');"</f>
        <v>xlswrite('G:\Mi unidad\1. PROYECTOS TELLO 2022\SCM SPILL OVERS\outputs\pobreza\bajo_ingreso\1%\simulacion_1\output_tests.xlsx',spillover_test_95','sp_test_95');</v>
      </c>
      <c r="JG171">
        <v>95</v>
      </c>
      <c r="JH171" t="str">
        <f>"xlswrite('G:\Mi unidad\1. PROYECTOS TELLO 2022\SCM SPILL OVERS\outputs\pobreza\densidad\1%\simulacion_1\output_tests.xlsx',spillover_test_"&amp;JG171&amp;"','sp_test_"&amp;JG171&amp;"');"</f>
        <v>xlswrite('G:\Mi unidad\1. PROYECTOS TELLO 2022\SCM SPILL OVERS\outputs\pobreza\densidad\1%\simulacion_1\output_tests.xlsx',spillover_test_95','sp_test_95');</v>
      </c>
      <c r="JS171">
        <v>95</v>
      </c>
      <c r="JT171" t="str">
        <f>"xlswrite('G:\Mi unidad\1. PROYECTOS TELLO 2022\SCM SPILL OVERS\outputs\pobreza\densidad_g\1%\simulacion_1\output_tests.xlsx',spillover_test_"&amp;JS171&amp;"','sp_test_"&amp;JS171&amp;"');"</f>
        <v>xlswrite('G:\Mi unidad\1. PROYECTOS TELLO 2022\SCM SPILL OVERS\outputs\pobreza\densidad_g\1%\simulacion_1\output_tests.xlsx',spillover_test_95','sp_test_95');</v>
      </c>
      <c r="KE171">
        <v>95</v>
      </c>
      <c r="KF171" t="str">
        <f>"xlswrite('G:\Mi unidad\1. PROYECTOS TELLO 2022\SCM SPILL OVERS\outputs\pobreza\distancia_centro_salud\1%\simulacion_1\output_tests.xlsx',spillover_test_"&amp;KE171&amp;"','sp_test_"&amp;KE171&amp;"');"</f>
        <v>xlswrite('G:\Mi unidad\1. PROYECTOS TELLO 2022\SCM SPILL OVERS\outputs\pobreza\distancia_centro_salud\1%\simulacion_1\output_tests.xlsx',spillover_test_95','sp_test_95');</v>
      </c>
      <c r="KR171">
        <v>95</v>
      </c>
      <c r="KS171" t="str">
        <f>"xlswrite('G:\Mi unidad\1. PROYECTOS TELLO 2022\SCM SPILL OVERS\outputs\pobreza\informalidad\1%\simulacion_1\output_tests.xlsx',spillover_test_"&amp;KR171&amp;"','sp_test_"&amp;KR171&amp;"');"</f>
        <v>xlswrite('G:\Mi unidad\1. PROYECTOS TELLO 2022\SCM SPILL OVERS\outputs\pobreza\informalidad\1%\simulacion_1\output_tests.xlsx',spillover_test_95','sp_test_95');</v>
      </c>
      <c r="LE171">
        <v>95</v>
      </c>
      <c r="LF171" t="str">
        <f>"xlswrite('G:\Mi unidad\1. PROYECTOS TELLO 2022\SCM SPILL OVERS\outputs\pobreza\alimentos\1%\simulacion_1\output_tests.xlsx',spillover_test_"&amp;LE171&amp;"','sp_test_"&amp;LE171&amp;"');"</f>
        <v>xlswrite('G:\Mi unidad\1. PROYECTOS TELLO 2022\SCM SPILL OVERS\outputs\pobreza\alimentos\1%\simulacion_1\output_tests.xlsx',spillover_test_95','sp_test_95');</v>
      </c>
      <c r="LL171">
        <v>95</v>
      </c>
      <c r="LM171" t="str">
        <f>"xlswrite('G:\Mi unidad\1. PROYECTOS TELLO 2022\SCM SPILL OVERS\outputs\pobreza\jefe_hogar\1%\simulacion_1\output_tests.xlsx',spillover_test_"&amp;LL171&amp;"','sp_test_"&amp;LL171&amp;"');"</f>
        <v>xlswrite('G:\Mi unidad\1. PROYECTOS TELLO 2022\SCM SPILL OVERS\outputs\pobreza\jefe_hogar\1%\simulacion_1\output_tests.xlsx',spillover_test_95','sp_test_95');</v>
      </c>
      <c r="LS171">
        <v>95</v>
      </c>
      <c r="LT171" t="str">
        <f>"xlswrite('G:\Mi unidad\1. PROYECTOS TELLO 2022\SCM SPILL OVERS\outputs\pobreza\mujeres\1%\simulacion_1\output_tests.xlsx',spillover_test_"&amp;LS171&amp;"','sp_test_"&amp;LS171&amp;"');"</f>
        <v>xlswrite('G:\Mi unidad\1. PROYECTOS TELLO 2022\SCM SPILL OVERS\outputs\pobreza\mujeres\1%\simulacion_1\output_tests.xlsx',spillover_test_95','sp_test_95');</v>
      </c>
      <c r="ME171">
        <v>95</v>
      </c>
      <c r="MF171" t="str">
        <f>"xlswrite('G:\Mi unidad\1. PROYECTOS TELLO 2022\SCM SPILL OVERS\outputs\pobreza\criminalidad\1%\simulacion_1\output_tests.xlsx',spillover_test_"&amp;ME171&amp;"','sp_test_"&amp;ME171&amp;"');"</f>
        <v>xlswrite('G:\Mi unidad\1. PROYECTOS TELLO 2022\SCM SPILL OVERS\outputs\pobreza\criminalidad\1%\simulacion_1\output_tests.xlsx',spillover_test_95','sp_test_95');</v>
      </c>
    </row>
    <row r="172" spans="64:344" x14ac:dyDescent="0.3">
      <c r="BL172">
        <v>100</v>
      </c>
      <c r="BM172" s="1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P172">
        <v>100</v>
      </c>
      <c r="CQ172" t="str">
        <f>"%A_"&amp;CP172</f>
        <v>%A_100</v>
      </c>
      <c r="CW172">
        <v>100</v>
      </c>
      <c r="CX172" t="str">
        <f>"%A_"&amp;CW172</f>
        <v>%A_100</v>
      </c>
      <c r="DB172">
        <v>100</v>
      </c>
      <c r="DC172" t="str">
        <f>"%A_"&amp;DB172</f>
        <v>%A_100</v>
      </c>
      <c r="DG172">
        <v>100</v>
      </c>
      <c r="DH172" t="str">
        <f>"%A_"&amp;DG172</f>
        <v>%A_100</v>
      </c>
      <c r="DL172">
        <v>100</v>
      </c>
      <c r="DM172" t="str">
        <f>"%A_"&amp;DL172</f>
        <v>%A_100</v>
      </c>
      <c r="DQ172" s="1"/>
      <c r="EG172">
        <v>76</v>
      </c>
      <c r="EH172" s="1" t="str">
        <f>"Y_Ts_"&amp;EG172&amp;" = Y_"&amp;EG172&amp;"(:,T+s);"</f>
        <v>Y_Ts_76 = Y_76(:,T+s);</v>
      </c>
      <c r="FF172" s="1" t="str">
        <f>"xlswrite('G:\Mi unidad\1. PROYECTOS TELLO 2022\SCM SPILL OVERS\outputs\pobreza\distancia_centro_salud\1%\simulacion_1\observado_outputs.xlsx',tratado_"&amp;$A54&amp;","&amp;$A54&amp;");"</f>
        <v>xlswrite('G:\Mi unidad\1. PROYECTOS TELLO 2022\SCM SPILL OVERS\outputs\pobreza\distancia_centro_salud\1%\simulacion_1\observado_outputs.xlsx',tratado_152,152);</v>
      </c>
      <c r="FM172" s="1" t="str">
        <f>"xlswrite('G:\Mi unidad\1. PROYECTOS TELLO 2022\SCM SPILL OVERS\outputs\pobreza\informalidad\1%\simulacion_1\observado_outputs.xlsx',tratado_"&amp;$A54&amp;","&amp;$A54&amp;");"</f>
        <v>xlswrite('G:\Mi unidad\1. PROYECTOS TELLO 2022\SCM SPILL OVERS\outputs\pobreza\informalidad\1%\simulacion_1\observado_outputs.xlsx',tratado_152,152);</v>
      </c>
      <c r="FS172" s="1" t="str">
        <f>"xlswrite('G:\Mi unidad\1. PROYECTOS TELLO 2022\SCM SPILL OVERS\outputs\pobreza\densidad\1%\simulacion_1\observado_outputs.xlsx',tratado_"&amp;$A54&amp;","&amp;$A54&amp;");"</f>
        <v>xlswrite('G:\Mi unidad\1. PROYECTOS TELLO 2022\SCM SPILL OVERS\outputs\pobreza\densidad\1%\simulacion_1\observado_outputs.xlsx',tratado_152,152);</v>
      </c>
      <c r="FZ172" s="1" t="str">
        <f>"xlswrite('G:\Mi unidad\1. PROYECTOS TELLO 2022\SCM SPILL OVERS\outputs\pobreza\bajo_niv_educ\1%\simulacion_1\observado_outputs.xlsx',tratado_"&amp;$A54&amp;","&amp;$A54&amp;");"</f>
        <v>xlswrite('G:\Mi unidad\1. PROYECTOS TELLO 2022\SCM SPILL OVERS\outputs\pobreza\bajo_niv_educ\1%\simulacion_1\observado_outputs.xlsx',tratado_152,152);</v>
      </c>
      <c r="GF172" s="1" t="str">
        <f>"xlswrite('G:\Mi unidad\1. PROYECTOS TELLO 2022\SCM SPILL OVERS\outputs\pobreza\bajo_ingreso\1%\simulacion_1\observado_outputs.xlsx',tratado_"&amp;$A54&amp;","&amp;$A54&amp;");"</f>
        <v>xlswrite('G:\Mi unidad\1. PROYECTOS TELLO 2022\SCM SPILL OVERS\outputs\pobreza\bajo_ingreso\1%\simulacion_1\observado_outputs.xlsx',tratado_152,152);</v>
      </c>
      <c r="GL172" s="1" t="str">
        <f>"xlswrite('G:\Mi unidad\1. PROYECTOS TELLO 2022\SCM SPILL OVERS\outputs\pobreza\densidad_g\1%\simulacion_1\observado_outputs.xlsx',tratado_"&amp;$A54&amp;","&amp;$A54&amp;");"</f>
        <v>xlswrite('G:\Mi unidad\1. PROYECTOS TELLO 2022\SCM SPILL OVERS\outputs\pobreza\densidad_g\1%\simulacion_1\observado_outputs.xlsx',tratado_152,152);</v>
      </c>
      <c r="GS172" s="1" t="str">
        <f>"xlswrite('G:\Mi unidad\1. PROYECTOS TELLO 2022\SCM SPILL OVERS\outputs\pobreza\alimentos\1%\simulacion_1\observado_outputs.xlsx',tratado_"&amp;$A54&amp;","&amp;$A54&amp;");"</f>
        <v>xlswrite('G:\Mi unidad\1. PROYECTOS TELLO 2022\SCM SPILL OVERS\outputs\pobreza\alimentos\1%\simulacion_1\observado_outputs.xlsx',tratado_152,152);</v>
      </c>
      <c r="GZ172" s="1" t="str">
        <f>"xlswrite('G:\Mi unidad\1. PROYECTOS TELLO 2022\SCM SPILL OVERS\outputs\pobreza\jefe_hogar\1%\simulacion_1\observado_outputs.xlsx',tratado_"&amp;$A54&amp;","&amp;$A54&amp;");"</f>
        <v>xlswrite('G:\Mi unidad\1. PROYECTOS TELLO 2022\SCM SPILL OVERS\outputs\pobreza\jefe_hogar\1%\simulacion_1\observado_outputs.xlsx',tratado_152,152);</v>
      </c>
      <c r="HF172" s="1" t="str">
        <f>"xlswrite('G:\Mi unidad\1. PROYECTOS TELLO 2022\SCM SPILL OVERS\outputs\pobreza\mujeres\1%\simulacion_1\observado_outputs.xlsx',tratado_"&amp;$A54&amp;","&amp;$A54&amp;");"</f>
        <v>xlswrite('G:\Mi unidad\1. PROYECTOS TELLO 2022\SCM SPILL OVERS\outputs\pobreza\mujeres\1%\simulacion_1\observado_outputs.xlsx',tratado_152,152);</v>
      </c>
      <c r="HL172" s="1" t="str">
        <f>"xlswrite('G:\Mi unidad\1. PROYECTOS TELLO 2022\SCM SPILL OVERS\outputs\pobreza\criminalidad\1%\simulacion_1\observado_outputs.xlsx',tratado_"&amp;$A54&amp;","&amp;$A54&amp;");"</f>
        <v>xlswrite('G:\Mi unidad\1. PROYECTOS TELLO 2022\SCM SPILL OVERS\outputs\pobreza\criminalidad\1%\simulacion_1\observado_outputs.xlsx',tratado_152,152);</v>
      </c>
      <c r="HS172">
        <v>66</v>
      </c>
      <c r="HT172" t="str">
        <f>"    ub_vec_"&amp;HS172&amp;"(s) = ub_"&amp;HS171&amp;";"</f>
        <v xml:space="preserve">    ub_vec_66(s) = ub_66;</v>
      </c>
      <c r="HZ172">
        <v>87</v>
      </c>
      <c r="IA172" t="s">
        <v>35</v>
      </c>
      <c r="IG172">
        <v>100</v>
      </c>
      <c r="IH172" t="str">
        <f>"xlswrite('G:\Mi unidad\1. PROYECTOS TELLO 2022\SCM SPILL OVERS\outputs\pobreza\bajo_niv_educ\1%\simulacion_1\output_tests.xlsx',lb_vec_"&amp;IG172&amp;"','lb_vec_"&amp;IG172&amp;"');"</f>
        <v>xlswrite('G:\Mi unidad\1. PROYECTOS TELLO 2022\SCM SPILL OVERS\outputs\pobreza\bajo_niv_educ\1%\simulacion_1\output_tests.xlsx',lb_vec_100','lb_vec_100');</v>
      </c>
      <c r="IU172">
        <v>100</v>
      </c>
      <c r="IV172" t="str">
        <f>"xlswrite('G:\Mi unidad\1. PROYECTOS TELLO 2022\SCM SPILL OVERS\outputs\pobreza\bajo_ingreso\1%\simulacion_1\output_tests.xlsx',lb_vec_"&amp;IU172&amp;"','lb_vec_"&amp;IU172&amp;"');"</f>
        <v>xlswrite('G:\Mi unidad\1. PROYECTOS TELLO 2022\SCM SPILL OVERS\outputs\pobreza\bajo_ingreso\1%\simulacion_1\output_tests.xlsx',lb_vec_100','lb_vec_100');</v>
      </c>
      <c r="JG172">
        <v>100</v>
      </c>
      <c r="JH172" t="str">
        <f>"xlswrite('G:\Mi unidad\1. PROYECTOS TELLO 2022\SCM SPILL OVERS\outputs\pobreza\densidad\1%\simulacion_1\output_tests.xlsx',lb_vec_"&amp;JG172&amp;"','lb_vec_"&amp;JG172&amp;"');"</f>
        <v>xlswrite('G:\Mi unidad\1. PROYECTOS TELLO 2022\SCM SPILL OVERS\outputs\pobreza\densidad\1%\simulacion_1\output_tests.xlsx',lb_vec_100','lb_vec_100');</v>
      </c>
      <c r="JS172">
        <v>100</v>
      </c>
      <c r="JT172" t="str">
        <f>"xlswrite('G:\Mi unidad\1. PROYECTOS TELLO 2022\SCM SPILL OVERS\outputs\pobreza\densidad_g\1%\simulacion_1\output_tests.xlsx',lb_vec_"&amp;JS172&amp;"','lb_vec_"&amp;JS172&amp;"');"</f>
        <v>xlswrite('G:\Mi unidad\1. PROYECTOS TELLO 2022\SCM SPILL OVERS\outputs\pobreza\densidad_g\1%\simulacion_1\output_tests.xlsx',lb_vec_100','lb_vec_100');</v>
      </c>
      <c r="KE172">
        <v>100</v>
      </c>
      <c r="KF172" t="str">
        <f>"xlswrite('G:\Mi unidad\1. PROYECTOS TELLO 2022\SCM SPILL OVERS\outputs\pobreza\distancia_centro_salud\1%\simulacion_1\output_tests.xlsx',lb_vec_"&amp;KE172&amp;"','lb_vec_"&amp;KE172&amp;"');"</f>
        <v>xlswrite('G:\Mi unidad\1. PROYECTOS TELLO 2022\SCM SPILL OVERS\outputs\pobreza\distancia_centro_salud\1%\simulacion_1\output_tests.xlsx',lb_vec_100','lb_vec_100');</v>
      </c>
      <c r="KR172">
        <v>100</v>
      </c>
      <c r="KS172" t="str">
        <f>"xlswrite('G:\Mi unidad\1. PROYECTOS TELLO 2022\SCM SPILL OVERS\outputs\pobreza\informalidad\1%\simulacion_1\output_tests.xlsx',lb_vec_"&amp;KR172&amp;"','lb_vec_"&amp;KR172&amp;"');"</f>
        <v>xlswrite('G:\Mi unidad\1. PROYECTOS TELLO 2022\SCM SPILL OVERS\outputs\pobreza\informalidad\1%\simulacion_1\output_tests.xlsx',lb_vec_100','lb_vec_100');</v>
      </c>
      <c r="LE172">
        <v>100</v>
      </c>
      <c r="LF172" t="str">
        <f>"xlswrite('G:\Mi unidad\1. PROYECTOS TELLO 2022\SCM SPILL OVERS\outputs\pobreza\alimentos\1%\simulacion_1\output_tests.xlsx',lb_vec_"&amp;LE172&amp;"','lb_vec_"&amp;LE172&amp;"');"</f>
        <v>xlswrite('G:\Mi unidad\1. PROYECTOS TELLO 2022\SCM SPILL OVERS\outputs\pobreza\alimentos\1%\simulacion_1\output_tests.xlsx',lb_vec_100','lb_vec_100');</v>
      </c>
      <c r="LL172">
        <v>100</v>
      </c>
      <c r="LM172" t="str">
        <f>"xlswrite('G:\Mi unidad\1. PROYECTOS TELLO 2022\SCM SPILL OVERS\outputs\pobreza\jefe_hogar\1%\simulacion_1\output_tests.xlsx',lb_vec_"&amp;LL172&amp;"','lb_vec_"&amp;LL172&amp;"');"</f>
        <v>xlswrite('G:\Mi unidad\1. PROYECTOS TELLO 2022\SCM SPILL OVERS\outputs\pobreza\jefe_hogar\1%\simulacion_1\output_tests.xlsx',lb_vec_100','lb_vec_100');</v>
      </c>
      <c r="LS172">
        <v>100</v>
      </c>
      <c r="LT172" t="str">
        <f>"xlswrite('G:\Mi unidad\1. PROYECTOS TELLO 2022\SCM SPILL OVERS\outputs\pobreza\mujeres\1%\simulacion_1\output_tests.xlsx',lb_vec_"&amp;LS172&amp;"','lb_vec_"&amp;LS172&amp;"');"</f>
        <v>xlswrite('G:\Mi unidad\1. PROYECTOS TELLO 2022\SCM SPILL OVERS\outputs\pobreza\mujeres\1%\simulacion_1\output_tests.xlsx',lb_vec_100','lb_vec_100');</v>
      </c>
      <c r="ME172">
        <v>100</v>
      </c>
      <c r="MF172" t="str">
        <f>"xlswrite('G:\Mi unidad\1. PROYECTOS TELLO 2022\SCM SPILL OVERS\outputs\pobreza\criminalidad\1%\simulacion_1\output_tests.xlsx',lb_vec_"&amp;ME172&amp;"','lb_vec_"&amp;ME172&amp;"');"</f>
        <v>xlswrite('G:\Mi unidad\1. PROYECTOS TELLO 2022\SCM SPILL OVERS\outputs\pobreza\criminalidad\1%\simulacion_1\output_tests.xlsx',lb_vec_100','lb_vec_100');</v>
      </c>
    </row>
    <row r="173" spans="64:344" x14ac:dyDescent="0.3">
      <c r="BL173">
        <v>100</v>
      </c>
      <c r="BM173" s="1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P173">
        <v>100</v>
      </c>
      <c r="CQ173" t="str">
        <f>"% Provincia_"&amp;CP173</f>
        <v>% Provincia_100</v>
      </c>
      <c r="CW173">
        <v>100</v>
      </c>
      <c r="CX173" t="str">
        <f>"% Provincia_"&amp;CW173</f>
        <v>% Provincia_100</v>
      </c>
      <c r="DB173">
        <v>100</v>
      </c>
      <c r="DC173" t="str">
        <f>"% Provincia_"&amp;DB173</f>
        <v>% Provincia_100</v>
      </c>
      <c r="DG173">
        <v>100</v>
      </c>
      <c r="DH173" t="str">
        <f>"% Provincia_"&amp;DG173</f>
        <v>% Provincia_100</v>
      </c>
      <c r="DL173">
        <v>100</v>
      </c>
      <c r="DM173" t="str">
        <f>"% Provincia_"&amp;DL173</f>
        <v>% Provincia_100</v>
      </c>
      <c r="DQ173" s="1"/>
      <c r="EG173">
        <v>76</v>
      </c>
      <c r="EH173" s="1" t="str">
        <f>"gamma_hat_"&amp;EG172&amp;" = (A_"&amp;EG172&amp;"'*M_hat_"&amp;EG172&amp;"*A_"&amp;EG172&amp;")\(A_"&amp;EG172&amp;"'*(eye(N)-B_hat_"&amp;EG172&amp;")'*((eye(N)-B_hat_"&amp;EG172&amp;")*Y_Ts_"&amp;EG172&amp;"-a_hat_"&amp;EG172&amp;"));"</f>
        <v>gamma_hat_76 = (A_76'*M_hat_76*A_76)\(A_76'*(eye(N)-B_hat_76)'*((eye(N)-B_hat_76)*Y_Ts_76-a_hat_76));</v>
      </c>
      <c r="FF173" s="1" t="str">
        <f>"xlswrite('G:\Mi unidad\1. PROYECTOS TELLO 2022\SCM SPILL OVERS\outputs\pobreza\distancia_centro_salud\1%\simulacion_1\observado_outputs.xlsx',tratado_"&amp;$A55&amp;","&amp;$A55&amp;");"</f>
        <v>xlswrite('G:\Mi unidad\1. PROYECTOS TELLO 2022\SCM SPILL OVERS\outputs\pobreza\distancia_centro_salud\1%\simulacion_1\observado_outputs.xlsx',tratado_153,153);</v>
      </c>
      <c r="FM173" s="1" t="str">
        <f>"xlswrite('G:\Mi unidad\1. PROYECTOS TELLO 2022\SCM SPILL OVERS\outputs\pobreza\informalidad\1%\simulacion_1\observado_outputs.xlsx',tratado_"&amp;$A55&amp;","&amp;$A55&amp;");"</f>
        <v>xlswrite('G:\Mi unidad\1. PROYECTOS TELLO 2022\SCM SPILL OVERS\outputs\pobreza\informalidad\1%\simulacion_1\observado_outputs.xlsx',tratado_153,153);</v>
      </c>
      <c r="FS173" s="1" t="str">
        <f>"xlswrite('G:\Mi unidad\1. PROYECTOS TELLO 2022\SCM SPILL OVERS\outputs\pobreza\densidad\1%\simulacion_1\observado_outputs.xlsx',tratado_"&amp;$A55&amp;","&amp;$A55&amp;");"</f>
        <v>xlswrite('G:\Mi unidad\1. PROYECTOS TELLO 2022\SCM SPILL OVERS\outputs\pobreza\densidad\1%\simulacion_1\observado_outputs.xlsx',tratado_153,153);</v>
      </c>
      <c r="FZ173" s="1" t="str">
        <f>"xlswrite('G:\Mi unidad\1. PROYECTOS TELLO 2022\SCM SPILL OVERS\outputs\pobreza\bajo_niv_educ\1%\simulacion_1\observado_outputs.xlsx',tratado_"&amp;$A55&amp;","&amp;$A55&amp;");"</f>
        <v>xlswrite('G:\Mi unidad\1. PROYECTOS TELLO 2022\SCM SPILL OVERS\outputs\pobreza\bajo_niv_educ\1%\simulacion_1\observado_outputs.xlsx',tratado_153,153);</v>
      </c>
      <c r="GF173" s="1" t="str">
        <f>"xlswrite('G:\Mi unidad\1. PROYECTOS TELLO 2022\SCM SPILL OVERS\outputs\pobreza\bajo_ingreso\1%\simulacion_1\observado_outputs.xlsx',tratado_"&amp;$A55&amp;","&amp;$A55&amp;");"</f>
        <v>xlswrite('G:\Mi unidad\1. PROYECTOS TELLO 2022\SCM SPILL OVERS\outputs\pobreza\bajo_ingreso\1%\simulacion_1\observado_outputs.xlsx',tratado_153,153);</v>
      </c>
      <c r="GL173" s="1" t="str">
        <f>"xlswrite('G:\Mi unidad\1. PROYECTOS TELLO 2022\SCM SPILL OVERS\outputs\pobreza\densidad_g\1%\simulacion_1\observado_outputs.xlsx',tratado_"&amp;$A55&amp;","&amp;$A55&amp;");"</f>
        <v>xlswrite('G:\Mi unidad\1. PROYECTOS TELLO 2022\SCM SPILL OVERS\outputs\pobreza\densidad_g\1%\simulacion_1\observado_outputs.xlsx',tratado_153,153);</v>
      </c>
      <c r="GS173" s="1" t="str">
        <f>"xlswrite('G:\Mi unidad\1. PROYECTOS TELLO 2022\SCM SPILL OVERS\outputs\pobreza\alimentos\1%\simulacion_1\observado_outputs.xlsx',tratado_"&amp;$A55&amp;","&amp;$A55&amp;");"</f>
        <v>xlswrite('G:\Mi unidad\1. PROYECTOS TELLO 2022\SCM SPILL OVERS\outputs\pobreza\alimentos\1%\simulacion_1\observado_outputs.xlsx',tratado_153,153);</v>
      </c>
      <c r="GZ173" s="1" t="str">
        <f>"xlswrite('G:\Mi unidad\1. PROYECTOS TELLO 2022\SCM SPILL OVERS\outputs\pobreza\jefe_hogar\1%\simulacion_1\observado_outputs.xlsx',tratado_"&amp;$A55&amp;","&amp;$A55&amp;");"</f>
        <v>xlswrite('G:\Mi unidad\1. PROYECTOS TELLO 2022\SCM SPILL OVERS\outputs\pobreza\jefe_hogar\1%\simulacion_1\observado_outputs.xlsx',tratado_153,153);</v>
      </c>
      <c r="HF173" s="1" t="str">
        <f>"xlswrite('G:\Mi unidad\1. PROYECTOS TELLO 2022\SCM SPILL OVERS\outputs\pobreza\mujeres\1%\simulacion_1\observado_outputs.xlsx',tratado_"&amp;$A55&amp;","&amp;$A55&amp;");"</f>
        <v>xlswrite('G:\Mi unidad\1. PROYECTOS TELLO 2022\SCM SPILL OVERS\outputs\pobreza\mujeres\1%\simulacion_1\observado_outputs.xlsx',tratado_153,153);</v>
      </c>
      <c r="HL173" s="1" t="str">
        <f>"xlswrite('G:\Mi unidad\1. PROYECTOS TELLO 2022\SCM SPILL OVERS\outputs\pobreza\criminalidad\1%\simulacion_1\observado_outputs.xlsx',tratado_"&amp;$A55&amp;","&amp;$A55&amp;");"</f>
        <v>xlswrite('G:\Mi unidad\1. PROYECTOS TELLO 2022\SCM SPILL OVERS\outputs\pobreza\criminalidad\1%\simulacion_1\observado_outputs.xlsx',tratado_153,153);</v>
      </c>
      <c r="HS173">
        <v>66</v>
      </c>
      <c r="HT173" t="s">
        <v>18</v>
      </c>
      <c r="HZ173">
        <v>87</v>
      </c>
      <c r="IA173" t="s">
        <v>36</v>
      </c>
      <c r="IG173">
        <v>100</v>
      </c>
      <c r="IH173" t="str">
        <f>"xlswrite('G:\Mi unidad\1. PROYECTOS TELLO 2022\SCM SPILL OVERS\outputs\pobreza\bajo_niv_educ\1%\simulacion_1\output_tests.xlsx',ub_vec_"&amp;IG173&amp;"','ub_vec_"&amp;IG173&amp;"');"</f>
        <v>xlswrite('G:\Mi unidad\1. PROYECTOS TELLO 2022\SCM SPILL OVERS\outputs\pobreza\bajo_niv_educ\1%\simulacion_1\output_tests.xlsx',ub_vec_100','ub_vec_100');</v>
      </c>
      <c r="IU173">
        <v>100</v>
      </c>
      <c r="IV173" t="str">
        <f>"xlswrite('G:\Mi unidad\1. PROYECTOS TELLO 2022\SCM SPILL OVERS\outputs\pobreza\bajo_ingreso\1%\simulacion_1\output_tests.xlsx',ub_vec_"&amp;IU173&amp;"','ub_vec_"&amp;IU173&amp;"');"</f>
        <v>xlswrite('G:\Mi unidad\1. PROYECTOS TELLO 2022\SCM SPILL OVERS\outputs\pobreza\bajo_ingreso\1%\simulacion_1\output_tests.xlsx',ub_vec_100','ub_vec_100');</v>
      </c>
      <c r="JG173">
        <v>100</v>
      </c>
      <c r="JH173" t="str">
        <f>"xlswrite('G:\Mi unidad\1. PROYECTOS TELLO 2022\SCM SPILL OVERS\outputs\pobreza\densidad\1%\simulacion_1\output_tests.xlsx',ub_vec_"&amp;JG173&amp;"','ub_vec_"&amp;JG173&amp;"');"</f>
        <v>xlswrite('G:\Mi unidad\1. PROYECTOS TELLO 2022\SCM SPILL OVERS\outputs\pobreza\densidad\1%\simulacion_1\output_tests.xlsx',ub_vec_100','ub_vec_100');</v>
      </c>
      <c r="JS173">
        <v>100</v>
      </c>
      <c r="JT173" t="str">
        <f>"xlswrite('G:\Mi unidad\1. PROYECTOS TELLO 2022\SCM SPILL OVERS\outputs\pobreza\densidad_g\1%\simulacion_1\output_tests.xlsx',ub_vec_"&amp;JS173&amp;"','ub_vec_"&amp;JS173&amp;"');"</f>
        <v>xlswrite('G:\Mi unidad\1. PROYECTOS TELLO 2022\SCM SPILL OVERS\outputs\pobreza\densidad_g\1%\simulacion_1\output_tests.xlsx',ub_vec_100','ub_vec_100');</v>
      </c>
      <c r="KE173">
        <v>100</v>
      </c>
      <c r="KF173" t="str">
        <f>"xlswrite('G:\Mi unidad\1. PROYECTOS TELLO 2022\SCM SPILL OVERS\outputs\pobreza\distancia_centro_salud\1%\simulacion_1\output_tests.xlsx',ub_vec_"&amp;KE173&amp;"','ub_vec_"&amp;KE173&amp;"');"</f>
        <v>xlswrite('G:\Mi unidad\1. PROYECTOS TELLO 2022\SCM SPILL OVERS\outputs\pobreza\distancia_centro_salud\1%\simulacion_1\output_tests.xlsx',ub_vec_100','ub_vec_100');</v>
      </c>
      <c r="KR173">
        <v>100</v>
      </c>
      <c r="KS173" t="str">
        <f>"xlswrite('G:\Mi unidad\1. PROYECTOS TELLO 2022\SCM SPILL OVERS\outputs\pobreza\informalidad\1%\simulacion_1\output_tests.xlsx',ub_vec_"&amp;KR173&amp;"','ub_vec_"&amp;KR173&amp;"');"</f>
        <v>xlswrite('G:\Mi unidad\1. PROYECTOS TELLO 2022\SCM SPILL OVERS\outputs\pobreza\informalidad\1%\simulacion_1\output_tests.xlsx',ub_vec_100','ub_vec_100');</v>
      </c>
      <c r="LE173">
        <v>100</v>
      </c>
      <c r="LF173" t="str">
        <f>"xlswrite('G:\Mi unidad\1. PROYECTOS TELLO 2022\SCM SPILL OVERS\outputs\pobreza\alimentos\1%\simulacion_1\output_tests.xlsx',ub_vec_"&amp;LE173&amp;"','ub_vec_"&amp;LE173&amp;"');"</f>
        <v>xlswrite('G:\Mi unidad\1. PROYECTOS TELLO 2022\SCM SPILL OVERS\outputs\pobreza\alimentos\1%\simulacion_1\output_tests.xlsx',ub_vec_100','ub_vec_100');</v>
      </c>
      <c r="LL173">
        <v>100</v>
      </c>
      <c r="LM173" t="str">
        <f>"xlswrite('G:\Mi unidad\1. PROYECTOS TELLO 2022\SCM SPILL OVERS\outputs\pobreza\jefe_hogar\1%\simulacion_1\output_tests.xlsx',ub_vec_"&amp;LL173&amp;"','ub_vec_"&amp;LL173&amp;"');"</f>
        <v>xlswrite('G:\Mi unidad\1. PROYECTOS TELLO 2022\SCM SPILL OVERS\outputs\pobreza\jefe_hogar\1%\simulacion_1\output_tests.xlsx',ub_vec_100','ub_vec_100');</v>
      </c>
      <c r="LS173">
        <v>100</v>
      </c>
      <c r="LT173" t="str">
        <f>"xlswrite('G:\Mi unidad\1. PROYECTOS TELLO 2022\SCM SPILL OVERS\outputs\pobreza\mujeres\1%\simulacion_1\output_tests.xlsx',ub_vec_"&amp;LS173&amp;"','ub_vec_"&amp;LS173&amp;"');"</f>
        <v>xlswrite('G:\Mi unidad\1. PROYECTOS TELLO 2022\SCM SPILL OVERS\outputs\pobreza\mujeres\1%\simulacion_1\output_tests.xlsx',ub_vec_100','ub_vec_100');</v>
      </c>
      <c r="ME173">
        <v>100</v>
      </c>
      <c r="MF173" t="str">
        <f>"xlswrite('G:\Mi unidad\1. PROYECTOS TELLO 2022\SCM SPILL OVERS\outputs\pobreza\criminalidad\1%\simulacion_1\output_tests.xlsx',ub_vec_"&amp;ME173&amp;"','ub_vec_"&amp;ME173&amp;"');"</f>
        <v>xlswrite('G:\Mi unidad\1. PROYECTOS TELLO 2022\SCM SPILL OVERS\outputs\pobreza\criminalidad\1%\simulacion_1\output_tests.xlsx',ub_vec_100','ub_vec_100');</v>
      </c>
    </row>
    <row r="174" spans="64:344" x14ac:dyDescent="0.3">
      <c r="BL174">
        <v>100</v>
      </c>
      <c r="BM174" s="1" t="str">
        <f>"A_"&amp;BL172&amp;"(:,ind_"&amp;BL172&amp;" == 0) = [];"</f>
        <v>A_100(:,ind_100 == 0) = [];</v>
      </c>
      <c r="BR174">
        <v>100</v>
      </c>
      <c r="BS174" s="1" t="str">
        <f>"ind_"&amp;BR172&amp;" = xlsread('spillover_bajo_niv_educ_"&amp;BR172&amp;".xlsx')"</f>
        <v>ind_100 = xlsread('spillover_bajo_niv_educ_100.xlsx')</v>
      </c>
      <c r="BX174">
        <v>100</v>
      </c>
      <c r="BY174" s="1" t="str">
        <f>"ind_"&amp;BX172&amp;" = xlsread('spillover_bajo_ingreso_"&amp;BX172&amp;".xlsx')"</f>
        <v>ind_100 = xlsread('spillover_bajo_ingreso_100.xlsx')</v>
      </c>
      <c r="CD174">
        <v>100</v>
      </c>
      <c r="CE174" s="1" t="str">
        <f>"ind_"&amp;CD172&amp;" = xlsread('spillover_densidad_"&amp;CD172&amp;".xlsx')"</f>
        <v>ind_100 = xlsread('spillover_densidad_100.xlsx')</v>
      </c>
      <c r="CJ174">
        <v>100</v>
      </c>
      <c r="CK174" s="1" t="str">
        <f>"ind_"&amp;CJ172&amp;" = xlsread('spillover_densidad_g_"&amp;CJ172&amp;".xlsx')"</f>
        <v>ind_100 = xlsread('spillover_densidad_g_100.xlsx')</v>
      </c>
      <c r="CP174">
        <v>100</v>
      </c>
      <c r="CQ174" s="1" t="str">
        <f>"ind_"&amp;CP172&amp;" = xlsread('spillover_tiempo_cs_"&amp;CP172&amp;".xlsx')"</f>
        <v>ind_100 = xlsread('spillover_tiempo_cs_100.xlsx')</v>
      </c>
      <c r="CW174">
        <v>100</v>
      </c>
      <c r="CX174" s="1" t="str">
        <f>"ind_"&amp;CW172&amp;" = xlsread('spillover_alimentos_"&amp;CW172&amp;".xlsx')"</f>
        <v>ind_100 = xlsread('spillover_alimentos_100.xlsx')</v>
      </c>
      <c r="DB174">
        <v>100</v>
      </c>
      <c r="DC174" s="1" t="str">
        <f>"ind_"&amp;DB172&amp;" = xlsread('spillover_criminalidad_"&amp;DB172&amp;".xlsx')"</f>
        <v>ind_100 = xlsread('spillover_criminalidad_100.xlsx')</v>
      </c>
      <c r="DG174">
        <v>100</v>
      </c>
      <c r="DH174" s="1" t="str">
        <f>"ind_"&amp;DG172&amp;" = xlsread('spillover_jefe_hogar_"&amp;DG172&amp;".xlsx')"</f>
        <v>ind_100 = xlsread('spillover_jefe_hogar_100.xlsx')</v>
      </c>
      <c r="DL174">
        <v>100</v>
      </c>
      <c r="DM174" s="1" t="str">
        <f>"ind_"&amp;DL172&amp;" = xlsread('spillover_mujeres_"&amp;DL172&amp;".xlsx')"</f>
        <v>ind_100 = xlsread('spillover_mujeres_100.xlsx')</v>
      </c>
      <c r="DQ174" s="1"/>
      <c r="EG174">
        <v>76</v>
      </c>
      <c r="EH174" s="1" t="str">
        <f>"alpha_hat_"&amp;EG174&amp;" = A_"&amp;EG174&amp;"*gamma_hat_"&amp;EG174&amp;";"</f>
        <v>alpha_hat_76 = A_76*gamma_hat_76;</v>
      </c>
      <c r="FF174" s="1" t="str">
        <f>"xlswrite('G:\Mi unidad\1. PROYECTOS TELLO 2022\SCM SPILL OVERS\outputs\pobreza\distancia_centro_salud\1%\simulacion_1\observado_outputs.xlsx',tratado_"&amp;$A56&amp;","&amp;$A56&amp;");"</f>
        <v>xlswrite('G:\Mi unidad\1. PROYECTOS TELLO 2022\SCM SPILL OVERS\outputs\pobreza\distancia_centro_salud\1%\simulacion_1\observado_outputs.xlsx',tratado_157,157);</v>
      </c>
      <c r="FM174" s="1" t="str">
        <f>"xlswrite('G:\Mi unidad\1. PROYECTOS TELLO 2022\SCM SPILL OVERS\outputs\pobreza\informalidad\1%\simulacion_1\observado_outputs.xlsx',tratado_"&amp;$A56&amp;","&amp;$A56&amp;");"</f>
        <v>xlswrite('G:\Mi unidad\1. PROYECTOS TELLO 2022\SCM SPILL OVERS\outputs\pobreza\informalidad\1%\simulacion_1\observado_outputs.xlsx',tratado_157,157);</v>
      </c>
      <c r="FS174" s="1" t="str">
        <f>"xlswrite('G:\Mi unidad\1. PROYECTOS TELLO 2022\SCM SPILL OVERS\outputs\pobreza\densidad\1%\simulacion_1\observado_outputs.xlsx',tratado_"&amp;$A56&amp;","&amp;$A56&amp;");"</f>
        <v>xlswrite('G:\Mi unidad\1. PROYECTOS TELLO 2022\SCM SPILL OVERS\outputs\pobreza\densidad\1%\simulacion_1\observado_outputs.xlsx',tratado_157,157);</v>
      </c>
      <c r="FZ174" s="1" t="str">
        <f>"xlswrite('G:\Mi unidad\1. PROYECTOS TELLO 2022\SCM SPILL OVERS\outputs\pobreza\bajo_niv_educ\1%\simulacion_1\observado_outputs.xlsx',tratado_"&amp;$A56&amp;","&amp;$A56&amp;");"</f>
        <v>xlswrite('G:\Mi unidad\1. PROYECTOS TELLO 2022\SCM SPILL OVERS\outputs\pobreza\bajo_niv_educ\1%\simulacion_1\observado_outputs.xlsx',tratado_157,157);</v>
      </c>
      <c r="GF174" s="1" t="str">
        <f>"xlswrite('G:\Mi unidad\1. PROYECTOS TELLO 2022\SCM SPILL OVERS\outputs\pobreza\bajo_ingreso\1%\simulacion_1\observado_outputs.xlsx',tratado_"&amp;$A56&amp;","&amp;$A56&amp;");"</f>
        <v>xlswrite('G:\Mi unidad\1. PROYECTOS TELLO 2022\SCM SPILL OVERS\outputs\pobreza\bajo_ingreso\1%\simulacion_1\observado_outputs.xlsx',tratado_157,157);</v>
      </c>
      <c r="GL174" s="1" t="str">
        <f>"xlswrite('G:\Mi unidad\1. PROYECTOS TELLO 2022\SCM SPILL OVERS\outputs\pobreza\densidad_g\1%\simulacion_1\observado_outputs.xlsx',tratado_"&amp;$A56&amp;","&amp;$A56&amp;");"</f>
        <v>xlswrite('G:\Mi unidad\1. PROYECTOS TELLO 2022\SCM SPILL OVERS\outputs\pobreza\densidad_g\1%\simulacion_1\observado_outputs.xlsx',tratado_157,157);</v>
      </c>
      <c r="GS174" s="1" t="str">
        <f>"xlswrite('G:\Mi unidad\1. PROYECTOS TELLO 2022\SCM SPILL OVERS\outputs\pobreza\alimentos\1%\simulacion_1\observado_outputs.xlsx',tratado_"&amp;$A56&amp;","&amp;$A56&amp;");"</f>
        <v>xlswrite('G:\Mi unidad\1. PROYECTOS TELLO 2022\SCM SPILL OVERS\outputs\pobreza\alimentos\1%\simulacion_1\observado_outputs.xlsx',tratado_157,157);</v>
      </c>
      <c r="GZ174" s="1" t="str">
        <f>"xlswrite('G:\Mi unidad\1. PROYECTOS TELLO 2022\SCM SPILL OVERS\outputs\pobreza\jefe_hogar\1%\simulacion_1\observado_outputs.xlsx',tratado_"&amp;$A56&amp;","&amp;$A56&amp;");"</f>
        <v>xlswrite('G:\Mi unidad\1. PROYECTOS TELLO 2022\SCM SPILL OVERS\outputs\pobreza\jefe_hogar\1%\simulacion_1\observado_outputs.xlsx',tratado_157,157);</v>
      </c>
      <c r="HF174" s="1" t="str">
        <f>"xlswrite('G:\Mi unidad\1. PROYECTOS TELLO 2022\SCM SPILL OVERS\outputs\pobreza\mujeres\1%\simulacion_1\observado_outputs.xlsx',tratado_"&amp;$A56&amp;","&amp;$A56&amp;");"</f>
        <v>xlswrite('G:\Mi unidad\1. PROYECTOS TELLO 2022\SCM SPILL OVERS\outputs\pobreza\mujeres\1%\simulacion_1\observado_outputs.xlsx',tratado_157,157);</v>
      </c>
      <c r="HL174" s="1" t="str">
        <f>"xlswrite('G:\Mi unidad\1. PROYECTOS TELLO 2022\SCM SPILL OVERS\outputs\pobreza\criminalidad\1%\simulacion_1\observado_outputs.xlsx',tratado_"&amp;$A56&amp;","&amp;$A56&amp;");"</f>
        <v>xlswrite('G:\Mi unidad\1. PROYECTOS TELLO 2022\SCM SPILL OVERS\outputs\pobreza\criminalidad\1%\simulacion_1\observado_outputs.xlsx',tratado_157,157);</v>
      </c>
      <c r="HS174">
        <v>71</v>
      </c>
      <c r="HT174" t="str">
        <f>"p_value_vec_"&amp;HS174&amp;" = zeros(1,S);"</f>
        <v>p_value_vec_71 = zeros(1,S);</v>
      </c>
      <c r="HZ174">
        <v>87</v>
      </c>
      <c r="IA174" t="s">
        <v>37</v>
      </c>
      <c r="IG174">
        <v>100</v>
      </c>
      <c r="IH174" t="str">
        <f>"xlswrite('G:\Mi unidad\1. PROYECTOS TELLO 2022\SCM SPILL OVERS\outputs\pobreza\bajo_niv_educ\1%\simulacion_1\output_tests.xlsx',p_value_vec_"&amp;IG174&amp;"','p_value_vec_"&amp;IG174&amp;"');"</f>
        <v>xlswrite('G:\Mi unidad\1. PROYECTOS TELLO 2022\SCM SPILL OVERS\outputs\pobreza\bajo_niv_educ\1%\simulacion_1\output_tests.xlsx',p_value_vec_100','p_value_vec_100');</v>
      </c>
      <c r="IU174">
        <v>100</v>
      </c>
      <c r="IV174" t="str">
        <f>"xlswrite('G:\Mi unidad\1. PROYECTOS TELLO 2022\SCM SPILL OVERS\outputs\pobreza\bajo_ingreso\1%\simulacion_1\output_tests.xlsx',p_value_vec_"&amp;IU174&amp;"','p_value_vec_"&amp;IU174&amp;"');"</f>
        <v>xlswrite('G:\Mi unidad\1. PROYECTOS TELLO 2022\SCM SPILL OVERS\outputs\pobreza\bajo_ingreso\1%\simulacion_1\output_tests.xlsx',p_value_vec_100','p_value_vec_100');</v>
      </c>
      <c r="JG174">
        <v>100</v>
      </c>
      <c r="JH174" t="str">
        <f>"xlswrite('G:\Mi unidad\1. PROYECTOS TELLO 2022\SCM SPILL OVERS\outputs\pobreza\densidad\1%\simulacion_1\output_tests.xlsx',p_value_vec_"&amp;JG174&amp;"','p_value_vec_"&amp;JG174&amp;"');"</f>
        <v>xlswrite('G:\Mi unidad\1. PROYECTOS TELLO 2022\SCM SPILL OVERS\outputs\pobreza\densidad\1%\simulacion_1\output_tests.xlsx',p_value_vec_100','p_value_vec_100');</v>
      </c>
      <c r="JS174">
        <v>100</v>
      </c>
      <c r="JT174" t="str">
        <f>"xlswrite('G:\Mi unidad\1. PROYECTOS TELLO 2022\SCM SPILL OVERS\outputs\pobreza\densidad_g\1%\simulacion_1\output_tests.xlsx',p_value_vec_"&amp;JS174&amp;"','p_value_vec_"&amp;JS174&amp;"');"</f>
        <v>xlswrite('G:\Mi unidad\1. PROYECTOS TELLO 2022\SCM SPILL OVERS\outputs\pobreza\densidad_g\1%\simulacion_1\output_tests.xlsx',p_value_vec_100','p_value_vec_100');</v>
      </c>
      <c r="KE174">
        <v>100</v>
      </c>
      <c r="KF174" t="str">
        <f>"xlswrite('G:\Mi unidad\1. PROYECTOS TELLO 2022\SCM SPILL OVERS\outputs\pobreza\distancia_centro_salud\1%\simulacion_1\output_tests.xlsx',p_value_vec_"&amp;KE174&amp;"','p_value_vec_"&amp;KE174&amp;"');"</f>
        <v>xlswrite('G:\Mi unidad\1. PROYECTOS TELLO 2022\SCM SPILL OVERS\outputs\pobreza\distancia_centro_salud\1%\simulacion_1\output_tests.xlsx',p_value_vec_100','p_value_vec_100');</v>
      </c>
      <c r="KR174">
        <v>100</v>
      </c>
      <c r="KS174" t="str">
        <f>"xlswrite('G:\Mi unidad\1. PROYECTOS TELLO 2022\SCM SPILL OVERS\outputs\pobreza\informalidad\1%\simulacion_1\output_tests.xlsx',p_value_vec_"&amp;KR174&amp;"','p_value_vec_"&amp;KR174&amp;"');"</f>
        <v>xlswrite('G:\Mi unidad\1. PROYECTOS TELLO 2022\SCM SPILL OVERS\outputs\pobreza\informalidad\1%\simulacion_1\output_tests.xlsx',p_value_vec_100','p_value_vec_100');</v>
      </c>
      <c r="LE174">
        <v>100</v>
      </c>
      <c r="LF174" t="str">
        <f>"xlswrite('G:\Mi unidad\1. PROYECTOS TELLO 2022\SCM SPILL OVERS\outputs\pobreza\alimentos\1%\simulacion_1\output_tests.xlsx',p_value_vec_"&amp;LE174&amp;"','p_value_vec_"&amp;LE174&amp;"');"</f>
        <v>xlswrite('G:\Mi unidad\1. PROYECTOS TELLO 2022\SCM SPILL OVERS\outputs\pobreza\alimentos\1%\simulacion_1\output_tests.xlsx',p_value_vec_100','p_value_vec_100');</v>
      </c>
      <c r="LL174">
        <v>100</v>
      </c>
      <c r="LM174" t="str">
        <f>"xlswrite('G:\Mi unidad\1. PROYECTOS TELLO 2022\SCM SPILL OVERS\outputs\pobreza\jefe_hogar\1%\simulacion_1\output_tests.xlsx',p_value_vec_"&amp;LL174&amp;"','p_value_vec_"&amp;LL174&amp;"');"</f>
        <v>xlswrite('G:\Mi unidad\1. PROYECTOS TELLO 2022\SCM SPILL OVERS\outputs\pobreza\jefe_hogar\1%\simulacion_1\output_tests.xlsx',p_value_vec_100','p_value_vec_100');</v>
      </c>
      <c r="LS174">
        <v>100</v>
      </c>
      <c r="LT174" t="str">
        <f>"xlswrite('G:\Mi unidad\1. PROYECTOS TELLO 2022\SCM SPILL OVERS\outputs\pobreza\mujeres\1%\simulacion_1\output_tests.xlsx',p_value_vec_"&amp;LS174&amp;"','p_value_vec_"&amp;LS174&amp;"');"</f>
        <v>xlswrite('G:\Mi unidad\1. PROYECTOS TELLO 2022\SCM SPILL OVERS\outputs\pobreza\mujeres\1%\simulacion_1\output_tests.xlsx',p_value_vec_100','p_value_vec_100');</v>
      </c>
      <c r="ME174">
        <v>100</v>
      </c>
      <c r="MF174" t="str">
        <f>"xlswrite('G:\Mi unidad\1. PROYECTOS TELLO 2022\SCM SPILL OVERS\outputs\pobreza\criminalidad\1%\simulacion_1\output_tests.xlsx',p_value_vec_"&amp;ME174&amp;"','p_value_vec_"&amp;ME174&amp;"');"</f>
        <v>xlswrite('G:\Mi unidad\1. PROYECTOS TELLO 2022\SCM SPILL OVERS\outputs\pobreza\criminalidad\1%\simulacion_1\output_tests.xlsx',p_value_vec_100','p_value_vec_100');</v>
      </c>
    </row>
    <row r="175" spans="64:344" x14ac:dyDescent="0.3">
      <c r="BL175">
        <v>100</v>
      </c>
      <c r="BR175">
        <v>100</v>
      </c>
      <c r="BS175" s="1" t="str">
        <f>"A_"&amp;BR172&amp;" = eye(N);"</f>
        <v>A_100 = eye(N);</v>
      </c>
      <c r="BX175">
        <v>100</v>
      </c>
      <c r="BY175" s="1" t="str">
        <f>"A_"&amp;BX172&amp;" = eye(N);"</f>
        <v>A_100 = eye(N);</v>
      </c>
      <c r="CD175">
        <v>100</v>
      </c>
      <c r="CE175" s="1" t="str">
        <f>"A_"&amp;CD172&amp;" = eye(N);"</f>
        <v>A_100 = eye(N);</v>
      </c>
      <c r="CJ175">
        <v>100</v>
      </c>
      <c r="CK175" s="1" t="str">
        <f>"A_"&amp;CJ172&amp;" = eye(N);"</f>
        <v>A_100 = eye(N);</v>
      </c>
      <c r="CP175">
        <v>100</v>
      </c>
      <c r="CQ175" s="1" t="str">
        <f>"A_"&amp;CP172&amp;" = eye(N);"</f>
        <v>A_100 = eye(N);</v>
      </c>
      <c r="CW175">
        <v>100</v>
      </c>
      <c r="CX175" s="1" t="str">
        <f>"A_"&amp;CW172&amp;" = eye(N);"</f>
        <v>A_100 = eye(N);</v>
      </c>
      <c r="DB175">
        <v>100</v>
      </c>
      <c r="DC175" s="1" t="str">
        <f>"A_"&amp;DB172&amp;" = eye(N);"</f>
        <v>A_100 = eye(N);</v>
      </c>
      <c r="DG175">
        <v>100</v>
      </c>
      <c r="DH175" s="1" t="str">
        <f>"A_"&amp;DG172&amp;" = eye(N);"</f>
        <v>A_100 = eye(N);</v>
      </c>
      <c r="DL175">
        <v>100</v>
      </c>
      <c r="DM175" s="1" t="str">
        <f>"A_"&amp;DL172&amp;" = eye(N);"</f>
        <v>A_100 = eye(N);</v>
      </c>
      <c r="DQ175" s="1"/>
      <c r="EG175">
        <v>76</v>
      </c>
      <c r="EH175" s="1" t="str">
        <f>"alpha1_hat_vec_"&amp;EG175&amp;"(s) = alpha_hat_"&amp;EG175&amp;"(1);"</f>
        <v>alpha1_hat_vec_76(s) = alpha_hat_76(1);</v>
      </c>
      <c r="FF175" s="1" t="str">
        <f>"xlswrite('G:\Mi unidad\1. PROYECTOS TELLO 2022\SCM SPILL OVERS\outputs\pobreza\distancia_centro_salud\1%\simulacion_1\observado_outputs.xlsx',tratado_"&amp;$A57&amp;","&amp;$A57&amp;");"</f>
        <v>xlswrite('G:\Mi unidad\1. PROYECTOS TELLO 2022\SCM SPILL OVERS\outputs\pobreza\distancia_centro_salud\1%\simulacion_1\observado_outputs.xlsx',tratado_158,158);</v>
      </c>
      <c r="FM175" s="1" t="str">
        <f>"xlswrite('G:\Mi unidad\1. PROYECTOS TELLO 2022\SCM SPILL OVERS\outputs\pobreza\informalidad\1%\simulacion_1\observado_outputs.xlsx',tratado_"&amp;$A57&amp;","&amp;$A57&amp;");"</f>
        <v>xlswrite('G:\Mi unidad\1. PROYECTOS TELLO 2022\SCM SPILL OVERS\outputs\pobreza\informalidad\1%\simulacion_1\observado_outputs.xlsx',tratado_158,158);</v>
      </c>
      <c r="FS175" s="1" t="str">
        <f>"xlswrite('G:\Mi unidad\1. PROYECTOS TELLO 2022\SCM SPILL OVERS\outputs\pobreza\densidad\1%\simulacion_1\observado_outputs.xlsx',tratado_"&amp;$A57&amp;","&amp;$A57&amp;");"</f>
        <v>xlswrite('G:\Mi unidad\1. PROYECTOS TELLO 2022\SCM SPILL OVERS\outputs\pobreza\densidad\1%\simulacion_1\observado_outputs.xlsx',tratado_158,158);</v>
      </c>
      <c r="FZ175" s="1" t="str">
        <f>"xlswrite('G:\Mi unidad\1. PROYECTOS TELLO 2022\SCM SPILL OVERS\outputs\pobreza\bajo_niv_educ\1%\simulacion_1\observado_outputs.xlsx',tratado_"&amp;$A57&amp;","&amp;$A57&amp;");"</f>
        <v>xlswrite('G:\Mi unidad\1. PROYECTOS TELLO 2022\SCM SPILL OVERS\outputs\pobreza\bajo_niv_educ\1%\simulacion_1\observado_outputs.xlsx',tratado_158,158);</v>
      </c>
      <c r="GF175" s="1" t="str">
        <f>"xlswrite('G:\Mi unidad\1. PROYECTOS TELLO 2022\SCM SPILL OVERS\outputs\pobreza\bajo_ingreso\1%\simulacion_1\observado_outputs.xlsx',tratado_"&amp;$A57&amp;","&amp;$A57&amp;");"</f>
        <v>xlswrite('G:\Mi unidad\1. PROYECTOS TELLO 2022\SCM SPILL OVERS\outputs\pobreza\bajo_ingreso\1%\simulacion_1\observado_outputs.xlsx',tratado_158,158);</v>
      </c>
      <c r="GL175" s="1" t="str">
        <f>"xlswrite('G:\Mi unidad\1. PROYECTOS TELLO 2022\SCM SPILL OVERS\outputs\pobreza\densidad_g\1%\simulacion_1\observado_outputs.xlsx',tratado_"&amp;$A57&amp;","&amp;$A57&amp;");"</f>
        <v>xlswrite('G:\Mi unidad\1. PROYECTOS TELLO 2022\SCM SPILL OVERS\outputs\pobreza\densidad_g\1%\simulacion_1\observado_outputs.xlsx',tratado_158,158);</v>
      </c>
      <c r="GS175" s="1" t="str">
        <f>"xlswrite('G:\Mi unidad\1. PROYECTOS TELLO 2022\SCM SPILL OVERS\outputs\pobreza\alimentos\1%\simulacion_1\observado_outputs.xlsx',tratado_"&amp;$A57&amp;","&amp;$A57&amp;");"</f>
        <v>xlswrite('G:\Mi unidad\1. PROYECTOS TELLO 2022\SCM SPILL OVERS\outputs\pobreza\alimentos\1%\simulacion_1\observado_outputs.xlsx',tratado_158,158);</v>
      </c>
      <c r="GZ175" s="1" t="str">
        <f>"xlswrite('G:\Mi unidad\1. PROYECTOS TELLO 2022\SCM SPILL OVERS\outputs\pobreza\jefe_hogar\1%\simulacion_1\observado_outputs.xlsx',tratado_"&amp;$A57&amp;","&amp;$A57&amp;");"</f>
        <v>xlswrite('G:\Mi unidad\1. PROYECTOS TELLO 2022\SCM SPILL OVERS\outputs\pobreza\jefe_hogar\1%\simulacion_1\observado_outputs.xlsx',tratado_158,158);</v>
      </c>
      <c r="HF175" s="1" t="str">
        <f>"xlswrite('G:\Mi unidad\1. PROYECTOS TELLO 2022\SCM SPILL OVERS\outputs\pobreza\mujeres\1%\simulacion_1\observado_outputs.xlsx',tratado_"&amp;$A57&amp;","&amp;$A57&amp;");"</f>
        <v>xlswrite('G:\Mi unidad\1. PROYECTOS TELLO 2022\SCM SPILL OVERS\outputs\pobreza\mujeres\1%\simulacion_1\observado_outputs.xlsx',tratado_158,158);</v>
      </c>
      <c r="HL175" s="1" t="str">
        <f>"xlswrite('G:\Mi unidad\1. PROYECTOS TELLO 2022\SCM SPILL OVERS\outputs\pobreza\criminalidad\1%\simulacion_1\observado_outputs.xlsx',tratado_"&amp;$A57&amp;","&amp;$A57&amp;");"</f>
        <v>xlswrite('G:\Mi unidad\1. PROYECTOS TELLO 2022\SCM SPILL OVERS\outputs\pobreza\criminalidad\1%\simulacion_1\observado_outputs.xlsx',tratado_158,158);</v>
      </c>
      <c r="HS175">
        <v>71</v>
      </c>
      <c r="HT175" t="str">
        <f>"lb_vec_"&amp;HS175&amp;" = zeros(1,S);"</f>
        <v>lb_vec_71 = zeros(1,S);</v>
      </c>
      <c r="HZ175">
        <v>87</v>
      </c>
      <c r="IA175" t="str">
        <f>"    spillover_test_"&amp;HZ175&amp;"(s) = sp_andrews(Y_pre_"&amp;HZ175&amp;",pobreza_"&amp;HZ175&amp;"(:,T+s),A_"&amp;HZ175&amp;",C,d,alpha_sig);"</f>
        <v xml:space="preserve">    spillover_test_87(s) = sp_andrews(Y_pre_87,pobreza_87(:,T+s),A_87,C,d,alpha_sig);</v>
      </c>
      <c r="IG175">
        <v>100</v>
      </c>
      <c r="IH175" t="str">
        <f>"xlswrite('G:\Mi unidad\1. PROYECTOS TELLO 2022\SCM SPILL OVERS\outputs\pobreza\bajo_niv_educ\1%\simulacion_1\output_tests.xlsx',alpha1_hat_vec_"&amp;IG175&amp;"','alpha1_hat_vec_"&amp;IG175&amp;"');"</f>
        <v>xlswrite('G:\Mi unidad\1. PROYECTOS TELLO 2022\SCM SPILL OVERS\outputs\pobreza\bajo_niv_educ\1%\simulacion_1\output_tests.xlsx',alpha1_hat_vec_100','alpha1_hat_vec_100');</v>
      </c>
      <c r="IU175">
        <v>100</v>
      </c>
      <c r="IV175" t="str">
        <f>"xlswrite('G:\Mi unidad\1. PROYECTOS TELLO 2022\SCM SPILL OVERS\outputs\pobreza\bajo_ingreso\1%\simulacion_1\output_tests.xlsx',alpha1_hat_vec_"&amp;IU175&amp;"','alpha1_hat_vec_"&amp;IU175&amp;"');"</f>
        <v>xlswrite('G:\Mi unidad\1. PROYECTOS TELLO 2022\SCM SPILL OVERS\outputs\pobreza\bajo_ingreso\1%\simulacion_1\output_tests.xlsx',alpha1_hat_vec_100','alpha1_hat_vec_100');</v>
      </c>
      <c r="JG175">
        <v>100</v>
      </c>
      <c r="JH175" t="str">
        <f>"xlswrite('G:\Mi unidad\1. PROYECTOS TELLO 2022\SCM SPILL OVERS\outputs\pobreza\densidad\1%\simulacion_1\output_tests.xlsx',alpha1_hat_vec_"&amp;JG175&amp;"','alpha1_hat_vec_"&amp;JG175&amp;"');"</f>
        <v>xlswrite('G:\Mi unidad\1. PROYECTOS TELLO 2022\SCM SPILL OVERS\outputs\pobreza\densidad\1%\simulacion_1\output_tests.xlsx',alpha1_hat_vec_100','alpha1_hat_vec_100');</v>
      </c>
      <c r="JS175">
        <v>100</v>
      </c>
      <c r="JT175" t="str">
        <f>"xlswrite('G:\Mi unidad\1. PROYECTOS TELLO 2022\SCM SPILL OVERS\outputs\pobreza\densidad_g\1%\simulacion_1\output_tests.xlsx',alpha1_hat_vec_"&amp;JS175&amp;"','alpha1_hat_vec_"&amp;JS175&amp;"');"</f>
        <v>xlswrite('G:\Mi unidad\1. PROYECTOS TELLO 2022\SCM SPILL OVERS\outputs\pobreza\densidad_g\1%\simulacion_1\output_tests.xlsx',alpha1_hat_vec_100','alpha1_hat_vec_100');</v>
      </c>
      <c r="KE175">
        <v>100</v>
      </c>
      <c r="KF175" t="str">
        <f>"xlswrite('G:\Mi unidad\1. PROYECTOS TELLO 2022\SCM SPILL OVERS\outputs\pobreza\distancia_centro_salud\1%\simulacion_1\output_tests.xlsx',alpha1_hat_vec_"&amp;KE175&amp;"','alpha1_hat_vec_"&amp;KE175&amp;"');"</f>
        <v>xlswrite('G:\Mi unidad\1. PROYECTOS TELLO 2022\SCM SPILL OVERS\outputs\pobreza\distancia_centro_salud\1%\simulacion_1\output_tests.xlsx',alpha1_hat_vec_100','alpha1_hat_vec_100');</v>
      </c>
      <c r="KR175">
        <v>100</v>
      </c>
      <c r="KS175" t="str">
        <f>"xlswrite('G:\Mi unidad\1. PROYECTOS TELLO 2022\SCM SPILL OVERS\outputs\pobreza\informalidad\1%\simulacion_1\output_tests.xlsx',alpha1_hat_vec_"&amp;KR175&amp;"','alpha1_hat_vec_"&amp;KR175&amp;"');"</f>
        <v>xlswrite('G:\Mi unidad\1. PROYECTOS TELLO 2022\SCM SPILL OVERS\outputs\pobreza\informalidad\1%\simulacion_1\output_tests.xlsx',alpha1_hat_vec_100','alpha1_hat_vec_100');</v>
      </c>
      <c r="LE175">
        <v>100</v>
      </c>
      <c r="LF175" t="str">
        <f>"xlswrite('G:\Mi unidad\1. PROYECTOS TELLO 2022\SCM SPILL OVERS\outputs\pobreza\alimentos\1%\simulacion_1\output_tests.xlsx',alpha1_hat_vec_"&amp;LE175&amp;"','alpha1_hat_vec_"&amp;LE175&amp;"');"</f>
        <v>xlswrite('G:\Mi unidad\1. PROYECTOS TELLO 2022\SCM SPILL OVERS\outputs\pobreza\alimentos\1%\simulacion_1\output_tests.xlsx',alpha1_hat_vec_100','alpha1_hat_vec_100');</v>
      </c>
      <c r="LL175">
        <v>100</v>
      </c>
      <c r="LM175" t="str">
        <f>"xlswrite('G:\Mi unidad\1. PROYECTOS TELLO 2022\SCM SPILL OVERS\outputs\pobreza\jefe_hogar\1%\simulacion_1\output_tests.xlsx',alpha1_hat_vec_"&amp;LL175&amp;"','alpha1_hat_vec_"&amp;LL175&amp;"');"</f>
        <v>xlswrite('G:\Mi unidad\1. PROYECTOS TELLO 2022\SCM SPILL OVERS\outputs\pobreza\jefe_hogar\1%\simulacion_1\output_tests.xlsx',alpha1_hat_vec_100','alpha1_hat_vec_100');</v>
      </c>
      <c r="LS175">
        <v>100</v>
      </c>
      <c r="LT175" t="str">
        <f>"xlswrite('G:\Mi unidad\1. PROYECTOS TELLO 2022\SCM SPILL OVERS\outputs\pobreza\mujeres\1%\simulacion_1\output_tests.xlsx',alpha1_hat_vec_"&amp;LS175&amp;"','alpha1_hat_vec_"&amp;LS175&amp;"');"</f>
        <v>xlswrite('G:\Mi unidad\1. PROYECTOS TELLO 2022\SCM SPILL OVERS\outputs\pobreza\mujeres\1%\simulacion_1\output_tests.xlsx',alpha1_hat_vec_100','alpha1_hat_vec_100');</v>
      </c>
      <c r="ME175">
        <v>100</v>
      </c>
      <c r="MF175" t="str">
        <f>"xlswrite('G:\Mi unidad\1. PROYECTOS TELLO 2022\SCM SPILL OVERS\outputs\pobreza\criminalidad\1%\simulacion_1\output_tests.xlsx',alpha1_hat_vec_"&amp;ME175&amp;"','alpha1_hat_vec_"&amp;ME175&amp;"');"</f>
        <v>xlswrite('G:\Mi unidad\1. PROYECTOS TELLO 2022\SCM SPILL OVERS\outputs\pobreza\criminalidad\1%\simulacion_1\output_tests.xlsx',alpha1_hat_vec_100','alpha1_hat_vec_100');</v>
      </c>
    </row>
    <row r="176" spans="64:344" x14ac:dyDescent="0.3">
      <c r="BL176">
        <v>100</v>
      </c>
      <c r="BR176">
        <v>100</v>
      </c>
      <c r="BS176" s="1" t="str">
        <f>"A_"&amp;BR172&amp;"(:,ind_"&amp;BR172&amp;" == 0) = [];"</f>
        <v>A_100(:,ind_100 == 0) = [];</v>
      </c>
      <c r="BX176">
        <v>100</v>
      </c>
      <c r="BY176" s="1" t="str">
        <f>"A_"&amp;BX172&amp;"(:,ind_"&amp;BX172&amp;" == 0) = [];"</f>
        <v>A_100(:,ind_100 == 0) = [];</v>
      </c>
      <c r="CD176">
        <v>100</v>
      </c>
      <c r="CE176" s="1" t="str">
        <f>"A_"&amp;CD172&amp;"(:,ind_"&amp;CD172&amp;" == 0) = [];"</f>
        <v>A_100(:,ind_100 == 0) = [];</v>
      </c>
      <c r="CJ176">
        <v>100</v>
      </c>
      <c r="CK176" s="1" t="str">
        <f>"A_"&amp;CJ172&amp;"(:,ind_"&amp;CJ172&amp;" == 0) = [];"</f>
        <v>A_100(:,ind_100 == 0) = [];</v>
      </c>
      <c r="CP176">
        <v>100</v>
      </c>
      <c r="CQ176" s="1" t="str">
        <f>"A_"&amp;CP172&amp;"(:,ind_"&amp;CP172&amp;" == 0) = [];"</f>
        <v>A_100(:,ind_100 == 0) = [];</v>
      </c>
      <c r="CW176">
        <v>100</v>
      </c>
      <c r="CX176" s="1" t="str">
        <f>"A_"&amp;CW172&amp;"(:,ind_"&amp;CW172&amp;" == 0) = [];"</f>
        <v>A_100(:,ind_100 == 0) = [];</v>
      </c>
      <c r="DB176">
        <v>100</v>
      </c>
      <c r="DC176" s="1" t="str">
        <f>"A_"&amp;DB172&amp;"(:,ind_"&amp;DB172&amp;" == 0) = [];"</f>
        <v>A_100(:,ind_100 == 0) = [];</v>
      </c>
      <c r="DG176">
        <v>100</v>
      </c>
      <c r="DH176" s="1" t="str">
        <f>"A_"&amp;DG172&amp;"(:,ind_"&amp;DG172&amp;" == 0) = [];"</f>
        <v>A_100(:,ind_100 == 0) = [];</v>
      </c>
      <c r="DL176">
        <v>100</v>
      </c>
      <c r="DM176" s="1" t="str">
        <f>"A_"&amp;DL172&amp;"(:,ind_"&amp;DL172&amp;" == 0) = [];"</f>
        <v>A_100(:,ind_100 == 0) = [];</v>
      </c>
      <c r="DQ176" s="1"/>
      <c r="EG176">
        <v>76</v>
      </c>
      <c r="EH176" s="1" t="str">
        <f>"synthetic_control_sp_"&amp;EG176&amp;"(T+s) = Y_"&amp;EG176&amp;"(1,T+s)-alpha1_hat_vec_"&amp;EG176&amp;"(s);"</f>
        <v>synthetic_control_sp_76(T+s) = Y_76(1,T+s)-alpha1_hat_vec_76(s);</v>
      </c>
      <c r="FF176" s="1" t="str">
        <f>"xlswrite('G:\Mi unidad\1. PROYECTOS TELLO 2022\SCM SPILL OVERS\outputs\pobreza\distancia_centro_salud\1%\simulacion_1\observado_outputs.xlsx',tratado_"&amp;$A58&amp;","&amp;$A58&amp;");"</f>
        <v>xlswrite('G:\Mi unidad\1. PROYECTOS TELLO 2022\SCM SPILL OVERS\outputs\pobreza\distancia_centro_salud\1%\simulacion_1\observado_outputs.xlsx',tratado_159,159);</v>
      </c>
      <c r="FM176" s="1" t="str">
        <f>"xlswrite('G:\Mi unidad\1. PROYECTOS TELLO 2022\SCM SPILL OVERS\outputs\pobreza\informalidad\1%\simulacion_1\observado_outputs.xlsx',tratado_"&amp;$A58&amp;","&amp;$A58&amp;");"</f>
        <v>xlswrite('G:\Mi unidad\1. PROYECTOS TELLO 2022\SCM SPILL OVERS\outputs\pobreza\informalidad\1%\simulacion_1\observado_outputs.xlsx',tratado_159,159);</v>
      </c>
      <c r="FS176" s="1" t="str">
        <f>"xlswrite('G:\Mi unidad\1. PROYECTOS TELLO 2022\SCM SPILL OVERS\outputs\pobreza\densidad\1%\simulacion_1\observado_outputs.xlsx',tratado_"&amp;$A58&amp;","&amp;$A58&amp;");"</f>
        <v>xlswrite('G:\Mi unidad\1. PROYECTOS TELLO 2022\SCM SPILL OVERS\outputs\pobreza\densidad\1%\simulacion_1\observado_outputs.xlsx',tratado_159,159);</v>
      </c>
      <c r="FZ176" s="1" t="str">
        <f>"xlswrite('G:\Mi unidad\1. PROYECTOS TELLO 2022\SCM SPILL OVERS\outputs\pobreza\bajo_niv_educ\1%\simulacion_1\observado_outputs.xlsx',tratado_"&amp;$A58&amp;","&amp;$A58&amp;");"</f>
        <v>xlswrite('G:\Mi unidad\1. PROYECTOS TELLO 2022\SCM SPILL OVERS\outputs\pobreza\bajo_niv_educ\1%\simulacion_1\observado_outputs.xlsx',tratado_159,159);</v>
      </c>
      <c r="GF176" s="1" t="str">
        <f>"xlswrite('G:\Mi unidad\1. PROYECTOS TELLO 2022\SCM SPILL OVERS\outputs\pobreza\bajo_ingreso\1%\simulacion_1\observado_outputs.xlsx',tratado_"&amp;$A58&amp;","&amp;$A58&amp;");"</f>
        <v>xlswrite('G:\Mi unidad\1. PROYECTOS TELLO 2022\SCM SPILL OVERS\outputs\pobreza\bajo_ingreso\1%\simulacion_1\observado_outputs.xlsx',tratado_159,159);</v>
      </c>
      <c r="GL176" s="1" t="str">
        <f>"xlswrite('G:\Mi unidad\1. PROYECTOS TELLO 2022\SCM SPILL OVERS\outputs\pobreza\densidad_g\1%\simulacion_1\observado_outputs.xlsx',tratado_"&amp;$A58&amp;","&amp;$A58&amp;");"</f>
        <v>xlswrite('G:\Mi unidad\1. PROYECTOS TELLO 2022\SCM SPILL OVERS\outputs\pobreza\densidad_g\1%\simulacion_1\observado_outputs.xlsx',tratado_159,159);</v>
      </c>
      <c r="GS176" s="1" t="str">
        <f>"xlswrite('G:\Mi unidad\1. PROYECTOS TELLO 2022\SCM SPILL OVERS\outputs\pobreza\alimentos\1%\simulacion_1\observado_outputs.xlsx',tratado_"&amp;$A58&amp;","&amp;$A58&amp;");"</f>
        <v>xlswrite('G:\Mi unidad\1. PROYECTOS TELLO 2022\SCM SPILL OVERS\outputs\pobreza\alimentos\1%\simulacion_1\observado_outputs.xlsx',tratado_159,159);</v>
      </c>
      <c r="GZ176" s="1" t="str">
        <f>"xlswrite('G:\Mi unidad\1. PROYECTOS TELLO 2022\SCM SPILL OVERS\outputs\pobreza\jefe_hogar\1%\simulacion_1\observado_outputs.xlsx',tratado_"&amp;$A58&amp;","&amp;$A58&amp;");"</f>
        <v>xlswrite('G:\Mi unidad\1. PROYECTOS TELLO 2022\SCM SPILL OVERS\outputs\pobreza\jefe_hogar\1%\simulacion_1\observado_outputs.xlsx',tratado_159,159);</v>
      </c>
      <c r="HF176" s="1" t="str">
        <f>"xlswrite('G:\Mi unidad\1. PROYECTOS TELLO 2022\SCM SPILL OVERS\outputs\pobreza\mujeres\1%\simulacion_1\observado_outputs.xlsx',tratado_"&amp;$A58&amp;","&amp;$A58&amp;");"</f>
        <v>xlswrite('G:\Mi unidad\1. PROYECTOS TELLO 2022\SCM SPILL OVERS\outputs\pobreza\mujeres\1%\simulacion_1\observado_outputs.xlsx',tratado_159,159);</v>
      </c>
      <c r="HL176" s="1" t="str">
        <f>"xlswrite('G:\Mi unidad\1. PROYECTOS TELLO 2022\SCM SPILL OVERS\outputs\pobreza\criminalidad\1%\simulacion_1\observado_outputs.xlsx',tratado_"&amp;$A58&amp;","&amp;$A58&amp;");"</f>
        <v>xlswrite('G:\Mi unidad\1. PROYECTOS TELLO 2022\SCM SPILL OVERS\outputs\pobreza\criminalidad\1%\simulacion_1\observado_outputs.xlsx',tratado_159,159);</v>
      </c>
      <c r="HS176">
        <v>71</v>
      </c>
      <c r="HT176" t="str">
        <f>"ub_vec_"&amp;HS176&amp;" = zeros(1,S);"</f>
        <v>ub_vec_71 = zeros(1,S);</v>
      </c>
      <c r="HZ176">
        <v>87</v>
      </c>
      <c r="IA176" t="s">
        <v>18</v>
      </c>
      <c r="IG176">
        <v>100</v>
      </c>
      <c r="IH176" t="str">
        <f>"xlswrite('G:\Mi unidad\1. PROYECTOS TELLO 2022\SCM SPILL OVERS\outputs\pobreza\bajo_niv_educ\1%\simulacion_1\output_tests.xlsx',spillover_test_"&amp;IG176&amp;"','sp_test_"&amp;IG176&amp;"');"</f>
        <v>xlswrite('G:\Mi unidad\1. PROYECTOS TELLO 2022\SCM SPILL OVERS\outputs\pobreza\bajo_niv_educ\1%\simulacion_1\output_tests.xlsx',spillover_test_100','sp_test_100');</v>
      </c>
      <c r="IU176">
        <v>100</v>
      </c>
      <c r="IV176" t="str">
        <f>"xlswrite('G:\Mi unidad\1. PROYECTOS TELLO 2022\SCM SPILL OVERS\outputs\pobreza\bajo_ingreso\1%\simulacion_1\output_tests.xlsx',spillover_test_"&amp;IU176&amp;"','sp_test_"&amp;IU176&amp;"');"</f>
        <v>xlswrite('G:\Mi unidad\1. PROYECTOS TELLO 2022\SCM SPILL OVERS\outputs\pobreza\bajo_ingreso\1%\simulacion_1\output_tests.xlsx',spillover_test_100','sp_test_100');</v>
      </c>
      <c r="JG176">
        <v>100</v>
      </c>
      <c r="JH176" t="str">
        <f>"xlswrite('G:\Mi unidad\1. PROYECTOS TELLO 2022\SCM SPILL OVERS\outputs\pobreza\densidad\1%\simulacion_1\output_tests.xlsx',spillover_test_"&amp;JG176&amp;"','sp_test_"&amp;JG176&amp;"');"</f>
        <v>xlswrite('G:\Mi unidad\1. PROYECTOS TELLO 2022\SCM SPILL OVERS\outputs\pobreza\densidad\1%\simulacion_1\output_tests.xlsx',spillover_test_100','sp_test_100');</v>
      </c>
      <c r="JS176">
        <v>100</v>
      </c>
      <c r="JT176" t="str">
        <f>"xlswrite('G:\Mi unidad\1. PROYECTOS TELLO 2022\SCM SPILL OVERS\outputs\pobreza\densidad_g\1%\simulacion_1\output_tests.xlsx',spillover_test_"&amp;JS176&amp;"','sp_test_"&amp;JS176&amp;"');"</f>
        <v>xlswrite('G:\Mi unidad\1. PROYECTOS TELLO 2022\SCM SPILL OVERS\outputs\pobreza\densidad_g\1%\simulacion_1\output_tests.xlsx',spillover_test_100','sp_test_100');</v>
      </c>
      <c r="KE176">
        <v>100</v>
      </c>
      <c r="KF176" t="str">
        <f>"xlswrite('G:\Mi unidad\1. PROYECTOS TELLO 2022\SCM SPILL OVERS\outputs\pobreza\distancia_centro_salud\1%\simulacion_1\output_tests.xlsx',spillover_test_"&amp;KE176&amp;"','sp_test_"&amp;KE176&amp;"');"</f>
        <v>xlswrite('G:\Mi unidad\1. PROYECTOS TELLO 2022\SCM SPILL OVERS\outputs\pobreza\distancia_centro_salud\1%\simulacion_1\output_tests.xlsx',spillover_test_100','sp_test_100');</v>
      </c>
      <c r="KR176">
        <v>100</v>
      </c>
      <c r="KS176" t="str">
        <f>"xlswrite('G:\Mi unidad\1. PROYECTOS TELLO 2022\SCM SPILL OVERS\outputs\pobreza\informalidad\1%\simulacion_1\output_tests.xlsx',spillover_test_"&amp;KR176&amp;"','sp_test_"&amp;KR176&amp;"');"</f>
        <v>xlswrite('G:\Mi unidad\1. PROYECTOS TELLO 2022\SCM SPILL OVERS\outputs\pobreza\informalidad\1%\simulacion_1\output_tests.xlsx',spillover_test_100','sp_test_100');</v>
      </c>
      <c r="LE176">
        <v>100</v>
      </c>
      <c r="LF176" t="str">
        <f>"xlswrite('G:\Mi unidad\1. PROYECTOS TELLO 2022\SCM SPILL OVERS\outputs\pobreza\alimentos\1%\simulacion_1\output_tests.xlsx',spillover_test_"&amp;LE176&amp;"','sp_test_"&amp;LE176&amp;"');"</f>
        <v>xlswrite('G:\Mi unidad\1. PROYECTOS TELLO 2022\SCM SPILL OVERS\outputs\pobreza\alimentos\1%\simulacion_1\output_tests.xlsx',spillover_test_100','sp_test_100');</v>
      </c>
      <c r="LL176">
        <v>100</v>
      </c>
      <c r="LM176" t="str">
        <f>"xlswrite('G:\Mi unidad\1. PROYECTOS TELLO 2022\SCM SPILL OVERS\outputs\pobreza\jefe_hogar\1%\simulacion_1\output_tests.xlsx',spillover_test_"&amp;LL176&amp;"','sp_test_"&amp;LL176&amp;"');"</f>
        <v>xlswrite('G:\Mi unidad\1. PROYECTOS TELLO 2022\SCM SPILL OVERS\outputs\pobreza\jefe_hogar\1%\simulacion_1\output_tests.xlsx',spillover_test_100','sp_test_100');</v>
      </c>
      <c r="LS176">
        <v>100</v>
      </c>
      <c r="LT176" t="str">
        <f>"xlswrite('G:\Mi unidad\1. PROYECTOS TELLO 2022\SCM SPILL OVERS\outputs\pobreza\mujeres\1%\simulacion_1\output_tests.xlsx',spillover_test_"&amp;LS176&amp;"','sp_test_"&amp;LS176&amp;"');"</f>
        <v>xlswrite('G:\Mi unidad\1. PROYECTOS TELLO 2022\SCM SPILL OVERS\outputs\pobreza\mujeres\1%\simulacion_1\output_tests.xlsx',spillover_test_100','sp_test_100');</v>
      </c>
      <c r="ME176">
        <v>100</v>
      </c>
      <c r="MF176" t="str">
        <f>"xlswrite('G:\Mi unidad\1. PROYECTOS TELLO 2022\SCM SPILL OVERS\outputs\pobreza\criminalidad\1%\simulacion_1\output_tests.xlsx',spillover_test_"&amp;ME176&amp;"','sp_test_"&amp;ME176&amp;"');"</f>
        <v>xlswrite('G:\Mi unidad\1. PROYECTOS TELLO 2022\SCM SPILL OVERS\outputs\pobreza\criminalidad\1%\simulacion_1\output_tests.xlsx',spillover_test_100','sp_test_100');</v>
      </c>
    </row>
    <row r="177" spans="64:344" x14ac:dyDescent="0.3">
      <c r="BL177">
        <v>104</v>
      </c>
      <c r="BM177" s="1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P177">
        <v>104</v>
      </c>
      <c r="CQ177" t="str">
        <f>"%A_"&amp;CP177</f>
        <v>%A_104</v>
      </c>
      <c r="CW177">
        <v>104</v>
      </c>
      <c r="CX177" t="str">
        <f>"% Provincia_"&amp;CW177</f>
        <v>% Provincia_104</v>
      </c>
      <c r="DB177">
        <v>104</v>
      </c>
      <c r="DC177" t="str">
        <f>"%A_"&amp;DB177</f>
        <v>%A_104</v>
      </c>
      <c r="DG177">
        <v>104</v>
      </c>
      <c r="DH177" t="str">
        <f>"%A_"&amp;DG177</f>
        <v>%A_104</v>
      </c>
      <c r="DL177">
        <v>104</v>
      </c>
      <c r="DM177" t="str">
        <f>"%A_"&amp;DL177</f>
        <v>%A_104</v>
      </c>
      <c r="DQ177" s="1"/>
      <c r="EG177">
        <v>76</v>
      </c>
      <c r="EH177" s="3" t="s">
        <v>18</v>
      </c>
      <c r="FF177" s="1" t="str">
        <f>"xlswrite('G:\Mi unidad\1. PROYECTOS TELLO 2022\SCM SPILL OVERS\outputs\pobreza\distancia_centro_salud\1%\simulacion_1\observado_outputs.xlsx',tratado_"&amp;$A59&amp;","&amp;$A59&amp;");"</f>
        <v>xlswrite('G:\Mi unidad\1. PROYECTOS TELLO 2022\SCM SPILL OVERS\outputs\pobreza\distancia_centro_salud\1%\simulacion_1\observado_outputs.xlsx',tratado_162,162);</v>
      </c>
      <c r="FM177" s="1" t="str">
        <f>"xlswrite('G:\Mi unidad\1. PROYECTOS TELLO 2022\SCM SPILL OVERS\outputs\pobreza\informalidad\1%\simulacion_1\observado_outputs.xlsx',tratado_"&amp;$A59&amp;","&amp;$A59&amp;");"</f>
        <v>xlswrite('G:\Mi unidad\1. PROYECTOS TELLO 2022\SCM SPILL OVERS\outputs\pobreza\informalidad\1%\simulacion_1\observado_outputs.xlsx',tratado_162,162);</v>
      </c>
      <c r="FS177" s="1" t="str">
        <f>"xlswrite('G:\Mi unidad\1. PROYECTOS TELLO 2022\SCM SPILL OVERS\outputs\pobreza\densidad\1%\simulacion_1\observado_outputs.xlsx',tratado_"&amp;$A59&amp;","&amp;$A59&amp;");"</f>
        <v>xlswrite('G:\Mi unidad\1. PROYECTOS TELLO 2022\SCM SPILL OVERS\outputs\pobreza\densidad\1%\simulacion_1\observado_outputs.xlsx',tratado_162,162);</v>
      </c>
      <c r="FZ177" s="1" t="str">
        <f>"xlswrite('G:\Mi unidad\1. PROYECTOS TELLO 2022\SCM SPILL OVERS\outputs\pobreza\bajo_niv_educ\1%\simulacion_1\observado_outputs.xlsx',tratado_"&amp;$A59&amp;","&amp;$A59&amp;");"</f>
        <v>xlswrite('G:\Mi unidad\1. PROYECTOS TELLO 2022\SCM SPILL OVERS\outputs\pobreza\bajo_niv_educ\1%\simulacion_1\observado_outputs.xlsx',tratado_162,162);</v>
      </c>
      <c r="GF177" s="1" t="str">
        <f>"xlswrite('G:\Mi unidad\1. PROYECTOS TELLO 2022\SCM SPILL OVERS\outputs\pobreza\bajo_ingreso\1%\simulacion_1\observado_outputs.xlsx',tratado_"&amp;$A59&amp;","&amp;$A59&amp;");"</f>
        <v>xlswrite('G:\Mi unidad\1. PROYECTOS TELLO 2022\SCM SPILL OVERS\outputs\pobreza\bajo_ingreso\1%\simulacion_1\observado_outputs.xlsx',tratado_162,162);</v>
      </c>
      <c r="GL177" s="1" t="str">
        <f>"xlswrite('G:\Mi unidad\1. PROYECTOS TELLO 2022\SCM SPILL OVERS\outputs\pobreza\densidad_g\1%\simulacion_1\observado_outputs.xlsx',tratado_"&amp;$A59&amp;","&amp;$A59&amp;");"</f>
        <v>xlswrite('G:\Mi unidad\1. PROYECTOS TELLO 2022\SCM SPILL OVERS\outputs\pobreza\densidad_g\1%\simulacion_1\observado_outputs.xlsx',tratado_162,162);</v>
      </c>
      <c r="GS177" s="1" t="str">
        <f>"xlswrite('G:\Mi unidad\1. PROYECTOS TELLO 2022\SCM SPILL OVERS\outputs\pobreza\alimentos\1%\simulacion_1\observado_outputs.xlsx',tratado_"&amp;$A59&amp;","&amp;$A59&amp;");"</f>
        <v>xlswrite('G:\Mi unidad\1. PROYECTOS TELLO 2022\SCM SPILL OVERS\outputs\pobreza\alimentos\1%\simulacion_1\observado_outputs.xlsx',tratado_162,162);</v>
      </c>
      <c r="GZ177" s="1" t="str">
        <f>"xlswrite('G:\Mi unidad\1. PROYECTOS TELLO 2022\SCM SPILL OVERS\outputs\pobreza\jefe_hogar\1%\simulacion_1\observado_outputs.xlsx',tratado_"&amp;$A59&amp;","&amp;$A59&amp;");"</f>
        <v>xlswrite('G:\Mi unidad\1. PROYECTOS TELLO 2022\SCM SPILL OVERS\outputs\pobreza\jefe_hogar\1%\simulacion_1\observado_outputs.xlsx',tratado_162,162);</v>
      </c>
      <c r="HF177" s="1" t="str">
        <f>"xlswrite('G:\Mi unidad\1. PROYECTOS TELLO 2022\SCM SPILL OVERS\outputs\pobreza\mujeres\1%\simulacion_1\observado_outputs.xlsx',tratado_"&amp;$A59&amp;","&amp;$A59&amp;");"</f>
        <v>xlswrite('G:\Mi unidad\1. PROYECTOS TELLO 2022\SCM SPILL OVERS\outputs\pobreza\mujeres\1%\simulacion_1\observado_outputs.xlsx',tratado_162,162);</v>
      </c>
      <c r="HL177" s="1" t="str">
        <f>"xlswrite('G:\Mi unidad\1. PROYECTOS TELLO 2022\SCM SPILL OVERS\outputs\pobreza\criminalidad\1%\simulacion_1\observado_outputs.xlsx',tratado_"&amp;$A59&amp;","&amp;$A59&amp;");"</f>
        <v>xlswrite('G:\Mi unidad\1. PROYECTOS TELLO 2022\SCM SPILL OVERS\outputs\pobreza\criminalidad\1%\simulacion_1\observado_outputs.xlsx',tratado_162,162);</v>
      </c>
      <c r="HS177">
        <v>71</v>
      </c>
      <c r="HT177" t="s">
        <v>35</v>
      </c>
      <c r="HZ177">
        <v>88</v>
      </c>
      <c r="IA177" t="str">
        <f>"spillover_test_"&amp;HZ177&amp;" = zeros(1,S);"</f>
        <v>spillover_test_88 = zeros(1,S);</v>
      </c>
      <c r="IG177">
        <v>104</v>
      </c>
      <c r="IH177" t="str">
        <f>"xlswrite('G:\Mi unidad\1. PROYECTOS TELLO 2022\SCM SPILL OVERS\outputs\pobreza\bajo_niv_educ\1%\simulacion_1\output_tests.xlsx',lb_vec_"&amp;IG177&amp;"','lb_vec_"&amp;IG177&amp;"');"</f>
        <v>xlswrite('G:\Mi unidad\1. PROYECTOS TELLO 2022\SCM SPILL OVERS\outputs\pobreza\bajo_niv_educ\1%\simulacion_1\output_tests.xlsx',lb_vec_104','lb_vec_104');</v>
      </c>
      <c r="IU177">
        <v>104</v>
      </c>
      <c r="IV177" t="str">
        <f>"xlswrite('G:\Mi unidad\1. PROYECTOS TELLO 2022\SCM SPILL OVERS\outputs\pobreza\bajo_ingreso\1%\simulacion_1\output_tests.xlsx',lb_vec_"&amp;IU177&amp;"','lb_vec_"&amp;IU177&amp;"');"</f>
        <v>xlswrite('G:\Mi unidad\1. PROYECTOS TELLO 2022\SCM SPILL OVERS\outputs\pobreza\bajo_ingreso\1%\simulacion_1\output_tests.xlsx',lb_vec_104','lb_vec_104');</v>
      </c>
      <c r="JG177">
        <v>104</v>
      </c>
      <c r="JH177" t="str">
        <f>"xlswrite('G:\Mi unidad\1. PROYECTOS TELLO 2022\SCM SPILL OVERS\outputs\pobreza\densidad\1%\simulacion_1\output_tests.xlsx',lb_vec_"&amp;JG177&amp;"','lb_vec_"&amp;JG177&amp;"');"</f>
        <v>xlswrite('G:\Mi unidad\1. PROYECTOS TELLO 2022\SCM SPILL OVERS\outputs\pobreza\densidad\1%\simulacion_1\output_tests.xlsx',lb_vec_104','lb_vec_104');</v>
      </c>
      <c r="JS177">
        <v>104</v>
      </c>
      <c r="JT177" t="str">
        <f>"xlswrite('G:\Mi unidad\1. PROYECTOS TELLO 2022\SCM SPILL OVERS\outputs\pobreza\densidad_g\1%\simulacion_1\output_tests.xlsx',lb_vec_"&amp;JS177&amp;"','lb_vec_"&amp;JS177&amp;"');"</f>
        <v>xlswrite('G:\Mi unidad\1. PROYECTOS TELLO 2022\SCM SPILL OVERS\outputs\pobreza\densidad_g\1%\simulacion_1\output_tests.xlsx',lb_vec_104','lb_vec_104');</v>
      </c>
      <c r="KE177">
        <v>104</v>
      </c>
      <c r="KF177" t="str">
        <f>"xlswrite('G:\Mi unidad\1. PROYECTOS TELLO 2022\SCM SPILL OVERS\outputs\pobreza\distancia_centro_salud\1%\simulacion_1\output_tests.xlsx',lb_vec_"&amp;KE177&amp;"','lb_vec_"&amp;KE177&amp;"');"</f>
        <v>xlswrite('G:\Mi unidad\1. PROYECTOS TELLO 2022\SCM SPILL OVERS\outputs\pobreza\distancia_centro_salud\1%\simulacion_1\output_tests.xlsx',lb_vec_104','lb_vec_104');</v>
      </c>
      <c r="KR177">
        <v>104</v>
      </c>
      <c r="KS177" t="str">
        <f>"xlswrite('G:\Mi unidad\1. PROYECTOS TELLO 2022\SCM SPILL OVERS\outputs\pobreza\informalidad\1%\simulacion_1\output_tests.xlsx',lb_vec_"&amp;KR177&amp;"','lb_vec_"&amp;KR177&amp;"');"</f>
        <v>xlswrite('G:\Mi unidad\1. PROYECTOS TELLO 2022\SCM SPILL OVERS\outputs\pobreza\informalidad\1%\simulacion_1\output_tests.xlsx',lb_vec_104','lb_vec_104');</v>
      </c>
      <c r="LE177">
        <v>104</v>
      </c>
      <c r="LF177" t="str">
        <f>"xlswrite('G:\Mi unidad\1. PROYECTOS TELLO 2022\SCM SPILL OVERS\outputs\pobreza\alimentos\1%\simulacion_1\output_tests.xlsx',lb_vec_"&amp;LE177&amp;"','lb_vec_"&amp;LE177&amp;"');"</f>
        <v>xlswrite('G:\Mi unidad\1. PROYECTOS TELLO 2022\SCM SPILL OVERS\outputs\pobreza\alimentos\1%\simulacion_1\output_tests.xlsx',lb_vec_104','lb_vec_104');</v>
      </c>
      <c r="LL177">
        <v>104</v>
      </c>
      <c r="LM177" t="str">
        <f>"xlswrite('G:\Mi unidad\1. PROYECTOS TELLO 2022\SCM SPILL OVERS\outputs\pobreza\jefe_hogar\1%\simulacion_1\output_tests.xlsx',lb_vec_"&amp;LL177&amp;"','lb_vec_"&amp;LL177&amp;"');"</f>
        <v>xlswrite('G:\Mi unidad\1. PROYECTOS TELLO 2022\SCM SPILL OVERS\outputs\pobreza\jefe_hogar\1%\simulacion_1\output_tests.xlsx',lb_vec_104','lb_vec_104');</v>
      </c>
      <c r="LS177">
        <v>104</v>
      </c>
      <c r="LT177" t="str">
        <f>"xlswrite('G:\Mi unidad\1. PROYECTOS TELLO 2022\SCM SPILL OVERS\outputs\pobreza\mujeres\1%\simulacion_1\output_tests.xlsx',lb_vec_"&amp;LS177&amp;"','lb_vec_"&amp;LS177&amp;"');"</f>
        <v>xlswrite('G:\Mi unidad\1. PROYECTOS TELLO 2022\SCM SPILL OVERS\outputs\pobreza\mujeres\1%\simulacion_1\output_tests.xlsx',lb_vec_104','lb_vec_104');</v>
      </c>
      <c r="ME177">
        <v>104</v>
      </c>
      <c r="MF177" t="str">
        <f>"xlswrite('G:\Mi unidad\1. PROYECTOS TELLO 2022\SCM SPILL OVERS\outputs\pobreza\criminalidad\1%\simulacion_1\output_tests.xlsx',lb_vec_"&amp;ME177&amp;"','lb_vec_"&amp;ME177&amp;"');"</f>
        <v>xlswrite('G:\Mi unidad\1. PROYECTOS TELLO 2022\SCM SPILL OVERS\outputs\pobreza\criminalidad\1%\simulacion_1\output_tests.xlsx',lb_vec_104','lb_vec_104');</v>
      </c>
    </row>
    <row r="178" spans="64:344" x14ac:dyDescent="0.3">
      <c r="BL178">
        <v>104</v>
      </c>
      <c r="BM178" s="1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P178">
        <v>104</v>
      </c>
      <c r="CQ178" t="str">
        <f>"% Provincia_"&amp;CP178</f>
        <v>% Provincia_104</v>
      </c>
      <c r="CW178">
        <v>104</v>
      </c>
      <c r="CX178" s="1" t="str">
        <f>"ind_"&amp;CW176&amp;" = xlsread('spillover_alimentos_"&amp;CW176&amp;".xlsx')"</f>
        <v>ind_100 = xlsread('spillover_alimentos_100.xlsx')</v>
      </c>
      <c r="DB178">
        <v>104</v>
      </c>
      <c r="DC178" t="str">
        <f>"% Provincia_"&amp;DB178</f>
        <v>% Provincia_104</v>
      </c>
      <c r="DG178">
        <v>104</v>
      </c>
      <c r="DH178" t="str">
        <f>"% Provincia_"&amp;DG178</f>
        <v>% Provincia_104</v>
      </c>
      <c r="DL178">
        <v>104</v>
      </c>
      <c r="DM178" t="str">
        <f>"% Provincia_"&amp;DL178</f>
        <v>% Provincia_104</v>
      </c>
      <c r="DQ178" s="1"/>
      <c r="EG178">
        <v>77</v>
      </c>
      <c r="EH178" s="3" t="str">
        <f>"%PROVINCIA "&amp;EG178</f>
        <v>%PROVINCIA 77</v>
      </c>
      <c r="FF178" s="1" t="str">
        <f>"xlswrite('G:\Mi unidad\1. PROYECTOS TELLO 2022\SCM SPILL OVERS\outputs\pobreza\distancia_centro_salud\1%\simulacion_1\observado_outputs.xlsx',tratado_"&amp;$A60&amp;","&amp;$A60&amp;");"</f>
        <v>xlswrite('G:\Mi unidad\1. PROYECTOS TELLO 2022\SCM SPILL OVERS\outputs\pobreza\distancia_centro_salud\1%\simulacion_1\observado_outputs.xlsx',tratado_169,169);</v>
      </c>
      <c r="FM178" s="1" t="str">
        <f>"xlswrite('G:\Mi unidad\1. PROYECTOS TELLO 2022\SCM SPILL OVERS\outputs\pobreza\informalidad\1%\simulacion_1\observado_outputs.xlsx',tratado_"&amp;$A60&amp;","&amp;$A60&amp;");"</f>
        <v>xlswrite('G:\Mi unidad\1. PROYECTOS TELLO 2022\SCM SPILL OVERS\outputs\pobreza\informalidad\1%\simulacion_1\observado_outputs.xlsx',tratado_169,169);</v>
      </c>
      <c r="FS178" s="1" t="str">
        <f>"xlswrite('G:\Mi unidad\1. PROYECTOS TELLO 2022\SCM SPILL OVERS\outputs\pobreza\densidad\1%\simulacion_1\observado_outputs.xlsx',tratado_"&amp;$A60&amp;","&amp;$A60&amp;");"</f>
        <v>xlswrite('G:\Mi unidad\1. PROYECTOS TELLO 2022\SCM SPILL OVERS\outputs\pobreza\densidad\1%\simulacion_1\observado_outputs.xlsx',tratado_169,169);</v>
      </c>
      <c r="FZ178" s="1" t="str">
        <f>"xlswrite('G:\Mi unidad\1. PROYECTOS TELLO 2022\SCM SPILL OVERS\outputs\pobreza\bajo_niv_educ\1%\simulacion_1\observado_outputs.xlsx',tratado_"&amp;$A60&amp;","&amp;$A60&amp;");"</f>
        <v>xlswrite('G:\Mi unidad\1. PROYECTOS TELLO 2022\SCM SPILL OVERS\outputs\pobreza\bajo_niv_educ\1%\simulacion_1\observado_outputs.xlsx',tratado_169,169);</v>
      </c>
      <c r="GF178" s="1" t="str">
        <f>"xlswrite('G:\Mi unidad\1. PROYECTOS TELLO 2022\SCM SPILL OVERS\outputs\pobreza\bajo_ingreso\1%\simulacion_1\observado_outputs.xlsx',tratado_"&amp;$A60&amp;","&amp;$A60&amp;");"</f>
        <v>xlswrite('G:\Mi unidad\1. PROYECTOS TELLO 2022\SCM SPILL OVERS\outputs\pobreza\bajo_ingreso\1%\simulacion_1\observado_outputs.xlsx',tratado_169,169);</v>
      </c>
      <c r="GL178" s="1" t="str">
        <f>"xlswrite('G:\Mi unidad\1. PROYECTOS TELLO 2022\SCM SPILL OVERS\outputs\pobreza\densidad_g\1%\simulacion_1\observado_outputs.xlsx',tratado_"&amp;$A60&amp;","&amp;$A60&amp;");"</f>
        <v>xlswrite('G:\Mi unidad\1. PROYECTOS TELLO 2022\SCM SPILL OVERS\outputs\pobreza\densidad_g\1%\simulacion_1\observado_outputs.xlsx',tratado_169,169);</v>
      </c>
      <c r="GS178" s="1" t="str">
        <f>"xlswrite('G:\Mi unidad\1. PROYECTOS TELLO 2022\SCM SPILL OVERS\outputs\pobreza\alimentos\1%\simulacion_1\observado_outputs.xlsx',tratado_"&amp;$A60&amp;","&amp;$A60&amp;");"</f>
        <v>xlswrite('G:\Mi unidad\1. PROYECTOS TELLO 2022\SCM SPILL OVERS\outputs\pobreza\alimentos\1%\simulacion_1\observado_outputs.xlsx',tratado_169,169);</v>
      </c>
      <c r="GZ178" s="1" t="str">
        <f>"xlswrite('G:\Mi unidad\1. PROYECTOS TELLO 2022\SCM SPILL OVERS\outputs\pobreza\jefe_hogar\1%\simulacion_1\observado_outputs.xlsx',tratado_"&amp;$A60&amp;","&amp;$A60&amp;");"</f>
        <v>xlswrite('G:\Mi unidad\1. PROYECTOS TELLO 2022\SCM SPILL OVERS\outputs\pobreza\jefe_hogar\1%\simulacion_1\observado_outputs.xlsx',tratado_169,169);</v>
      </c>
      <c r="HF178" s="1" t="str">
        <f>"xlswrite('G:\Mi unidad\1. PROYECTOS TELLO 2022\SCM SPILL OVERS\outputs\pobreza\mujeres\1%\simulacion_1\observado_outputs.xlsx',tratado_"&amp;$A60&amp;","&amp;$A60&amp;");"</f>
        <v>xlswrite('G:\Mi unidad\1. PROYECTOS TELLO 2022\SCM SPILL OVERS\outputs\pobreza\mujeres\1%\simulacion_1\observado_outputs.xlsx',tratado_169,169);</v>
      </c>
      <c r="HL178" s="1" t="str">
        <f>"xlswrite('G:\Mi unidad\1. PROYECTOS TELLO 2022\SCM SPILL OVERS\outputs\pobreza\criminalidad\1%\simulacion_1\observado_outputs.xlsx',tratado_"&amp;$A60&amp;","&amp;$A60&amp;");"</f>
        <v>xlswrite('G:\Mi unidad\1. PROYECTOS TELLO 2022\SCM SPILL OVERS\outputs\pobreza\criminalidad\1%\simulacion_1\observado_outputs.xlsx',tratado_169,169);</v>
      </c>
      <c r="HS178">
        <v>71</v>
      </c>
      <c r="HT178" t="str">
        <f>"    [p_value_"&amp;HS178&amp; ",lb_"&amp;HS178&amp;",ub_"&amp;HS178&amp;"] = sp_andrews_te(Y_pre_"&amp;HS178&amp;",pobreza_"&amp;HS178&amp;"(:,T+s),A_"&amp;HS178&amp;",C,.05);"</f>
        <v xml:space="preserve">    [p_value_71,lb_71,ub_71] = sp_andrews_te(Y_pre_71,pobreza_71(:,T+s),A_71,C,.05);</v>
      </c>
      <c r="HZ178">
        <v>88</v>
      </c>
      <c r="IA178" t="s">
        <v>35</v>
      </c>
      <c r="IG178">
        <v>104</v>
      </c>
      <c r="IH178" t="str">
        <f>"xlswrite('G:\Mi unidad\1. PROYECTOS TELLO 2022\SCM SPILL OVERS\outputs\pobreza\bajo_niv_educ\1%\simulacion_1\output_tests.xlsx',ub_vec_"&amp;IG178&amp;"','ub_vec_"&amp;IG178&amp;"');"</f>
        <v>xlswrite('G:\Mi unidad\1. PROYECTOS TELLO 2022\SCM SPILL OVERS\outputs\pobreza\bajo_niv_educ\1%\simulacion_1\output_tests.xlsx',ub_vec_104','ub_vec_104');</v>
      </c>
      <c r="IU178">
        <v>104</v>
      </c>
      <c r="IV178" t="str">
        <f>"xlswrite('G:\Mi unidad\1. PROYECTOS TELLO 2022\SCM SPILL OVERS\outputs\pobreza\bajo_ingreso\1%\simulacion_1\output_tests.xlsx',ub_vec_"&amp;IU178&amp;"','ub_vec_"&amp;IU178&amp;"');"</f>
        <v>xlswrite('G:\Mi unidad\1. PROYECTOS TELLO 2022\SCM SPILL OVERS\outputs\pobreza\bajo_ingreso\1%\simulacion_1\output_tests.xlsx',ub_vec_104','ub_vec_104');</v>
      </c>
      <c r="JG178">
        <v>104</v>
      </c>
      <c r="JH178" t="str">
        <f>"xlswrite('G:\Mi unidad\1. PROYECTOS TELLO 2022\SCM SPILL OVERS\outputs\pobreza\densidad\1%\simulacion_1\output_tests.xlsx',ub_vec_"&amp;JG178&amp;"','ub_vec_"&amp;JG178&amp;"');"</f>
        <v>xlswrite('G:\Mi unidad\1. PROYECTOS TELLO 2022\SCM SPILL OVERS\outputs\pobreza\densidad\1%\simulacion_1\output_tests.xlsx',ub_vec_104','ub_vec_104');</v>
      </c>
      <c r="JS178">
        <v>104</v>
      </c>
      <c r="JT178" t="str">
        <f>"xlswrite('G:\Mi unidad\1. PROYECTOS TELLO 2022\SCM SPILL OVERS\outputs\pobreza\densidad_g\1%\simulacion_1\output_tests.xlsx',ub_vec_"&amp;JS178&amp;"','ub_vec_"&amp;JS178&amp;"');"</f>
        <v>xlswrite('G:\Mi unidad\1. PROYECTOS TELLO 2022\SCM SPILL OVERS\outputs\pobreza\densidad_g\1%\simulacion_1\output_tests.xlsx',ub_vec_104','ub_vec_104');</v>
      </c>
      <c r="KE178">
        <v>104</v>
      </c>
      <c r="KF178" t="str">
        <f>"xlswrite('G:\Mi unidad\1. PROYECTOS TELLO 2022\SCM SPILL OVERS\outputs\pobreza\distancia_centro_salud\1%\simulacion_1\output_tests.xlsx',ub_vec_"&amp;KE178&amp;"','ub_vec_"&amp;KE178&amp;"');"</f>
        <v>xlswrite('G:\Mi unidad\1. PROYECTOS TELLO 2022\SCM SPILL OVERS\outputs\pobreza\distancia_centro_salud\1%\simulacion_1\output_tests.xlsx',ub_vec_104','ub_vec_104');</v>
      </c>
      <c r="KR178">
        <v>104</v>
      </c>
      <c r="KS178" t="str">
        <f>"xlswrite('G:\Mi unidad\1. PROYECTOS TELLO 2022\SCM SPILL OVERS\outputs\pobreza\informalidad\1%\simulacion_1\output_tests.xlsx',ub_vec_"&amp;KR178&amp;"','ub_vec_"&amp;KR178&amp;"');"</f>
        <v>xlswrite('G:\Mi unidad\1. PROYECTOS TELLO 2022\SCM SPILL OVERS\outputs\pobreza\informalidad\1%\simulacion_1\output_tests.xlsx',ub_vec_104','ub_vec_104');</v>
      </c>
      <c r="LE178">
        <v>104</v>
      </c>
      <c r="LF178" t="str">
        <f>"xlswrite('G:\Mi unidad\1. PROYECTOS TELLO 2022\SCM SPILL OVERS\outputs\pobreza\alimentos\1%\simulacion_1\output_tests.xlsx',ub_vec_"&amp;LE178&amp;"','ub_vec_"&amp;LE178&amp;"');"</f>
        <v>xlswrite('G:\Mi unidad\1. PROYECTOS TELLO 2022\SCM SPILL OVERS\outputs\pobreza\alimentos\1%\simulacion_1\output_tests.xlsx',ub_vec_104','ub_vec_104');</v>
      </c>
      <c r="LL178">
        <v>104</v>
      </c>
      <c r="LM178" t="str">
        <f>"xlswrite('G:\Mi unidad\1. PROYECTOS TELLO 2022\SCM SPILL OVERS\outputs\pobreza\jefe_hogar\1%\simulacion_1\output_tests.xlsx',ub_vec_"&amp;LL178&amp;"','ub_vec_"&amp;LL178&amp;"');"</f>
        <v>xlswrite('G:\Mi unidad\1. PROYECTOS TELLO 2022\SCM SPILL OVERS\outputs\pobreza\jefe_hogar\1%\simulacion_1\output_tests.xlsx',ub_vec_104','ub_vec_104');</v>
      </c>
      <c r="LS178">
        <v>104</v>
      </c>
      <c r="LT178" t="str">
        <f>"xlswrite('G:\Mi unidad\1. PROYECTOS TELLO 2022\SCM SPILL OVERS\outputs\pobreza\mujeres\1%\simulacion_1\output_tests.xlsx',ub_vec_"&amp;LS178&amp;"','ub_vec_"&amp;LS178&amp;"');"</f>
        <v>xlswrite('G:\Mi unidad\1. PROYECTOS TELLO 2022\SCM SPILL OVERS\outputs\pobreza\mujeres\1%\simulacion_1\output_tests.xlsx',ub_vec_104','ub_vec_104');</v>
      </c>
      <c r="ME178">
        <v>104</v>
      </c>
      <c r="MF178" t="str">
        <f>"xlswrite('G:\Mi unidad\1. PROYECTOS TELLO 2022\SCM SPILL OVERS\outputs\pobreza\criminalidad\1%\simulacion_1\output_tests.xlsx',ub_vec_"&amp;ME178&amp;"','ub_vec_"&amp;ME178&amp;"');"</f>
        <v>xlswrite('G:\Mi unidad\1. PROYECTOS TELLO 2022\SCM SPILL OVERS\outputs\pobreza\criminalidad\1%\simulacion_1\output_tests.xlsx',ub_vec_104','ub_vec_104');</v>
      </c>
    </row>
    <row r="179" spans="64:344" x14ac:dyDescent="0.3">
      <c r="BL179">
        <v>104</v>
      </c>
      <c r="BM179" s="1" t="str">
        <f>"A_"&amp;BL177&amp;"(:,ind_"&amp;BL177&amp;" == 0) = [];"</f>
        <v>A_104(:,ind_104 == 0) = [];</v>
      </c>
      <c r="BR179">
        <v>104</v>
      </c>
      <c r="BS179" s="1" t="str">
        <f>"ind_"&amp;BR177&amp;" = xlsread('spillover_bajo_niv_educ_"&amp;BR177&amp;".xlsx')"</f>
        <v>ind_104 = xlsread('spillover_bajo_niv_educ_104.xlsx')</v>
      </c>
      <c r="BX179">
        <v>104</v>
      </c>
      <c r="BY179" s="1" t="str">
        <f>"ind_"&amp;BX177&amp;" = xlsread('spillover_bajo_ingreso_"&amp;BX177&amp;".xlsx')"</f>
        <v>ind_104 = xlsread('spillover_bajo_ingreso_104.xlsx')</v>
      </c>
      <c r="CD179">
        <v>104</v>
      </c>
      <c r="CE179" s="1" t="str">
        <f>"ind_"&amp;CD177&amp;" = xlsread('spillover_densidad_"&amp;CD177&amp;".xlsx')"</f>
        <v>ind_104 = xlsread('spillover_densidad_104.xlsx')</v>
      </c>
      <c r="CJ179">
        <v>104</v>
      </c>
      <c r="CK179" s="1" t="str">
        <f>"ind_"&amp;CJ177&amp;" = xlsread('spillover_densidad_g_"&amp;CJ177&amp;".xlsx')"</f>
        <v>ind_104 = xlsread('spillover_densidad_g_104.xlsx')</v>
      </c>
      <c r="CP179">
        <v>104</v>
      </c>
      <c r="CQ179" s="1" t="str">
        <f>"ind_"&amp;CP177&amp;" = xlsread('spillover_tiempo_cs_"&amp;CP177&amp;".xlsx')"</f>
        <v>ind_104 = xlsread('spillover_tiempo_cs_104.xlsx')</v>
      </c>
      <c r="CW179">
        <v>104</v>
      </c>
      <c r="CX179" s="1" t="str">
        <f>"A_"&amp;CW176&amp;" = eye(N);"</f>
        <v>A_100 = eye(N);</v>
      </c>
      <c r="DB179">
        <v>104</v>
      </c>
      <c r="DC179" s="1" t="str">
        <f>"ind_"&amp;DB177&amp;" = xlsread('spillover_criminalidad_"&amp;DB177&amp;".xlsx')"</f>
        <v>ind_104 = xlsread('spillover_criminalidad_104.xlsx')</v>
      </c>
      <c r="DG179">
        <v>104</v>
      </c>
      <c r="DH179" s="1" t="str">
        <f>"ind_"&amp;DG177&amp;" = xlsread('spillover_jefe_hogar_"&amp;DG177&amp;".xlsx')"</f>
        <v>ind_104 = xlsread('spillover_jefe_hogar_104.xlsx')</v>
      </c>
      <c r="DL179">
        <v>104</v>
      </c>
      <c r="DM179" s="1" t="str">
        <f>"ind_"&amp;DL177&amp;" = xlsread('spillover_mujeres_"&amp;DL177&amp;".xlsx')"</f>
        <v>ind_104 = xlsread('spillover_mujeres_104.xlsx')</v>
      </c>
      <c r="DQ179" s="1"/>
      <c r="EG179">
        <v>77</v>
      </c>
      <c r="EH179" s="3" t="s">
        <v>17</v>
      </c>
      <c r="HS179">
        <v>71</v>
      </c>
      <c r="HT179" t="str">
        <f>"    p_value_vec_"&amp;HS179&amp;"(s) = p_value_"&amp;HS179&amp;";"</f>
        <v xml:space="preserve">    p_value_vec_71(s) = p_value_71;</v>
      </c>
      <c r="HZ179">
        <v>88</v>
      </c>
      <c r="IA179" t="s">
        <v>36</v>
      </c>
      <c r="IG179">
        <v>104</v>
      </c>
      <c r="IH179" t="str">
        <f>"xlswrite('G:\Mi unidad\1. PROYECTOS TELLO 2022\SCM SPILL OVERS\outputs\pobreza\bajo_niv_educ\1%\simulacion_1\output_tests.xlsx',p_value_vec_"&amp;IG179&amp;"','p_value_vec_"&amp;IG179&amp;"');"</f>
        <v>xlswrite('G:\Mi unidad\1. PROYECTOS TELLO 2022\SCM SPILL OVERS\outputs\pobreza\bajo_niv_educ\1%\simulacion_1\output_tests.xlsx',p_value_vec_104','p_value_vec_104');</v>
      </c>
      <c r="IU179">
        <v>104</v>
      </c>
      <c r="IV179" t="str">
        <f>"xlswrite('G:\Mi unidad\1. PROYECTOS TELLO 2022\SCM SPILL OVERS\outputs\pobreza\bajo_ingreso\1%\simulacion_1\output_tests.xlsx',p_value_vec_"&amp;IU179&amp;"','p_value_vec_"&amp;IU179&amp;"');"</f>
        <v>xlswrite('G:\Mi unidad\1. PROYECTOS TELLO 2022\SCM SPILL OVERS\outputs\pobreza\bajo_ingreso\1%\simulacion_1\output_tests.xlsx',p_value_vec_104','p_value_vec_104');</v>
      </c>
      <c r="JG179">
        <v>104</v>
      </c>
      <c r="JH179" t="str">
        <f>"xlswrite('G:\Mi unidad\1. PROYECTOS TELLO 2022\SCM SPILL OVERS\outputs\pobreza\densidad\1%\simulacion_1\output_tests.xlsx',p_value_vec_"&amp;JG179&amp;"','p_value_vec_"&amp;JG179&amp;"');"</f>
        <v>xlswrite('G:\Mi unidad\1. PROYECTOS TELLO 2022\SCM SPILL OVERS\outputs\pobreza\densidad\1%\simulacion_1\output_tests.xlsx',p_value_vec_104','p_value_vec_104');</v>
      </c>
      <c r="JS179">
        <v>104</v>
      </c>
      <c r="JT179" t="str">
        <f>"xlswrite('G:\Mi unidad\1. PROYECTOS TELLO 2022\SCM SPILL OVERS\outputs\pobreza\densidad_g\1%\simulacion_1\output_tests.xlsx',p_value_vec_"&amp;JS179&amp;"','p_value_vec_"&amp;JS179&amp;"');"</f>
        <v>xlswrite('G:\Mi unidad\1. PROYECTOS TELLO 2022\SCM SPILL OVERS\outputs\pobreza\densidad_g\1%\simulacion_1\output_tests.xlsx',p_value_vec_104','p_value_vec_104');</v>
      </c>
      <c r="KE179">
        <v>104</v>
      </c>
      <c r="KF179" t="str">
        <f>"xlswrite('G:\Mi unidad\1. PROYECTOS TELLO 2022\SCM SPILL OVERS\outputs\pobreza\distancia_centro_salud\1%\simulacion_1\output_tests.xlsx',p_value_vec_"&amp;KE179&amp;"','p_value_vec_"&amp;KE179&amp;"');"</f>
        <v>xlswrite('G:\Mi unidad\1. PROYECTOS TELLO 2022\SCM SPILL OVERS\outputs\pobreza\distancia_centro_salud\1%\simulacion_1\output_tests.xlsx',p_value_vec_104','p_value_vec_104');</v>
      </c>
      <c r="KR179">
        <v>104</v>
      </c>
      <c r="KS179" t="str">
        <f>"xlswrite('G:\Mi unidad\1. PROYECTOS TELLO 2022\SCM SPILL OVERS\outputs\pobreza\informalidad\1%\simulacion_1\output_tests.xlsx',p_value_vec_"&amp;KR179&amp;"','p_value_vec_"&amp;KR179&amp;"');"</f>
        <v>xlswrite('G:\Mi unidad\1. PROYECTOS TELLO 2022\SCM SPILL OVERS\outputs\pobreza\informalidad\1%\simulacion_1\output_tests.xlsx',p_value_vec_104','p_value_vec_104');</v>
      </c>
      <c r="LE179">
        <v>104</v>
      </c>
      <c r="LF179" t="str">
        <f>"xlswrite('G:\Mi unidad\1. PROYECTOS TELLO 2022\SCM SPILL OVERS\outputs\pobreza\alimentos\1%\simulacion_1\output_tests.xlsx',p_value_vec_"&amp;LE179&amp;"','p_value_vec_"&amp;LE179&amp;"');"</f>
        <v>xlswrite('G:\Mi unidad\1. PROYECTOS TELLO 2022\SCM SPILL OVERS\outputs\pobreza\alimentos\1%\simulacion_1\output_tests.xlsx',p_value_vec_104','p_value_vec_104');</v>
      </c>
      <c r="LL179">
        <v>104</v>
      </c>
      <c r="LM179" t="str">
        <f>"xlswrite('G:\Mi unidad\1. PROYECTOS TELLO 2022\SCM SPILL OVERS\outputs\pobreza\jefe_hogar\1%\simulacion_1\output_tests.xlsx',p_value_vec_"&amp;LL179&amp;"','p_value_vec_"&amp;LL179&amp;"');"</f>
        <v>xlswrite('G:\Mi unidad\1. PROYECTOS TELLO 2022\SCM SPILL OVERS\outputs\pobreza\jefe_hogar\1%\simulacion_1\output_tests.xlsx',p_value_vec_104','p_value_vec_104');</v>
      </c>
      <c r="LS179">
        <v>104</v>
      </c>
      <c r="LT179" t="str">
        <f>"xlswrite('G:\Mi unidad\1. PROYECTOS TELLO 2022\SCM SPILL OVERS\outputs\pobreza\mujeres\1%\simulacion_1\output_tests.xlsx',p_value_vec_"&amp;LS179&amp;"','p_value_vec_"&amp;LS179&amp;"');"</f>
        <v>xlswrite('G:\Mi unidad\1. PROYECTOS TELLO 2022\SCM SPILL OVERS\outputs\pobreza\mujeres\1%\simulacion_1\output_tests.xlsx',p_value_vec_104','p_value_vec_104');</v>
      </c>
      <c r="ME179">
        <v>104</v>
      </c>
      <c r="MF179" t="str">
        <f>"xlswrite('G:\Mi unidad\1. PROYECTOS TELLO 2022\SCM SPILL OVERS\outputs\pobreza\criminalidad\1%\simulacion_1\output_tests.xlsx',p_value_vec_"&amp;ME179&amp;"','p_value_vec_"&amp;ME179&amp;"');"</f>
        <v>xlswrite('G:\Mi unidad\1. PROYECTOS TELLO 2022\SCM SPILL OVERS\outputs\pobreza\criminalidad\1%\simulacion_1\output_tests.xlsx',p_value_vec_104','p_value_vec_104');</v>
      </c>
    </row>
    <row r="180" spans="64:344" x14ac:dyDescent="0.3">
      <c r="BL180">
        <v>104</v>
      </c>
      <c r="BR180">
        <v>104</v>
      </c>
      <c r="BS180" s="1" t="str">
        <f>"A_"&amp;BR177&amp;" = eye(N);"</f>
        <v>A_104 = eye(N);</v>
      </c>
      <c r="BX180">
        <v>104</v>
      </c>
      <c r="BY180" s="1" t="str">
        <f>"A_"&amp;BX177&amp;" = eye(N);"</f>
        <v>A_104 = eye(N);</v>
      </c>
      <c r="CD180">
        <v>104</v>
      </c>
      <c r="CE180" s="1" t="str">
        <f>"A_"&amp;CD177&amp;" = eye(N);"</f>
        <v>A_104 = eye(N);</v>
      </c>
      <c r="CJ180">
        <v>104</v>
      </c>
      <c r="CK180" s="1" t="str">
        <f>"A_"&amp;CJ177&amp;" = eye(N);"</f>
        <v>A_104 = eye(N);</v>
      </c>
      <c r="CP180">
        <v>104</v>
      </c>
      <c r="CQ180" s="1" t="str">
        <f>"A_"&amp;CP177&amp;" = eye(N);"</f>
        <v>A_104 = eye(N);</v>
      </c>
      <c r="CW180">
        <v>104</v>
      </c>
      <c r="CX180" s="1" t="str">
        <f>"A_"&amp;CW176&amp;"(:,ind_"&amp;CW176&amp;" == 0) = [];"</f>
        <v>A_100(:,ind_100 == 0) = [];</v>
      </c>
      <c r="DB180">
        <v>104</v>
      </c>
      <c r="DC180" s="1" t="str">
        <f>"A_"&amp;DB177&amp;" = eye(N);"</f>
        <v>A_104 = eye(N);</v>
      </c>
      <c r="DG180">
        <v>104</v>
      </c>
      <c r="DH180" s="1" t="str">
        <f>"A_"&amp;DG177&amp;" = eye(N);"</f>
        <v>A_104 = eye(N);</v>
      </c>
      <c r="DL180">
        <v>104</v>
      </c>
      <c r="DM180" s="1" t="str">
        <f>"A_"&amp;DL177&amp;" = eye(N);"</f>
        <v>A_104 = eye(N);</v>
      </c>
      <c r="DQ180" s="1"/>
      <c r="EG180">
        <v>77</v>
      </c>
      <c r="EH180" s="1" t="str">
        <f>"Y_Ts_"&amp;EG180&amp;" = Y_"&amp;EG180&amp;"(:,T+s);"</f>
        <v>Y_Ts_77 = Y_77(:,T+s);</v>
      </c>
      <c r="HS180">
        <v>71</v>
      </c>
      <c r="HT180" t="str">
        <f>"    lb_vec_"&amp;HS180&amp;"(s) = lb_"&amp;HS180&amp;";"</f>
        <v xml:space="preserve">    lb_vec_71(s) = lb_71;</v>
      </c>
      <c r="HZ180">
        <v>88</v>
      </c>
      <c r="IA180" t="s">
        <v>37</v>
      </c>
      <c r="IG180">
        <v>104</v>
      </c>
      <c r="IH180" t="str">
        <f>"xlswrite('G:\Mi unidad\1. PROYECTOS TELLO 2022\SCM SPILL OVERS\outputs\pobreza\bajo_niv_educ\1%\simulacion_1\output_tests.xlsx',alpha1_hat_vec_"&amp;IG180&amp;"','alpha1_hat_vec_"&amp;IG180&amp;"');"</f>
        <v>xlswrite('G:\Mi unidad\1. PROYECTOS TELLO 2022\SCM SPILL OVERS\outputs\pobreza\bajo_niv_educ\1%\simulacion_1\output_tests.xlsx',alpha1_hat_vec_104','alpha1_hat_vec_104');</v>
      </c>
      <c r="IU180">
        <v>104</v>
      </c>
      <c r="IV180" t="str">
        <f>"xlswrite('G:\Mi unidad\1. PROYECTOS TELLO 2022\SCM SPILL OVERS\outputs\pobreza\bajo_ingreso\1%\simulacion_1\output_tests.xlsx',alpha1_hat_vec_"&amp;IU180&amp;"','alpha1_hat_vec_"&amp;IU180&amp;"');"</f>
        <v>xlswrite('G:\Mi unidad\1. PROYECTOS TELLO 2022\SCM SPILL OVERS\outputs\pobreza\bajo_ingreso\1%\simulacion_1\output_tests.xlsx',alpha1_hat_vec_104','alpha1_hat_vec_104');</v>
      </c>
      <c r="JG180">
        <v>104</v>
      </c>
      <c r="JH180" t="str">
        <f>"xlswrite('G:\Mi unidad\1. PROYECTOS TELLO 2022\SCM SPILL OVERS\outputs\pobreza\densidad\1%\simulacion_1\output_tests.xlsx',alpha1_hat_vec_"&amp;JG180&amp;"','alpha1_hat_vec_"&amp;JG180&amp;"');"</f>
        <v>xlswrite('G:\Mi unidad\1. PROYECTOS TELLO 2022\SCM SPILL OVERS\outputs\pobreza\densidad\1%\simulacion_1\output_tests.xlsx',alpha1_hat_vec_104','alpha1_hat_vec_104');</v>
      </c>
      <c r="JS180">
        <v>104</v>
      </c>
      <c r="JT180" t="str">
        <f>"xlswrite('G:\Mi unidad\1. PROYECTOS TELLO 2022\SCM SPILL OVERS\outputs\pobreza\densidad_g\1%\simulacion_1\output_tests.xlsx',alpha1_hat_vec_"&amp;JS180&amp;"','alpha1_hat_vec_"&amp;JS180&amp;"');"</f>
        <v>xlswrite('G:\Mi unidad\1. PROYECTOS TELLO 2022\SCM SPILL OVERS\outputs\pobreza\densidad_g\1%\simulacion_1\output_tests.xlsx',alpha1_hat_vec_104','alpha1_hat_vec_104');</v>
      </c>
      <c r="KE180">
        <v>104</v>
      </c>
      <c r="KF180" t="str">
        <f>"xlswrite('G:\Mi unidad\1. PROYECTOS TELLO 2022\SCM SPILL OVERS\outputs\pobreza\distancia_centro_salud\1%\simulacion_1\output_tests.xlsx',alpha1_hat_vec_"&amp;KE180&amp;"','alpha1_hat_vec_"&amp;KE180&amp;"');"</f>
        <v>xlswrite('G:\Mi unidad\1. PROYECTOS TELLO 2022\SCM SPILL OVERS\outputs\pobreza\distancia_centro_salud\1%\simulacion_1\output_tests.xlsx',alpha1_hat_vec_104','alpha1_hat_vec_104');</v>
      </c>
      <c r="KR180">
        <v>104</v>
      </c>
      <c r="KS180" t="str">
        <f>"xlswrite('G:\Mi unidad\1. PROYECTOS TELLO 2022\SCM SPILL OVERS\outputs\pobreza\informalidad\1%\simulacion_1\output_tests.xlsx',alpha1_hat_vec_"&amp;KR180&amp;"','alpha1_hat_vec_"&amp;KR180&amp;"');"</f>
        <v>xlswrite('G:\Mi unidad\1. PROYECTOS TELLO 2022\SCM SPILL OVERS\outputs\pobreza\informalidad\1%\simulacion_1\output_tests.xlsx',alpha1_hat_vec_104','alpha1_hat_vec_104');</v>
      </c>
      <c r="LE180">
        <v>104</v>
      </c>
      <c r="LF180" t="str">
        <f>"xlswrite('G:\Mi unidad\1. PROYECTOS TELLO 2022\SCM SPILL OVERS\outputs\pobreza\alimentos\1%\simulacion_1\output_tests.xlsx',alpha1_hat_vec_"&amp;LE180&amp;"','alpha1_hat_vec_"&amp;LE180&amp;"');"</f>
        <v>xlswrite('G:\Mi unidad\1. PROYECTOS TELLO 2022\SCM SPILL OVERS\outputs\pobreza\alimentos\1%\simulacion_1\output_tests.xlsx',alpha1_hat_vec_104','alpha1_hat_vec_104');</v>
      </c>
      <c r="LL180">
        <v>104</v>
      </c>
      <c r="LM180" t="str">
        <f>"xlswrite('G:\Mi unidad\1. PROYECTOS TELLO 2022\SCM SPILL OVERS\outputs\pobreza\jefe_hogar\1%\simulacion_1\output_tests.xlsx',alpha1_hat_vec_"&amp;LL180&amp;"','alpha1_hat_vec_"&amp;LL180&amp;"');"</f>
        <v>xlswrite('G:\Mi unidad\1. PROYECTOS TELLO 2022\SCM SPILL OVERS\outputs\pobreza\jefe_hogar\1%\simulacion_1\output_tests.xlsx',alpha1_hat_vec_104','alpha1_hat_vec_104');</v>
      </c>
      <c r="LS180">
        <v>104</v>
      </c>
      <c r="LT180" t="str">
        <f>"xlswrite('G:\Mi unidad\1. PROYECTOS TELLO 2022\SCM SPILL OVERS\outputs\pobreza\mujeres\1%\simulacion_1\output_tests.xlsx',alpha1_hat_vec_"&amp;LS180&amp;"','alpha1_hat_vec_"&amp;LS180&amp;"');"</f>
        <v>xlswrite('G:\Mi unidad\1. PROYECTOS TELLO 2022\SCM SPILL OVERS\outputs\pobreza\mujeres\1%\simulacion_1\output_tests.xlsx',alpha1_hat_vec_104','alpha1_hat_vec_104');</v>
      </c>
      <c r="ME180">
        <v>104</v>
      </c>
      <c r="MF180" t="str">
        <f>"xlswrite('G:\Mi unidad\1. PROYECTOS TELLO 2022\SCM SPILL OVERS\outputs\pobreza\criminalidad\1%\simulacion_1\output_tests.xlsx',alpha1_hat_vec_"&amp;ME180&amp;"','alpha1_hat_vec_"&amp;ME180&amp;"');"</f>
        <v>xlswrite('G:\Mi unidad\1. PROYECTOS TELLO 2022\SCM SPILL OVERS\outputs\pobreza\criminalidad\1%\simulacion_1\output_tests.xlsx',alpha1_hat_vec_104','alpha1_hat_vec_104');</v>
      </c>
    </row>
    <row r="181" spans="64:344" x14ac:dyDescent="0.3">
      <c r="BL181">
        <v>104</v>
      </c>
      <c r="BR181">
        <v>104</v>
      </c>
      <c r="BS181" s="1" t="str">
        <f>"A_"&amp;BR177&amp;"(:,ind_"&amp;BR177&amp;" == 0) = [];"</f>
        <v>A_104(:,ind_104 == 0) = [];</v>
      </c>
      <c r="BX181">
        <v>104</v>
      </c>
      <c r="BY181" s="1" t="str">
        <f>"A_"&amp;BX177&amp;"(:,ind_"&amp;BX177&amp;" == 0) = [];"</f>
        <v>A_104(:,ind_104 == 0) = [];</v>
      </c>
      <c r="CD181">
        <v>104</v>
      </c>
      <c r="CE181" s="1" t="str">
        <f>"A_"&amp;CD177&amp;"(:,ind_"&amp;CD177&amp;" == 0) = [];"</f>
        <v>A_104(:,ind_104 == 0) = [];</v>
      </c>
      <c r="CJ181">
        <v>104</v>
      </c>
      <c r="CK181" s="1" t="str">
        <f>"A_"&amp;CJ177&amp;"(:,ind_"&amp;CJ177&amp;" == 0) = [];"</f>
        <v>A_104(:,ind_104 == 0) = [];</v>
      </c>
      <c r="CP181">
        <v>104</v>
      </c>
      <c r="CQ181" s="1" t="str">
        <f>"A_"&amp;CP177&amp;"(:,ind_"&amp;CP177&amp;" == 0) = [];"</f>
        <v>A_104(:,ind_104 == 0) = [];</v>
      </c>
      <c r="CW181">
        <v>104</v>
      </c>
      <c r="CX181" t="str">
        <f>"%A_"&amp;CW181</f>
        <v>%A_104</v>
      </c>
      <c r="DB181">
        <v>104</v>
      </c>
      <c r="DC181" s="1" t="str">
        <f>"A_"&amp;DB177&amp;"(:,ind_"&amp;DB177&amp;" == 0) = [];"</f>
        <v>A_104(:,ind_104 == 0) = [];</v>
      </c>
      <c r="DG181">
        <v>104</v>
      </c>
      <c r="DH181" s="1" t="str">
        <f>"A_"&amp;DG177&amp;"(:,ind_"&amp;DG177&amp;" == 0) = [];"</f>
        <v>A_104(:,ind_104 == 0) = [];</v>
      </c>
      <c r="DL181">
        <v>104</v>
      </c>
      <c r="DM181" s="1" t="str">
        <f>"A_"&amp;DL177&amp;"(:,ind_"&amp;DL177&amp;" == 0) = [];"</f>
        <v>A_104(:,ind_104 == 0) = [];</v>
      </c>
      <c r="DQ181" s="1"/>
      <c r="EG181">
        <v>77</v>
      </c>
      <c r="EH181" s="1" t="str">
        <f>"gamma_hat_"&amp;EG180&amp;" = (A_"&amp;EG180&amp;"'*M_hat_"&amp;EG180&amp;"*A_"&amp;EG180&amp;")\(A_"&amp;EG180&amp;"'*(eye(N)-B_hat_"&amp;EG180&amp;")'*((eye(N)-B_hat_"&amp;EG180&amp;")*Y_Ts_"&amp;EG180&amp;"-a_hat_"&amp;EG180&amp;"));"</f>
        <v>gamma_hat_77 = (A_77'*M_hat_77*A_77)\(A_77'*(eye(N)-B_hat_77)'*((eye(N)-B_hat_77)*Y_Ts_77-a_hat_77));</v>
      </c>
      <c r="HS181">
        <v>71</v>
      </c>
      <c r="HT181" t="str">
        <f>"    ub_vec_"&amp;HS181&amp;"(s) = ub_"&amp;HS180&amp;";"</f>
        <v xml:space="preserve">    ub_vec_71(s) = ub_71;</v>
      </c>
      <c r="HZ181">
        <v>88</v>
      </c>
      <c r="IA181" t="str">
        <f>"    spillover_test_"&amp;HZ181&amp;"(s) = sp_andrews(Y_pre_"&amp;HZ181&amp;",pobreza_"&amp;HZ181&amp;"(:,T+s),A_"&amp;HZ181&amp;",C,d,alpha_sig);"</f>
        <v xml:space="preserve">    spillover_test_88(s) = sp_andrews(Y_pre_88,pobreza_88(:,T+s),A_88,C,d,alpha_sig);</v>
      </c>
      <c r="IG181">
        <v>104</v>
      </c>
      <c r="IH181" t="str">
        <f>"xlswrite('G:\Mi unidad\1. PROYECTOS TELLO 2022\SCM SPILL OVERS\outputs\pobreza\bajo_niv_educ\1%\simulacion_1\output_tests.xlsx',spillover_test_"&amp;IG181&amp;"','sp_test_"&amp;IG181&amp;"');"</f>
        <v>xlswrite('G:\Mi unidad\1. PROYECTOS TELLO 2022\SCM SPILL OVERS\outputs\pobreza\bajo_niv_educ\1%\simulacion_1\output_tests.xlsx',spillover_test_104','sp_test_104');</v>
      </c>
      <c r="IU181">
        <v>104</v>
      </c>
      <c r="IV181" t="str">
        <f>"xlswrite('G:\Mi unidad\1. PROYECTOS TELLO 2022\SCM SPILL OVERS\outputs\pobreza\bajo_ingreso\1%\simulacion_1\output_tests.xlsx',spillover_test_"&amp;IU181&amp;"','sp_test_"&amp;IU181&amp;"');"</f>
        <v>xlswrite('G:\Mi unidad\1. PROYECTOS TELLO 2022\SCM SPILL OVERS\outputs\pobreza\bajo_ingreso\1%\simulacion_1\output_tests.xlsx',spillover_test_104','sp_test_104');</v>
      </c>
      <c r="JG181">
        <v>104</v>
      </c>
      <c r="JH181" t="str">
        <f>"xlswrite('G:\Mi unidad\1. PROYECTOS TELLO 2022\SCM SPILL OVERS\outputs\pobreza\densidad\1%\simulacion_1\output_tests.xlsx',spillover_test_"&amp;JG181&amp;"','sp_test_"&amp;JG181&amp;"');"</f>
        <v>xlswrite('G:\Mi unidad\1. PROYECTOS TELLO 2022\SCM SPILL OVERS\outputs\pobreza\densidad\1%\simulacion_1\output_tests.xlsx',spillover_test_104','sp_test_104');</v>
      </c>
      <c r="JS181">
        <v>104</v>
      </c>
      <c r="JT181" t="str">
        <f>"xlswrite('G:\Mi unidad\1. PROYECTOS TELLO 2022\SCM SPILL OVERS\outputs\pobreza\densidad_g\1%\simulacion_1\output_tests.xlsx',spillover_test_"&amp;JS181&amp;"','sp_test_"&amp;JS181&amp;"');"</f>
        <v>xlswrite('G:\Mi unidad\1. PROYECTOS TELLO 2022\SCM SPILL OVERS\outputs\pobreza\densidad_g\1%\simulacion_1\output_tests.xlsx',spillover_test_104','sp_test_104');</v>
      </c>
      <c r="KE181">
        <v>104</v>
      </c>
      <c r="KF181" t="str">
        <f>"xlswrite('G:\Mi unidad\1. PROYECTOS TELLO 2022\SCM SPILL OVERS\outputs\pobreza\distancia_centro_salud\1%\simulacion_1\output_tests.xlsx',spillover_test_"&amp;KE181&amp;"','sp_test_"&amp;KE181&amp;"');"</f>
        <v>xlswrite('G:\Mi unidad\1. PROYECTOS TELLO 2022\SCM SPILL OVERS\outputs\pobreza\distancia_centro_salud\1%\simulacion_1\output_tests.xlsx',spillover_test_104','sp_test_104');</v>
      </c>
      <c r="KR181">
        <v>104</v>
      </c>
      <c r="KS181" t="str">
        <f>"xlswrite('G:\Mi unidad\1. PROYECTOS TELLO 2022\SCM SPILL OVERS\outputs\pobreza\informalidad\1%\simulacion_1\output_tests.xlsx',spillover_test_"&amp;KR181&amp;"','sp_test_"&amp;KR181&amp;"');"</f>
        <v>xlswrite('G:\Mi unidad\1. PROYECTOS TELLO 2022\SCM SPILL OVERS\outputs\pobreza\informalidad\1%\simulacion_1\output_tests.xlsx',spillover_test_104','sp_test_104');</v>
      </c>
      <c r="LE181">
        <v>104</v>
      </c>
      <c r="LF181" t="str">
        <f>"xlswrite('G:\Mi unidad\1. PROYECTOS TELLO 2022\SCM SPILL OVERS\outputs\pobreza\alimentos\1%\simulacion_1\output_tests.xlsx',spillover_test_"&amp;LE181&amp;"','sp_test_"&amp;LE181&amp;"');"</f>
        <v>xlswrite('G:\Mi unidad\1. PROYECTOS TELLO 2022\SCM SPILL OVERS\outputs\pobreza\alimentos\1%\simulacion_1\output_tests.xlsx',spillover_test_104','sp_test_104');</v>
      </c>
      <c r="LL181">
        <v>104</v>
      </c>
      <c r="LM181" t="str">
        <f>"xlswrite('G:\Mi unidad\1. PROYECTOS TELLO 2022\SCM SPILL OVERS\outputs\pobreza\jefe_hogar\1%\simulacion_1\output_tests.xlsx',spillover_test_"&amp;LL181&amp;"','sp_test_"&amp;LL181&amp;"');"</f>
        <v>xlswrite('G:\Mi unidad\1. PROYECTOS TELLO 2022\SCM SPILL OVERS\outputs\pobreza\jefe_hogar\1%\simulacion_1\output_tests.xlsx',spillover_test_104','sp_test_104');</v>
      </c>
      <c r="LS181">
        <v>104</v>
      </c>
      <c r="LT181" t="str">
        <f>"xlswrite('G:\Mi unidad\1. PROYECTOS TELLO 2022\SCM SPILL OVERS\outputs\pobreza\mujeres\1%\simulacion_1\output_tests.xlsx',spillover_test_"&amp;LS181&amp;"','sp_test_"&amp;LS181&amp;"');"</f>
        <v>xlswrite('G:\Mi unidad\1. PROYECTOS TELLO 2022\SCM SPILL OVERS\outputs\pobreza\mujeres\1%\simulacion_1\output_tests.xlsx',spillover_test_104','sp_test_104');</v>
      </c>
      <c r="ME181">
        <v>104</v>
      </c>
      <c r="MF181" t="str">
        <f>"xlswrite('G:\Mi unidad\1. PROYECTOS TELLO 2022\SCM SPILL OVERS\outputs\pobreza\criminalidad\1%\simulacion_1\output_tests.xlsx',spillover_test_"&amp;ME181&amp;"','sp_test_"&amp;ME181&amp;"');"</f>
        <v>xlswrite('G:\Mi unidad\1. PROYECTOS TELLO 2022\SCM SPILL OVERS\outputs\pobreza\criminalidad\1%\simulacion_1\output_tests.xlsx',spillover_test_104','sp_test_104');</v>
      </c>
    </row>
    <row r="182" spans="64:344" x14ac:dyDescent="0.3">
      <c r="BL182">
        <v>105</v>
      </c>
      <c r="BM182" s="1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P182">
        <v>105</v>
      </c>
      <c r="CQ182" t="str">
        <f>"%A_"&amp;CP182</f>
        <v>%A_105</v>
      </c>
      <c r="CW182">
        <v>105</v>
      </c>
      <c r="CX182" t="str">
        <f>"% Provincia_"&amp;CW182</f>
        <v>% Provincia_105</v>
      </c>
      <c r="DB182">
        <v>105</v>
      </c>
      <c r="DC182" t="str">
        <f>"%A_"&amp;DB182</f>
        <v>%A_105</v>
      </c>
      <c r="DG182">
        <v>105</v>
      </c>
      <c r="DH182" t="str">
        <f>"%A_"&amp;DG182</f>
        <v>%A_105</v>
      </c>
      <c r="DL182">
        <v>105</v>
      </c>
      <c r="DM182" t="str">
        <f>"%A_"&amp;DL182</f>
        <v>%A_105</v>
      </c>
      <c r="DQ182" s="1"/>
      <c r="EG182">
        <v>77</v>
      </c>
      <c r="EH182" s="1" t="str">
        <f>"alpha_hat_"&amp;EG182&amp;" = A_"&amp;EG182&amp;"*gamma_hat_"&amp;EG182&amp;";"</f>
        <v>alpha_hat_77 = A_77*gamma_hat_77;</v>
      </c>
      <c r="HS182">
        <v>71</v>
      </c>
      <c r="HT182" t="s">
        <v>18</v>
      </c>
      <c r="HZ182">
        <v>88</v>
      </c>
      <c r="IA182" t="s">
        <v>18</v>
      </c>
      <c r="IG182">
        <v>105</v>
      </c>
      <c r="IH182" t="str">
        <f>"xlswrite('G:\Mi unidad\1. PROYECTOS TELLO 2022\SCM SPILL OVERS\outputs\pobreza\bajo_niv_educ\1%\simulacion_1\output_tests.xlsx',lb_vec_"&amp;IG182&amp;"','lb_vec_"&amp;IG182&amp;"');"</f>
        <v>xlswrite('G:\Mi unidad\1. PROYECTOS TELLO 2022\SCM SPILL OVERS\outputs\pobreza\bajo_niv_educ\1%\simulacion_1\output_tests.xlsx',lb_vec_105','lb_vec_105');</v>
      </c>
      <c r="IU182">
        <v>105</v>
      </c>
      <c r="IV182" t="str">
        <f>"xlswrite('G:\Mi unidad\1. PROYECTOS TELLO 2022\SCM SPILL OVERS\outputs\pobreza\bajo_ingreso\1%\simulacion_1\output_tests.xlsx',lb_vec_"&amp;IU182&amp;"','lb_vec_"&amp;IU182&amp;"');"</f>
        <v>xlswrite('G:\Mi unidad\1. PROYECTOS TELLO 2022\SCM SPILL OVERS\outputs\pobreza\bajo_ingreso\1%\simulacion_1\output_tests.xlsx',lb_vec_105','lb_vec_105');</v>
      </c>
      <c r="JG182">
        <v>105</v>
      </c>
      <c r="JH182" t="str">
        <f>"xlswrite('G:\Mi unidad\1. PROYECTOS TELLO 2022\SCM SPILL OVERS\outputs\pobreza\densidad\1%\simulacion_1\output_tests.xlsx',lb_vec_"&amp;JG182&amp;"','lb_vec_"&amp;JG182&amp;"');"</f>
        <v>xlswrite('G:\Mi unidad\1. PROYECTOS TELLO 2022\SCM SPILL OVERS\outputs\pobreza\densidad\1%\simulacion_1\output_tests.xlsx',lb_vec_105','lb_vec_105');</v>
      </c>
      <c r="JS182">
        <v>105</v>
      </c>
      <c r="JT182" t="str">
        <f>"xlswrite('G:\Mi unidad\1. PROYECTOS TELLO 2022\SCM SPILL OVERS\outputs\pobreza\densidad_g\1%\simulacion_1\output_tests.xlsx',lb_vec_"&amp;JS182&amp;"','lb_vec_"&amp;JS182&amp;"');"</f>
        <v>xlswrite('G:\Mi unidad\1. PROYECTOS TELLO 2022\SCM SPILL OVERS\outputs\pobreza\densidad_g\1%\simulacion_1\output_tests.xlsx',lb_vec_105','lb_vec_105');</v>
      </c>
      <c r="KE182">
        <v>105</v>
      </c>
      <c r="KF182" t="str">
        <f>"xlswrite('G:\Mi unidad\1. PROYECTOS TELLO 2022\SCM SPILL OVERS\outputs\pobreza\distancia_centro_salud\1%\simulacion_1\output_tests.xlsx',lb_vec_"&amp;KE182&amp;"','lb_vec_"&amp;KE182&amp;"');"</f>
        <v>xlswrite('G:\Mi unidad\1. PROYECTOS TELLO 2022\SCM SPILL OVERS\outputs\pobreza\distancia_centro_salud\1%\simulacion_1\output_tests.xlsx',lb_vec_105','lb_vec_105');</v>
      </c>
      <c r="KR182">
        <v>105</v>
      </c>
      <c r="KS182" t="str">
        <f>"xlswrite('G:\Mi unidad\1. PROYECTOS TELLO 2022\SCM SPILL OVERS\outputs\pobreza\informalidad\1%\simulacion_1\output_tests.xlsx',lb_vec_"&amp;KR182&amp;"','lb_vec_"&amp;KR182&amp;"');"</f>
        <v>xlswrite('G:\Mi unidad\1. PROYECTOS TELLO 2022\SCM SPILL OVERS\outputs\pobreza\informalidad\1%\simulacion_1\output_tests.xlsx',lb_vec_105','lb_vec_105');</v>
      </c>
      <c r="LE182">
        <v>105</v>
      </c>
      <c r="LF182" t="str">
        <f>"xlswrite('G:\Mi unidad\1. PROYECTOS TELLO 2022\SCM SPILL OVERS\outputs\pobreza\alimentos\1%\simulacion_1\output_tests.xlsx',lb_vec_"&amp;LE182&amp;"','lb_vec_"&amp;LE182&amp;"');"</f>
        <v>xlswrite('G:\Mi unidad\1. PROYECTOS TELLO 2022\SCM SPILL OVERS\outputs\pobreza\alimentos\1%\simulacion_1\output_tests.xlsx',lb_vec_105','lb_vec_105');</v>
      </c>
      <c r="LL182">
        <v>105</v>
      </c>
      <c r="LM182" t="str">
        <f>"xlswrite('G:\Mi unidad\1. PROYECTOS TELLO 2022\SCM SPILL OVERS\outputs\pobreza\jefe_hogar\1%\simulacion_1\output_tests.xlsx',lb_vec_"&amp;LL182&amp;"','lb_vec_"&amp;LL182&amp;"');"</f>
        <v>xlswrite('G:\Mi unidad\1. PROYECTOS TELLO 2022\SCM SPILL OVERS\outputs\pobreza\jefe_hogar\1%\simulacion_1\output_tests.xlsx',lb_vec_105','lb_vec_105');</v>
      </c>
      <c r="LS182">
        <v>105</v>
      </c>
      <c r="LT182" t="str">
        <f>"xlswrite('G:\Mi unidad\1. PROYECTOS TELLO 2022\SCM SPILL OVERS\outputs\pobreza\mujeres\1%\simulacion_1\output_tests.xlsx',lb_vec_"&amp;LS182&amp;"','lb_vec_"&amp;LS182&amp;"');"</f>
        <v>xlswrite('G:\Mi unidad\1. PROYECTOS TELLO 2022\SCM SPILL OVERS\outputs\pobreza\mujeres\1%\simulacion_1\output_tests.xlsx',lb_vec_105','lb_vec_105');</v>
      </c>
      <c r="ME182">
        <v>105</v>
      </c>
      <c r="MF182" t="str">
        <f>"xlswrite('G:\Mi unidad\1. PROYECTOS TELLO 2022\SCM SPILL OVERS\outputs\pobreza\criminalidad\1%\simulacion_1\output_tests.xlsx',lb_vec_"&amp;ME182&amp;"','lb_vec_"&amp;ME182&amp;"');"</f>
        <v>xlswrite('G:\Mi unidad\1. PROYECTOS TELLO 2022\SCM SPILL OVERS\outputs\pobreza\criminalidad\1%\simulacion_1\output_tests.xlsx',lb_vec_105','lb_vec_105');</v>
      </c>
    </row>
    <row r="183" spans="64:344" x14ac:dyDescent="0.3">
      <c r="BL183">
        <v>105</v>
      </c>
      <c r="BM183" s="1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P183">
        <v>105</v>
      </c>
      <c r="CQ183" t="str">
        <f>"% Provincia_"&amp;CP183</f>
        <v>% Provincia_105</v>
      </c>
      <c r="CW183">
        <v>105</v>
      </c>
      <c r="CX183" s="1" t="str">
        <f>"ind_"&amp;CW181&amp;" = xlsread('spillover_alimentos_"&amp;CW181&amp;".xlsx')"</f>
        <v>ind_104 = xlsread('spillover_alimentos_104.xlsx')</v>
      </c>
      <c r="DB183">
        <v>105</v>
      </c>
      <c r="DC183" t="str">
        <f>"% Provincia_"&amp;DB183</f>
        <v>% Provincia_105</v>
      </c>
      <c r="DG183">
        <v>105</v>
      </c>
      <c r="DH183" t="str">
        <f>"% Provincia_"&amp;DG183</f>
        <v>% Provincia_105</v>
      </c>
      <c r="DL183">
        <v>105</v>
      </c>
      <c r="DM183" t="str">
        <f>"% Provincia_"&amp;DL183</f>
        <v>% Provincia_105</v>
      </c>
      <c r="DQ183" s="1"/>
      <c r="EG183">
        <v>77</v>
      </c>
      <c r="EH183" s="1" t="str">
        <f>"alpha1_hat_vec_"&amp;EG183&amp;"(s) = alpha_hat_"&amp;EG183&amp;"(1);"</f>
        <v>alpha1_hat_vec_77(s) = alpha_hat_77(1);</v>
      </c>
      <c r="HS183">
        <v>75</v>
      </c>
      <c r="HT183" t="str">
        <f>"p_value_vec_"&amp;HS183&amp;" = zeros(1,S);"</f>
        <v>p_value_vec_75 = zeros(1,S);</v>
      </c>
      <c r="HZ183">
        <v>89</v>
      </c>
      <c r="IA183" t="str">
        <f>"spillover_test_"&amp;HZ183&amp;" = zeros(1,S);"</f>
        <v>spillover_test_89 = zeros(1,S);</v>
      </c>
      <c r="IG183">
        <v>105</v>
      </c>
      <c r="IH183" t="str">
        <f>"xlswrite('G:\Mi unidad\1. PROYECTOS TELLO 2022\SCM SPILL OVERS\outputs\pobreza\bajo_niv_educ\1%\simulacion_1\output_tests.xlsx',ub_vec_"&amp;IG183&amp;"','ub_vec_"&amp;IG183&amp;"');"</f>
        <v>xlswrite('G:\Mi unidad\1. PROYECTOS TELLO 2022\SCM SPILL OVERS\outputs\pobreza\bajo_niv_educ\1%\simulacion_1\output_tests.xlsx',ub_vec_105','ub_vec_105');</v>
      </c>
      <c r="IU183">
        <v>105</v>
      </c>
      <c r="IV183" t="str">
        <f>"xlswrite('G:\Mi unidad\1. PROYECTOS TELLO 2022\SCM SPILL OVERS\outputs\pobreza\bajo_ingreso\1%\simulacion_1\output_tests.xlsx',ub_vec_"&amp;IU183&amp;"','ub_vec_"&amp;IU183&amp;"');"</f>
        <v>xlswrite('G:\Mi unidad\1. PROYECTOS TELLO 2022\SCM SPILL OVERS\outputs\pobreza\bajo_ingreso\1%\simulacion_1\output_tests.xlsx',ub_vec_105','ub_vec_105');</v>
      </c>
      <c r="JG183">
        <v>105</v>
      </c>
      <c r="JH183" t="str">
        <f>"xlswrite('G:\Mi unidad\1. PROYECTOS TELLO 2022\SCM SPILL OVERS\outputs\pobreza\densidad\1%\simulacion_1\output_tests.xlsx',ub_vec_"&amp;JG183&amp;"','ub_vec_"&amp;JG183&amp;"');"</f>
        <v>xlswrite('G:\Mi unidad\1. PROYECTOS TELLO 2022\SCM SPILL OVERS\outputs\pobreza\densidad\1%\simulacion_1\output_tests.xlsx',ub_vec_105','ub_vec_105');</v>
      </c>
      <c r="JS183">
        <v>105</v>
      </c>
      <c r="JT183" t="str">
        <f>"xlswrite('G:\Mi unidad\1. PROYECTOS TELLO 2022\SCM SPILL OVERS\outputs\pobreza\densidad_g\1%\simulacion_1\output_tests.xlsx',ub_vec_"&amp;JS183&amp;"','ub_vec_"&amp;JS183&amp;"');"</f>
        <v>xlswrite('G:\Mi unidad\1. PROYECTOS TELLO 2022\SCM SPILL OVERS\outputs\pobreza\densidad_g\1%\simulacion_1\output_tests.xlsx',ub_vec_105','ub_vec_105');</v>
      </c>
      <c r="KE183">
        <v>105</v>
      </c>
      <c r="KF183" t="str">
        <f>"xlswrite('G:\Mi unidad\1. PROYECTOS TELLO 2022\SCM SPILL OVERS\outputs\pobreza\distancia_centro_salud\1%\simulacion_1\output_tests.xlsx',ub_vec_"&amp;KE183&amp;"','ub_vec_"&amp;KE183&amp;"');"</f>
        <v>xlswrite('G:\Mi unidad\1. PROYECTOS TELLO 2022\SCM SPILL OVERS\outputs\pobreza\distancia_centro_salud\1%\simulacion_1\output_tests.xlsx',ub_vec_105','ub_vec_105');</v>
      </c>
      <c r="KR183">
        <v>105</v>
      </c>
      <c r="KS183" t="str">
        <f>"xlswrite('G:\Mi unidad\1. PROYECTOS TELLO 2022\SCM SPILL OVERS\outputs\pobreza\informalidad\1%\simulacion_1\output_tests.xlsx',ub_vec_"&amp;KR183&amp;"','ub_vec_"&amp;KR183&amp;"');"</f>
        <v>xlswrite('G:\Mi unidad\1. PROYECTOS TELLO 2022\SCM SPILL OVERS\outputs\pobreza\informalidad\1%\simulacion_1\output_tests.xlsx',ub_vec_105','ub_vec_105');</v>
      </c>
      <c r="LE183">
        <v>105</v>
      </c>
      <c r="LF183" t="str">
        <f>"xlswrite('G:\Mi unidad\1. PROYECTOS TELLO 2022\SCM SPILL OVERS\outputs\pobreza\alimentos\1%\simulacion_1\output_tests.xlsx',ub_vec_"&amp;LE183&amp;"','ub_vec_"&amp;LE183&amp;"');"</f>
        <v>xlswrite('G:\Mi unidad\1. PROYECTOS TELLO 2022\SCM SPILL OVERS\outputs\pobreza\alimentos\1%\simulacion_1\output_tests.xlsx',ub_vec_105','ub_vec_105');</v>
      </c>
      <c r="LL183">
        <v>105</v>
      </c>
      <c r="LM183" t="str">
        <f>"xlswrite('G:\Mi unidad\1. PROYECTOS TELLO 2022\SCM SPILL OVERS\outputs\pobreza\jefe_hogar\1%\simulacion_1\output_tests.xlsx',ub_vec_"&amp;LL183&amp;"','ub_vec_"&amp;LL183&amp;"');"</f>
        <v>xlswrite('G:\Mi unidad\1. PROYECTOS TELLO 2022\SCM SPILL OVERS\outputs\pobreza\jefe_hogar\1%\simulacion_1\output_tests.xlsx',ub_vec_105','ub_vec_105');</v>
      </c>
      <c r="LS183">
        <v>105</v>
      </c>
      <c r="LT183" t="str">
        <f>"xlswrite('G:\Mi unidad\1. PROYECTOS TELLO 2022\SCM SPILL OVERS\outputs\pobreza\mujeres\1%\simulacion_1\output_tests.xlsx',ub_vec_"&amp;LS183&amp;"','ub_vec_"&amp;LS183&amp;"');"</f>
        <v>xlswrite('G:\Mi unidad\1. PROYECTOS TELLO 2022\SCM SPILL OVERS\outputs\pobreza\mujeres\1%\simulacion_1\output_tests.xlsx',ub_vec_105','ub_vec_105');</v>
      </c>
      <c r="ME183">
        <v>105</v>
      </c>
      <c r="MF183" t="str">
        <f>"xlswrite('G:\Mi unidad\1. PROYECTOS TELLO 2022\SCM SPILL OVERS\outputs\pobreza\criminalidad\1%\simulacion_1\output_tests.xlsx',ub_vec_"&amp;ME183&amp;"','ub_vec_"&amp;ME183&amp;"');"</f>
        <v>xlswrite('G:\Mi unidad\1. PROYECTOS TELLO 2022\SCM SPILL OVERS\outputs\pobreza\criminalidad\1%\simulacion_1\output_tests.xlsx',ub_vec_105','ub_vec_105');</v>
      </c>
    </row>
    <row r="184" spans="64:344" x14ac:dyDescent="0.3">
      <c r="BL184">
        <v>105</v>
      </c>
      <c r="BM184" s="1" t="str">
        <f>"A_"&amp;BL182&amp;"(:,ind_"&amp;BL182&amp;" == 0) = [];"</f>
        <v>A_105(:,ind_105 == 0) = [];</v>
      </c>
      <c r="BR184">
        <v>105</v>
      </c>
      <c r="BS184" s="1" t="str">
        <f>"ind_"&amp;BR182&amp;" = xlsread('spillover_bajo_niv_educ_"&amp;BR182&amp;".xlsx')"</f>
        <v>ind_105 = xlsread('spillover_bajo_niv_educ_105.xlsx')</v>
      </c>
      <c r="BX184">
        <v>105</v>
      </c>
      <c r="BY184" s="1" t="str">
        <f>"ind_"&amp;BX182&amp;" = xlsread('spillover_bajo_ingreso_"&amp;BX182&amp;".xlsx')"</f>
        <v>ind_105 = xlsread('spillover_bajo_ingreso_105.xlsx')</v>
      </c>
      <c r="CD184">
        <v>105</v>
      </c>
      <c r="CE184" s="1" t="str">
        <f>"ind_"&amp;CD182&amp;" = xlsread('spillover_densidad_"&amp;CD182&amp;".xlsx')"</f>
        <v>ind_105 = xlsread('spillover_densidad_105.xlsx')</v>
      </c>
      <c r="CJ184">
        <v>105</v>
      </c>
      <c r="CK184" s="1" t="str">
        <f>"ind_"&amp;CJ182&amp;" = xlsread('spillover_densidad_g_"&amp;CJ182&amp;".xlsx')"</f>
        <v>ind_105 = xlsread('spillover_densidad_g_105.xlsx')</v>
      </c>
      <c r="CP184">
        <v>105</v>
      </c>
      <c r="CQ184" s="1" t="str">
        <f>"ind_"&amp;CP182&amp;" = xlsread('spillover_tiempo_cs_"&amp;CP182&amp;".xlsx')"</f>
        <v>ind_105 = xlsread('spillover_tiempo_cs_105.xlsx')</v>
      </c>
      <c r="CW184">
        <v>105</v>
      </c>
      <c r="CX184" s="1" t="str">
        <f>"A_"&amp;CW181&amp;" = eye(N);"</f>
        <v>A_104 = eye(N);</v>
      </c>
      <c r="DB184">
        <v>105</v>
      </c>
      <c r="DC184" s="1" t="str">
        <f>"ind_"&amp;DB182&amp;" = xlsread('spillover_criminalidad_"&amp;DB182&amp;".xlsx')"</f>
        <v>ind_105 = xlsread('spillover_criminalidad_105.xlsx')</v>
      </c>
      <c r="DG184">
        <v>105</v>
      </c>
      <c r="DH184" s="1" t="str">
        <f>"ind_"&amp;DG182&amp;" = xlsread('spillover_jefe_hogar_"&amp;DG182&amp;".xlsx')"</f>
        <v>ind_105 = xlsread('spillover_jefe_hogar_105.xlsx')</v>
      </c>
      <c r="DL184">
        <v>105</v>
      </c>
      <c r="DM184" s="1" t="str">
        <f>"ind_"&amp;DL182&amp;" = xlsread('spillover_mujeres_"&amp;DL182&amp;".xlsx')"</f>
        <v>ind_105 = xlsread('spillover_mujeres_105.xlsx')</v>
      </c>
      <c r="DQ184" s="1"/>
      <c r="EG184">
        <v>77</v>
      </c>
      <c r="EH184" s="1" t="str">
        <f>"synthetic_control_sp_"&amp;EG184&amp;"(T+s) = Y_"&amp;EG184&amp;"(1,T+s)-alpha1_hat_vec_"&amp;EG184&amp;"(s);"</f>
        <v>synthetic_control_sp_77(T+s) = Y_77(1,T+s)-alpha1_hat_vec_77(s);</v>
      </c>
      <c r="HS184">
        <v>75</v>
      </c>
      <c r="HT184" t="str">
        <f>"lb_vec_"&amp;HS184&amp;" = zeros(1,S);"</f>
        <v>lb_vec_75 = zeros(1,S);</v>
      </c>
      <c r="HZ184">
        <v>89</v>
      </c>
      <c r="IA184" t="s">
        <v>35</v>
      </c>
      <c r="IG184">
        <v>105</v>
      </c>
      <c r="IH184" t="str">
        <f>"xlswrite('G:\Mi unidad\1. PROYECTOS TELLO 2022\SCM SPILL OVERS\outputs\pobreza\bajo_niv_educ\1%\simulacion_1\output_tests.xlsx',p_value_vec_"&amp;IG184&amp;"','p_value_vec_"&amp;IG184&amp;"');"</f>
        <v>xlswrite('G:\Mi unidad\1. PROYECTOS TELLO 2022\SCM SPILL OVERS\outputs\pobreza\bajo_niv_educ\1%\simulacion_1\output_tests.xlsx',p_value_vec_105','p_value_vec_105');</v>
      </c>
      <c r="IU184">
        <v>105</v>
      </c>
      <c r="IV184" t="str">
        <f>"xlswrite('G:\Mi unidad\1. PROYECTOS TELLO 2022\SCM SPILL OVERS\outputs\pobreza\bajo_ingreso\1%\simulacion_1\output_tests.xlsx',p_value_vec_"&amp;IU184&amp;"','p_value_vec_"&amp;IU184&amp;"');"</f>
        <v>xlswrite('G:\Mi unidad\1. PROYECTOS TELLO 2022\SCM SPILL OVERS\outputs\pobreza\bajo_ingreso\1%\simulacion_1\output_tests.xlsx',p_value_vec_105','p_value_vec_105');</v>
      </c>
      <c r="JG184">
        <v>105</v>
      </c>
      <c r="JH184" t="str">
        <f>"xlswrite('G:\Mi unidad\1. PROYECTOS TELLO 2022\SCM SPILL OVERS\outputs\pobreza\densidad\1%\simulacion_1\output_tests.xlsx',p_value_vec_"&amp;JG184&amp;"','p_value_vec_"&amp;JG184&amp;"');"</f>
        <v>xlswrite('G:\Mi unidad\1. PROYECTOS TELLO 2022\SCM SPILL OVERS\outputs\pobreza\densidad\1%\simulacion_1\output_tests.xlsx',p_value_vec_105','p_value_vec_105');</v>
      </c>
      <c r="JS184">
        <v>105</v>
      </c>
      <c r="JT184" t="str">
        <f>"xlswrite('G:\Mi unidad\1. PROYECTOS TELLO 2022\SCM SPILL OVERS\outputs\pobreza\densidad_g\1%\simulacion_1\output_tests.xlsx',p_value_vec_"&amp;JS184&amp;"','p_value_vec_"&amp;JS184&amp;"');"</f>
        <v>xlswrite('G:\Mi unidad\1. PROYECTOS TELLO 2022\SCM SPILL OVERS\outputs\pobreza\densidad_g\1%\simulacion_1\output_tests.xlsx',p_value_vec_105','p_value_vec_105');</v>
      </c>
      <c r="KE184">
        <v>105</v>
      </c>
      <c r="KF184" t="str">
        <f>"xlswrite('G:\Mi unidad\1. PROYECTOS TELLO 2022\SCM SPILL OVERS\outputs\pobreza\distancia_centro_salud\1%\simulacion_1\output_tests.xlsx',p_value_vec_"&amp;KE184&amp;"','p_value_vec_"&amp;KE184&amp;"');"</f>
        <v>xlswrite('G:\Mi unidad\1. PROYECTOS TELLO 2022\SCM SPILL OVERS\outputs\pobreza\distancia_centro_salud\1%\simulacion_1\output_tests.xlsx',p_value_vec_105','p_value_vec_105');</v>
      </c>
      <c r="KR184">
        <v>105</v>
      </c>
      <c r="KS184" t="str">
        <f>"xlswrite('G:\Mi unidad\1. PROYECTOS TELLO 2022\SCM SPILL OVERS\outputs\pobreza\informalidad\1%\simulacion_1\output_tests.xlsx',p_value_vec_"&amp;KR184&amp;"','p_value_vec_"&amp;KR184&amp;"');"</f>
        <v>xlswrite('G:\Mi unidad\1. PROYECTOS TELLO 2022\SCM SPILL OVERS\outputs\pobreza\informalidad\1%\simulacion_1\output_tests.xlsx',p_value_vec_105','p_value_vec_105');</v>
      </c>
      <c r="LE184">
        <v>105</v>
      </c>
      <c r="LF184" t="str">
        <f>"xlswrite('G:\Mi unidad\1. PROYECTOS TELLO 2022\SCM SPILL OVERS\outputs\pobreza\alimentos\1%\simulacion_1\output_tests.xlsx',p_value_vec_"&amp;LE184&amp;"','p_value_vec_"&amp;LE184&amp;"');"</f>
        <v>xlswrite('G:\Mi unidad\1. PROYECTOS TELLO 2022\SCM SPILL OVERS\outputs\pobreza\alimentos\1%\simulacion_1\output_tests.xlsx',p_value_vec_105','p_value_vec_105');</v>
      </c>
      <c r="LL184">
        <v>105</v>
      </c>
      <c r="LM184" t="str">
        <f>"xlswrite('G:\Mi unidad\1. PROYECTOS TELLO 2022\SCM SPILL OVERS\outputs\pobreza\jefe_hogar\1%\simulacion_1\output_tests.xlsx',p_value_vec_"&amp;LL184&amp;"','p_value_vec_"&amp;LL184&amp;"');"</f>
        <v>xlswrite('G:\Mi unidad\1. PROYECTOS TELLO 2022\SCM SPILL OVERS\outputs\pobreza\jefe_hogar\1%\simulacion_1\output_tests.xlsx',p_value_vec_105','p_value_vec_105');</v>
      </c>
      <c r="LS184">
        <v>105</v>
      </c>
      <c r="LT184" t="str">
        <f>"xlswrite('G:\Mi unidad\1. PROYECTOS TELLO 2022\SCM SPILL OVERS\outputs\pobreza\mujeres\1%\simulacion_1\output_tests.xlsx',p_value_vec_"&amp;LS184&amp;"','p_value_vec_"&amp;LS184&amp;"');"</f>
        <v>xlswrite('G:\Mi unidad\1. PROYECTOS TELLO 2022\SCM SPILL OVERS\outputs\pobreza\mujeres\1%\simulacion_1\output_tests.xlsx',p_value_vec_105','p_value_vec_105');</v>
      </c>
      <c r="ME184">
        <v>105</v>
      </c>
      <c r="MF184" t="str">
        <f>"xlswrite('G:\Mi unidad\1. PROYECTOS TELLO 2022\SCM SPILL OVERS\outputs\pobreza\criminalidad\1%\simulacion_1\output_tests.xlsx',p_value_vec_"&amp;ME184&amp;"','p_value_vec_"&amp;ME184&amp;"');"</f>
        <v>xlswrite('G:\Mi unidad\1. PROYECTOS TELLO 2022\SCM SPILL OVERS\outputs\pobreza\criminalidad\1%\simulacion_1\output_tests.xlsx',p_value_vec_105','p_value_vec_105');</v>
      </c>
    </row>
    <row r="185" spans="64:344" x14ac:dyDescent="0.3">
      <c r="BL185">
        <v>105</v>
      </c>
      <c r="BR185">
        <v>105</v>
      </c>
      <c r="BS185" s="1" t="str">
        <f>"A_"&amp;BR182&amp;" = eye(N);"</f>
        <v>A_105 = eye(N);</v>
      </c>
      <c r="BX185">
        <v>105</v>
      </c>
      <c r="BY185" s="1" t="str">
        <f>"A_"&amp;BX182&amp;" = eye(N);"</f>
        <v>A_105 = eye(N);</v>
      </c>
      <c r="CD185">
        <v>105</v>
      </c>
      <c r="CE185" s="1" t="str">
        <f>"A_"&amp;CD182&amp;" = eye(N);"</f>
        <v>A_105 = eye(N);</v>
      </c>
      <c r="CJ185">
        <v>105</v>
      </c>
      <c r="CK185" s="1" t="str">
        <f>"A_"&amp;CJ182&amp;" = eye(N);"</f>
        <v>A_105 = eye(N);</v>
      </c>
      <c r="CP185">
        <v>105</v>
      </c>
      <c r="CQ185" s="1" t="str">
        <f>"A_"&amp;CP182&amp;" = eye(N);"</f>
        <v>A_105 = eye(N);</v>
      </c>
      <c r="CW185">
        <v>105</v>
      </c>
      <c r="CX185" s="1" t="str">
        <f>"A_"&amp;CW181&amp;"(:,ind_"&amp;CW181&amp;" == 0) = [];"</f>
        <v>A_104(:,ind_104 == 0) = [];</v>
      </c>
      <c r="DB185">
        <v>105</v>
      </c>
      <c r="DC185" s="1" t="str">
        <f>"A_"&amp;DB182&amp;" = eye(N);"</f>
        <v>A_105 = eye(N);</v>
      </c>
      <c r="DG185">
        <v>105</v>
      </c>
      <c r="DH185" s="1" t="str">
        <f>"A_"&amp;DG182&amp;" = eye(N);"</f>
        <v>A_105 = eye(N);</v>
      </c>
      <c r="DL185">
        <v>105</v>
      </c>
      <c r="DM185" s="1" t="str">
        <f>"A_"&amp;DL182&amp;" = eye(N);"</f>
        <v>A_105 = eye(N);</v>
      </c>
      <c r="DQ185" s="1"/>
      <c r="EG185">
        <v>77</v>
      </c>
      <c r="EH185" s="3" t="s">
        <v>18</v>
      </c>
      <c r="HS185">
        <v>75</v>
      </c>
      <c r="HT185" t="str">
        <f>"ub_vec_"&amp;HS185&amp;" = zeros(1,S);"</f>
        <v>ub_vec_75 = zeros(1,S);</v>
      </c>
      <c r="HZ185">
        <v>89</v>
      </c>
      <c r="IA185" t="s">
        <v>36</v>
      </c>
      <c r="IG185">
        <v>105</v>
      </c>
      <c r="IH185" t="str">
        <f>"xlswrite('G:\Mi unidad\1. PROYECTOS TELLO 2022\SCM SPILL OVERS\outputs\pobreza\bajo_niv_educ\1%\simulacion_1\output_tests.xlsx',alpha1_hat_vec_"&amp;IG185&amp;"','alpha1_hat_vec_"&amp;IG185&amp;"');"</f>
        <v>xlswrite('G:\Mi unidad\1. PROYECTOS TELLO 2022\SCM SPILL OVERS\outputs\pobreza\bajo_niv_educ\1%\simulacion_1\output_tests.xlsx',alpha1_hat_vec_105','alpha1_hat_vec_105');</v>
      </c>
      <c r="IU185">
        <v>105</v>
      </c>
      <c r="IV185" t="str">
        <f>"xlswrite('G:\Mi unidad\1. PROYECTOS TELLO 2022\SCM SPILL OVERS\outputs\pobreza\bajo_ingreso\1%\simulacion_1\output_tests.xlsx',alpha1_hat_vec_"&amp;IU185&amp;"','alpha1_hat_vec_"&amp;IU185&amp;"');"</f>
        <v>xlswrite('G:\Mi unidad\1. PROYECTOS TELLO 2022\SCM SPILL OVERS\outputs\pobreza\bajo_ingreso\1%\simulacion_1\output_tests.xlsx',alpha1_hat_vec_105','alpha1_hat_vec_105');</v>
      </c>
      <c r="JG185">
        <v>105</v>
      </c>
      <c r="JH185" t="str">
        <f>"xlswrite('G:\Mi unidad\1. PROYECTOS TELLO 2022\SCM SPILL OVERS\outputs\pobreza\densidad\1%\simulacion_1\output_tests.xlsx',alpha1_hat_vec_"&amp;JG185&amp;"','alpha1_hat_vec_"&amp;JG185&amp;"');"</f>
        <v>xlswrite('G:\Mi unidad\1. PROYECTOS TELLO 2022\SCM SPILL OVERS\outputs\pobreza\densidad\1%\simulacion_1\output_tests.xlsx',alpha1_hat_vec_105','alpha1_hat_vec_105');</v>
      </c>
      <c r="JS185">
        <v>105</v>
      </c>
      <c r="JT185" t="str">
        <f>"xlswrite('G:\Mi unidad\1. PROYECTOS TELLO 2022\SCM SPILL OVERS\outputs\pobreza\densidad_g\1%\simulacion_1\output_tests.xlsx',alpha1_hat_vec_"&amp;JS185&amp;"','alpha1_hat_vec_"&amp;JS185&amp;"');"</f>
        <v>xlswrite('G:\Mi unidad\1. PROYECTOS TELLO 2022\SCM SPILL OVERS\outputs\pobreza\densidad_g\1%\simulacion_1\output_tests.xlsx',alpha1_hat_vec_105','alpha1_hat_vec_105');</v>
      </c>
      <c r="KE185">
        <v>105</v>
      </c>
      <c r="KF185" t="str">
        <f>"xlswrite('G:\Mi unidad\1. PROYECTOS TELLO 2022\SCM SPILL OVERS\outputs\pobreza\distancia_centro_salud\1%\simulacion_1\output_tests.xlsx',alpha1_hat_vec_"&amp;KE185&amp;"','alpha1_hat_vec_"&amp;KE185&amp;"');"</f>
        <v>xlswrite('G:\Mi unidad\1. PROYECTOS TELLO 2022\SCM SPILL OVERS\outputs\pobreza\distancia_centro_salud\1%\simulacion_1\output_tests.xlsx',alpha1_hat_vec_105','alpha1_hat_vec_105');</v>
      </c>
      <c r="KR185">
        <v>105</v>
      </c>
      <c r="KS185" t="str">
        <f>"xlswrite('G:\Mi unidad\1. PROYECTOS TELLO 2022\SCM SPILL OVERS\outputs\pobreza\informalidad\1%\simulacion_1\output_tests.xlsx',alpha1_hat_vec_"&amp;KR185&amp;"','alpha1_hat_vec_"&amp;KR185&amp;"');"</f>
        <v>xlswrite('G:\Mi unidad\1. PROYECTOS TELLO 2022\SCM SPILL OVERS\outputs\pobreza\informalidad\1%\simulacion_1\output_tests.xlsx',alpha1_hat_vec_105','alpha1_hat_vec_105');</v>
      </c>
      <c r="LE185">
        <v>105</v>
      </c>
      <c r="LF185" t="str">
        <f>"xlswrite('G:\Mi unidad\1. PROYECTOS TELLO 2022\SCM SPILL OVERS\outputs\pobreza\alimentos\1%\simulacion_1\output_tests.xlsx',alpha1_hat_vec_"&amp;LE185&amp;"','alpha1_hat_vec_"&amp;LE185&amp;"');"</f>
        <v>xlswrite('G:\Mi unidad\1. PROYECTOS TELLO 2022\SCM SPILL OVERS\outputs\pobreza\alimentos\1%\simulacion_1\output_tests.xlsx',alpha1_hat_vec_105','alpha1_hat_vec_105');</v>
      </c>
      <c r="LL185">
        <v>105</v>
      </c>
      <c r="LM185" t="str">
        <f>"xlswrite('G:\Mi unidad\1. PROYECTOS TELLO 2022\SCM SPILL OVERS\outputs\pobreza\jefe_hogar\1%\simulacion_1\output_tests.xlsx',alpha1_hat_vec_"&amp;LL185&amp;"','alpha1_hat_vec_"&amp;LL185&amp;"');"</f>
        <v>xlswrite('G:\Mi unidad\1. PROYECTOS TELLO 2022\SCM SPILL OVERS\outputs\pobreza\jefe_hogar\1%\simulacion_1\output_tests.xlsx',alpha1_hat_vec_105','alpha1_hat_vec_105');</v>
      </c>
      <c r="LS185">
        <v>105</v>
      </c>
      <c r="LT185" t="str">
        <f>"xlswrite('G:\Mi unidad\1. PROYECTOS TELLO 2022\SCM SPILL OVERS\outputs\pobreza\mujeres\1%\simulacion_1\output_tests.xlsx',alpha1_hat_vec_"&amp;LS185&amp;"','alpha1_hat_vec_"&amp;LS185&amp;"');"</f>
        <v>xlswrite('G:\Mi unidad\1. PROYECTOS TELLO 2022\SCM SPILL OVERS\outputs\pobreza\mujeres\1%\simulacion_1\output_tests.xlsx',alpha1_hat_vec_105','alpha1_hat_vec_105');</v>
      </c>
      <c r="ME185">
        <v>105</v>
      </c>
      <c r="MF185" t="str">
        <f>"xlswrite('G:\Mi unidad\1. PROYECTOS TELLO 2022\SCM SPILL OVERS\outputs\pobreza\criminalidad\1%\simulacion_1\output_tests.xlsx',alpha1_hat_vec_"&amp;ME185&amp;"','alpha1_hat_vec_"&amp;ME185&amp;"');"</f>
        <v>xlswrite('G:\Mi unidad\1. PROYECTOS TELLO 2022\SCM SPILL OVERS\outputs\pobreza\criminalidad\1%\simulacion_1\output_tests.xlsx',alpha1_hat_vec_105','alpha1_hat_vec_105');</v>
      </c>
    </row>
    <row r="186" spans="64:344" x14ac:dyDescent="0.3">
      <c r="BL186">
        <v>105</v>
      </c>
      <c r="BR186">
        <v>105</v>
      </c>
      <c r="BS186" s="1" t="str">
        <f>"A_"&amp;BR182&amp;"(:,ind_"&amp;BR182&amp;" == 0) = [];"</f>
        <v>A_105(:,ind_105 == 0) = [];</v>
      </c>
      <c r="BX186">
        <v>105</v>
      </c>
      <c r="BY186" s="1" t="str">
        <f>"A_"&amp;BX182&amp;"(:,ind_"&amp;BX182&amp;" == 0) = [];"</f>
        <v>A_105(:,ind_105 == 0) = [];</v>
      </c>
      <c r="CD186">
        <v>105</v>
      </c>
      <c r="CE186" s="1" t="str">
        <f>"A_"&amp;CD182&amp;"(:,ind_"&amp;CD182&amp;" == 0) = [];"</f>
        <v>A_105(:,ind_105 == 0) = [];</v>
      </c>
      <c r="CJ186">
        <v>105</v>
      </c>
      <c r="CK186" s="1" t="str">
        <f>"A_"&amp;CJ182&amp;"(:,ind_"&amp;CJ182&amp;" == 0) = [];"</f>
        <v>A_105(:,ind_105 == 0) = [];</v>
      </c>
      <c r="CP186">
        <v>105</v>
      </c>
      <c r="CQ186" s="1" t="str">
        <f>"A_"&amp;CP182&amp;"(:,ind_"&amp;CP182&amp;" == 0) = [];"</f>
        <v>A_105(:,ind_105 == 0) = [];</v>
      </c>
      <c r="CW186">
        <v>105</v>
      </c>
      <c r="CX186" t="str">
        <f>"%A_"&amp;CW186</f>
        <v>%A_105</v>
      </c>
      <c r="DB186">
        <v>105</v>
      </c>
      <c r="DC186" s="1" t="str">
        <f>"A_"&amp;DB182&amp;"(:,ind_"&amp;DB182&amp;" == 0) = [];"</f>
        <v>A_105(:,ind_105 == 0) = [];</v>
      </c>
      <c r="DG186">
        <v>105</v>
      </c>
      <c r="DH186" s="1" t="str">
        <f>"A_"&amp;DG182&amp;"(:,ind_"&amp;DG182&amp;" == 0) = [];"</f>
        <v>A_105(:,ind_105 == 0) = [];</v>
      </c>
      <c r="DL186">
        <v>105</v>
      </c>
      <c r="DM186" s="1" t="str">
        <f>"A_"&amp;DL182&amp;"(:,ind_"&amp;DL182&amp;" == 0) = [];"</f>
        <v>A_105(:,ind_105 == 0) = [];</v>
      </c>
      <c r="DQ186" s="1"/>
      <c r="EG186">
        <v>78</v>
      </c>
      <c r="EH186" s="3" t="str">
        <f>"%PROVINCIA "&amp;EG186</f>
        <v>%PROVINCIA 78</v>
      </c>
      <c r="HS186">
        <v>75</v>
      </c>
      <c r="HT186" t="s">
        <v>35</v>
      </c>
      <c r="HZ186">
        <v>89</v>
      </c>
      <c r="IA186" t="s">
        <v>37</v>
      </c>
      <c r="IG186">
        <v>105</v>
      </c>
      <c r="IH186" t="str">
        <f>"xlswrite('G:\Mi unidad\1. PROYECTOS TELLO 2022\SCM SPILL OVERS\outputs\pobreza\bajo_niv_educ\1%\simulacion_1\output_tests.xlsx',spillover_test_"&amp;IG186&amp;"','sp_test_"&amp;IG186&amp;"');"</f>
        <v>xlswrite('G:\Mi unidad\1. PROYECTOS TELLO 2022\SCM SPILL OVERS\outputs\pobreza\bajo_niv_educ\1%\simulacion_1\output_tests.xlsx',spillover_test_105','sp_test_105');</v>
      </c>
      <c r="IU186">
        <v>105</v>
      </c>
      <c r="IV186" t="str">
        <f>"xlswrite('G:\Mi unidad\1. PROYECTOS TELLO 2022\SCM SPILL OVERS\outputs\pobreza\bajo_ingreso\1%\simulacion_1\output_tests.xlsx',spillover_test_"&amp;IU186&amp;"','sp_test_"&amp;IU186&amp;"');"</f>
        <v>xlswrite('G:\Mi unidad\1. PROYECTOS TELLO 2022\SCM SPILL OVERS\outputs\pobreza\bajo_ingreso\1%\simulacion_1\output_tests.xlsx',spillover_test_105','sp_test_105');</v>
      </c>
      <c r="JG186">
        <v>105</v>
      </c>
      <c r="JH186" t="str">
        <f>"xlswrite('G:\Mi unidad\1. PROYECTOS TELLO 2022\SCM SPILL OVERS\outputs\pobreza\densidad\1%\simulacion_1\output_tests.xlsx',spillover_test_"&amp;JG186&amp;"','sp_test_"&amp;JG186&amp;"');"</f>
        <v>xlswrite('G:\Mi unidad\1. PROYECTOS TELLO 2022\SCM SPILL OVERS\outputs\pobreza\densidad\1%\simulacion_1\output_tests.xlsx',spillover_test_105','sp_test_105');</v>
      </c>
      <c r="JS186">
        <v>105</v>
      </c>
      <c r="JT186" t="str">
        <f>"xlswrite('G:\Mi unidad\1. PROYECTOS TELLO 2022\SCM SPILL OVERS\outputs\pobreza\densidad_g\1%\simulacion_1\output_tests.xlsx',spillover_test_"&amp;JS186&amp;"','sp_test_"&amp;JS186&amp;"');"</f>
        <v>xlswrite('G:\Mi unidad\1. PROYECTOS TELLO 2022\SCM SPILL OVERS\outputs\pobreza\densidad_g\1%\simulacion_1\output_tests.xlsx',spillover_test_105','sp_test_105');</v>
      </c>
      <c r="KE186">
        <v>105</v>
      </c>
      <c r="KF186" t="str">
        <f>"xlswrite('G:\Mi unidad\1. PROYECTOS TELLO 2022\SCM SPILL OVERS\outputs\pobreza\distancia_centro_salud\1%\simulacion_1\output_tests.xlsx',spillover_test_"&amp;KE186&amp;"','sp_test_"&amp;KE186&amp;"');"</f>
        <v>xlswrite('G:\Mi unidad\1. PROYECTOS TELLO 2022\SCM SPILL OVERS\outputs\pobreza\distancia_centro_salud\1%\simulacion_1\output_tests.xlsx',spillover_test_105','sp_test_105');</v>
      </c>
      <c r="KR186">
        <v>105</v>
      </c>
      <c r="KS186" t="str">
        <f>"xlswrite('G:\Mi unidad\1. PROYECTOS TELLO 2022\SCM SPILL OVERS\outputs\pobreza\informalidad\1%\simulacion_1\output_tests.xlsx',spillover_test_"&amp;KR186&amp;"','sp_test_"&amp;KR186&amp;"');"</f>
        <v>xlswrite('G:\Mi unidad\1. PROYECTOS TELLO 2022\SCM SPILL OVERS\outputs\pobreza\informalidad\1%\simulacion_1\output_tests.xlsx',spillover_test_105','sp_test_105');</v>
      </c>
      <c r="LE186">
        <v>105</v>
      </c>
      <c r="LF186" t="str">
        <f>"xlswrite('G:\Mi unidad\1. PROYECTOS TELLO 2022\SCM SPILL OVERS\outputs\pobreza\alimentos\1%\simulacion_1\output_tests.xlsx',spillover_test_"&amp;LE186&amp;"','sp_test_"&amp;LE186&amp;"');"</f>
        <v>xlswrite('G:\Mi unidad\1. PROYECTOS TELLO 2022\SCM SPILL OVERS\outputs\pobreza\alimentos\1%\simulacion_1\output_tests.xlsx',spillover_test_105','sp_test_105');</v>
      </c>
      <c r="LL186">
        <v>105</v>
      </c>
      <c r="LM186" t="str">
        <f>"xlswrite('G:\Mi unidad\1. PROYECTOS TELLO 2022\SCM SPILL OVERS\outputs\pobreza\jefe_hogar\1%\simulacion_1\output_tests.xlsx',spillover_test_"&amp;LL186&amp;"','sp_test_"&amp;LL186&amp;"');"</f>
        <v>xlswrite('G:\Mi unidad\1. PROYECTOS TELLO 2022\SCM SPILL OVERS\outputs\pobreza\jefe_hogar\1%\simulacion_1\output_tests.xlsx',spillover_test_105','sp_test_105');</v>
      </c>
      <c r="LS186">
        <v>105</v>
      </c>
      <c r="LT186" t="str">
        <f>"xlswrite('G:\Mi unidad\1. PROYECTOS TELLO 2022\SCM SPILL OVERS\outputs\pobreza\mujeres\1%\simulacion_1\output_tests.xlsx',spillover_test_"&amp;LS186&amp;"','sp_test_"&amp;LS186&amp;"');"</f>
        <v>xlswrite('G:\Mi unidad\1. PROYECTOS TELLO 2022\SCM SPILL OVERS\outputs\pobreza\mujeres\1%\simulacion_1\output_tests.xlsx',spillover_test_105','sp_test_105');</v>
      </c>
      <c r="ME186">
        <v>105</v>
      </c>
      <c r="MF186" t="str">
        <f>"xlswrite('G:\Mi unidad\1. PROYECTOS TELLO 2022\SCM SPILL OVERS\outputs\pobreza\criminalidad\1%\simulacion_1\output_tests.xlsx',spillover_test_"&amp;ME186&amp;"','sp_test_"&amp;ME186&amp;"');"</f>
        <v>xlswrite('G:\Mi unidad\1. PROYECTOS TELLO 2022\SCM SPILL OVERS\outputs\pobreza\criminalidad\1%\simulacion_1\output_tests.xlsx',spillover_test_105','sp_test_105');</v>
      </c>
    </row>
    <row r="187" spans="64:344" x14ac:dyDescent="0.3">
      <c r="BL187">
        <v>106</v>
      </c>
      <c r="BM187" s="1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P187">
        <v>106</v>
      </c>
      <c r="CQ187" t="str">
        <f>"%A_"&amp;CP187</f>
        <v>%A_106</v>
      </c>
      <c r="CW187">
        <v>106</v>
      </c>
      <c r="CX187" t="str">
        <f>"% Provincia_"&amp;CW187</f>
        <v>% Provincia_106</v>
      </c>
      <c r="DB187">
        <v>106</v>
      </c>
      <c r="DC187" t="str">
        <f>"%A_"&amp;DB187</f>
        <v>%A_106</v>
      </c>
      <c r="DG187">
        <v>106</v>
      </c>
      <c r="DH187" t="str">
        <f>"%A_"&amp;DG187</f>
        <v>%A_106</v>
      </c>
      <c r="DL187">
        <v>106</v>
      </c>
      <c r="DM187" t="str">
        <f>"%A_"&amp;DL187</f>
        <v>%A_106</v>
      </c>
      <c r="DQ187" s="1"/>
      <c r="EG187">
        <v>78</v>
      </c>
      <c r="EH187" s="3" t="s">
        <v>17</v>
      </c>
      <c r="HS187">
        <v>75</v>
      </c>
      <c r="HT187" t="str">
        <f>"    [p_value_"&amp;HS187&amp; ",lb_"&amp;HS187&amp;",ub_"&amp;HS187&amp;"] = sp_andrews_te(Y_pre_"&amp;HS187&amp;",pobreza_"&amp;HS187&amp;"(:,T+s),A_"&amp;HS187&amp;",C,.05);"</f>
        <v xml:space="preserve">    [p_value_75,lb_75,ub_75] = sp_andrews_te(Y_pre_75,pobreza_75(:,T+s),A_75,C,.05);</v>
      </c>
      <c r="HZ187">
        <v>89</v>
      </c>
      <c r="IA187" t="str">
        <f>"    spillover_test_"&amp;HZ187&amp;"(s) = sp_andrews(Y_pre_"&amp;HZ187&amp;",pobreza_"&amp;HZ187&amp;"(:,T+s),A_"&amp;HZ187&amp;",C,d,alpha_sig);"</f>
        <v xml:space="preserve">    spillover_test_89(s) = sp_andrews(Y_pre_89,pobreza_89(:,T+s),A_89,C,d,alpha_sig);</v>
      </c>
      <c r="IG187">
        <v>106</v>
      </c>
      <c r="IH187" t="str">
        <f>"xlswrite('G:\Mi unidad\1. PROYECTOS TELLO 2022\SCM SPILL OVERS\outputs\pobreza\bajo_niv_educ\1%\simulacion_1\output_tests.xlsx',lb_vec_"&amp;IG187&amp;"','lb_vec_"&amp;IG187&amp;"');"</f>
        <v>xlswrite('G:\Mi unidad\1. PROYECTOS TELLO 2022\SCM SPILL OVERS\outputs\pobreza\bajo_niv_educ\1%\simulacion_1\output_tests.xlsx',lb_vec_106','lb_vec_106');</v>
      </c>
      <c r="IU187">
        <v>106</v>
      </c>
      <c r="IV187" t="str">
        <f>"xlswrite('G:\Mi unidad\1. PROYECTOS TELLO 2022\SCM SPILL OVERS\outputs\pobreza\bajo_ingreso\1%\simulacion_1\output_tests.xlsx',lb_vec_"&amp;IU187&amp;"','lb_vec_"&amp;IU187&amp;"');"</f>
        <v>xlswrite('G:\Mi unidad\1. PROYECTOS TELLO 2022\SCM SPILL OVERS\outputs\pobreza\bajo_ingreso\1%\simulacion_1\output_tests.xlsx',lb_vec_106','lb_vec_106');</v>
      </c>
      <c r="JG187">
        <v>106</v>
      </c>
      <c r="JH187" t="str">
        <f>"xlswrite('G:\Mi unidad\1. PROYECTOS TELLO 2022\SCM SPILL OVERS\outputs\pobreza\densidad\1%\simulacion_1\output_tests.xlsx',lb_vec_"&amp;JG187&amp;"','lb_vec_"&amp;JG187&amp;"');"</f>
        <v>xlswrite('G:\Mi unidad\1. PROYECTOS TELLO 2022\SCM SPILL OVERS\outputs\pobreza\densidad\1%\simulacion_1\output_tests.xlsx',lb_vec_106','lb_vec_106');</v>
      </c>
      <c r="JS187">
        <v>106</v>
      </c>
      <c r="JT187" t="str">
        <f>"xlswrite('G:\Mi unidad\1. PROYECTOS TELLO 2022\SCM SPILL OVERS\outputs\pobreza\densidad_g\1%\simulacion_1\output_tests.xlsx',lb_vec_"&amp;JS187&amp;"','lb_vec_"&amp;JS187&amp;"');"</f>
        <v>xlswrite('G:\Mi unidad\1. PROYECTOS TELLO 2022\SCM SPILL OVERS\outputs\pobreza\densidad_g\1%\simulacion_1\output_tests.xlsx',lb_vec_106','lb_vec_106');</v>
      </c>
      <c r="KE187">
        <v>106</v>
      </c>
      <c r="KF187" t="str">
        <f>"xlswrite('G:\Mi unidad\1. PROYECTOS TELLO 2022\SCM SPILL OVERS\outputs\pobreza\distancia_centro_salud\1%\simulacion_1\output_tests.xlsx',lb_vec_"&amp;KE187&amp;"','lb_vec_"&amp;KE187&amp;"');"</f>
        <v>xlswrite('G:\Mi unidad\1. PROYECTOS TELLO 2022\SCM SPILL OVERS\outputs\pobreza\distancia_centro_salud\1%\simulacion_1\output_tests.xlsx',lb_vec_106','lb_vec_106');</v>
      </c>
      <c r="KR187">
        <v>106</v>
      </c>
      <c r="KS187" t="str">
        <f>"xlswrite('G:\Mi unidad\1. PROYECTOS TELLO 2022\SCM SPILL OVERS\outputs\pobreza\informalidad\1%\simulacion_1\output_tests.xlsx',lb_vec_"&amp;KR187&amp;"','lb_vec_"&amp;KR187&amp;"');"</f>
        <v>xlswrite('G:\Mi unidad\1. PROYECTOS TELLO 2022\SCM SPILL OVERS\outputs\pobreza\informalidad\1%\simulacion_1\output_tests.xlsx',lb_vec_106','lb_vec_106');</v>
      </c>
      <c r="LE187">
        <v>106</v>
      </c>
      <c r="LF187" t="str">
        <f>"xlswrite('G:\Mi unidad\1. PROYECTOS TELLO 2022\SCM SPILL OVERS\outputs\pobreza\alimentos\1%\simulacion_1\output_tests.xlsx',lb_vec_"&amp;LE187&amp;"','lb_vec_"&amp;LE187&amp;"');"</f>
        <v>xlswrite('G:\Mi unidad\1. PROYECTOS TELLO 2022\SCM SPILL OVERS\outputs\pobreza\alimentos\1%\simulacion_1\output_tests.xlsx',lb_vec_106','lb_vec_106');</v>
      </c>
      <c r="LL187">
        <v>106</v>
      </c>
      <c r="LM187" t="str">
        <f>"xlswrite('G:\Mi unidad\1. PROYECTOS TELLO 2022\SCM SPILL OVERS\outputs\pobreza\jefe_hogar\1%\simulacion_1\output_tests.xlsx',lb_vec_"&amp;LL187&amp;"','lb_vec_"&amp;LL187&amp;"');"</f>
        <v>xlswrite('G:\Mi unidad\1. PROYECTOS TELLO 2022\SCM SPILL OVERS\outputs\pobreza\jefe_hogar\1%\simulacion_1\output_tests.xlsx',lb_vec_106','lb_vec_106');</v>
      </c>
      <c r="LS187">
        <v>106</v>
      </c>
      <c r="LT187" t="str">
        <f>"xlswrite('G:\Mi unidad\1. PROYECTOS TELLO 2022\SCM SPILL OVERS\outputs\pobreza\mujeres\1%\simulacion_1\output_tests.xlsx',lb_vec_"&amp;LS187&amp;"','lb_vec_"&amp;LS187&amp;"');"</f>
        <v>xlswrite('G:\Mi unidad\1. PROYECTOS TELLO 2022\SCM SPILL OVERS\outputs\pobreza\mujeres\1%\simulacion_1\output_tests.xlsx',lb_vec_106','lb_vec_106');</v>
      </c>
      <c r="ME187">
        <v>106</v>
      </c>
      <c r="MF187" t="str">
        <f>"xlswrite('G:\Mi unidad\1. PROYECTOS TELLO 2022\SCM SPILL OVERS\outputs\pobreza\criminalidad\1%\simulacion_1\output_tests.xlsx',lb_vec_"&amp;ME187&amp;"','lb_vec_"&amp;ME187&amp;"');"</f>
        <v>xlswrite('G:\Mi unidad\1. PROYECTOS TELLO 2022\SCM SPILL OVERS\outputs\pobreza\criminalidad\1%\simulacion_1\output_tests.xlsx',lb_vec_106','lb_vec_106');</v>
      </c>
    </row>
    <row r="188" spans="64:344" x14ac:dyDescent="0.3">
      <c r="BL188">
        <v>106</v>
      </c>
      <c r="BM188" s="1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P188">
        <v>106</v>
      </c>
      <c r="CQ188" t="str">
        <f>"% Provincia_"&amp;CP188</f>
        <v>% Provincia_106</v>
      </c>
      <c r="CW188">
        <v>106</v>
      </c>
      <c r="CX188" s="1" t="str">
        <f>"ind_"&amp;CW186&amp;" = xlsread('spillover_alimentos_"&amp;CW186&amp;".xlsx')"</f>
        <v>ind_105 = xlsread('spillover_alimentos_105.xlsx')</v>
      </c>
      <c r="DB188">
        <v>106</v>
      </c>
      <c r="DC188" t="str">
        <f>"% Provincia_"&amp;DB188</f>
        <v>% Provincia_106</v>
      </c>
      <c r="DG188">
        <v>106</v>
      </c>
      <c r="DH188" t="str">
        <f>"% Provincia_"&amp;DG188</f>
        <v>% Provincia_106</v>
      </c>
      <c r="DL188">
        <v>106</v>
      </c>
      <c r="DM188" t="str">
        <f>"% Provincia_"&amp;DL188</f>
        <v>% Provincia_106</v>
      </c>
      <c r="DQ188" s="1"/>
      <c r="EG188">
        <v>78</v>
      </c>
      <c r="EH188" s="1" t="str">
        <f>"Y_Ts_"&amp;EG188&amp;" = Y_"&amp;EG188&amp;"(:,T+s);"</f>
        <v>Y_Ts_78 = Y_78(:,T+s);</v>
      </c>
      <c r="HS188">
        <v>75</v>
      </c>
      <c r="HT188" t="str">
        <f>"    p_value_vec_"&amp;HS188&amp;"(s) = p_value_"&amp;HS188&amp;";"</f>
        <v xml:space="preserve">    p_value_vec_75(s) = p_value_75;</v>
      </c>
      <c r="HZ188">
        <v>89</v>
      </c>
      <c r="IA188" t="s">
        <v>18</v>
      </c>
      <c r="IG188">
        <v>106</v>
      </c>
      <c r="IH188" t="str">
        <f>"xlswrite('G:\Mi unidad\1. PROYECTOS TELLO 2022\SCM SPILL OVERS\outputs\pobreza\bajo_niv_educ\1%\simulacion_1\output_tests.xlsx',ub_vec_"&amp;IG188&amp;"','ub_vec_"&amp;IG188&amp;"');"</f>
        <v>xlswrite('G:\Mi unidad\1. PROYECTOS TELLO 2022\SCM SPILL OVERS\outputs\pobreza\bajo_niv_educ\1%\simulacion_1\output_tests.xlsx',ub_vec_106','ub_vec_106');</v>
      </c>
      <c r="IU188">
        <v>106</v>
      </c>
      <c r="IV188" t="str">
        <f>"xlswrite('G:\Mi unidad\1. PROYECTOS TELLO 2022\SCM SPILL OVERS\outputs\pobreza\bajo_ingreso\1%\simulacion_1\output_tests.xlsx',ub_vec_"&amp;IU188&amp;"','ub_vec_"&amp;IU188&amp;"');"</f>
        <v>xlswrite('G:\Mi unidad\1. PROYECTOS TELLO 2022\SCM SPILL OVERS\outputs\pobreza\bajo_ingreso\1%\simulacion_1\output_tests.xlsx',ub_vec_106','ub_vec_106');</v>
      </c>
      <c r="JG188">
        <v>106</v>
      </c>
      <c r="JH188" t="str">
        <f>"xlswrite('G:\Mi unidad\1. PROYECTOS TELLO 2022\SCM SPILL OVERS\outputs\pobreza\densidad\1%\simulacion_1\output_tests.xlsx',ub_vec_"&amp;JG188&amp;"','ub_vec_"&amp;JG188&amp;"');"</f>
        <v>xlswrite('G:\Mi unidad\1. PROYECTOS TELLO 2022\SCM SPILL OVERS\outputs\pobreza\densidad\1%\simulacion_1\output_tests.xlsx',ub_vec_106','ub_vec_106');</v>
      </c>
      <c r="JS188">
        <v>106</v>
      </c>
      <c r="JT188" t="str">
        <f>"xlswrite('G:\Mi unidad\1. PROYECTOS TELLO 2022\SCM SPILL OVERS\outputs\pobreza\densidad_g\1%\simulacion_1\output_tests.xlsx',ub_vec_"&amp;JS188&amp;"','ub_vec_"&amp;JS188&amp;"');"</f>
        <v>xlswrite('G:\Mi unidad\1. PROYECTOS TELLO 2022\SCM SPILL OVERS\outputs\pobreza\densidad_g\1%\simulacion_1\output_tests.xlsx',ub_vec_106','ub_vec_106');</v>
      </c>
      <c r="KE188">
        <v>106</v>
      </c>
      <c r="KF188" t="str">
        <f>"xlswrite('G:\Mi unidad\1. PROYECTOS TELLO 2022\SCM SPILL OVERS\outputs\pobreza\distancia_centro_salud\1%\simulacion_1\output_tests.xlsx',ub_vec_"&amp;KE188&amp;"','ub_vec_"&amp;KE188&amp;"');"</f>
        <v>xlswrite('G:\Mi unidad\1. PROYECTOS TELLO 2022\SCM SPILL OVERS\outputs\pobreza\distancia_centro_salud\1%\simulacion_1\output_tests.xlsx',ub_vec_106','ub_vec_106');</v>
      </c>
      <c r="KR188">
        <v>106</v>
      </c>
      <c r="KS188" t="str">
        <f>"xlswrite('G:\Mi unidad\1. PROYECTOS TELLO 2022\SCM SPILL OVERS\outputs\pobreza\informalidad\1%\simulacion_1\output_tests.xlsx',ub_vec_"&amp;KR188&amp;"','ub_vec_"&amp;KR188&amp;"');"</f>
        <v>xlswrite('G:\Mi unidad\1. PROYECTOS TELLO 2022\SCM SPILL OVERS\outputs\pobreza\informalidad\1%\simulacion_1\output_tests.xlsx',ub_vec_106','ub_vec_106');</v>
      </c>
      <c r="LE188">
        <v>106</v>
      </c>
      <c r="LF188" t="str">
        <f>"xlswrite('G:\Mi unidad\1. PROYECTOS TELLO 2022\SCM SPILL OVERS\outputs\pobreza\alimentos\1%\simulacion_1\output_tests.xlsx',ub_vec_"&amp;LE188&amp;"','ub_vec_"&amp;LE188&amp;"');"</f>
        <v>xlswrite('G:\Mi unidad\1. PROYECTOS TELLO 2022\SCM SPILL OVERS\outputs\pobreza\alimentos\1%\simulacion_1\output_tests.xlsx',ub_vec_106','ub_vec_106');</v>
      </c>
      <c r="LL188">
        <v>106</v>
      </c>
      <c r="LM188" t="str">
        <f>"xlswrite('G:\Mi unidad\1. PROYECTOS TELLO 2022\SCM SPILL OVERS\outputs\pobreza\jefe_hogar\1%\simulacion_1\output_tests.xlsx',ub_vec_"&amp;LL188&amp;"','ub_vec_"&amp;LL188&amp;"');"</f>
        <v>xlswrite('G:\Mi unidad\1. PROYECTOS TELLO 2022\SCM SPILL OVERS\outputs\pobreza\jefe_hogar\1%\simulacion_1\output_tests.xlsx',ub_vec_106','ub_vec_106');</v>
      </c>
      <c r="LS188">
        <v>106</v>
      </c>
      <c r="LT188" t="str">
        <f>"xlswrite('G:\Mi unidad\1. PROYECTOS TELLO 2022\SCM SPILL OVERS\outputs\pobreza\mujeres\1%\simulacion_1\output_tests.xlsx',ub_vec_"&amp;LS188&amp;"','ub_vec_"&amp;LS188&amp;"');"</f>
        <v>xlswrite('G:\Mi unidad\1. PROYECTOS TELLO 2022\SCM SPILL OVERS\outputs\pobreza\mujeres\1%\simulacion_1\output_tests.xlsx',ub_vec_106','ub_vec_106');</v>
      </c>
      <c r="ME188">
        <v>106</v>
      </c>
      <c r="MF188" t="str">
        <f>"xlswrite('G:\Mi unidad\1. PROYECTOS TELLO 2022\SCM SPILL OVERS\outputs\pobreza\criminalidad\1%\simulacion_1\output_tests.xlsx',ub_vec_"&amp;ME188&amp;"','ub_vec_"&amp;ME188&amp;"');"</f>
        <v>xlswrite('G:\Mi unidad\1. PROYECTOS TELLO 2022\SCM SPILL OVERS\outputs\pobreza\criminalidad\1%\simulacion_1\output_tests.xlsx',ub_vec_106','ub_vec_106');</v>
      </c>
    </row>
    <row r="189" spans="64:344" x14ac:dyDescent="0.3">
      <c r="BL189">
        <v>106</v>
      </c>
      <c r="BM189" s="1" t="str">
        <f>"A_"&amp;BL187&amp;"(:,ind_"&amp;BL187&amp;" == 0) = [];"</f>
        <v>A_106(:,ind_106 == 0) = [];</v>
      </c>
      <c r="BR189">
        <v>106</v>
      </c>
      <c r="BS189" s="1" t="str">
        <f>"ind_"&amp;BR187&amp;" = xlsread('spillover_bajo_niv_educ_"&amp;BR187&amp;".xlsx')"</f>
        <v>ind_106 = xlsread('spillover_bajo_niv_educ_106.xlsx')</v>
      </c>
      <c r="BX189">
        <v>106</v>
      </c>
      <c r="BY189" s="1" t="str">
        <f>"ind_"&amp;BX187&amp;" = xlsread('spillover_bajo_ingreso_"&amp;BX187&amp;".xlsx')"</f>
        <v>ind_106 = xlsread('spillover_bajo_ingreso_106.xlsx')</v>
      </c>
      <c r="CD189">
        <v>106</v>
      </c>
      <c r="CE189" s="1" t="str">
        <f>"ind_"&amp;CD187&amp;" = xlsread('spillover_densidad_"&amp;CD187&amp;".xlsx')"</f>
        <v>ind_106 = xlsread('spillover_densidad_106.xlsx')</v>
      </c>
      <c r="CJ189">
        <v>106</v>
      </c>
      <c r="CK189" s="1" t="str">
        <f>"ind_"&amp;CJ187&amp;" = xlsread('spillover_densidad_g_"&amp;CJ187&amp;".xlsx')"</f>
        <v>ind_106 = xlsread('spillover_densidad_g_106.xlsx')</v>
      </c>
      <c r="CP189">
        <v>106</v>
      </c>
      <c r="CQ189" s="1" t="str">
        <f>"ind_"&amp;CP187&amp;" = xlsread('spillover_tiempo_cs_"&amp;CP187&amp;".xlsx')"</f>
        <v>ind_106 = xlsread('spillover_tiempo_cs_106.xlsx')</v>
      </c>
      <c r="CW189">
        <v>106</v>
      </c>
      <c r="CX189" s="1" t="str">
        <f>"A_"&amp;CW186&amp;" = eye(N);"</f>
        <v>A_105 = eye(N);</v>
      </c>
      <c r="DB189">
        <v>106</v>
      </c>
      <c r="DC189" s="1" t="str">
        <f>"ind_"&amp;DB187&amp;" = xlsread('spillover_criminalidad_"&amp;DB187&amp;".xlsx')"</f>
        <v>ind_106 = xlsread('spillover_criminalidad_106.xlsx')</v>
      </c>
      <c r="DG189">
        <v>106</v>
      </c>
      <c r="DH189" s="1" t="str">
        <f>"ind_"&amp;DG187&amp;" = xlsread('spillover_jefe_hogar_"&amp;DG187&amp;".xlsx')"</f>
        <v>ind_106 = xlsread('spillover_jefe_hogar_106.xlsx')</v>
      </c>
      <c r="DL189">
        <v>106</v>
      </c>
      <c r="DM189" s="1" t="str">
        <f>"ind_"&amp;DL187&amp;" = xlsread('spillover_mujeres_"&amp;DL187&amp;".xlsx')"</f>
        <v>ind_106 = xlsread('spillover_mujeres_106.xlsx')</v>
      </c>
      <c r="DQ189" s="1"/>
      <c r="EG189">
        <v>78</v>
      </c>
      <c r="EH189" s="1" t="str">
        <f>"gamma_hat_"&amp;EG188&amp;" = (A_"&amp;EG188&amp;"'*M_hat_"&amp;EG188&amp;"*A_"&amp;EG188&amp;")\(A_"&amp;EG188&amp;"'*(eye(N)-B_hat_"&amp;EG188&amp;")'*((eye(N)-B_hat_"&amp;EG188&amp;")*Y_Ts_"&amp;EG188&amp;"-a_hat_"&amp;EG188&amp;"));"</f>
        <v>gamma_hat_78 = (A_78'*M_hat_78*A_78)\(A_78'*(eye(N)-B_hat_78)'*((eye(N)-B_hat_78)*Y_Ts_78-a_hat_78));</v>
      </c>
      <c r="HS189">
        <v>75</v>
      </c>
      <c r="HT189" t="str">
        <f>"    lb_vec_"&amp;HS189&amp;"(s) = lb_"&amp;HS189&amp;";"</f>
        <v xml:space="preserve">    lb_vec_75(s) = lb_75;</v>
      </c>
      <c r="HZ189">
        <v>91</v>
      </c>
      <c r="IA189" t="str">
        <f>"spillover_test_"&amp;HZ189&amp;" = zeros(1,S);"</f>
        <v>spillover_test_91 = zeros(1,S);</v>
      </c>
      <c r="IG189">
        <v>106</v>
      </c>
      <c r="IH189" t="str">
        <f>"xlswrite('G:\Mi unidad\1. PROYECTOS TELLO 2022\SCM SPILL OVERS\outputs\pobreza\bajo_niv_educ\1%\simulacion_1\output_tests.xlsx',p_value_vec_"&amp;IG189&amp;"','p_value_vec_"&amp;IG189&amp;"');"</f>
        <v>xlswrite('G:\Mi unidad\1. PROYECTOS TELLO 2022\SCM SPILL OVERS\outputs\pobreza\bajo_niv_educ\1%\simulacion_1\output_tests.xlsx',p_value_vec_106','p_value_vec_106');</v>
      </c>
      <c r="IU189">
        <v>106</v>
      </c>
      <c r="IV189" t="str">
        <f>"xlswrite('G:\Mi unidad\1. PROYECTOS TELLO 2022\SCM SPILL OVERS\outputs\pobreza\bajo_ingreso\1%\simulacion_1\output_tests.xlsx',p_value_vec_"&amp;IU189&amp;"','p_value_vec_"&amp;IU189&amp;"');"</f>
        <v>xlswrite('G:\Mi unidad\1. PROYECTOS TELLO 2022\SCM SPILL OVERS\outputs\pobreza\bajo_ingreso\1%\simulacion_1\output_tests.xlsx',p_value_vec_106','p_value_vec_106');</v>
      </c>
      <c r="JG189">
        <v>106</v>
      </c>
      <c r="JH189" t="str">
        <f>"xlswrite('G:\Mi unidad\1. PROYECTOS TELLO 2022\SCM SPILL OVERS\outputs\pobreza\densidad\1%\simulacion_1\output_tests.xlsx',p_value_vec_"&amp;JG189&amp;"','p_value_vec_"&amp;JG189&amp;"');"</f>
        <v>xlswrite('G:\Mi unidad\1. PROYECTOS TELLO 2022\SCM SPILL OVERS\outputs\pobreza\densidad\1%\simulacion_1\output_tests.xlsx',p_value_vec_106','p_value_vec_106');</v>
      </c>
      <c r="JS189">
        <v>106</v>
      </c>
      <c r="JT189" t="str">
        <f>"xlswrite('G:\Mi unidad\1. PROYECTOS TELLO 2022\SCM SPILL OVERS\outputs\pobreza\densidad_g\1%\simulacion_1\output_tests.xlsx',p_value_vec_"&amp;JS189&amp;"','p_value_vec_"&amp;JS189&amp;"');"</f>
        <v>xlswrite('G:\Mi unidad\1. PROYECTOS TELLO 2022\SCM SPILL OVERS\outputs\pobreza\densidad_g\1%\simulacion_1\output_tests.xlsx',p_value_vec_106','p_value_vec_106');</v>
      </c>
      <c r="KE189">
        <v>106</v>
      </c>
      <c r="KF189" t="str">
        <f>"xlswrite('G:\Mi unidad\1. PROYECTOS TELLO 2022\SCM SPILL OVERS\outputs\pobreza\distancia_centro_salud\1%\simulacion_1\output_tests.xlsx',p_value_vec_"&amp;KE189&amp;"','p_value_vec_"&amp;KE189&amp;"');"</f>
        <v>xlswrite('G:\Mi unidad\1. PROYECTOS TELLO 2022\SCM SPILL OVERS\outputs\pobreza\distancia_centro_salud\1%\simulacion_1\output_tests.xlsx',p_value_vec_106','p_value_vec_106');</v>
      </c>
      <c r="KR189">
        <v>106</v>
      </c>
      <c r="KS189" t="str">
        <f>"xlswrite('G:\Mi unidad\1. PROYECTOS TELLO 2022\SCM SPILL OVERS\outputs\pobreza\informalidad\1%\simulacion_1\output_tests.xlsx',p_value_vec_"&amp;KR189&amp;"','p_value_vec_"&amp;KR189&amp;"');"</f>
        <v>xlswrite('G:\Mi unidad\1. PROYECTOS TELLO 2022\SCM SPILL OVERS\outputs\pobreza\informalidad\1%\simulacion_1\output_tests.xlsx',p_value_vec_106','p_value_vec_106');</v>
      </c>
      <c r="LE189">
        <v>106</v>
      </c>
      <c r="LF189" t="str">
        <f>"xlswrite('G:\Mi unidad\1. PROYECTOS TELLO 2022\SCM SPILL OVERS\outputs\pobreza\alimentos\1%\simulacion_1\output_tests.xlsx',p_value_vec_"&amp;LE189&amp;"','p_value_vec_"&amp;LE189&amp;"');"</f>
        <v>xlswrite('G:\Mi unidad\1. PROYECTOS TELLO 2022\SCM SPILL OVERS\outputs\pobreza\alimentos\1%\simulacion_1\output_tests.xlsx',p_value_vec_106','p_value_vec_106');</v>
      </c>
      <c r="LL189">
        <v>106</v>
      </c>
      <c r="LM189" t="str">
        <f>"xlswrite('G:\Mi unidad\1. PROYECTOS TELLO 2022\SCM SPILL OVERS\outputs\pobreza\jefe_hogar\1%\simulacion_1\output_tests.xlsx',p_value_vec_"&amp;LL189&amp;"','p_value_vec_"&amp;LL189&amp;"');"</f>
        <v>xlswrite('G:\Mi unidad\1. PROYECTOS TELLO 2022\SCM SPILL OVERS\outputs\pobreza\jefe_hogar\1%\simulacion_1\output_tests.xlsx',p_value_vec_106','p_value_vec_106');</v>
      </c>
      <c r="LS189">
        <v>106</v>
      </c>
      <c r="LT189" t="str">
        <f>"xlswrite('G:\Mi unidad\1. PROYECTOS TELLO 2022\SCM SPILL OVERS\outputs\pobreza\mujeres\1%\simulacion_1\output_tests.xlsx',p_value_vec_"&amp;LS189&amp;"','p_value_vec_"&amp;LS189&amp;"');"</f>
        <v>xlswrite('G:\Mi unidad\1. PROYECTOS TELLO 2022\SCM SPILL OVERS\outputs\pobreza\mujeres\1%\simulacion_1\output_tests.xlsx',p_value_vec_106','p_value_vec_106');</v>
      </c>
      <c r="ME189">
        <v>106</v>
      </c>
      <c r="MF189" t="str">
        <f>"xlswrite('G:\Mi unidad\1. PROYECTOS TELLO 2022\SCM SPILL OVERS\outputs\pobreza\criminalidad\1%\simulacion_1\output_tests.xlsx',p_value_vec_"&amp;ME189&amp;"','p_value_vec_"&amp;ME189&amp;"');"</f>
        <v>xlswrite('G:\Mi unidad\1. PROYECTOS TELLO 2022\SCM SPILL OVERS\outputs\pobreza\criminalidad\1%\simulacion_1\output_tests.xlsx',p_value_vec_106','p_value_vec_106');</v>
      </c>
    </row>
    <row r="190" spans="64:344" x14ac:dyDescent="0.3">
      <c r="BL190">
        <v>106</v>
      </c>
      <c r="BR190">
        <v>106</v>
      </c>
      <c r="BS190" s="1" t="str">
        <f>"A_"&amp;BR187&amp;" = eye(N);"</f>
        <v>A_106 = eye(N);</v>
      </c>
      <c r="BX190">
        <v>106</v>
      </c>
      <c r="BY190" s="1" t="str">
        <f>"A_"&amp;BX187&amp;" = eye(N);"</f>
        <v>A_106 = eye(N);</v>
      </c>
      <c r="CD190">
        <v>106</v>
      </c>
      <c r="CE190" s="1" t="str">
        <f>"A_"&amp;CD187&amp;" = eye(N);"</f>
        <v>A_106 = eye(N);</v>
      </c>
      <c r="CJ190">
        <v>106</v>
      </c>
      <c r="CK190" s="1" t="str">
        <f>"A_"&amp;CJ187&amp;" = eye(N);"</f>
        <v>A_106 = eye(N);</v>
      </c>
      <c r="CP190">
        <v>106</v>
      </c>
      <c r="CQ190" s="1" t="str">
        <f>"A_"&amp;CP187&amp;" = eye(N);"</f>
        <v>A_106 = eye(N);</v>
      </c>
      <c r="CW190">
        <v>106</v>
      </c>
      <c r="CX190" s="1" t="str">
        <f>"A_"&amp;CW186&amp;"(:,ind_"&amp;CW186&amp;" == 0) = [];"</f>
        <v>A_105(:,ind_105 == 0) = [];</v>
      </c>
      <c r="DB190">
        <v>106</v>
      </c>
      <c r="DC190" s="1" t="str">
        <f>"A_"&amp;DB187&amp;" = eye(N);"</f>
        <v>A_106 = eye(N);</v>
      </c>
      <c r="DG190">
        <v>106</v>
      </c>
      <c r="DH190" s="1" t="str">
        <f>"A_"&amp;DG187&amp;" = eye(N);"</f>
        <v>A_106 = eye(N);</v>
      </c>
      <c r="DL190">
        <v>106</v>
      </c>
      <c r="DM190" s="1" t="str">
        <f>"A_"&amp;DL187&amp;" = eye(N);"</f>
        <v>A_106 = eye(N);</v>
      </c>
      <c r="DQ190" s="1"/>
      <c r="EG190">
        <v>78</v>
      </c>
      <c r="EH190" s="1" t="str">
        <f>"alpha_hat_"&amp;EG190&amp;" = A_"&amp;EG190&amp;"*gamma_hat_"&amp;EG190&amp;";"</f>
        <v>alpha_hat_78 = A_78*gamma_hat_78;</v>
      </c>
      <c r="HS190">
        <v>75</v>
      </c>
      <c r="HT190" t="str">
        <f>"    ub_vec_"&amp;HS190&amp;"(s) = ub_"&amp;HS189&amp;";"</f>
        <v xml:space="preserve">    ub_vec_75(s) = ub_75;</v>
      </c>
      <c r="HZ190">
        <v>91</v>
      </c>
      <c r="IA190" t="s">
        <v>35</v>
      </c>
      <c r="IG190">
        <v>106</v>
      </c>
      <c r="IH190" t="str">
        <f>"xlswrite('G:\Mi unidad\1. PROYECTOS TELLO 2022\SCM SPILL OVERS\outputs\pobreza\bajo_niv_educ\1%\simulacion_1\output_tests.xlsx',alpha1_hat_vec_"&amp;IG190&amp;"','alpha1_hat_vec_"&amp;IG190&amp;"');"</f>
        <v>xlswrite('G:\Mi unidad\1. PROYECTOS TELLO 2022\SCM SPILL OVERS\outputs\pobreza\bajo_niv_educ\1%\simulacion_1\output_tests.xlsx',alpha1_hat_vec_106','alpha1_hat_vec_106');</v>
      </c>
      <c r="IU190">
        <v>106</v>
      </c>
      <c r="IV190" t="str">
        <f>"xlswrite('G:\Mi unidad\1. PROYECTOS TELLO 2022\SCM SPILL OVERS\outputs\pobreza\bajo_ingreso\1%\simulacion_1\output_tests.xlsx',alpha1_hat_vec_"&amp;IU190&amp;"','alpha1_hat_vec_"&amp;IU190&amp;"');"</f>
        <v>xlswrite('G:\Mi unidad\1. PROYECTOS TELLO 2022\SCM SPILL OVERS\outputs\pobreza\bajo_ingreso\1%\simulacion_1\output_tests.xlsx',alpha1_hat_vec_106','alpha1_hat_vec_106');</v>
      </c>
      <c r="JG190">
        <v>106</v>
      </c>
      <c r="JH190" t="str">
        <f>"xlswrite('G:\Mi unidad\1. PROYECTOS TELLO 2022\SCM SPILL OVERS\outputs\pobreza\densidad\1%\simulacion_1\output_tests.xlsx',alpha1_hat_vec_"&amp;JG190&amp;"','alpha1_hat_vec_"&amp;JG190&amp;"');"</f>
        <v>xlswrite('G:\Mi unidad\1. PROYECTOS TELLO 2022\SCM SPILL OVERS\outputs\pobreza\densidad\1%\simulacion_1\output_tests.xlsx',alpha1_hat_vec_106','alpha1_hat_vec_106');</v>
      </c>
      <c r="JS190">
        <v>106</v>
      </c>
      <c r="JT190" t="str">
        <f>"xlswrite('G:\Mi unidad\1. PROYECTOS TELLO 2022\SCM SPILL OVERS\outputs\pobreza\densidad_g\1%\simulacion_1\output_tests.xlsx',alpha1_hat_vec_"&amp;JS190&amp;"','alpha1_hat_vec_"&amp;JS190&amp;"');"</f>
        <v>xlswrite('G:\Mi unidad\1. PROYECTOS TELLO 2022\SCM SPILL OVERS\outputs\pobreza\densidad_g\1%\simulacion_1\output_tests.xlsx',alpha1_hat_vec_106','alpha1_hat_vec_106');</v>
      </c>
      <c r="KE190">
        <v>106</v>
      </c>
      <c r="KF190" t="str">
        <f>"xlswrite('G:\Mi unidad\1. PROYECTOS TELLO 2022\SCM SPILL OVERS\outputs\pobreza\distancia_centro_salud\1%\simulacion_1\output_tests.xlsx',alpha1_hat_vec_"&amp;KE190&amp;"','alpha1_hat_vec_"&amp;KE190&amp;"');"</f>
        <v>xlswrite('G:\Mi unidad\1. PROYECTOS TELLO 2022\SCM SPILL OVERS\outputs\pobreza\distancia_centro_salud\1%\simulacion_1\output_tests.xlsx',alpha1_hat_vec_106','alpha1_hat_vec_106');</v>
      </c>
      <c r="KR190">
        <v>106</v>
      </c>
      <c r="KS190" t="str">
        <f>"xlswrite('G:\Mi unidad\1. PROYECTOS TELLO 2022\SCM SPILL OVERS\outputs\pobreza\informalidad\1%\simulacion_1\output_tests.xlsx',alpha1_hat_vec_"&amp;KR190&amp;"','alpha1_hat_vec_"&amp;KR190&amp;"');"</f>
        <v>xlswrite('G:\Mi unidad\1. PROYECTOS TELLO 2022\SCM SPILL OVERS\outputs\pobreza\informalidad\1%\simulacion_1\output_tests.xlsx',alpha1_hat_vec_106','alpha1_hat_vec_106');</v>
      </c>
      <c r="LE190">
        <v>106</v>
      </c>
      <c r="LF190" t="str">
        <f>"xlswrite('G:\Mi unidad\1. PROYECTOS TELLO 2022\SCM SPILL OVERS\outputs\pobreza\alimentos\1%\simulacion_1\output_tests.xlsx',alpha1_hat_vec_"&amp;LE190&amp;"','alpha1_hat_vec_"&amp;LE190&amp;"');"</f>
        <v>xlswrite('G:\Mi unidad\1. PROYECTOS TELLO 2022\SCM SPILL OVERS\outputs\pobreza\alimentos\1%\simulacion_1\output_tests.xlsx',alpha1_hat_vec_106','alpha1_hat_vec_106');</v>
      </c>
      <c r="LL190">
        <v>106</v>
      </c>
      <c r="LM190" t="str">
        <f>"xlswrite('G:\Mi unidad\1. PROYECTOS TELLO 2022\SCM SPILL OVERS\outputs\pobreza\jefe_hogar\1%\simulacion_1\output_tests.xlsx',alpha1_hat_vec_"&amp;LL190&amp;"','alpha1_hat_vec_"&amp;LL190&amp;"');"</f>
        <v>xlswrite('G:\Mi unidad\1. PROYECTOS TELLO 2022\SCM SPILL OVERS\outputs\pobreza\jefe_hogar\1%\simulacion_1\output_tests.xlsx',alpha1_hat_vec_106','alpha1_hat_vec_106');</v>
      </c>
      <c r="LS190">
        <v>106</v>
      </c>
      <c r="LT190" t="str">
        <f>"xlswrite('G:\Mi unidad\1. PROYECTOS TELLO 2022\SCM SPILL OVERS\outputs\pobreza\mujeres\1%\simulacion_1\output_tests.xlsx',alpha1_hat_vec_"&amp;LS190&amp;"','alpha1_hat_vec_"&amp;LS190&amp;"');"</f>
        <v>xlswrite('G:\Mi unidad\1. PROYECTOS TELLO 2022\SCM SPILL OVERS\outputs\pobreza\mujeres\1%\simulacion_1\output_tests.xlsx',alpha1_hat_vec_106','alpha1_hat_vec_106');</v>
      </c>
      <c r="ME190">
        <v>106</v>
      </c>
      <c r="MF190" t="str">
        <f>"xlswrite('G:\Mi unidad\1. PROYECTOS TELLO 2022\SCM SPILL OVERS\outputs\pobreza\criminalidad\1%\simulacion_1\output_tests.xlsx',alpha1_hat_vec_"&amp;ME190&amp;"','alpha1_hat_vec_"&amp;ME190&amp;"');"</f>
        <v>xlswrite('G:\Mi unidad\1. PROYECTOS TELLO 2022\SCM SPILL OVERS\outputs\pobreza\criminalidad\1%\simulacion_1\output_tests.xlsx',alpha1_hat_vec_106','alpha1_hat_vec_106');</v>
      </c>
    </row>
    <row r="191" spans="64:344" x14ac:dyDescent="0.3">
      <c r="BL191">
        <v>106</v>
      </c>
      <c r="BR191">
        <v>106</v>
      </c>
      <c r="BS191" s="1" t="str">
        <f>"A_"&amp;BR187&amp;"(:,ind_"&amp;BR187&amp;" == 0) = [];"</f>
        <v>A_106(:,ind_106 == 0) = [];</v>
      </c>
      <c r="BX191">
        <v>106</v>
      </c>
      <c r="BY191" s="1" t="str">
        <f>"A_"&amp;BX187&amp;"(:,ind_"&amp;BX187&amp;" == 0) = [];"</f>
        <v>A_106(:,ind_106 == 0) = [];</v>
      </c>
      <c r="CD191">
        <v>106</v>
      </c>
      <c r="CE191" s="1" t="str">
        <f>"A_"&amp;CD187&amp;"(:,ind_"&amp;CD187&amp;" == 0) = [];"</f>
        <v>A_106(:,ind_106 == 0) = [];</v>
      </c>
      <c r="CJ191">
        <v>106</v>
      </c>
      <c r="CK191" s="1" t="str">
        <f>"A_"&amp;CJ187&amp;"(:,ind_"&amp;CJ187&amp;" == 0) = [];"</f>
        <v>A_106(:,ind_106 == 0) = [];</v>
      </c>
      <c r="CP191">
        <v>106</v>
      </c>
      <c r="CQ191" s="1" t="str">
        <f>"A_"&amp;CP187&amp;"(:,ind_"&amp;CP187&amp;" == 0) = [];"</f>
        <v>A_106(:,ind_106 == 0) = [];</v>
      </c>
      <c r="CW191">
        <v>106</v>
      </c>
      <c r="CX191" t="str">
        <f>"%A_"&amp;CW191</f>
        <v>%A_106</v>
      </c>
      <c r="DB191">
        <v>106</v>
      </c>
      <c r="DC191" s="1" t="str">
        <f>"A_"&amp;DB187&amp;"(:,ind_"&amp;DB187&amp;" == 0) = [];"</f>
        <v>A_106(:,ind_106 == 0) = [];</v>
      </c>
      <c r="DG191">
        <v>106</v>
      </c>
      <c r="DH191" s="1" t="str">
        <f>"A_"&amp;DG187&amp;"(:,ind_"&amp;DG187&amp;" == 0) = [];"</f>
        <v>A_106(:,ind_106 == 0) = [];</v>
      </c>
      <c r="DL191">
        <v>106</v>
      </c>
      <c r="DM191" s="1" t="str">
        <f>"A_"&amp;DL187&amp;"(:,ind_"&amp;DL187&amp;" == 0) = [];"</f>
        <v>A_106(:,ind_106 == 0) = [];</v>
      </c>
      <c r="DQ191" s="1"/>
      <c r="EG191">
        <v>78</v>
      </c>
      <c r="EH191" s="1" t="str">
        <f>"alpha1_hat_vec_"&amp;EG191&amp;"(s) = alpha_hat_"&amp;EG191&amp;"(1);"</f>
        <v>alpha1_hat_vec_78(s) = alpha_hat_78(1);</v>
      </c>
      <c r="HS191">
        <v>75</v>
      </c>
      <c r="HT191" t="s">
        <v>18</v>
      </c>
      <c r="HZ191">
        <v>91</v>
      </c>
      <c r="IA191" t="s">
        <v>36</v>
      </c>
      <c r="IG191">
        <v>106</v>
      </c>
      <c r="IH191" t="str">
        <f>"xlswrite('G:\Mi unidad\1. PROYECTOS TELLO 2022\SCM SPILL OVERS\outputs\pobreza\bajo_niv_educ\1%\simulacion_1\output_tests.xlsx',spillover_test_"&amp;IG191&amp;"','sp_test_"&amp;IG191&amp;"');"</f>
        <v>xlswrite('G:\Mi unidad\1. PROYECTOS TELLO 2022\SCM SPILL OVERS\outputs\pobreza\bajo_niv_educ\1%\simulacion_1\output_tests.xlsx',spillover_test_106','sp_test_106');</v>
      </c>
      <c r="IU191">
        <v>106</v>
      </c>
      <c r="IV191" t="str">
        <f>"xlswrite('G:\Mi unidad\1. PROYECTOS TELLO 2022\SCM SPILL OVERS\outputs\pobreza\bajo_ingreso\1%\simulacion_1\output_tests.xlsx',spillover_test_"&amp;IU191&amp;"','sp_test_"&amp;IU191&amp;"');"</f>
        <v>xlswrite('G:\Mi unidad\1. PROYECTOS TELLO 2022\SCM SPILL OVERS\outputs\pobreza\bajo_ingreso\1%\simulacion_1\output_tests.xlsx',spillover_test_106','sp_test_106');</v>
      </c>
      <c r="JG191">
        <v>106</v>
      </c>
      <c r="JH191" t="str">
        <f>"xlswrite('G:\Mi unidad\1. PROYECTOS TELLO 2022\SCM SPILL OVERS\outputs\pobreza\densidad\1%\simulacion_1\output_tests.xlsx',spillover_test_"&amp;JG191&amp;"','sp_test_"&amp;JG191&amp;"');"</f>
        <v>xlswrite('G:\Mi unidad\1. PROYECTOS TELLO 2022\SCM SPILL OVERS\outputs\pobreza\densidad\1%\simulacion_1\output_tests.xlsx',spillover_test_106','sp_test_106');</v>
      </c>
      <c r="JS191">
        <v>106</v>
      </c>
      <c r="JT191" t="str">
        <f>"xlswrite('G:\Mi unidad\1. PROYECTOS TELLO 2022\SCM SPILL OVERS\outputs\pobreza\densidad_g\1%\simulacion_1\output_tests.xlsx',spillover_test_"&amp;JS191&amp;"','sp_test_"&amp;JS191&amp;"');"</f>
        <v>xlswrite('G:\Mi unidad\1. PROYECTOS TELLO 2022\SCM SPILL OVERS\outputs\pobreza\densidad_g\1%\simulacion_1\output_tests.xlsx',spillover_test_106','sp_test_106');</v>
      </c>
      <c r="KE191">
        <v>106</v>
      </c>
      <c r="KF191" t="str">
        <f>"xlswrite('G:\Mi unidad\1. PROYECTOS TELLO 2022\SCM SPILL OVERS\outputs\pobreza\distancia_centro_salud\1%\simulacion_1\output_tests.xlsx',spillover_test_"&amp;KE191&amp;"','sp_test_"&amp;KE191&amp;"');"</f>
        <v>xlswrite('G:\Mi unidad\1. PROYECTOS TELLO 2022\SCM SPILL OVERS\outputs\pobreza\distancia_centro_salud\1%\simulacion_1\output_tests.xlsx',spillover_test_106','sp_test_106');</v>
      </c>
      <c r="KR191">
        <v>106</v>
      </c>
      <c r="KS191" t="str">
        <f>"xlswrite('G:\Mi unidad\1. PROYECTOS TELLO 2022\SCM SPILL OVERS\outputs\pobreza\informalidad\1%\simulacion_1\output_tests.xlsx',spillover_test_"&amp;KR191&amp;"','sp_test_"&amp;KR191&amp;"');"</f>
        <v>xlswrite('G:\Mi unidad\1. PROYECTOS TELLO 2022\SCM SPILL OVERS\outputs\pobreza\informalidad\1%\simulacion_1\output_tests.xlsx',spillover_test_106','sp_test_106');</v>
      </c>
      <c r="LE191">
        <v>106</v>
      </c>
      <c r="LF191" t="str">
        <f>"xlswrite('G:\Mi unidad\1. PROYECTOS TELLO 2022\SCM SPILL OVERS\outputs\pobreza\alimentos\1%\simulacion_1\output_tests.xlsx',spillover_test_"&amp;LE191&amp;"','sp_test_"&amp;LE191&amp;"');"</f>
        <v>xlswrite('G:\Mi unidad\1. PROYECTOS TELLO 2022\SCM SPILL OVERS\outputs\pobreza\alimentos\1%\simulacion_1\output_tests.xlsx',spillover_test_106','sp_test_106');</v>
      </c>
      <c r="LL191">
        <v>106</v>
      </c>
      <c r="LM191" t="str">
        <f>"xlswrite('G:\Mi unidad\1. PROYECTOS TELLO 2022\SCM SPILL OVERS\outputs\pobreza\jefe_hogar\1%\simulacion_1\output_tests.xlsx',spillover_test_"&amp;LL191&amp;"','sp_test_"&amp;LL191&amp;"');"</f>
        <v>xlswrite('G:\Mi unidad\1. PROYECTOS TELLO 2022\SCM SPILL OVERS\outputs\pobreza\jefe_hogar\1%\simulacion_1\output_tests.xlsx',spillover_test_106','sp_test_106');</v>
      </c>
      <c r="LS191">
        <v>106</v>
      </c>
      <c r="LT191" t="str">
        <f>"xlswrite('G:\Mi unidad\1. PROYECTOS TELLO 2022\SCM SPILL OVERS\outputs\pobreza\mujeres\1%\simulacion_1\output_tests.xlsx',spillover_test_"&amp;LS191&amp;"','sp_test_"&amp;LS191&amp;"');"</f>
        <v>xlswrite('G:\Mi unidad\1. PROYECTOS TELLO 2022\SCM SPILL OVERS\outputs\pobreza\mujeres\1%\simulacion_1\output_tests.xlsx',spillover_test_106','sp_test_106');</v>
      </c>
      <c r="ME191">
        <v>106</v>
      </c>
      <c r="MF191" t="str">
        <f>"xlswrite('G:\Mi unidad\1. PROYECTOS TELLO 2022\SCM SPILL OVERS\outputs\pobreza\criminalidad\1%\simulacion_1\output_tests.xlsx',spillover_test_"&amp;ME191&amp;"','sp_test_"&amp;ME191&amp;"');"</f>
        <v>xlswrite('G:\Mi unidad\1. PROYECTOS TELLO 2022\SCM SPILL OVERS\outputs\pobreza\criminalidad\1%\simulacion_1\output_tests.xlsx',spillover_test_106','sp_test_106');</v>
      </c>
    </row>
    <row r="192" spans="64:344" x14ac:dyDescent="0.3">
      <c r="BL192">
        <v>107</v>
      </c>
      <c r="BM192" s="1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P192">
        <v>107</v>
      </c>
      <c r="CQ192" t="str">
        <f>"%A_"&amp;CP192</f>
        <v>%A_107</v>
      </c>
      <c r="CW192">
        <v>107</v>
      </c>
      <c r="CX192" t="str">
        <f>"% Provincia_"&amp;CW192</f>
        <v>% Provincia_107</v>
      </c>
      <c r="DB192">
        <v>107</v>
      </c>
      <c r="DC192" t="str">
        <f>"%A_"&amp;DB192</f>
        <v>%A_107</v>
      </c>
      <c r="DG192">
        <v>107</v>
      </c>
      <c r="DH192" t="str">
        <f>"%A_"&amp;DG192</f>
        <v>%A_107</v>
      </c>
      <c r="DL192">
        <v>107</v>
      </c>
      <c r="DM192" t="str">
        <f>"%A_"&amp;DL192</f>
        <v>%A_107</v>
      </c>
      <c r="DQ192" s="1"/>
      <c r="EG192">
        <v>78</v>
      </c>
      <c r="EH192" s="1" t="str">
        <f>"synthetic_control_sp_"&amp;EG192&amp;"(T+s) = Y_"&amp;EG192&amp;"(1,T+s)-alpha1_hat_vec_"&amp;EG192&amp;"(s);"</f>
        <v>synthetic_control_sp_78(T+s) = Y_78(1,T+s)-alpha1_hat_vec_78(s);</v>
      </c>
      <c r="HS192">
        <v>76</v>
      </c>
      <c r="HT192" t="str">
        <f>"p_value_vec_"&amp;HS192&amp;" = zeros(1,S);"</f>
        <v>p_value_vec_76 = zeros(1,S);</v>
      </c>
      <c r="HZ192">
        <v>91</v>
      </c>
      <c r="IA192" t="s">
        <v>37</v>
      </c>
      <c r="IG192">
        <v>107</v>
      </c>
      <c r="IH192" t="str">
        <f>"xlswrite('G:\Mi unidad\1. PROYECTOS TELLO 2022\SCM SPILL OVERS\outputs\pobreza\bajo_niv_educ\1%\simulacion_1\output_tests.xlsx',lb_vec_"&amp;IG192&amp;"','lb_vec_"&amp;IG192&amp;"');"</f>
        <v>xlswrite('G:\Mi unidad\1. PROYECTOS TELLO 2022\SCM SPILL OVERS\outputs\pobreza\bajo_niv_educ\1%\simulacion_1\output_tests.xlsx',lb_vec_107','lb_vec_107');</v>
      </c>
      <c r="IU192">
        <v>107</v>
      </c>
      <c r="IV192" t="str">
        <f>"xlswrite('G:\Mi unidad\1. PROYECTOS TELLO 2022\SCM SPILL OVERS\outputs\pobreza\bajo_ingreso\1%\simulacion_1\output_tests.xlsx',lb_vec_"&amp;IU192&amp;"','lb_vec_"&amp;IU192&amp;"');"</f>
        <v>xlswrite('G:\Mi unidad\1. PROYECTOS TELLO 2022\SCM SPILL OVERS\outputs\pobreza\bajo_ingreso\1%\simulacion_1\output_tests.xlsx',lb_vec_107','lb_vec_107');</v>
      </c>
      <c r="JG192">
        <v>107</v>
      </c>
      <c r="JH192" t="str">
        <f>"xlswrite('G:\Mi unidad\1. PROYECTOS TELLO 2022\SCM SPILL OVERS\outputs\pobreza\densidad\1%\simulacion_1\output_tests.xlsx',lb_vec_"&amp;JG192&amp;"','lb_vec_"&amp;JG192&amp;"');"</f>
        <v>xlswrite('G:\Mi unidad\1. PROYECTOS TELLO 2022\SCM SPILL OVERS\outputs\pobreza\densidad\1%\simulacion_1\output_tests.xlsx',lb_vec_107','lb_vec_107');</v>
      </c>
      <c r="JS192">
        <v>107</v>
      </c>
      <c r="JT192" t="str">
        <f>"xlswrite('G:\Mi unidad\1. PROYECTOS TELLO 2022\SCM SPILL OVERS\outputs\pobreza\densidad_g\1%\simulacion_1\output_tests.xlsx',lb_vec_"&amp;JS192&amp;"','lb_vec_"&amp;JS192&amp;"');"</f>
        <v>xlswrite('G:\Mi unidad\1. PROYECTOS TELLO 2022\SCM SPILL OVERS\outputs\pobreza\densidad_g\1%\simulacion_1\output_tests.xlsx',lb_vec_107','lb_vec_107');</v>
      </c>
      <c r="KE192">
        <v>107</v>
      </c>
      <c r="KF192" t="str">
        <f>"xlswrite('G:\Mi unidad\1. PROYECTOS TELLO 2022\SCM SPILL OVERS\outputs\pobreza\distancia_centro_salud\1%\simulacion_1\output_tests.xlsx',lb_vec_"&amp;KE192&amp;"','lb_vec_"&amp;KE192&amp;"');"</f>
        <v>xlswrite('G:\Mi unidad\1. PROYECTOS TELLO 2022\SCM SPILL OVERS\outputs\pobreza\distancia_centro_salud\1%\simulacion_1\output_tests.xlsx',lb_vec_107','lb_vec_107');</v>
      </c>
      <c r="KR192">
        <v>107</v>
      </c>
      <c r="KS192" t="str">
        <f>"xlswrite('G:\Mi unidad\1. PROYECTOS TELLO 2022\SCM SPILL OVERS\outputs\pobreza\informalidad\1%\simulacion_1\output_tests.xlsx',lb_vec_"&amp;KR192&amp;"','lb_vec_"&amp;KR192&amp;"');"</f>
        <v>xlswrite('G:\Mi unidad\1. PROYECTOS TELLO 2022\SCM SPILL OVERS\outputs\pobreza\informalidad\1%\simulacion_1\output_tests.xlsx',lb_vec_107','lb_vec_107');</v>
      </c>
      <c r="LE192">
        <v>107</v>
      </c>
      <c r="LF192" t="str">
        <f>"xlswrite('G:\Mi unidad\1. PROYECTOS TELLO 2022\SCM SPILL OVERS\outputs\pobreza\alimentos\1%\simulacion_1\output_tests.xlsx',lb_vec_"&amp;LE192&amp;"','lb_vec_"&amp;LE192&amp;"');"</f>
        <v>xlswrite('G:\Mi unidad\1. PROYECTOS TELLO 2022\SCM SPILL OVERS\outputs\pobreza\alimentos\1%\simulacion_1\output_tests.xlsx',lb_vec_107','lb_vec_107');</v>
      </c>
      <c r="LL192">
        <v>107</v>
      </c>
      <c r="LM192" t="str">
        <f>"xlswrite('G:\Mi unidad\1. PROYECTOS TELLO 2022\SCM SPILL OVERS\outputs\pobreza\jefe_hogar\1%\simulacion_1\output_tests.xlsx',lb_vec_"&amp;LL192&amp;"','lb_vec_"&amp;LL192&amp;"');"</f>
        <v>xlswrite('G:\Mi unidad\1. PROYECTOS TELLO 2022\SCM SPILL OVERS\outputs\pobreza\jefe_hogar\1%\simulacion_1\output_tests.xlsx',lb_vec_107','lb_vec_107');</v>
      </c>
      <c r="LS192">
        <v>107</v>
      </c>
      <c r="LT192" t="str">
        <f>"xlswrite('G:\Mi unidad\1. PROYECTOS TELLO 2022\SCM SPILL OVERS\outputs\pobreza\mujeres\1%\simulacion_1\output_tests.xlsx',lb_vec_"&amp;LS192&amp;"','lb_vec_"&amp;LS192&amp;"');"</f>
        <v>xlswrite('G:\Mi unidad\1. PROYECTOS TELLO 2022\SCM SPILL OVERS\outputs\pobreza\mujeres\1%\simulacion_1\output_tests.xlsx',lb_vec_107','lb_vec_107');</v>
      </c>
      <c r="ME192">
        <v>107</v>
      </c>
      <c r="MF192" t="str">
        <f>"xlswrite('G:\Mi unidad\1. PROYECTOS TELLO 2022\SCM SPILL OVERS\outputs\pobreza\criminalidad\1%\simulacion_1\output_tests.xlsx',lb_vec_"&amp;ME192&amp;"','lb_vec_"&amp;ME192&amp;"');"</f>
        <v>xlswrite('G:\Mi unidad\1. PROYECTOS TELLO 2022\SCM SPILL OVERS\outputs\pobreza\criminalidad\1%\simulacion_1\output_tests.xlsx',lb_vec_107','lb_vec_107');</v>
      </c>
    </row>
    <row r="193" spans="64:344" x14ac:dyDescent="0.3">
      <c r="BL193">
        <v>107</v>
      </c>
      <c r="BM193" s="1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P193">
        <v>107</v>
      </c>
      <c r="CQ193" t="str">
        <f>"% Provincia_"&amp;CP193</f>
        <v>% Provincia_107</v>
      </c>
      <c r="CW193">
        <v>107</v>
      </c>
      <c r="CX193" s="1" t="str">
        <f>"ind_"&amp;CW191&amp;" = xlsread('spillover_alimentos_"&amp;CW191&amp;".xlsx')"</f>
        <v>ind_106 = xlsread('spillover_alimentos_106.xlsx')</v>
      </c>
      <c r="DB193">
        <v>107</v>
      </c>
      <c r="DC193" t="str">
        <f>"% Provincia_"&amp;DB193</f>
        <v>% Provincia_107</v>
      </c>
      <c r="DG193">
        <v>107</v>
      </c>
      <c r="DH193" t="str">
        <f>"% Provincia_"&amp;DG193</f>
        <v>% Provincia_107</v>
      </c>
      <c r="DL193">
        <v>107</v>
      </c>
      <c r="DM193" t="str">
        <f>"% Provincia_"&amp;DL193</f>
        <v>% Provincia_107</v>
      </c>
      <c r="DQ193" s="1"/>
      <c r="EG193">
        <v>78</v>
      </c>
      <c r="EH193" s="3" t="s">
        <v>18</v>
      </c>
      <c r="HS193">
        <v>76</v>
      </c>
      <c r="HT193" t="str">
        <f>"lb_vec_"&amp;HS193&amp;" = zeros(1,S);"</f>
        <v>lb_vec_76 = zeros(1,S);</v>
      </c>
      <c r="HZ193">
        <v>91</v>
      </c>
      <c r="IA193" t="str">
        <f>"    spillover_test_"&amp;HZ193&amp;"(s) = sp_andrews(Y_pre_"&amp;HZ193&amp;",pobreza_"&amp;HZ193&amp;"(:,T+s),A_"&amp;HZ193&amp;",C,d,alpha_sig);"</f>
        <v xml:space="preserve">    spillover_test_91(s) = sp_andrews(Y_pre_91,pobreza_91(:,T+s),A_91,C,d,alpha_sig);</v>
      </c>
      <c r="IG193">
        <v>107</v>
      </c>
      <c r="IH193" t="str">
        <f>"xlswrite('G:\Mi unidad\1. PROYECTOS TELLO 2022\SCM SPILL OVERS\outputs\pobreza\bajo_niv_educ\1%\simulacion_1\output_tests.xlsx',ub_vec_"&amp;IG193&amp;"','ub_vec_"&amp;IG193&amp;"');"</f>
        <v>xlswrite('G:\Mi unidad\1. PROYECTOS TELLO 2022\SCM SPILL OVERS\outputs\pobreza\bajo_niv_educ\1%\simulacion_1\output_tests.xlsx',ub_vec_107','ub_vec_107');</v>
      </c>
      <c r="IU193">
        <v>107</v>
      </c>
      <c r="IV193" t="str">
        <f>"xlswrite('G:\Mi unidad\1. PROYECTOS TELLO 2022\SCM SPILL OVERS\outputs\pobreza\bajo_ingreso\1%\simulacion_1\output_tests.xlsx',ub_vec_"&amp;IU193&amp;"','ub_vec_"&amp;IU193&amp;"');"</f>
        <v>xlswrite('G:\Mi unidad\1. PROYECTOS TELLO 2022\SCM SPILL OVERS\outputs\pobreza\bajo_ingreso\1%\simulacion_1\output_tests.xlsx',ub_vec_107','ub_vec_107');</v>
      </c>
      <c r="JG193">
        <v>107</v>
      </c>
      <c r="JH193" t="str">
        <f>"xlswrite('G:\Mi unidad\1. PROYECTOS TELLO 2022\SCM SPILL OVERS\outputs\pobreza\densidad\1%\simulacion_1\output_tests.xlsx',ub_vec_"&amp;JG193&amp;"','ub_vec_"&amp;JG193&amp;"');"</f>
        <v>xlswrite('G:\Mi unidad\1. PROYECTOS TELLO 2022\SCM SPILL OVERS\outputs\pobreza\densidad\1%\simulacion_1\output_tests.xlsx',ub_vec_107','ub_vec_107');</v>
      </c>
      <c r="JS193">
        <v>107</v>
      </c>
      <c r="JT193" t="str">
        <f>"xlswrite('G:\Mi unidad\1. PROYECTOS TELLO 2022\SCM SPILL OVERS\outputs\pobreza\densidad_g\1%\simulacion_1\output_tests.xlsx',ub_vec_"&amp;JS193&amp;"','ub_vec_"&amp;JS193&amp;"');"</f>
        <v>xlswrite('G:\Mi unidad\1. PROYECTOS TELLO 2022\SCM SPILL OVERS\outputs\pobreza\densidad_g\1%\simulacion_1\output_tests.xlsx',ub_vec_107','ub_vec_107');</v>
      </c>
      <c r="KE193">
        <v>107</v>
      </c>
      <c r="KF193" t="str">
        <f>"xlswrite('G:\Mi unidad\1. PROYECTOS TELLO 2022\SCM SPILL OVERS\outputs\pobreza\distancia_centro_salud\1%\simulacion_1\output_tests.xlsx',ub_vec_"&amp;KE193&amp;"','ub_vec_"&amp;KE193&amp;"');"</f>
        <v>xlswrite('G:\Mi unidad\1. PROYECTOS TELLO 2022\SCM SPILL OVERS\outputs\pobreza\distancia_centro_salud\1%\simulacion_1\output_tests.xlsx',ub_vec_107','ub_vec_107');</v>
      </c>
      <c r="KR193">
        <v>107</v>
      </c>
      <c r="KS193" t="str">
        <f>"xlswrite('G:\Mi unidad\1. PROYECTOS TELLO 2022\SCM SPILL OVERS\outputs\pobreza\informalidad\1%\simulacion_1\output_tests.xlsx',ub_vec_"&amp;KR193&amp;"','ub_vec_"&amp;KR193&amp;"');"</f>
        <v>xlswrite('G:\Mi unidad\1. PROYECTOS TELLO 2022\SCM SPILL OVERS\outputs\pobreza\informalidad\1%\simulacion_1\output_tests.xlsx',ub_vec_107','ub_vec_107');</v>
      </c>
      <c r="LE193">
        <v>107</v>
      </c>
      <c r="LF193" t="str">
        <f>"xlswrite('G:\Mi unidad\1. PROYECTOS TELLO 2022\SCM SPILL OVERS\outputs\pobreza\alimentos\1%\simulacion_1\output_tests.xlsx',ub_vec_"&amp;LE193&amp;"','ub_vec_"&amp;LE193&amp;"');"</f>
        <v>xlswrite('G:\Mi unidad\1. PROYECTOS TELLO 2022\SCM SPILL OVERS\outputs\pobreza\alimentos\1%\simulacion_1\output_tests.xlsx',ub_vec_107','ub_vec_107');</v>
      </c>
      <c r="LL193">
        <v>107</v>
      </c>
      <c r="LM193" t="str">
        <f>"xlswrite('G:\Mi unidad\1. PROYECTOS TELLO 2022\SCM SPILL OVERS\outputs\pobreza\jefe_hogar\1%\simulacion_1\output_tests.xlsx',ub_vec_"&amp;LL193&amp;"','ub_vec_"&amp;LL193&amp;"');"</f>
        <v>xlswrite('G:\Mi unidad\1. PROYECTOS TELLO 2022\SCM SPILL OVERS\outputs\pobreza\jefe_hogar\1%\simulacion_1\output_tests.xlsx',ub_vec_107','ub_vec_107');</v>
      </c>
      <c r="LS193">
        <v>107</v>
      </c>
      <c r="LT193" t="str">
        <f>"xlswrite('G:\Mi unidad\1. PROYECTOS TELLO 2022\SCM SPILL OVERS\outputs\pobreza\mujeres\1%\simulacion_1\output_tests.xlsx',ub_vec_"&amp;LS193&amp;"','ub_vec_"&amp;LS193&amp;"');"</f>
        <v>xlswrite('G:\Mi unidad\1. PROYECTOS TELLO 2022\SCM SPILL OVERS\outputs\pobreza\mujeres\1%\simulacion_1\output_tests.xlsx',ub_vec_107','ub_vec_107');</v>
      </c>
      <c r="ME193">
        <v>107</v>
      </c>
      <c r="MF193" t="str">
        <f>"xlswrite('G:\Mi unidad\1. PROYECTOS TELLO 2022\SCM SPILL OVERS\outputs\pobreza\criminalidad\1%\simulacion_1\output_tests.xlsx',ub_vec_"&amp;ME193&amp;"','ub_vec_"&amp;ME193&amp;"');"</f>
        <v>xlswrite('G:\Mi unidad\1. PROYECTOS TELLO 2022\SCM SPILL OVERS\outputs\pobreza\criminalidad\1%\simulacion_1\output_tests.xlsx',ub_vec_107','ub_vec_107');</v>
      </c>
    </row>
    <row r="194" spans="64:344" x14ac:dyDescent="0.3">
      <c r="BL194">
        <v>107</v>
      </c>
      <c r="BM194" s="1" t="str">
        <f>"A_"&amp;BL192&amp;"(:,ind_"&amp;BL192&amp;" == 0) = [];"</f>
        <v>A_107(:,ind_107 == 0) = [];</v>
      </c>
      <c r="BR194">
        <v>107</v>
      </c>
      <c r="BS194" s="1" t="str">
        <f>"ind_"&amp;BR192&amp;" = xlsread('spillover_bajo_niv_educ_"&amp;BR192&amp;".xlsx')"</f>
        <v>ind_107 = xlsread('spillover_bajo_niv_educ_107.xlsx')</v>
      </c>
      <c r="BX194">
        <v>107</v>
      </c>
      <c r="BY194" s="1" t="str">
        <f>"ind_"&amp;BX192&amp;" = xlsread('spillover_bajo_ingreso_"&amp;BX192&amp;".xlsx')"</f>
        <v>ind_107 = xlsread('spillover_bajo_ingreso_107.xlsx')</v>
      </c>
      <c r="CD194">
        <v>107</v>
      </c>
      <c r="CE194" s="1" t="str">
        <f>"ind_"&amp;CD192&amp;" = xlsread('spillover_densidad_"&amp;CD192&amp;".xlsx')"</f>
        <v>ind_107 = xlsread('spillover_densidad_107.xlsx')</v>
      </c>
      <c r="CJ194">
        <v>107</v>
      </c>
      <c r="CK194" s="1" t="str">
        <f>"ind_"&amp;CJ192&amp;" = xlsread('spillover_densidad_g_"&amp;CJ192&amp;".xlsx')"</f>
        <v>ind_107 = xlsread('spillover_densidad_g_107.xlsx')</v>
      </c>
      <c r="CP194">
        <v>107</v>
      </c>
      <c r="CQ194" s="1" t="str">
        <f>"ind_"&amp;CP192&amp;" = xlsread('spillover_tiempo_cs_"&amp;CP192&amp;".xlsx')"</f>
        <v>ind_107 = xlsread('spillover_tiempo_cs_107.xlsx')</v>
      </c>
      <c r="CW194">
        <v>107</v>
      </c>
      <c r="CX194" s="1" t="str">
        <f>"A_"&amp;CW191&amp;" = eye(N);"</f>
        <v>A_106 = eye(N);</v>
      </c>
      <c r="DB194">
        <v>107</v>
      </c>
      <c r="DC194" s="1" t="str">
        <f>"ind_"&amp;DB192&amp;" = xlsread('spillover_criminalidad_"&amp;DB192&amp;".xlsx')"</f>
        <v>ind_107 = xlsread('spillover_criminalidad_107.xlsx')</v>
      </c>
      <c r="DG194">
        <v>107</v>
      </c>
      <c r="DH194" s="1" t="str">
        <f>"ind_"&amp;DG192&amp;" = xlsread('spillover_jefe_hogar_"&amp;DG192&amp;".xlsx')"</f>
        <v>ind_107 = xlsread('spillover_jefe_hogar_107.xlsx')</v>
      </c>
      <c r="DL194">
        <v>107</v>
      </c>
      <c r="DM194" s="1" t="str">
        <f>"ind_"&amp;DL192&amp;" = xlsread('spillover_mujeres_"&amp;DL192&amp;".xlsx')"</f>
        <v>ind_107 = xlsread('spillover_mujeres_107.xlsx')</v>
      </c>
      <c r="DQ194" s="1"/>
      <c r="EG194">
        <v>79</v>
      </c>
      <c r="EH194" s="3" t="str">
        <f>"%PROVINCIA "&amp;EG194</f>
        <v>%PROVINCIA 79</v>
      </c>
      <c r="HS194">
        <v>76</v>
      </c>
      <c r="HT194" t="str">
        <f>"ub_vec_"&amp;HS194&amp;" = zeros(1,S);"</f>
        <v>ub_vec_76 = zeros(1,S);</v>
      </c>
      <c r="HZ194">
        <v>91</v>
      </c>
      <c r="IA194" t="s">
        <v>18</v>
      </c>
      <c r="IG194">
        <v>107</v>
      </c>
      <c r="IH194" t="str">
        <f>"xlswrite('G:\Mi unidad\1. PROYECTOS TELLO 2022\SCM SPILL OVERS\outputs\pobreza\bajo_niv_educ\1%\simulacion_1\output_tests.xlsx',p_value_vec_"&amp;IG194&amp;"','p_value_vec_"&amp;IG194&amp;"');"</f>
        <v>xlswrite('G:\Mi unidad\1. PROYECTOS TELLO 2022\SCM SPILL OVERS\outputs\pobreza\bajo_niv_educ\1%\simulacion_1\output_tests.xlsx',p_value_vec_107','p_value_vec_107');</v>
      </c>
      <c r="IU194">
        <v>107</v>
      </c>
      <c r="IV194" t="str">
        <f>"xlswrite('G:\Mi unidad\1. PROYECTOS TELLO 2022\SCM SPILL OVERS\outputs\pobreza\bajo_ingreso\1%\simulacion_1\output_tests.xlsx',p_value_vec_"&amp;IU194&amp;"','p_value_vec_"&amp;IU194&amp;"');"</f>
        <v>xlswrite('G:\Mi unidad\1. PROYECTOS TELLO 2022\SCM SPILL OVERS\outputs\pobreza\bajo_ingreso\1%\simulacion_1\output_tests.xlsx',p_value_vec_107','p_value_vec_107');</v>
      </c>
      <c r="JG194">
        <v>107</v>
      </c>
      <c r="JH194" t="str">
        <f>"xlswrite('G:\Mi unidad\1. PROYECTOS TELLO 2022\SCM SPILL OVERS\outputs\pobreza\densidad\1%\simulacion_1\output_tests.xlsx',p_value_vec_"&amp;JG194&amp;"','p_value_vec_"&amp;JG194&amp;"');"</f>
        <v>xlswrite('G:\Mi unidad\1. PROYECTOS TELLO 2022\SCM SPILL OVERS\outputs\pobreza\densidad\1%\simulacion_1\output_tests.xlsx',p_value_vec_107','p_value_vec_107');</v>
      </c>
      <c r="JS194">
        <v>107</v>
      </c>
      <c r="JT194" t="str">
        <f>"xlswrite('G:\Mi unidad\1. PROYECTOS TELLO 2022\SCM SPILL OVERS\outputs\pobreza\densidad_g\1%\simulacion_1\output_tests.xlsx',p_value_vec_"&amp;JS194&amp;"','p_value_vec_"&amp;JS194&amp;"');"</f>
        <v>xlswrite('G:\Mi unidad\1. PROYECTOS TELLO 2022\SCM SPILL OVERS\outputs\pobreza\densidad_g\1%\simulacion_1\output_tests.xlsx',p_value_vec_107','p_value_vec_107');</v>
      </c>
      <c r="KE194">
        <v>107</v>
      </c>
      <c r="KF194" t="str">
        <f>"xlswrite('G:\Mi unidad\1. PROYECTOS TELLO 2022\SCM SPILL OVERS\outputs\pobreza\distancia_centro_salud\1%\simulacion_1\output_tests.xlsx',p_value_vec_"&amp;KE194&amp;"','p_value_vec_"&amp;KE194&amp;"');"</f>
        <v>xlswrite('G:\Mi unidad\1. PROYECTOS TELLO 2022\SCM SPILL OVERS\outputs\pobreza\distancia_centro_salud\1%\simulacion_1\output_tests.xlsx',p_value_vec_107','p_value_vec_107');</v>
      </c>
      <c r="KR194">
        <v>107</v>
      </c>
      <c r="KS194" t="str">
        <f>"xlswrite('G:\Mi unidad\1. PROYECTOS TELLO 2022\SCM SPILL OVERS\outputs\pobreza\informalidad\1%\simulacion_1\output_tests.xlsx',p_value_vec_"&amp;KR194&amp;"','p_value_vec_"&amp;KR194&amp;"');"</f>
        <v>xlswrite('G:\Mi unidad\1. PROYECTOS TELLO 2022\SCM SPILL OVERS\outputs\pobreza\informalidad\1%\simulacion_1\output_tests.xlsx',p_value_vec_107','p_value_vec_107');</v>
      </c>
      <c r="LE194">
        <v>107</v>
      </c>
      <c r="LF194" t="str">
        <f>"xlswrite('G:\Mi unidad\1. PROYECTOS TELLO 2022\SCM SPILL OVERS\outputs\pobreza\alimentos\1%\simulacion_1\output_tests.xlsx',p_value_vec_"&amp;LE194&amp;"','p_value_vec_"&amp;LE194&amp;"');"</f>
        <v>xlswrite('G:\Mi unidad\1. PROYECTOS TELLO 2022\SCM SPILL OVERS\outputs\pobreza\alimentos\1%\simulacion_1\output_tests.xlsx',p_value_vec_107','p_value_vec_107');</v>
      </c>
      <c r="LL194">
        <v>107</v>
      </c>
      <c r="LM194" t="str">
        <f>"xlswrite('G:\Mi unidad\1. PROYECTOS TELLO 2022\SCM SPILL OVERS\outputs\pobreza\jefe_hogar\1%\simulacion_1\output_tests.xlsx',p_value_vec_"&amp;LL194&amp;"','p_value_vec_"&amp;LL194&amp;"');"</f>
        <v>xlswrite('G:\Mi unidad\1. PROYECTOS TELLO 2022\SCM SPILL OVERS\outputs\pobreza\jefe_hogar\1%\simulacion_1\output_tests.xlsx',p_value_vec_107','p_value_vec_107');</v>
      </c>
      <c r="LS194">
        <v>107</v>
      </c>
      <c r="LT194" t="str">
        <f>"xlswrite('G:\Mi unidad\1. PROYECTOS TELLO 2022\SCM SPILL OVERS\outputs\pobreza\mujeres\1%\simulacion_1\output_tests.xlsx',p_value_vec_"&amp;LS194&amp;"','p_value_vec_"&amp;LS194&amp;"');"</f>
        <v>xlswrite('G:\Mi unidad\1. PROYECTOS TELLO 2022\SCM SPILL OVERS\outputs\pobreza\mujeres\1%\simulacion_1\output_tests.xlsx',p_value_vec_107','p_value_vec_107');</v>
      </c>
      <c r="ME194">
        <v>107</v>
      </c>
      <c r="MF194" t="str">
        <f>"xlswrite('G:\Mi unidad\1. PROYECTOS TELLO 2022\SCM SPILL OVERS\outputs\pobreza\criminalidad\1%\simulacion_1\output_tests.xlsx',p_value_vec_"&amp;ME194&amp;"','p_value_vec_"&amp;ME194&amp;"');"</f>
        <v>xlswrite('G:\Mi unidad\1. PROYECTOS TELLO 2022\SCM SPILL OVERS\outputs\pobreza\criminalidad\1%\simulacion_1\output_tests.xlsx',p_value_vec_107','p_value_vec_107');</v>
      </c>
    </row>
    <row r="195" spans="64:344" x14ac:dyDescent="0.3">
      <c r="BL195">
        <v>107</v>
      </c>
      <c r="BR195">
        <v>107</v>
      </c>
      <c r="BS195" s="1" t="str">
        <f>"A_"&amp;BR192&amp;" = eye(N);"</f>
        <v>A_107 = eye(N);</v>
      </c>
      <c r="BX195">
        <v>107</v>
      </c>
      <c r="BY195" s="1" t="str">
        <f>"A_"&amp;BX192&amp;" = eye(N);"</f>
        <v>A_107 = eye(N);</v>
      </c>
      <c r="CD195">
        <v>107</v>
      </c>
      <c r="CE195" s="1" t="str">
        <f>"A_"&amp;CD192&amp;" = eye(N);"</f>
        <v>A_107 = eye(N);</v>
      </c>
      <c r="CJ195">
        <v>107</v>
      </c>
      <c r="CK195" s="1" t="str">
        <f>"A_"&amp;CJ192&amp;" = eye(N);"</f>
        <v>A_107 = eye(N);</v>
      </c>
      <c r="CP195">
        <v>107</v>
      </c>
      <c r="CQ195" s="1" t="str">
        <f>"A_"&amp;CP192&amp;" = eye(N);"</f>
        <v>A_107 = eye(N);</v>
      </c>
      <c r="CW195">
        <v>107</v>
      </c>
      <c r="CX195" s="1" t="str">
        <f>"A_"&amp;CW191&amp;"(:,ind_"&amp;CW191&amp;" == 0) = [];"</f>
        <v>A_106(:,ind_106 == 0) = [];</v>
      </c>
      <c r="DB195">
        <v>107</v>
      </c>
      <c r="DC195" s="1" t="str">
        <f>"A_"&amp;DB192&amp;" = eye(N);"</f>
        <v>A_107 = eye(N);</v>
      </c>
      <c r="DG195">
        <v>107</v>
      </c>
      <c r="DH195" s="1" t="str">
        <f>"A_"&amp;DG192&amp;" = eye(N);"</f>
        <v>A_107 = eye(N);</v>
      </c>
      <c r="DL195">
        <v>107</v>
      </c>
      <c r="DM195" s="1" t="str">
        <f>"A_"&amp;DL192&amp;" = eye(N);"</f>
        <v>A_107 = eye(N);</v>
      </c>
      <c r="DQ195" s="1"/>
      <c r="EG195">
        <v>79</v>
      </c>
      <c r="EH195" s="3" t="s">
        <v>17</v>
      </c>
      <c r="HS195">
        <v>76</v>
      </c>
      <c r="HT195" t="s">
        <v>35</v>
      </c>
      <c r="HZ195">
        <v>92</v>
      </c>
      <c r="IA195" t="str">
        <f>"spillover_test_"&amp;HZ195&amp;" = zeros(1,S);"</f>
        <v>spillover_test_92 = zeros(1,S);</v>
      </c>
      <c r="IG195">
        <v>107</v>
      </c>
      <c r="IH195" t="str">
        <f>"xlswrite('G:\Mi unidad\1. PROYECTOS TELLO 2022\SCM SPILL OVERS\outputs\pobreza\bajo_niv_educ\1%\simulacion_1\output_tests.xlsx',alpha1_hat_vec_"&amp;IG195&amp;"','alpha1_hat_vec_"&amp;IG195&amp;"');"</f>
        <v>xlswrite('G:\Mi unidad\1. PROYECTOS TELLO 2022\SCM SPILL OVERS\outputs\pobreza\bajo_niv_educ\1%\simulacion_1\output_tests.xlsx',alpha1_hat_vec_107','alpha1_hat_vec_107');</v>
      </c>
      <c r="IU195">
        <v>107</v>
      </c>
      <c r="IV195" t="str">
        <f>"xlswrite('G:\Mi unidad\1. PROYECTOS TELLO 2022\SCM SPILL OVERS\outputs\pobreza\bajo_ingreso\1%\simulacion_1\output_tests.xlsx',alpha1_hat_vec_"&amp;IU195&amp;"','alpha1_hat_vec_"&amp;IU195&amp;"');"</f>
        <v>xlswrite('G:\Mi unidad\1. PROYECTOS TELLO 2022\SCM SPILL OVERS\outputs\pobreza\bajo_ingreso\1%\simulacion_1\output_tests.xlsx',alpha1_hat_vec_107','alpha1_hat_vec_107');</v>
      </c>
      <c r="JG195">
        <v>107</v>
      </c>
      <c r="JH195" t="str">
        <f>"xlswrite('G:\Mi unidad\1. PROYECTOS TELLO 2022\SCM SPILL OVERS\outputs\pobreza\densidad\1%\simulacion_1\output_tests.xlsx',alpha1_hat_vec_"&amp;JG195&amp;"','alpha1_hat_vec_"&amp;JG195&amp;"');"</f>
        <v>xlswrite('G:\Mi unidad\1. PROYECTOS TELLO 2022\SCM SPILL OVERS\outputs\pobreza\densidad\1%\simulacion_1\output_tests.xlsx',alpha1_hat_vec_107','alpha1_hat_vec_107');</v>
      </c>
      <c r="JS195">
        <v>107</v>
      </c>
      <c r="JT195" t="str">
        <f>"xlswrite('G:\Mi unidad\1. PROYECTOS TELLO 2022\SCM SPILL OVERS\outputs\pobreza\densidad_g\1%\simulacion_1\output_tests.xlsx',alpha1_hat_vec_"&amp;JS195&amp;"','alpha1_hat_vec_"&amp;JS195&amp;"');"</f>
        <v>xlswrite('G:\Mi unidad\1. PROYECTOS TELLO 2022\SCM SPILL OVERS\outputs\pobreza\densidad_g\1%\simulacion_1\output_tests.xlsx',alpha1_hat_vec_107','alpha1_hat_vec_107');</v>
      </c>
      <c r="KE195">
        <v>107</v>
      </c>
      <c r="KF195" t="str">
        <f>"xlswrite('G:\Mi unidad\1. PROYECTOS TELLO 2022\SCM SPILL OVERS\outputs\pobreza\distancia_centro_salud\1%\simulacion_1\output_tests.xlsx',alpha1_hat_vec_"&amp;KE195&amp;"','alpha1_hat_vec_"&amp;KE195&amp;"');"</f>
        <v>xlswrite('G:\Mi unidad\1. PROYECTOS TELLO 2022\SCM SPILL OVERS\outputs\pobreza\distancia_centro_salud\1%\simulacion_1\output_tests.xlsx',alpha1_hat_vec_107','alpha1_hat_vec_107');</v>
      </c>
      <c r="KR195">
        <v>107</v>
      </c>
      <c r="KS195" t="str">
        <f>"xlswrite('G:\Mi unidad\1. PROYECTOS TELLO 2022\SCM SPILL OVERS\outputs\pobreza\informalidad\1%\simulacion_1\output_tests.xlsx',alpha1_hat_vec_"&amp;KR195&amp;"','alpha1_hat_vec_"&amp;KR195&amp;"');"</f>
        <v>xlswrite('G:\Mi unidad\1. PROYECTOS TELLO 2022\SCM SPILL OVERS\outputs\pobreza\informalidad\1%\simulacion_1\output_tests.xlsx',alpha1_hat_vec_107','alpha1_hat_vec_107');</v>
      </c>
      <c r="LE195">
        <v>107</v>
      </c>
      <c r="LF195" t="str">
        <f>"xlswrite('G:\Mi unidad\1. PROYECTOS TELLO 2022\SCM SPILL OVERS\outputs\pobreza\alimentos\1%\simulacion_1\output_tests.xlsx',alpha1_hat_vec_"&amp;LE195&amp;"','alpha1_hat_vec_"&amp;LE195&amp;"');"</f>
        <v>xlswrite('G:\Mi unidad\1. PROYECTOS TELLO 2022\SCM SPILL OVERS\outputs\pobreza\alimentos\1%\simulacion_1\output_tests.xlsx',alpha1_hat_vec_107','alpha1_hat_vec_107');</v>
      </c>
      <c r="LL195">
        <v>107</v>
      </c>
      <c r="LM195" t="str">
        <f>"xlswrite('G:\Mi unidad\1. PROYECTOS TELLO 2022\SCM SPILL OVERS\outputs\pobreza\jefe_hogar\1%\simulacion_1\output_tests.xlsx',alpha1_hat_vec_"&amp;LL195&amp;"','alpha1_hat_vec_"&amp;LL195&amp;"');"</f>
        <v>xlswrite('G:\Mi unidad\1. PROYECTOS TELLO 2022\SCM SPILL OVERS\outputs\pobreza\jefe_hogar\1%\simulacion_1\output_tests.xlsx',alpha1_hat_vec_107','alpha1_hat_vec_107');</v>
      </c>
      <c r="LS195">
        <v>107</v>
      </c>
      <c r="LT195" t="str">
        <f>"xlswrite('G:\Mi unidad\1. PROYECTOS TELLO 2022\SCM SPILL OVERS\outputs\pobreza\mujeres\1%\simulacion_1\output_tests.xlsx',alpha1_hat_vec_"&amp;LS195&amp;"','alpha1_hat_vec_"&amp;LS195&amp;"');"</f>
        <v>xlswrite('G:\Mi unidad\1. PROYECTOS TELLO 2022\SCM SPILL OVERS\outputs\pobreza\mujeres\1%\simulacion_1\output_tests.xlsx',alpha1_hat_vec_107','alpha1_hat_vec_107');</v>
      </c>
      <c r="ME195">
        <v>107</v>
      </c>
      <c r="MF195" t="str">
        <f>"xlswrite('G:\Mi unidad\1. PROYECTOS TELLO 2022\SCM SPILL OVERS\outputs\pobreza\criminalidad\1%\simulacion_1\output_tests.xlsx',alpha1_hat_vec_"&amp;ME195&amp;"','alpha1_hat_vec_"&amp;ME195&amp;"');"</f>
        <v>xlswrite('G:\Mi unidad\1. PROYECTOS TELLO 2022\SCM SPILL OVERS\outputs\pobreza\criminalidad\1%\simulacion_1\output_tests.xlsx',alpha1_hat_vec_107','alpha1_hat_vec_107');</v>
      </c>
    </row>
    <row r="196" spans="64:344" x14ac:dyDescent="0.3">
      <c r="BL196">
        <v>107</v>
      </c>
      <c r="BR196">
        <v>107</v>
      </c>
      <c r="BS196" s="1" t="str">
        <f>"A_"&amp;BR192&amp;"(:,ind_"&amp;BR192&amp;" == 0) = [];"</f>
        <v>A_107(:,ind_107 == 0) = [];</v>
      </c>
      <c r="BX196">
        <v>107</v>
      </c>
      <c r="BY196" s="1" t="str">
        <f>"A_"&amp;BX192&amp;"(:,ind_"&amp;BX192&amp;" == 0) = [];"</f>
        <v>A_107(:,ind_107 == 0) = [];</v>
      </c>
      <c r="CD196">
        <v>107</v>
      </c>
      <c r="CE196" s="1" t="str">
        <f>"A_"&amp;CD192&amp;"(:,ind_"&amp;CD192&amp;" == 0) = [];"</f>
        <v>A_107(:,ind_107 == 0) = [];</v>
      </c>
      <c r="CJ196">
        <v>107</v>
      </c>
      <c r="CK196" s="1" t="str">
        <f>"A_"&amp;CJ192&amp;"(:,ind_"&amp;CJ192&amp;" == 0) = [];"</f>
        <v>A_107(:,ind_107 == 0) = [];</v>
      </c>
      <c r="CP196">
        <v>107</v>
      </c>
      <c r="CQ196" s="1" t="str">
        <f>"A_"&amp;CP192&amp;"(:,ind_"&amp;CP192&amp;" == 0) = [];"</f>
        <v>A_107(:,ind_107 == 0) = [];</v>
      </c>
      <c r="CW196">
        <v>107</v>
      </c>
      <c r="CX196" t="str">
        <f>"%A_"&amp;CW196</f>
        <v>%A_107</v>
      </c>
      <c r="DB196">
        <v>107</v>
      </c>
      <c r="DC196" s="1" t="str">
        <f>"A_"&amp;DB192&amp;"(:,ind_"&amp;DB192&amp;" == 0) = [];"</f>
        <v>A_107(:,ind_107 == 0) = [];</v>
      </c>
      <c r="DG196">
        <v>107</v>
      </c>
      <c r="DH196" s="1" t="str">
        <f>"A_"&amp;DG192&amp;"(:,ind_"&amp;DG192&amp;" == 0) = [];"</f>
        <v>A_107(:,ind_107 == 0) = [];</v>
      </c>
      <c r="DL196">
        <v>107</v>
      </c>
      <c r="DM196" s="1" t="str">
        <f>"A_"&amp;DL192&amp;"(:,ind_"&amp;DL192&amp;" == 0) = [];"</f>
        <v>A_107(:,ind_107 == 0) = [];</v>
      </c>
      <c r="DQ196" s="1"/>
      <c r="EG196">
        <v>79</v>
      </c>
      <c r="EH196" s="1" t="str">
        <f>"Y_Ts_"&amp;EG196&amp;" = Y_"&amp;EG196&amp;"(:,T+s);"</f>
        <v>Y_Ts_79 = Y_79(:,T+s);</v>
      </c>
      <c r="HS196">
        <v>76</v>
      </c>
      <c r="HT196" t="str">
        <f>"    [p_value_"&amp;HS196&amp; ",lb_"&amp;HS196&amp;",ub_"&amp;HS196&amp;"] = sp_andrews_te(Y_pre_"&amp;HS196&amp;",pobreza_"&amp;HS196&amp;"(:,T+s),A_"&amp;HS196&amp;",C,.05);"</f>
        <v xml:space="preserve">    [p_value_76,lb_76,ub_76] = sp_andrews_te(Y_pre_76,pobreza_76(:,T+s),A_76,C,.05);</v>
      </c>
      <c r="HZ196">
        <v>92</v>
      </c>
      <c r="IA196" t="s">
        <v>35</v>
      </c>
      <c r="IG196">
        <v>107</v>
      </c>
      <c r="IH196" t="str">
        <f>"xlswrite('G:\Mi unidad\1. PROYECTOS TELLO 2022\SCM SPILL OVERS\outputs\pobreza\bajo_niv_educ\1%\simulacion_1\output_tests.xlsx',spillover_test_"&amp;IG196&amp;"','sp_test_"&amp;IG196&amp;"');"</f>
        <v>xlswrite('G:\Mi unidad\1. PROYECTOS TELLO 2022\SCM SPILL OVERS\outputs\pobreza\bajo_niv_educ\1%\simulacion_1\output_tests.xlsx',spillover_test_107','sp_test_107');</v>
      </c>
      <c r="IU196">
        <v>107</v>
      </c>
      <c r="IV196" t="str">
        <f>"xlswrite('G:\Mi unidad\1. PROYECTOS TELLO 2022\SCM SPILL OVERS\outputs\pobreza\bajo_ingreso\1%\simulacion_1\output_tests.xlsx',spillover_test_"&amp;IU196&amp;"','sp_test_"&amp;IU196&amp;"');"</f>
        <v>xlswrite('G:\Mi unidad\1. PROYECTOS TELLO 2022\SCM SPILL OVERS\outputs\pobreza\bajo_ingreso\1%\simulacion_1\output_tests.xlsx',spillover_test_107','sp_test_107');</v>
      </c>
      <c r="JG196">
        <v>107</v>
      </c>
      <c r="JH196" t="str">
        <f>"xlswrite('G:\Mi unidad\1. PROYECTOS TELLO 2022\SCM SPILL OVERS\outputs\pobreza\densidad\1%\simulacion_1\output_tests.xlsx',spillover_test_"&amp;JG196&amp;"','sp_test_"&amp;JG196&amp;"');"</f>
        <v>xlswrite('G:\Mi unidad\1. PROYECTOS TELLO 2022\SCM SPILL OVERS\outputs\pobreza\densidad\1%\simulacion_1\output_tests.xlsx',spillover_test_107','sp_test_107');</v>
      </c>
      <c r="JS196">
        <v>107</v>
      </c>
      <c r="JT196" t="str">
        <f>"xlswrite('G:\Mi unidad\1. PROYECTOS TELLO 2022\SCM SPILL OVERS\outputs\pobreza\densidad_g\1%\simulacion_1\output_tests.xlsx',spillover_test_"&amp;JS196&amp;"','sp_test_"&amp;JS196&amp;"');"</f>
        <v>xlswrite('G:\Mi unidad\1. PROYECTOS TELLO 2022\SCM SPILL OVERS\outputs\pobreza\densidad_g\1%\simulacion_1\output_tests.xlsx',spillover_test_107','sp_test_107');</v>
      </c>
      <c r="KE196">
        <v>107</v>
      </c>
      <c r="KF196" t="str">
        <f>"xlswrite('G:\Mi unidad\1. PROYECTOS TELLO 2022\SCM SPILL OVERS\outputs\pobreza\distancia_centro_salud\1%\simulacion_1\output_tests.xlsx',spillover_test_"&amp;KE196&amp;"','sp_test_"&amp;KE196&amp;"');"</f>
        <v>xlswrite('G:\Mi unidad\1. PROYECTOS TELLO 2022\SCM SPILL OVERS\outputs\pobreza\distancia_centro_salud\1%\simulacion_1\output_tests.xlsx',spillover_test_107','sp_test_107');</v>
      </c>
      <c r="KR196">
        <v>107</v>
      </c>
      <c r="KS196" t="str">
        <f>"xlswrite('G:\Mi unidad\1. PROYECTOS TELLO 2022\SCM SPILL OVERS\outputs\pobreza\informalidad\1%\simulacion_1\output_tests.xlsx',spillover_test_"&amp;KR196&amp;"','sp_test_"&amp;KR196&amp;"');"</f>
        <v>xlswrite('G:\Mi unidad\1. PROYECTOS TELLO 2022\SCM SPILL OVERS\outputs\pobreza\informalidad\1%\simulacion_1\output_tests.xlsx',spillover_test_107','sp_test_107');</v>
      </c>
      <c r="LE196">
        <v>107</v>
      </c>
      <c r="LF196" t="str">
        <f>"xlswrite('G:\Mi unidad\1. PROYECTOS TELLO 2022\SCM SPILL OVERS\outputs\pobreza\alimentos\1%\simulacion_1\output_tests.xlsx',spillover_test_"&amp;LE196&amp;"','sp_test_"&amp;LE196&amp;"');"</f>
        <v>xlswrite('G:\Mi unidad\1. PROYECTOS TELLO 2022\SCM SPILL OVERS\outputs\pobreza\alimentos\1%\simulacion_1\output_tests.xlsx',spillover_test_107','sp_test_107');</v>
      </c>
      <c r="LL196">
        <v>107</v>
      </c>
      <c r="LM196" t="str">
        <f>"xlswrite('G:\Mi unidad\1. PROYECTOS TELLO 2022\SCM SPILL OVERS\outputs\pobreza\jefe_hogar\1%\simulacion_1\output_tests.xlsx',spillover_test_"&amp;LL196&amp;"','sp_test_"&amp;LL196&amp;"');"</f>
        <v>xlswrite('G:\Mi unidad\1. PROYECTOS TELLO 2022\SCM SPILL OVERS\outputs\pobreza\jefe_hogar\1%\simulacion_1\output_tests.xlsx',spillover_test_107','sp_test_107');</v>
      </c>
      <c r="LS196">
        <v>107</v>
      </c>
      <c r="LT196" t="str">
        <f>"xlswrite('G:\Mi unidad\1. PROYECTOS TELLO 2022\SCM SPILL OVERS\outputs\pobreza\mujeres\1%\simulacion_1\output_tests.xlsx',spillover_test_"&amp;LS196&amp;"','sp_test_"&amp;LS196&amp;"');"</f>
        <v>xlswrite('G:\Mi unidad\1. PROYECTOS TELLO 2022\SCM SPILL OVERS\outputs\pobreza\mujeres\1%\simulacion_1\output_tests.xlsx',spillover_test_107','sp_test_107');</v>
      </c>
      <c r="ME196">
        <v>107</v>
      </c>
      <c r="MF196" t="str">
        <f>"xlswrite('G:\Mi unidad\1. PROYECTOS TELLO 2022\SCM SPILL OVERS\outputs\pobreza\criminalidad\1%\simulacion_1\output_tests.xlsx',spillover_test_"&amp;ME196&amp;"','sp_test_"&amp;ME196&amp;"');"</f>
        <v>xlswrite('G:\Mi unidad\1. PROYECTOS TELLO 2022\SCM SPILL OVERS\outputs\pobreza\criminalidad\1%\simulacion_1\output_tests.xlsx',spillover_test_107','sp_test_107');</v>
      </c>
    </row>
    <row r="197" spans="64:344" x14ac:dyDescent="0.3">
      <c r="BL197">
        <v>108</v>
      </c>
      <c r="BM197" s="1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P197">
        <v>108</v>
      </c>
      <c r="CQ197" t="str">
        <f>"%A_"&amp;CP197</f>
        <v>%A_108</v>
      </c>
      <c r="CW197">
        <v>108</v>
      </c>
      <c r="CX197" t="str">
        <f>"% Provincia_"&amp;CW197</f>
        <v>% Provincia_108</v>
      </c>
      <c r="DB197">
        <v>108</v>
      </c>
      <c r="DC197" t="str">
        <f>"%A_"&amp;DB197</f>
        <v>%A_108</v>
      </c>
      <c r="DG197">
        <v>108</v>
      </c>
      <c r="DH197" t="str">
        <f>"%A_"&amp;DG197</f>
        <v>%A_108</v>
      </c>
      <c r="DL197">
        <v>108</v>
      </c>
      <c r="DM197" t="str">
        <f>"%A_"&amp;DL197</f>
        <v>%A_108</v>
      </c>
      <c r="DQ197" s="1"/>
      <c r="EG197">
        <v>79</v>
      </c>
      <c r="EH197" s="1" t="str">
        <f>"gamma_hat_"&amp;EG196&amp;" = (A_"&amp;EG196&amp;"'*M_hat_"&amp;EG196&amp;"*A_"&amp;EG196&amp;")\(A_"&amp;EG196&amp;"'*(eye(N)-B_hat_"&amp;EG196&amp;")'*((eye(N)-B_hat_"&amp;EG196&amp;")*Y_Ts_"&amp;EG196&amp;"-a_hat_"&amp;EG196&amp;"));"</f>
        <v>gamma_hat_79 = (A_79'*M_hat_79*A_79)\(A_79'*(eye(N)-B_hat_79)'*((eye(N)-B_hat_79)*Y_Ts_79-a_hat_79));</v>
      </c>
      <c r="HS197">
        <v>76</v>
      </c>
      <c r="HT197" t="str">
        <f>"    p_value_vec_"&amp;HS197&amp;"(s) = p_value_"&amp;HS197&amp;";"</f>
        <v xml:space="preserve">    p_value_vec_76(s) = p_value_76;</v>
      </c>
      <c r="HZ197">
        <v>92</v>
      </c>
      <c r="IA197" t="s">
        <v>36</v>
      </c>
      <c r="IG197">
        <v>108</v>
      </c>
      <c r="IH197" t="str">
        <f>"xlswrite('G:\Mi unidad\1. PROYECTOS TELLO 2022\SCM SPILL OVERS\outputs\pobreza\bajo_niv_educ\1%\simulacion_1\output_tests.xlsx',lb_vec_"&amp;IG197&amp;"','lb_vec_"&amp;IG197&amp;"');"</f>
        <v>xlswrite('G:\Mi unidad\1. PROYECTOS TELLO 2022\SCM SPILL OVERS\outputs\pobreza\bajo_niv_educ\1%\simulacion_1\output_tests.xlsx',lb_vec_108','lb_vec_108');</v>
      </c>
      <c r="IU197">
        <v>108</v>
      </c>
      <c r="IV197" t="str">
        <f>"xlswrite('G:\Mi unidad\1. PROYECTOS TELLO 2022\SCM SPILL OVERS\outputs\pobreza\bajo_ingreso\1%\simulacion_1\output_tests.xlsx',lb_vec_"&amp;IU197&amp;"','lb_vec_"&amp;IU197&amp;"');"</f>
        <v>xlswrite('G:\Mi unidad\1. PROYECTOS TELLO 2022\SCM SPILL OVERS\outputs\pobreza\bajo_ingreso\1%\simulacion_1\output_tests.xlsx',lb_vec_108','lb_vec_108');</v>
      </c>
      <c r="JG197">
        <v>108</v>
      </c>
      <c r="JH197" t="str">
        <f>"xlswrite('G:\Mi unidad\1. PROYECTOS TELLO 2022\SCM SPILL OVERS\outputs\pobreza\densidad\1%\simulacion_1\output_tests.xlsx',lb_vec_"&amp;JG197&amp;"','lb_vec_"&amp;JG197&amp;"');"</f>
        <v>xlswrite('G:\Mi unidad\1. PROYECTOS TELLO 2022\SCM SPILL OVERS\outputs\pobreza\densidad\1%\simulacion_1\output_tests.xlsx',lb_vec_108','lb_vec_108');</v>
      </c>
      <c r="JS197">
        <v>108</v>
      </c>
      <c r="JT197" t="str">
        <f>"xlswrite('G:\Mi unidad\1. PROYECTOS TELLO 2022\SCM SPILL OVERS\outputs\pobreza\densidad_g\1%\simulacion_1\output_tests.xlsx',lb_vec_"&amp;JS197&amp;"','lb_vec_"&amp;JS197&amp;"');"</f>
        <v>xlswrite('G:\Mi unidad\1. PROYECTOS TELLO 2022\SCM SPILL OVERS\outputs\pobreza\densidad_g\1%\simulacion_1\output_tests.xlsx',lb_vec_108','lb_vec_108');</v>
      </c>
      <c r="KE197">
        <v>108</v>
      </c>
      <c r="KF197" t="str">
        <f>"xlswrite('G:\Mi unidad\1. PROYECTOS TELLO 2022\SCM SPILL OVERS\outputs\pobreza\distancia_centro_salud\1%\simulacion_1\output_tests.xlsx',lb_vec_"&amp;KE197&amp;"','lb_vec_"&amp;KE197&amp;"');"</f>
        <v>xlswrite('G:\Mi unidad\1. PROYECTOS TELLO 2022\SCM SPILL OVERS\outputs\pobreza\distancia_centro_salud\1%\simulacion_1\output_tests.xlsx',lb_vec_108','lb_vec_108');</v>
      </c>
      <c r="KR197">
        <v>108</v>
      </c>
      <c r="KS197" t="str">
        <f>"xlswrite('G:\Mi unidad\1. PROYECTOS TELLO 2022\SCM SPILL OVERS\outputs\pobreza\informalidad\1%\simulacion_1\output_tests.xlsx',lb_vec_"&amp;KR197&amp;"','lb_vec_"&amp;KR197&amp;"');"</f>
        <v>xlswrite('G:\Mi unidad\1. PROYECTOS TELLO 2022\SCM SPILL OVERS\outputs\pobreza\informalidad\1%\simulacion_1\output_tests.xlsx',lb_vec_108','lb_vec_108');</v>
      </c>
      <c r="LE197">
        <v>108</v>
      </c>
      <c r="LF197" t="str">
        <f>"xlswrite('G:\Mi unidad\1. PROYECTOS TELLO 2022\SCM SPILL OVERS\outputs\pobreza\alimentos\1%\simulacion_1\output_tests.xlsx',lb_vec_"&amp;LE197&amp;"','lb_vec_"&amp;LE197&amp;"');"</f>
        <v>xlswrite('G:\Mi unidad\1. PROYECTOS TELLO 2022\SCM SPILL OVERS\outputs\pobreza\alimentos\1%\simulacion_1\output_tests.xlsx',lb_vec_108','lb_vec_108');</v>
      </c>
      <c r="LL197">
        <v>108</v>
      </c>
      <c r="LM197" t="str">
        <f>"xlswrite('G:\Mi unidad\1. PROYECTOS TELLO 2022\SCM SPILL OVERS\outputs\pobreza\jefe_hogar\1%\simulacion_1\output_tests.xlsx',lb_vec_"&amp;LL197&amp;"','lb_vec_"&amp;LL197&amp;"');"</f>
        <v>xlswrite('G:\Mi unidad\1. PROYECTOS TELLO 2022\SCM SPILL OVERS\outputs\pobreza\jefe_hogar\1%\simulacion_1\output_tests.xlsx',lb_vec_108','lb_vec_108');</v>
      </c>
      <c r="LS197">
        <v>108</v>
      </c>
      <c r="LT197" t="str">
        <f>"xlswrite('G:\Mi unidad\1. PROYECTOS TELLO 2022\SCM SPILL OVERS\outputs\pobreza\mujeres\1%\simulacion_1\output_tests.xlsx',lb_vec_"&amp;LS197&amp;"','lb_vec_"&amp;LS197&amp;"');"</f>
        <v>xlswrite('G:\Mi unidad\1. PROYECTOS TELLO 2022\SCM SPILL OVERS\outputs\pobreza\mujeres\1%\simulacion_1\output_tests.xlsx',lb_vec_108','lb_vec_108');</v>
      </c>
      <c r="ME197">
        <v>108</v>
      </c>
      <c r="MF197" t="str">
        <f>"xlswrite('G:\Mi unidad\1. PROYECTOS TELLO 2022\SCM SPILL OVERS\outputs\pobreza\criminalidad\1%\simulacion_1\output_tests.xlsx',lb_vec_"&amp;ME197&amp;"','lb_vec_"&amp;ME197&amp;"');"</f>
        <v>xlswrite('G:\Mi unidad\1. PROYECTOS TELLO 2022\SCM SPILL OVERS\outputs\pobreza\criminalidad\1%\simulacion_1\output_tests.xlsx',lb_vec_108','lb_vec_108');</v>
      </c>
    </row>
    <row r="198" spans="64:344" x14ac:dyDescent="0.3">
      <c r="BL198">
        <v>108</v>
      </c>
      <c r="BM198" s="1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P198">
        <v>108</v>
      </c>
      <c r="CQ198" t="str">
        <f>"% Provincia_"&amp;CP198</f>
        <v>% Provincia_108</v>
      </c>
      <c r="CW198">
        <v>108</v>
      </c>
      <c r="CX198" s="1" t="str">
        <f>"ind_"&amp;CW196&amp;" = xlsread('spillover_alimentos_"&amp;CW196&amp;".xlsx')"</f>
        <v>ind_107 = xlsread('spillover_alimentos_107.xlsx')</v>
      </c>
      <c r="DB198">
        <v>108</v>
      </c>
      <c r="DC198" t="str">
        <f>"% Provincia_"&amp;DB198</f>
        <v>% Provincia_108</v>
      </c>
      <c r="DG198">
        <v>108</v>
      </c>
      <c r="DH198" t="str">
        <f>"% Provincia_"&amp;DG198</f>
        <v>% Provincia_108</v>
      </c>
      <c r="DL198">
        <v>108</v>
      </c>
      <c r="DM198" t="str">
        <f>"% Provincia_"&amp;DL198</f>
        <v>% Provincia_108</v>
      </c>
      <c r="DQ198" s="1"/>
      <c r="EG198">
        <v>79</v>
      </c>
      <c r="EH198" s="1" t="str">
        <f>"alpha_hat_"&amp;EG198&amp;" = A_"&amp;EG198&amp;"*gamma_hat_"&amp;EG198&amp;";"</f>
        <v>alpha_hat_79 = A_79*gamma_hat_79;</v>
      </c>
      <c r="HS198">
        <v>76</v>
      </c>
      <c r="HT198" t="str">
        <f>"    lb_vec_"&amp;HS198&amp;"(s) = lb_"&amp;HS198&amp;";"</f>
        <v xml:space="preserve">    lb_vec_76(s) = lb_76;</v>
      </c>
      <c r="HZ198">
        <v>92</v>
      </c>
      <c r="IA198" t="s">
        <v>37</v>
      </c>
      <c r="IG198">
        <v>108</v>
      </c>
      <c r="IH198" t="str">
        <f>"xlswrite('G:\Mi unidad\1. PROYECTOS TELLO 2022\SCM SPILL OVERS\outputs\pobreza\bajo_niv_educ\1%\simulacion_1\output_tests.xlsx',ub_vec_"&amp;IG198&amp;"','ub_vec_"&amp;IG198&amp;"');"</f>
        <v>xlswrite('G:\Mi unidad\1. PROYECTOS TELLO 2022\SCM SPILL OVERS\outputs\pobreza\bajo_niv_educ\1%\simulacion_1\output_tests.xlsx',ub_vec_108','ub_vec_108');</v>
      </c>
      <c r="IU198">
        <v>108</v>
      </c>
      <c r="IV198" t="str">
        <f>"xlswrite('G:\Mi unidad\1. PROYECTOS TELLO 2022\SCM SPILL OVERS\outputs\pobreza\bajo_ingreso\1%\simulacion_1\output_tests.xlsx',ub_vec_"&amp;IU198&amp;"','ub_vec_"&amp;IU198&amp;"');"</f>
        <v>xlswrite('G:\Mi unidad\1. PROYECTOS TELLO 2022\SCM SPILL OVERS\outputs\pobreza\bajo_ingreso\1%\simulacion_1\output_tests.xlsx',ub_vec_108','ub_vec_108');</v>
      </c>
      <c r="JG198">
        <v>108</v>
      </c>
      <c r="JH198" t="str">
        <f>"xlswrite('G:\Mi unidad\1. PROYECTOS TELLO 2022\SCM SPILL OVERS\outputs\pobreza\densidad\1%\simulacion_1\output_tests.xlsx',ub_vec_"&amp;JG198&amp;"','ub_vec_"&amp;JG198&amp;"');"</f>
        <v>xlswrite('G:\Mi unidad\1. PROYECTOS TELLO 2022\SCM SPILL OVERS\outputs\pobreza\densidad\1%\simulacion_1\output_tests.xlsx',ub_vec_108','ub_vec_108');</v>
      </c>
      <c r="JS198">
        <v>108</v>
      </c>
      <c r="JT198" t="str">
        <f>"xlswrite('G:\Mi unidad\1. PROYECTOS TELLO 2022\SCM SPILL OVERS\outputs\pobreza\densidad_g\1%\simulacion_1\output_tests.xlsx',ub_vec_"&amp;JS198&amp;"','ub_vec_"&amp;JS198&amp;"');"</f>
        <v>xlswrite('G:\Mi unidad\1. PROYECTOS TELLO 2022\SCM SPILL OVERS\outputs\pobreza\densidad_g\1%\simulacion_1\output_tests.xlsx',ub_vec_108','ub_vec_108');</v>
      </c>
      <c r="KE198">
        <v>108</v>
      </c>
      <c r="KF198" t="str">
        <f>"xlswrite('G:\Mi unidad\1. PROYECTOS TELLO 2022\SCM SPILL OVERS\outputs\pobreza\distancia_centro_salud\1%\simulacion_1\output_tests.xlsx',ub_vec_"&amp;KE198&amp;"','ub_vec_"&amp;KE198&amp;"');"</f>
        <v>xlswrite('G:\Mi unidad\1. PROYECTOS TELLO 2022\SCM SPILL OVERS\outputs\pobreza\distancia_centro_salud\1%\simulacion_1\output_tests.xlsx',ub_vec_108','ub_vec_108');</v>
      </c>
      <c r="KR198">
        <v>108</v>
      </c>
      <c r="KS198" t="str">
        <f>"xlswrite('G:\Mi unidad\1. PROYECTOS TELLO 2022\SCM SPILL OVERS\outputs\pobreza\informalidad\1%\simulacion_1\output_tests.xlsx',ub_vec_"&amp;KR198&amp;"','ub_vec_"&amp;KR198&amp;"');"</f>
        <v>xlswrite('G:\Mi unidad\1. PROYECTOS TELLO 2022\SCM SPILL OVERS\outputs\pobreza\informalidad\1%\simulacion_1\output_tests.xlsx',ub_vec_108','ub_vec_108');</v>
      </c>
      <c r="LE198">
        <v>108</v>
      </c>
      <c r="LF198" t="str">
        <f>"xlswrite('G:\Mi unidad\1. PROYECTOS TELLO 2022\SCM SPILL OVERS\outputs\pobreza\alimentos\1%\simulacion_1\output_tests.xlsx',ub_vec_"&amp;LE198&amp;"','ub_vec_"&amp;LE198&amp;"');"</f>
        <v>xlswrite('G:\Mi unidad\1. PROYECTOS TELLO 2022\SCM SPILL OVERS\outputs\pobreza\alimentos\1%\simulacion_1\output_tests.xlsx',ub_vec_108','ub_vec_108');</v>
      </c>
      <c r="LL198">
        <v>108</v>
      </c>
      <c r="LM198" t="str">
        <f>"xlswrite('G:\Mi unidad\1. PROYECTOS TELLO 2022\SCM SPILL OVERS\outputs\pobreza\jefe_hogar\1%\simulacion_1\output_tests.xlsx',ub_vec_"&amp;LL198&amp;"','ub_vec_"&amp;LL198&amp;"');"</f>
        <v>xlswrite('G:\Mi unidad\1. PROYECTOS TELLO 2022\SCM SPILL OVERS\outputs\pobreza\jefe_hogar\1%\simulacion_1\output_tests.xlsx',ub_vec_108','ub_vec_108');</v>
      </c>
      <c r="LS198">
        <v>108</v>
      </c>
      <c r="LT198" t="str">
        <f>"xlswrite('G:\Mi unidad\1. PROYECTOS TELLO 2022\SCM SPILL OVERS\outputs\pobreza\mujeres\1%\simulacion_1\output_tests.xlsx',ub_vec_"&amp;LS198&amp;"','ub_vec_"&amp;LS198&amp;"');"</f>
        <v>xlswrite('G:\Mi unidad\1. PROYECTOS TELLO 2022\SCM SPILL OVERS\outputs\pobreza\mujeres\1%\simulacion_1\output_tests.xlsx',ub_vec_108','ub_vec_108');</v>
      </c>
      <c r="ME198">
        <v>108</v>
      </c>
      <c r="MF198" t="str">
        <f>"xlswrite('G:\Mi unidad\1. PROYECTOS TELLO 2022\SCM SPILL OVERS\outputs\pobreza\criminalidad\1%\simulacion_1\output_tests.xlsx',ub_vec_"&amp;ME198&amp;"','ub_vec_"&amp;ME198&amp;"');"</f>
        <v>xlswrite('G:\Mi unidad\1. PROYECTOS TELLO 2022\SCM SPILL OVERS\outputs\pobreza\criminalidad\1%\simulacion_1\output_tests.xlsx',ub_vec_108','ub_vec_108');</v>
      </c>
    </row>
    <row r="199" spans="64:344" x14ac:dyDescent="0.3">
      <c r="BL199">
        <v>108</v>
      </c>
      <c r="BM199" s="1" t="str">
        <f>"A_"&amp;BL197&amp;"(:,ind_"&amp;BL197&amp;" == 0) = [];"</f>
        <v>A_108(:,ind_108 == 0) = [];</v>
      </c>
      <c r="BR199">
        <v>108</v>
      </c>
      <c r="BS199" s="1" t="str">
        <f>"ind_"&amp;BR197&amp;" = xlsread('spillover_bajo_niv_educ_"&amp;BR197&amp;".xlsx')"</f>
        <v>ind_108 = xlsread('spillover_bajo_niv_educ_108.xlsx')</v>
      </c>
      <c r="BX199">
        <v>108</v>
      </c>
      <c r="BY199" s="1" t="str">
        <f>"ind_"&amp;BX197&amp;" = xlsread('spillover_bajo_ingreso_"&amp;BX197&amp;".xlsx')"</f>
        <v>ind_108 = xlsread('spillover_bajo_ingreso_108.xlsx')</v>
      </c>
      <c r="CD199">
        <v>108</v>
      </c>
      <c r="CE199" s="1" t="str">
        <f>"ind_"&amp;CD197&amp;" = xlsread('spillover_densidad_"&amp;CD197&amp;".xlsx')"</f>
        <v>ind_108 = xlsread('spillover_densidad_108.xlsx')</v>
      </c>
      <c r="CJ199">
        <v>108</v>
      </c>
      <c r="CK199" s="1" t="str">
        <f>"ind_"&amp;CJ197&amp;" = xlsread('spillover_densidad_g_"&amp;CJ197&amp;".xlsx')"</f>
        <v>ind_108 = xlsread('spillover_densidad_g_108.xlsx')</v>
      </c>
      <c r="CP199">
        <v>108</v>
      </c>
      <c r="CQ199" s="1" t="str">
        <f>"ind_"&amp;CP197&amp;" = xlsread('spillover_tiempo_cs_"&amp;CP197&amp;".xlsx')"</f>
        <v>ind_108 = xlsread('spillover_tiempo_cs_108.xlsx')</v>
      </c>
      <c r="CW199">
        <v>108</v>
      </c>
      <c r="CX199" s="1" t="str">
        <f>"A_"&amp;CW196&amp;" = eye(N);"</f>
        <v>A_107 = eye(N);</v>
      </c>
      <c r="DB199">
        <v>108</v>
      </c>
      <c r="DC199" s="1" t="str">
        <f>"ind_"&amp;DB197&amp;" = xlsread('spillover_criminalidad_"&amp;DB197&amp;".xlsx')"</f>
        <v>ind_108 = xlsread('spillover_criminalidad_108.xlsx')</v>
      </c>
      <c r="DG199">
        <v>108</v>
      </c>
      <c r="DH199" s="1" t="str">
        <f>"ind_"&amp;DG197&amp;" = xlsread('spillover_jefe_hogar_"&amp;DG197&amp;".xlsx')"</f>
        <v>ind_108 = xlsread('spillover_jefe_hogar_108.xlsx')</v>
      </c>
      <c r="DL199">
        <v>108</v>
      </c>
      <c r="DM199" s="1" t="str">
        <f>"ind_"&amp;DL197&amp;" = xlsread('spillover_mujeres_"&amp;DL197&amp;".xlsx')"</f>
        <v>ind_108 = xlsread('spillover_mujeres_108.xlsx')</v>
      </c>
      <c r="DQ199" s="1"/>
      <c r="EG199">
        <v>79</v>
      </c>
      <c r="EH199" s="1" t="str">
        <f>"alpha1_hat_vec_"&amp;EG199&amp;"(s) = alpha_hat_"&amp;EG199&amp;"(1);"</f>
        <v>alpha1_hat_vec_79(s) = alpha_hat_79(1);</v>
      </c>
      <c r="HS199">
        <v>76</v>
      </c>
      <c r="HT199" t="str">
        <f>"    ub_vec_"&amp;HS199&amp;"(s) = ub_"&amp;HS198&amp;";"</f>
        <v xml:space="preserve">    ub_vec_76(s) = ub_76;</v>
      </c>
      <c r="HZ199">
        <v>92</v>
      </c>
      <c r="IA199" t="str">
        <f>"    spillover_test_"&amp;HZ199&amp;"(s) = sp_andrews(Y_pre_"&amp;HZ199&amp;",pobreza_"&amp;HZ199&amp;"(:,T+s),A_"&amp;HZ199&amp;",C,d,alpha_sig);"</f>
        <v xml:space="preserve">    spillover_test_92(s) = sp_andrews(Y_pre_92,pobreza_92(:,T+s),A_92,C,d,alpha_sig);</v>
      </c>
      <c r="IG199">
        <v>108</v>
      </c>
      <c r="IH199" t="str">
        <f>"xlswrite('G:\Mi unidad\1. PROYECTOS TELLO 2022\SCM SPILL OVERS\outputs\pobreza\bajo_niv_educ\1%\simulacion_1\output_tests.xlsx',p_value_vec_"&amp;IG199&amp;"','p_value_vec_"&amp;IG199&amp;"');"</f>
        <v>xlswrite('G:\Mi unidad\1. PROYECTOS TELLO 2022\SCM SPILL OVERS\outputs\pobreza\bajo_niv_educ\1%\simulacion_1\output_tests.xlsx',p_value_vec_108','p_value_vec_108');</v>
      </c>
      <c r="IU199">
        <v>108</v>
      </c>
      <c r="IV199" t="str">
        <f>"xlswrite('G:\Mi unidad\1. PROYECTOS TELLO 2022\SCM SPILL OVERS\outputs\pobreza\bajo_ingreso\1%\simulacion_1\output_tests.xlsx',p_value_vec_"&amp;IU199&amp;"','p_value_vec_"&amp;IU199&amp;"');"</f>
        <v>xlswrite('G:\Mi unidad\1. PROYECTOS TELLO 2022\SCM SPILL OVERS\outputs\pobreza\bajo_ingreso\1%\simulacion_1\output_tests.xlsx',p_value_vec_108','p_value_vec_108');</v>
      </c>
      <c r="JG199">
        <v>108</v>
      </c>
      <c r="JH199" t="str">
        <f>"xlswrite('G:\Mi unidad\1. PROYECTOS TELLO 2022\SCM SPILL OVERS\outputs\pobreza\densidad\1%\simulacion_1\output_tests.xlsx',p_value_vec_"&amp;JG199&amp;"','p_value_vec_"&amp;JG199&amp;"');"</f>
        <v>xlswrite('G:\Mi unidad\1. PROYECTOS TELLO 2022\SCM SPILL OVERS\outputs\pobreza\densidad\1%\simulacion_1\output_tests.xlsx',p_value_vec_108','p_value_vec_108');</v>
      </c>
      <c r="JS199">
        <v>108</v>
      </c>
      <c r="JT199" t="str">
        <f>"xlswrite('G:\Mi unidad\1. PROYECTOS TELLO 2022\SCM SPILL OVERS\outputs\pobreza\densidad_g\1%\simulacion_1\output_tests.xlsx',p_value_vec_"&amp;JS199&amp;"','p_value_vec_"&amp;JS199&amp;"');"</f>
        <v>xlswrite('G:\Mi unidad\1. PROYECTOS TELLO 2022\SCM SPILL OVERS\outputs\pobreza\densidad_g\1%\simulacion_1\output_tests.xlsx',p_value_vec_108','p_value_vec_108');</v>
      </c>
      <c r="KE199">
        <v>108</v>
      </c>
      <c r="KF199" t="str">
        <f>"xlswrite('G:\Mi unidad\1. PROYECTOS TELLO 2022\SCM SPILL OVERS\outputs\pobreza\distancia_centro_salud\1%\simulacion_1\output_tests.xlsx',p_value_vec_"&amp;KE199&amp;"','p_value_vec_"&amp;KE199&amp;"');"</f>
        <v>xlswrite('G:\Mi unidad\1. PROYECTOS TELLO 2022\SCM SPILL OVERS\outputs\pobreza\distancia_centro_salud\1%\simulacion_1\output_tests.xlsx',p_value_vec_108','p_value_vec_108');</v>
      </c>
      <c r="KR199">
        <v>108</v>
      </c>
      <c r="KS199" t="str">
        <f>"xlswrite('G:\Mi unidad\1. PROYECTOS TELLO 2022\SCM SPILL OVERS\outputs\pobreza\informalidad\1%\simulacion_1\output_tests.xlsx',p_value_vec_"&amp;KR199&amp;"','p_value_vec_"&amp;KR199&amp;"');"</f>
        <v>xlswrite('G:\Mi unidad\1. PROYECTOS TELLO 2022\SCM SPILL OVERS\outputs\pobreza\informalidad\1%\simulacion_1\output_tests.xlsx',p_value_vec_108','p_value_vec_108');</v>
      </c>
      <c r="LE199">
        <v>108</v>
      </c>
      <c r="LF199" t="str">
        <f>"xlswrite('G:\Mi unidad\1. PROYECTOS TELLO 2022\SCM SPILL OVERS\outputs\pobreza\alimentos\1%\simulacion_1\output_tests.xlsx',p_value_vec_"&amp;LE199&amp;"','p_value_vec_"&amp;LE199&amp;"');"</f>
        <v>xlswrite('G:\Mi unidad\1. PROYECTOS TELLO 2022\SCM SPILL OVERS\outputs\pobreza\alimentos\1%\simulacion_1\output_tests.xlsx',p_value_vec_108','p_value_vec_108');</v>
      </c>
      <c r="LL199">
        <v>108</v>
      </c>
      <c r="LM199" t="str">
        <f>"xlswrite('G:\Mi unidad\1. PROYECTOS TELLO 2022\SCM SPILL OVERS\outputs\pobreza\jefe_hogar\1%\simulacion_1\output_tests.xlsx',p_value_vec_"&amp;LL199&amp;"','p_value_vec_"&amp;LL199&amp;"');"</f>
        <v>xlswrite('G:\Mi unidad\1. PROYECTOS TELLO 2022\SCM SPILL OVERS\outputs\pobreza\jefe_hogar\1%\simulacion_1\output_tests.xlsx',p_value_vec_108','p_value_vec_108');</v>
      </c>
      <c r="LS199">
        <v>108</v>
      </c>
      <c r="LT199" t="str">
        <f>"xlswrite('G:\Mi unidad\1. PROYECTOS TELLO 2022\SCM SPILL OVERS\outputs\pobreza\mujeres\1%\simulacion_1\output_tests.xlsx',p_value_vec_"&amp;LS199&amp;"','p_value_vec_"&amp;LS199&amp;"');"</f>
        <v>xlswrite('G:\Mi unidad\1. PROYECTOS TELLO 2022\SCM SPILL OVERS\outputs\pobreza\mujeres\1%\simulacion_1\output_tests.xlsx',p_value_vec_108','p_value_vec_108');</v>
      </c>
      <c r="ME199">
        <v>108</v>
      </c>
      <c r="MF199" t="str">
        <f>"xlswrite('G:\Mi unidad\1. PROYECTOS TELLO 2022\SCM SPILL OVERS\outputs\pobreza\criminalidad\1%\simulacion_1\output_tests.xlsx',p_value_vec_"&amp;ME199&amp;"','p_value_vec_"&amp;ME199&amp;"');"</f>
        <v>xlswrite('G:\Mi unidad\1. PROYECTOS TELLO 2022\SCM SPILL OVERS\outputs\pobreza\criminalidad\1%\simulacion_1\output_tests.xlsx',p_value_vec_108','p_value_vec_108');</v>
      </c>
    </row>
    <row r="200" spans="64:344" x14ac:dyDescent="0.3">
      <c r="BL200">
        <v>108</v>
      </c>
      <c r="BR200">
        <v>108</v>
      </c>
      <c r="BS200" s="1" t="str">
        <f>"A_"&amp;BR197&amp;" = eye(N);"</f>
        <v>A_108 = eye(N);</v>
      </c>
      <c r="BX200">
        <v>108</v>
      </c>
      <c r="BY200" s="1" t="str">
        <f>"A_"&amp;BX197&amp;" = eye(N);"</f>
        <v>A_108 = eye(N);</v>
      </c>
      <c r="CD200">
        <v>108</v>
      </c>
      <c r="CE200" s="1" t="str">
        <f>"A_"&amp;CD197&amp;" = eye(N);"</f>
        <v>A_108 = eye(N);</v>
      </c>
      <c r="CJ200">
        <v>108</v>
      </c>
      <c r="CK200" s="1" t="str">
        <f>"A_"&amp;CJ197&amp;" = eye(N);"</f>
        <v>A_108 = eye(N);</v>
      </c>
      <c r="CP200">
        <v>108</v>
      </c>
      <c r="CQ200" s="1" t="str">
        <f>"A_"&amp;CP197&amp;" = eye(N);"</f>
        <v>A_108 = eye(N);</v>
      </c>
      <c r="CW200">
        <v>108</v>
      </c>
      <c r="CX200" s="1" t="str">
        <f>"A_"&amp;CW196&amp;"(:,ind_"&amp;CW196&amp;" == 0) = [];"</f>
        <v>A_107(:,ind_107 == 0) = [];</v>
      </c>
      <c r="DB200">
        <v>108</v>
      </c>
      <c r="DC200" s="1" t="str">
        <f>"A_"&amp;DB197&amp;" = eye(N);"</f>
        <v>A_108 = eye(N);</v>
      </c>
      <c r="DG200">
        <v>108</v>
      </c>
      <c r="DH200" s="1" t="str">
        <f>"A_"&amp;DG197&amp;" = eye(N);"</f>
        <v>A_108 = eye(N);</v>
      </c>
      <c r="DL200">
        <v>108</v>
      </c>
      <c r="DM200" s="1" t="str">
        <f>"A_"&amp;DL197&amp;" = eye(N);"</f>
        <v>A_108 = eye(N);</v>
      </c>
      <c r="DQ200" s="1"/>
      <c r="EG200">
        <v>79</v>
      </c>
      <c r="EH200" s="1" t="str">
        <f>"synthetic_control_sp_"&amp;EG200&amp;"(T+s) = Y_"&amp;EG200&amp;"(1,T+s)-alpha1_hat_vec_"&amp;EG200&amp;"(s);"</f>
        <v>synthetic_control_sp_79(T+s) = Y_79(1,T+s)-alpha1_hat_vec_79(s);</v>
      </c>
      <c r="HS200">
        <v>76</v>
      </c>
      <c r="HT200" t="s">
        <v>18</v>
      </c>
      <c r="HZ200">
        <v>92</v>
      </c>
      <c r="IA200" t="s">
        <v>18</v>
      </c>
      <c r="IG200">
        <v>108</v>
      </c>
      <c r="IH200" t="str">
        <f>"xlswrite('G:\Mi unidad\1. PROYECTOS TELLO 2022\SCM SPILL OVERS\outputs\pobreza\bajo_niv_educ\1%\simulacion_1\output_tests.xlsx',alpha1_hat_vec_"&amp;IG200&amp;"','alpha1_hat_vec_"&amp;IG200&amp;"');"</f>
        <v>xlswrite('G:\Mi unidad\1. PROYECTOS TELLO 2022\SCM SPILL OVERS\outputs\pobreza\bajo_niv_educ\1%\simulacion_1\output_tests.xlsx',alpha1_hat_vec_108','alpha1_hat_vec_108');</v>
      </c>
      <c r="IU200">
        <v>108</v>
      </c>
      <c r="IV200" t="str">
        <f>"xlswrite('G:\Mi unidad\1. PROYECTOS TELLO 2022\SCM SPILL OVERS\outputs\pobreza\bajo_ingreso\1%\simulacion_1\output_tests.xlsx',alpha1_hat_vec_"&amp;IU200&amp;"','alpha1_hat_vec_"&amp;IU200&amp;"');"</f>
        <v>xlswrite('G:\Mi unidad\1. PROYECTOS TELLO 2022\SCM SPILL OVERS\outputs\pobreza\bajo_ingreso\1%\simulacion_1\output_tests.xlsx',alpha1_hat_vec_108','alpha1_hat_vec_108');</v>
      </c>
      <c r="JG200">
        <v>108</v>
      </c>
      <c r="JH200" t="str">
        <f>"xlswrite('G:\Mi unidad\1. PROYECTOS TELLO 2022\SCM SPILL OVERS\outputs\pobreza\densidad\1%\simulacion_1\output_tests.xlsx',alpha1_hat_vec_"&amp;JG200&amp;"','alpha1_hat_vec_"&amp;JG200&amp;"');"</f>
        <v>xlswrite('G:\Mi unidad\1. PROYECTOS TELLO 2022\SCM SPILL OVERS\outputs\pobreza\densidad\1%\simulacion_1\output_tests.xlsx',alpha1_hat_vec_108','alpha1_hat_vec_108');</v>
      </c>
      <c r="JS200">
        <v>108</v>
      </c>
      <c r="JT200" t="str">
        <f>"xlswrite('G:\Mi unidad\1. PROYECTOS TELLO 2022\SCM SPILL OVERS\outputs\pobreza\densidad_g\1%\simulacion_1\output_tests.xlsx',alpha1_hat_vec_"&amp;JS200&amp;"','alpha1_hat_vec_"&amp;JS200&amp;"');"</f>
        <v>xlswrite('G:\Mi unidad\1. PROYECTOS TELLO 2022\SCM SPILL OVERS\outputs\pobreza\densidad_g\1%\simulacion_1\output_tests.xlsx',alpha1_hat_vec_108','alpha1_hat_vec_108');</v>
      </c>
      <c r="KE200">
        <v>108</v>
      </c>
      <c r="KF200" t="str">
        <f>"xlswrite('G:\Mi unidad\1. PROYECTOS TELLO 2022\SCM SPILL OVERS\outputs\pobreza\distancia_centro_salud\1%\simulacion_1\output_tests.xlsx',alpha1_hat_vec_"&amp;KE200&amp;"','alpha1_hat_vec_"&amp;KE200&amp;"');"</f>
        <v>xlswrite('G:\Mi unidad\1. PROYECTOS TELLO 2022\SCM SPILL OVERS\outputs\pobreza\distancia_centro_salud\1%\simulacion_1\output_tests.xlsx',alpha1_hat_vec_108','alpha1_hat_vec_108');</v>
      </c>
      <c r="KR200">
        <v>108</v>
      </c>
      <c r="KS200" t="str">
        <f>"xlswrite('G:\Mi unidad\1. PROYECTOS TELLO 2022\SCM SPILL OVERS\outputs\pobreza\informalidad\1%\simulacion_1\output_tests.xlsx',alpha1_hat_vec_"&amp;KR200&amp;"','alpha1_hat_vec_"&amp;KR200&amp;"');"</f>
        <v>xlswrite('G:\Mi unidad\1. PROYECTOS TELLO 2022\SCM SPILL OVERS\outputs\pobreza\informalidad\1%\simulacion_1\output_tests.xlsx',alpha1_hat_vec_108','alpha1_hat_vec_108');</v>
      </c>
      <c r="LE200">
        <v>108</v>
      </c>
      <c r="LF200" t="str">
        <f>"xlswrite('G:\Mi unidad\1. PROYECTOS TELLO 2022\SCM SPILL OVERS\outputs\pobreza\alimentos\1%\simulacion_1\output_tests.xlsx',alpha1_hat_vec_"&amp;LE200&amp;"','alpha1_hat_vec_"&amp;LE200&amp;"');"</f>
        <v>xlswrite('G:\Mi unidad\1. PROYECTOS TELLO 2022\SCM SPILL OVERS\outputs\pobreza\alimentos\1%\simulacion_1\output_tests.xlsx',alpha1_hat_vec_108','alpha1_hat_vec_108');</v>
      </c>
      <c r="LL200">
        <v>108</v>
      </c>
      <c r="LM200" t="str">
        <f>"xlswrite('G:\Mi unidad\1. PROYECTOS TELLO 2022\SCM SPILL OVERS\outputs\pobreza\jefe_hogar\1%\simulacion_1\output_tests.xlsx',alpha1_hat_vec_"&amp;LL200&amp;"','alpha1_hat_vec_"&amp;LL200&amp;"');"</f>
        <v>xlswrite('G:\Mi unidad\1. PROYECTOS TELLO 2022\SCM SPILL OVERS\outputs\pobreza\jefe_hogar\1%\simulacion_1\output_tests.xlsx',alpha1_hat_vec_108','alpha1_hat_vec_108');</v>
      </c>
      <c r="LS200">
        <v>108</v>
      </c>
      <c r="LT200" t="str">
        <f>"xlswrite('G:\Mi unidad\1. PROYECTOS TELLO 2022\SCM SPILL OVERS\outputs\pobreza\mujeres\1%\simulacion_1\output_tests.xlsx',alpha1_hat_vec_"&amp;LS200&amp;"','alpha1_hat_vec_"&amp;LS200&amp;"');"</f>
        <v>xlswrite('G:\Mi unidad\1. PROYECTOS TELLO 2022\SCM SPILL OVERS\outputs\pobreza\mujeres\1%\simulacion_1\output_tests.xlsx',alpha1_hat_vec_108','alpha1_hat_vec_108');</v>
      </c>
      <c r="ME200">
        <v>108</v>
      </c>
      <c r="MF200" t="str">
        <f>"xlswrite('G:\Mi unidad\1. PROYECTOS TELLO 2022\SCM SPILL OVERS\outputs\pobreza\criminalidad\1%\simulacion_1\output_tests.xlsx',alpha1_hat_vec_"&amp;ME200&amp;"','alpha1_hat_vec_"&amp;ME200&amp;"');"</f>
        <v>xlswrite('G:\Mi unidad\1. PROYECTOS TELLO 2022\SCM SPILL OVERS\outputs\pobreza\criminalidad\1%\simulacion_1\output_tests.xlsx',alpha1_hat_vec_108','alpha1_hat_vec_108');</v>
      </c>
    </row>
    <row r="201" spans="64:344" x14ac:dyDescent="0.3">
      <c r="BL201">
        <v>108</v>
      </c>
      <c r="BR201">
        <v>108</v>
      </c>
      <c r="BS201" s="1" t="str">
        <f>"A_"&amp;BR197&amp;"(:,ind_"&amp;BR197&amp;" == 0) = [];"</f>
        <v>A_108(:,ind_108 == 0) = [];</v>
      </c>
      <c r="BX201">
        <v>108</v>
      </c>
      <c r="BY201" s="1" t="str">
        <f>"A_"&amp;BX197&amp;"(:,ind_"&amp;BX197&amp;" == 0) = [];"</f>
        <v>A_108(:,ind_108 == 0) = [];</v>
      </c>
      <c r="CD201">
        <v>108</v>
      </c>
      <c r="CE201" s="1" t="str">
        <f>"A_"&amp;CD197&amp;"(:,ind_"&amp;CD197&amp;" == 0) = [];"</f>
        <v>A_108(:,ind_108 == 0) = [];</v>
      </c>
      <c r="CJ201">
        <v>108</v>
      </c>
      <c r="CK201" s="1" t="str">
        <f>"A_"&amp;CJ197&amp;"(:,ind_"&amp;CJ197&amp;" == 0) = [];"</f>
        <v>A_108(:,ind_108 == 0) = [];</v>
      </c>
      <c r="CP201">
        <v>108</v>
      </c>
      <c r="CQ201" s="1" t="str">
        <f>"A_"&amp;CP197&amp;"(:,ind_"&amp;CP197&amp;" == 0) = [];"</f>
        <v>A_108(:,ind_108 == 0) = [];</v>
      </c>
      <c r="CW201">
        <v>108</v>
      </c>
      <c r="CX201" t="str">
        <f>"%A_"&amp;CW201</f>
        <v>%A_108</v>
      </c>
      <c r="DB201">
        <v>108</v>
      </c>
      <c r="DC201" s="1" t="str">
        <f>"A_"&amp;DB197&amp;"(:,ind_"&amp;DB197&amp;" == 0) = [];"</f>
        <v>A_108(:,ind_108 == 0) = [];</v>
      </c>
      <c r="DG201">
        <v>108</v>
      </c>
      <c r="DH201" s="1" t="str">
        <f>"A_"&amp;DG197&amp;"(:,ind_"&amp;DG197&amp;" == 0) = [];"</f>
        <v>A_108(:,ind_108 == 0) = [];</v>
      </c>
      <c r="DL201">
        <v>108</v>
      </c>
      <c r="DM201" s="1" t="str">
        <f>"A_"&amp;DL197&amp;"(:,ind_"&amp;DL197&amp;" == 0) = [];"</f>
        <v>A_108(:,ind_108 == 0) = [];</v>
      </c>
      <c r="DQ201" s="1"/>
      <c r="EG201">
        <v>79</v>
      </c>
      <c r="EH201" s="3" t="s">
        <v>18</v>
      </c>
      <c r="HS201">
        <v>77</v>
      </c>
      <c r="HT201" t="str">
        <f>"p_value_vec_"&amp;HS201&amp;" = zeros(1,S);"</f>
        <v>p_value_vec_77 = zeros(1,S);</v>
      </c>
      <c r="HZ201">
        <v>95</v>
      </c>
      <c r="IA201" t="str">
        <f>"spillover_test_"&amp;HZ201&amp;" = zeros(1,S);"</f>
        <v>spillover_test_95 = zeros(1,S);</v>
      </c>
      <c r="IG201">
        <v>108</v>
      </c>
      <c r="IH201" t="str">
        <f>"xlswrite('G:\Mi unidad\1. PROYECTOS TELLO 2022\SCM SPILL OVERS\outputs\pobreza\bajo_niv_educ\1%\simulacion_1\output_tests.xlsx',spillover_test_"&amp;IG201&amp;"','sp_test_"&amp;IG201&amp;"');"</f>
        <v>xlswrite('G:\Mi unidad\1. PROYECTOS TELLO 2022\SCM SPILL OVERS\outputs\pobreza\bajo_niv_educ\1%\simulacion_1\output_tests.xlsx',spillover_test_108','sp_test_108');</v>
      </c>
      <c r="IU201">
        <v>108</v>
      </c>
      <c r="IV201" t="str">
        <f>"xlswrite('G:\Mi unidad\1. PROYECTOS TELLO 2022\SCM SPILL OVERS\outputs\pobreza\bajo_ingreso\1%\simulacion_1\output_tests.xlsx',spillover_test_"&amp;IU201&amp;"','sp_test_"&amp;IU201&amp;"');"</f>
        <v>xlswrite('G:\Mi unidad\1. PROYECTOS TELLO 2022\SCM SPILL OVERS\outputs\pobreza\bajo_ingreso\1%\simulacion_1\output_tests.xlsx',spillover_test_108','sp_test_108');</v>
      </c>
      <c r="JG201">
        <v>108</v>
      </c>
      <c r="JH201" t="str">
        <f>"xlswrite('G:\Mi unidad\1. PROYECTOS TELLO 2022\SCM SPILL OVERS\outputs\pobreza\densidad\1%\simulacion_1\output_tests.xlsx',spillover_test_"&amp;JG201&amp;"','sp_test_"&amp;JG201&amp;"');"</f>
        <v>xlswrite('G:\Mi unidad\1. PROYECTOS TELLO 2022\SCM SPILL OVERS\outputs\pobreza\densidad\1%\simulacion_1\output_tests.xlsx',spillover_test_108','sp_test_108');</v>
      </c>
      <c r="JS201">
        <v>108</v>
      </c>
      <c r="JT201" t="str">
        <f>"xlswrite('G:\Mi unidad\1. PROYECTOS TELLO 2022\SCM SPILL OVERS\outputs\pobreza\densidad_g\1%\simulacion_1\output_tests.xlsx',spillover_test_"&amp;JS201&amp;"','sp_test_"&amp;JS201&amp;"');"</f>
        <v>xlswrite('G:\Mi unidad\1. PROYECTOS TELLO 2022\SCM SPILL OVERS\outputs\pobreza\densidad_g\1%\simulacion_1\output_tests.xlsx',spillover_test_108','sp_test_108');</v>
      </c>
      <c r="KE201">
        <v>108</v>
      </c>
      <c r="KF201" t="str">
        <f>"xlswrite('G:\Mi unidad\1. PROYECTOS TELLO 2022\SCM SPILL OVERS\outputs\pobreza\distancia_centro_salud\1%\simulacion_1\output_tests.xlsx',spillover_test_"&amp;KE201&amp;"','sp_test_"&amp;KE201&amp;"');"</f>
        <v>xlswrite('G:\Mi unidad\1. PROYECTOS TELLO 2022\SCM SPILL OVERS\outputs\pobreza\distancia_centro_salud\1%\simulacion_1\output_tests.xlsx',spillover_test_108','sp_test_108');</v>
      </c>
      <c r="KR201">
        <v>108</v>
      </c>
      <c r="KS201" t="str">
        <f>"xlswrite('G:\Mi unidad\1. PROYECTOS TELLO 2022\SCM SPILL OVERS\outputs\pobreza\informalidad\1%\simulacion_1\output_tests.xlsx',spillover_test_"&amp;KR201&amp;"','sp_test_"&amp;KR201&amp;"');"</f>
        <v>xlswrite('G:\Mi unidad\1. PROYECTOS TELLO 2022\SCM SPILL OVERS\outputs\pobreza\informalidad\1%\simulacion_1\output_tests.xlsx',spillover_test_108','sp_test_108');</v>
      </c>
      <c r="LE201">
        <v>108</v>
      </c>
      <c r="LF201" t="str">
        <f>"xlswrite('G:\Mi unidad\1. PROYECTOS TELLO 2022\SCM SPILL OVERS\outputs\pobreza\alimentos\1%\simulacion_1\output_tests.xlsx',spillover_test_"&amp;LE201&amp;"','sp_test_"&amp;LE201&amp;"');"</f>
        <v>xlswrite('G:\Mi unidad\1. PROYECTOS TELLO 2022\SCM SPILL OVERS\outputs\pobreza\alimentos\1%\simulacion_1\output_tests.xlsx',spillover_test_108','sp_test_108');</v>
      </c>
      <c r="LL201">
        <v>108</v>
      </c>
      <c r="LM201" t="str">
        <f>"xlswrite('G:\Mi unidad\1. PROYECTOS TELLO 2022\SCM SPILL OVERS\outputs\pobreza\jefe_hogar\1%\simulacion_1\output_tests.xlsx',spillover_test_"&amp;LL201&amp;"','sp_test_"&amp;LL201&amp;"');"</f>
        <v>xlswrite('G:\Mi unidad\1. PROYECTOS TELLO 2022\SCM SPILL OVERS\outputs\pobreza\jefe_hogar\1%\simulacion_1\output_tests.xlsx',spillover_test_108','sp_test_108');</v>
      </c>
      <c r="LS201">
        <v>108</v>
      </c>
      <c r="LT201" t="str">
        <f>"xlswrite('G:\Mi unidad\1. PROYECTOS TELLO 2022\SCM SPILL OVERS\outputs\pobreza\mujeres\1%\simulacion_1\output_tests.xlsx',spillover_test_"&amp;LS201&amp;"','sp_test_"&amp;LS201&amp;"');"</f>
        <v>xlswrite('G:\Mi unidad\1. PROYECTOS TELLO 2022\SCM SPILL OVERS\outputs\pobreza\mujeres\1%\simulacion_1\output_tests.xlsx',spillover_test_108','sp_test_108');</v>
      </c>
      <c r="ME201">
        <v>108</v>
      </c>
      <c r="MF201" t="str">
        <f>"xlswrite('G:\Mi unidad\1. PROYECTOS TELLO 2022\SCM SPILL OVERS\outputs\pobreza\criminalidad\1%\simulacion_1\output_tests.xlsx',spillover_test_"&amp;ME201&amp;"','sp_test_"&amp;ME201&amp;"');"</f>
        <v>xlswrite('G:\Mi unidad\1. PROYECTOS TELLO 2022\SCM SPILL OVERS\outputs\pobreza\criminalidad\1%\simulacion_1\output_tests.xlsx',spillover_test_108','sp_test_108');</v>
      </c>
    </row>
    <row r="202" spans="64:344" x14ac:dyDescent="0.3">
      <c r="BL202">
        <v>112</v>
      </c>
      <c r="BM202" s="1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P202">
        <v>112</v>
      </c>
      <c r="CQ202" t="str">
        <f>"%A_"&amp;CP202</f>
        <v>%A_112</v>
      </c>
      <c r="CW202">
        <v>112</v>
      </c>
      <c r="CX202" t="str">
        <f>"% Provincia_"&amp;CW202</f>
        <v>% Provincia_112</v>
      </c>
      <c r="DB202">
        <v>112</v>
      </c>
      <c r="DC202" t="str">
        <f>"%A_"&amp;DB202</f>
        <v>%A_112</v>
      </c>
      <c r="DG202">
        <v>112</v>
      </c>
      <c r="DH202" t="str">
        <f>"%A_"&amp;DG202</f>
        <v>%A_112</v>
      </c>
      <c r="DL202">
        <v>112</v>
      </c>
      <c r="DM202" t="str">
        <f>"%A_"&amp;DL202</f>
        <v>%A_112</v>
      </c>
      <c r="DQ202" s="1"/>
      <c r="EG202">
        <v>80</v>
      </c>
      <c r="EH202" s="3" t="str">
        <f>"%PROVINCIA "&amp;EG202</f>
        <v>%PROVINCIA 80</v>
      </c>
      <c r="HS202">
        <v>77</v>
      </c>
      <c r="HT202" t="str">
        <f>"lb_vec_"&amp;HS202&amp;" = zeros(1,S);"</f>
        <v>lb_vec_77 = zeros(1,S);</v>
      </c>
      <c r="HZ202">
        <v>95</v>
      </c>
      <c r="IA202" t="s">
        <v>35</v>
      </c>
      <c r="IG202">
        <v>112</v>
      </c>
      <c r="IH202" t="str">
        <f>"xlswrite('G:\Mi unidad\1. PROYECTOS TELLO 2022\SCM SPILL OVERS\outputs\pobreza\bajo_niv_educ\1%\simulacion_1\output_tests.xlsx',lb_vec_"&amp;IG202&amp;"','lb_vec_"&amp;IG202&amp;"');"</f>
        <v>xlswrite('G:\Mi unidad\1. PROYECTOS TELLO 2022\SCM SPILL OVERS\outputs\pobreza\bajo_niv_educ\1%\simulacion_1\output_tests.xlsx',lb_vec_112','lb_vec_112');</v>
      </c>
      <c r="IU202">
        <v>112</v>
      </c>
      <c r="IV202" t="str">
        <f>"xlswrite('G:\Mi unidad\1. PROYECTOS TELLO 2022\SCM SPILL OVERS\outputs\pobreza\bajo_ingreso\1%\simulacion_1\output_tests.xlsx',lb_vec_"&amp;IU202&amp;"','lb_vec_"&amp;IU202&amp;"');"</f>
        <v>xlswrite('G:\Mi unidad\1. PROYECTOS TELLO 2022\SCM SPILL OVERS\outputs\pobreza\bajo_ingreso\1%\simulacion_1\output_tests.xlsx',lb_vec_112','lb_vec_112');</v>
      </c>
      <c r="JG202">
        <v>112</v>
      </c>
      <c r="JH202" t="str">
        <f>"xlswrite('G:\Mi unidad\1. PROYECTOS TELLO 2022\SCM SPILL OVERS\outputs\pobreza\densidad\1%\simulacion_1\output_tests.xlsx',lb_vec_"&amp;JG202&amp;"','lb_vec_"&amp;JG202&amp;"');"</f>
        <v>xlswrite('G:\Mi unidad\1. PROYECTOS TELLO 2022\SCM SPILL OVERS\outputs\pobreza\densidad\1%\simulacion_1\output_tests.xlsx',lb_vec_112','lb_vec_112');</v>
      </c>
      <c r="JS202">
        <v>112</v>
      </c>
      <c r="JT202" t="str">
        <f>"xlswrite('G:\Mi unidad\1. PROYECTOS TELLO 2022\SCM SPILL OVERS\outputs\pobreza\densidad_g\1%\simulacion_1\output_tests.xlsx',lb_vec_"&amp;JS202&amp;"','lb_vec_"&amp;JS202&amp;"');"</f>
        <v>xlswrite('G:\Mi unidad\1. PROYECTOS TELLO 2022\SCM SPILL OVERS\outputs\pobreza\densidad_g\1%\simulacion_1\output_tests.xlsx',lb_vec_112','lb_vec_112');</v>
      </c>
      <c r="KE202">
        <v>112</v>
      </c>
      <c r="KF202" t="str">
        <f>"xlswrite('G:\Mi unidad\1. PROYECTOS TELLO 2022\SCM SPILL OVERS\outputs\pobreza\distancia_centro_salud\1%\simulacion_1\output_tests.xlsx',lb_vec_"&amp;KE202&amp;"','lb_vec_"&amp;KE202&amp;"');"</f>
        <v>xlswrite('G:\Mi unidad\1. PROYECTOS TELLO 2022\SCM SPILL OVERS\outputs\pobreza\distancia_centro_salud\1%\simulacion_1\output_tests.xlsx',lb_vec_112','lb_vec_112');</v>
      </c>
      <c r="KR202">
        <v>112</v>
      </c>
      <c r="KS202" t="str">
        <f>"xlswrite('G:\Mi unidad\1. PROYECTOS TELLO 2022\SCM SPILL OVERS\outputs\pobreza\informalidad\1%\simulacion_1\output_tests.xlsx',lb_vec_"&amp;KR202&amp;"','lb_vec_"&amp;KR202&amp;"');"</f>
        <v>xlswrite('G:\Mi unidad\1. PROYECTOS TELLO 2022\SCM SPILL OVERS\outputs\pobreza\informalidad\1%\simulacion_1\output_tests.xlsx',lb_vec_112','lb_vec_112');</v>
      </c>
      <c r="LE202">
        <v>112</v>
      </c>
      <c r="LF202" t="str">
        <f>"xlswrite('G:\Mi unidad\1. PROYECTOS TELLO 2022\SCM SPILL OVERS\outputs\pobreza\alimentos\1%\simulacion_1\output_tests.xlsx',lb_vec_"&amp;LE202&amp;"','lb_vec_"&amp;LE202&amp;"');"</f>
        <v>xlswrite('G:\Mi unidad\1. PROYECTOS TELLO 2022\SCM SPILL OVERS\outputs\pobreza\alimentos\1%\simulacion_1\output_tests.xlsx',lb_vec_112','lb_vec_112');</v>
      </c>
      <c r="LL202">
        <v>112</v>
      </c>
      <c r="LM202" t="str">
        <f>"xlswrite('G:\Mi unidad\1. PROYECTOS TELLO 2022\SCM SPILL OVERS\outputs\pobreza\jefe_hogar\1%\simulacion_1\output_tests.xlsx',lb_vec_"&amp;LL202&amp;"','lb_vec_"&amp;LL202&amp;"');"</f>
        <v>xlswrite('G:\Mi unidad\1. PROYECTOS TELLO 2022\SCM SPILL OVERS\outputs\pobreza\jefe_hogar\1%\simulacion_1\output_tests.xlsx',lb_vec_112','lb_vec_112');</v>
      </c>
      <c r="LS202">
        <v>112</v>
      </c>
      <c r="LT202" t="str">
        <f>"xlswrite('G:\Mi unidad\1. PROYECTOS TELLO 2022\SCM SPILL OVERS\outputs\pobreza\mujeres\1%\simulacion_1\output_tests.xlsx',lb_vec_"&amp;LS202&amp;"','lb_vec_"&amp;LS202&amp;"');"</f>
        <v>xlswrite('G:\Mi unidad\1. PROYECTOS TELLO 2022\SCM SPILL OVERS\outputs\pobreza\mujeres\1%\simulacion_1\output_tests.xlsx',lb_vec_112','lb_vec_112');</v>
      </c>
      <c r="ME202">
        <v>112</v>
      </c>
      <c r="MF202" t="str">
        <f>"xlswrite('G:\Mi unidad\1. PROYECTOS TELLO 2022\SCM SPILL OVERS\outputs\pobreza\criminalidad\1%\simulacion_1\output_tests.xlsx',lb_vec_"&amp;ME202&amp;"','lb_vec_"&amp;ME202&amp;"');"</f>
        <v>xlswrite('G:\Mi unidad\1. PROYECTOS TELLO 2022\SCM SPILL OVERS\outputs\pobreza\criminalidad\1%\simulacion_1\output_tests.xlsx',lb_vec_112','lb_vec_112');</v>
      </c>
    </row>
    <row r="203" spans="64:344" x14ac:dyDescent="0.3">
      <c r="BL203">
        <v>112</v>
      </c>
      <c r="BM203" s="1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P203">
        <v>112</v>
      </c>
      <c r="CQ203" t="str">
        <f>"% Provincia_"&amp;CP203</f>
        <v>% Provincia_112</v>
      </c>
      <c r="CW203">
        <v>112</v>
      </c>
      <c r="CX203" s="1" t="str">
        <f>"ind_"&amp;CW201&amp;" = xlsread('spillover_alimentos_"&amp;CW201&amp;".xlsx')"</f>
        <v>ind_108 = xlsread('spillover_alimentos_108.xlsx')</v>
      </c>
      <c r="DB203">
        <v>112</v>
      </c>
      <c r="DC203" t="str">
        <f>"% Provincia_"&amp;DB203</f>
        <v>% Provincia_112</v>
      </c>
      <c r="DG203">
        <v>112</v>
      </c>
      <c r="DH203" t="str">
        <f>"% Provincia_"&amp;DG203</f>
        <v>% Provincia_112</v>
      </c>
      <c r="DL203">
        <v>112</v>
      </c>
      <c r="DM203" t="str">
        <f>"% Provincia_"&amp;DL203</f>
        <v>% Provincia_112</v>
      </c>
      <c r="DQ203" s="1"/>
      <c r="EG203">
        <v>80</v>
      </c>
      <c r="EH203" s="3" t="s">
        <v>17</v>
      </c>
      <c r="HS203">
        <v>77</v>
      </c>
      <c r="HT203" t="str">
        <f>"ub_vec_"&amp;HS203&amp;" = zeros(1,S);"</f>
        <v>ub_vec_77 = zeros(1,S);</v>
      </c>
      <c r="HZ203">
        <v>95</v>
      </c>
      <c r="IA203" t="s">
        <v>36</v>
      </c>
      <c r="IG203">
        <v>112</v>
      </c>
      <c r="IH203" t="str">
        <f>"xlswrite('G:\Mi unidad\1. PROYECTOS TELLO 2022\SCM SPILL OVERS\outputs\pobreza\bajo_niv_educ\1%\simulacion_1\output_tests.xlsx',ub_vec_"&amp;IG203&amp;"','ub_vec_"&amp;IG203&amp;"');"</f>
        <v>xlswrite('G:\Mi unidad\1. PROYECTOS TELLO 2022\SCM SPILL OVERS\outputs\pobreza\bajo_niv_educ\1%\simulacion_1\output_tests.xlsx',ub_vec_112','ub_vec_112');</v>
      </c>
      <c r="IU203">
        <v>112</v>
      </c>
      <c r="IV203" t="str">
        <f>"xlswrite('G:\Mi unidad\1. PROYECTOS TELLO 2022\SCM SPILL OVERS\outputs\pobreza\bajo_ingreso\1%\simulacion_1\output_tests.xlsx',ub_vec_"&amp;IU203&amp;"','ub_vec_"&amp;IU203&amp;"');"</f>
        <v>xlswrite('G:\Mi unidad\1. PROYECTOS TELLO 2022\SCM SPILL OVERS\outputs\pobreza\bajo_ingreso\1%\simulacion_1\output_tests.xlsx',ub_vec_112','ub_vec_112');</v>
      </c>
      <c r="JG203">
        <v>112</v>
      </c>
      <c r="JH203" t="str">
        <f>"xlswrite('G:\Mi unidad\1. PROYECTOS TELLO 2022\SCM SPILL OVERS\outputs\pobreza\densidad\1%\simulacion_1\output_tests.xlsx',ub_vec_"&amp;JG203&amp;"','ub_vec_"&amp;JG203&amp;"');"</f>
        <v>xlswrite('G:\Mi unidad\1. PROYECTOS TELLO 2022\SCM SPILL OVERS\outputs\pobreza\densidad\1%\simulacion_1\output_tests.xlsx',ub_vec_112','ub_vec_112');</v>
      </c>
      <c r="JS203">
        <v>112</v>
      </c>
      <c r="JT203" t="str">
        <f>"xlswrite('G:\Mi unidad\1. PROYECTOS TELLO 2022\SCM SPILL OVERS\outputs\pobreza\densidad_g\1%\simulacion_1\output_tests.xlsx',ub_vec_"&amp;JS203&amp;"','ub_vec_"&amp;JS203&amp;"');"</f>
        <v>xlswrite('G:\Mi unidad\1. PROYECTOS TELLO 2022\SCM SPILL OVERS\outputs\pobreza\densidad_g\1%\simulacion_1\output_tests.xlsx',ub_vec_112','ub_vec_112');</v>
      </c>
      <c r="KE203">
        <v>112</v>
      </c>
      <c r="KF203" t="str">
        <f>"xlswrite('G:\Mi unidad\1. PROYECTOS TELLO 2022\SCM SPILL OVERS\outputs\pobreza\distancia_centro_salud\1%\simulacion_1\output_tests.xlsx',ub_vec_"&amp;KE203&amp;"','ub_vec_"&amp;KE203&amp;"');"</f>
        <v>xlswrite('G:\Mi unidad\1. PROYECTOS TELLO 2022\SCM SPILL OVERS\outputs\pobreza\distancia_centro_salud\1%\simulacion_1\output_tests.xlsx',ub_vec_112','ub_vec_112');</v>
      </c>
      <c r="KR203">
        <v>112</v>
      </c>
      <c r="KS203" t="str">
        <f>"xlswrite('G:\Mi unidad\1. PROYECTOS TELLO 2022\SCM SPILL OVERS\outputs\pobreza\informalidad\1%\simulacion_1\output_tests.xlsx',ub_vec_"&amp;KR203&amp;"','ub_vec_"&amp;KR203&amp;"');"</f>
        <v>xlswrite('G:\Mi unidad\1. PROYECTOS TELLO 2022\SCM SPILL OVERS\outputs\pobreza\informalidad\1%\simulacion_1\output_tests.xlsx',ub_vec_112','ub_vec_112');</v>
      </c>
      <c r="LE203">
        <v>112</v>
      </c>
      <c r="LF203" t="str">
        <f>"xlswrite('G:\Mi unidad\1. PROYECTOS TELLO 2022\SCM SPILL OVERS\outputs\pobreza\alimentos\1%\simulacion_1\output_tests.xlsx',ub_vec_"&amp;LE203&amp;"','ub_vec_"&amp;LE203&amp;"');"</f>
        <v>xlswrite('G:\Mi unidad\1. PROYECTOS TELLO 2022\SCM SPILL OVERS\outputs\pobreza\alimentos\1%\simulacion_1\output_tests.xlsx',ub_vec_112','ub_vec_112');</v>
      </c>
      <c r="LL203">
        <v>112</v>
      </c>
      <c r="LM203" t="str">
        <f>"xlswrite('G:\Mi unidad\1. PROYECTOS TELLO 2022\SCM SPILL OVERS\outputs\pobreza\jefe_hogar\1%\simulacion_1\output_tests.xlsx',ub_vec_"&amp;LL203&amp;"','ub_vec_"&amp;LL203&amp;"');"</f>
        <v>xlswrite('G:\Mi unidad\1. PROYECTOS TELLO 2022\SCM SPILL OVERS\outputs\pobreza\jefe_hogar\1%\simulacion_1\output_tests.xlsx',ub_vec_112','ub_vec_112');</v>
      </c>
      <c r="LS203">
        <v>112</v>
      </c>
      <c r="LT203" t="str">
        <f>"xlswrite('G:\Mi unidad\1. PROYECTOS TELLO 2022\SCM SPILL OVERS\outputs\pobreza\mujeres\1%\simulacion_1\output_tests.xlsx',ub_vec_"&amp;LS203&amp;"','ub_vec_"&amp;LS203&amp;"');"</f>
        <v>xlswrite('G:\Mi unidad\1. PROYECTOS TELLO 2022\SCM SPILL OVERS\outputs\pobreza\mujeres\1%\simulacion_1\output_tests.xlsx',ub_vec_112','ub_vec_112');</v>
      </c>
      <c r="ME203">
        <v>112</v>
      </c>
      <c r="MF203" t="str">
        <f>"xlswrite('G:\Mi unidad\1. PROYECTOS TELLO 2022\SCM SPILL OVERS\outputs\pobreza\criminalidad\1%\simulacion_1\output_tests.xlsx',ub_vec_"&amp;ME203&amp;"','ub_vec_"&amp;ME203&amp;"');"</f>
        <v>xlswrite('G:\Mi unidad\1. PROYECTOS TELLO 2022\SCM SPILL OVERS\outputs\pobreza\criminalidad\1%\simulacion_1\output_tests.xlsx',ub_vec_112','ub_vec_112');</v>
      </c>
    </row>
    <row r="204" spans="64:344" x14ac:dyDescent="0.3">
      <c r="BL204">
        <v>112</v>
      </c>
      <c r="BM204" s="1" t="str">
        <f>"A_"&amp;BL202&amp;"(:,ind_"&amp;BL202&amp;" == 0) = [];"</f>
        <v>A_112(:,ind_112 == 0) = [];</v>
      </c>
      <c r="BR204">
        <v>112</v>
      </c>
      <c r="BS204" s="1" t="str">
        <f>"ind_"&amp;BR202&amp;" = xlsread('spillover_bajo_niv_educ_"&amp;BR202&amp;".xlsx')"</f>
        <v>ind_112 = xlsread('spillover_bajo_niv_educ_112.xlsx')</v>
      </c>
      <c r="BX204">
        <v>112</v>
      </c>
      <c r="BY204" s="1" t="str">
        <f>"ind_"&amp;BX202&amp;" = xlsread('spillover_bajo_ingreso_"&amp;BX202&amp;".xlsx')"</f>
        <v>ind_112 = xlsread('spillover_bajo_ingreso_112.xlsx')</v>
      </c>
      <c r="CD204">
        <v>112</v>
      </c>
      <c r="CE204" s="1" t="str">
        <f>"ind_"&amp;CD202&amp;" = xlsread('spillover_densidad_"&amp;CD202&amp;".xlsx')"</f>
        <v>ind_112 = xlsread('spillover_densidad_112.xlsx')</v>
      </c>
      <c r="CJ204">
        <v>112</v>
      </c>
      <c r="CK204" s="1" t="str">
        <f>"ind_"&amp;CJ202&amp;" = xlsread('spillover_densidad_g_"&amp;CJ202&amp;".xlsx')"</f>
        <v>ind_112 = xlsread('spillover_densidad_g_112.xlsx')</v>
      </c>
      <c r="CP204">
        <v>112</v>
      </c>
      <c r="CQ204" s="1" t="str">
        <f>"ind_"&amp;CP202&amp;" = xlsread('spillover_tiempo_cs_"&amp;CP202&amp;".xlsx')"</f>
        <v>ind_112 = xlsread('spillover_tiempo_cs_112.xlsx')</v>
      </c>
      <c r="CW204">
        <v>112</v>
      </c>
      <c r="CX204" s="1" t="str">
        <f>"A_"&amp;CW201&amp;" = eye(N);"</f>
        <v>A_108 = eye(N);</v>
      </c>
      <c r="DB204">
        <v>112</v>
      </c>
      <c r="DC204" s="1" t="str">
        <f>"ind_"&amp;DB202&amp;" = xlsread('spillover_criminalidad_"&amp;DB202&amp;".xlsx')"</f>
        <v>ind_112 = xlsread('spillover_criminalidad_112.xlsx')</v>
      </c>
      <c r="DG204">
        <v>112</v>
      </c>
      <c r="DH204" s="1" t="str">
        <f>"ind_"&amp;DG202&amp;" = xlsread('spillover_jefe_hogar_"&amp;DG202&amp;".xlsx')"</f>
        <v>ind_112 = xlsread('spillover_jefe_hogar_112.xlsx')</v>
      </c>
      <c r="DL204">
        <v>112</v>
      </c>
      <c r="DM204" s="1" t="str">
        <f>"ind_"&amp;DL202&amp;" = xlsread('spillover_mujeres_"&amp;DL202&amp;".xlsx')"</f>
        <v>ind_112 = xlsread('spillover_mujeres_112.xlsx')</v>
      </c>
      <c r="DQ204" s="1"/>
      <c r="EG204">
        <v>80</v>
      </c>
      <c r="EH204" s="1" t="str">
        <f>"Y_Ts_"&amp;EG204&amp;" = Y_"&amp;EG204&amp;"(:,T+s);"</f>
        <v>Y_Ts_80 = Y_80(:,T+s);</v>
      </c>
      <c r="HS204">
        <v>77</v>
      </c>
      <c r="HT204" t="s">
        <v>35</v>
      </c>
      <c r="HZ204">
        <v>95</v>
      </c>
      <c r="IA204" t="s">
        <v>37</v>
      </c>
      <c r="IG204">
        <v>112</v>
      </c>
      <c r="IH204" t="str">
        <f>"xlswrite('G:\Mi unidad\1. PROYECTOS TELLO 2022\SCM SPILL OVERS\outputs\pobreza\bajo_niv_educ\1%\simulacion_1\output_tests.xlsx',p_value_vec_"&amp;IG204&amp;"','p_value_vec_"&amp;IG204&amp;"');"</f>
        <v>xlswrite('G:\Mi unidad\1. PROYECTOS TELLO 2022\SCM SPILL OVERS\outputs\pobreza\bajo_niv_educ\1%\simulacion_1\output_tests.xlsx',p_value_vec_112','p_value_vec_112');</v>
      </c>
      <c r="IU204">
        <v>112</v>
      </c>
      <c r="IV204" t="str">
        <f>"xlswrite('G:\Mi unidad\1. PROYECTOS TELLO 2022\SCM SPILL OVERS\outputs\pobreza\bajo_ingreso\1%\simulacion_1\output_tests.xlsx',p_value_vec_"&amp;IU204&amp;"','p_value_vec_"&amp;IU204&amp;"');"</f>
        <v>xlswrite('G:\Mi unidad\1. PROYECTOS TELLO 2022\SCM SPILL OVERS\outputs\pobreza\bajo_ingreso\1%\simulacion_1\output_tests.xlsx',p_value_vec_112','p_value_vec_112');</v>
      </c>
      <c r="JG204">
        <v>112</v>
      </c>
      <c r="JH204" t="str">
        <f>"xlswrite('G:\Mi unidad\1. PROYECTOS TELLO 2022\SCM SPILL OVERS\outputs\pobreza\densidad\1%\simulacion_1\output_tests.xlsx',p_value_vec_"&amp;JG204&amp;"','p_value_vec_"&amp;JG204&amp;"');"</f>
        <v>xlswrite('G:\Mi unidad\1. PROYECTOS TELLO 2022\SCM SPILL OVERS\outputs\pobreza\densidad\1%\simulacion_1\output_tests.xlsx',p_value_vec_112','p_value_vec_112');</v>
      </c>
      <c r="JS204">
        <v>112</v>
      </c>
      <c r="JT204" t="str">
        <f>"xlswrite('G:\Mi unidad\1. PROYECTOS TELLO 2022\SCM SPILL OVERS\outputs\pobreza\densidad_g\1%\simulacion_1\output_tests.xlsx',p_value_vec_"&amp;JS204&amp;"','p_value_vec_"&amp;JS204&amp;"');"</f>
        <v>xlswrite('G:\Mi unidad\1. PROYECTOS TELLO 2022\SCM SPILL OVERS\outputs\pobreza\densidad_g\1%\simulacion_1\output_tests.xlsx',p_value_vec_112','p_value_vec_112');</v>
      </c>
      <c r="KE204">
        <v>112</v>
      </c>
      <c r="KF204" t="str">
        <f>"xlswrite('G:\Mi unidad\1. PROYECTOS TELLO 2022\SCM SPILL OVERS\outputs\pobreza\distancia_centro_salud\1%\simulacion_1\output_tests.xlsx',p_value_vec_"&amp;KE204&amp;"','p_value_vec_"&amp;KE204&amp;"');"</f>
        <v>xlswrite('G:\Mi unidad\1. PROYECTOS TELLO 2022\SCM SPILL OVERS\outputs\pobreza\distancia_centro_salud\1%\simulacion_1\output_tests.xlsx',p_value_vec_112','p_value_vec_112');</v>
      </c>
      <c r="KR204">
        <v>112</v>
      </c>
      <c r="KS204" t="str">
        <f>"xlswrite('G:\Mi unidad\1. PROYECTOS TELLO 2022\SCM SPILL OVERS\outputs\pobreza\informalidad\1%\simulacion_1\output_tests.xlsx',p_value_vec_"&amp;KR204&amp;"','p_value_vec_"&amp;KR204&amp;"');"</f>
        <v>xlswrite('G:\Mi unidad\1. PROYECTOS TELLO 2022\SCM SPILL OVERS\outputs\pobreza\informalidad\1%\simulacion_1\output_tests.xlsx',p_value_vec_112','p_value_vec_112');</v>
      </c>
      <c r="LE204">
        <v>112</v>
      </c>
      <c r="LF204" t="str">
        <f>"xlswrite('G:\Mi unidad\1. PROYECTOS TELLO 2022\SCM SPILL OVERS\outputs\pobreza\alimentos\1%\simulacion_1\output_tests.xlsx',p_value_vec_"&amp;LE204&amp;"','p_value_vec_"&amp;LE204&amp;"');"</f>
        <v>xlswrite('G:\Mi unidad\1. PROYECTOS TELLO 2022\SCM SPILL OVERS\outputs\pobreza\alimentos\1%\simulacion_1\output_tests.xlsx',p_value_vec_112','p_value_vec_112');</v>
      </c>
      <c r="LL204">
        <v>112</v>
      </c>
      <c r="LM204" t="str">
        <f>"xlswrite('G:\Mi unidad\1. PROYECTOS TELLO 2022\SCM SPILL OVERS\outputs\pobreza\jefe_hogar\1%\simulacion_1\output_tests.xlsx',p_value_vec_"&amp;LL204&amp;"','p_value_vec_"&amp;LL204&amp;"');"</f>
        <v>xlswrite('G:\Mi unidad\1. PROYECTOS TELLO 2022\SCM SPILL OVERS\outputs\pobreza\jefe_hogar\1%\simulacion_1\output_tests.xlsx',p_value_vec_112','p_value_vec_112');</v>
      </c>
      <c r="LS204">
        <v>112</v>
      </c>
      <c r="LT204" t="str">
        <f>"xlswrite('G:\Mi unidad\1. PROYECTOS TELLO 2022\SCM SPILL OVERS\outputs\pobreza\mujeres\1%\simulacion_1\output_tests.xlsx',p_value_vec_"&amp;LS204&amp;"','p_value_vec_"&amp;LS204&amp;"');"</f>
        <v>xlswrite('G:\Mi unidad\1. PROYECTOS TELLO 2022\SCM SPILL OVERS\outputs\pobreza\mujeres\1%\simulacion_1\output_tests.xlsx',p_value_vec_112','p_value_vec_112');</v>
      </c>
      <c r="ME204">
        <v>112</v>
      </c>
      <c r="MF204" t="str">
        <f>"xlswrite('G:\Mi unidad\1. PROYECTOS TELLO 2022\SCM SPILL OVERS\outputs\pobreza\criminalidad\1%\simulacion_1\output_tests.xlsx',p_value_vec_"&amp;ME204&amp;"','p_value_vec_"&amp;ME204&amp;"');"</f>
        <v>xlswrite('G:\Mi unidad\1. PROYECTOS TELLO 2022\SCM SPILL OVERS\outputs\pobreza\criminalidad\1%\simulacion_1\output_tests.xlsx',p_value_vec_112','p_value_vec_112');</v>
      </c>
    </row>
    <row r="205" spans="64:344" x14ac:dyDescent="0.3">
      <c r="BL205">
        <v>112</v>
      </c>
      <c r="BR205">
        <v>112</v>
      </c>
      <c r="BS205" s="1" t="str">
        <f>"A_"&amp;BR202&amp;" = eye(N);"</f>
        <v>A_112 = eye(N);</v>
      </c>
      <c r="BX205">
        <v>112</v>
      </c>
      <c r="BY205" s="1" t="str">
        <f>"A_"&amp;BX202&amp;" = eye(N);"</f>
        <v>A_112 = eye(N);</v>
      </c>
      <c r="CD205">
        <v>112</v>
      </c>
      <c r="CE205" s="1" t="str">
        <f>"A_"&amp;CD202&amp;" = eye(N);"</f>
        <v>A_112 = eye(N);</v>
      </c>
      <c r="CJ205">
        <v>112</v>
      </c>
      <c r="CK205" s="1" t="str">
        <f>"A_"&amp;CJ202&amp;" = eye(N);"</f>
        <v>A_112 = eye(N);</v>
      </c>
      <c r="CP205">
        <v>112</v>
      </c>
      <c r="CQ205" s="1" t="str">
        <f>"A_"&amp;CP202&amp;" = eye(N);"</f>
        <v>A_112 = eye(N);</v>
      </c>
      <c r="CW205">
        <v>112</v>
      </c>
      <c r="CX205" s="1" t="str">
        <f>"A_"&amp;CW201&amp;"(:,ind_"&amp;CW201&amp;" == 0) = [];"</f>
        <v>A_108(:,ind_108 == 0) = [];</v>
      </c>
      <c r="DB205">
        <v>112</v>
      </c>
      <c r="DC205" s="1" t="str">
        <f>"A_"&amp;DB202&amp;" = eye(N);"</f>
        <v>A_112 = eye(N);</v>
      </c>
      <c r="DG205">
        <v>112</v>
      </c>
      <c r="DH205" s="1" t="str">
        <f>"A_"&amp;DG202&amp;" = eye(N);"</f>
        <v>A_112 = eye(N);</v>
      </c>
      <c r="DL205">
        <v>112</v>
      </c>
      <c r="DM205" s="1" t="str">
        <f>"A_"&amp;DL202&amp;" = eye(N);"</f>
        <v>A_112 = eye(N);</v>
      </c>
      <c r="DQ205" s="1"/>
      <c r="EG205">
        <v>80</v>
      </c>
      <c r="EH205" s="1" t="str">
        <f>"gamma_hat_"&amp;EG204&amp;" = (A_"&amp;EG204&amp;"'*M_hat_"&amp;EG204&amp;"*A_"&amp;EG204&amp;")\(A_"&amp;EG204&amp;"'*(eye(N)-B_hat_"&amp;EG204&amp;")'*((eye(N)-B_hat_"&amp;EG204&amp;")*Y_Ts_"&amp;EG204&amp;"-a_hat_"&amp;EG204&amp;"));"</f>
        <v>gamma_hat_80 = (A_80'*M_hat_80*A_80)\(A_80'*(eye(N)-B_hat_80)'*((eye(N)-B_hat_80)*Y_Ts_80-a_hat_80));</v>
      </c>
      <c r="HS205">
        <v>77</v>
      </c>
      <c r="HT205" t="str">
        <f>"    [p_value_"&amp;HS205&amp; ",lb_"&amp;HS205&amp;",ub_"&amp;HS205&amp;"] = sp_andrews_te(Y_pre_"&amp;HS205&amp;",pobreza_"&amp;HS205&amp;"(:,T+s),A_"&amp;HS205&amp;",C,.05);"</f>
        <v xml:space="preserve">    [p_value_77,lb_77,ub_77] = sp_andrews_te(Y_pre_77,pobreza_77(:,T+s),A_77,C,.05);</v>
      </c>
      <c r="HZ205">
        <v>95</v>
      </c>
      <c r="IA205" t="str">
        <f>"    spillover_test_"&amp;HZ205&amp;"(s) = sp_andrews(Y_pre_"&amp;HZ205&amp;",pobreza_"&amp;HZ205&amp;"(:,T+s),A_"&amp;HZ205&amp;",C,d,alpha_sig);"</f>
        <v xml:space="preserve">    spillover_test_95(s) = sp_andrews(Y_pre_95,pobreza_95(:,T+s),A_95,C,d,alpha_sig);</v>
      </c>
      <c r="IG205">
        <v>112</v>
      </c>
      <c r="IH205" t="str">
        <f>"xlswrite('G:\Mi unidad\1. PROYECTOS TELLO 2022\SCM SPILL OVERS\outputs\pobreza\bajo_niv_educ\1%\simulacion_1\output_tests.xlsx',alpha1_hat_vec_"&amp;IG205&amp;"','alpha1_hat_vec_"&amp;IG205&amp;"');"</f>
        <v>xlswrite('G:\Mi unidad\1. PROYECTOS TELLO 2022\SCM SPILL OVERS\outputs\pobreza\bajo_niv_educ\1%\simulacion_1\output_tests.xlsx',alpha1_hat_vec_112','alpha1_hat_vec_112');</v>
      </c>
      <c r="IU205">
        <v>112</v>
      </c>
      <c r="IV205" t="str">
        <f>"xlswrite('G:\Mi unidad\1. PROYECTOS TELLO 2022\SCM SPILL OVERS\outputs\pobreza\bajo_ingreso\1%\simulacion_1\output_tests.xlsx',alpha1_hat_vec_"&amp;IU205&amp;"','alpha1_hat_vec_"&amp;IU205&amp;"');"</f>
        <v>xlswrite('G:\Mi unidad\1. PROYECTOS TELLO 2022\SCM SPILL OVERS\outputs\pobreza\bajo_ingreso\1%\simulacion_1\output_tests.xlsx',alpha1_hat_vec_112','alpha1_hat_vec_112');</v>
      </c>
      <c r="JG205">
        <v>112</v>
      </c>
      <c r="JH205" t="str">
        <f>"xlswrite('G:\Mi unidad\1. PROYECTOS TELLO 2022\SCM SPILL OVERS\outputs\pobreza\densidad\1%\simulacion_1\output_tests.xlsx',alpha1_hat_vec_"&amp;JG205&amp;"','alpha1_hat_vec_"&amp;JG205&amp;"');"</f>
        <v>xlswrite('G:\Mi unidad\1. PROYECTOS TELLO 2022\SCM SPILL OVERS\outputs\pobreza\densidad\1%\simulacion_1\output_tests.xlsx',alpha1_hat_vec_112','alpha1_hat_vec_112');</v>
      </c>
      <c r="JS205">
        <v>112</v>
      </c>
      <c r="JT205" t="str">
        <f>"xlswrite('G:\Mi unidad\1. PROYECTOS TELLO 2022\SCM SPILL OVERS\outputs\pobreza\densidad_g\1%\simulacion_1\output_tests.xlsx',alpha1_hat_vec_"&amp;JS205&amp;"','alpha1_hat_vec_"&amp;JS205&amp;"');"</f>
        <v>xlswrite('G:\Mi unidad\1. PROYECTOS TELLO 2022\SCM SPILL OVERS\outputs\pobreza\densidad_g\1%\simulacion_1\output_tests.xlsx',alpha1_hat_vec_112','alpha1_hat_vec_112');</v>
      </c>
      <c r="KE205">
        <v>112</v>
      </c>
      <c r="KF205" t="str">
        <f>"xlswrite('G:\Mi unidad\1. PROYECTOS TELLO 2022\SCM SPILL OVERS\outputs\pobreza\distancia_centro_salud\1%\simulacion_1\output_tests.xlsx',alpha1_hat_vec_"&amp;KE205&amp;"','alpha1_hat_vec_"&amp;KE205&amp;"');"</f>
        <v>xlswrite('G:\Mi unidad\1. PROYECTOS TELLO 2022\SCM SPILL OVERS\outputs\pobreza\distancia_centro_salud\1%\simulacion_1\output_tests.xlsx',alpha1_hat_vec_112','alpha1_hat_vec_112');</v>
      </c>
      <c r="KR205">
        <v>112</v>
      </c>
      <c r="KS205" t="str">
        <f>"xlswrite('G:\Mi unidad\1. PROYECTOS TELLO 2022\SCM SPILL OVERS\outputs\pobreza\informalidad\1%\simulacion_1\output_tests.xlsx',alpha1_hat_vec_"&amp;KR205&amp;"','alpha1_hat_vec_"&amp;KR205&amp;"');"</f>
        <v>xlswrite('G:\Mi unidad\1. PROYECTOS TELLO 2022\SCM SPILL OVERS\outputs\pobreza\informalidad\1%\simulacion_1\output_tests.xlsx',alpha1_hat_vec_112','alpha1_hat_vec_112');</v>
      </c>
      <c r="LE205">
        <v>112</v>
      </c>
      <c r="LF205" t="str">
        <f>"xlswrite('G:\Mi unidad\1. PROYECTOS TELLO 2022\SCM SPILL OVERS\outputs\pobreza\alimentos\1%\simulacion_1\output_tests.xlsx',alpha1_hat_vec_"&amp;LE205&amp;"','alpha1_hat_vec_"&amp;LE205&amp;"');"</f>
        <v>xlswrite('G:\Mi unidad\1. PROYECTOS TELLO 2022\SCM SPILL OVERS\outputs\pobreza\alimentos\1%\simulacion_1\output_tests.xlsx',alpha1_hat_vec_112','alpha1_hat_vec_112');</v>
      </c>
      <c r="LL205">
        <v>112</v>
      </c>
      <c r="LM205" t="str">
        <f>"xlswrite('G:\Mi unidad\1. PROYECTOS TELLO 2022\SCM SPILL OVERS\outputs\pobreza\jefe_hogar\1%\simulacion_1\output_tests.xlsx',alpha1_hat_vec_"&amp;LL205&amp;"','alpha1_hat_vec_"&amp;LL205&amp;"');"</f>
        <v>xlswrite('G:\Mi unidad\1. PROYECTOS TELLO 2022\SCM SPILL OVERS\outputs\pobreza\jefe_hogar\1%\simulacion_1\output_tests.xlsx',alpha1_hat_vec_112','alpha1_hat_vec_112');</v>
      </c>
      <c r="LS205">
        <v>112</v>
      </c>
      <c r="LT205" t="str">
        <f>"xlswrite('G:\Mi unidad\1. PROYECTOS TELLO 2022\SCM SPILL OVERS\outputs\pobreza\mujeres\1%\simulacion_1\output_tests.xlsx',alpha1_hat_vec_"&amp;LS205&amp;"','alpha1_hat_vec_"&amp;LS205&amp;"');"</f>
        <v>xlswrite('G:\Mi unidad\1. PROYECTOS TELLO 2022\SCM SPILL OVERS\outputs\pobreza\mujeres\1%\simulacion_1\output_tests.xlsx',alpha1_hat_vec_112','alpha1_hat_vec_112');</v>
      </c>
      <c r="ME205">
        <v>112</v>
      </c>
      <c r="MF205" t="str">
        <f>"xlswrite('G:\Mi unidad\1. PROYECTOS TELLO 2022\SCM SPILL OVERS\outputs\pobreza\criminalidad\1%\simulacion_1\output_tests.xlsx',alpha1_hat_vec_"&amp;ME205&amp;"','alpha1_hat_vec_"&amp;ME205&amp;"');"</f>
        <v>xlswrite('G:\Mi unidad\1. PROYECTOS TELLO 2022\SCM SPILL OVERS\outputs\pobreza\criminalidad\1%\simulacion_1\output_tests.xlsx',alpha1_hat_vec_112','alpha1_hat_vec_112');</v>
      </c>
    </row>
    <row r="206" spans="64:344" x14ac:dyDescent="0.3">
      <c r="BL206">
        <v>112</v>
      </c>
      <c r="BR206">
        <v>112</v>
      </c>
      <c r="BS206" s="1" t="str">
        <f>"A_"&amp;BR202&amp;"(:,ind_"&amp;BR202&amp;" == 0) = [];"</f>
        <v>A_112(:,ind_112 == 0) = [];</v>
      </c>
      <c r="BX206">
        <v>112</v>
      </c>
      <c r="BY206" s="1" t="str">
        <f>"A_"&amp;BX202&amp;"(:,ind_"&amp;BX202&amp;" == 0) = [];"</f>
        <v>A_112(:,ind_112 == 0) = [];</v>
      </c>
      <c r="CD206">
        <v>112</v>
      </c>
      <c r="CE206" s="1" t="str">
        <f>"A_"&amp;CD202&amp;"(:,ind_"&amp;CD202&amp;" == 0) = [];"</f>
        <v>A_112(:,ind_112 == 0) = [];</v>
      </c>
      <c r="CJ206">
        <v>112</v>
      </c>
      <c r="CK206" s="1" t="str">
        <f>"A_"&amp;CJ202&amp;"(:,ind_"&amp;CJ202&amp;" == 0) = [];"</f>
        <v>A_112(:,ind_112 == 0) = [];</v>
      </c>
      <c r="CP206">
        <v>112</v>
      </c>
      <c r="CQ206" s="1" t="str">
        <f>"A_"&amp;CP202&amp;"(:,ind_"&amp;CP202&amp;" == 0) = [];"</f>
        <v>A_112(:,ind_112 == 0) = [];</v>
      </c>
      <c r="CW206">
        <v>112</v>
      </c>
      <c r="CX206" t="str">
        <f>"% Provincia_"&amp;CW206</f>
        <v>% Provincia_112</v>
      </c>
      <c r="DB206">
        <v>112</v>
      </c>
      <c r="DC206" s="1" t="str">
        <f>"A_"&amp;DB202&amp;"(:,ind_"&amp;DB202&amp;" == 0) = [];"</f>
        <v>A_112(:,ind_112 == 0) = [];</v>
      </c>
      <c r="DG206">
        <v>112</v>
      </c>
      <c r="DH206" s="1" t="str">
        <f>"A_"&amp;DG202&amp;"(:,ind_"&amp;DG202&amp;" == 0) = [];"</f>
        <v>A_112(:,ind_112 == 0) = [];</v>
      </c>
      <c r="DL206">
        <v>112</v>
      </c>
      <c r="DM206" s="1" t="str">
        <f>"A_"&amp;DL202&amp;"(:,ind_"&amp;DL202&amp;" == 0) = [];"</f>
        <v>A_112(:,ind_112 == 0) = [];</v>
      </c>
      <c r="DQ206" s="1"/>
      <c r="EG206">
        <v>80</v>
      </c>
      <c r="EH206" s="1" t="str">
        <f>"alpha_hat_"&amp;EG206&amp;" = A_"&amp;EG206&amp;"*gamma_hat_"&amp;EG206&amp;";"</f>
        <v>alpha_hat_80 = A_80*gamma_hat_80;</v>
      </c>
      <c r="HS206">
        <v>77</v>
      </c>
      <c r="HT206" t="str">
        <f>"    p_value_vec_"&amp;HS206&amp;"(s) = p_value_"&amp;HS206&amp;";"</f>
        <v xml:space="preserve">    p_value_vec_77(s) = p_value_77;</v>
      </c>
      <c r="HZ206">
        <v>95</v>
      </c>
      <c r="IA206" t="s">
        <v>18</v>
      </c>
      <c r="IG206">
        <v>112</v>
      </c>
      <c r="IH206" t="str">
        <f>"xlswrite('G:\Mi unidad\1. PROYECTOS TELLO 2022\SCM SPILL OVERS\outputs\pobreza\bajo_niv_educ\1%\simulacion_1\output_tests.xlsx',spillover_test_"&amp;IG206&amp;"','sp_test_"&amp;IG206&amp;"');"</f>
        <v>xlswrite('G:\Mi unidad\1. PROYECTOS TELLO 2022\SCM SPILL OVERS\outputs\pobreza\bajo_niv_educ\1%\simulacion_1\output_tests.xlsx',spillover_test_112','sp_test_112');</v>
      </c>
      <c r="IU206">
        <v>112</v>
      </c>
      <c r="IV206" t="str">
        <f>"xlswrite('G:\Mi unidad\1. PROYECTOS TELLO 2022\SCM SPILL OVERS\outputs\pobreza\bajo_ingreso\1%\simulacion_1\output_tests.xlsx',spillover_test_"&amp;IU206&amp;"','sp_test_"&amp;IU206&amp;"');"</f>
        <v>xlswrite('G:\Mi unidad\1. PROYECTOS TELLO 2022\SCM SPILL OVERS\outputs\pobreza\bajo_ingreso\1%\simulacion_1\output_tests.xlsx',spillover_test_112','sp_test_112');</v>
      </c>
      <c r="JG206">
        <v>112</v>
      </c>
      <c r="JH206" t="str">
        <f>"xlswrite('G:\Mi unidad\1. PROYECTOS TELLO 2022\SCM SPILL OVERS\outputs\pobreza\densidad\1%\simulacion_1\output_tests.xlsx',spillover_test_"&amp;JG206&amp;"','sp_test_"&amp;JG206&amp;"');"</f>
        <v>xlswrite('G:\Mi unidad\1. PROYECTOS TELLO 2022\SCM SPILL OVERS\outputs\pobreza\densidad\1%\simulacion_1\output_tests.xlsx',spillover_test_112','sp_test_112');</v>
      </c>
      <c r="JS206">
        <v>112</v>
      </c>
      <c r="JT206" t="str">
        <f>"xlswrite('G:\Mi unidad\1. PROYECTOS TELLO 2022\SCM SPILL OVERS\outputs\pobreza\densidad_g\1%\simulacion_1\output_tests.xlsx',spillover_test_"&amp;JS206&amp;"','sp_test_"&amp;JS206&amp;"');"</f>
        <v>xlswrite('G:\Mi unidad\1. PROYECTOS TELLO 2022\SCM SPILL OVERS\outputs\pobreza\densidad_g\1%\simulacion_1\output_tests.xlsx',spillover_test_112','sp_test_112');</v>
      </c>
      <c r="KE206">
        <v>112</v>
      </c>
      <c r="KF206" t="str">
        <f>"xlswrite('G:\Mi unidad\1. PROYECTOS TELLO 2022\SCM SPILL OVERS\outputs\pobreza\distancia_centro_salud\1%\simulacion_1\output_tests.xlsx',spillover_test_"&amp;KE206&amp;"','sp_test_"&amp;KE206&amp;"');"</f>
        <v>xlswrite('G:\Mi unidad\1. PROYECTOS TELLO 2022\SCM SPILL OVERS\outputs\pobreza\distancia_centro_salud\1%\simulacion_1\output_tests.xlsx',spillover_test_112','sp_test_112');</v>
      </c>
      <c r="KR206">
        <v>112</v>
      </c>
      <c r="KS206" t="str">
        <f>"xlswrite('G:\Mi unidad\1. PROYECTOS TELLO 2022\SCM SPILL OVERS\outputs\pobreza\informalidad\1%\simulacion_1\output_tests.xlsx',spillover_test_"&amp;KR206&amp;"','sp_test_"&amp;KR206&amp;"');"</f>
        <v>xlswrite('G:\Mi unidad\1. PROYECTOS TELLO 2022\SCM SPILL OVERS\outputs\pobreza\informalidad\1%\simulacion_1\output_tests.xlsx',spillover_test_112','sp_test_112');</v>
      </c>
      <c r="LE206">
        <v>112</v>
      </c>
      <c r="LF206" t="str">
        <f>"xlswrite('G:\Mi unidad\1. PROYECTOS TELLO 2022\SCM SPILL OVERS\outputs\pobreza\alimentos\1%\simulacion_1\output_tests.xlsx',spillover_test_"&amp;LE206&amp;"','sp_test_"&amp;LE206&amp;"');"</f>
        <v>xlswrite('G:\Mi unidad\1. PROYECTOS TELLO 2022\SCM SPILL OVERS\outputs\pobreza\alimentos\1%\simulacion_1\output_tests.xlsx',spillover_test_112','sp_test_112');</v>
      </c>
      <c r="LL206">
        <v>112</v>
      </c>
      <c r="LM206" t="str">
        <f>"xlswrite('G:\Mi unidad\1. PROYECTOS TELLO 2022\SCM SPILL OVERS\outputs\pobreza\jefe_hogar\1%\simulacion_1\output_tests.xlsx',spillover_test_"&amp;LL206&amp;"','sp_test_"&amp;LL206&amp;"');"</f>
        <v>xlswrite('G:\Mi unidad\1. PROYECTOS TELLO 2022\SCM SPILL OVERS\outputs\pobreza\jefe_hogar\1%\simulacion_1\output_tests.xlsx',spillover_test_112','sp_test_112');</v>
      </c>
      <c r="LS206">
        <v>112</v>
      </c>
      <c r="LT206" t="str">
        <f>"xlswrite('G:\Mi unidad\1. PROYECTOS TELLO 2022\SCM SPILL OVERS\outputs\pobreza\mujeres\1%\simulacion_1\output_tests.xlsx',spillover_test_"&amp;LS206&amp;"','sp_test_"&amp;LS206&amp;"');"</f>
        <v>xlswrite('G:\Mi unidad\1. PROYECTOS TELLO 2022\SCM SPILL OVERS\outputs\pobreza\mujeres\1%\simulacion_1\output_tests.xlsx',spillover_test_112','sp_test_112');</v>
      </c>
      <c r="ME206">
        <v>112</v>
      </c>
      <c r="MF206" t="str">
        <f>"xlswrite('G:\Mi unidad\1. PROYECTOS TELLO 2022\SCM SPILL OVERS\outputs\pobreza\criminalidad\1%\simulacion_1\output_tests.xlsx',spillover_test_"&amp;ME206&amp;"','sp_test_"&amp;ME206&amp;"');"</f>
        <v>xlswrite('G:\Mi unidad\1. PROYECTOS TELLO 2022\SCM SPILL OVERS\outputs\pobreza\criminalidad\1%\simulacion_1\output_tests.xlsx',spillover_test_112','sp_test_112');</v>
      </c>
    </row>
    <row r="207" spans="64:344" x14ac:dyDescent="0.3">
      <c r="BL207">
        <v>119</v>
      </c>
      <c r="BM207" s="1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P207">
        <v>119</v>
      </c>
      <c r="CQ207" t="str">
        <f>"%A_"&amp;CP207</f>
        <v>%A_119</v>
      </c>
      <c r="CW207">
        <v>119</v>
      </c>
      <c r="CX207" s="1" t="str">
        <f>"ind_"&amp;CW205&amp;" = xlsread('spillover_alimentos_"&amp;CW205&amp;".xlsx')"</f>
        <v>ind_112 = xlsread('spillover_alimentos_112.xlsx')</v>
      </c>
      <c r="DB207">
        <v>119</v>
      </c>
      <c r="DC207" t="str">
        <f>"%A_"&amp;DB207</f>
        <v>%A_119</v>
      </c>
      <c r="DG207">
        <v>119</v>
      </c>
      <c r="DH207" t="str">
        <f>"%A_"&amp;DG207</f>
        <v>%A_119</v>
      </c>
      <c r="DL207">
        <v>119</v>
      </c>
      <c r="DM207" t="str">
        <f>"%A_"&amp;DL207</f>
        <v>%A_119</v>
      </c>
      <c r="DQ207" s="1"/>
      <c r="EG207">
        <v>80</v>
      </c>
      <c r="EH207" s="1" t="str">
        <f>"alpha1_hat_vec_"&amp;EG207&amp;"(s) = alpha_hat_"&amp;EG207&amp;"(1);"</f>
        <v>alpha1_hat_vec_80(s) = alpha_hat_80(1);</v>
      </c>
      <c r="HS207">
        <v>77</v>
      </c>
      <c r="HT207" t="str">
        <f>"    lb_vec_"&amp;HS207&amp;"(s) = lb_"&amp;HS207&amp;";"</f>
        <v xml:space="preserve">    lb_vec_77(s) = lb_77;</v>
      </c>
      <c r="HZ207">
        <v>100</v>
      </c>
      <c r="IA207" t="str">
        <f>"spillover_test_"&amp;HZ207&amp;" = zeros(1,S);"</f>
        <v>spillover_test_100 = zeros(1,S);</v>
      </c>
      <c r="IG207">
        <v>119</v>
      </c>
      <c r="IH207" t="str">
        <f>"xlswrite('G:\Mi unidad\1. PROYECTOS TELLO 2022\SCM SPILL OVERS\outputs\pobreza\bajo_niv_educ\1%\simulacion_1\output_tests.xlsx',lb_vec_"&amp;IG207&amp;"','lb_vec_"&amp;IG207&amp;"');"</f>
        <v>xlswrite('G:\Mi unidad\1. PROYECTOS TELLO 2022\SCM SPILL OVERS\outputs\pobreza\bajo_niv_educ\1%\simulacion_1\output_tests.xlsx',lb_vec_119','lb_vec_119');</v>
      </c>
      <c r="IU207">
        <v>119</v>
      </c>
      <c r="IV207" t="str">
        <f>"xlswrite('G:\Mi unidad\1. PROYECTOS TELLO 2022\SCM SPILL OVERS\outputs\pobreza\bajo_ingreso\1%\simulacion_1\output_tests.xlsx',lb_vec_"&amp;IU207&amp;"','lb_vec_"&amp;IU207&amp;"');"</f>
        <v>xlswrite('G:\Mi unidad\1. PROYECTOS TELLO 2022\SCM SPILL OVERS\outputs\pobreza\bajo_ingreso\1%\simulacion_1\output_tests.xlsx',lb_vec_119','lb_vec_119');</v>
      </c>
      <c r="JG207">
        <v>119</v>
      </c>
      <c r="JH207" t="str">
        <f>"xlswrite('G:\Mi unidad\1. PROYECTOS TELLO 2022\SCM SPILL OVERS\outputs\pobreza\densidad\1%\simulacion_1\output_tests.xlsx',lb_vec_"&amp;JG207&amp;"','lb_vec_"&amp;JG207&amp;"');"</f>
        <v>xlswrite('G:\Mi unidad\1. PROYECTOS TELLO 2022\SCM SPILL OVERS\outputs\pobreza\densidad\1%\simulacion_1\output_tests.xlsx',lb_vec_119','lb_vec_119');</v>
      </c>
      <c r="JS207">
        <v>119</v>
      </c>
      <c r="JT207" t="str">
        <f>"xlswrite('G:\Mi unidad\1. PROYECTOS TELLO 2022\SCM SPILL OVERS\outputs\pobreza\densidad_g\1%\simulacion_1\output_tests.xlsx',lb_vec_"&amp;JS207&amp;"','lb_vec_"&amp;JS207&amp;"');"</f>
        <v>xlswrite('G:\Mi unidad\1. PROYECTOS TELLO 2022\SCM SPILL OVERS\outputs\pobreza\densidad_g\1%\simulacion_1\output_tests.xlsx',lb_vec_119','lb_vec_119');</v>
      </c>
      <c r="KE207">
        <v>119</v>
      </c>
      <c r="KF207" t="str">
        <f>"xlswrite('G:\Mi unidad\1. PROYECTOS TELLO 2022\SCM SPILL OVERS\outputs\pobreza\distancia_centro_salud\1%\simulacion_1\output_tests.xlsx',lb_vec_"&amp;KE207&amp;"','lb_vec_"&amp;KE207&amp;"');"</f>
        <v>xlswrite('G:\Mi unidad\1. PROYECTOS TELLO 2022\SCM SPILL OVERS\outputs\pobreza\distancia_centro_salud\1%\simulacion_1\output_tests.xlsx',lb_vec_119','lb_vec_119');</v>
      </c>
      <c r="KR207">
        <v>119</v>
      </c>
      <c r="KS207" t="str">
        <f>"xlswrite('G:\Mi unidad\1. PROYECTOS TELLO 2022\SCM SPILL OVERS\outputs\pobreza\informalidad\1%\simulacion_1\output_tests.xlsx',lb_vec_"&amp;KR207&amp;"','lb_vec_"&amp;KR207&amp;"');"</f>
        <v>xlswrite('G:\Mi unidad\1. PROYECTOS TELLO 2022\SCM SPILL OVERS\outputs\pobreza\informalidad\1%\simulacion_1\output_tests.xlsx',lb_vec_119','lb_vec_119');</v>
      </c>
      <c r="LE207">
        <v>119</v>
      </c>
      <c r="LF207" t="str">
        <f>"xlswrite('G:\Mi unidad\1. PROYECTOS TELLO 2022\SCM SPILL OVERS\outputs\pobreza\alimentos\1%\simulacion_1\output_tests.xlsx',lb_vec_"&amp;LE207&amp;"','lb_vec_"&amp;LE207&amp;"');"</f>
        <v>xlswrite('G:\Mi unidad\1. PROYECTOS TELLO 2022\SCM SPILL OVERS\outputs\pobreza\alimentos\1%\simulacion_1\output_tests.xlsx',lb_vec_119','lb_vec_119');</v>
      </c>
      <c r="LL207">
        <v>119</v>
      </c>
      <c r="LM207" t="str">
        <f>"xlswrite('G:\Mi unidad\1. PROYECTOS TELLO 2022\SCM SPILL OVERS\outputs\pobreza\jefe_hogar\1%\simulacion_1\output_tests.xlsx',lb_vec_"&amp;LL207&amp;"','lb_vec_"&amp;LL207&amp;"');"</f>
        <v>xlswrite('G:\Mi unidad\1. PROYECTOS TELLO 2022\SCM SPILL OVERS\outputs\pobreza\jefe_hogar\1%\simulacion_1\output_tests.xlsx',lb_vec_119','lb_vec_119');</v>
      </c>
      <c r="LS207">
        <v>119</v>
      </c>
      <c r="LT207" t="str">
        <f>"xlswrite('G:\Mi unidad\1. PROYECTOS TELLO 2022\SCM SPILL OVERS\outputs\pobreza\mujeres\1%\simulacion_1\output_tests.xlsx',lb_vec_"&amp;LS207&amp;"','lb_vec_"&amp;LS207&amp;"');"</f>
        <v>xlswrite('G:\Mi unidad\1. PROYECTOS TELLO 2022\SCM SPILL OVERS\outputs\pobreza\mujeres\1%\simulacion_1\output_tests.xlsx',lb_vec_119','lb_vec_119');</v>
      </c>
      <c r="ME207">
        <v>119</v>
      </c>
      <c r="MF207" t="str">
        <f>"xlswrite('G:\Mi unidad\1. PROYECTOS TELLO 2022\SCM SPILL OVERS\outputs\pobreza\criminalidad\1%\simulacion_1\output_tests.xlsx',lb_vec_"&amp;ME207&amp;"','lb_vec_"&amp;ME207&amp;"');"</f>
        <v>xlswrite('G:\Mi unidad\1. PROYECTOS TELLO 2022\SCM SPILL OVERS\outputs\pobreza\criminalidad\1%\simulacion_1\output_tests.xlsx',lb_vec_119','lb_vec_119');</v>
      </c>
    </row>
    <row r="208" spans="64:344" x14ac:dyDescent="0.3">
      <c r="BL208">
        <v>119</v>
      </c>
      <c r="BM208" s="1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P208">
        <v>119</v>
      </c>
      <c r="CQ208" t="str">
        <f>"% Provincia_"&amp;CP208</f>
        <v>% Provincia_119</v>
      </c>
      <c r="CW208">
        <v>119</v>
      </c>
      <c r="CX208" s="1" t="str">
        <f>"A_"&amp;CW205&amp;" = eye(N);"</f>
        <v>A_112 = eye(N);</v>
      </c>
      <c r="DB208">
        <v>119</v>
      </c>
      <c r="DC208" t="str">
        <f>"% Provincia_"&amp;DB208</f>
        <v>% Provincia_119</v>
      </c>
      <c r="DG208">
        <v>119</v>
      </c>
      <c r="DH208" t="str">
        <f>"% Provincia_"&amp;DG208</f>
        <v>% Provincia_119</v>
      </c>
      <c r="DL208">
        <v>119</v>
      </c>
      <c r="DM208" t="str">
        <f>"% Provincia_"&amp;DL208</f>
        <v>% Provincia_119</v>
      </c>
      <c r="DQ208" s="1"/>
      <c r="EG208">
        <v>80</v>
      </c>
      <c r="EH208" s="1" t="str">
        <f>"synthetic_control_sp_"&amp;EG208&amp;"(T+s) = Y_"&amp;EG208&amp;"(1,T+s)-alpha1_hat_vec_"&amp;EG208&amp;"(s);"</f>
        <v>synthetic_control_sp_80(T+s) = Y_80(1,T+s)-alpha1_hat_vec_80(s);</v>
      </c>
      <c r="HS208">
        <v>77</v>
      </c>
      <c r="HT208" t="str">
        <f>"    ub_vec_"&amp;HS208&amp;"(s) = ub_"&amp;HS207&amp;";"</f>
        <v xml:space="preserve">    ub_vec_77(s) = ub_77;</v>
      </c>
      <c r="HZ208">
        <v>100</v>
      </c>
      <c r="IA208" t="s">
        <v>35</v>
      </c>
      <c r="IG208">
        <v>119</v>
      </c>
      <c r="IH208" t="str">
        <f>"xlswrite('G:\Mi unidad\1. PROYECTOS TELLO 2022\SCM SPILL OVERS\outputs\pobreza\bajo_niv_educ\1%\simulacion_1\output_tests.xlsx',ub_vec_"&amp;IG208&amp;"','ub_vec_"&amp;IG208&amp;"');"</f>
        <v>xlswrite('G:\Mi unidad\1. PROYECTOS TELLO 2022\SCM SPILL OVERS\outputs\pobreza\bajo_niv_educ\1%\simulacion_1\output_tests.xlsx',ub_vec_119','ub_vec_119');</v>
      </c>
      <c r="IU208">
        <v>119</v>
      </c>
      <c r="IV208" t="str">
        <f>"xlswrite('G:\Mi unidad\1. PROYECTOS TELLO 2022\SCM SPILL OVERS\outputs\pobreza\bajo_ingreso\1%\simulacion_1\output_tests.xlsx',ub_vec_"&amp;IU208&amp;"','ub_vec_"&amp;IU208&amp;"');"</f>
        <v>xlswrite('G:\Mi unidad\1. PROYECTOS TELLO 2022\SCM SPILL OVERS\outputs\pobreza\bajo_ingreso\1%\simulacion_1\output_tests.xlsx',ub_vec_119','ub_vec_119');</v>
      </c>
      <c r="JG208">
        <v>119</v>
      </c>
      <c r="JH208" t="str">
        <f>"xlswrite('G:\Mi unidad\1. PROYECTOS TELLO 2022\SCM SPILL OVERS\outputs\pobreza\densidad\1%\simulacion_1\output_tests.xlsx',ub_vec_"&amp;JG208&amp;"','ub_vec_"&amp;JG208&amp;"');"</f>
        <v>xlswrite('G:\Mi unidad\1. PROYECTOS TELLO 2022\SCM SPILL OVERS\outputs\pobreza\densidad\1%\simulacion_1\output_tests.xlsx',ub_vec_119','ub_vec_119');</v>
      </c>
      <c r="JS208">
        <v>119</v>
      </c>
      <c r="JT208" t="str">
        <f>"xlswrite('G:\Mi unidad\1. PROYECTOS TELLO 2022\SCM SPILL OVERS\outputs\pobreza\densidad_g\1%\simulacion_1\output_tests.xlsx',ub_vec_"&amp;JS208&amp;"','ub_vec_"&amp;JS208&amp;"');"</f>
        <v>xlswrite('G:\Mi unidad\1. PROYECTOS TELLO 2022\SCM SPILL OVERS\outputs\pobreza\densidad_g\1%\simulacion_1\output_tests.xlsx',ub_vec_119','ub_vec_119');</v>
      </c>
      <c r="KE208">
        <v>119</v>
      </c>
      <c r="KF208" t="str">
        <f>"xlswrite('G:\Mi unidad\1. PROYECTOS TELLO 2022\SCM SPILL OVERS\outputs\pobreza\distancia_centro_salud\1%\simulacion_1\output_tests.xlsx',ub_vec_"&amp;KE208&amp;"','ub_vec_"&amp;KE208&amp;"');"</f>
        <v>xlswrite('G:\Mi unidad\1. PROYECTOS TELLO 2022\SCM SPILL OVERS\outputs\pobreza\distancia_centro_salud\1%\simulacion_1\output_tests.xlsx',ub_vec_119','ub_vec_119');</v>
      </c>
      <c r="KR208">
        <v>119</v>
      </c>
      <c r="KS208" t="str">
        <f>"xlswrite('G:\Mi unidad\1. PROYECTOS TELLO 2022\SCM SPILL OVERS\outputs\pobreza\informalidad\1%\simulacion_1\output_tests.xlsx',ub_vec_"&amp;KR208&amp;"','ub_vec_"&amp;KR208&amp;"');"</f>
        <v>xlswrite('G:\Mi unidad\1. PROYECTOS TELLO 2022\SCM SPILL OVERS\outputs\pobreza\informalidad\1%\simulacion_1\output_tests.xlsx',ub_vec_119','ub_vec_119');</v>
      </c>
      <c r="LE208">
        <v>119</v>
      </c>
      <c r="LF208" t="str">
        <f>"xlswrite('G:\Mi unidad\1. PROYECTOS TELLO 2022\SCM SPILL OVERS\outputs\pobreza\alimentos\1%\simulacion_1\output_tests.xlsx',ub_vec_"&amp;LE208&amp;"','ub_vec_"&amp;LE208&amp;"');"</f>
        <v>xlswrite('G:\Mi unidad\1. PROYECTOS TELLO 2022\SCM SPILL OVERS\outputs\pobreza\alimentos\1%\simulacion_1\output_tests.xlsx',ub_vec_119','ub_vec_119');</v>
      </c>
      <c r="LL208">
        <v>119</v>
      </c>
      <c r="LM208" t="str">
        <f>"xlswrite('G:\Mi unidad\1. PROYECTOS TELLO 2022\SCM SPILL OVERS\outputs\pobreza\jefe_hogar\1%\simulacion_1\output_tests.xlsx',ub_vec_"&amp;LL208&amp;"','ub_vec_"&amp;LL208&amp;"');"</f>
        <v>xlswrite('G:\Mi unidad\1. PROYECTOS TELLO 2022\SCM SPILL OVERS\outputs\pobreza\jefe_hogar\1%\simulacion_1\output_tests.xlsx',ub_vec_119','ub_vec_119');</v>
      </c>
      <c r="LS208">
        <v>119</v>
      </c>
      <c r="LT208" t="str">
        <f>"xlswrite('G:\Mi unidad\1. PROYECTOS TELLO 2022\SCM SPILL OVERS\outputs\pobreza\mujeres\1%\simulacion_1\output_tests.xlsx',ub_vec_"&amp;LS208&amp;"','ub_vec_"&amp;LS208&amp;"');"</f>
        <v>xlswrite('G:\Mi unidad\1. PROYECTOS TELLO 2022\SCM SPILL OVERS\outputs\pobreza\mujeres\1%\simulacion_1\output_tests.xlsx',ub_vec_119','ub_vec_119');</v>
      </c>
      <c r="ME208">
        <v>119</v>
      </c>
      <c r="MF208" t="str">
        <f>"xlswrite('G:\Mi unidad\1. PROYECTOS TELLO 2022\SCM SPILL OVERS\outputs\pobreza\criminalidad\1%\simulacion_1\output_tests.xlsx',ub_vec_"&amp;ME208&amp;"','ub_vec_"&amp;ME208&amp;"');"</f>
        <v>xlswrite('G:\Mi unidad\1. PROYECTOS TELLO 2022\SCM SPILL OVERS\outputs\pobreza\criminalidad\1%\simulacion_1\output_tests.xlsx',ub_vec_119','ub_vec_119');</v>
      </c>
    </row>
    <row r="209" spans="64:344" x14ac:dyDescent="0.3">
      <c r="BL209">
        <v>119</v>
      </c>
      <c r="BM209" s="1" t="str">
        <f>"A_"&amp;BL207&amp;"(:,ind_"&amp;BL207&amp;" == 0) = [];"</f>
        <v>A_119(:,ind_119 == 0) = [];</v>
      </c>
      <c r="BR209">
        <v>119</v>
      </c>
      <c r="BS209" s="1" t="str">
        <f>"ind_"&amp;BR207&amp;" = xlsread('spillover_bajo_niv_educ_"&amp;BR207&amp;".xlsx')"</f>
        <v>ind_119 = xlsread('spillover_bajo_niv_educ_119.xlsx')</v>
      </c>
      <c r="BX209">
        <v>119</v>
      </c>
      <c r="BY209" s="1" t="str">
        <f>"ind_"&amp;BX207&amp;" = xlsread('spillover_bajo_ingreso_"&amp;BX207&amp;".xlsx')"</f>
        <v>ind_119 = xlsread('spillover_bajo_ingreso_119.xlsx')</v>
      </c>
      <c r="CD209">
        <v>119</v>
      </c>
      <c r="CE209" s="1" t="str">
        <f>"ind_"&amp;CD207&amp;" = xlsread('spillover_densidad_"&amp;CD207&amp;".xlsx')"</f>
        <v>ind_119 = xlsread('spillover_densidad_119.xlsx')</v>
      </c>
      <c r="CJ209">
        <v>119</v>
      </c>
      <c r="CK209" s="1" t="str">
        <f>"ind_"&amp;CJ207&amp;" = xlsread('spillover_densidad_g_"&amp;CJ207&amp;".xlsx')"</f>
        <v>ind_119 = xlsread('spillover_densidad_g_119.xlsx')</v>
      </c>
      <c r="CP209">
        <v>119</v>
      </c>
      <c r="CQ209" s="1" t="str">
        <f>"ind_"&amp;CP207&amp;" = xlsread('spillover_tiempo_cs_"&amp;CP207&amp;".xlsx')"</f>
        <v>ind_119 = xlsread('spillover_tiempo_cs_119.xlsx')</v>
      </c>
      <c r="CW209">
        <v>119</v>
      </c>
      <c r="CX209" s="1" t="str">
        <f>"A_"&amp;CW205&amp;"(:,ind_"&amp;CW205&amp;" == 0) = [];"</f>
        <v>A_112(:,ind_112 == 0) = [];</v>
      </c>
      <c r="DB209">
        <v>119</v>
      </c>
      <c r="DC209" s="1" t="str">
        <f>"ind_"&amp;DB207&amp;" = xlsread('spillover_criminalidad_"&amp;DB207&amp;".xlsx')"</f>
        <v>ind_119 = xlsread('spillover_criminalidad_119.xlsx')</v>
      </c>
      <c r="DG209">
        <v>119</v>
      </c>
      <c r="DH209" s="1" t="str">
        <f>"ind_"&amp;DG207&amp;" = xlsread('spillover_jefe_hogar_"&amp;DG207&amp;".xlsx')"</f>
        <v>ind_119 = xlsread('spillover_jefe_hogar_119.xlsx')</v>
      </c>
      <c r="DL209">
        <v>119</v>
      </c>
      <c r="DM209" s="1" t="str">
        <f>"ind_"&amp;DL207&amp;" = xlsread('spillover_mujeres_"&amp;DL207&amp;".xlsx')"</f>
        <v>ind_119 = xlsread('spillover_mujeres_119.xlsx')</v>
      </c>
      <c r="DQ209" s="1"/>
      <c r="EG209">
        <v>80</v>
      </c>
      <c r="EH209" s="3" t="s">
        <v>18</v>
      </c>
      <c r="HS209">
        <v>77</v>
      </c>
      <c r="HT209" t="s">
        <v>18</v>
      </c>
      <c r="HZ209">
        <v>100</v>
      </c>
      <c r="IA209" t="s">
        <v>36</v>
      </c>
      <c r="IG209">
        <v>119</v>
      </c>
      <c r="IH209" t="str">
        <f>"xlswrite('G:\Mi unidad\1. PROYECTOS TELLO 2022\SCM SPILL OVERS\outputs\pobreza\bajo_niv_educ\1%\simulacion_1\output_tests.xlsx',p_value_vec_"&amp;IG209&amp;"','p_value_vec_"&amp;IG209&amp;"');"</f>
        <v>xlswrite('G:\Mi unidad\1. PROYECTOS TELLO 2022\SCM SPILL OVERS\outputs\pobreza\bajo_niv_educ\1%\simulacion_1\output_tests.xlsx',p_value_vec_119','p_value_vec_119');</v>
      </c>
      <c r="IU209">
        <v>119</v>
      </c>
      <c r="IV209" t="str">
        <f>"xlswrite('G:\Mi unidad\1. PROYECTOS TELLO 2022\SCM SPILL OVERS\outputs\pobreza\bajo_ingreso\1%\simulacion_1\output_tests.xlsx',p_value_vec_"&amp;IU209&amp;"','p_value_vec_"&amp;IU209&amp;"');"</f>
        <v>xlswrite('G:\Mi unidad\1. PROYECTOS TELLO 2022\SCM SPILL OVERS\outputs\pobreza\bajo_ingreso\1%\simulacion_1\output_tests.xlsx',p_value_vec_119','p_value_vec_119');</v>
      </c>
      <c r="JG209">
        <v>119</v>
      </c>
      <c r="JH209" t="str">
        <f>"xlswrite('G:\Mi unidad\1. PROYECTOS TELLO 2022\SCM SPILL OVERS\outputs\pobreza\densidad\1%\simulacion_1\output_tests.xlsx',p_value_vec_"&amp;JG209&amp;"','p_value_vec_"&amp;JG209&amp;"');"</f>
        <v>xlswrite('G:\Mi unidad\1. PROYECTOS TELLO 2022\SCM SPILL OVERS\outputs\pobreza\densidad\1%\simulacion_1\output_tests.xlsx',p_value_vec_119','p_value_vec_119');</v>
      </c>
      <c r="JS209">
        <v>119</v>
      </c>
      <c r="JT209" t="str">
        <f>"xlswrite('G:\Mi unidad\1. PROYECTOS TELLO 2022\SCM SPILL OVERS\outputs\pobreza\densidad_g\1%\simulacion_1\output_tests.xlsx',p_value_vec_"&amp;JS209&amp;"','p_value_vec_"&amp;JS209&amp;"');"</f>
        <v>xlswrite('G:\Mi unidad\1. PROYECTOS TELLO 2022\SCM SPILL OVERS\outputs\pobreza\densidad_g\1%\simulacion_1\output_tests.xlsx',p_value_vec_119','p_value_vec_119');</v>
      </c>
      <c r="KE209">
        <v>119</v>
      </c>
      <c r="KF209" t="str">
        <f>"xlswrite('G:\Mi unidad\1. PROYECTOS TELLO 2022\SCM SPILL OVERS\outputs\pobreza\distancia_centro_salud\1%\simulacion_1\output_tests.xlsx',p_value_vec_"&amp;KE209&amp;"','p_value_vec_"&amp;KE209&amp;"');"</f>
        <v>xlswrite('G:\Mi unidad\1. PROYECTOS TELLO 2022\SCM SPILL OVERS\outputs\pobreza\distancia_centro_salud\1%\simulacion_1\output_tests.xlsx',p_value_vec_119','p_value_vec_119');</v>
      </c>
      <c r="KR209">
        <v>119</v>
      </c>
      <c r="KS209" t="str">
        <f>"xlswrite('G:\Mi unidad\1. PROYECTOS TELLO 2022\SCM SPILL OVERS\outputs\pobreza\informalidad\1%\simulacion_1\output_tests.xlsx',p_value_vec_"&amp;KR209&amp;"','p_value_vec_"&amp;KR209&amp;"');"</f>
        <v>xlswrite('G:\Mi unidad\1. PROYECTOS TELLO 2022\SCM SPILL OVERS\outputs\pobreza\informalidad\1%\simulacion_1\output_tests.xlsx',p_value_vec_119','p_value_vec_119');</v>
      </c>
      <c r="LE209">
        <v>119</v>
      </c>
      <c r="LF209" t="str">
        <f>"xlswrite('G:\Mi unidad\1. PROYECTOS TELLO 2022\SCM SPILL OVERS\outputs\pobreza\alimentos\1%\simulacion_1\output_tests.xlsx',p_value_vec_"&amp;LE209&amp;"','p_value_vec_"&amp;LE209&amp;"');"</f>
        <v>xlswrite('G:\Mi unidad\1. PROYECTOS TELLO 2022\SCM SPILL OVERS\outputs\pobreza\alimentos\1%\simulacion_1\output_tests.xlsx',p_value_vec_119','p_value_vec_119');</v>
      </c>
      <c r="LL209">
        <v>119</v>
      </c>
      <c r="LM209" t="str">
        <f>"xlswrite('G:\Mi unidad\1. PROYECTOS TELLO 2022\SCM SPILL OVERS\outputs\pobreza\jefe_hogar\1%\simulacion_1\output_tests.xlsx',p_value_vec_"&amp;LL209&amp;"','p_value_vec_"&amp;LL209&amp;"');"</f>
        <v>xlswrite('G:\Mi unidad\1. PROYECTOS TELLO 2022\SCM SPILL OVERS\outputs\pobreza\jefe_hogar\1%\simulacion_1\output_tests.xlsx',p_value_vec_119','p_value_vec_119');</v>
      </c>
      <c r="LS209">
        <v>119</v>
      </c>
      <c r="LT209" t="str">
        <f>"xlswrite('G:\Mi unidad\1. PROYECTOS TELLO 2022\SCM SPILL OVERS\outputs\pobreza\mujeres\1%\simulacion_1\output_tests.xlsx',p_value_vec_"&amp;LS209&amp;"','p_value_vec_"&amp;LS209&amp;"');"</f>
        <v>xlswrite('G:\Mi unidad\1. PROYECTOS TELLO 2022\SCM SPILL OVERS\outputs\pobreza\mujeres\1%\simulacion_1\output_tests.xlsx',p_value_vec_119','p_value_vec_119');</v>
      </c>
      <c r="ME209">
        <v>119</v>
      </c>
      <c r="MF209" t="str">
        <f>"xlswrite('G:\Mi unidad\1. PROYECTOS TELLO 2022\SCM SPILL OVERS\outputs\pobreza\criminalidad\1%\simulacion_1\output_tests.xlsx',p_value_vec_"&amp;ME209&amp;"','p_value_vec_"&amp;ME209&amp;"');"</f>
        <v>xlswrite('G:\Mi unidad\1. PROYECTOS TELLO 2022\SCM SPILL OVERS\outputs\pobreza\criminalidad\1%\simulacion_1\output_tests.xlsx',p_value_vec_119','p_value_vec_119');</v>
      </c>
    </row>
    <row r="210" spans="64:344" x14ac:dyDescent="0.3">
      <c r="BL210">
        <v>119</v>
      </c>
      <c r="BR210">
        <v>119</v>
      </c>
      <c r="BS210" s="1" t="str">
        <f>"A_"&amp;BR207&amp;" = eye(N);"</f>
        <v>A_119 = eye(N);</v>
      </c>
      <c r="BX210">
        <v>119</v>
      </c>
      <c r="BY210" s="1" t="str">
        <f>"A_"&amp;BX207&amp;" = eye(N);"</f>
        <v>A_119 = eye(N);</v>
      </c>
      <c r="CD210">
        <v>119</v>
      </c>
      <c r="CE210" s="1" t="str">
        <f>"A_"&amp;CD207&amp;" = eye(N);"</f>
        <v>A_119 = eye(N);</v>
      </c>
      <c r="CJ210">
        <v>119</v>
      </c>
      <c r="CK210" s="1" t="str">
        <f>"A_"&amp;CJ207&amp;" = eye(N);"</f>
        <v>A_119 = eye(N);</v>
      </c>
      <c r="CP210">
        <v>119</v>
      </c>
      <c r="CQ210" s="1" t="str">
        <f>"A_"&amp;CP207&amp;" = eye(N);"</f>
        <v>A_119 = eye(N);</v>
      </c>
      <c r="CW210">
        <v>119</v>
      </c>
      <c r="CX210" t="str">
        <f>"%A_"&amp;CW210</f>
        <v>%A_119</v>
      </c>
      <c r="DB210">
        <v>119</v>
      </c>
      <c r="DC210" s="1" t="str">
        <f>"A_"&amp;DB207&amp;" = eye(N);"</f>
        <v>A_119 = eye(N);</v>
      </c>
      <c r="DG210">
        <v>119</v>
      </c>
      <c r="DH210" s="1" t="str">
        <f>"A_"&amp;DG207&amp;" = eye(N);"</f>
        <v>A_119 = eye(N);</v>
      </c>
      <c r="DL210">
        <v>119</v>
      </c>
      <c r="DM210" s="1" t="str">
        <f>"A_"&amp;DL207&amp;" = eye(N);"</f>
        <v>A_119 = eye(N);</v>
      </c>
      <c r="DQ210" s="1"/>
      <c r="EG210">
        <v>84</v>
      </c>
      <c r="EH210" s="3" t="str">
        <f>"%PROVINCIA "&amp;EG210</f>
        <v>%PROVINCIA 84</v>
      </c>
      <c r="HS210">
        <v>78</v>
      </c>
      <c r="HT210" t="str">
        <f>"p_value_vec_"&amp;HS210&amp;" = zeros(1,S);"</f>
        <v>p_value_vec_78 = zeros(1,S);</v>
      </c>
      <c r="HZ210">
        <v>100</v>
      </c>
      <c r="IA210" t="s">
        <v>37</v>
      </c>
      <c r="IG210">
        <v>119</v>
      </c>
      <c r="IH210" t="str">
        <f>"xlswrite('G:\Mi unidad\1. PROYECTOS TELLO 2022\SCM SPILL OVERS\outputs\pobreza\bajo_niv_educ\1%\simulacion_1\output_tests.xlsx',alpha1_hat_vec_"&amp;IG210&amp;"','alpha1_hat_vec_"&amp;IG210&amp;"');"</f>
        <v>xlswrite('G:\Mi unidad\1. PROYECTOS TELLO 2022\SCM SPILL OVERS\outputs\pobreza\bajo_niv_educ\1%\simulacion_1\output_tests.xlsx',alpha1_hat_vec_119','alpha1_hat_vec_119');</v>
      </c>
      <c r="IU210">
        <v>119</v>
      </c>
      <c r="IV210" t="str">
        <f>"xlswrite('G:\Mi unidad\1. PROYECTOS TELLO 2022\SCM SPILL OVERS\outputs\pobreza\bajo_ingreso\1%\simulacion_1\output_tests.xlsx',alpha1_hat_vec_"&amp;IU210&amp;"','alpha1_hat_vec_"&amp;IU210&amp;"');"</f>
        <v>xlswrite('G:\Mi unidad\1. PROYECTOS TELLO 2022\SCM SPILL OVERS\outputs\pobreza\bajo_ingreso\1%\simulacion_1\output_tests.xlsx',alpha1_hat_vec_119','alpha1_hat_vec_119');</v>
      </c>
      <c r="JG210">
        <v>119</v>
      </c>
      <c r="JH210" t="str">
        <f>"xlswrite('G:\Mi unidad\1. PROYECTOS TELLO 2022\SCM SPILL OVERS\outputs\pobreza\densidad\1%\simulacion_1\output_tests.xlsx',alpha1_hat_vec_"&amp;JG210&amp;"','alpha1_hat_vec_"&amp;JG210&amp;"');"</f>
        <v>xlswrite('G:\Mi unidad\1. PROYECTOS TELLO 2022\SCM SPILL OVERS\outputs\pobreza\densidad\1%\simulacion_1\output_tests.xlsx',alpha1_hat_vec_119','alpha1_hat_vec_119');</v>
      </c>
      <c r="JS210">
        <v>119</v>
      </c>
      <c r="JT210" t="str">
        <f>"xlswrite('G:\Mi unidad\1. PROYECTOS TELLO 2022\SCM SPILL OVERS\outputs\pobreza\densidad_g\1%\simulacion_1\output_tests.xlsx',alpha1_hat_vec_"&amp;JS210&amp;"','alpha1_hat_vec_"&amp;JS210&amp;"');"</f>
        <v>xlswrite('G:\Mi unidad\1. PROYECTOS TELLO 2022\SCM SPILL OVERS\outputs\pobreza\densidad_g\1%\simulacion_1\output_tests.xlsx',alpha1_hat_vec_119','alpha1_hat_vec_119');</v>
      </c>
      <c r="KE210">
        <v>119</v>
      </c>
      <c r="KF210" t="str">
        <f>"xlswrite('G:\Mi unidad\1. PROYECTOS TELLO 2022\SCM SPILL OVERS\outputs\pobreza\distancia_centro_salud\1%\simulacion_1\output_tests.xlsx',alpha1_hat_vec_"&amp;KE210&amp;"','alpha1_hat_vec_"&amp;KE210&amp;"');"</f>
        <v>xlswrite('G:\Mi unidad\1. PROYECTOS TELLO 2022\SCM SPILL OVERS\outputs\pobreza\distancia_centro_salud\1%\simulacion_1\output_tests.xlsx',alpha1_hat_vec_119','alpha1_hat_vec_119');</v>
      </c>
      <c r="KR210">
        <v>119</v>
      </c>
      <c r="KS210" t="str">
        <f>"xlswrite('G:\Mi unidad\1. PROYECTOS TELLO 2022\SCM SPILL OVERS\outputs\pobreza\informalidad\1%\simulacion_1\output_tests.xlsx',alpha1_hat_vec_"&amp;KR210&amp;"','alpha1_hat_vec_"&amp;KR210&amp;"');"</f>
        <v>xlswrite('G:\Mi unidad\1. PROYECTOS TELLO 2022\SCM SPILL OVERS\outputs\pobreza\informalidad\1%\simulacion_1\output_tests.xlsx',alpha1_hat_vec_119','alpha1_hat_vec_119');</v>
      </c>
      <c r="LE210">
        <v>119</v>
      </c>
      <c r="LF210" t="str">
        <f>"xlswrite('G:\Mi unidad\1. PROYECTOS TELLO 2022\SCM SPILL OVERS\outputs\pobreza\alimentos\1%\simulacion_1\output_tests.xlsx',alpha1_hat_vec_"&amp;LE210&amp;"','alpha1_hat_vec_"&amp;LE210&amp;"');"</f>
        <v>xlswrite('G:\Mi unidad\1. PROYECTOS TELLO 2022\SCM SPILL OVERS\outputs\pobreza\alimentos\1%\simulacion_1\output_tests.xlsx',alpha1_hat_vec_119','alpha1_hat_vec_119');</v>
      </c>
      <c r="LL210">
        <v>119</v>
      </c>
      <c r="LM210" t="str">
        <f>"xlswrite('G:\Mi unidad\1. PROYECTOS TELLO 2022\SCM SPILL OVERS\outputs\pobreza\jefe_hogar\1%\simulacion_1\output_tests.xlsx',alpha1_hat_vec_"&amp;LL210&amp;"','alpha1_hat_vec_"&amp;LL210&amp;"');"</f>
        <v>xlswrite('G:\Mi unidad\1. PROYECTOS TELLO 2022\SCM SPILL OVERS\outputs\pobreza\jefe_hogar\1%\simulacion_1\output_tests.xlsx',alpha1_hat_vec_119','alpha1_hat_vec_119');</v>
      </c>
      <c r="LS210">
        <v>119</v>
      </c>
      <c r="LT210" t="str">
        <f>"xlswrite('G:\Mi unidad\1. PROYECTOS TELLO 2022\SCM SPILL OVERS\outputs\pobreza\mujeres\1%\simulacion_1\output_tests.xlsx',alpha1_hat_vec_"&amp;LS210&amp;"','alpha1_hat_vec_"&amp;LS210&amp;"');"</f>
        <v>xlswrite('G:\Mi unidad\1. PROYECTOS TELLO 2022\SCM SPILL OVERS\outputs\pobreza\mujeres\1%\simulacion_1\output_tests.xlsx',alpha1_hat_vec_119','alpha1_hat_vec_119');</v>
      </c>
      <c r="ME210">
        <v>119</v>
      </c>
      <c r="MF210" t="str">
        <f>"xlswrite('G:\Mi unidad\1. PROYECTOS TELLO 2022\SCM SPILL OVERS\outputs\pobreza\criminalidad\1%\simulacion_1\output_tests.xlsx',alpha1_hat_vec_"&amp;ME210&amp;"','alpha1_hat_vec_"&amp;ME210&amp;"');"</f>
        <v>xlswrite('G:\Mi unidad\1. PROYECTOS TELLO 2022\SCM SPILL OVERS\outputs\pobreza\criminalidad\1%\simulacion_1\output_tests.xlsx',alpha1_hat_vec_119','alpha1_hat_vec_119');</v>
      </c>
    </row>
    <row r="211" spans="64:344" x14ac:dyDescent="0.3">
      <c r="BL211">
        <v>119</v>
      </c>
      <c r="BR211">
        <v>119</v>
      </c>
      <c r="BS211" s="1" t="str">
        <f>"A_"&amp;BR207&amp;"(:,ind_"&amp;BR207&amp;" == 0) = [];"</f>
        <v>A_119(:,ind_119 == 0) = [];</v>
      </c>
      <c r="BX211">
        <v>119</v>
      </c>
      <c r="BY211" s="1" t="str">
        <f>"A_"&amp;BX207&amp;"(:,ind_"&amp;BX207&amp;" == 0) = [];"</f>
        <v>A_119(:,ind_119 == 0) = [];</v>
      </c>
      <c r="CD211">
        <v>119</v>
      </c>
      <c r="CE211" s="1" t="str">
        <f>"A_"&amp;CD207&amp;"(:,ind_"&amp;CD207&amp;" == 0) = [];"</f>
        <v>A_119(:,ind_119 == 0) = [];</v>
      </c>
      <c r="CJ211">
        <v>119</v>
      </c>
      <c r="CK211" s="1" t="str">
        <f>"A_"&amp;CJ207&amp;"(:,ind_"&amp;CJ207&amp;" == 0) = [];"</f>
        <v>A_119(:,ind_119 == 0) = [];</v>
      </c>
      <c r="CP211">
        <v>119</v>
      </c>
      <c r="CQ211" s="1" t="str">
        <f>"A_"&amp;CP207&amp;"(:,ind_"&amp;CP207&amp;" == 0) = [];"</f>
        <v>A_119(:,ind_119 == 0) = [];</v>
      </c>
      <c r="CW211">
        <v>119</v>
      </c>
      <c r="CX211" t="str">
        <f>"% Provincia_"&amp;CW211</f>
        <v>% Provincia_119</v>
      </c>
      <c r="DB211">
        <v>119</v>
      </c>
      <c r="DC211" s="1" t="str">
        <f>"A_"&amp;DB207&amp;"(:,ind_"&amp;DB207&amp;" == 0) = [];"</f>
        <v>A_119(:,ind_119 == 0) = [];</v>
      </c>
      <c r="DG211">
        <v>119</v>
      </c>
      <c r="DH211" s="1" t="str">
        <f>"A_"&amp;DG207&amp;"(:,ind_"&amp;DG207&amp;" == 0) = [];"</f>
        <v>A_119(:,ind_119 == 0) = [];</v>
      </c>
      <c r="DL211">
        <v>119</v>
      </c>
      <c r="DM211" s="1" t="str">
        <f>"A_"&amp;DL207&amp;"(:,ind_"&amp;DL207&amp;" == 0) = [];"</f>
        <v>A_119(:,ind_119 == 0) = [];</v>
      </c>
      <c r="DQ211" s="1"/>
      <c r="EG211">
        <v>84</v>
      </c>
      <c r="EH211" s="3" t="s">
        <v>17</v>
      </c>
      <c r="HS211">
        <v>78</v>
      </c>
      <c r="HT211" t="str">
        <f>"lb_vec_"&amp;HS211&amp;" = zeros(1,S);"</f>
        <v>lb_vec_78 = zeros(1,S);</v>
      </c>
      <c r="HZ211">
        <v>100</v>
      </c>
      <c r="IA211" t="str">
        <f>"    spillover_test_"&amp;HZ211&amp;"(s) = sp_andrews(Y_pre_"&amp;HZ211&amp;",pobreza_"&amp;HZ211&amp;"(:,T+s),A_"&amp;HZ211&amp;",C,d,alpha_sig);"</f>
        <v xml:space="preserve">    spillover_test_100(s) = sp_andrews(Y_pre_100,pobreza_100(:,T+s),A_100,C,d,alpha_sig);</v>
      </c>
      <c r="IG211">
        <v>119</v>
      </c>
      <c r="IH211" t="str">
        <f>"xlswrite('G:\Mi unidad\1. PROYECTOS TELLO 2022\SCM SPILL OVERS\outputs\pobreza\bajo_niv_educ\1%\simulacion_1\output_tests.xlsx',spillover_test_"&amp;IG211&amp;"','sp_test_"&amp;IG211&amp;"');"</f>
        <v>xlswrite('G:\Mi unidad\1. PROYECTOS TELLO 2022\SCM SPILL OVERS\outputs\pobreza\bajo_niv_educ\1%\simulacion_1\output_tests.xlsx',spillover_test_119','sp_test_119');</v>
      </c>
      <c r="IU211">
        <v>119</v>
      </c>
      <c r="IV211" t="str">
        <f>"xlswrite('G:\Mi unidad\1. PROYECTOS TELLO 2022\SCM SPILL OVERS\outputs\pobreza\bajo_ingreso\1%\simulacion_1\output_tests.xlsx',spillover_test_"&amp;IU211&amp;"','sp_test_"&amp;IU211&amp;"');"</f>
        <v>xlswrite('G:\Mi unidad\1. PROYECTOS TELLO 2022\SCM SPILL OVERS\outputs\pobreza\bajo_ingreso\1%\simulacion_1\output_tests.xlsx',spillover_test_119','sp_test_119');</v>
      </c>
      <c r="JG211">
        <v>119</v>
      </c>
      <c r="JH211" t="str">
        <f>"xlswrite('G:\Mi unidad\1. PROYECTOS TELLO 2022\SCM SPILL OVERS\outputs\pobreza\densidad\1%\simulacion_1\output_tests.xlsx',spillover_test_"&amp;JG211&amp;"','sp_test_"&amp;JG211&amp;"');"</f>
        <v>xlswrite('G:\Mi unidad\1. PROYECTOS TELLO 2022\SCM SPILL OVERS\outputs\pobreza\densidad\1%\simulacion_1\output_tests.xlsx',spillover_test_119','sp_test_119');</v>
      </c>
      <c r="JS211">
        <v>119</v>
      </c>
      <c r="JT211" t="str">
        <f>"xlswrite('G:\Mi unidad\1. PROYECTOS TELLO 2022\SCM SPILL OVERS\outputs\pobreza\densidad_g\1%\simulacion_1\output_tests.xlsx',spillover_test_"&amp;JS211&amp;"','sp_test_"&amp;JS211&amp;"');"</f>
        <v>xlswrite('G:\Mi unidad\1. PROYECTOS TELLO 2022\SCM SPILL OVERS\outputs\pobreza\densidad_g\1%\simulacion_1\output_tests.xlsx',spillover_test_119','sp_test_119');</v>
      </c>
      <c r="KE211">
        <v>119</v>
      </c>
      <c r="KF211" t="str">
        <f>"xlswrite('G:\Mi unidad\1. PROYECTOS TELLO 2022\SCM SPILL OVERS\outputs\pobreza\distancia_centro_salud\1%\simulacion_1\output_tests.xlsx',spillover_test_"&amp;KE211&amp;"','sp_test_"&amp;KE211&amp;"');"</f>
        <v>xlswrite('G:\Mi unidad\1. PROYECTOS TELLO 2022\SCM SPILL OVERS\outputs\pobreza\distancia_centro_salud\1%\simulacion_1\output_tests.xlsx',spillover_test_119','sp_test_119');</v>
      </c>
      <c r="KR211">
        <v>119</v>
      </c>
      <c r="KS211" t="str">
        <f>"xlswrite('G:\Mi unidad\1. PROYECTOS TELLO 2022\SCM SPILL OVERS\outputs\pobreza\informalidad\1%\simulacion_1\output_tests.xlsx',spillover_test_"&amp;KR211&amp;"','sp_test_"&amp;KR211&amp;"');"</f>
        <v>xlswrite('G:\Mi unidad\1. PROYECTOS TELLO 2022\SCM SPILL OVERS\outputs\pobreza\informalidad\1%\simulacion_1\output_tests.xlsx',spillover_test_119','sp_test_119');</v>
      </c>
      <c r="LE211">
        <v>119</v>
      </c>
      <c r="LF211" t="str">
        <f>"xlswrite('G:\Mi unidad\1. PROYECTOS TELLO 2022\SCM SPILL OVERS\outputs\pobreza\alimentos\1%\simulacion_1\output_tests.xlsx',spillover_test_"&amp;LE211&amp;"','sp_test_"&amp;LE211&amp;"');"</f>
        <v>xlswrite('G:\Mi unidad\1. PROYECTOS TELLO 2022\SCM SPILL OVERS\outputs\pobreza\alimentos\1%\simulacion_1\output_tests.xlsx',spillover_test_119','sp_test_119');</v>
      </c>
      <c r="LL211">
        <v>119</v>
      </c>
      <c r="LM211" t="str">
        <f>"xlswrite('G:\Mi unidad\1. PROYECTOS TELLO 2022\SCM SPILL OVERS\outputs\pobreza\jefe_hogar\1%\simulacion_1\output_tests.xlsx',spillover_test_"&amp;LL211&amp;"','sp_test_"&amp;LL211&amp;"');"</f>
        <v>xlswrite('G:\Mi unidad\1. PROYECTOS TELLO 2022\SCM SPILL OVERS\outputs\pobreza\jefe_hogar\1%\simulacion_1\output_tests.xlsx',spillover_test_119','sp_test_119');</v>
      </c>
      <c r="LS211">
        <v>119</v>
      </c>
      <c r="LT211" t="str">
        <f>"xlswrite('G:\Mi unidad\1. PROYECTOS TELLO 2022\SCM SPILL OVERS\outputs\pobreza\mujeres\1%\simulacion_1\output_tests.xlsx',spillover_test_"&amp;LS211&amp;"','sp_test_"&amp;LS211&amp;"');"</f>
        <v>xlswrite('G:\Mi unidad\1. PROYECTOS TELLO 2022\SCM SPILL OVERS\outputs\pobreza\mujeres\1%\simulacion_1\output_tests.xlsx',spillover_test_119','sp_test_119');</v>
      </c>
      <c r="ME211">
        <v>119</v>
      </c>
      <c r="MF211" t="str">
        <f>"xlswrite('G:\Mi unidad\1. PROYECTOS TELLO 2022\SCM SPILL OVERS\outputs\pobreza\criminalidad\1%\simulacion_1\output_tests.xlsx',spillover_test_"&amp;ME211&amp;"','sp_test_"&amp;ME211&amp;"');"</f>
        <v>xlswrite('G:\Mi unidad\1. PROYECTOS TELLO 2022\SCM SPILL OVERS\outputs\pobreza\criminalidad\1%\simulacion_1\output_tests.xlsx',spillover_test_119','sp_test_119');</v>
      </c>
    </row>
    <row r="212" spans="64:344" x14ac:dyDescent="0.3">
      <c r="BL212">
        <v>125</v>
      </c>
      <c r="BM212" s="1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P212">
        <v>125</v>
      </c>
      <c r="CQ212" t="str">
        <f>"%A_"&amp;CP212</f>
        <v>%A_125</v>
      </c>
      <c r="CW212">
        <v>125</v>
      </c>
      <c r="CX212" s="1" t="str">
        <f>"ind_"&amp;CW210&amp;" = xlsread('spillover_alimentos_"&amp;CW210&amp;".xlsx')"</f>
        <v>ind_119 = xlsread('spillover_alimentos_119.xlsx')</v>
      </c>
      <c r="DB212">
        <v>125</v>
      </c>
      <c r="DC212" t="str">
        <f>"%A_"&amp;DB212</f>
        <v>%A_125</v>
      </c>
      <c r="DG212">
        <v>125</v>
      </c>
      <c r="DH212" t="str">
        <f>"%A_"&amp;DG212</f>
        <v>%A_125</v>
      </c>
      <c r="DL212">
        <v>125</v>
      </c>
      <c r="DM212" t="str">
        <f>"%A_"&amp;DL212</f>
        <v>%A_125</v>
      </c>
      <c r="DQ212" s="1"/>
      <c r="EG212">
        <v>84</v>
      </c>
      <c r="EH212" s="1" t="str">
        <f>"Y_Ts_"&amp;EG212&amp;" = Y_"&amp;EG212&amp;"(:,T+s);"</f>
        <v>Y_Ts_84 = Y_84(:,T+s);</v>
      </c>
      <c r="HS212">
        <v>78</v>
      </c>
      <c r="HT212" t="str">
        <f>"ub_vec_"&amp;HS212&amp;" = zeros(1,S);"</f>
        <v>ub_vec_78 = zeros(1,S);</v>
      </c>
      <c r="HZ212">
        <v>100</v>
      </c>
      <c r="IA212" t="s">
        <v>18</v>
      </c>
      <c r="IG212">
        <v>125</v>
      </c>
      <c r="IH212" t="str">
        <f>"xlswrite('G:\Mi unidad\1. PROYECTOS TELLO 2022\SCM SPILL OVERS\outputs\pobreza\bajo_niv_educ\1%\simulacion_1\output_tests.xlsx',lb_vec_"&amp;IG212&amp;"','lb_vec_"&amp;IG212&amp;"');"</f>
        <v>xlswrite('G:\Mi unidad\1. PROYECTOS TELLO 2022\SCM SPILL OVERS\outputs\pobreza\bajo_niv_educ\1%\simulacion_1\output_tests.xlsx',lb_vec_125','lb_vec_125');</v>
      </c>
      <c r="IU212">
        <v>125</v>
      </c>
      <c r="IV212" t="str">
        <f>"xlswrite('G:\Mi unidad\1. PROYECTOS TELLO 2022\SCM SPILL OVERS\outputs\pobreza\bajo_ingreso\1%\simulacion_1\output_tests.xlsx',lb_vec_"&amp;IU212&amp;"','lb_vec_"&amp;IU212&amp;"');"</f>
        <v>xlswrite('G:\Mi unidad\1. PROYECTOS TELLO 2022\SCM SPILL OVERS\outputs\pobreza\bajo_ingreso\1%\simulacion_1\output_tests.xlsx',lb_vec_125','lb_vec_125');</v>
      </c>
      <c r="JG212">
        <v>125</v>
      </c>
      <c r="JH212" t="str">
        <f>"xlswrite('G:\Mi unidad\1. PROYECTOS TELLO 2022\SCM SPILL OVERS\outputs\pobreza\densidad\1%\simulacion_1\output_tests.xlsx',lb_vec_"&amp;JG212&amp;"','lb_vec_"&amp;JG212&amp;"');"</f>
        <v>xlswrite('G:\Mi unidad\1. PROYECTOS TELLO 2022\SCM SPILL OVERS\outputs\pobreza\densidad\1%\simulacion_1\output_tests.xlsx',lb_vec_125','lb_vec_125');</v>
      </c>
      <c r="JS212">
        <v>125</v>
      </c>
      <c r="JT212" t="str">
        <f>"xlswrite('G:\Mi unidad\1. PROYECTOS TELLO 2022\SCM SPILL OVERS\outputs\pobreza\densidad_g\1%\simulacion_1\output_tests.xlsx',lb_vec_"&amp;JS212&amp;"','lb_vec_"&amp;JS212&amp;"');"</f>
        <v>xlswrite('G:\Mi unidad\1. PROYECTOS TELLO 2022\SCM SPILL OVERS\outputs\pobreza\densidad_g\1%\simulacion_1\output_tests.xlsx',lb_vec_125','lb_vec_125');</v>
      </c>
      <c r="KE212">
        <v>125</v>
      </c>
      <c r="KF212" t="str">
        <f>"xlswrite('G:\Mi unidad\1. PROYECTOS TELLO 2022\SCM SPILL OVERS\outputs\pobreza\distancia_centro_salud\1%\simulacion_1\output_tests.xlsx',lb_vec_"&amp;KE212&amp;"','lb_vec_"&amp;KE212&amp;"');"</f>
        <v>xlswrite('G:\Mi unidad\1. PROYECTOS TELLO 2022\SCM SPILL OVERS\outputs\pobreza\distancia_centro_salud\1%\simulacion_1\output_tests.xlsx',lb_vec_125','lb_vec_125');</v>
      </c>
      <c r="KR212">
        <v>125</v>
      </c>
      <c r="KS212" t="str">
        <f>"xlswrite('G:\Mi unidad\1. PROYECTOS TELLO 2022\SCM SPILL OVERS\outputs\pobreza\informalidad\1%\simulacion_1\output_tests.xlsx',lb_vec_"&amp;KR212&amp;"','lb_vec_"&amp;KR212&amp;"');"</f>
        <v>xlswrite('G:\Mi unidad\1. PROYECTOS TELLO 2022\SCM SPILL OVERS\outputs\pobreza\informalidad\1%\simulacion_1\output_tests.xlsx',lb_vec_125','lb_vec_125');</v>
      </c>
      <c r="LE212">
        <v>125</v>
      </c>
      <c r="LF212" t="str">
        <f>"xlswrite('G:\Mi unidad\1. PROYECTOS TELLO 2022\SCM SPILL OVERS\outputs\pobreza\alimentos\1%\simulacion_1\output_tests.xlsx',lb_vec_"&amp;LE212&amp;"','lb_vec_"&amp;LE212&amp;"');"</f>
        <v>xlswrite('G:\Mi unidad\1. PROYECTOS TELLO 2022\SCM SPILL OVERS\outputs\pobreza\alimentos\1%\simulacion_1\output_tests.xlsx',lb_vec_125','lb_vec_125');</v>
      </c>
      <c r="LL212">
        <v>125</v>
      </c>
      <c r="LM212" t="str">
        <f>"xlswrite('G:\Mi unidad\1. PROYECTOS TELLO 2022\SCM SPILL OVERS\outputs\pobreza\jefe_hogar\1%\simulacion_1\output_tests.xlsx',lb_vec_"&amp;LL212&amp;"','lb_vec_"&amp;LL212&amp;"');"</f>
        <v>xlswrite('G:\Mi unidad\1. PROYECTOS TELLO 2022\SCM SPILL OVERS\outputs\pobreza\jefe_hogar\1%\simulacion_1\output_tests.xlsx',lb_vec_125','lb_vec_125');</v>
      </c>
      <c r="LS212">
        <v>125</v>
      </c>
      <c r="LT212" t="str">
        <f>"xlswrite('G:\Mi unidad\1. PROYECTOS TELLO 2022\SCM SPILL OVERS\outputs\pobreza\mujeres\1%\simulacion_1\output_tests.xlsx',lb_vec_"&amp;LS212&amp;"','lb_vec_"&amp;LS212&amp;"');"</f>
        <v>xlswrite('G:\Mi unidad\1. PROYECTOS TELLO 2022\SCM SPILL OVERS\outputs\pobreza\mujeres\1%\simulacion_1\output_tests.xlsx',lb_vec_125','lb_vec_125');</v>
      </c>
      <c r="ME212">
        <v>125</v>
      </c>
      <c r="MF212" t="str">
        <f>"xlswrite('G:\Mi unidad\1. PROYECTOS TELLO 2022\SCM SPILL OVERS\outputs\pobreza\criminalidad\1%\simulacion_1\output_tests.xlsx',lb_vec_"&amp;ME212&amp;"','lb_vec_"&amp;ME212&amp;"');"</f>
        <v>xlswrite('G:\Mi unidad\1. PROYECTOS TELLO 2022\SCM SPILL OVERS\outputs\pobreza\criminalidad\1%\simulacion_1\output_tests.xlsx',lb_vec_125','lb_vec_125');</v>
      </c>
    </row>
    <row r="213" spans="64:344" x14ac:dyDescent="0.3">
      <c r="BL213">
        <v>125</v>
      </c>
      <c r="BM213" s="1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P213">
        <v>125</v>
      </c>
      <c r="CQ213" t="str">
        <f>"% Provincia_"&amp;CP213</f>
        <v>% Provincia_125</v>
      </c>
      <c r="CW213">
        <v>125</v>
      </c>
      <c r="CX213" s="1" t="str">
        <f>"A_"&amp;CW210&amp;" = eye(N);"</f>
        <v>A_119 = eye(N);</v>
      </c>
      <c r="DB213">
        <v>125</v>
      </c>
      <c r="DC213" t="str">
        <f>"% Provincia_"&amp;DB213</f>
        <v>% Provincia_125</v>
      </c>
      <c r="DG213">
        <v>125</v>
      </c>
      <c r="DH213" t="str">
        <f>"% Provincia_"&amp;DG213</f>
        <v>% Provincia_125</v>
      </c>
      <c r="DL213">
        <v>125</v>
      </c>
      <c r="DM213" t="str">
        <f>"% Provincia_"&amp;DL213</f>
        <v>% Provincia_125</v>
      </c>
      <c r="DQ213" s="1"/>
      <c r="EG213">
        <v>84</v>
      </c>
      <c r="EH213" s="1" t="str">
        <f>"gamma_hat_"&amp;EG212&amp;" = (A_"&amp;EG212&amp;"'*M_hat_"&amp;EG212&amp;"*A_"&amp;EG212&amp;")\(A_"&amp;EG212&amp;"'*(eye(N)-B_hat_"&amp;EG212&amp;")'*((eye(N)-B_hat_"&amp;EG212&amp;")*Y_Ts_"&amp;EG212&amp;"-a_hat_"&amp;EG212&amp;"));"</f>
        <v>gamma_hat_84 = (A_84'*M_hat_84*A_84)\(A_84'*(eye(N)-B_hat_84)'*((eye(N)-B_hat_84)*Y_Ts_84-a_hat_84));</v>
      </c>
      <c r="HS213">
        <v>78</v>
      </c>
      <c r="HT213" t="s">
        <v>35</v>
      </c>
      <c r="HZ213">
        <v>104</v>
      </c>
      <c r="IA213" t="str">
        <f>"spillover_test_"&amp;HZ213&amp;" = zeros(1,S);"</f>
        <v>spillover_test_104 = zeros(1,S);</v>
      </c>
      <c r="IG213">
        <v>125</v>
      </c>
      <c r="IH213" t="str">
        <f>"xlswrite('G:\Mi unidad\1. PROYECTOS TELLO 2022\SCM SPILL OVERS\outputs\pobreza\bajo_niv_educ\1%\simulacion_1\output_tests.xlsx',ub_vec_"&amp;IG213&amp;"','ub_vec_"&amp;IG213&amp;"');"</f>
        <v>xlswrite('G:\Mi unidad\1. PROYECTOS TELLO 2022\SCM SPILL OVERS\outputs\pobreza\bajo_niv_educ\1%\simulacion_1\output_tests.xlsx',ub_vec_125','ub_vec_125');</v>
      </c>
      <c r="IU213">
        <v>125</v>
      </c>
      <c r="IV213" t="str">
        <f>"xlswrite('G:\Mi unidad\1. PROYECTOS TELLO 2022\SCM SPILL OVERS\outputs\pobreza\bajo_ingreso\1%\simulacion_1\output_tests.xlsx',ub_vec_"&amp;IU213&amp;"','ub_vec_"&amp;IU213&amp;"');"</f>
        <v>xlswrite('G:\Mi unidad\1. PROYECTOS TELLO 2022\SCM SPILL OVERS\outputs\pobreza\bajo_ingreso\1%\simulacion_1\output_tests.xlsx',ub_vec_125','ub_vec_125');</v>
      </c>
      <c r="JG213">
        <v>125</v>
      </c>
      <c r="JH213" t="str">
        <f>"xlswrite('G:\Mi unidad\1. PROYECTOS TELLO 2022\SCM SPILL OVERS\outputs\pobreza\densidad\1%\simulacion_1\output_tests.xlsx',ub_vec_"&amp;JG213&amp;"','ub_vec_"&amp;JG213&amp;"');"</f>
        <v>xlswrite('G:\Mi unidad\1. PROYECTOS TELLO 2022\SCM SPILL OVERS\outputs\pobreza\densidad\1%\simulacion_1\output_tests.xlsx',ub_vec_125','ub_vec_125');</v>
      </c>
      <c r="JS213">
        <v>125</v>
      </c>
      <c r="JT213" t="str">
        <f>"xlswrite('G:\Mi unidad\1. PROYECTOS TELLO 2022\SCM SPILL OVERS\outputs\pobreza\densidad_g\1%\simulacion_1\output_tests.xlsx',ub_vec_"&amp;JS213&amp;"','ub_vec_"&amp;JS213&amp;"');"</f>
        <v>xlswrite('G:\Mi unidad\1. PROYECTOS TELLO 2022\SCM SPILL OVERS\outputs\pobreza\densidad_g\1%\simulacion_1\output_tests.xlsx',ub_vec_125','ub_vec_125');</v>
      </c>
      <c r="KE213">
        <v>125</v>
      </c>
      <c r="KF213" t="str">
        <f>"xlswrite('G:\Mi unidad\1. PROYECTOS TELLO 2022\SCM SPILL OVERS\outputs\pobreza\distancia_centro_salud\1%\simulacion_1\output_tests.xlsx',ub_vec_"&amp;KE213&amp;"','ub_vec_"&amp;KE213&amp;"');"</f>
        <v>xlswrite('G:\Mi unidad\1. PROYECTOS TELLO 2022\SCM SPILL OVERS\outputs\pobreza\distancia_centro_salud\1%\simulacion_1\output_tests.xlsx',ub_vec_125','ub_vec_125');</v>
      </c>
      <c r="KR213">
        <v>125</v>
      </c>
      <c r="KS213" t="str">
        <f>"xlswrite('G:\Mi unidad\1. PROYECTOS TELLO 2022\SCM SPILL OVERS\outputs\pobreza\informalidad\1%\simulacion_1\output_tests.xlsx',ub_vec_"&amp;KR213&amp;"','ub_vec_"&amp;KR213&amp;"');"</f>
        <v>xlswrite('G:\Mi unidad\1. PROYECTOS TELLO 2022\SCM SPILL OVERS\outputs\pobreza\informalidad\1%\simulacion_1\output_tests.xlsx',ub_vec_125','ub_vec_125');</v>
      </c>
      <c r="LE213">
        <v>125</v>
      </c>
      <c r="LF213" t="str">
        <f>"xlswrite('G:\Mi unidad\1. PROYECTOS TELLO 2022\SCM SPILL OVERS\outputs\pobreza\alimentos\1%\simulacion_1\output_tests.xlsx',ub_vec_"&amp;LE213&amp;"','ub_vec_"&amp;LE213&amp;"');"</f>
        <v>xlswrite('G:\Mi unidad\1. PROYECTOS TELLO 2022\SCM SPILL OVERS\outputs\pobreza\alimentos\1%\simulacion_1\output_tests.xlsx',ub_vec_125','ub_vec_125');</v>
      </c>
      <c r="LL213">
        <v>125</v>
      </c>
      <c r="LM213" t="str">
        <f>"xlswrite('G:\Mi unidad\1. PROYECTOS TELLO 2022\SCM SPILL OVERS\outputs\pobreza\jefe_hogar\1%\simulacion_1\output_tests.xlsx',ub_vec_"&amp;LL213&amp;"','ub_vec_"&amp;LL213&amp;"');"</f>
        <v>xlswrite('G:\Mi unidad\1. PROYECTOS TELLO 2022\SCM SPILL OVERS\outputs\pobreza\jefe_hogar\1%\simulacion_1\output_tests.xlsx',ub_vec_125','ub_vec_125');</v>
      </c>
      <c r="LS213">
        <v>125</v>
      </c>
      <c r="LT213" t="str">
        <f>"xlswrite('G:\Mi unidad\1. PROYECTOS TELLO 2022\SCM SPILL OVERS\outputs\pobreza\mujeres\1%\simulacion_1\output_tests.xlsx',ub_vec_"&amp;LS213&amp;"','ub_vec_"&amp;LS213&amp;"');"</f>
        <v>xlswrite('G:\Mi unidad\1. PROYECTOS TELLO 2022\SCM SPILL OVERS\outputs\pobreza\mujeres\1%\simulacion_1\output_tests.xlsx',ub_vec_125','ub_vec_125');</v>
      </c>
      <c r="ME213">
        <v>125</v>
      </c>
      <c r="MF213" t="str">
        <f>"xlswrite('G:\Mi unidad\1. PROYECTOS TELLO 2022\SCM SPILL OVERS\outputs\pobreza\criminalidad\1%\simulacion_1\output_tests.xlsx',ub_vec_"&amp;ME213&amp;"','ub_vec_"&amp;ME213&amp;"');"</f>
        <v>xlswrite('G:\Mi unidad\1. PROYECTOS TELLO 2022\SCM SPILL OVERS\outputs\pobreza\criminalidad\1%\simulacion_1\output_tests.xlsx',ub_vec_125','ub_vec_125');</v>
      </c>
    </row>
    <row r="214" spans="64:344" x14ac:dyDescent="0.3">
      <c r="BL214">
        <v>125</v>
      </c>
      <c r="BM214" s="1" t="str">
        <f>"A_"&amp;BL212&amp;"(:,ind_"&amp;BL212&amp;" == 0) = [];"</f>
        <v>A_125(:,ind_125 == 0) = [];</v>
      </c>
      <c r="BR214">
        <v>125</v>
      </c>
      <c r="BS214" s="1" t="str">
        <f>"ind_"&amp;BR212&amp;" = xlsread('spillover_bajo_niv_educ_"&amp;BR212&amp;".xlsx')"</f>
        <v>ind_125 = xlsread('spillover_bajo_niv_educ_125.xlsx')</v>
      </c>
      <c r="BX214">
        <v>125</v>
      </c>
      <c r="BY214" s="1" t="str">
        <f>"ind_"&amp;BX212&amp;" = xlsread('spillover_bajo_ingreso_"&amp;BX212&amp;".xlsx')"</f>
        <v>ind_125 = xlsread('spillover_bajo_ingreso_125.xlsx')</v>
      </c>
      <c r="CD214">
        <v>125</v>
      </c>
      <c r="CE214" s="1" t="str">
        <f>"ind_"&amp;CD212&amp;" = xlsread('spillover_densidad_"&amp;CD212&amp;".xlsx')"</f>
        <v>ind_125 = xlsread('spillover_densidad_125.xlsx')</v>
      </c>
      <c r="CJ214">
        <v>125</v>
      </c>
      <c r="CK214" s="1" t="str">
        <f>"ind_"&amp;CJ212&amp;" = xlsread('spillover_densidad_g_"&amp;CJ212&amp;".xlsx')"</f>
        <v>ind_125 = xlsread('spillover_densidad_g_125.xlsx')</v>
      </c>
      <c r="CP214">
        <v>125</v>
      </c>
      <c r="CQ214" s="1" t="str">
        <f>"ind_"&amp;CP212&amp;" = xlsread('spillover_tiempo_cs_"&amp;CP212&amp;".xlsx')"</f>
        <v>ind_125 = xlsread('spillover_tiempo_cs_125.xlsx')</v>
      </c>
      <c r="CW214">
        <v>125</v>
      </c>
      <c r="CX214" s="1" t="str">
        <f>"A_"&amp;CW210&amp;"(:,ind_"&amp;CW210&amp;" == 0) = [];"</f>
        <v>A_119(:,ind_119 == 0) = [];</v>
      </c>
      <c r="DB214">
        <v>125</v>
      </c>
      <c r="DC214" s="1" t="str">
        <f>"ind_"&amp;DB212&amp;" = xlsread('spillover_criminalidad_"&amp;DB212&amp;".xlsx')"</f>
        <v>ind_125 = xlsread('spillover_criminalidad_125.xlsx')</v>
      </c>
      <c r="DG214">
        <v>125</v>
      </c>
      <c r="DH214" s="1" t="str">
        <f>"ind_"&amp;DG212&amp;" = xlsread('spillover_jefe_hogar_"&amp;DG212&amp;".xlsx')"</f>
        <v>ind_125 = xlsread('spillover_jefe_hogar_125.xlsx')</v>
      </c>
      <c r="DL214">
        <v>125</v>
      </c>
      <c r="DM214" s="1" t="str">
        <f>"ind_"&amp;DL212&amp;" = xlsread('spillover_mujeres_"&amp;DL212&amp;".xlsx')"</f>
        <v>ind_125 = xlsread('spillover_mujeres_125.xlsx')</v>
      </c>
      <c r="DQ214" s="1"/>
      <c r="EG214">
        <v>84</v>
      </c>
      <c r="EH214" s="1" t="str">
        <f>"alpha_hat_"&amp;EG214&amp;" = A_"&amp;EG214&amp;"*gamma_hat_"&amp;EG214&amp;";"</f>
        <v>alpha_hat_84 = A_84*gamma_hat_84;</v>
      </c>
      <c r="HS214">
        <v>78</v>
      </c>
      <c r="HT214" t="str">
        <f>"    [p_value_"&amp;HS214&amp; ",lb_"&amp;HS214&amp;",ub_"&amp;HS214&amp;"] = sp_andrews_te(Y_pre_"&amp;HS214&amp;",pobreza_"&amp;HS214&amp;"(:,T+s),A_"&amp;HS214&amp;",C,.05);"</f>
        <v xml:space="preserve">    [p_value_78,lb_78,ub_78] = sp_andrews_te(Y_pre_78,pobreza_78(:,T+s),A_78,C,.05);</v>
      </c>
      <c r="HZ214">
        <v>104</v>
      </c>
      <c r="IA214" t="s">
        <v>35</v>
      </c>
      <c r="IG214">
        <v>125</v>
      </c>
      <c r="IH214" t="str">
        <f>"xlswrite('G:\Mi unidad\1. PROYECTOS TELLO 2022\SCM SPILL OVERS\outputs\pobreza\bajo_niv_educ\1%\simulacion_1\output_tests.xlsx',p_value_vec_"&amp;IG214&amp;"','p_value_vec_"&amp;IG214&amp;"');"</f>
        <v>xlswrite('G:\Mi unidad\1. PROYECTOS TELLO 2022\SCM SPILL OVERS\outputs\pobreza\bajo_niv_educ\1%\simulacion_1\output_tests.xlsx',p_value_vec_125','p_value_vec_125');</v>
      </c>
      <c r="IU214">
        <v>125</v>
      </c>
      <c r="IV214" t="str">
        <f>"xlswrite('G:\Mi unidad\1. PROYECTOS TELLO 2022\SCM SPILL OVERS\outputs\pobreza\bajo_ingreso\1%\simulacion_1\output_tests.xlsx',p_value_vec_"&amp;IU214&amp;"','p_value_vec_"&amp;IU214&amp;"');"</f>
        <v>xlswrite('G:\Mi unidad\1. PROYECTOS TELLO 2022\SCM SPILL OVERS\outputs\pobreza\bajo_ingreso\1%\simulacion_1\output_tests.xlsx',p_value_vec_125','p_value_vec_125');</v>
      </c>
      <c r="JG214">
        <v>125</v>
      </c>
      <c r="JH214" t="str">
        <f>"xlswrite('G:\Mi unidad\1. PROYECTOS TELLO 2022\SCM SPILL OVERS\outputs\pobreza\densidad\1%\simulacion_1\output_tests.xlsx',p_value_vec_"&amp;JG214&amp;"','p_value_vec_"&amp;JG214&amp;"');"</f>
        <v>xlswrite('G:\Mi unidad\1. PROYECTOS TELLO 2022\SCM SPILL OVERS\outputs\pobreza\densidad\1%\simulacion_1\output_tests.xlsx',p_value_vec_125','p_value_vec_125');</v>
      </c>
      <c r="JS214">
        <v>125</v>
      </c>
      <c r="JT214" t="str">
        <f>"xlswrite('G:\Mi unidad\1. PROYECTOS TELLO 2022\SCM SPILL OVERS\outputs\pobreza\densidad_g\1%\simulacion_1\output_tests.xlsx',p_value_vec_"&amp;JS214&amp;"','p_value_vec_"&amp;JS214&amp;"');"</f>
        <v>xlswrite('G:\Mi unidad\1. PROYECTOS TELLO 2022\SCM SPILL OVERS\outputs\pobreza\densidad_g\1%\simulacion_1\output_tests.xlsx',p_value_vec_125','p_value_vec_125');</v>
      </c>
      <c r="KE214">
        <v>125</v>
      </c>
      <c r="KF214" t="str">
        <f>"xlswrite('G:\Mi unidad\1. PROYECTOS TELLO 2022\SCM SPILL OVERS\outputs\pobreza\distancia_centro_salud\1%\simulacion_1\output_tests.xlsx',p_value_vec_"&amp;KE214&amp;"','p_value_vec_"&amp;KE214&amp;"');"</f>
        <v>xlswrite('G:\Mi unidad\1. PROYECTOS TELLO 2022\SCM SPILL OVERS\outputs\pobreza\distancia_centro_salud\1%\simulacion_1\output_tests.xlsx',p_value_vec_125','p_value_vec_125');</v>
      </c>
      <c r="KR214">
        <v>125</v>
      </c>
      <c r="KS214" t="str">
        <f>"xlswrite('G:\Mi unidad\1. PROYECTOS TELLO 2022\SCM SPILL OVERS\outputs\pobreza\informalidad\1%\simulacion_1\output_tests.xlsx',p_value_vec_"&amp;KR214&amp;"','p_value_vec_"&amp;KR214&amp;"');"</f>
        <v>xlswrite('G:\Mi unidad\1. PROYECTOS TELLO 2022\SCM SPILL OVERS\outputs\pobreza\informalidad\1%\simulacion_1\output_tests.xlsx',p_value_vec_125','p_value_vec_125');</v>
      </c>
      <c r="LE214">
        <v>125</v>
      </c>
      <c r="LF214" t="str">
        <f>"xlswrite('G:\Mi unidad\1. PROYECTOS TELLO 2022\SCM SPILL OVERS\outputs\pobreza\alimentos\1%\simulacion_1\output_tests.xlsx',p_value_vec_"&amp;LE214&amp;"','p_value_vec_"&amp;LE214&amp;"');"</f>
        <v>xlswrite('G:\Mi unidad\1. PROYECTOS TELLO 2022\SCM SPILL OVERS\outputs\pobreza\alimentos\1%\simulacion_1\output_tests.xlsx',p_value_vec_125','p_value_vec_125');</v>
      </c>
      <c r="LL214">
        <v>125</v>
      </c>
      <c r="LM214" t="str">
        <f>"xlswrite('G:\Mi unidad\1. PROYECTOS TELLO 2022\SCM SPILL OVERS\outputs\pobreza\jefe_hogar\1%\simulacion_1\output_tests.xlsx',p_value_vec_"&amp;LL214&amp;"','p_value_vec_"&amp;LL214&amp;"');"</f>
        <v>xlswrite('G:\Mi unidad\1. PROYECTOS TELLO 2022\SCM SPILL OVERS\outputs\pobreza\jefe_hogar\1%\simulacion_1\output_tests.xlsx',p_value_vec_125','p_value_vec_125');</v>
      </c>
      <c r="LS214">
        <v>125</v>
      </c>
      <c r="LT214" t="str">
        <f>"xlswrite('G:\Mi unidad\1. PROYECTOS TELLO 2022\SCM SPILL OVERS\outputs\pobreza\mujeres\1%\simulacion_1\output_tests.xlsx',p_value_vec_"&amp;LS214&amp;"','p_value_vec_"&amp;LS214&amp;"');"</f>
        <v>xlswrite('G:\Mi unidad\1. PROYECTOS TELLO 2022\SCM SPILL OVERS\outputs\pobreza\mujeres\1%\simulacion_1\output_tests.xlsx',p_value_vec_125','p_value_vec_125');</v>
      </c>
      <c r="ME214">
        <v>125</v>
      </c>
      <c r="MF214" t="str">
        <f>"xlswrite('G:\Mi unidad\1. PROYECTOS TELLO 2022\SCM SPILL OVERS\outputs\pobreza\criminalidad\1%\simulacion_1\output_tests.xlsx',p_value_vec_"&amp;ME214&amp;"','p_value_vec_"&amp;ME214&amp;"');"</f>
        <v>xlswrite('G:\Mi unidad\1. PROYECTOS TELLO 2022\SCM SPILL OVERS\outputs\pobreza\criminalidad\1%\simulacion_1\output_tests.xlsx',p_value_vec_125','p_value_vec_125');</v>
      </c>
    </row>
    <row r="215" spans="64:344" x14ac:dyDescent="0.3">
      <c r="BL215">
        <v>125</v>
      </c>
      <c r="BR215">
        <v>125</v>
      </c>
      <c r="BS215" s="1" t="str">
        <f>"A_"&amp;BR212&amp;" = eye(N);"</f>
        <v>A_125 = eye(N);</v>
      </c>
      <c r="BX215">
        <v>125</v>
      </c>
      <c r="BY215" s="1" t="str">
        <f>"A_"&amp;BX212&amp;" = eye(N);"</f>
        <v>A_125 = eye(N);</v>
      </c>
      <c r="CD215">
        <v>125</v>
      </c>
      <c r="CE215" s="1" t="str">
        <f>"A_"&amp;CD212&amp;" = eye(N);"</f>
        <v>A_125 = eye(N);</v>
      </c>
      <c r="CJ215">
        <v>125</v>
      </c>
      <c r="CK215" s="1" t="str">
        <f>"A_"&amp;CJ212&amp;" = eye(N);"</f>
        <v>A_125 = eye(N);</v>
      </c>
      <c r="CP215">
        <v>125</v>
      </c>
      <c r="CQ215" s="1" t="str">
        <f>"A_"&amp;CP212&amp;" = eye(N);"</f>
        <v>A_125 = eye(N);</v>
      </c>
      <c r="CW215">
        <v>125</v>
      </c>
      <c r="CX215" t="str">
        <f>"%A_"&amp;CW215</f>
        <v>%A_125</v>
      </c>
      <c r="DB215">
        <v>125</v>
      </c>
      <c r="DC215" s="1" t="str">
        <f>"A_"&amp;DB212&amp;" = eye(N);"</f>
        <v>A_125 = eye(N);</v>
      </c>
      <c r="DG215">
        <v>125</v>
      </c>
      <c r="DH215" s="1" t="str">
        <f>"A_"&amp;DG212&amp;" = eye(N);"</f>
        <v>A_125 = eye(N);</v>
      </c>
      <c r="DL215">
        <v>125</v>
      </c>
      <c r="DM215" s="1" t="str">
        <f>"A_"&amp;DL212&amp;" = eye(N);"</f>
        <v>A_125 = eye(N);</v>
      </c>
      <c r="DQ215" s="1"/>
      <c r="EG215">
        <v>84</v>
      </c>
      <c r="EH215" s="1" t="str">
        <f>"alpha1_hat_vec_"&amp;EG215&amp;"(s) = alpha_hat_"&amp;EG215&amp;"(1);"</f>
        <v>alpha1_hat_vec_84(s) = alpha_hat_84(1);</v>
      </c>
      <c r="HS215">
        <v>78</v>
      </c>
      <c r="HT215" t="str">
        <f>"    p_value_vec_"&amp;HS215&amp;"(s) = p_value_"&amp;HS215&amp;";"</f>
        <v xml:space="preserve">    p_value_vec_78(s) = p_value_78;</v>
      </c>
      <c r="HZ215">
        <v>104</v>
      </c>
      <c r="IA215" t="s">
        <v>36</v>
      </c>
      <c r="IG215">
        <v>125</v>
      </c>
      <c r="IH215" t="str">
        <f>"xlswrite('G:\Mi unidad\1. PROYECTOS TELLO 2022\SCM SPILL OVERS\outputs\pobreza\bajo_niv_educ\1%\simulacion_1\output_tests.xlsx',alpha1_hat_vec_"&amp;IG215&amp;"','alpha1_hat_vec_"&amp;IG215&amp;"');"</f>
        <v>xlswrite('G:\Mi unidad\1. PROYECTOS TELLO 2022\SCM SPILL OVERS\outputs\pobreza\bajo_niv_educ\1%\simulacion_1\output_tests.xlsx',alpha1_hat_vec_125','alpha1_hat_vec_125');</v>
      </c>
      <c r="IU215">
        <v>125</v>
      </c>
      <c r="IV215" t="str">
        <f>"xlswrite('G:\Mi unidad\1. PROYECTOS TELLO 2022\SCM SPILL OVERS\outputs\pobreza\bajo_ingreso\1%\simulacion_1\output_tests.xlsx',alpha1_hat_vec_"&amp;IU215&amp;"','alpha1_hat_vec_"&amp;IU215&amp;"');"</f>
        <v>xlswrite('G:\Mi unidad\1. PROYECTOS TELLO 2022\SCM SPILL OVERS\outputs\pobreza\bajo_ingreso\1%\simulacion_1\output_tests.xlsx',alpha1_hat_vec_125','alpha1_hat_vec_125');</v>
      </c>
      <c r="JG215">
        <v>125</v>
      </c>
      <c r="JH215" t="str">
        <f>"xlswrite('G:\Mi unidad\1. PROYECTOS TELLO 2022\SCM SPILL OVERS\outputs\pobreza\densidad\1%\simulacion_1\output_tests.xlsx',alpha1_hat_vec_"&amp;JG215&amp;"','alpha1_hat_vec_"&amp;JG215&amp;"');"</f>
        <v>xlswrite('G:\Mi unidad\1. PROYECTOS TELLO 2022\SCM SPILL OVERS\outputs\pobreza\densidad\1%\simulacion_1\output_tests.xlsx',alpha1_hat_vec_125','alpha1_hat_vec_125');</v>
      </c>
      <c r="JS215">
        <v>125</v>
      </c>
      <c r="JT215" t="str">
        <f>"xlswrite('G:\Mi unidad\1. PROYECTOS TELLO 2022\SCM SPILL OVERS\outputs\pobreza\densidad_g\1%\simulacion_1\output_tests.xlsx',alpha1_hat_vec_"&amp;JS215&amp;"','alpha1_hat_vec_"&amp;JS215&amp;"');"</f>
        <v>xlswrite('G:\Mi unidad\1. PROYECTOS TELLO 2022\SCM SPILL OVERS\outputs\pobreza\densidad_g\1%\simulacion_1\output_tests.xlsx',alpha1_hat_vec_125','alpha1_hat_vec_125');</v>
      </c>
      <c r="KE215">
        <v>125</v>
      </c>
      <c r="KF215" t="str">
        <f>"xlswrite('G:\Mi unidad\1. PROYECTOS TELLO 2022\SCM SPILL OVERS\outputs\pobreza\distancia_centro_salud\1%\simulacion_1\output_tests.xlsx',alpha1_hat_vec_"&amp;KE215&amp;"','alpha1_hat_vec_"&amp;KE215&amp;"');"</f>
        <v>xlswrite('G:\Mi unidad\1. PROYECTOS TELLO 2022\SCM SPILL OVERS\outputs\pobreza\distancia_centro_salud\1%\simulacion_1\output_tests.xlsx',alpha1_hat_vec_125','alpha1_hat_vec_125');</v>
      </c>
      <c r="KR215">
        <v>125</v>
      </c>
      <c r="KS215" t="str">
        <f>"xlswrite('G:\Mi unidad\1. PROYECTOS TELLO 2022\SCM SPILL OVERS\outputs\pobreza\informalidad\1%\simulacion_1\output_tests.xlsx',alpha1_hat_vec_"&amp;KR215&amp;"','alpha1_hat_vec_"&amp;KR215&amp;"');"</f>
        <v>xlswrite('G:\Mi unidad\1. PROYECTOS TELLO 2022\SCM SPILL OVERS\outputs\pobreza\informalidad\1%\simulacion_1\output_tests.xlsx',alpha1_hat_vec_125','alpha1_hat_vec_125');</v>
      </c>
      <c r="LE215">
        <v>125</v>
      </c>
      <c r="LF215" t="str">
        <f>"xlswrite('G:\Mi unidad\1. PROYECTOS TELLO 2022\SCM SPILL OVERS\outputs\pobreza\alimentos\1%\simulacion_1\output_tests.xlsx',alpha1_hat_vec_"&amp;LE215&amp;"','alpha1_hat_vec_"&amp;LE215&amp;"');"</f>
        <v>xlswrite('G:\Mi unidad\1. PROYECTOS TELLO 2022\SCM SPILL OVERS\outputs\pobreza\alimentos\1%\simulacion_1\output_tests.xlsx',alpha1_hat_vec_125','alpha1_hat_vec_125');</v>
      </c>
      <c r="LL215">
        <v>125</v>
      </c>
      <c r="LM215" t="str">
        <f>"xlswrite('G:\Mi unidad\1. PROYECTOS TELLO 2022\SCM SPILL OVERS\outputs\pobreza\jefe_hogar\1%\simulacion_1\output_tests.xlsx',alpha1_hat_vec_"&amp;LL215&amp;"','alpha1_hat_vec_"&amp;LL215&amp;"');"</f>
        <v>xlswrite('G:\Mi unidad\1. PROYECTOS TELLO 2022\SCM SPILL OVERS\outputs\pobreza\jefe_hogar\1%\simulacion_1\output_tests.xlsx',alpha1_hat_vec_125','alpha1_hat_vec_125');</v>
      </c>
      <c r="LS215">
        <v>125</v>
      </c>
      <c r="LT215" t="str">
        <f>"xlswrite('G:\Mi unidad\1. PROYECTOS TELLO 2022\SCM SPILL OVERS\outputs\pobreza\mujeres\1%\simulacion_1\output_tests.xlsx',alpha1_hat_vec_"&amp;LS215&amp;"','alpha1_hat_vec_"&amp;LS215&amp;"');"</f>
        <v>xlswrite('G:\Mi unidad\1. PROYECTOS TELLO 2022\SCM SPILL OVERS\outputs\pobreza\mujeres\1%\simulacion_1\output_tests.xlsx',alpha1_hat_vec_125','alpha1_hat_vec_125');</v>
      </c>
      <c r="ME215">
        <v>125</v>
      </c>
      <c r="MF215" t="str">
        <f>"xlswrite('G:\Mi unidad\1. PROYECTOS TELLO 2022\SCM SPILL OVERS\outputs\pobreza\criminalidad\1%\simulacion_1\output_tests.xlsx',alpha1_hat_vec_"&amp;ME215&amp;"','alpha1_hat_vec_"&amp;ME215&amp;"');"</f>
        <v>xlswrite('G:\Mi unidad\1. PROYECTOS TELLO 2022\SCM SPILL OVERS\outputs\pobreza\criminalidad\1%\simulacion_1\output_tests.xlsx',alpha1_hat_vec_125','alpha1_hat_vec_125');</v>
      </c>
    </row>
    <row r="216" spans="64:344" x14ac:dyDescent="0.3">
      <c r="BL216">
        <v>125</v>
      </c>
      <c r="BR216">
        <v>125</v>
      </c>
      <c r="BS216" s="1" t="str">
        <f>"A_"&amp;BR212&amp;"(:,ind_"&amp;BR212&amp;" == 0) = [];"</f>
        <v>A_125(:,ind_125 == 0) = [];</v>
      </c>
      <c r="BX216">
        <v>125</v>
      </c>
      <c r="BY216" s="1" t="str">
        <f>"A_"&amp;BX212&amp;"(:,ind_"&amp;BX212&amp;" == 0) = [];"</f>
        <v>A_125(:,ind_125 == 0) = [];</v>
      </c>
      <c r="CD216">
        <v>125</v>
      </c>
      <c r="CE216" s="1" t="str">
        <f>"A_"&amp;CD212&amp;"(:,ind_"&amp;CD212&amp;" == 0) = [];"</f>
        <v>A_125(:,ind_125 == 0) = [];</v>
      </c>
      <c r="CJ216">
        <v>125</v>
      </c>
      <c r="CK216" s="1" t="str">
        <f>"A_"&amp;CJ212&amp;"(:,ind_"&amp;CJ212&amp;" == 0) = [];"</f>
        <v>A_125(:,ind_125 == 0) = [];</v>
      </c>
      <c r="CP216">
        <v>125</v>
      </c>
      <c r="CQ216" s="1" t="str">
        <f>"A_"&amp;CP212&amp;"(:,ind_"&amp;CP212&amp;" == 0) = [];"</f>
        <v>A_125(:,ind_125 == 0) = [];</v>
      </c>
      <c r="CW216">
        <v>125</v>
      </c>
      <c r="CX216" t="str">
        <f>"% Provincia_"&amp;CW216</f>
        <v>% Provincia_125</v>
      </c>
      <c r="DB216">
        <v>125</v>
      </c>
      <c r="DC216" s="1" t="str">
        <f>"A_"&amp;DB212&amp;"(:,ind_"&amp;DB212&amp;" == 0) = [];"</f>
        <v>A_125(:,ind_125 == 0) = [];</v>
      </c>
      <c r="DG216">
        <v>125</v>
      </c>
      <c r="DH216" s="1" t="str">
        <f>"A_"&amp;DG212&amp;"(:,ind_"&amp;DG212&amp;" == 0) = [];"</f>
        <v>A_125(:,ind_125 == 0) = [];</v>
      </c>
      <c r="DL216">
        <v>125</v>
      </c>
      <c r="DM216" s="1" t="str">
        <f>"A_"&amp;DL212&amp;"(:,ind_"&amp;DL212&amp;" == 0) = [];"</f>
        <v>A_125(:,ind_125 == 0) = [];</v>
      </c>
      <c r="DQ216" s="1"/>
      <c r="EG216">
        <v>84</v>
      </c>
      <c r="EH216" s="1" t="str">
        <f>"synthetic_control_sp_"&amp;EG216&amp;"(T+s) = Y_"&amp;EG216&amp;"(1,T+s)-alpha1_hat_vec_"&amp;EG216&amp;"(s);"</f>
        <v>synthetic_control_sp_84(T+s) = Y_84(1,T+s)-alpha1_hat_vec_84(s);</v>
      </c>
      <c r="HS216">
        <v>78</v>
      </c>
      <c r="HT216" t="str">
        <f>"    lb_vec_"&amp;HS216&amp;"(s) = lb_"&amp;HS216&amp;";"</f>
        <v xml:space="preserve">    lb_vec_78(s) = lb_78;</v>
      </c>
      <c r="HZ216">
        <v>104</v>
      </c>
      <c r="IA216" t="s">
        <v>37</v>
      </c>
      <c r="IG216">
        <v>125</v>
      </c>
      <c r="IH216" t="str">
        <f>"xlswrite('G:\Mi unidad\1. PROYECTOS TELLO 2022\SCM SPILL OVERS\outputs\pobreza\bajo_niv_educ\1%\simulacion_1\output_tests.xlsx',spillover_test_"&amp;IG216&amp;"','sp_test_"&amp;IG216&amp;"');"</f>
        <v>xlswrite('G:\Mi unidad\1. PROYECTOS TELLO 2022\SCM SPILL OVERS\outputs\pobreza\bajo_niv_educ\1%\simulacion_1\output_tests.xlsx',spillover_test_125','sp_test_125');</v>
      </c>
      <c r="IU216">
        <v>125</v>
      </c>
      <c r="IV216" t="str">
        <f>"xlswrite('G:\Mi unidad\1. PROYECTOS TELLO 2022\SCM SPILL OVERS\outputs\pobreza\bajo_ingreso\1%\simulacion_1\output_tests.xlsx',spillover_test_"&amp;IU216&amp;"','sp_test_"&amp;IU216&amp;"');"</f>
        <v>xlswrite('G:\Mi unidad\1. PROYECTOS TELLO 2022\SCM SPILL OVERS\outputs\pobreza\bajo_ingreso\1%\simulacion_1\output_tests.xlsx',spillover_test_125','sp_test_125');</v>
      </c>
      <c r="JG216">
        <v>125</v>
      </c>
      <c r="JH216" t="str">
        <f>"xlswrite('G:\Mi unidad\1. PROYECTOS TELLO 2022\SCM SPILL OVERS\outputs\pobreza\densidad\1%\simulacion_1\output_tests.xlsx',spillover_test_"&amp;JG216&amp;"','sp_test_"&amp;JG216&amp;"');"</f>
        <v>xlswrite('G:\Mi unidad\1. PROYECTOS TELLO 2022\SCM SPILL OVERS\outputs\pobreza\densidad\1%\simulacion_1\output_tests.xlsx',spillover_test_125','sp_test_125');</v>
      </c>
      <c r="JS216">
        <v>125</v>
      </c>
      <c r="JT216" t="str">
        <f>"xlswrite('G:\Mi unidad\1. PROYECTOS TELLO 2022\SCM SPILL OVERS\outputs\pobreza\densidad_g\1%\simulacion_1\output_tests.xlsx',spillover_test_"&amp;JS216&amp;"','sp_test_"&amp;JS216&amp;"');"</f>
        <v>xlswrite('G:\Mi unidad\1. PROYECTOS TELLO 2022\SCM SPILL OVERS\outputs\pobreza\densidad_g\1%\simulacion_1\output_tests.xlsx',spillover_test_125','sp_test_125');</v>
      </c>
      <c r="KE216">
        <v>125</v>
      </c>
      <c r="KF216" t="str">
        <f>"xlswrite('G:\Mi unidad\1. PROYECTOS TELLO 2022\SCM SPILL OVERS\outputs\pobreza\distancia_centro_salud\1%\simulacion_1\output_tests.xlsx',spillover_test_"&amp;KE216&amp;"','sp_test_"&amp;KE216&amp;"');"</f>
        <v>xlswrite('G:\Mi unidad\1. PROYECTOS TELLO 2022\SCM SPILL OVERS\outputs\pobreza\distancia_centro_salud\1%\simulacion_1\output_tests.xlsx',spillover_test_125','sp_test_125');</v>
      </c>
      <c r="KR216">
        <v>125</v>
      </c>
      <c r="KS216" t="str">
        <f>"xlswrite('G:\Mi unidad\1. PROYECTOS TELLO 2022\SCM SPILL OVERS\outputs\pobreza\informalidad\1%\simulacion_1\output_tests.xlsx',spillover_test_"&amp;KR216&amp;"','sp_test_"&amp;KR216&amp;"');"</f>
        <v>xlswrite('G:\Mi unidad\1. PROYECTOS TELLO 2022\SCM SPILL OVERS\outputs\pobreza\informalidad\1%\simulacion_1\output_tests.xlsx',spillover_test_125','sp_test_125');</v>
      </c>
      <c r="LE216">
        <v>125</v>
      </c>
      <c r="LF216" t="str">
        <f>"xlswrite('G:\Mi unidad\1. PROYECTOS TELLO 2022\SCM SPILL OVERS\outputs\pobreza\alimentos\1%\simulacion_1\output_tests.xlsx',spillover_test_"&amp;LE216&amp;"','sp_test_"&amp;LE216&amp;"');"</f>
        <v>xlswrite('G:\Mi unidad\1. PROYECTOS TELLO 2022\SCM SPILL OVERS\outputs\pobreza\alimentos\1%\simulacion_1\output_tests.xlsx',spillover_test_125','sp_test_125');</v>
      </c>
      <c r="LL216">
        <v>125</v>
      </c>
      <c r="LM216" t="str">
        <f>"xlswrite('G:\Mi unidad\1. PROYECTOS TELLO 2022\SCM SPILL OVERS\outputs\pobreza\jefe_hogar\1%\simulacion_1\output_tests.xlsx',spillover_test_"&amp;LL216&amp;"','sp_test_"&amp;LL216&amp;"');"</f>
        <v>xlswrite('G:\Mi unidad\1. PROYECTOS TELLO 2022\SCM SPILL OVERS\outputs\pobreza\jefe_hogar\1%\simulacion_1\output_tests.xlsx',spillover_test_125','sp_test_125');</v>
      </c>
      <c r="LS216">
        <v>125</v>
      </c>
      <c r="LT216" t="str">
        <f>"xlswrite('G:\Mi unidad\1. PROYECTOS TELLO 2022\SCM SPILL OVERS\outputs\pobreza\mujeres\1%\simulacion_1\output_tests.xlsx',spillover_test_"&amp;LS216&amp;"','sp_test_"&amp;LS216&amp;"');"</f>
        <v>xlswrite('G:\Mi unidad\1. PROYECTOS TELLO 2022\SCM SPILL OVERS\outputs\pobreza\mujeres\1%\simulacion_1\output_tests.xlsx',spillover_test_125','sp_test_125');</v>
      </c>
      <c r="ME216">
        <v>125</v>
      </c>
      <c r="MF216" t="str">
        <f>"xlswrite('G:\Mi unidad\1. PROYECTOS TELLO 2022\SCM SPILL OVERS\outputs\pobreza\criminalidad\1%\simulacion_1\output_tests.xlsx',spillover_test_"&amp;ME216&amp;"','sp_test_"&amp;ME216&amp;"');"</f>
        <v>xlswrite('G:\Mi unidad\1. PROYECTOS TELLO 2022\SCM SPILL OVERS\outputs\pobreza\criminalidad\1%\simulacion_1\output_tests.xlsx',spillover_test_125','sp_test_125');</v>
      </c>
    </row>
    <row r="217" spans="64:344" x14ac:dyDescent="0.3">
      <c r="BL217">
        <v>129</v>
      </c>
      <c r="BM217" s="1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P217">
        <v>129</v>
      </c>
      <c r="CQ217" t="str">
        <f>"%A_"&amp;CP217</f>
        <v>%A_129</v>
      </c>
      <c r="CW217">
        <v>129</v>
      </c>
      <c r="CX217" s="1" t="str">
        <f>"ind_"&amp;CW215&amp;" = xlsread('spillover_alimentos_"&amp;CW215&amp;".xlsx')"</f>
        <v>ind_125 = xlsread('spillover_alimentos_125.xlsx')</v>
      </c>
      <c r="DB217">
        <v>129</v>
      </c>
      <c r="DC217" t="str">
        <f>"%A_"&amp;DB217</f>
        <v>%A_129</v>
      </c>
      <c r="DG217">
        <v>129</v>
      </c>
      <c r="DH217" t="str">
        <f>"%A_"&amp;DG217</f>
        <v>%A_129</v>
      </c>
      <c r="DL217">
        <v>129</v>
      </c>
      <c r="DM217" t="str">
        <f>"%A_"&amp;DL217</f>
        <v>%A_129</v>
      </c>
      <c r="DQ217" s="1"/>
      <c r="EG217">
        <v>84</v>
      </c>
      <c r="EH217" s="3" t="s">
        <v>18</v>
      </c>
      <c r="HS217">
        <v>78</v>
      </c>
      <c r="HT217" t="str">
        <f>"    ub_vec_"&amp;HS217&amp;"(s) = ub_"&amp;HS216&amp;";"</f>
        <v xml:space="preserve">    ub_vec_78(s) = ub_78;</v>
      </c>
      <c r="HZ217">
        <v>104</v>
      </c>
      <c r="IA217" t="str">
        <f>"    spillover_test_"&amp;HZ217&amp;"(s) = sp_andrews(Y_pre_"&amp;HZ217&amp;",pobreza_"&amp;HZ217&amp;"(:,T+s),A_"&amp;HZ217&amp;",C,d,alpha_sig);"</f>
        <v xml:space="preserve">    spillover_test_104(s) = sp_andrews(Y_pre_104,pobreza_104(:,T+s),A_104,C,d,alpha_sig);</v>
      </c>
      <c r="IG217">
        <v>129</v>
      </c>
      <c r="IH217" t="str">
        <f>"xlswrite('G:\Mi unidad\1. PROYECTOS TELLO 2022\SCM SPILL OVERS\outputs\pobreza\bajo_niv_educ\1%\simulacion_1\output_tests.xlsx',lb_vec_"&amp;IG217&amp;"','lb_vec_"&amp;IG217&amp;"');"</f>
        <v>xlswrite('G:\Mi unidad\1. PROYECTOS TELLO 2022\SCM SPILL OVERS\outputs\pobreza\bajo_niv_educ\1%\simulacion_1\output_tests.xlsx',lb_vec_129','lb_vec_129');</v>
      </c>
      <c r="IU217">
        <v>129</v>
      </c>
      <c r="IV217" t="str">
        <f>"xlswrite('G:\Mi unidad\1. PROYECTOS TELLO 2022\SCM SPILL OVERS\outputs\pobreza\bajo_ingreso\1%\simulacion_1\output_tests.xlsx',lb_vec_"&amp;IU217&amp;"','lb_vec_"&amp;IU217&amp;"');"</f>
        <v>xlswrite('G:\Mi unidad\1. PROYECTOS TELLO 2022\SCM SPILL OVERS\outputs\pobreza\bajo_ingreso\1%\simulacion_1\output_tests.xlsx',lb_vec_129','lb_vec_129');</v>
      </c>
      <c r="JG217">
        <v>129</v>
      </c>
      <c r="JH217" t="str">
        <f>"xlswrite('G:\Mi unidad\1. PROYECTOS TELLO 2022\SCM SPILL OVERS\outputs\pobreza\densidad\1%\simulacion_1\output_tests.xlsx',lb_vec_"&amp;JG217&amp;"','lb_vec_"&amp;JG217&amp;"');"</f>
        <v>xlswrite('G:\Mi unidad\1. PROYECTOS TELLO 2022\SCM SPILL OVERS\outputs\pobreza\densidad\1%\simulacion_1\output_tests.xlsx',lb_vec_129','lb_vec_129');</v>
      </c>
      <c r="JS217">
        <v>129</v>
      </c>
      <c r="JT217" t="str">
        <f>"xlswrite('G:\Mi unidad\1. PROYECTOS TELLO 2022\SCM SPILL OVERS\outputs\pobreza\densidad_g\1%\simulacion_1\output_tests.xlsx',lb_vec_"&amp;JS217&amp;"','lb_vec_"&amp;JS217&amp;"');"</f>
        <v>xlswrite('G:\Mi unidad\1. PROYECTOS TELLO 2022\SCM SPILL OVERS\outputs\pobreza\densidad_g\1%\simulacion_1\output_tests.xlsx',lb_vec_129','lb_vec_129');</v>
      </c>
      <c r="KE217">
        <v>129</v>
      </c>
      <c r="KF217" t="str">
        <f>"xlswrite('G:\Mi unidad\1. PROYECTOS TELLO 2022\SCM SPILL OVERS\outputs\pobreza\distancia_centro_salud\1%\simulacion_1\output_tests.xlsx',lb_vec_"&amp;KE217&amp;"','lb_vec_"&amp;KE217&amp;"');"</f>
        <v>xlswrite('G:\Mi unidad\1. PROYECTOS TELLO 2022\SCM SPILL OVERS\outputs\pobreza\distancia_centro_salud\1%\simulacion_1\output_tests.xlsx',lb_vec_129','lb_vec_129');</v>
      </c>
      <c r="KR217">
        <v>129</v>
      </c>
      <c r="KS217" t="str">
        <f>"xlswrite('G:\Mi unidad\1. PROYECTOS TELLO 2022\SCM SPILL OVERS\outputs\pobreza\informalidad\1%\simulacion_1\output_tests.xlsx',lb_vec_"&amp;KR217&amp;"','lb_vec_"&amp;KR217&amp;"');"</f>
        <v>xlswrite('G:\Mi unidad\1. PROYECTOS TELLO 2022\SCM SPILL OVERS\outputs\pobreza\informalidad\1%\simulacion_1\output_tests.xlsx',lb_vec_129','lb_vec_129');</v>
      </c>
      <c r="LE217">
        <v>129</v>
      </c>
      <c r="LF217" t="str">
        <f>"xlswrite('G:\Mi unidad\1. PROYECTOS TELLO 2022\SCM SPILL OVERS\outputs\pobreza\alimentos\1%\simulacion_1\output_tests.xlsx',lb_vec_"&amp;LE217&amp;"','lb_vec_"&amp;LE217&amp;"');"</f>
        <v>xlswrite('G:\Mi unidad\1. PROYECTOS TELLO 2022\SCM SPILL OVERS\outputs\pobreza\alimentos\1%\simulacion_1\output_tests.xlsx',lb_vec_129','lb_vec_129');</v>
      </c>
      <c r="LL217">
        <v>129</v>
      </c>
      <c r="LM217" t="str">
        <f>"xlswrite('G:\Mi unidad\1. PROYECTOS TELLO 2022\SCM SPILL OVERS\outputs\pobreza\jefe_hogar\1%\simulacion_1\output_tests.xlsx',lb_vec_"&amp;LL217&amp;"','lb_vec_"&amp;LL217&amp;"');"</f>
        <v>xlswrite('G:\Mi unidad\1. PROYECTOS TELLO 2022\SCM SPILL OVERS\outputs\pobreza\jefe_hogar\1%\simulacion_1\output_tests.xlsx',lb_vec_129','lb_vec_129');</v>
      </c>
      <c r="LS217">
        <v>129</v>
      </c>
      <c r="LT217" t="str">
        <f>"xlswrite('G:\Mi unidad\1. PROYECTOS TELLO 2022\SCM SPILL OVERS\outputs\pobreza\mujeres\1%\simulacion_1\output_tests.xlsx',lb_vec_"&amp;LS217&amp;"','lb_vec_"&amp;LS217&amp;"');"</f>
        <v>xlswrite('G:\Mi unidad\1. PROYECTOS TELLO 2022\SCM SPILL OVERS\outputs\pobreza\mujeres\1%\simulacion_1\output_tests.xlsx',lb_vec_129','lb_vec_129');</v>
      </c>
      <c r="ME217">
        <v>129</v>
      </c>
      <c r="MF217" t="str">
        <f>"xlswrite('G:\Mi unidad\1. PROYECTOS TELLO 2022\SCM SPILL OVERS\outputs\pobreza\criminalidad\1%\simulacion_1\output_tests.xlsx',lb_vec_"&amp;ME217&amp;"','lb_vec_"&amp;ME217&amp;"');"</f>
        <v>xlswrite('G:\Mi unidad\1. PROYECTOS TELLO 2022\SCM SPILL OVERS\outputs\pobreza\criminalidad\1%\simulacion_1\output_tests.xlsx',lb_vec_129','lb_vec_129');</v>
      </c>
    </row>
    <row r="218" spans="64:344" x14ac:dyDescent="0.3">
      <c r="BL218">
        <v>129</v>
      </c>
      <c r="BM218" s="1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P218">
        <v>129</v>
      </c>
      <c r="CQ218" t="str">
        <f>"% Provincia_"&amp;CP218</f>
        <v>% Provincia_129</v>
      </c>
      <c r="CW218">
        <v>129</v>
      </c>
      <c r="CX218" s="1" t="str">
        <f>"A_"&amp;CW215&amp;" = eye(N);"</f>
        <v>A_125 = eye(N);</v>
      </c>
      <c r="DB218">
        <v>129</v>
      </c>
      <c r="DC218" t="str">
        <f>"% Provincia_"&amp;DB218</f>
        <v>% Provincia_129</v>
      </c>
      <c r="DG218">
        <v>129</v>
      </c>
      <c r="DH218" t="str">
        <f>"% Provincia_"&amp;DG218</f>
        <v>% Provincia_129</v>
      </c>
      <c r="DL218">
        <v>129</v>
      </c>
      <c r="DM218" t="str">
        <f>"% Provincia_"&amp;DL218</f>
        <v>% Provincia_129</v>
      </c>
      <c r="DQ218" s="1"/>
      <c r="EG218">
        <v>86</v>
      </c>
      <c r="EH218" s="3" t="str">
        <f>"%PROVINCIA "&amp;EG218</f>
        <v>%PROVINCIA 86</v>
      </c>
      <c r="HS218">
        <v>78</v>
      </c>
      <c r="HT218" t="s">
        <v>18</v>
      </c>
      <c r="HZ218">
        <v>104</v>
      </c>
      <c r="IA218" t="s">
        <v>18</v>
      </c>
      <c r="IG218">
        <v>129</v>
      </c>
      <c r="IH218" t="str">
        <f>"xlswrite('G:\Mi unidad\1. PROYECTOS TELLO 2022\SCM SPILL OVERS\outputs\pobreza\bajo_niv_educ\1%\simulacion_1\output_tests.xlsx',ub_vec_"&amp;IG218&amp;"','ub_vec_"&amp;IG218&amp;"');"</f>
        <v>xlswrite('G:\Mi unidad\1. PROYECTOS TELLO 2022\SCM SPILL OVERS\outputs\pobreza\bajo_niv_educ\1%\simulacion_1\output_tests.xlsx',ub_vec_129','ub_vec_129');</v>
      </c>
      <c r="IU218">
        <v>129</v>
      </c>
      <c r="IV218" t="str">
        <f>"xlswrite('G:\Mi unidad\1. PROYECTOS TELLO 2022\SCM SPILL OVERS\outputs\pobreza\bajo_ingreso\1%\simulacion_1\output_tests.xlsx',ub_vec_"&amp;IU218&amp;"','ub_vec_"&amp;IU218&amp;"');"</f>
        <v>xlswrite('G:\Mi unidad\1. PROYECTOS TELLO 2022\SCM SPILL OVERS\outputs\pobreza\bajo_ingreso\1%\simulacion_1\output_tests.xlsx',ub_vec_129','ub_vec_129');</v>
      </c>
      <c r="JG218">
        <v>129</v>
      </c>
      <c r="JH218" t="str">
        <f>"xlswrite('G:\Mi unidad\1. PROYECTOS TELLO 2022\SCM SPILL OVERS\outputs\pobreza\densidad\1%\simulacion_1\output_tests.xlsx',ub_vec_"&amp;JG218&amp;"','ub_vec_"&amp;JG218&amp;"');"</f>
        <v>xlswrite('G:\Mi unidad\1. PROYECTOS TELLO 2022\SCM SPILL OVERS\outputs\pobreza\densidad\1%\simulacion_1\output_tests.xlsx',ub_vec_129','ub_vec_129');</v>
      </c>
      <c r="JS218">
        <v>129</v>
      </c>
      <c r="JT218" t="str">
        <f>"xlswrite('G:\Mi unidad\1. PROYECTOS TELLO 2022\SCM SPILL OVERS\outputs\pobreza\densidad_g\1%\simulacion_1\output_tests.xlsx',ub_vec_"&amp;JS218&amp;"','ub_vec_"&amp;JS218&amp;"');"</f>
        <v>xlswrite('G:\Mi unidad\1. PROYECTOS TELLO 2022\SCM SPILL OVERS\outputs\pobreza\densidad_g\1%\simulacion_1\output_tests.xlsx',ub_vec_129','ub_vec_129');</v>
      </c>
      <c r="KE218">
        <v>129</v>
      </c>
      <c r="KF218" t="str">
        <f>"xlswrite('G:\Mi unidad\1. PROYECTOS TELLO 2022\SCM SPILL OVERS\outputs\pobreza\distancia_centro_salud\1%\simulacion_1\output_tests.xlsx',ub_vec_"&amp;KE218&amp;"','ub_vec_"&amp;KE218&amp;"');"</f>
        <v>xlswrite('G:\Mi unidad\1. PROYECTOS TELLO 2022\SCM SPILL OVERS\outputs\pobreza\distancia_centro_salud\1%\simulacion_1\output_tests.xlsx',ub_vec_129','ub_vec_129');</v>
      </c>
      <c r="KR218">
        <v>129</v>
      </c>
      <c r="KS218" t="str">
        <f>"xlswrite('G:\Mi unidad\1. PROYECTOS TELLO 2022\SCM SPILL OVERS\outputs\pobreza\informalidad\1%\simulacion_1\output_tests.xlsx',ub_vec_"&amp;KR218&amp;"','ub_vec_"&amp;KR218&amp;"');"</f>
        <v>xlswrite('G:\Mi unidad\1. PROYECTOS TELLO 2022\SCM SPILL OVERS\outputs\pobreza\informalidad\1%\simulacion_1\output_tests.xlsx',ub_vec_129','ub_vec_129');</v>
      </c>
      <c r="LE218">
        <v>129</v>
      </c>
      <c r="LF218" t="str">
        <f>"xlswrite('G:\Mi unidad\1. PROYECTOS TELLO 2022\SCM SPILL OVERS\outputs\pobreza\alimentos\1%\simulacion_1\output_tests.xlsx',ub_vec_"&amp;LE218&amp;"','ub_vec_"&amp;LE218&amp;"');"</f>
        <v>xlswrite('G:\Mi unidad\1. PROYECTOS TELLO 2022\SCM SPILL OVERS\outputs\pobreza\alimentos\1%\simulacion_1\output_tests.xlsx',ub_vec_129','ub_vec_129');</v>
      </c>
      <c r="LL218">
        <v>129</v>
      </c>
      <c r="LM218" t="str">
        <f>"xlswrite('G:\Mi unidad\1. PROYECTOS TELLO 2022\SCM SPILL OVERS\outputs\pobreza\jefe_hogar\1%\simulacion_1\output_tests.xlsx',ub_vec_"&amp;LL218&amp;"','ub_vec_"&amp;LL218&amp;"');"</f>
        <v>xlswrite('G:\Mi unidad\1. PROYECTOS TELLO 2022\SCM SPILL OVERS\outputs\pobreza\jefe_hogar\1%\simulacion_1\output_tests.xlsx',ub_vec_129','ub_vec_129');</v>
      </c>
      <c r="LS218">
        <v>129</v>
      </c>
      <c r="LT218" t="str">
        <f>"xlswrite('G:\Mi unidad\1. PROYECTOS TELLO 2022\SCM SPILL OVERS\outputs\pobreza\mujeres\1%\simulacion_1\output_tests.xlsx',ub_vec_"&amp;LS218&amp;"','ub_vec_"&amp;LS218&amp;"');"</f>
        <v>xlswrite('G:\Mi unidad\1. PROYECTOS TELLO 2022\SCM SPILL OVERS\outputs\pobreza\mujeres\1%\simulacion_1\output_tests.xlsx',ub_vec_129','ub_vec_129');</v>
      </c>
      <c r="ME218">
        <v>129</v>
      </c>
      <c r="MF218" t="str">
        <f>"xlswrite('G:\Mi unidad\1. PROYECTOS TELLO 2022\SCM SPILL OVERS\outputs\pobreza\criminalidad\1%\simulacion_1\output_tests.xlsx',ub_vec_"&amp;ME218&amp;"','ub_vec_"&amp;ME218&amp;"');"</f>
        <v>xlswrite('G:\Mi unidad\1. PROYECTOS TELLO 2022\SCM SPILL OVERS\outputs\pobreza\criminalidad\1%\simulacion_1\output_tests.xlsx',ub_vec_129','ub_vec_129');</v>
      </c>
    </row>
    <row r="219" spans="64:344" x14ac:dyDescent="0.3">
      <c r="BL219">
        <v>129</v>
      </c>
      <c r="BM219" s="1" t="str">
        <f>"A_"&amp;BL217&amp;"(:,ind_"&amp;BL217&amp;" == 0) = [];"</f>
        <v>A_129(:,ind_129 == 0) = [];</v>
      </c>
      <c r="BR219">
        <v>129</v>
      </c>
      <c r="BS219" s="1" t="str">
        <f>"ind_"&amp;BR217&amp;" = xlsread('spillover_bajo_niv_educ_"&amp;BR217&amp;".xlsx')"</f>
        <v>ind_129 = xlsread('spillover_bajo_niv_educ_129.xlsx')</v>
      </c>
      <c r="BX219">
        <v>129</v>
      </c>
      <c r="BY219" s="1" t="str">
        <f>"ind_"&amp;BX217&amp;" = xlsread('spillover_bajo_ingreso_"&amp;BX217&amp;".xlsx')"</f>
        <v>ind_129 = xlsread('spillover_bajo_ingreso_129.xlsx')</v>
      </c>
      <c r="CD219">
        <v>129</v>
      </c>
      <c r="CE219" s="1" t="str">
        <f>"ind_"&amp;CD217&amp;" = xlsread('spillover_densidad_"&amp;CD217&amp;".xlsx')"</f>
        <v>ind_129 = xlsread('spillover_densidad_129.xlsx')</v>
      </c>
      <c r="CJ219">
        <v>129</v>
      </c>
      <c r="CK219" s="1" t="str">
        <f>"ind_"&amp;CJ217&amp;" = xlsread('spillover_densidad_g_"&amp;CJ217&amp;".xlsx')"</f>
        <v>ind_129 = xlsread('spillover_densidad_g_129.xlsx')</v>
      </c>
      <c r="CP219">
        <v>129</v>
      </c>
      <c r="CQ219" s="1" t="str">
        <f>"ind_"&amp;CP217&amp;" = xlsread('spillover_tiempo_cs_"&amp;CP217&amp;".xlsx')"</f>
        <v>ind_129 = xlsread('spillover_tiempo_cs_129.xlsx')</v>
      </c>
      <c r="CW219">
        <v>129</v>
      </c>
      <c r="CX219" s="1" t="str">
        <f>"A_"&amp;CW215&amp;"(:,ind_"&amp;CW215&amp;" == 0) = [];"</f>
        <v>A_125(:,ind_125 == 0) = [];</v>
      </c>
      <c r="DB219">
        <v>129</v>
      </c>
      <c r="DC219" s="1" t="str">
        <f>"ind_"&amp;DB217&amp;" = xlsread('spillover_criminalidad_"&amp;DB217&amp;".xlsx')"</f>
        <v>ind_129 = xlsread('spillover_criminalidad_129.xlsx')</v>
      </c>
      <c r="DG219">
        <v>129</v>
      </c>
      <c r="DH219" s="1" t="str">
        <f>"ind_"&amp;DG217&amp;" = xlsread('spillover_jefe_hogar_"&amp;DG217&amp;".xlsx')"</f>
        <v>ind_129 = xlsread('spillover_jefe_hogar_129.xlsx')</v>
      </c>
      <c r="DL219">
        <v>129</v>
      </c>
      <c r="DM219" s="1" t="str">
        <f>"ind_"&amp;DL217&amp;" = xlsread('spillover_mujeres_"&amp;DL217&amp;".xlsx')"</f>
        <v>ind_129 = xlsread('spillover_mujeres_129.xlsx')</v>
      </c>
      <c r="DQ219" s="1"/>
      <c r="EG219">
        <v>86</v>
      </c>
      <c r="EH219" s="3" t="s">
        <v>17</v>
      </c>
      <c r="HS219">
        <v>79</v>
      </c>
      <c r="HT219" t="str">
        <f>"p_value_vec_"&amp;HS219&amp;" = zeros(1,S);"</f>
        <v>p_value_vec_79 = zeros(1,S);</v>
      </c>
      <c r="HZ219">
        <v>105</v>
      </c>
      <c r="IA219" t="str">
        <f>"spillover_test_"&amp;HZ219&amp;" = zeros(1,S);"</f>
        <v>spillover_test_105 = zeros(1,S);</v>
      </c>
      <c r="IG219">
        <v>129</v>
      </c>
      <c r="IH219" t="str">
        <f>"xlswrite('G:\Mi unidad\1. PROYECTOS TELLO 2022\SCM SPILL OVERS\outputs\pobreza\bajo_niv_educ\1%\simulacion_1\output_tests.xlsx',p_value_vec_"&amp;IG219&amp;"','p_value_vec_"&amp;IG219&amp;"');"</f>
        <v>xlswrite('G:\Mi unidad\1. PROYECTOS TELLO 2022\SCM SPILL OVERS\outputs\pobreza\bajo_niv_educ\1%\simulacion_1\output_tests.xlsx',p_value_vec_129','p_value_vec_129');</v>
      </c>
      <c r="IU219">
        <v>129</v>
      </c>
      <c r="IV219" t="str">
        <f>"xlswrite('G:\Mi unidad\1. PROYECTOS TELLO 2022\SCM SPILL OVERS\outputs\pobreza\bajo_ingreso\1%\simulacion_1\output_tests.xlsx',p_value_vec_"&amp;IU219&amp;"','p_value_vec_"&amp;IU219&amp;"');"</f>
        <v>xlswrite('G:\Mi unidad\1. PROYECTOS TELLO 2022\SCM SPILL OVERS\outputs\pobreza\bajo_ingreso\1%\simulacion_1\output_tests.xlsx',p_value_vec_129','p_value_vec_129');</v>
      </c>
      <c r="JG219">
        <v>129</v>
      </c>
      <c r="JH219" t="str">
        <f>"xlswrite('G:\Mi unidad\1. PROYECTOS TELLO 2022\SCM SPILL OVERS\outputs\pobreza\densidad\1%\simulacion_1\output_tests.xlsx',p_value_vec_"&amp;JG219&amp;"','p_value_vec_"&amp;JG219&amp;"');"</f>
        <v>xlswrite('G:\Mi unidad\1. PROYECTOS TELLO 2022\SCM SPILL OVERS\outputs\pobreza\densidad\1%\simulacion_1\output_tests.xlsx',p_value_vec_129','p_value_vec_129');</v>
      </c>
      <c r="JS219">
        <v>129</v>
      </c>
      <c r="JT219" t="str">
        <f>"xlswrite('G:\Mi unidad\1. PROYECTOS TELLO 2022\SCM SPILL OVERS\outputs\pobreza\densidad_g\1%\simulacion_1\output_tests.xlsx',p_value_vec_"&amp;JS219&amp;"','p_value_vec_"&amp;JS219&amp;"');"</f>
        <v>xlswrite('G:\Mi unidad\1. PROYECTOS TELLO 2022\SCM SPILL OVERS\outputs\pobreza\densidad_g\1%\simulacion_1\output_tests.xlsx',p_value_vec_129','p_value_vec_129');</v>
      </c>
      <c r="KE219">
        <v>129</v>
      </c>
      <c r="KF219" t="str">
        <f>"xlswrite('G:\Mi unidad\1. PROYECTOS TELLO 2022\SCM SPILL OVERS\outputs\pobreza\distancia_centro_salud\1%\simulacion_1\output_tests.xlsx',p_value_vec_"&amp;KE219&amp;"','p_value_vec_"&amp;KE219&amp;"');"</f>
        <v>xlswrite('G:\Mi unidad\1. PROYECTOS TELLO 2022\SCM SPILL OVERS\outputs\pobreza\distancia_centro_salud\1%\simulacion_1\output_tests.xlsx',p_value_vec_129','p_value_vec_129');</v>
      </c>
      <c r="KR219">
        <v>129</v>
      </c>
      <c r="KS219" t="str">
        <f>"xlswrite('G:\Mi unidad\1. PROYECTOS TELLO 2022\SCM SPILL OVERS\outputs\pobreza\informalidad\1%\simulacion_1\output_tests.xlsx',p_value_vec_"&amp;KR219&amp;"','p_value_vec_"&amp;KR219&amp;"');"</f>
        <v>xlswrite('G:\Mi unidad\1. PROYECTOS TELLO 2022\SCM SPILL OVERS\outputs\pobreza\informalidad\1%\simulacion_1\output_tests.xlsx',p_value_vec_129','p_value_vec_129');</v>
      </c>
      <c r="LE219">
        <v>129</v>
      </c>
      <c r="LF219" t="str">
        <f>"xlswrite('G:\Mi unidad\1. PROYECTOS TELLO 2022\SCM SPILL OVERS\outputs\pobreza\alimentos\1%\simulacion_1\output_tests.xlsx',p_value_vec_"&amp;LE219&amp;"','p_value_vec_"&amp;LE219&amp;"');"</f>
        <v>xlswrite('G:\Mi unidad\1. PROYECTOS TELLO 2022\SCM SPILL OVERS\outputs\pobreza\alimentos\1%\simulacion_1\output_tests.xlsx',p_value_vec_129','p_value_vec_129');</v>
      </c>
      <c r="LL219">
        <v>129</v>
      </c>
      <c r="LM219" t="str">
        <f>"xlswrite('G:\Mi unidad\1. PROYECTOS TELLO 2022\SCM SPILL OVERS\outputs\pobreza\jefe_hogar\1%\simulacion_1\output_tests.xlsx',p_value_vec_"&amp;LL219&amp;"','p_value_vec_"&amp;LL219&amp;"');"</f>
        <v>xlswrite('G:\Mi unidad\1. PROYECTOS TELLO 2022\SCM SPILL OVERS\outputs\pobreza\jefe_hogar\1%\simulacion_1\output_tests.xlsx',p_value_vec_129','p_value_vec_129');</v>
      </c>
      <c r="LS219">
        <v>129</v>
      </c>
      <c r="LT219" t="str">
        <f>"xlswrite('G:\Mi unidad\1. PROYECTOS TELLO 2022\SCM SPILL OVERS\outputs\pobreza\mujeres\1%\simulacion_1\output_tests.xlsx',p_value_vec_"&amp;LS219&amp;"','p_value_vec_"&amp;LS219&amp;"');"</f>
        <v>xlswrite('G:\Mi unidad\1. PROYECTOS TELLO 2022\SCM SPILL OVERS\outputs\pobreza\mujeres\1%\simulacion_1\output_tests.xlsx',p_value_vec_129','p_value_vec_129');</v>
      </c>
      <c r="ME219">
        <v>129</v>
      </c>
      <c r="MF219" t="str">
        <f>"xlswrite('G:\Mi unidad\1. PROYECTOS TELLO 2022\SCM SPILL OVERS\outputs\pobreza\criminalidad\1%\simulacion_1\output_tests.xlsx',p_value_vec_"&amp;ME219&amp;"','p_value_vec_"&amp;ME219&amp;"');"</f>
        <v>xlswrite('G:\Mi unidad\1. PROYECTOS TELLO 2022\SCM SPILL OVERS\outputs\pobreza\criminalidad\1%\simulacion_1\output_tests.xlsx',p_value_vec_129','p_value_vec_129');</v>
      </c>
    </row>
    <row r="220" spans="64:344" x14ac:dyDescent="0.3">
      <c r="BL220">
        <v>129</v>
      </c>
      <c r="BR220">
        <v>129</v>
      </c>
      <c r="BS220" s="1" t="str">
        <f>"A_"&amp;BR217&amp;" = eye(N);"</f>
        <v>A_129 = eye(N);</v>
      </c>
      <c r="BX220">
        <v>129</v>
      </c>
      <c r="BY220" s="1" t="str">
        <f>"A_"&amp;BX217&amp;" = eye(N);"</f>
        <v>A_129 = eye(N);</v>
      </c>
      <c r="CD220">
        <v>129</v>
      </c>
      <c r="CE220" s="1" t="str">
        <f>"A_"&amp;CD217&amp;" = eye(N);"</f>
        <v>A_129 = eye(N);</v>
      </c>
      <c r="CJ220">
        <v>129</v>
      </c>
      <c r="CK220" s="1" t="str">
        <f>"A_"&amp;CJ217&amp;" = eye(N);"</f>
        <v>A_129 = eye(N);</v>
      </c>
      <c r="CP220">
        <v>129</v>
      </c>
      <c r="CQ220" s="1" t="str">
        <f>"A_"&amp;CP217&amp;" = eye(N);"</f>
        <v>A_129 = eye(N);</v>
      </c>
      <c r="CW220">
        <v>129</v>
      </c>
      <c r="CX220" t="str">
        <f>"%A_"&amp;CW220</f>
        <v>%A_129</v>
      </c>
      <c r="DB220">
        <v>129</v>
      </c>
      <c r="DC220" s="1" t="str">
        <f>"A_"&amp;DB217&amp;" = eye(N);"</f>
        <v>A_129 = eye(N);</v>
      </c>
      <c r="DG220">
        <v>129</v>
      </c>
      <c r="DH220" s="1" t="str">
        <f>"A_"&amp;DG217&amp;" = eye(N);"</f>
        <v>A_129 = eye(N);</v>
      </c>
      <c r="DL220">
        <v>129</v>
      </c>
      <c r="DM220" s="1" t="str">
        <f>"A_"&amp;DL217&amp;" = eye(N);"</f>
        <v>A_129 = eye(N);</v>
      </c>
      <c r="DQ220" s="1"/>
      <c r="EG220">
        <v>86</v>
      </c>
      <c r="EH220" s="1" t="str">
        <f>"Y_Ts_"&amp;EG220&amp;" = Y_"&amp;EG220&amp;"(:,T+s);"</f>
        <v>Y_Ts_86 = Y_86(:,T+s);</v>
      </c>
      <c r="HS220">
        <v>79</v>
      </c>
      <c r="HT220" t="str">
        <f>"lb_vec_"&amp;HS220&amp;" = zeros(1,S);"</f>
        <v>lb_vec_79 = zeros(1,S);</v>
      </c>
      <c r="HZ220">
        <v>105</v>
      </c>
      <c r="IA220" t="s">
        <v>35</v>
      </c>
      <c r="IG220">
        <v>129</v>
      </c>
      <c r="IH220" t="str">
        <f>"xlswrite('G:\Mi unidad\1. PROYECTOS TELLO 2022\SCM SPILL OVERS\outputs\pobreza\bajo_niv_educ\1%\simulacion_1\output_tests.xlsx',alpha1_hat_vec_"&amp;IG220&amp;"','alpha1_hat_vec_"&amp;IG220&amp;"');"</f>
        <v>xlswrite('G:\Mi unidad\1. PROYECTOS TELLO 2022\SCM SPILL OVERS\outputs\pobreza\bajo_niv_educ\1%\simulacion_1\output_tests.xlsx',alpha1_hat_vec_129','alpha1_hat_vec_129');</v>
      </c>
      <c r="IU220">
        <v>129</v>
      </c>
      <c r="IV220" t="str">
        <f>"xlswrite('G:\Mi unidad\1. PROYECTOS TELLO 2022\SCM SPILL OVERS\outputs\pobreza\bajo_ingreso\1%\simulacion_1\output_tests.xlsx',alpha1_hat_vec_"&amp;IU220&amp;"','alpha1_hat_vec_"&amp;IU220&amp;"');"</f>
        <v>xlswrite('G:\Mi unidad\1. PROYECTOS TELLO 2022\SCM SPILL OVERS\outputs\pobreza\bajo_ingreso\1%\simulacion_1\output_tests.xlsx',alpha1_hat_vec_129','alpha1_hat_vec_129');</v>
      </c>
      <c r="JG220">
        <v>129</v>
      </c>
      <c r="JH220" t="str">
        <f>"xlswrite('G:\Mi unidad\1. PROYECTOS TELLO 2022\SCM SPILL OVERS\outputs\pobreza\densidad\1%\simulacion_1\output_tests.xlsx',alpha1_hat_vec_"&amp;JG220&amp;"','alpha1_hat_vec_"&amp;JG220&amp;"');"</f>
        <v>xlswrite('G:\Mi unidad\1. PROYECTOS TELLO 2022\SCM SPILL OVERS\outputs\pobreza\densidad\1%\simulacion_1\output_tests.xlsx',alpha1_hat_vec_129','alpha1_hat_vec_129');</v>
      </c>
      <c r="JS220">
        <v>129</v>
      </c>
      <c r="JT220" t="str">
        <f>"xlswrite('G:\Mi unidad\1. PROYECTOS TELLO 2022\SCM SPILL OVERS\outputs\pobreza\densidad_g\1%\simulacion_1\output_tests.xlsx',alpha1_hat_vec_"&amp;JS220&amp;"','alpha1_hat_vec_"&amp;JS220&amp;"');"</f>
        <v>xlswrite('G:\Mi unidad\1. PROYECTOS TELLO 2022\SCM SPILL OVERS\outputs\pobreza\densidad_g\1%\simulacion_1\output_tests.xlsx',alpha1_hat_vec_129','alpha1_hat_vec_129');</v>
      </c>
      <c r="KE220">
        <v>129</v>
      </c>
      <c r="KF220" t="str">
        <f>"xlswrite('G:\Mi unidad\1. PROYECTOS TELLO 2022\SCM SPILL OVERS\outputs\pobreza\distancia_centro_salud\1%\simulacion_1\output_tests.xlsx',alpha1_hat_vec_"&amp;KE220&amp;"','alpha1_hat_vec_"&amp;KE220&amp;"');"</f>
        <v>xlswrite('G:\Mi unidad\1. PROYECTOS TELLO 2022\SCM SPILL OVERS\outputs\pobreza\distancia_centro_salud\1%\simulacion_1\output_tests.xlsx',alpha1_hat_vec_129','alpha1_hat_vec_129');</v>
      </c>
      <c r="KR220">
        <v>129</v>
      </c>
      <c r="KS220" t="str">
        <f>"xlswrite('G:\Mi unidad\1. PROYECTOS TELLO 2022\SCM SPILL OVERS\outputs\pobreza\informalidad\1%\simulacion_1\output_tests.xlsx',alpha1_hat_vec_"&amp;KR220&amp;"','alpha1_hat_vec_"&amp;KR220&amp;"');"</f>
        <v>xlswrite('G:\Mi unidad\1. PROYECTOS TELLO 2022\SCM SPILL OVERS\outputs\pobreza\informalidad\1%\simulacion_1\output_tests.xlsx',alpha1_hat_vec_129','alpha1_hat_vec_129');</v>
      </c>
      <c r="LE220">
        <v>129</v>
      </c>
      <c r="LF220" t="str">
        <f>"xlswrite('G:\Mi unidad\1. PROYECTOS TELLO 2022\SCM SPILL OVERS\outputs\pobreza\alimentos\1%\simulacion_1\output_tests.xlsx',alpha1_hat_vec_"&amp;LE220&amp;"','alpha1_hat_vec_"&amp;LE220&amp;"');"</f>
        <v>xlswrite('G:\Mi unidad\1. PROYECTOS TELLO 2022\SCM SPILL OVERS\outputs\pobreza\alimentos\1%\simulacion_1\output_tests.xlsx',alpha1_hat_vec_129','alpha1_hat_vec_129');</v>
      </c>
      <c r="LL220">
        <v>129</v>
      </c>
      <c r="LM220" t="str">
        <f>"xlswrite('G:\Mi unidad\1. PROYECTOS TELLO 2022\SCM SPILL OVERS\outputs\pobreza\jefe_hogar\1%\simulacion_1\output_tests.xlsx',alpha1_hat_vec_"&amp;LL220&amp;"','alpha1_hat_vec_"&amp;LL220&amp;"');"</f>
        <v>xlswrite('G:\Mi unidad\1. PROYECTOS TELLO 2022\SCM SPILL OVERS\outputs\pobreza\jefe_hogar\1%\simulacion_1\output_tests.xlsx',alpha1_hat_vec_129','alpha1_hat_vec_129');</v>
      </c>
      <c r="LS220">
        <v>129</v>
      </c>
      <c r="LT220" t="str">
        <f>"xlswrite('G:\Mi unidad\1. PROYECTOS TELLO 2022\SCM SPILL OVERS\outputs\pobreza\mujeres\1%\simulacion_1\output_tests.xlsx',alpha1_hat_vec_"&amp;LS220&amp;"','alpha1_hat_vec_"&amp;LS220&amp;"');"</f>
        <v>xlswrite('G:\Mi unidad\1. PROYECTOS TELLO 2022\SCM SPILL OVERS\outputs\pobreza\mujeres\1%\simulacion_1\output_tests.xlsx',alpha1_hat_vec_129','alpha1_hat_vec_129');</v>
      </c>
      <c r="ME220">
        <v>129</v>
      </c>
      <c r="MF220" t="str">
        <f>"xlswrite('G:\Mi unidad\1. PROYECTOS TELLO 2022\SCM SPILL OVERS\outputs\pobreza\criminalidad\1%\simulacion_1\output_tests.xlsx',alpha1_hat_vec_"&amp;ME220&amp;"','alpha1_hat_vec_"&amp;ME220&amp;"');"</f>
        <v>xlswrite('G:\Mi unidad\1. PROYECTOS TELLO 2022\SCM SPILL OVERS\outputs\pobreza\criminalidad\1%\simulacion_1\output_tests.xlsx',alpha1_hat_vec_129','alpha1_hat_vec_129');</v>
      </c>
    </row>
    <row r="221" spans="64:344" x14ac:dyDescent="0.3">
      <c r="BL221">
        <v>129</v>
      </c>
      <c r="BR221">
        <v>129</v>
      </c>
      <c r="BS221" s="1" t="str">
        <f>"A_"&amp;BR217&amp;"(:,ind_"&amp;BR217&amp;" == 0) = [];"</f>
        <v>A_129(:,ind_129 == 0) = [];</v>
      </c>
      <c r="BX221">
        <v>129</v>
      </c>
      <c r="BY221" s="1" t="str">
        <f>"A_"&amp;BX217&amp;"(:,ind_"&amp;BX217&amp;" == 0) = [];"</f>
        <v>A_129(:,ind_129 == 0) = [];</v>
      </c>
      <c r="CD221">
        <v>129</v>
      </c>
      <c r="CE221" s="1" t="str">
        <f>"A_"&amp;CD217&amp;"(:,ind_"&amp;CD217&amp;" == 0) = [];"</f>
        <v>A_129(:,ind_129 == 0) = [];</v>
      </c>
      <c r="CJ221">
        <v>129</v>
      </c>
      <c r="CK221" s="1" t="str">
        <f>"A_"&amp;CJ217&amp;"(:,ind_"&amp;CJ217&amp;" == 0) = [];"</f>
        <v>A_129(:,ind_129 == 0) = [];</v>
      </c>
      <c r="CP221">
        <v>129</v>
      </c>
      <c r="CQ221" s="1" t="str">
        <f>"A_"&amp;CP217&amp;"(:,ind_"&amp;CP217&amp;" == 0) = [];"</f>
        <v>A_129(:,ind_129 == 0) = [];</v>
      </c>
      <c r="CW221">
        <v>129</v>
      </c>
      <c r="CX221" t="str">
        <f>"% Provincia_"&amp;CW221</f>
        <v>% Provincia_129</v>
      </c>
      <c r="DB221">
        <v>129</v>
      </c>
      <c r="DC221" s="1" t="str">
        <f>"A_"&amp;DB217&amp;"(:,ind_"&amp;DB217&amp;" == 0) = [];"</f>
        <v>A_129(:,ind_129 == 0) = [];</v>
      </c>
      <c r="DG221">
        <v>129</v>
      </c>
      <c r="DH221" s="1" t="str">
        <f>"A_"&amp;DG217&amp;"(:,ind_"&amp;DG217&amp;" == 0) = [];"</f>
        <v>A_129(:,ind_129 == 0) = [];</v>
      </c>
      <c r="DL221">
        <v>129</v>
      </c>
      <c r="DM221" s="1" t="str">
        <f>"A_"&amp;DL217&amp;"(:,ind_"&amp;DL217&amp;" == 0) = [];"</f>
        <v>A_129(:,ind_129 == 0) = [];</v>
      </c>
      <c r="DQ221" s="1"/>
      <c r="EG221">
        <v>86</v>
      </c>
      <c r="EH221" s="1" t="str">
        <f>"gamma_hat_"&amp;EG220&amp;" = (A_"&amp;EG220&amp;"'*M_hat_"&amp;EG220&amp;"*A_"&amp;EG220&amp;")\(A_"&amp;EG220&amp;"'*(eye(N)-B_hat_"&amp;EG220&amp;")'*((eye(N)-B_hat_"&amp;EG220&amp;")*Y_Ts_"&amp;EG220&amp;"-a_hat_"&amp;EG220&amp;"));"</f>
        <v>gamma_hat_86 = (A_86'*M_hat_86*A_86)\(A_86'*(eye(N)-B_hat_86)'*((eye(N)-B_hat_86)*Y_Ts_86-a_hat_86));</v>
      </c>
      <c r="HS221">
        <v>79</v>
      </c>
      <c r="HT221" t="str">
        <f>"ub_vec_"&amp;HS221&amp;" = zeros(1,S);"</f>
        <v>ub_vec_79 = zeros(1,S);</v>
      </c>
      <c r="HZ221">
        <v>105</v>
      </c>
      <c r="IA221" t="s">
        <v>36</v>
      </c>
      <c r="IG221">
        <v>129</v>
      </c>
      <c r="IH221" t="str">
        <f>"xlswrite('G:\Mi unidad\1. PROYECTOS TELLO 2022\SCM SPILL OVERS\outputs\pobreza\bajo_niv_educ\1%\simulacion_1\output_tests.xlsx',spillover_test_"&amp;IG221&amp;"','sp_test_"&amp;IG221&amp;"');"</f>
        <v>xlswrite('G:\Mi unidad\1. PROYECTOS TELLO 2022\SCM SPILL OVERS\outputs\pobreza\bajo_niv_educ\1%\simulacion_1\output_tests.xlsx',spillover_test_129','sp_test_129');</v>
      </c>
      <c r="IU221">
        <v>129</v>
      </c>
      <c r="IV221" t="str">
        <f>"xlswrite('G:\Mi unidad\1. PROYECTOS TELLO 2022\SCM SPILL OVERS\outputs\pobreza\bajo_ingreso\1%\simulacion_1\output_tests.xlsx',spillover_test_"&amp;IU221&amp;"','sp_test_"&amp;IU221&amp;"');"</f>
        <v>xlswrite('G:\Mi unidad\1. PROYECTOS TELLO 2022\SCM SPILL OVERS\outputs\pobreza\bajo_ingreso\1%\simulacion_1\output_tests.xlsx',spillover_test_129','sp_test_129');</v>
      </c>
      <c r="JG221">
        <v>129</v>
      </c>
      <c r="JH221" t="str">
        <f>"xlswrite('G:\Mi unidad\1. PROYECTOS TELLO 2022\SCM SPILL OVERS\outputs\pobreza\densidad\1%\simulacion_1\output_tests.xlsx',spillover_test_"&amp;JG221&amp;"','sp_test_"&amp;JG221&amp;"');"</f>
        <v>xlswrite('G:\Mi unidad\1. PROYECTOS TELLO 2022\SCM SPILL OVERS\outputs\pobreza\densidad\1%\simulacion_1\output_tests.xlsx',spillover_test_129','sp_test_129');</v>
      </c>
      <c r="JS221">
        <v>129</v>
      </c>
      <c r="JT221" t="str">
        <f>"xlswrite('G:\Mi unidad\1. PROYECTOS TELLO 2022\SCM SPILL OVERS\outputs\pobreza\densidad_g\1%\simulacion_1\output_tests.xlsx',spillover_test_"&amp;JS221&amp;"','sp_test_"&amp;JS221&amp;"');"</f>
        <v>xlswrite('G:\Mi unidad\1. PROYECTOS TELLO 2022\SCM SPILL OVERS\outputs\pobreza\densidad_g\1%\simulacion_1\output_tests.xlsx',spillover_test_129','sp_test_129');</v>
      </c>
      <c r="KE221">
        <v>129</v>
      </c>
      <c r="KF221" t="str">
        <f>"xlswrite('G:\Mi unidad\1. PROYECTOS TELLO 2022\SCM SPILL OVERS\outputs\pobreza\distancia_centro_salud\1%\simulacion_1\output_tests.xlsx',spillover_test_"&amp;KE221&amp;"','sp_test_"&amp;KE221&amp;"');"</f>
        <v>xlswrite('G:\Mi unidad\1. PROYECTOS TELLO 2022\SCM SPILL OVERS\outputs\pobreza\distancia_centro_salud\1%\simulacion_1\output_tests.xlsx',spillover_test_129','sp_test_129');</v>
      </c>
      <c r="KR221">
        <v>129</v>
      </c>
      <c r="KS221" t="str">
        <f>"xlswrite('G:\Mi unidad\1. PROYECTOS TELLO 2022\SCM SPILL OVERS\outputs\pobreza\informalidad\1%\simulacion_1\output_tests.xlsx',spillover_test_"&amp;KR221&amp;"','sp_test_"&amp;KR221&amp;"');"</f>
        <v>xlswrite('G:\Mi unidad\1. PROYECTOS TELLO 2022\SCM SPILL OVERS\outputs\pobreza\informalidad\1%\simulacion_1\output_tests.xlsx',spillover_test_129','sp_test_129');</v>
      </c>
      <c r="LE221">
        <v>129</v>
      </c>
      <c r="LF221" t="str">
        <f>"xlswrite('G:\Mi unidad\1. PROYECTOS TELLO 2022\SCM SPILL OVERS\outputs\pobreza\alimentos\1%\simulacion_1\output_tests.xlsx',spillover_test_"&amp;LE221&amp;"','sp_test_"&amp;LE221&amp;"');"</f>
        <v>xlswrite('G:\Mi unidad\1. PROYECTOS TELLO 2022\SCM SPILL OVERS\outputs\pobreza\alimentos\1%\simulacion_1\output_tests.xlsx',spillover_test_129','sp_test_129');</v>
      </c>
      <c r="LL221">
        <v>129</v>
      </c>
      <c r="LM221" t="str">
        <f>"xlswrite('G:\Mi unidad\1. PROYECTOS TELLO 2022\SCM SPILL OVERS\outputs\pobreza\jefe_hogar\1%\simulacion_1\output_tests.xlsx',spillover_test_"&amp;LL221&amp;"','sp_test_"&amp;LL221&amp;"');"</f>
        <v>xlswrite('G:\Mi unidad\1. PROYECTOS TELLO 2022\SCM SPILL OVERS\outputs\pobreza\jefe_hogar\1%\simulacion_1\output_tests.xlsx',spillover_test_129','sp_test_129');</v>
      </c>
      <c r="LS221">
        <v>129</v>
      </c>
      <c r="LT221" t="str">
        <f>"xlswrite('G:\Mi unidad\1. PROYECTOS TELLO 2022\SCM SPILL OVERS\outputs\pobreza\mujeres\1%\simulacion_1\output_tests.xlsx',spillover_test_"&amp;LS221&amp;"','sp_test_"&amp;LS221&amp;"');"</f>
        <v>xlswrite('G:\Mi unidad\1. PROYECTOS TELLO 2022\SCM SPILL OVERS\outputs\pobreza\mujeres\1%\simulacion_1\output_tests.xlsx',spillover_test_129','sp_test_129');</v>
      </c>
      <c r="ME221">
        <v>129</v>
      </c>
      <c r="MF221" t="str">
        <f>"xlswrite('G:\Mi unidad\1. PROYECTOS TELLO 2022\SCM SPILL OVERS\outputs\pobreza\criminalidad\1%\simulacion_1\output_tests.xlsx',spillover_test_"&amp;ME221&amp;"','sp_test_"&amp;ME221&amp;"');"</f>
        <v>xlswrite('G:\Mi unidad\1. PROYECTOS TELLO 2022\SCM SPILL OVERS\outputs\pobreza\criminalidad\1%\simulacion_1\output_tests.xlsx',spillover_test_129','sp_test_129');</v>
      </c>
    </row>
    <row r="222" spans="64:344" x14ac:dyDescent="0.3">
      <c r="BL222">
        <v>130</v>
      </c>
      <c r="BM222" s="1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P222">
        <v>130</v>
      </c>
      <c r="CQ222" t="str">
        <f>"%A_"&amp;CP222</f>
        <v>%A_130</v>
      </c>
      <c r="CW222">
        <v>130</v>
      </c>
      <c r="CX222" s="1" t="str">
        <f>"ind_"&amp;CW220&amp;" = xlsread('spillover_alimentos_"&amp;CW220&amp;".xlsx')"</f>
        <v>ind_129 = xlsread('spillover_alimentos_129.xlsx')</v>
      </c>
      <c r="DB222">
        <v>130</v>
      </c>
      <c r="DC222" t="str">
        <f>"%A_"&amp;DB222</f>
        <v>%A_130</v>
      </c>
      <c r="DG222">
        <v>130</v>
      </c>
      <c r="DH222" t="str">
        <f>"%A_"&amp;DG222</f>
        <v>%A_130</v>
      </c>
      <c r="DL222">
        <v>130</v>
      </c>
      <c r="DM222" t="str">
        <f>"%A_"&amp;DL222</f>
        <v>%A_130</v>
      </c>
      <c r="DQ222" s="1"/>
      <c r="EG222">
        <v>86</v>
      </c>
      <c r="EH222" s="1" t="str">
        <f>"alpha_hat_"&amp;EG222&amp;" = A_"&amp;EG222&amp;"*gamma_hat_"&amp;EG222&amp;";"</f>
        <v>alpha_hat_86 = A_86*gamma_hat_86;</v>
      </c>
      <c r="HS222">
        <v>79</v>
      </c>
      <c r="HT222" t="s">
        <v>35</v>
      </c>
      <c r="HZ222">
        <v>105</v>
      </c>
      <c r="IA222" t="s">
        <v>37</v>
      </c>
      <c r="IG222">
        <v>130</v>
      </c>
      <c r="IH222" t="str">
        <f>"xlswrite('G:\Mi unidad\1. PROYECTOS TELLO 2022\SCM SPILL OVERS\outputs\pobreza\bajo_niv_educ\1%\simulacion_1\output_tests.xlsx',lb_vec_"&amp;IG222&amp;"','lb_vec_"&amp;IG222&amp;"');"</f>
        <v>xlswrite('G:\Mi unidad\1. PROYECTOS TELLO 2022\SCM SPILL OVERS\outputs\pobreza\bajo_niv_educ\1%\simulacion_1\output_tests.xlsx',lb_vec_130','lb_vec_130');</v>
      </c>
      <c r="IU222">
        <v>130</v>
      </c>
      <c r="IV222" t="str">
        <f>"xlswrite('G:\Mi unidad\1. PROYECTOS TELLO 2022\SCM SPILL OVERS\outputs\pobreza\bajo_ingreso\1%\simulacion_1\output_tests.xlsx',lb_vec_"&amp;IU222&amp;"','lb_vec_"&amp;IU222&amp;"');"</f>
        <v>xlswrite('G:\Mi unidad\1. PROYECTOS TELLO 2022\SCM SPILL OVERS\outputs\pobreza\bajo_ingreso\1%\simulacion_1\output_tests.xlsx',lb_vec_130','lb_vec_130');</v>
      </c>
      <c r="JG222">
        <v>130</v>
      </c>
      <c r="JH222" t="str">
        <f>"xlswrite('G:\Mi unidad\1. PROYECTOS TELLO 2022\SCM SPILL OVERS\outputs\pobreza\densidad\1%\simulacion_1\output_tests.xlsx',lb_vec_"&amp;JG222&amp;"','lb_vec_"&amp;JG222&amp;"');"</f>
        <v>xlswrite('G:\Mi unidad\1. PROYECTOS TELLO 2022\SCM SPILL OVERS\outputs\pobreza\densidad\1%\simulacion_1\output_tests.xlsx',lb_vec_130','lb_vec_130');</v>
      </c>
      <c r="JS222">
        <v>130</v>
      </c>
      <c r="JT222" t="str">
        <f>"xlswrite('G:\Mi unidad\1. PROYECTOS TELLO 2022\SCM SPILL OVERS\outputs\pobreza\densidad_g\1%\simulacion_1\output_tests.xlsx',lb_vec_"&amp;JS222&amp;"','lb_vec_"&amp;JS222&amp;"');"</f>
        <v>xlswrite('G:\Mi unidad\1. PROYECTOS TELLO 2022\SCM SPILL OVERS\outputs\pobreza\densidad_g\1%\simulacion_1\output_tests.xlsx',lb_vec_130','lb_vec_130');</v>
      </c>
      <c r="KE222">
        <v>130</v>
      </c>
      <c r="KF222" t="str">
        <f>"xlswrite('G:\Mi unidad\1. PROYECTOS TELLO 2022\SCM SPILL OVERS\outputs\pobreza\distancia_centro_salud\1%\simulacion_1\output_tests.xlsx',lb_vec_"&amp;KE222&amp;"','lb_vec_"&amp;KE222&amp;"');"</f>
        <v>xlswrite('G:\Mi unidad\1. PROYECTOS TELLO 2022\SCM SPILL OVERS\outputs\pobreza\distancia_centro_salud\1%\simulacion_1\output_tests.xlsx',lb_vec_130','lb_vec_130');</v>
      </c>
      <c r="KR222">
        <v>130</v>
      </c>
      <c r="KS222" t="str">
        <f>"xlswrite('G:\Mi unidad\1. PROYECTOS TELLO 2022\SCM SPILL OVERS\outputs\pobreza\informalidad\1%\simulacion_1\output_tests.xlsx',lb_vec_"&amp;KR222&amp;"','lb_vec_"&amp;KR222&amp;"');"</f>
        <v>xlswrite('G:\Mi unidad\1. PROYECTOS TELLO 2022\SCM SPILL OVERS\outputs\pobreza\informalidad\1%\simulacion_1\output_tests.xlsx',lb_vec_130','lb_vec_130');</v>
      </c>
      <c r="LE222">
        <v>130</v>
      </c>
      <c r="LF222" t="str">
        <f>"xlswrite('G:\Mi unidad\1. PROYECTOS TELLO 2022\SCM SPILL OVERS\outputs\pobreza\alimentos\1%\simulacion_1\output_tests.xlsx',lb_vec_"&amp;LE222&amp;"','lb_vec_"&amp;LE222&amp;"');"</f>
        <v>xlswrite('G:\Mi unidad\1. PROYECTOS TELLO 2022\SCM SPILL OVERS\outputs\pobreza\alimentos\1%\simulacion_1\output_tests.xlsx',lb_vec_130','lb_vec_130');</v>
      </c>
      <c r="LL222">
        <v>130</v>
      </c>
      <c r="LM222" t="str">
        <f>"xlswrite('G:\Mi unidad\1. PROYECTOS TELLO 2022\SCM SPILL OVERS\outputs\pobreza\jefe_hogar\1%\simulacion_1\output_tests.xlsx',lb_vec_"&amp;LL222&amp;"','lb_vec_"&amp;LL222&amp;"');"</f>
        <v>xlswrite('G:\Mi unidad\1. PROYECTOS TELLO 2022\SCM SPILL OVERS\outputs\pobreza\jefe_hogar\1%\simulacion_1\output_tests.xlsx',lb_vec_130','lb_vec_130');</v>
      </c>
      <c r="LS222">
        <v>130</v>
      </c>
      <c r="LT222" t="str">
        <f>"xlswrite('G:\Mi unidad\1. PROYECTOS TELLO 2022\SCM SPILL OVERS\outputs\pobreza\mujeres\1%\simulacion_1\output_tests.xlsx',lb_vec_"&amp;LS222&amp;"','lb_vec_"&amp;LS222&amp;"');"</f>
        <v>xlswrite('G:\Mi unidad\1. PROYECTOS TELLO 2022\SCM SPILL OVERS\outputs\pobreza\mujeres\1%\simulacion_1\output_tests.xlsx',lb_vec_130','lb_vec_130');</v>
      </c>
      <c r="ME222">
        <v>130</v>
      </c>
      <c r="MF222" t="str">
        <f>"xlswrite('G:\Mi unidad\1. PROYECTOS TELLO 2022\SCM SPILL OVERS\outputs\pobreza\criminalidad\1%\simulacion_1\output_tests.xlsx',lb_vec_"&amp;ME222&amp;"','lb_vec_"&amp;ME222&amp;"');"</f>
        <v>xlswrite('G:\Mi unidad\1. PROYECTOS TELLO 2022\SCM SPILL OVERS\outputs\pobreza\criminalidad\1%\simulacion_1\output_tests.xlsx',lb_vec_130','lb_vec_130');</v>
      </c>
    </row>
    <row r="223" spans="64:344" x14ac:dyDescent="0.3">
      <c r="BL223">
        <v>130</v>
      </c>
      <c r="BM223" s="1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P223">
        <v>130</v>
      </c>
      <c r="CQ223" t="str">
        <f>"% Provincia_"&amp;CP223</f>
        <v>% Provincia_130</v>
      </c>
      <c r="CW223">
        <v>130</v>
      </c>
      <c r="CX223" s="1" t="str">
        <f>"A_"&amp;CW220&amp;" = eye(N);"</f>
        <v>A_129 = eye(N);</v>
      </c>
      <c r="DB223">
        <v>130</v>
      </c>
      <c r="DC223" t="str">
        <f>"% Provincia_"&amp;DB223</f>
        <v>% Provincia_130</v>
      </c>
      <c r="DG223">
        <v>130</v>
      </c>
      <c r="DH223" t="str">
        <f>"% Provincia_"&amp;DG223</f>
        <v>% Provincia_130</v>
      </c>
      <c r="DL223">
        <v>130</v>
      </c>
      <c r="DM223" t="str">
        <f>"% Provincia_"&amp;DL223</f>
        <v>% Provincia_130</v>
      </c>
      <c r="DQ223" s="1"/>
      <c r="EG223">
        <v>86</v>
      </c>
      <c r="EH223" s="1" t="str">
        <f>"alpha1_hat_vec_"&amp;EG223&amp;"(s) = alpha_hat_"&amp;EG223&amp;"(1);"</f>
        <v>alpha1_hat_vec_86(s) = alpha_hat_86(1);</v>
      </c>
      <c r="HS223">
        <v>79</v>
      </c>
      <c r="HT223" t="str">
        <f>"    [p_value_"&amp;HS223&amp; ",lb_"&amp;HS223&amp;",ub_"&amp;HS223&amp;"] = sp_andrews_te(Y_pre_"&amp;HS223&amp;",pobreza_"&amp;HS223&amp;"(:,T+s),A_"&amp;HS223&amp;",C,.05);"</f>
        <v xml:space="preserve">    [p_value_79,lb_79,ub_79] = sp_andrews_te(Y_pre_79,pobreza_79(:,T+s),A_79,C,.05);</v>
      </c>
      <c r="HZ223">
        <v>105</v>
      </c>
      <c r="IA223" t="str">
        <f>"    spillover_test_"&amp;HZ223&amp;"(s) = sp_andrews(Y_pre_"&amp;HZ223&amp;",pobreza_"&amp;HZ223&amp;"(:,T+s),A_"&amp;HZ223&amp;",C,d,alpha_sig);"</f>
        <v xml:space="preserve">    spillover_test_105(s) = sp_andrews(Y_pre_105,pobreza_105(:,T+s),A_105,C,d,alpha_sig);</v>
      </c>
      <c r="IG223">
        <v>130</v>
      </c>
      <c r="IH223" t="str">
        <f>"xlswrite('G:\Mi unidad\1. PROYECTOS TELLO 2022\SCM SPILL OVERS\outputs\pobreza\bajo_niv_educ\1%\simulacion_1\output_tests.xlsx',ub_vec_"&amp;IG223&amp;"','ub_vec_"&amp;IG223&amp;"');"</f>
        <v>xlswrite('G:\Mi unidad\1. PROYECTOS TELLO 2022\SCM SPILL OVERS\outputs\pobreza\bajo_niv_educ\1%\simulacion_1\output_tests.xlsx',ub_vec_130','ub_vec_130');</v>
      </c>
      <c r="IU223">
        <v>130</v>
      </c>
      <c r="IV223" t="str">
        <f>"xlswrite('G:\Mi unidad\1. PROYECTOS TELLO 2022\SCM SPILL OVERS\outputs\pobreza\bajo_ingreso\1%\simulacion_1\output_tests.xlsx',ub_vec_"&amp;IU223&amp;"','ub_vec_"&amp;IU223&amp;"');"</f>
        <v>xlswrite('G:\Mi unidad\1. PROYECTOS TELLO 2022\SCM SPILL OVERS\outputs\pobreza\bajo_ingreso\1%\simulacion_1\output_tests.xlsx',ub_vec_130','ub_vec_130');</v>
      </c>
      <c r="JG223">
        <v>130</v>
      </c>
      <c r="JH223" t="str">
        <f>"xlswrite('G:\Mi unidad\1. PROYECTOS TELLO 2022\SCM SPILL OVERS\outputs\pobreza\densidad\1%\simulacion_1\output_tests.xlsx',ub_vec_"&amp;JG223&amp;"','ub_vec_"&amp;JG223&amp;"');"</f>
        <v>xlswrite('G:\Mi unidad\1. PROYECTOS TELLO 2022\SCM SPILL OVERS\outputs\pobreza\densidad\1%\simulacion_1\output_tests.xlsx',ub_vec_130','ub_vec_130');</v>
      </c>
      <c r="JS223">
        <v>130</v>
      </c>
      <c r="JT223" t="str">
        <f>"xlswrite('G:\Mi unidad\1. PROYECTOS TELLO 2022\SCM SPILL OVERS\outputs\pobreza\densidad_g\1%\simulacion_1\output_tests.xlsx',ub_vec_"&amp;JS223&amp;"','ub_vec_"&amp;JS223&amp;"');"</f>
        <v>xlswrite('G:\Mi unidad\1. PROYECTOS TELLO 2022\SCM SPILL OVERS\outputs\pobreza\densidad_g\1%\simulacion_1\output_tests.xlsx',ub_vec_130','ub_vec_130');</v>
      </c>
      <c r="KE223">
        <v>130</v>
      </c>
      <c r="KF223" t="str">
        <f>"xlswrite('G:\Mi unidad\1. PROYECTOS TELLO 2022\SCM SPILL OVERS\outputs\pobreza\distancia_centro_salud\1%\simulacion_1\output_tests.xlsx',ub_vec_"&amp;KE223&amp;"','ub_vec_"&amp;KE223&amp;"');"</f>
        <v>xlswrite('G:\Mi unidad\1. PROYECTOS TELLO 2022\SCM SPILL OVERS\outputs\pobreza\distancia_centro_salud\1%\simulacion_1\output_tests.xlsx',ub_vec_130','ub_vec_130');</v>
      </c>
      <c r="KR223">
        <v>130</v>
      </c>
      <c r="KS223" t="str">
        <f>"xlswrite('G:\Mi unidad\1. PROYECTOS TELLO 2022\SCM SPILL OVERS\outputs\pobreza\informalidad\1%\simulacion_1\output_tests.xlsx',ub_vec_"&amp;KR223&amp;"','ub_vec_"&amp;KR223&amp;"');"</f>
        <v>xlswrite('G:\Mi unidad\1. PROYECTOS TELLO 2022\SCM SPILL OVERS\outputs\pobreza\informalidad\1%\simulacion_1\output_tests.xlsx',ub_vec_130','ub_vec_130');</v>
      </c>
      <c r="LE223">
        <v>130</v>
      </c>
      <c r="LF223" t="str">
        <f>"xlswrite('G:\Mi unidad\1. PROYECTOS TELLO 2022\SCM SPILL OVERS\outputs\pobreza\alimentos\1%\simulacion_1\output_tests.xlsx',ub_vec_"&amp;LE223&amp;"','ub_vec_"&amp;LE223&amp;"');"</f>
        <v>xlswrite('G:\Mi unidad\1. PROYECTOS TELLO 2022\SCM SPILL OVERS\outputs\pobreza\alimentos\1%\simulacion_1\output_tests.xlsx',ub_vec_130','ub_vec_130');</v>
      </c>
      <c r="LL223">
        <v>130</v>
      </c>
      <c r="LM223" t="str">
        <f>"xlswrite('G:\Mi unidad\1. PROYECTOS TELLO 2022\SCM SPILL OVERS\outputs\pobreza\jefe_hogar\1%\simulacion_1\output_tests.xlsx',ub_vec_"&amp;LL223&amp;"','ub_vec_"&amp;LL223&amp;"');"</f>
        <v>xlswrite('G:\Mi unidad\1. PROYECTOS TELLO 2022\SCM SPILL OVERS\outputs\pobreza\jefe_hogar\1%\simulacion_1\output_tests.xlsx',ub_vec_130','ub_vec_130');</v>
      </c>
      <c r="LS223">
        <v>130</v>
      </c>
      <c r="LT223" t="str">
        <f>"xlswrite('G:\Mi unidad\1. PROYECTOS TELLO 2022\SCM SPILL OVERS\outputs\pobreza\mujeres\1%\simulacion_1\output_tests.xlsx',ub_vec_"&amp;LS223&amp;"','ub_vec_"&amp;LS223&amp;"');"</f>
        <v>xlswrite('G:\Mi unidad\1. PROYECTOS TELLO 2022\SCM SPILL OVERS\outputs\pobreza\mujeres\1%\simulacion_1\output_tests.xlsx',ub_vec_130','ub_vec_130');</v>
      </c>
      <c r="ME223">
        <v>130</v>
      </c>
      <c r="MF223" t="str">
        <f>"xlswrite('G:\Mi unidad\1. PROYECTOS TELLO 2022\SCM SPILL OVERS\outputs\pobreza\criminalidad\1%\simulacion_1\output_tests.xlsx',ub_vec_"&amp;ME223&amp;"','ub_vec_"&amp;ME223&amp;"');"</f>
        <v>xlswrite('G:\Mi unidad\1. PROYECTOS TELLO 2022\SCM SPILL OVERS\outputs\pobreza\criminalidad\1%\simulacion_1\output_tests.xlsx',ub_vec_130','ub_vec_130');</v>
      </c>
    </row>
    <row r="224" spans="64:344" x14ac:dyDescent="0.3">
      <c r="BL224">
        <v>130</v>
      </c>
      <c r="BM224" s="1" t="str">
        <f>"A_"&amp;BL222&amp;"(:,ind_"&amp;BL222&amp;" == 0) = [];"</f>
        <v>A_130(:,ind_130 == 0) = [];</v>
      </c>
      <c r="BR224">
        <v>130</v>
      </c>
      <c r="BS224" s="1" t="str">
        <f>"ind_"&amp;BR222&amp;" = xlsread('spillover_bajo_niv_educ_"&amp;BR222&amp;".xlsx')"</f>
        <v>ind_130 = xlsread('spillover_bajo_niv_educ_130.xlsx')</v>
      </c>
      <c r="BX224">
        <v>130</v>
      </c>
      <c r="BY224" s="1" t="str">
        <f>"ind_"&amp;BX222&amp;" = xlsread('spillover_bajo_ingreso_"&amp;BX222&amp;".xlsx')"</f>
        <v>ind_130 = xlsread('spillover_bajo_ingreso_130.xlsx')</v>
      </c>
      <c r="CD224">
        <v>130</v>
      </c>
      <c r="CE224" s="1" t="str">
        <f>"ind_"&amp;CD222&amp;" = xlsread('spillover_densidad_"&amp;CD222&amp;".xlsx')"</f>
        <v>ind_130 = xlsread('spillover_densidad_130.xlsx')</v>
      </c>
      <c r="CJ224">
        <v>130</v>
      </c>
      <c r="CK224" s="1" t="str">
        <f>"ind_"&amp;CJ222&amp;" = xlsread('spillover_densidad_g_"&amp;CJ222&amp;".xlsx')"</f>
        <v>ind_130 = xlsread('spillover_densidad_g_130.xlsx')</v>
      </c>
      <c r="CP224">
        <v>130</v>
      </c>
      <c r="CQ224" s="1" t="str">
        <f>"ind_"&amp;CP222&amp;" = xlsread('spillover_tiempo_cs_"&amp;CP222&amp;".xlsx')"</f>
        <v>ind_130 = xlsread('spillover_tiempo_cs_130.xlsx')</v>
      </c>
      <c r="CW224">
        <v>130</v>
      </c>
      <c r="CX224" s="1" t="str">
        <f>"A_"&amp;CW220&amp;"(:,ind_"&amp;CW220&amp;" == 0) = [];"</f>
        <v>A_129(:,ind_129 == 0) = [];</v>
      </c>
      <c r="DB224">
        <v>130</v>
      </c>
      <c r="DC224" s="1" t="str">
        <f>"ind_"&amp;DB222&amp;" = xlsread('spillover_criminalidad_"&amp;DB222&amp;".xlsx')"</f>
        <v>ind_130 = xlsread('spillover_criminalidad_130.xlsx')</v>
      </c>
      <c r="DG224">
        <v>130</v>
      </c>
      <c r="DH224" s="1" t="str">
        <f>"ind_"&amp;DG222&amp;" = xlsread('spillover_jefe_hogar_"&amp;DG222&amp;".xlsx')"</f>
        <v>ind_130 = xlsread('spillover_jefe_hogar_130.xlsx')</v>
      </c>
      <c r="DL224">
        <v>130</v>
      </c>
      <c r="DM224" s="1" t="str">
        <f>"ind_"&amp;DL222&amp;" = xlsread('spillover_mujeres_"&amp;DL222&amp;".xlsx')"</f>
        <v>ind_130 = xlsread('spillover_mujeres_130.xlsx')</v>
      </c>
      <c r="DQ224" s="1"/>
      <c r="EG224">
        <v>86</v>
      </c>
      <c r="EH224" s="1" t="str">
        <f>"synthetic_control_sp_"&amp;EG224&amp;"(T+s) = Y_"&amp;EG224&amp;"(1,T+s)-alpha1_hat_vec_"&amp;EG224&amp;"(s);"</f>
        <v>synthetic_control_sp_86(T+s) = Y_86(1,T+s)-alpha1_hat_vec_86(s);</v>
      </c>
      <c r="HS224">
        <v>79</v>
      </c>
      <c r="HT224" t="str">
        <f>"    p_value_vec_"&amp;HS224&amp;"(s) = p_value_"&amp;HS224&amp;";"</f>
        <v xml:space="preserve">    p_value_vec_79(s) = p_value_79;</v>
      </c>
      <c r="HZ224">
        <v>105</v>
      </c>
      <c r="IA224" t="s">
        <v>18</v>
      </c>
      <c r="IG224">
        <v>130</v>
      </c>
      <c r="IH224" t="str">
        <f>"xlswrite('G:\Mi unidad\1. PROYECTOS TELLO 2022\SCM SPILL OVERS\outputs\pobreza\bajo_niv_educ\1%\simulacion_1\output_tests.xlsx',p_value_vec_"&amp;IG224&amp;"','p_value_vec_"&amp;IG224&amp;"');"</f>
        <v>xlswrite('G:\Mi unidad\1. PROYECTOS TELLO 2022\SCM SPILL OVERS\outputs\pobreza\bajo_niv_educ\1%\simulacion_1\output_tests.xlsx',p_value_vec_130','p_value_vec_130');</v>
      </c>
      <c r="IU224">
        <v>130</v>
      </c>
      <c r="IV224" t="str">
        <f>"xlswrite('G:\Mi unidad\1. PROYECTOS TELLO 2022\SCM SPILL OVERS\outputs\pobreza\bajo_ingreso\1%\simulacion_1\output_tests.xlsx',p_value_vec_"&amp;IU224&amp;"','p_value_vec_"&amp;IU224&amp;"');"</f>
        <v>xlswrite('G:\Mi unidad\1. PROYECTOS TELLO 2022\SCM SPILL OVERS\outputs\pobreza\bajo_ingreso\1%\simulacion_1\output_tests.xlsx',p_value_vec_130','p_value_vec_130');</v>
      </c>
      <c r="JG224">
        <v>130</v>
      </c>
      <c r="JH224" t="str">
        <f>"xlswrite('G:\Mi unidad\1. PROYECTOS TELLO 2022\SCM SPILL OVERS\outputs\pobreza\densidad\1%\simulacion_1\output_tests.xlsx',p_value_vec_"&amp;JG224&amp;"','p_value_vec_"&amp;JG224&amp;"');"</f>
        <v>xlswrite('G:\Mi unidad\1. PROYECTOS TELLO 2022\SCM SPILL OVERS\outputs\pobreza\densidad\1%\simulacion_1\output_tests.xlsx',p_value_vec_130','p_value_vec_130');</v>
      </c>
      <c r="JS224">
        <v>130</v>
      </c>
      <c r="JT224" t="str">
        <f>"xlswrite('G:\Mi unidad\1. PROYECTOS TELLO 2022\SCM SPILL OVERS\outputs\pobreza\densidad_g\1%\simulacion_1\output_tests.xlsx',p_value_vec_"&amp;JS224&amp;"','p_value_vec_"&amp;JS224&amp;"');"</f>
        <v>xlswrite('G:\Mi unidad\1. PROYECTOS TELLO 2022\SCM SPILL OVERS\outputs\pobreza\densidad_g\1%\simulacion_1\output_tests.xlsx',p_value_vec_130','p_value_vec_130');</v>
      </c>
      <c r="KE224">
        <v>130</v>
      </c>
      <c r="KF224" t="str">
        <f>"xlswrite('G:\Mi unidad\1. PROYECTOS TELLO 2022\SCM SPILL OVERS\outputs\pobreza\distancia_centro_salud\1%\simulacion_1\output_tests.xlsx',p_value_vec_"&amp;KE224&amp;"','p_value_vec_"&amp;KE224&amp;"');"</f>
        <v>xlswrite('G:\Mi unidad\1. PROYECTOS TELLO 2022\SCM SPILL OVERS\outputs\pobreza\distancia_centro_salud\1%\simulacion_1\output_tests.xlsx',p_value_vec_130','p_value_vec_130');</v>
      </c>
      <c r="KR224">
        <v>130</v>
      </c>
      <c r="KS224" t="str">
        <f>"xlswrite('G:\Mi unidad\1. PROYECTOS TELLO 2022\SCM SPILL OVERS\outputs\pobreza\informalidad\1%\simulacion_1\output_tests.xlsx',p_value_vec_"&amp;KR224&amp;"','p_value_vec_"&amp;KR224&amp;"');"</f>
        <v>xlswrite('G:\Mi unidad\1. PROYECTOS TELLO 2022\SCM SPILL OVERS\outputs\pobreza\informalidad\1%\simulacion_1\output_tests.xlsx',p_value_vec_130','p_value_vec_130');</v>
      </c>
      <c r="LE224">
        <v>130</v>
      </c>
      <c r="LF224" t="str">
        <f>"xlswrite('G:\Mi unidad\1. PROYECTOS TELLO 2022\SCM SPILL OVERS\outputs\pobreza\alimentos\1%\simulacion_1\output_tests.xlsx',p_value_vec_"&amp;LE224&amp;"','p_value_vec_"&amp;LE224&amp;"');"</f>
        <v>xlswrite('G:\Mi unidad\1. PROYECTOS TELLO 2022\SCM SPILL OVERS\outputs\pobreza\alimentos\1%\simulacion_1\output_tests.xlsx',p_value_vec_130','p_value_vec_130');</v>
      </c>
      <c r="LL224">
        <v>130</v>
      </c>
      <c r="LM224" t="str">
        <f>"xlswrite('G:\Mi unidad\1. PROYECTOS TELLO 2022\SCM SPILL OVERS\outputs\pobreza\jefe_hogar\1%\simulacion_1\output_tests.xlsx',p_value_vec_"&amp;LL224&amp;"','p_value_vec_"&amp;LL224&amp;"');"</f>
        <v>xlswrite('G:\Mi unidad\1. PROYECTOS TELLO 2022\SCM SPILL OVERS\outputs\pobreza\jefe_hogar\1%\simulacion_1\output_tests.xlsx',p_value_vec_130','p_value_vec_130');</v>
      </c>
      <c r="LS224">
        <v>130</v>
      </c>
      <c r="LT224" t="str">
        <f>"xlswrite('G:\Mi unidad\1. PROYECTOS TELLO 2022\SCM SPILL OVERS\outputs\pobreza\mujeres\1%\simulacion_1\output_tests.xlsx',p_value_vec_"&amp;LS224&amp;"','p_value_vec_"&amp;LS224&amp;"');"</f>
        <v>xlswrite('G:\Mi unidad\1. PROYECTOS TELLO 2022\SCM SPILL OVERS\outputs\pobreza\mujeres\1%\simulacion_1\output_tests.xlsx',p_value_vec_130','p_value_vec_130');</v>
      </c>
      <c r="ME224">
        <v>130</v>
      </c>
      <c r="MF224" t="str">
        <f>"xlswrite('G:\Mi unidad\1. PROYECTOS TELLO 2022\SCM SPILL OVERS\outputs\pobreza\criminalidad\1%\simulacion_1\output_tests.xlsx',p_value_vec_"&amp;ME224&amp;"','p_value_vec_"&amp;ME224&amp;"');"</f>
        <v>xlswrite('G:\Mi unidad\1. PROYECTOS TELLO 2022\SCM SPILL OVERS\outputs\pobreza\criminalidad\1%\simulacion_1\output_tests.xlsx',p_value_vec_130','p_value_vec_130');</v>
      </c>
    </row>
    <row r="225" spans="64:344" x14ac:dyDescent="0.3">
      <c r="BL225">
        <v>130</v>
      </c>
      <c r="BR225">
        <v>130</v>
      </c>
      <c r="BS225" s="1" t="str">
        <f>"A_"&amp;BR222&amp;" = eye(N);"</f>
        <v>A_130 = eye(N);</v>
      </c>
      <c r="BX225">
        <v>130</v>
      </c>
      <c r="BY225" s="1" t="str">
        <f>"A_"&amp;BX222&amp;" = eye(N);"</f>
        <v>A_130 = eye(N);</v>
      </c>
      <c r="CD225">
        <v>130</v>
      </c>
      <c r="CE225" s="1" t="str">
        <f>"A_"&amp;CD222&amp;" = eye(N);"</f>
        <v>A_130 = eye(N);</v>
      </c>
      <c r="CJ225">
        <v>130</v>
      </c>
      <c r="CK225" s="1" t="str">
        <f>"A_"&amp;CJ222&amp;" = eye(N);"</f>
        <v>A_130 = eye(N);</v>
      </c>
      <c r="CP225">
        <v>130</v>
      </c>
      <c r="CQ225" s="1" t="str">
        <f>"A_"&amp;CP222&amp;" = eye(N);"</f>
        <v>A_130 = eye(N);</v>
      </c>
      <c r="CW225">
        <v>130</v>
      </c>
      <c r="CX225" t="str">
        <f>"%A_"&amp;CW225</f>
        <v>%A_130</v>
      </c>
      <c r="DB225">
        <v>130</v>
      </c>
      <c r="DC225" s="1" t="str">
        <f>"A_"&amp;DB222&amp;" = eye(N);"</f>
        <v>A_130 = eye(N);</v>
      </c>
      <c r="DG225">
        <v>130</v>
      </c>
      <c r="DH225" s="1" t="str">
        <f>"A_"&amp;DG222&amp;" = eye(N);"</f>
        <v>A_130 = eye(N);</v>
      </c>
      <c r="DL225">
        <v>130</v>
      </c>
      <c r="DM225" s="1" t="str">
        <f>"A_"&amp;DL222&amp;" = eye(N);"</f>
        <v>A_130 = eye(N);</v>
      </c>
      <c r="DQ225" s="1"/>
      <c r="EG225">
        <v>86</v>
      </c>
      <c r="EH225" s="3" t="s">
        <v>18</v>
      </c>
      <c r="HS225">
        <v>79</v>
      </c>
      <c r="HT225" t="str">
        <f>"    lb_vec_"&amp;HS225&amp;"(s) = lb_"&amp;HS225&amp;";"</f>
        <v xml:space="preserve">    lb_vec_79(s) = lb_79;</v>
      </c>
      <c r="HZ225">
        <v>106</v>
      </c>
      <c r="IA225" t="str">
        <f>"spillover_test_"&amp;HZ225&amp;" = zeros(1,S);"</f>
        <v>spillover_test_106 = zeros(1,S);</v>
      </c>
      <c r="IG225">
        <v>130</v>
      </c>
      <c r="IH225" t="str">
        <f>"xlswrite('G:\Mi unidad\1. PROYECTOS TELLO 2022\SCM SPILL OVERS\outputs\pobreza\bajo_niv_educ\1%\simulacion_1\output_tests.xlsx',alpha1_hat_vec_"&amp;IG225&amp;"','alpha1_hat_vec_"&amp;IG225&amp;"');"</f>
        <v>xlswrite('G:\Mi unidad\1. PROYECTOS TELLO 2022\SCM SPILL OVERS\outputs\pobreza\bajo_niv_educ\1%\simulacion_1\output_tests.xlsx',alpha1_hat_vec_130','alpha1_hat_vec_130');</v>
      </c>
      <c r="IU225">
        <v>130</v>
      </c>
      <c r="IV225" t="str">
        <f>"xlswrite('G:\Mi unidad\1. PROYECTOS TELLO 2022\SCM SPILL OVERS\outputs\pobreza\bajo_ingreso\1%\simulacion_1\output_tests.xlsx',alpha1_hat_vec_"&amp;IU225&amp;"','alpha1_hat_vec_"&amp;IU225&amp;"');"</f>
        <v>xlswrite('G:\Mi unidad\1. PROYECTOS TELLO 2022\SCM SPILL OVERS\outputs\pobreza\bajo_ingreso\1%\simulacion_1\output_tests.xlsx',alpha1_hat_vec_130','alpha1_hat_vec_130');</v>
      </c>
      <c r="JG225">
        <v>130</v>
      </c>
      <c r="JH225" t="str">
        <f>"xlswrite('G:\Mi unidad\1. PROYECTOS TELLO 2022\SCM SPILL OVERS\outputs\pobreza\densidad\1%\simulacion_1\output_tests.xlsx',alpha1_hat_vec_"&amp;JG225&amp;"','alpha1_hat_vec_"&amp;JG225&amp;"');"</f>
        <v>xlswrite('G:\Mi unidad\1. PROYECTOS TELLO 2022\SCM SPILL OVERS\outputs\pobreza\densidad\1%\simulacion_1\output_tests.xlsx',alpha1_hat_vec_130','alpha1_hat_vec_130');</v>
      </c>
      <c r="JS225">
        <v>130</v>
      </c>
      <c r="JT225" t="str">
        <f>"xlswrite('G:\Mi unidad\1. PROYECTOS TELLO 2022\SCM SPILL OVERS\outputs\pobreza\densidad_g\1%\simulacion_1\output_tests.xlsx',alpha1_hat_vec_"&amp;JS225&amp;"','alpha1_hat_vec_"&amp;JS225&amp;"');"</f>
        <v>xlswrite('G:\Mi unidad\1. PROYECTOS TELLO 2022\SCM SPILL OVERS\outputs\pobreza\densidad_g\1%\simulacion_1\output_tests.xlsx',alpha1_hat_vec_130','alpha1_hat_vec_130');</v>
      </c>
      <c r="KE225">
        <v>130</v>
      </c>
      <c r="KF225" t="str">
        <f>"xlswrite('G:\Mi unidad\1. PROYECTOS TELLO 2022\SCM SPILL OVERS\outputs\pobreza\distancia_centro_salud\1%\simulacion_1\output_tests.xlsx',alpha1_hat_vec_"&amp;KE225&amp;"','alpha1_hat_vec_"&amp;KE225&amp;"');"</f>
        <v>xlswrite('G:\Mi unidad\1. PROYECTOS TELLO 2022\SCM SPILL OVERS\outputs\pobreza\distancia_centro_salud\1%\simulacion_1\output_tests.xlsx',alpha1_hat_vec_130','alpha1_hat_vec_130');</v>
      </c>
      <c r="KR225">
        <v>130</v>
      </c>
      <c r="KS225" t="str">
        <f>"xlswrite('G:\Mi unidad\1. PROYECTOS TELLO 2022\SCM SPILL OVERS\outputs\pobreza\informalidad\1%\simulacion_1\output_tests.xlsx',alpha1_hat_vec_"&amp;KR225&amp;"','alpha1_hat_vec_"&amp;KR225&amp;"');"</f>
        <v>xlswrite('G:\Mi unidad\1. PROYECTOS TELLO 2022\SCM SPILL OVERS\outputs\pobreza\informalidad\1%\simulacion_1\output_tests.xlsx',alpha1_hat_vec_130','alpha1_hat_vec_130');</v>
      </c>
      <c r="LE225">
        <v>130</v>
      </c>
      <c r="LF225" t="str">
        <f>"xlswrite('G:\Mi unidad\1. PROYECTOS TELLO 2022\SCM SPILL OVERS\outputs\pobreza\alimentos\1%\simulacion_1\output_tests.xlsx',alpha1_hat_vec_"&amp;LE225&amp;"','alpha1_hat_vec_"&amp;LE225&amp;"');"</f>
        <v>xlswrite('G:\Mi unidad\1. PROYECTOS TELLO 2022\SCM SPILL OVERS\outputs\pobreza\alimentos\1%\simulacion_1\output_tests.xlsx',alpha1_hat_vec_130','alpha1_hat_vec_130');</v>
      </c>
      <c r="LL225">
        <v>130</v>
      </c>
      <c r="LM225" t="str">
        <f>"xlswrite('G:\Mi unidad\1. PROYECTOS TELLO 2022\SCM SPILL OVERS\outputs\pobreza\jefe_hogar\1%\simulacion_1\output_tests.xlsx',alpha1_hat_vec_"&amp;LL225&amp;"','alpha1_hat_vec_"&amp;LL225&amp;"');"</f>
        <v>xlswrite('G:\Mi unidad\1. PROYECTOS TELLO 2022\SCM SPILL OVERS\outputs\pobreza\jefe_hogar\1%\simulacion_1\output_tests.xlsx',alpha1_hat_vec_130','alpha1_hat_vec_130');</v>
      </c>
      <c r="LS225">
        <v>130</v>
      </c>
      <c r="LT225" t="str">
        <f>"xlswrite('G:\Mi unidad\1. PROYECTOS TELLO 2022\SCM SPILL OVERS\outputs\pobreza\mujeres\1%\simulacion_1\output_tests.xlsx',alpha1_hat_vec_"&amp;LS225&amp;"','alpha1_hat_vec_"&amp;LS225&amp;"');"</f>
        <v>xlswrite('G:\Mi unidad\1. PROYECTOS TELLO 2022\SCM SPILL OVERS\outputs\pobreza\mujeres\1%\simulacion_1\output_tests.xlsx',alpha1_hat_vec_130','alpha1_hat_vec_130');</v>
      </c>
      <c r="ME225">
        <v>130</v>
      </c>
      <c r="MF225" t="str">
        <f>"xlswrite('G:\Mi unidad\1. PROYECTOS TELLO 2022\SCM SPILL OVERS\outputs\pobreza\criminalidad\1%\simulacion_1\output_tests.xlsx',alpha1_hat_vec_"&amp;ME225&amp;"','alpha1_hat_vec_"&amp;ME225&amp;"');"</f>
        <v>xlswrite('G:\Mi unidad\1. PROYECTOS TELLO 2022\SCM SPILL OVERS\outputs\pobreza\criminalidad\1%\simulacion_1\output_tests.xlsx',alpha1_hat_vec_130','alpha1_hat_vec_130');</v>
      </c>
    </row>
    <row r="226" spans="64:344" x14ac:dyDescent="0.3">
      <c r="BL226">
        <v>130</v>
      </c>
      <c r="BR226">
        <v>130</v>
      </c>
      <c r="BS226" s="1" t="str">
        <f>"A_"&amp;BR222&amp;"(:,ind_"&amp;BR222&amp;" == 0) = [];"</f>
        <v>A_130(:,ind_130 == 0) = [];</v>
      </c>
      <c r="BX226">
        <v>130</v>
      </c>
      <c r="BY226" s="1" t="str">
        <f>"A_"&amp;BX222&amp;"(:,ind_"&amp;BX222&amp;" == 0) = [];"</f>
        <v>A_130(:,ind_130 == 0) = [];</v>
      </c>
      <c r="CD226">
        <v>130</v>
      </c>
      <c r="CE226" s="1" t="str">
        <f>"A_"&amp;CD222&amp;"(:,ind_"&amp;CD222&amp;" == 0) = [];"</f>
        <v>A_130(:,ind_130 == 0) = [];</v>
      </c>
      <c r="CJ226">
        <v>130</v>
      </c>
      <c r="CK226" s="1" t="str">
        <f>"A_"&amp;CJ222&amp;"(:,ind_"&amp;CJ222&amp;" == 0) = [];"</f>
        <v>A_130(:,ind_130 == 0) = [];</v>
      </c>
      <c r="CP226">
        <v>130</v>
      </c>
      <c r="CQ226" s="1" t="str">
        <f>"A_"&amp;CP222&amp;"(:,ind_"&amp;CP222&amp;" == 0) = [];"</f>
        <v>A_130(:,ind_130 == 0) = [];</v>
      </c>
      <c r="CW226">
        <v>130</v>
      </c>
      <c r="CX226" t="str">
        <f>"% Provincia_"&amp;CW226</f>
        <v>% Provincia_130</v>
      </c>
      <c r="DB226">
        <v>130</v>
      </c>
      <c r="DC226" s="1" t="str">
        <f>"A_"&amp;DB222&amp;"(:,ind_"&amp;DB222&amp;" == 0) = [];"</f>
        <v>A_130(:,ind_130 == 0) = [];</v>
      </c>
      <c r="DG226">
        <v>130</v>
      </c>
      <c r="DH226" s="1" t="str">
        <f>"A_"&amp;DG222&amp;"(:,ind_"&amp;DG222&amp;" == 0) = [];"</f>
        <v>A_130(:,ind_130 == 0) = [];</v>
      </c>
      <c r="DL226">
        <v>130</v>
      </c>
      <c r="DM226" s="1" t="str">
        <f>"A_"&amp;DL222&amp;"(:,ind_"&amp;DL222&amp;" == 0) = [];"</f>
        <v>A_130(:,ind_130 == 0) = [];</v>
      </c>
      <c r="DQ226" s="1"/>
      <c r="EG226">
        <v>87</v>
      </c>
      <c r="EH226" s="3" t="str">
        <f>"%PROVINCIA "&amp;EG226</f>
        <v>%PROVINCIA 87</v>
      </c>
      <c r="HS226">
        <v>79</v>
      </c>
      <c r="HT226" t="str">
        <f>"    ub_vec_"&amp;HS226&amp;"(s) = ub_"&amp;HS225&amp;";"</f>
        <v xml:space="preserve">    ub_vec_79(s) = ub_79;</v>
      </c>
      <c r="HZ226">
        <v>106</v>
      </c>
      <c r="IA226" t="s">
        <v>35</v>
      </c>
      <c r="IG226">
        <v>130</v>
      </c>
      <c r="IH226" t="str">
        <f>"xlswrite('G:\Mi unidad\1. PROYECTOS TELLO 2022\SCM SPILL OVERS\outputs\pobreza\bajo_niv_educ\1%\simulacion_1\output_tests.xlsx',spillover_test_"&amp;IG226&amp;"','sp_test_"&amp;IG226&amp;"');"</f>
        <v>xlswrite('G:\Mi unidad\1. PROYECTOS TELLO 2022\SCM SPILL OVERS\outputs\pobreza\bajo_niv_educ\1%\simulacion_1\output_tests.xlsx',spillover_test_130','sp_test_130');</v>
      </c>
      <c r="IU226">
        <v>130</v>
      </c>
      <c r="IV226" t="str">
        <f>"xlswrite('G:\Mi unidad\1. PROYECTOS TELLO 2022\SCM SPILL OVERS\outputs\pobreza\bajo_ingreso\1%\simulacion_1\output_tests.xlsx',spillover_test_"&amp;IU226&amp;"','sp_test_"&amp;IU226&amp;"');"</f>
        <v>xlswrite('G:\Mi unidad\1. PROYECTOS TELLO 2022\SCM SPILL OVERS\outputs\pobreza\bajo_ingreso\1%\simulacion_1\output_tests.xlsx',spillover_test_130','sp_test_130');</v>
      </c>
      <c r="JG226">
        <v>130</v>
      </c>
      <c r="JH226" t="str">
        <f>"xlswrite('G:\Mi unidad\1. PROYECTOS TELLO 2022\SCM SPILL OVERS\outputs\pobreza\densidad\1%\simulacion_1\output_tests.xlsx',spillover_test_"&amp;JG226&amp;"','sp_test_"&amp;JG226&amp;"');"</f>
        <v>xlswrite('G:\Mi unidad\1. PROYECTOS TELLO 2022\SCM SPILL OVERS\outputs\pobreza\densidad\1%\simulacion_1\output_tests.xlsx',spillover_test_130','sp_test_130');</v>
      </c>
      <c r="JS226">
        <v>130</v>
      </c>
      <c r="JT226" t="str">
        <f>"xlswrite('G:\Mi unidad\1. PROYECTOS TELLO 2022\SCM SPILL OVERS\outputs\pobreza\densidad_g\1%\simulacion_1\output_tests.xlsx',spillover_test_"&amp;JS226&amp;"','sp_test_"&amp;JS226&amp;"');"</f>
        <v>xlswrite('G:\Mi unidad\1. PROYECTOS TELLO 2022\SCM SPILL OVERS\outputs\pobreza\densidad_g\1%\simulacion_1\output_tests.xlsx',spillover_test_130','sp_test_130');</v>
      </c>
      <c r="KE226">
        <v>130</v>
      </c>
      <c r="KF226" t="str">
        <f>"xlswrite('G:\Mi unidad\1. PROYECTOS TELLO 2022\SCM SPILL OVERS\outputs\pobreza\distancia_centro_salud\1%\simulacion_1\output_tests.xlsx',spillover_test_"&amp;KE226&amp;"','sp_test_"&amp;KE226&amp;"');"</f>
        <v>xlswrite('G:\Mi unidad\1. PROYECTOS TELLO 2022\SCM SPILL OVERS\outputs\pobreza\distancia_centro_salud\1%\simulacion_1\output_tests.xlsx',spillover_test_130','sp_test_130');</v>
      </c>
      <c r="KR226">
        <v>130</v>
      </c>
      <c r="KS226" t="str">
        <f>"xlswrite('G:\Mi unidad\1. PROYECTOS TELLO 2022\SCM SPILL OVERS\outputs\pobreza\informalidad\1%\simulacion_1\output_tests.xlsx',spillover_test_"&amp;KR226&amp;"','sp_test_"&amp;KR226&amp;"');"</f>
        <v>xlswrite('G:\Mi unidad\1. PROYECTOS TELLO 2022\SCM SPILL OVERS\outputs\pobreza\informalidad\1%\simulacion_1\output_tests.xlsx',spillover_test_130','sp_test_130');</v>
      </c>
      <c r="LE226">
        <v>130</v>
      </c>
      <c r="LF226" t="str">
        <f>"xlswrite('G:\Mi unidad\1. PROYECTOS TELLO 2022\SCM SPILL OVERS\outputs\pobreza\alimentos\1%\simulacion_1\output_tests.xlsx',spillover_test_"&amp;LE226&amp;"','sp_test_"&amp;LE226&amp;"');"</f>
        <v>xlswrite('G:\Mi unidad\1. PROYECTOS TELLO 2022\SCM SPILL OVERS\outputs\pobreza\alimentos\1%\simulacion_1\output_tests.xlsx',spillover_test_130','sp_test_130');</v>
      </c>
      <c r="LL226">
        <v>130</v>
      </c>
      <c r="LM226" t="str">
        <f>"xlswrite('G:\Mi unidad\1. PROYECTOS TELLO 2022\SCM SPILL OVERS\outputs\pobreza\jefe_hogar\1%\simulacion_1\output_tests.xlsx',spillover_test_"&amp;LL226&amp;"','sp_test_"&amp;LL226&amp;"');"</f>
        <v>xlswrite('G:\Mi unidad\1. PROYECTOS TELLO 2022\SCM SPILL OVERS\outputs\pobreza\jefe_hogar\1%\simulacion_1\output_tests.xlsx',spillover_test_130','sp_test_130');</v>
      </c>
      <c r="LS226">
        <v>130</v>
      </c>
      <c r="LT226" t="str">
        <f>"xlswrite('G:\Mi unidad\1. PROYECTOS TELLO 2022\SCM SPILL OVERS\outputs\pobreza\mujeres\1%\simulacion_1\output_tests.xlsx',spillover_test_"&amp;LS226&amp;"','sp_test_"&amp;LS226&amp;"');"</f>
        <v>xlswrite('G:\Mi unidad\1. PROYECTOS TELLO 2022\SCM SPILL OVERS\outputs\pobreza\mujeres\1%\simulacion_1\output_tests.xlsx',spillover_test_130','sp_test_130');</v>
      </c>
      <c r="ME226">
        <v>130</v>
      </c>
      <c r="MF226" t="str">
        <f>"xlswrite('G:\Mi unidad\1. PROYECTOS TELLO 2022\SCM SPILL OVERS\outputs\pobreza\criminalidad\1%\simulacion_1\output_tests.xlsx',spillover_test_"&amp;ME226&amp;"','sp_test_"&amp;ME226&amp;"');"</f>
        <v>xlswrite('G:\Mi unidad\1. PROYECTOS TELLO 2022\SCM SPILL OVERS\outputs\pobreza\criminalidad\1%\simulacion_1\output_tests.xlsx',spillover_test_130','sp_test_130');</v>
      </c>
    </row>
    <row r="227" spans="64:344" x14ac:dyDescent="0.3">
      <c r="BL227">
        <v>133</v>
      </c>
      <c r="BM227" s="1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P227">
        <v>133</v>
      </c>
      <c r="CQ227" t="str">
        <f>"%A_"&amp;CP227</f>
        <v>%A_133</v>
      </c>
      <c r="CW227">
        <v>133</v>
      </c>
      <c r="CX227" s="1" t="str">
        <f>"ind_"&amp;CW225&amp;" = xlsread('spillover_alimentos_"&amp;CW225&amp;".xlsx')"</f>
        <v>ind_130 = xlsread('spillover_alimentos_130.xlsx')</v>
      </c>
      <c r="DB227">
        <v>133</v>
      </c>
      <c r="DC227" t="str">
        <f>"%A_"&amp;DB227</f>
        <v>%A_133</v>
      </c>
      <c r="DG227">
        <v>133</v>
      </c>
      <c r="DH227" t="str">
        <f>"%A_"&amp;DG227</f>
        <v>%A_133</v>
      </c>
      <c r="DL227">
        <v>133</v>
      </c>
      <c r="DM227" t="str">
        <f>"%A_"&amp;DL227</f>
        <v>%A_133</v>
      </c>
      <c r="DQ227" s="1"/>
      <c r="EG227">
        <v>87</v>
      </c>
      <c r="EH227" s="3" t="s">
        <v>17</v>
      </c>
      <c r="HS227">
        <v>79</v>
      </c>
      <c r="HT227" t="s">
        <v>18</v>
      </c>
      <c r="HZ227">
        <v>106</v>
      </c>
      <c r="IA227" t="s">
        <v>36</v>
      </c>
      <c r="IG227">
        <v>133</v>
      </c>
      <c r="IH227" t="str">
        <f>"xlswrite('G:\Mi unidad\1. PROYECTOS TELLO 2022\SCM SPILL OVERS\outputs\pobreza\bajo_niv_educ\1%\simulacion_1\output_tests.xlsx',lb_vec_"&amp;IG227&amp;"','lb_vec_"&amp;IG227&amp;"');"</f>
        <v>xlswrite('G:\Mi unidad\1. PROYECTOS TELLO 2022\SCM SPILL OVERS\outputs\pobreza\bajo_niv_educ\1%\simulacion_1\output_tests.xlsx',lb_vec_133','lb_vec_133');</v>
      </c>
      <c r="IU227">
        <v>133</v>
      </c>
      <c r="IV227" t="str">
        <f>"xlswrite('G:\Mi unidad\1. PROYECTOS TELLO 2022\SCM SPILL OVERS\outputs\pobreza\bajo_ingreso\1%\simulacion_1\output_tests.xlsx',lb_vec_"&amp;IU227&amp;"','lb_vec_"&amp;IU227&amp;"');"</f>
        <v>xlswrite('G:\Mi unidad\1. PROYECTOS TELLO 2022\SCM SPILL OVERS\outputs\pobreza\bajo_ingreso\1%\simulacion_1\output_tests.xlsx',lb_vec_133','lb_vec_133');</v>
      </c>
      <c r="JG227">
        <v>133</v>
      </c>
      <c r="JH227" t="str">
        <f>"xlswrite('G:\Mi unidad\1. PROYECTOS TELLO 2022\SCM SPILL OVERS\outputs\pobreza\densidad\1%\simulacion_1\output_tests.xlsx',lb_vec_"&amp;JG227&amp;"','lb_vec_"&amp;JG227&amp;"');"</f>
        <v>xlswrite('G:\Mi unidad\1. PROYECTOS TELLO 2022\SCM SPILL OVERS\outputs\pobreza\densidad\1%\simulacion_1\output_tests.xlsx',lb_vec_133','lb_vec_133');</v>
      </c>
      <c r="JS227">
        <v>133</v>
      </c>
      <c r="JT227" t="str">
        <f>"xlswrite('G:\Mi unidad\1. PROYECTOS TELLO 2022\SCM SPILL OVERS\outputs\pobreza\densidad_g\1%\simulacion_1\output_tests.xlsx',lb_vec_"&amp;JS227&amp;"','lb_vec_"&amp;JS227&amp;"');"</f>
        <v>xlswrite('G:\Mi unidad\1. PROYECTOS TELLO 2022\SCM SPILL OVERS\outputs\pobreza\densidad_g\1%\simulacion_1\output_tests.xlsx',lb_vec_133','lb_vec_133');</v>
      </c>
      <c r="KE227">
        <v>133</v>
      </c>
      <c r="KF227" t="str">
        <f>"xlswrite('G:\Mi unidad\1. PROYECTOS TELLO 2022\SCM SPILL OVERS\outputs\pobreza\distancia_centro_salud\1%\simulacion_1\output_tests.xlsx',lb_vec_"&amp;KE227&amp;"','lb_vec_"&amp;KE227&amp;"');"</f>
        <v>xlswrite('G:\Mi unidad\1. PROYECTOS TELLO 2022\SCM SPILL OVERS\outputs\pobreza\distancia_centro_salud\1%\simulacion_1\output_tests.xlsx',lb_vec_133','lb_vec_133');</v>
      </c>
      <c r="KR227">
        <v>133</v>
      </c>
      <c r="KS227" t="str">
        <f>"xlswrite('G:\Mi unidad\1. PROYECTOS TELLO 2022\SCM SPILL OVERS\outputs\pobreza\informalidad\1%\simulacion_1\output_tests.xlsx',lb_vec_"&amp;KR227&amp;"','lb_vec_"&amp;KR227&amp;"');"</f>
        <v>xlswrite('G:\Mi unidad\1. PROYECTOS TELLO 2022\SCM SPILL OVERS\outputs\pobreza\informalidad\1%\simulacion_1\output_tests.xlsx',lb_vec_133','lb_vec_133');</v>
      </c>
      <c r="LE227">
        <v>133</v>
      </c>
      <c r="LF227" t="str">
        <f>"xlswrite('G:\Mi unidad\1. PROYECTOS TELLO 2022\SCM SPILL OVERS\outputs\pobreza\alimentos\1%\simulacion_1\output_tests.xlsx',lb_vec_"&amp;LE227&amp;"','lb_vec_"&amp;LE227&amp;"');"</f>
        <v>xlswrite('G:\Mi unidad\1. PROYECTOS TELLO 2022\SCM SPILL OVERS\outputs\pobreza\alimentos\1%\simulacion_1\output_tests.xlsx',lb_vec_133','lb_vec_133');</v>
      </c>
      <c r="LL227">
        <v>133</v>
      </c>
      <c r="LM227" t="str">
        <f>"xlswrite('G:\Mi unidad\1. PROYECTOS TELLO 2022\SCM SPILL OVERS\outputs\pobreza\jefe_hogar\1%\simulacion_1\output_tests.xlsx',lb_vec_"&amp;LL227&amp;"','lb_vec_"&amp;LL227&amp;"');"</f>
        <v>xlswrite('G:\Mi unidad\1. PROYECTOS TELLO 2022\SCM SPILL OVERS\outputs\pobreza\jefe_hogar\1%\simulacion_1\output_tests.xlsx',lb_vec_133','lb_vec_133');</v>
      </c>
      <c r="LS227">
        <v>133</v>
      </c>
      <c r="LT227" t="str">
        <f>"xlswrite('G:\Mi unidad\1. PROYECTOS TELLO 2022\SCM SPILL OVERS\outputs\pobreza\mujeres\1%\simulacion_1\output_tests.xlsx',lb_vec_"&amp;LS227&amp;"','lb_vec_"&amp;LS227&amp;"');"</f>
        <v>xlswrite('G:\Mi unidad\1. PROYECTOS TELLO 2022\SCM SPILL OVERS\outputs\pobreza\mujeres\1%\simulacion_1\output_tests.xlsx',lb_vec_133','lb_vec_133');</v>
      </c>
      <c r="ME227">
        <v>133</v>
      </c>
      <c r="MF227" t="str">
        <f>"xlswrite('G:\Mi unidad\1. PROYECTOS TELLO 2022\SCM SPILL OVERS\outputs\pobreza\criminalidad\1%\simulacion_1\output_tests.xlsx',lb_vec_"&amp;ME227&amp;"','lb_vec_"&amp;ME227&amp;"');"</f>
        <v>xlswrite('G:\Mi unidad\1. PROYECTOS TELLO 2022\SCM SPILL OVERS\outputs\pobreza\criminalidad\1%\simulacion_1\output_tests.xlsx',lb_vec_133','lb_vec_133');</v>
      </c>
    </row>
    <row r="228" spans="64:344" x14ac:dyDescent="0.3">
      <c r="BL228">
        <v>133</v>
      </c>
      <c r="BM228" s="1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P228">
        <v>133</v>
      </c>
      <c r="CQ228" t="str">
        <f>"% Provincia_"&amp;CP228</f>
        <v>% Provincia_133</v>
      </c>
      <c r="CW228">
        <v>133</v>
      </c>
      <c r="CX228" s="1" t="str">
        <f>"A_"&amp;CW225&amp;" = eye(N);"</f>
        <v>A_130 = eye(N);</v>
      </c>
      <c r="DB228">
        <v>133</v>
      </c>
      <c r="DC228" t="str">
        <f>"% Provincia_"&amp;DB228</f>
        <v>% Provincia_133</v>
      </c>
      <c r="DG228">
        <v>133</v>
      </c>
      <c r="DH228" t="str">
        <f>"% Provincia_"&amp;DG228</f>
        <v>% Provincia_133</v>
      </c>
      <c r="DL228">
        <v>133</v>
      </c>
      <c r="DM228" t="str">
        <f>"% Provincia_"&amp;DL228</f>
        <v>% Provincia_133</v>
      </c>
      <c r="DQ228" s="1"/>
      <c r="EG228">
        <v>87</v>
      </c>
      <c r="EH228" s="1" t="str">
        <f>"Y_Ts_"&amp;EG228&amp;" = Y_"&amp;EG228&amp;"(:,T+s);"</f>
        <v>Y_Ts_87 = Y_87(:,T+s);</v>
      </c>
      <c r="HS228">
        <v>80</v>
      </c>
      <c r="HT228" t="str">
        <f>"p_value_vec_"&amp;HS228&amp;" = zeros(1,S);"</f>
        <v>p_value_vec_80 = zeros(1,S);</v>
      </c>
      <c r="HZ228">
        <v>106</v>
      </c>
      <c r="IA228" t="s">
        <v>37</v>
      </c>
      <c r="IG228">
        <v>133</v>
      </c>
      <c r="IH228" t="str">
        <f>"xlswrite('G:\Mi unidad\1. PROYECTOS TELLO 2022\SCM SPILL OVERS\outputs\pobreza\bajo_niv_educ\1%\simulacion_1\output_tests.xlsx',ub_vec_"&amp;IG228&amp;"','ub_vec_"&amp;IG228&amp;"');"</f>
        <v>xlswrite('G:\Mi unidad\1. PROYECTOS TELLO 2022\SCM SPILL OVERS\outputs\pobreza\bajo_niv_educ\1%\simulacion_1\output_tests.xlsx',ub_vec_133','ub_vec_133');</v>
      </c>
      <c r="IU228">
        <v>133</v>
      </c>
      <c r="IV228" t="str">
        <f>"xlswrite('G:\Mi unidad\1. PROYECTOS TELLO 2022\SCM SPILL OVERS\outputs\pobreza\bajo_ingreso\1%\simulacion_1\output_tests.xlsx',ub_vec_"&amp;IU228&amp;"','ub_vec_"&amp;IU228&amp;"');"</f>
        <v>xlswrite('G:\Mi unidad\1. PROYECTOS TELLO 2022\SCM SPILL OVERS\outputs\pobreza\bajo_ingreso\1%\simulacion_1\output_tests.xlsx',ub_vec_133','ub_vec_133');</v>
      </c>
      <c r="JG228">
        <v>133</v>
      </c>
      <c r="JH228" t="str">
        <f>"xlswrite('G:\Mi unidad\1. PROYECTOS TELLO 2022\SCM SPILL OVERS\outputs\pobreza\densidad\1%\simulacion_1\output_tests.xlsx',ub_vec_"&amp;JG228&amp;"','ub_vec_"&amp;JG228&amp;"');"</f>
        <v>xlswrite('G:\Mi unidad\1. PROYECTOS TELLO 2022\SCM SPILL OVERS\outputs\pobreza\densidad\1%\simulacion_1\output_tests.xlsx',ub_vec_133','ub_vec_133');</v>
      </c>
      <c r="JS228">
        <v>133</v>
      </c>
      <c r="JT228" t="str">
        <f>"xlswrite('G:\Mi unidad\1. PROYECTOS TELLO 2022\SCM SPILL OVERS\outputs\pobreza\densidad_g\1%\simulacion_1\output_tests.xlsx',ub_vec_"&amp;JS228&amp;"','ub_vec_"&amp;JS228&amp;"');"</f>
        <v>xlswrite('G:\Mi unidad\1. PROYECTOS TELLO 2022\SCM SPILL OVERS\outputs\pobreza\densidad_g\1%\simulacion_1\output_tests.xlsx',ub_vec_133','ub_vec_133');</v>
      </c>
      <c r="KE228">
        <v>133</v>
      </c>
      <c r="KF228" t="str">
        <f>"xlswrite('G:\Mi unidad\1. PROYECTOS TELLO 2022\SCM SPILL OVERS\outputs\pobreza\distancia_centro_salud\1%\simulacion_1\output_tests.xlsx',ub_vec_"&amp;KE228&amp;"','ub_vec_"&amp;KE228&amp;"');"</f>
        <v>xlswrite('G:\Mi unidad\1. PROYECTOS TELLO 2022\SCM SPILL OVERS\outputs\pobreza\distancia_centro_salud\1%\simulacion_1\output_tests.xlsx',ub_vec_133','ub_vec_133');</v>
      </c>
      <c r="KR228">
        <v>133</v>
      </c>
      <c r="KS228" t="str">
        <f>"xlswrite('G:\Mi unidad\1. PROYECTOS TELLO 2022\SCM SPILL OVERS\outputs\pobreza\informalidad\1%\simulacion_1\output_tests.xlsx',ub_vec_"&amp;KR228&amp;"','ub_vec_"&amp;KR228&amp;"');"</f>
        <v>xlswrite('G:\Mi unidad\1. PROYECTOS TELLO 2022\SCM SPILL OVERS\outputs\pobreza\informalidad\1%\simulacion_1\output_tests.xlsx',ub_vec_133','ub_vec_133');</v>
      </c>
      <c r="LE228">
        <v>133</v>
      </c>
      <c r="LF228" t="str">
        <f>"xlswrite('G:\Mi unidad\1. PROYECTOS TELLO 2022\SCM SPILL OVERS\outputs\pobreza\alimentos\1%\simulacion_1\output_tests.xlsx',ub_vec_"&amp;LE228&amp;"','ub_vec_"&amp;LE228&amp;"');"</f>
        <v>xlswrite('G:\Mi unidad\1. PROYECTOS TELLO 2022\SCM SPILL OVERS\outputs\pobreza\alimentos\1%\simulacion_1\output_tests.xlsx',ub_vec_133','ub_vec_133');</v>
      </c>
      <c r="LL228">
        <v>133</v>
      </c>
      <c r="LM228" t="str">
        <f>"xlswrite('G:\Mi unidad\1. PROYECTOS TELLO 2022\SCM SPILL OVERS\outputs\pobreza\jefe_hogar\1%\simulacion_1\output_tests.xlsx',ub_vec_"&amp;LL228&amp;"','ub_vec_"&amp;LL228&amp;"');"</f>
        <v>xlswrite('G:\Mi unidad\1. PROYECTOS TELLO 2022\SCM SPILL OVERS\outputs\pobreza\jefe_hogar\1%\simulacion_1\output_tests.xlsx',ub_vec_133','ub_vec_133');</v>
      </c>
      <c r="LS228">
        <v>133</v>
      </c>
      <c r="LT228" t="str">
        <f>"xlswrite('G:\Mi unidad\1. PROYECTOS TELLO 2022\SCM SPILL OVERS\outputs\pobreza\mujeres\1%\simulacion_1\output_tests.xlsx',ub_vec_"&amp;LS228&amp;"','ub_vec_"&amp;LS228&amp;"');"</f>
        <v>xlswrite('G:\Mi unidad\1. PROYECTOS TELLO 2022\SCM SPILL OVERS\outputs\pobreza\mujeres\1%\simulacion_1\output_tests.xlsx',ub_vec_133','ub_vec_133');</v>
      </c>
      <c r="ME228">
        <v>133</v>
      </c>
      <c r="MF228" t="str">
        <f>"xlswrite('G:\Mi unidad\1. PROYECTOS TELLO 2022\SCM SPILL OVERS\outputs\pobreza\criminalidad\1%\simulacion_1\output_tests.xlsx',ub_vec_"&amp;ME228&amp;"','ub_vec_"&amp;ME228&amp;"');"</f>
        <v>xlswrite('G:\Mi unidad\1. PROYECTOS TELLO 2022\SCM SPILL OVERS\outputs\pobreza\criminalidad\1%\simulacion_1\output_tests.xlsx',ub_vec_133','ub_vec_133');</v>
      </c>
    </row>
    <row r="229" spans="64:344" x14ac:dyDescent="0.3">
      <c r="BL229">
        <v>133</v>
      </c>
      <c r="BM229" s="1" t="str">
        <f>"A_"&amp;BL227&amp;"(:,ind_"&amp;BL227&amp;" == 0) = [];"</f>
        <v>A_133(:,ind_133 == 0) = [];</v>
      </c>
      <c r="BR229">
        <v>133</v>
      </c>
      <c r="BS229" s="1" t="str">
        <f>"ind_"&amp;BR227&amp;" = xlsread('spillover_bajo_niv_educ_"&amp;BR227&amp;".xlsx')"</f>
        <v>ind_133 = xlsread('spillover_bajo_niv_educ_133.xlsx')</v>
      </c>
      <c r="BX229">
        <v>133</v>
      </c>
      <c r="BY229" s="1" t="str">
        <f>"ind_"&amp;BX227&amp;" = xlsread('spillover_bajo_ingreso_"&amp;BX227&amp;".xlsx')"</f>
        <v>ind_133 = xlsread('spillover_bajo_ingreso_133.xlsx')</v>
      </c>
      <c r="CD229">
        <v>133</v>
      </c>
      <c r="CE229" s="1" t="str">
        <f>"ind_"&amp;CD227&amp;" = xlsread('spillover_densidad_"&amp;CD227&amp;".xlsx')"</f>
        <v>ind_133 = xlsread('spillover_densidad_133.xlsx')</v>
      </c>
      <c r="CJ229">
        <v>133</v>
      </c>
      <c r="CK229" s="1" t="str">
        <f>"ind_"&amp;CJ227&amp;" = xlsread('spillover_densidad_g_"&amp;CJ227&amp;".xlsx')"</f>
        <v>ind_133 = xlsread('spillover_densidad_g_133.xlsx')</v>
      </c>
      <c r="CP229">
        <v>133</v>
      </c>
      <c r="CQ229" s="1" t="str">
        <f>"ind_"&amp;CP227&amp;" = xlsread('spillover_tiempo_cs_"&amp;CP227&amp;".xlsx')"</f>
        <v>ind_133 = xlsread('spillover_tiempo_cs_133.xlsx')</v>
      </c>
      <c r="CW229">
        <v>133</v>
      </c>
      <c r="CX229" s="1" t="str">
        <f>"A_"&amp;CW225&amp;"(:,ind_"&amp;CW225&amp;" == 0) = [];"</f>
        <v>A_130(:,ind_130 == 0) = [];</v>
      </c>
      <c r="DB229">
        <v>133</v>
      </c>
      <c r="DC229" s="1" t="str">
        <f>"ind_"&amp;DB227&amp;" = xlsread('spillover_criminalidad_"&amp;DB227&amp;".xlsx')"</f>
        <v>ind_133 = xlsread('spillover_criminalidad_133.xlsx')</v>
      </c>
      <c r="DG229">
        <v>133</v>
      </c>
      <c r="DH229" s="1" t="str">
        <f>"ind_"&amp;DG227&amp;" = xlsread('spillover_jefe_hogar_"&amp;DG227&amp;".xlsx')"</f>
        <v>ind_133 = xlsread('spillover_jefe_hogar_133.xlsx')</v>
      </c>
      <c r="DL229">
        <v>133</v>
      </c>
      <c r="DM229" s="1" t="str">
        <f>"ind_"&amp;DL227&amp;" = xlsread('spillover_mujeres_"&amp;DL227&amp;".xlsx')"</f>
        <v>ind_133 = xlsread('spillover_mujeres_133.xlsx')</v>
      </c>
      <c r="DQ229" s="1"/>
      <c r="EG229">
        <v>87</v>
      </c>
      <c r="EH229" s="1" t="str">
        <f>"gamma_hat_"&amp;EG228&amp;" = (A_"&amp;EG228&amp;"'*M_hat_"&amp;EG228&amp;"*A_"&amp;EG228&amp;")\(A_"&amp;EG228&amp;"'*(eye(N)-B_hat_"&amp;EG228&amp;")'*((eye(N)-B_hat_"&amp;EG228&amp;")*Y_Ts_"&amp;EG228&amp;"-a_hat_"&amp;EG228&amp;"));"</f>
        <v>gamma_hat_87 = (A_87'*M_hat_87*A_87)\(A_87'*(eye(N)-B_hat_87)'*((eye(N)-B_hat_87)*Y_Ts_87-a_hat_87));</v>
      </c>
      <c r="HS229">
        <v>80</v>
      </c>
      <c r="HT229" t="str">
        <f>"lb_vec_"&amp;HS229&amp;" = zeros(1,S);"</f>
        <v>lb_vec_80 = zeros(1,S);</v>
      </c>
      <c r="HZ229">
        <v>106</v>
      </c>
      <c r="IA229" t="str">
        <f>"    spillover_test_"&amp;HZ229&amp;"(s) = sp_andrews(Y_pre_"&amp;HZ229&amp;",pobreza_"&amp;HZ229&amp;"(:,T+s),A_"&amp;HZ229&amp;",C,d,alpha_sig);"</f>
        <v xml:space="preserve">    spillover_test_106(s) = sp_andrews(Y_pre_106,pobreza_106(:,T+s),A_106,C,d,alpha_sig);</v>
      </c>
      <c r="IG229">
        <v>133</v>
      </c>
      <c r="IH229" t="str">
        <f>"xlswrite('G:\Mi unidad\1. PROYECTOS TELLO 2022\SCM SPILL OVERS\outputs\pobreza\bajo_niv_educ\1%\simulacion_1\output_tests.xlsx',p_value_vec_"&amp;IG229&amp;"','p_value_vec_"&amp;IG229&amp;"');"</f>
        <v>xlswrite('G:\Mi unidad\1. PROYECTOS TELLO 2022\SCM SPILL OVERS\outputs\pobreza\bajo_niv_educ\1%\simulacion_1\output_tests.xlsx',p_value_vec_133','p_value_vec_133');</v>
      </c>
      <c r="IU229">
        <v>133</v>
      </c>
      <c r="IV229" t="str">
        <f>"xlswrite('G:\Mi unidad\1. PROYECTOS TELLO 2022\SCM SPILL OVERS\outputs\pobreza\bajo_ingreso\1%\simulacion_1\output_tests.xlsx',p_value_vec_"&amp;IU229&amp;"','p_value_vec_"&amp;IU229&amp;"');"</f>
        <v>xlswrite('G:\Mi unidad\1. PROYECTOS TELLO 2022\SCM SPILL OVERS\outputs\pobreza\bajo_ingreso\1%\simulacion_1\output_tests.xlsx',p_value_vec_133','p_value_vec_133');</v>
      </c>
      <c r="JG229">
        <v>133</v>
      </c>
      <c r="JH229" t="str">
        <f>"xlswrite('G:\Mi unidad\1. PROYECTOS TELLO 2022\SCM SPILL OVERS\outputs\pobreza\densidad\1%\simulacion_1\output_tests.xlsx',p_value_vec_"&amp;JG229&amp;"','p_value_vec_"&amp;JG229&amp;"');"</f>
        <v>xlswrite('G:\Mi unidad\1. PROYECTOS TELLO 2022\SCM SPILL OVERS\outputs\pobreza\densidad\1%\simulacion_1\output_tests.xlsx',p_value_vec_133','p_value_vec_133');</v>
      </c>
      <c r="JS229">
        <v>133</v>
      </c>
      <c r="JT229" t="str">
        <f>"xlswrite('G:\Mi unidad\1. PROYECTOS TELLO 2022\SCM SPILL OVERS\outputs\pobreza\densidad_g\1%\simulacion_1\output_tests.xlsx',p_value_vec_"&amp;JS229&amp;"','p_value_vec_"&amp;JS229&amp;"');"</f>
        <v>xlswrite('G:\Mi unidad\1. PROYECTOS TELLO 2022\SCM SPILL OVERS\outputs\pobreza\densidad_g\1%\simulacion_1\output_tests.xlsx',p_value_vec_133','p_value_vec_133');</v>
      </c>
      <c r="KE229">
        <v>133</v>
      </c>
      <c r="KF229" t="str">
        <f>"xlswrite('G:\Mi unidad\1. PROYECTOS TELLO 2022\SCM SPILL OVERS\outputs\pobreza\distancia_centro_salud\1%\simulacion_1\output_tests.xlsx',p_value_vec_"&amp;KE229&amp;"','p_value_vec_"&amp;KE229&amp;"');"</f>
        <v>xlswrite('G:\Mi unidad\1. PROYECTOS TELLO 2022\SCM SPILL OVERS\outputs\pobreza\distancia_centro_salud\1%\simulacion_1\output_tests.xlsx',p_value_vec_133','p_value_vec_133');</v>
      </c>
      <c r="KR229">
        <v>133</v>
      </c>
      <c r="KS229" t="str">
        <f>"xlswrite('G:\Mi unidad\1. PROYECTOS TELLO 2022\SCM SPILL OVERS\outputs\pobreza\informalidad\1%\simulacion_1\output_tests.xlsx',p_value_vec_"&amp;KR229&amp;"','p_value_vec_"&amp;KR229&amp;"');"</f>
        <v>xlswrite('G:\Mi unidad\1. PROYECTOS TELLO 2022\SCM SPILL OVERS\outputs\pobreza\informalidad\1%\simulacion_1\output_tests.xlsx',p_value_vec_133','p_value_vec_133');</v>
      </c>
      <c r="LE229">
        <v>133</v>
      </c>
      <c r="LF229" t="str">
        <f>"xlswrite('G:\Mi unidad\1. PROYECTOS TELLO 2022\SCM SPILL OVERS\outputs\pobreza\alimentos\1%\simulacion_1\output_tests.xlsx',p_value_vec_"&amp;LE229&amp;"','p_value_vec_"&amp;LE229&amp;"');"</f>
        <v>xlswrite('G:\Mi unidad\1. PROYECTOS TELLO 2022\SCM SPILL OVERS\outputs\pobreza\alimentos\1%\simulacion_1\output_tests.xlsx',p_value_vec_133','p_value_vec_133');</v>
      </c>
      <c r="LL229">
        <v>133</v>
      </c>
      <c r="LM229" t="str">
        <f>"xlswrite('G:\Mi unidad\1. PROYECTOS TELLO 2022\SCM SPILL OVERS\outputs\pobreza\jefe_hogar\1%\simulacion_1\output_tests.xlsx',p_value_vec_"&amp;LL229&amp;"','p_value_vec_"&amp;LL229&amp;"');"</f>
        <v>xlswrite('G:\Mi unidad\1. PROYECTOS TELLO 2022\SCM SPILL OVERS\outputs\pobreza\jefe_hogar\1%\simulacion_1\output_tests.xlsx',p_value_vec_133','p_value_vec_133');</v>
      </c>
      <c r="LS229">
        <v>133</v>
      </c>
      <c r="LT229" t="str">
        <f>"xlswrite('G:\Mi unidad\1. PROYECTOS TELLO 2022\SCM SPILL OVERS\outputs\pobreza\mujeres\1%\simulacion_1\output_tests.xlsx',p_value_vec_"&amp;LS229&amp;"','p_value_vec_"&amp;LS229&amp;"');"</f>
        <v>xlswrite('G:\Mi unidad\1. PROYECTOS TELLO 2022\SCM SPILL OVERS\outputs\pobreza\mujeres\1%\simulacion_1\output_tests.xlsx',p_value_vec_133','p_value_vec_133');</v>
      </c>
      <c r="ME229">
        <v>133</v>
      </c>
      <c r="MF229" t="str">
        <f>"xlswrite('G:\Mi unidad\1. PROYECTOS TELLO 2022\SCM SPILL OVERS\outputs\pobreza\criminalidad\1%\simulacion_1\output_tests.xlsx',p_value_vec_"&amp;ME229&amp;"','p_value_vec_"&amp;ME229&amp;"');"</f>
        <v>xlswrite('G:\Mi unidad\1. PROYECTOS TELLO 2022\SCM SPILL OVERS\outputs\pobreza\criminalidad\1%\simulacion_1\output_tests.xlsx',p_value_vec_133','p_value_vec_133');</v>
      </c>
    </row>
    <row r="230" spans="64:344" x14ac:dyDescent="0.3">
      <c r="BL230">
        <v>133</v>
      </c>
      <c r="BR230">
        <v>133</v>
      </c>
      <c r="BS230" s="1" t="str">
        <f>"A_"&amp;BR227&amp;" = eye(N);"</f>
        <v>A_133 = eye(N);</v>
      </c>
      <c r="BX230">
        <v>133</v>
      </c>
      <c r="BY230" s="1" t="str">
        <f>"A_"&amp;BX227&amp;" = eye(N);"</f>
        <v>A_133 = eye(N);</v>
      </c>
      <c r="CD230">
        <v>133</v>
      </c>
      <c r="CE230" s="1" t="str">
        <f>"A_"&amp;CD227&amp;" = eye(N);"</f>
        <v>A_133 = eye(N);</v>
      </c>
      <c r="CJ230">
        <v>133</v>
      </c>
      <c r="CK230" s="1" t="str">
        <f>"A_"&amp;CJ227&amp;" = eye(N);"</f>
        <v>A_133 = eye(N);</v>
      </c>
      <c r="CP230">
        <v>133</v>
      </c>
      <c r="CQ230" s="1" t="str">
        <f>"A_"&amp;CP227&amp;" = eye(N);"</f>
        <v>A_133 = eye(N);</v>
      </c>
      <c r="CW230">
        <v>133</v>
      </c>
      <c r="CX230" t="str">
        <f>"%A_"&amp;CW230</f>
        <v>%A_133</v>
      </c>
      <c r="DB230">
        <v>133</v>
      </c>
      <c r="DC230" s="1" t="str">
        <f>"A_"&amp;DB227&amp;" = eye(N);"</f>
        <v>A_133 = eye(N);</v>
      </c>
      <c r="DG230">
        <v>133</v>
      </c>
      <c r="DH230" s="1" t="str">
        <f>"A_"&amp;DG227&amp;" = eye(N);"</f>
        <v>A_133 = eye(N);</v>
      </c>
      <c r="DL230">
        <v>133</v>
      </c>
      <c r="DM230" s="1" t="str">
        <f>"A_"&amp;DL227&amp;" = eye(N);"</f>
        <v>A_133 = eye(N);</v>
      </c>
      <c r="DQ230" s="1"/>
      <c r="EG230">
        <v>87</v>
      </c>
      <c r="EH230" s="1" t="str">
        <f>"alpha_hat_"&amp;EG230&amp;" = A_"&amp;EG230&amp;"*gamma_hat_"&amp;EG230&amp;";"</f>
        <v>alpha_hat_87 = A_87*gamma_hat_87;</v>
      </c>
      <c r="HS230">
        <v>80</v>
      </c>
      <c r="HT230" t="str">
        <f>"ub_vec_"&amp;HS230&amp;" = zeros(1,S);"</f>
        <v>ub_vec_80 = zeros(1,S);</v>
      </c>
      <c r="HZ230">
        <v>106</v>
      </c>
      <c r="IA230" t="s">
        <v>18</v>
      </c>
      <c r="IG230">
        <v>133</v>
      </c>
      <c r="IH230" t="str">
        <f>"xlswrite('G:\Mi unidad\1. PROYECTOS TELLO 2022\SCM SPILL OVERS\outputs\pobreza\bajo_niv_educ\1%\simulacion_1\output_tests.xlsx',alpha1_hat_vec_"&amp;IG230&amp;"','alpha1_hat_vec_"&amp;IG230&amp;"');"</f>
        <v>xlswrite('G:\Mi unidad\1. PROYECTOS TELLO 2022\SCM SPILL OVERS\outputs\pobreza\bajo_niv_educ\1%\simulacion_1\output_tests.xlsx',alpha1_hat_vec_133','alpha1_hat_vec_133');</v>
      </c>
      <c r="IU230">
        <v>133</v>
      </c>
      <c r="IV230" t="str">
        <f>"xlswrite('G:\Mi unidad\1. PROYECTOS TELLO 2022\SCM SPILL OVERS\outputs\pobreza\bajo_ingreso\1%\simulacion_1\output_tests.xlsx',alpha1_hat_vec_"&amp;IU230&amp;"','alpha1_hat_vec_"&amp;IU230&amp;"');"</f>
        <v>xlswrite('G:\Mi unidad\1. PROYECTOS TELLO 2022\SCM SPILL OVERS\outputs\pobreza\bajo_ingreso\1%\simulacion_1\output_tests.xlsx',alpha1_hat_vec_133','alpha1_hat_vec_133');</v>
      </c>
      <c r="JG230">
        <v>133</v>
      </c>
      <c r="JH230" t="str">
        <f>"xlswrite('G:\Mi unidad\1. PROYECTOS TELLO 2022\SCM SPILL OVERS\outputs\pobreza\densidad\1%\simulacion_1\output_tests.xlsx',alpha1_hat_vec_"&amp;JG230&amp;"','alpha1_hat_vec_"&amp;JG230&amp;"');"</f>
        <v>xlswrite('G:\Mi unidad\1. PROYECTOS TELLO 2022\SCM SPILL OVERS\outputs\pobreza\densidad\1%\simulacion_1\output_tests.xlsx',alpha1_hat_vec_133','alpha1_hat_vec_133');</v>
      </c>
      <c r="JS230">
        <v>133</v>
      </c>
      <c r="JT230" t="str">
        <f>"xlswrite('G:\Mi unidad\1. PROYECTOS TELLO 2022\SCM SPILL OVERS\outputs\pobreza\densidad_g\1%\simulacion_1\output_tests.xlsx',alpha1_hat_vec_"&amp;JS230&amp;"','alpha1_hat_vec_"&amp;JS230&amp;"');"</f>
        <v>xlswrite('G:\Mi unidad\1. PROYECTOS TELLO 2022\SCM SPILL OVERS\outputs\pobreza\densidad_g\1%\simulacion_1\output_tests.xlsx',alpha1_hat_vec_133','alpha1_hat_vec_133');</v>
      </c>
      <c r="KE230">
        <v>133</v>
      </c>
      <c r="KF230" t="str">
        <f>"xlswrite('G:\Mi unidad\1. PROYECTOS TELLO 2022\SCM SPILL OVERS\outputs\pobreza\distancia_centro_salud\1%\simulacion_1\output_tests.xlsx',alpha1_hat_vec_"&amp;KE230&amp;"','alpha1_hat_vec_"&amp;KE230&amp;"');"</f>
        <v>xlswrite('G:\Mi unidad\1. PROYECTOS TELLO 2022\SCM SPILL OVERS\outputs\pobreza\distancia_centro_salud\1%\simulacion_1\output_tests.xlsx',alpha1_hat_vec_133','alpha1_hat_vec_133');</v>
      </c>
      <c r="KR230">
        <v>133</v>
      </c>
      <c r="KS230" t="str">
        <f>"xlswrite('G:\Mi unidad\1. PROYECTOS TELLO 2022\SCM SPILL OVERS\outputs\pobreza\informalidad\1%\simulacion_1\output_tests.xlsx',alpha1_hat_vec_"&amp;KR230&amp;"','alpha1_hat_vec_"&amp;KR230&amp;"');"</f>
        <v>xlswrite('G:\Mi unidad\1. PROYECTOS TELLO 2022\SCM SPILL OVERS\outputs\pobreza\informalidad\1%\simulacion_1\output_tests.xlsx',alpha1_hat_vec_133','alpha1_hat_vec_133');</v>
      </c>
      <c r="LE230">
        <v>133</v>
      </c>
      <c r="LF230" t="str">
        <f>"xlswrite('G:\Mi unidad\1. PROYECTOS TELLO 2022\SCM SPILL OVERS\outputs\pobreza\alimentos\1%\simulacion_1\output_tests.xlsx',alpha1_hat_vec_"&amp;LE230&amp;"','alpha1_hat_vec_"&amp;LE230&amp;"');"</f>
        <v>xlswrite('G:\Mi unidad\1. PROYECTOS TELLO 2022\SCM SPILL OVERS\outputs\pobreza\alimentos\1%\simulacion_1\output_tests.xlsx',alpha1_hat_vec_133','alpha1_hat_vec_133');</v>
      </c>
      <c r="LL230">
        <v>133</v>
      </c>
      <c r="LM230" t="str">
        <f>"xlswrite('G:\Mi unidad\1. PROYECTOS TELLO 2022\SCM SPILL OVERS\outputs\pobreza\jefe_hogar\1%\simulacion_1\output_tests.xlsx',alpha1_hat_vec_"&amp;LL230&amp;"','alpha1_hat_vec_"&amp;LL230&amp;"');"</f>
        <v>xlswrite('G:\Mi unidad\1. PROYECTOS TELLO 2022\SCM SPILL OVERS\outputs\pobreza\jefe_hogar\1%\simulacion_1\output_tests.xlsx',alpha1_hat_vec_133','alpha1_hat_vec_133');</v>
      </c>
      <c r="LS230">
        <v>133</v>
      </c>
      <c r="LT230" t="str">
        <f>"xlswrite('G:\Mi unidad\1. PROYECTOS TELLO 2022\SCM SPILL OVERS\outputs\pobreza\mujeres\1%\simulacion_1\output_tests.xlsx',alpha1_hat_vec_"&amp;LS230&amp;"','alpha1_hat_vec_"&amp;LS230&amp;"');"</f>
        <v>xlswrite('G:\Mi unidad\1. PROYECTOS TELLO 2022\SCM SPILL OVERS\outputs\pobreza\mujeres\1%\simulacion_1\output_tests.xlsx',alpha1_hat_vec_133','alpha1_hat_vec_133');</v>
      </c>
      <c r="ME230">
        <v>133</v>
      </c>
      <c r="MF230" t="str">
        <f>"xlswrite('G:\Mi unidad\1. PROYECTOS TELLO 2022\SCM SPILL OVERS\outputs\pobreza\criminalidad\1%\simulacion_1\output_tests.xlsx',alpha1_hat_vec_"&amp;ME230&amp;"','alpha1_hat_vec_"&amp;ME230&amp;"');"</f>
        <v>xlswrite('G:\Mi unidad\1. PROYECTOS TELLO 2022\SCM SPILL OVERS\outputs\pobreza\criminalidad\1%\simulacion_1\output_tests.xlsx',alpha1_hat_vec_133','alpha1_hat_vec_133');</v>
      </c>
    </row>
    <row r="231" spans="64:344" x14ac:dyDescent="0.3">
      <c r="BL231">
        <v>133</v>
      </c>
      <c r="BR231">
        <v>133</v>
      </c>
      <c r="BS231" s="1" t="str">
        <f>"A_"&amp;BR227&amp;"(:,ind_"&amp;BR227&amp;" == 0) = [];"</f>
        <v>A_133(:,ind_133 == 0) = [];</v>
      </c>
      <c r="BX231">
        <v>133</v>
      </c>
      <c r="BY231" s="1" t="str">
        <f>"A_"&amp;BX227&amp;"(:,ind_"&amp;BX227&amp;" == 0) = [];"</f>
        <v>A_133(:,ind_133 == 0) = [];</v>
      </c>
      <c r="CD231">
        <v>133</v>
      </c>
      <c r="CE231" s="1" t="str">
        <f>"A_"&amp;CD227&amp;"(:,ind_"&amp;CD227&amp;" == 0) = [];"</f>
        <v>A_133(:,ind_133 == 0) = [];</v>
      </c>
      <c r="CJ231">
        <v>133</v>
      </c>
      <c r="CK231" s="1" t="str">
        <f>"A_"&amp;CJ227&amp;"(:,ind_"&amp;CJ227&amp;" == 0) = [];"</f>
        <v>A_133(:,ind_133 == 0) = [];</v>
      </c>
      <c r="CP231">
        <v>133</v>
      </c>
      <c r="CQ231" s="1" t="str">
        <f>"A_"&amp;CP227&amp;"(:,ind_"&amp;CP227&amp;" == 0) = [];"</f>
        <v>A_133(:,ind_133 == 0) = [];</v>
      </c>
      <c r="CW231">
        <v>133</v>
      </c>
      <c r="CX231" t="str">
        <f>"% Provincia_"&amp;CW231</f>
        <v>% Provincia_133</v>
      </c>
      <c r="DB231">
        <v>133</v>
      </c>
      <c r="DC231" s="1" t="str">
        <f>"A_"&amp;DB227&amp;"(:,ind_"&amp;DB227&amp;" == 0) = [];"</f>
        <v>A_133(:,ind_133 == 0) = [];</v>
      </c>
      <c r="DG231">
        <v>133</v>
      </c>
      <c r="DH231" s="1" t="str">
        <f>"A_"&amp;DG227&amp;"(:,ind_"&amp;DG227&amp;" == 0) = [];"</f>
        <v>A_133(:,ind_133 == 0) = [];</v>
      </c>
      <c r="DL231">
        <v>133</v>
      </c>
      <c r="DM231" s="1" t="str">
        <f>"A_"&amp;DL227&amp;"(:,ind_"&amp;DL227&amp;" == 0) = [];"</f>
        <v>A_133(:,ind_133 == 0) = [];</v>
      </c>
      <c r="DQ231" s="1"/>
      <c r="EG231">
        <v>87</v>
      </c>
      <c r="EH231" s="1" t="str">
        <f>"alpha1_hat_vec_"&amp;EG231&amp;"(s) = alpha_hat_"&amp;EG231&amp;"(1);"</f>
        <v>alpha1_hat_vec_87(s) = alpha_hat_87(1);</v>
      </c>
      <c r="HS231">
        <v>80</v>
      </c>
      <c r="HT231" t="s">
        <v>35</v>
      </c>
      <c r="HZ231">
        <v>107</v>
      </c>
      <c r="IA231" t="str">
        <f>"spillover_test_"&amp;HZ231&amp;" = zeros(1,S);"</f>
        <v>spillover_test_107 = zeros(1,S);</v>
      </c>
      <c r="IG231">
        <v>133</v>
      </c>
      <c r="IH231" t="str">
        <f>"xlswrite('G:\Mi unidad\1. PROYECTOS TELLO 2022\SCM SPILL OVERS\outputs\pobreza\bajo_niv_educ\1%\simulacion_1\output_tests.xlsx',spillover_test_"&amp;IG231&amp;"','sp_test_"&amp;IG231&amp;"');"</f>
        <v>xlswrite('G:\Mi unidad\1. PROYECTOS TELLO 2022\SCM SPILL OVERS\outputs\pobreza\bajo_niv_educ\1%\simulacion_1\output_tests.xlsx',spillover_test_133','sp_test_133');</v>
      </c>
      <c r="IU231">
        <v>133</v>
      </c>
      <c r="IV231" t="str">
        <f>"xlswrite('G:\Mi unidad\1. PROYECTOS TELLO 2022\SCM SPILL OVERS\outputs\pobreza\bajo_ingreso\1%\simulacion_1\output_tests.xlsx',spillover_test_"&amp;IU231&amp;"','sp_test_"&amp;IU231&amp;"');"</f>
        <v>xlswrite('G:\Mi unidad\1. PROYECTOS TELLO 2022\SCM SPILL OVERS\outputs\pobreza\bajo_ingreso\1%\simulacion_1\output_tests.xlsx',spillover_test_133','sp_test_133');</v>
      </c>
      <c r="JG231">
        <v>133</v>
      </c>
      <c r="JH231" t="str">
        <f>"xlswrite('G:\Mi unidad\1. PROYECTOS TELLO 2022\SCM SPILL OVERS\outputs\pobreza\densidad\1%\simulacion_1\output_tests.xlsx',spillover_test_"&amp;JG231&amp;"','sp_test_"&amp;JG231&amp;"');"</f>
        <v>xlswrite('G:\Mi unidad\1. PROYECTOS TELLO 2022\SCM SPILL OVERS\outputs\pobreza\densidad\1%\simulacion_1\output_tests.xlsx',spillover_test_133','sp_test_133');</v>
      </c>
      <c r="JS231">
        <v>133</v>
      </c>
      <c r="JT231" t="str">
        <f>"xlswrite('G:\Mi unidad\1. PROYECTOS TELLO 2022\SCM SPILL OVERS\outputs\pobreza\densidad_g\1%\simulacion_1\output_tests.xlsx',spillover_test_"&amp;JS231&amp;"','sp_test_"&amp;JS231&amp;"');"</f>
        <v>xlswrite('G:\Mi unidad\1. PROYECTOS TELLO 2022\SCM SPILL OVERS\outputs\pobreza\densidad_g\1%\simulacion_1\output_tests.xlsx',spillover_test_133','sp_test_133');</v>
      </c>
      <c r="KE231">
        <v>133</v>
      </c>
      <c r="KF231" t="str">
        <f>"xlswrite('G:\Mi unidad\1. PROYECTOS TELLO 2022\SCM SPILL OVERS\outputs\pobreza\distancia_centro_salud\1%\simulacion_1\output_tests.xlsx',spillover_test_"&amp;KE231&amp;"','sp_test_"&amp;KE231&amp;"');"</f>
        <v>xlswrite('G:\Mi unidad\1. PROYECTOS TELLO 2022\SCM SPILL OVERS\outputs\pobreza\distancia_centro_salud\1%\simulacion_1\output_tests.xlsx',spillover_test_133','sp_test_133');</v>
      </c>
      <c r="KR231">
        <v>133</v>
      </c>
      <c r="KS231" t="str">
        <f>"xlswrite('G:\Mi unidad\1. PROYECTOS TELLO 2022\SCM SPILL OVERS\outputs\pobreza\informalidad\1%\simulacion_1\output_tests.xlsx',spillover_test_"&amp;KR231&amp;"','sp_test_"&amp;KR231&amp;"');"</f>
        <v>xlswrite('G:\Mi unidad\1. PROYECTOS TELLO 2022\SCM SPILL OVERS\outputs\pobreza\informalidad\1%\simulacion_1\output_tests.xlsx',spillover_test_133','sp_test_133');</v>
      </c>
      <c r="LE231">
        <v>133</v>
      </c>
      <c r="LF231" t="str">
        <f>"xlswrite('G:\Mi unidad\1. PROYECTOS TELLO 2022\SCM SPILL OVERS\outputs\pobreza\alimentos\1%\simulacion_1\output_tests.xlsx',spillover_test_"&amp;LE231&amp;"','sp_test_"&amp;LE231&amp;"');"</f>
        <v>xlswrite('G:\Mi unidad\1. PROYECTOS TELLO 2022\SCM SPILL OVERS\outputs\pobreza\alimentos\1%\simulacion_1\output_tests.xlsx',spillover_test_133','sp_test_133');</v>
      </c>
      <c r="LL231">
        <v>133</v>
      </c>
      <c r="LM231" t="str">
        <f>"xlswrite('G:\Mi unidad\1. PROYECTOS TELLO 2022\SCM SPILL OVERS\outputs\pobreza\jefe_hogar\1%\simulacion_1\output_tests.xlsx',spillover_test_"&amp;LL231&amp;"','sp_test_"&amp;LL231&amp;"');"</f>
        <v>xlswrite('G:\Mi unidad\1. PROYECTOS TELLO 2022\SCM SPILL OVERS\outputs\pobreza\jefe_hogar\1%\simulacion_1\output_tests.xlsx',spillover_test_133','sp_test_133');</v>
      </c>
      <c r="LS231">
        <v>133</v>
      </c>
      <c r="LT231" t="str">
        <f>"xlswrite('G:\Mi unidad\1. PROYECTOS TELLO 2022\SCM SPILL OVERS\outputs\pobreza\mujeres\1%\simulacion_1\output_tests.xlsx',spillover_test_"&amp;LS231&amp;"','sp_test_"&amp;LS231&amp;"');"</f>
        <v>xlswrite('G:\Mi unidad\1. PROYECTOS TELLO 2022\SCM SPILL OVERS\outputs\pobreza\mujeres\1%\simulacion_1\output_tests.xlsx',spillover_test_133','sp_test_133');</v>
      </c>
      <c r="ME231">
        <v>133</v>
      </c>
      <c r="MF231" t="str">
        <f>"xlswrite('G:\Mi unidad\1. PROYECTOS TELLO 2022\SCM SPILL OVERS\outputs\pobreza\criminalidad\1%\simulacion_1\output_tests.xlsx',spillover_test_"&amp;ME231&amp;"','sp_test_"&amp;ME231&amp;"');"</f>
        <v>xlswrite('G:\Mi unidad\1. PROYECTOS TELLO 2022\SCM SPILL OVERS\outputs\pobreza\criminalidad\1%\simulacion_1\output_tests.xlsx',spillover_test_133','sp_test_133');</v>
      </c>
    </row>
    <row r="232" spans="64:344" x14ac:dyDescent="0.3">
      <c r="BL232">
        <v>139</v>
      </c>
      <c r="BM232" s="1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P232">
        <v>139</v>
      </c>
      <c r="CQ232" t="str">
        <f>"%A_"&amp;CP232</f>
        <v>%A_139</v>
      </c>
      <c r="CW232">
        <v>139</v>
      </c>
      <c r="CX232" s="1" t="str">
        <f>"ind_"&amp;CW230&amp;" = xlsread('spillover_alimentos_"&amp;CW230&amp;".xlsx')"</f>
        <v>ind_133 = xlsread('spillover_alimentos_133.xlsx')</v>
      </c>
      <c r="DB232">
        <v>139</v>
      </c>
      <c r="DC232" t="str">
        <f>"%A_"&amp;DB232</f>
        <v>%A_139</v>
      </c>
      <c r="DG232">
        <v>139</v>
      </c>
      <c r="DH232" t="str">
        <f>"%A_"&amp;DG232</f>
        <v>%A_139</v>
      </c>
      <c r="DL232">
        <v>139</v>
      </c>
      <c r="DM232" t="str">
        <f>"%A_"&amp;DL232</f>
        <v>%A_139</v>
      </c>
      <c r="DQ232" s="1"/>
      <c r="EG232">
        <v>87</v>
      </c>
      <c r="EH232" s="1" t="str">
        <f>"synthetic_control_sp_"&amp;EG232&amp;"(T+s) = Y_"&amp;EG232&amp;"(1,T+s)-alpha1_hat_vec_"&amp;EG232&amp;"(s);"</f>
        <v>synthetic_control_sp_87(T+s) = Y_87(1,T+s)-alpha1_hat_vec_87(s);</v>
      </c>
      <c r="HS232">
        <v>80</v>
      </c>
      <c r="HT232" t="str">
        <f>"    [p_value_"&amp;HS232&amp; ",lb_"&amp;HS232&amp;",ub_"&amp;HS232&amp;"] = sp_andrews_te(Y_pre_"&amp;HS232&amp;",pobreza_"&amp;HS232&amp;"(:,T+s),A_"&amp;HS232&amp;",C,.05);"</f>
        <v xml:space="preserve">    [p_value_80,lb_80,ub_80] = sp_andrews_te(Y_pre_80,pobreza_80(:,T+s),A_80,C,.05);</v>
      </c>
      <c r="HZ232">
        <v>107</v>
      </c>
      <c r="IA232" t="s">
        <v>35</v>
      </c>
      <c r="IG232">
        <v>139</v>
      </c>
      <c r="IH232" t="str">
        <f>"xlswrite('G:\Mi unidad\1. PROYECTOS TELLO 2022\SCM SPILL OVERS\outputs\pobreza\bajo_niv_educ\1%\simulacion_1\output_tests.xlsx',lb_vec_"&amp;IG232&amp;"','lb_vec_"&amp;IG232&amp;"');"</f>
        <v>xlswrite('G:\Mi unidad\1. PROYECTOS TELLO 2022\SCM SPILL OVERS\outputs\pobreza\bajo_niv_educ\1%\simulacion_1\output_tests.xlsx',lb_vec_139','lb_vec_139');</v>
      </c>
      <c r="IU232">
        <v>139</v>
      </c>
      <c r="IV232" t="str">
        <f>"xlswrite('G:\Mi unidad\1. PROYECTOS TELLO 2022\SCM SPILL OVERS\outputs\pobreza\bajo_ingreso\1%\simulacion_1\output_tests.xlsx',lb_vec_"&amp;IU232&amp;"','lb_vec_"&amp;IU232&amp;"');"</f>
        <v>xlswrite('G:\Mi unidad\1. PROYECTOS TELLO 2022\SCM SPILL OVERS\outputs\pobreza\bajo_ingreso\1%\simulacion_1\output_tests.xlsx',lb_vec_139','lb_vec_139');</v>
      </c>
      <c r="JG232">
        <v>139</v>
      </c>
      <c r="JH232" t="str">
        <f>"xlswrite('G:\Mi unidad\1. PROYECTOS TELLO 2022\SCM SPILL OVERS\outputs\pobreza\densidad\1%\simulacion_1\output_tests.xlsx',lb_vec_"&amp;JG232&amp;"','lb_vec_"&amp;JG232&amp;"');"</f>
        <v>xlswrite('G:\Mi unidad\1. PROYECTOS TELLO 2022\SCM SPILL OVERS\outputs\pobreza\densidad\1%\simulacion_1\output_tests.xlsx',lb_vec_139','lb_vec_139');</v>
      </c>
      <c r="JS232">
        <v>139</v>
      </c>
      <c r="JT232" t="str">
        <f>"xlswrite('G:\Mi unidad\1. PROYECTOS TELLO 2022\SCM SPILL OVERS\outputs\pobreza\densidad_g\1%\simulacion_1\output_tests.xlsx',lb_vec_"&amp;JS232&amp;"','lb_vec_"&amp;JS232&amp;"');"</f>
        <v>xlswrite('G:\Mi unidad\1. PROYECTOS TELLO 2022\SCM SPILL OVERS\outputs\pobreza\densidad_g\1%\simulacion_1\output_tests.xlsx',lb_vec_139','lb_vec_139');</v>
      </c>
      <c r="KE232">
        <v>139</v>
      </c>
      <c r="KF232" t="str">
        <f>"xlswrite('G:\Mi unidad\1. PROYECTOS TELLO 2022\SCM SPILL OVERS\outputs\pobreza\distancia_centro_salud\1%\simulacion_1\output_tests.xlsx',lb_vec_"&amp;KE232&amp;"','lb_vec_"&amp;KE232&amp;"');"</f>
        <v>xlswrite('G:\Mi unidad\1. PROYECTOS TELLO 2022\SCM SPILL OVERS\outputs\pobreza\distancia_centro_salud\1%\simulacion_1\output_tests.xlsx',lb_vec_139','lb_vec_139');</v>
      </c>
      <c r="KR232">
        <v>139</v>
      </c>
      <c r="KS232" t="str">
        <f>"xlswrite('G:\Mi unidad\1. PROYECTOS TELLO 2022\SCM SPILL OVERS\outputs\pobreza\informalidad\1%\simulacion_1\output_tests.xlsx',lb_vec_"&amp;KR232&amp;"','lb_vec_"&amp;KR232&amp;"');"</f>
        <v>xlswrite('G:\Mi unidad\1. PROYECTOS TELLO 2022\SCM SPILL OVERS\outputs\pobreza\informalidad\1%\simulacion_1\output_tests.xlsx',lb_vec_139','lb_vec_139');</v>
      </c>
      <c r="LE232">
        <v>139</v>
      </c>
      <c r="LF232" t="str">
        <f>"xlswrite('G:\Mi unidad\1. PROYECTOS TELLO 2022\SCM SPILL OVERS\outputs\pobreza\alimentos\1%\simulacion_1\output_tests.xlsx',lb_vec_"&amp;LE232&amp;"','lb_vec_"&amp;LE232&amp;"');"</f>
        <v>xlswrite('G:\Mi unidad\1. PROYECTOS TELLO 2022\SCM SPILL OVERS\outputs\pobreza\alimentos\1%\simulacion_1\output_tests.xlsx',lb_vec_139','lb_vec_139');</v>
      </c>
      <c r="LL232">
        <v>139</v>
      </c>
      <c r="LM232" t="str">
        <f>"xlswrite('G:\Mi unidad\1. PROYECTOS TELLO 2022\SCM SPILL OVERS\outputs\pobreza\jefe_hogar\1%\simulacion_1\output_tests.xlsx',lb_vec_"&amp;LL232&amp;"','lb_vec_"&amp;LL232&amp;"');"</f>
        <v>xlswrite('G:\Mi unidad\1. PROYECTOS TELLO 2022\SCM SPILL OVERS\outputs\pobreza\jefe_hogar\1%\simulacion_1\output_tests.xlsx',lb_vec_139','lb_vec_139');</v>
      </c>
      <c r="LS232">
        <v>139</v>
      </c>
      <c r="LT232" t="str">
        <f>"xlswrite('G:\Mi unidad\1. PROYECTOS TELLO 2022\SCM SPILL OVERS\outputs\pobreza\mujeres\1%\simulacion_1\output_tests.xlsx',lb_vec_"&amp;LS232&amp;"','lb_vec_"&amp;LS232&amp;"');"</f>
        <v>xlswrite('G:\Mi unidad\1. PROYECTOS TELLO 2022\SCM SPILL OVERS\outputs\pobreza\mujeres\1%\simulacion_1\output_tests.xlsx',lb_vec_139','lb_vec_139');</v>
      </c>
      <c r="ME232">
        <v>139</v>
      </c>
      <c r="MF232" t="str">
        <f>"xlswrite('G:\Mi unidad\1. PROYECTOS TELLO 2022\SCM SPILL OVERS\outputs\pobreza\criminalidad\1%\simulacion_1\output_tests.xlsx',lb_vec_"&amp;ME232&amp;"','lb_vec_"&amp;ME232&amp;"');"</f>
        <v>xlswrite('G:\Mi unidad\1. PROYECTOS TELLO 2022\SCM SPILL OVERS\outputs\pobreza\criminalidad\1%\simulacion_1\output_tests.xlsx',lb_vec_139','lb_vec_139');</v>
      </c>
    </row>
    <row r="233" spans="64:344" x14ac:dyDescent="0.3">
      <c r="BL233">
        <v>139</v>
      </c>
      <c r="BM233" s="1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P233">
        <v>139</v>
      </c>
      <c r="CQ233" t="str">
        <f>"% Provincia_"&amp;CP233</f>
        <v>% Provincia_139</v>
      </c>
      <c r="CW233">
        <v>139</v>
      </c>
      <c r="CX233" s="1" t="str">
        <f>"A_"&amp;CW230&amp;" = eye(N);"</f>
        <v>A_133 = eye(N);</v>
      </c>
      <c r="DB233">
        <v>139</v>
      </c>
      <c r="DC233" t="str">
        <f>"% Provincia_"&amp;DB233</f>
        <v>% Provincia_139</v>
      </c>
      <c r="DG233">
        <v>139</v>
      </c>
      <c r="DH233" t="str">
        <f>"% Provincia_"&amp;DG233</f>
        <v>% Provincia_139</v>
      </c>
      <c r="DL233">
        <v>139</v>
      </c>
      <c r="DM233" t="str">
        <f>"% Provincia_"&amp;DL233</f>
        <v>% Provincia_139</v>
      </c>
      <c r="DQ233" s="1"/>
      <c r="EG233">
        <v>87</v>
      </c>
      <c r="EH233" s="3" t="s">
        <v>18</v>
      </c>
      <c r="HS233">
        <v>80</v>
      </c>
      <c r="HT233" t="str">
        <f>"    p_value_vec_"&amp;HS233&amp;"(s) = p_value_"&amp;HS233&amp;";"</f>
        <v xml:space="preserve">    p_value_vec_80(s) = p_value_80;</v>
      </c>
      <c r="HZ233">
        <v>107</v>
      </c>
      <c r="IA233" t="s">
        <v>36</v>
      </c>
      <c r="IG233">
        <v>139</v>
      </c>
      <c r="IH233" t="str">
        <f>"xlswrite('G:\Mi unidad\1. PROYECTOS TELLO 2022\SCM SPILL OVERS\outputs\pobreza\bajo_niv_educ\1%\simulacion_1\output_tests.xlsx',ub_vec_"&amp;IG233&amp;"','ub_vec_"&amp;IG233&amp;"');"</f>
        <v>xlswrite('G:\Mi unidad\1. PROYECTOS TELLO 2022\SCM SPILL OVERS\outputs\pobreza\bajo_niv_educ\1%\simulacion_1\output_tests.xlsx',ub_vec_139','ub_vec_139');</v>
      </c>
      <c r="IU233">
        <v>139</v>
      </c>
      <c r="IV233" t="str">
        <f>"xlswrite('G:\Mi unidad\1. PROYECTOS TELLO 2022\SCM SPILL OVERS\outputs\pobreza\bajo_ingreso\1%\simulacion_1\output_tests.xlsx',ub_vec_"&amp;IU233&amp;"','ub_vec_"&amp;IU233&amp;"');"</f>
        <v>xlswrite('G:\Mi unidad\1. PROYECTOS TELLO 2022\SCM SPILL OVERS\outputs\pobreza\bajo_ingreso\1%\simulacion_1\output_tests.xlsx',ub_vec_139','ub_vec_139');</v>
      </c>
      <c r="JG233">
        <v>139</v>
      </c>
      <c r="JH233" t="str">
        <f>"xlswrite('G:\Mi unidad\1. PROYECTOS TELLO 2022\SCM SPILL OVERS\outputs\pobreza\densidad\1%\simulacion_1\output_tests.xlsx',ub_vec_"&amp;JG233&amp;"','ub_vec_"&amp;JG233&amp;"');"</f>
        <v>xlswrite('G:\Mi unidad\1. PROYECTOS TELLO 2022\SCM SPILL OVERS\outputs\pobreza\densidad\1%\simulacion_1\output_tests.xlsx',ub_vec_139','ub_vec_139');</v>
      </c>
      <c r="JS233">
        <v>139</v>
      </c>
      <c r="JT233" t="str">
        <f>"xlswrite('G:\Mi unidad\1. PROYECTOS TELLO 2022\SCM SPILL OVERS\outputs\pobreza\densidad_g\1%\simulacion_1\output_tests.xlsx',ub_vec_"&amp;JS233&amp;"','ub_vec_"&amp;JS233&amp;"');"</f>
        <v>xlswrite('G:\Mi unidad\1. PROYECTOS TELLO 2022\SCM SPILL OVERS\outputs\pobreza\densidad_g\1%\simulacion_1\output_tests.xlsx',ub_vec_139','ub_vec_139');</v>
      </c>
      <c r="KE233">
        <v>139</v>
      </c>
      <c r="KF233" t="str">
        <f>"xlswrite('G:\Mi unidad\1. PROYECTOS TELLO 2022\SCM SPILL OVERS\outputs\pobreza\distancia_centro_salud\1%\simulacion_1\output_tests.xlsx',ub_vec_"&amp;KE233&amp;"','ub_vec_"&amp;KE233&amp;"');"</f>
        <v>xlswrite('G:\Mi unidad\1. PROYECTOS TELLO 2022\SCM SPILL OVERS\outputs\pobreza\distancia_centro_salud\1%\simulacion_1\output_tests.xlsx',ub_vec_139','ub_vec_139');</v>
      </c>
      <c r="KR233">
        <v>139</v>
      </c>
      <c r="KS233" t="str">
        <f>"xlswrite('G:\Mi unidad\1. PROYECTOS TELLO 2022\SCM SPILL OVERS\outputs\pobreza\informalidad\1%\simulacion_1\output_tests.xlsx',ub_vec_"&amp;KR233&amp;"','ub_vec_"&amp;KR233&amp;"');"</f>
        <v>xlswrite('G:\Mi unidad\1. PROYECTOS TELLO 2022\SCM SPILL OVERS\outputs\pobreza\informalidad\1%\simulacion_1\output_tests.xlsx',ub_vec_139','ub_vec_139');</v>
      </c>
      <c r="LE233">
        <v>139</v>
      </c>
      <c r="LF233" t="str">
        <f>"xlswrite('G:\Mi unidad\1. PROYECTOS TELLO 2022\SCM SPILL OVERS\outputs\pobreza\alimentos\1%\simulacion_1\output_tests.xlsx',ub_vec_"&amp;LE233&amp;"','ub_vec_"&amp;LE233&amp;"');"</f>
        <v>xlswrite('G:\Mi unidad\1. PROYECTOS TELLO 2022\SCM SPILL OVERS\outputs\pobreza\alimentos\1%\simulacion_1\output_tests.xlsx',ub_vec_139','ub_vec_139');</v>
      </c>
      <c r="LL233">
        <v>139</v>
      </c>
      <c r="LM233" t="str">
        <f>"xlswrite('G:\Mi unidad\1. PROYECTOS TELLO 2022\SCM SPILL OVERS\outputs\pobreza\jefe_hogar\1%\simulacion_1\output_tests.xlsx',ub_vec_"&amp;LL233&amp;"','ub_vec_"&amp;LL233&amp;"');"</f>
        <v>xlswrite('G:\Mi unidad\1. PROYECTOS TELLO 2022\SCM SPILL OVERS\outputs\pobreza\jefe_hogar\1%\simulacion_1\output_tests.xlsx',ub_vec_139','ub_vec_139');</v>
      </c>
      <c r="LS233">
        <v>139</v>
      </c>
      <c r="LT233" t="str">
        <f>"xlswrite('G:\Mi unidad\1. PROYECTOS TELLO 2022\SCM SPILL OVERS\outputs\pobreza\mujeres\1%\simulacion_1\output_tests.xlsx',ub_vec_"&amp;LS233&amp;"','ub_vec_"&amp;LS233&amp;"');"</f>
        <v>xlswrite('G:\Mi unidad\1. PROYECTOS TELLO 2022\SCM SPILL OVERS\outputs\pobreza\mujeres\1%\simulacion_1\output_tests.xlsx',ub_vec_139','ub_vec_139');</v>
      </c>
      <c r="ME233">
        <v>139</v>
      </c>
      <c r="MF233" t="str">
        <f>"xlswrite('G:\Mi unidad\1. PROYECTOS TELLO 2022\SCM SPILL OVERS\outputs\pobreza\criminalidad\1%\simulacion_1\output_tests.xlsx',ub_vec_"&amp;ME233&amp;"','ub_vec_"&amp;ME233&amp;"');"</f>
        <v>xlswrite('G:\Mi unidad\1. PROYECTOS TELLO 2022\SCM SPILL OVERS\outputs\pobreza\criminalidad\1%\simulacion_1\output_tests.xlsx',ub_vec_139','ub_vec_139');</v>
      </c>
    </row>
    <row r="234" spans="64:344" x14ac:dyDescent="0.3">
      <c r="BL234">
        <v>139</v>
      </c>
      <c r="BM234" s="1" t="str">
        <f>"A_"&amp;BL232&amp;"(:,ind_"&amp;BL232&amp;" == 0) = [];"</f>
        <v>A_139(:,ind_139 == 0) = [];</v>
      </c>
      <c r="BR234">
        <v>139</v>
      </c>
      <c r="BS234" s="1" t="str">
        <f>"ind_"&amp;BR232&amp;" = xlsread('spillover_bajo_niv_educ_"&amp;BR232&amp;".xlsx')"</f>
        <v>ind_139 = xlsread('spillover_bajo_niv_educ_139.xlsx')</v>
      </c>
      <c r="BX234">
        <v>139</v>
      </c>
      <c r="BY234" s="1" t="str">
        <f>"ind_"&amp;BX232&amp;" = xlsread('spillover_bajo_ingreso_"&amp;BX232&amp;".xlsx')"</f>
        <v>ind_139 = xlsread('spillover_bajo_ingreso_139.xlsx')</v>
      </c>
      <c r="CD234">
        <v>139</v>
      </c>
      <c r="CE234" s="1" t="str">
        <f>"ind_"&amp;CD232&amp;" = xlsread('spillover_densidad_"&amp;CD232&amp;".xlsx')"</f>
        <v>ind_139 = xlsread('spillover_densidad_139.xlsx')</v>
      </c>
      <c r="CJ234">
        <v>139</v>
      </c>
      <c r="CK234" s="1" t="str">
        <f>"ind_"&amp;CJ232&amp;" = xlsread('spillover_densidad_g_"&amp;CJ232&amp;".xlsx')"</f>
        <v>ind_139 = xlsread('spillover_densidad_g_139.xlsx')</v>
      </c>
      <c r="CP234">
        <v>139</v>
      </c>
      <c r="CQ234" s="1" t="str">
        <f>"ind_"&amp;CP232&amp;" = xlsread('spillover_tiempo_cs_"&amp;CP232&amp;".xlsx')"</f>
        <v>ind_139 = xlsread('spillover_tiempo_cs_139.xlsx')</v>
      </c>
      <c r="CW234">
        <v>139</v>
      </c>
      <c r="CX234" s="1" t="str">
        <f>"A_"&amp;CW230&amp;"(:,ind_"&amp;CW230&amp;" == 0) = [];"</f>
        <v>A_133(:,ind_133 == 0) = [];</v>
      </c>
      <c r="DB234">
        <v>139</v>
      </c>
      <c r="DC234" s="1" t="str">
        <f>"ind_"&amp;DB232&amp;" = xlsread('spillover_criminalidad_"&amp;DB232&amp;".xlsx')"</f>
        <v>ind_139 = xlsread('spillover_criminalidad_139.xlsx')</v>
      </c>
      <c r="DG234">
        <v>139</v>
      </c>
      <c r="DH234" s="1" t="str">
        <f>"ind_"&amp;DG232&amp;" = xlsread('spillover_jefe_hogar_"&amp;DG232&amp;".xlsx')"</f>
        <v>ind_139 = xlsread('spillover_jefe_hogar_139.xlsx')</v>
      </c>
      <c r="DL234">
        <v>139</v>
      </c>
      <c r="DM234" s="1" t="str">
        <f>"ind_"&amp;DL232&amp;" = xlsread('spillover_mujeres_"&amp;DL232&amp;".xlsx')"</f>
        <v>ind_139 = xlsread('spillover_mujeres_139.xlsx')</v>
      </c>
      <c r="DQ234" s="1"/>
      <c r="EG234">
        <v>88</v>
      </c>
      <c r="EH234" s="3" t="str">
        <f>"%PROVINCIA "&amp;EG234</f>
        <v>%PROVINCIA 88</v>
      </c>
      <c r="HS234">
        <v>80</v>
      </c>
      <c r="HT234" t="str">
        <f>"    lb_vec_"&amp;HS234&amp;"(s) = lb_"&amp;HS234&amp;";"</f>
        <v xml:space="preserve">    lb_vec_80(s) = lb_80;</v>
      </c>
      <c r="HZ234">
        <v>107</v>
      </c>
      <c r="IA234" t="s">
        <v>37</v>
      </c>
      <c r="IG234">
        <v>139</v>
      </c>
      <c r="IH234" t="str">
        <f>"xlswrite('G:\Mi unidad\1. PROYECTOS TELLO 2022\SCM SPILL OVERS\outputs\pobreza\bajo_niv_educ\1%\simulacion_1\output_tests.xlsx',p_value_vec_"&amp;IG234&amp;"','p_value_vec_"&amp;IG234&amp;"');"</f>
        <v>xlswrite('G:\Mi unidad\1. PROYECTOS TELLO 2022\SCM SPILL OVERS\outputs\pobreza\bajo_niv_educ\1%\simulacion_1\output_tests.xlsx',p_value_vec_139','p_value_vec_139');</v>
      </c>
      <c r="IU234">
        <v>139</v>
      </c>
      <c r="IV234" t="str">
        <f>"xlswrite('G:\Mi unidad\1. PROYECTOS TELLO 2022\SCM SPILL OVERS\outputs\pobreza\bajo_ingreso\1%\simulacion_1\output_tests.xlsx',p_value_vec_"&amp;IU234&amp;"','p_value_vec_"&amp;IU234&amp;"');"</f>
        <v>xlswrite('G:\Mi unidad\1. PROYECTOS TELLO 2022\SCM SPILL OVERS\outputs\pobreza\bajo_ingreso\1%\simulacion_1\output_tests.xlsx',p_value_vec_139','p_value_vec_139');</v>
      </c>
      <c r="JG234">
        <v>139</v>
      </c>
      <c r="JH234" t="str">
        <f>"xlswrite('G:\Mi unidad\1. PROYECTOS TELLO 2022\SCM SPILL OVERS\outputs\pobreza\densidad\1%\simulacion_1\output_tests.xlsx',p_value_vec_"&amp;JG234&amp;"','p_value_vec_"&amp;JG234&amp;"');"</f>
        <v>xlswrite('G:\Mi unidad\1. PROYECTOS TELLO 2022\SCM SPILL OVERS\outputs\pobreza\densidad\1%\simulacion_1\output_tests.xlsx',p_value_vec_139','p_value_vec_139');</v>
      </c>
      <c r="JS234">
        <v>139</v>
      </c>
      <c r="JT234" t="str">
        <f>"xlswrite('G:\Mi unidad\1. PROYECTOS TELLO 2022\SCM SPILL OVERS\outputs\pobreza\densidad_g\1%\simulacion_1\output_tests.xlsx',p_value_vec_"&amp;JS234&amp;"','p_value_vec_"&amp;JS234&amp;"');"</f>
        <v>xlswrite('G:\Mi unidad\1. PROYECTOS TELLO 2022\SCM SPILL OVERS\outputs\pobreza\densidad_g\1%\simulacion_1\output_tests.xlsx',p_value_vec_139','p_value_vec_139');</v>
      </c>
      <c r="KE234">
        <v>139</v>
      </c>
      <c r="KF234" t="str">
        <f>"xlswrite('G:\Mi unidad\1. PROYECTOS TELLO 2022\SCM SPILL OVERS\outputs\pobreza\distancia_centro_salud\1%\simulacion_1\output_tests.xlsx',p_value_vec_"&amp;KE234&amp;"','p_value_vec_"&amp;KE234&amp;"');"</f>
        <v>xlswrite('G:\Mi unidad\1. PROYECTOS TELLO 2022\SCM SPILL OVERS\outputs\pobreza\distancia_centro_salud\1%\simulacion_1\output_tests.xlsx',p_value_vec_139','p_value_vec_139');</v>
      </c>
      <c r="KR234">
        <v>139</v>
      </c>
      <c r="KS234" t="str">
        <f>"xlswrite('G:\Mi unidad\1. PROYECTOS TELLO 2022\SCM SPILL OVERS\outputs\pobreza\informalidad\1%\simulacion_1\output_tests.xlsx',p_value_vec_"&amp;KR234&amp;"','p_value_vec_"&amp;KR234&amp;"');"</f>
        <v>xlswrite('G:\Mi unidad\1. PROYECTOS TELLO 2022\SCM SPILL OVERS\outputs\pobreza\informalidad\1%\simulacion_1\output_tests.xlsx',p_value_vec_139','p_value_vec_139');</v>
      </c>
      <c r="LE234">
        <v>139</v>
      </c>
      <c r="LF234" t="str">
        <f>"xlswrite('G:\Mi unidad\1. PROYECTOS TELLO 2022\SCM SPILL OVERS\outputs\pobreza\alimentos\1%\simulacion_1\output_tests.xlsx',p_value_vec_"&amp;LE234&amp;"','p_value_vec_"&amp;LE234&amp;"');"</f>
        <v>xlswrite('G:\Mi unidad\1. PROYECTOS TELLO 2022\SCM SPILL OVERS\outputs\pobreza\alimentos\1%\simulacion_1\output_tests.xlsx',p_value_vec_139','p_value_vec_139');</v>
      </c>
      <c r="LL234">
        <v>139</v>
      </c>
      <c r="LM234" t="str">
        <f>"xlswrite('G:\Mi unidad\1. PROYECTOS TELLO 2022\SCM SPILL OVERS\outputs\pobreza\jefe_hogar\1%\simulacion_1\output_tests.xlsx',p_value_vec_"&amp;LL234&amp;"','p_value_vec_"&amp;LL234&amp;"');"</f>
        <v>xlswrite('G:\Mi unidad\1. PROYECTOS TELLO 2022\SCM SPILL OVERS\outputs\pobreza\jefe_hogar\1%\simulacion_1\output_tests.xlsx',p_value_vec_139','p_value_vec_139');</v>
      </c>
      <c r="LS234">
        <v>139</v>
      </c>
      <c r="LT234" t="str">
        <f>"xlswrite('G:\Mi unidad\1. PROYECTOS TELLO 2022\SCM SPILL OVERS\outputs\pobreza\mujeres\1%\simulacion_1\output_tests.xlsx',p_value_vec_"&amp;LS234&amp;"','p_value_vec_"&amp;LS234&amp;"');"</f>
        <v>xlswrite('G:\Mi unidad\1. PROYECTOS TELLO 2022\SCM SPILL OVERS\outputs\pobreza\mujeres\1%\simulacion_1\output_tests.xlsx',p_value_vec_139','p_value_vec_139');</v>
      </c>
      <c r="ME234">
        <v>139</v>
      </c>
      <c r="MF234" t="str">
        <f>"xlswrite('G:\Mi unidad\1. PROYECTOS TELLO 2022\SCM SPILL OVERS\outputs\pobreza\criminalidad\1%\simulacion_1\output_tests.xlsx',p_value_vec_"&amp;ME234&amp;"','p_value_vec_"&amp;ME234&amp;"');"</f>
        <v>xlswrite('G:\Mi unidad\1. PROYECTOS TELLO 2022\SCM SPILL OVERS\outputs\pobreza\criminalidad\1%\simulacion_1\output_tests.xlsx',p_value_vec_139','p_value_vec_139');</v>
      </c>
    </row>
    <row r="235" spans="64:344" x14ac:dyDescent="0.3">
      <c r="BL235">
        <v>139</v>
      </c>
      <c r="BR235">
        <v>139</v>
      </c>
      <c r="BS235" s="1" t="str">
        <f>"A_"&amp;BR232&amp;" = eye(N);"</f>
        <v>A_139 = eye(N);</v>
      </c>
      <c r="BX235">
        <v>139</v>
      </c>
      <c r="BY235" s="1" t="str">
        <f>"A_"&amp;BX232&amp;" = eye(N);"</f>
        <v>A_139 = eye(N);</v>
      </c>
      <c r="CD235">
        <v>139</v>
      </c>
      <c r="CE235" s="1" t="str">
        <f>"A_"&amp;CD232&amp;" = eye(N);"</f>
        <v>A_139 = eye(N);</v>
      </c>
      <c r="CJ235">
        <v>139</v>
      </c>
      <c r="CK235" s="1" t="str">
        <f>"A_"&amp;CJ232&amp;" = eye(N);"</f>
        <v>A_139 = eye(N);</v>
      </c>
      <c r="CP235">
        <v>139</v>
      </c>
      <c r="CQ235" s="1" t="str">
        <f>"A_"&amp;CP232&amp;" = eye(N);"</f>
        <v>A_139 = eye(N);</v>
      </c>
      <c r="CW235">
        <v>139</v>
      </c>
      <c r="CX235" t="str">
        <f>"% Provincia_"&amp;CW235</f>
        <v>% Provincia_139</v>
      </c>
      <c r="DB235">
        <v>139</v>
      </c>
      <c r="DC235" s="1" t="str">
        <f>"A_"&amp;DB232&amp;" = eye(N);"</f>
        <v>A_139 = eye(N);</v>
      </c>
      <c r="DG235">
        <v>139</v>
      </c>
      <c r="DH235" s="1" t="str">
        <f>"A_"&amp;DG232&amp;" = eye(N);"</f>
        <v>A_139 = eye(N);</v>
      </c>
      <c r="DL235">
        <v>139</v>
      </c>
      <c r="DM235" s="1" t="str">
        <f>"A_"&amp;DL232&amp;" = eye(N);"</f>
        <v>A_139 = eye(N);</v>
      </c>
      <c r="DQ235" s="1"/>
      <c r="EG235">
        <v>88</v>
      </c>
      <c r="EH235" s="3" t="s">
        <v>17</v>
      </c>
      <c r="HS235">
        <v>80</v>
      </c>
      <c r="HT235" t="str">
        <f>"    ub_vec_"&amp;HS235&amp;"(s) = ub_"&amp;HS234&amp;";"</f>
        <v xml:space="preserve">    ub_vec_80(s) = ub_80;</v>
      </c>
      <c r="HZ235">
        <v>107</v>
      </c>
      <c r="IA235" t="str">
        <f>"    spillover_test_"&amp;HZ235&amp;"(s) = sp_andrews(Y_pre_"&amp;HZ235&amp;",pobreza_"&amp;HZ235&amp;"(:,T+s),A_"&amp;HZ235&amp;",C,d,alpha_sig);"</f>
        <v xml:space="preserve">    spillover_test_107(s) = sp_andrews(Y_pre_107,pobreza_107(:,T+s),A_107,C,d,alpha_sig);</v>
      </c>
      <c r="IG235">
        <v>139</v>
      </c>
      <c r="IH235" t="str">
        <f>"xlswrite('G:\Mi unidad\1. PROYECTOS TELLO 2022\SCM SPILL OVERS\outputs\pobreza\bajo_niv_educ\1%\simulacion_1\output_tests.xlsx',alpha1_hat_vec_"&amp;IG235&amp;"','alpha1_hat_vec_"&amp;IG235&amp;"');"</f>
        <v>xlswrite('G:\Mi unidad\1. PROYECTOS TELLO 2022\SCM SPILL OVERS\outputs\pobreza\bajo_niv_educ\1%\simulacion_1\output_tests.xlsx',alpha1_hat_vec_139','alpha1_hat_vec_139');</v>
      </c>
      <c r="IU235">
        <v>139</v>
      </c>
      <c r="IV235" t="str">
        <f>"xlswrite('G:\Mi unidad\1. PROYECTOS TELLO 2022\SCM SPILL OVERS\outputs\pobreza\bajo_ingreso\1%\simulacion_1\output_tests.xlsx',alpha1_hat_vec_"&amp;IU235&amp;"','alpha1_hat_vec_"&amp;IU235&amp;"');"</f>
        <v>xlswrite('G:\Mi unidad\1. PROYECTOS TELLO 2022\SCM SPILL OVERS\outputs\pobreza\bajo_ingreso\1%\simulacion_1\output_tests.xlsx',alpha1_hat_vec_139','alpha1_hat_vec_139');</v>
      </c>
      <c r="JG235">
        <v>139</v>
      </c>
      <c r="JH235" t="str">
        <f>"xlswrite('G:\Mi unidad\1. PROYECTOS TELLO 2022\SCM SPILL OVERS\outputs\pobreza\densidad\1%\simulacion_1\output_tests.xlsx',alpha1_hat_vec_"&amp;JG235&amp;"','alpha1_hat_vec_"&amp;JG235&amp;"');"</f>
        <v>xlswrite('G:\Mi unidad\1. PROYECTOS TELLO 2022\SCM SPILL OVERS\outputs\pobreza\densidad\1%\simulacion_1\output_tests.xlsx',alpha1_hat_vec_139','alpha1_hat_vec_139');</v>
      </c>
      <c r="JS235">
        <v>139</v>
      </c>
      <c r="JT235" t="str">
        <f>"xlswrite('G:\Mi unidad\1. PROYECTOS TELLO 2022\SCM SPILL OVERS\outputs\pobreza\densidad_g\1%\simulacion_1\output_tests.xlsx',alpha1_hat_vec_"&amp;JS235&amp;"','alpha1_hat_vec_"&amp;JS235&amp;"');"</f>
        <v>xlswrite('G:\Mi unidad\1. PROYECTOS TELLO 2022\SCM SPILL OVERS\outputs\pobreza\densidad_g\1%\simulacion_1\output_tests.xlsx',alpha1_hat_vec_139','alpha1_hat_vec_139');</v>
      </c>
      <c r="KE235">
        <v>139</v>
      </c>
      <c r="KF235" t="str">
        <f>"xlswrite('G:\Mi unidad\1. PROYECTOS TELLO 2022\SCM SPILL OVERS\outputs\pobreza\distancia_centro_salud\1%\simulacion_1\output_tests.xlsx',alpha1_hat_vec_"&amp;KE235&amp;"','alpha1_hat_vec_"&amp;KE235&amp;"');"</f>
        <v>xlswrite('G:\Mi unidad\1. PROYECTOS TELLO 2022\SCM SPILL OVERS\outputs\pobreza\distancia_centro_salud\1%\simulacion_1\output_tests.xlsx',alpha1_hat_vec_139','alpha1_hat_vec_139');</v>
      </c>
      <c r="KR235">
        <v>139</v>
      </c>
      <c r="KS235" t="str">
        <f>"xlswrite('G:\Mi unidad\1. PROYECTOS TELLO 2022\SCM SPILL OVERS\outputs\pobreza\informalidad\1%\simulacion_1\output_tests.xlsx',alpha1_hat_vec_"&amp;KR235&amp;"','alpha1_hat_vec_"&amp;KR235&amp;"');"</f>
        <v>xlswrite('G:\Mi unidad\1. PROYECTOS TELLO 2022\SCM SPILL OVERS\outputs\pobreza\informalidad\1%\simulacion_1\output_tests.xlsx',alpha1_hat_vec_139','alpha1_hat_vec_139');</v>
      </c>
      <c r="LE235">
        <v>139</v>
      </c>
      <c r="LF235" t="str">
        <f>"xlswrite('G:\Mi unidad\1. PROYECTOS TELLO 2022\SCM SPILL OVERS\outputs\pobreza\alimentos\1%\simulacion_1\output_tests.xlsx',alpha1_hat_vec_"&amp;LE235&amp;"','alpha1_hat_vec_"&amp;LE235&amp;"');"</f>
        <v>xlswrite('G:\Mi unidad\1. PROYECTOS TELLO 2022\SCM SPILL OVERS\outputs\pobreza\alimentos\1%\simulacion_1\output_tests.xlsx',alpha1_hat_vec_139','alpha1_hat_vec_139');</v>
      </c>
      <c r="LL235">
        <v>139</v>
      </c>
      <c r="LM235" t="str">
        <f>"xlswrite('G:\Mi unidad\1. PROYECTOS TELLO 2022\SCM SPILL OVERS\outputs\pobreza\jefe_hogar\1%\simulacion_1\output_tests.xlsx',alpha1_hat_vec_"&amp;LL235&amp;"','alpha1_hat_vec_"&amp;LL235&amp;"');"</f>
        <v>xlswrite('G:\Mi unidad\1. PROYECTOS TELLO 2022\SCM SPILL OVERS\outputs\pobreza\jefe_hogar\1%\simulacion_1\output_tests.xlsx',alpha1_hat_vec_139','alpha1_hat_vec_139');</v>
      </c>
      <c r="LS235">
        <v>139</v>
      </c>
      <c r="LT235" t="str">
        <f>"xlswrite('G:\Mi unidad\1. PROYECTOS TELLO 2022\SCM SPILL OVERS\outputs\pobreza\mujeres\1%\simulacion_1\output_tests.xlsx',alpha1_hat_vec_"&amp;LS235&amp;"','alpha1_hat_vec_"&amp;LS235&amp;"');"</f>
        <v>xlswrite('G:\Mi unidad\1. PROYECTOS TELLO 2022\SCM SPILL OVERS\outputs\pobreza\mujeres\1%\simulacion_1\output_tests.xlsx',alpha1_hat_vec_139','alpha1_hat_vec_139');</v>
      </c>
      <c r="ME235">
        <v>139</v>
      </c>
      <c r="MF235" t="str">
        <f>"xlswrite('G:\Mi unidad\1. PROYECTOS TELLO 2022\SCM SPILL OVERS\outputs\pobreza\criminalidad\1%\simulacion_1\output_tests.xlsx',alpha1_hat_vec_"&amp;ME235&amp;"','alpha1_hat_vec_"&amp;ME235&amp;"');"</f>
        <v>xlswrite('G:\Mi unidad\1. PROYECTOS TELLO 2022\SCM SPILL OVERS\outputs\pobreza\criminalidad\1%\simulacion_1\output_tests.xlsx',alpha1_hat_vec_139','alpha1_hat_vec_139');</v>
      </c>
    </row>
    <row r="236" spans="64:344" x14ac:dyDescent="0.3">
      <c r="BL236">
        <v>139</v>
      </c>
      <c r="BR236">
        <v>139</v>
      </c>
      <c r="BS236" s="1" t="str">
        <f>"A_"&amp;BR232&amp;"(:,ind_"&amp;BR232&amp;" == 0) = [];"</f>
        <v>A_139(:,ind_139 == 0) = [];</v>
      </c>
      <c r="BX236">
        <v>139</v>
      </c>
      <c r="BY236" s="1" t="str">
        <f>"A_"&amp;BX232&amp;"(:,ind_"&amp;BX232&amp;" == 0) = [];"</f>
        <v>A_139(:,ind_139 == 0) = [];</v>
      </c>
      <c r="CD236">
        <v>139</v>
      </c>
      <c r="CE236" s="1" t="str">
        <f>"A_"&amp;CD232&amp;"(:,ind_"&amp;CD232&amp;" == 0) = [];"</f>
        <v>A_139(:,ind_139 == 0) = [];</v>
      </c>
      <c r="CJ236">
        <v>139</v>
      </c>
      <c r="CK236" s="1" t="str">
        <f>"A_"&amp;CJ232&amp;"(:,ind_"&amp;CJ232&amp;" == 0) = [];"</f>
        <v>A_139(:,ind_139 == 0) = [];</v>
      </c>
      <c r="CP236">
        <v>139</v>
      </c>
      <c r="CQ236" s="1" t="str">
        <f>"A_"&amp;CP232&amp;"(:,ind_"&amp;CP232&amp;" == 0) = [];"</f>
        <v>A_139(:,ind_139 == 0) = [];</v>
      </c>
      <c r="CW236">
        <v>139</v>
      </c>
      <c r="CX236" s="1" t="str">
        <f>"ind_"&amp;CW234&amp;" = xlsread('spillover_alimentos_"&amp;CW234&amp;".xlsx')"</f>
        <v>ind_139 = xlsread('spillover_alimentos_139.xlsx')</v>
      </c>
      <c r="DB236">
        <v>139</v>
      </c>
      <c r="DC236" s="1" t="str">
        <f>"A_"&amp;DB232&amp;"(:,ind_"&amp;DB232&amp;" == 0) = [];"</f>
        <v>A_139(:,ind_139 == 0) = [];</v>
      </c>
      <c r="DG236">
        <v>139</v>
      </c>
      <c r="DH236" s="1" t="str">
        <f>"A_"&amp;DG232&amp;"(:,ind_"&amp;DG232&amp;" == 0) = [];"</f>
        <v>A_139(:,ind_139 == 0) = [];</v>
      </c>
      <c r="DL236">
        <v>139</v>
      </c>
      <c r="DM236" s="1" t="str">
        <f>"A_"&amp;DL232&amp;"(:,ind_"&amp;DL232&amp;" == 0) = [];"</f>
        <v>A_139(:,ind_139 == 0) = [];</v>
      </c>
      <c r="DQ236" s="1"/>
      <c r="EG236">
        <v>88</v>
      </c>
      <c r="EH236" s="1" t="str">
        <f>"Y_Ts_"&amp;EG236&amp;" = Y_"&amp;EG236&amp;"(:,T+s);"</f>
        <v>Y_Ts_88 = Y_88(:,T+s);</v>
      </c>
      <c r="HS236">
        <v>80</v>
      </c>
      <c r="HT236" t="s">
        <v>18</v>
      </c>
      <c r="HZ236">
        <v>107</v>
      </c>
      <c r="IA236" t="s">
        <v>18</v>
      </c>
      <c r="IG236">
        <v>139</v>
      </c>
      <c r="IH236" t="str">
        <f>"xlswrite('G:\Mi unidad\1. PROYECTOS TELLO 2022\SCM SPILL OVERS\outputs\pobreza\bajo_niv_educ\1%\simulacion_1\output_tests.xlsx',spillover_test_"&amp;IG236&amp;"','sp_test_"&amp;IG236&amp;"');"</f>
        <v>xlswrite('G:\Mi unidad\1. PROYECTOS TELLO 2022\SCM SPILL OVERS\outputs\pobreza\bajo_niv_educ\1%\simulacion_1\output_tests.xlsx',spillover_test_139','sp_test_139');</v>
      </c>
      <c r="IU236">
        <v>139</v>
      </c>
      <c r="IV236" t="str">
        <f>"xlswrite('G:\Mi unidad\1. PROYECTOS TELLO 2022\SCM SPILL OVERS\outputs\pobreza\bajo_ingreso\1%\simulacion_1\output_tests.xlsx',spillover_test_"&amp;IU236&amp;"','sp_test_"&amp;IU236&amp;"');"</f>
        <v>xlswrite('G:\Mi unidad\1. PROYECTOS TELLO 2022\SCM SPILL OVERS\outputs\pobreza\bajo_ingreso\1%\simulacion_1\output_tests.xlsx',spillover_test_139','sp_test_139');</v>
      </c>
      <c r="JG236">
        <v>139</v>
      </c>
      <c r="JH236" t="str">
        <f>"xlswrite('G:\Mi unidad\1. PROYECTOS TELLO 2022\SCM SPILL OVERS\outputs\pobreza\densidad\1%\simulacion_1\output_tests.xlsx',spillover_test_"&amp;JG236&amp;"','sp_test_"&amp;JG236&amp;"');"</f>
        <v>xlswrite('G:\Mi unidad\1. PROYECTOS TELLO 2022\SCM SPILL OVERS\outputs\pobreza\densidad\1%\simulacion_1\output_tests.xlsx',spillover_test_139','sp_test_139');</v>
      </c>
      <c r="JS236">
        <v>139</v>
      </c>
      <c r="JT236" t="str">
        <f>"xlswrite('G:\Mi unidad\1. PROYECTOS TELLO 2022\SCM SPILL OVERS\outputs\pobreza\densidad_g\1%\simulacion_1\output_tests.xlsx',spillover_test_"&amp;JS236&amp;"','sp_test_"&amp;JS236&amp;"');"</f>
        <v>xlswrite('G:\Mi unidad\1. PROYECTOS TELLO 2022\SCM SPILL OVERS\outputs\pobreza\densidad_g\1%\simulacion_1\output_tests.xlsx',spillover_test_139','sp_test_139');</v>
      </c>
      <c r="KE236">
        <v>139</v>
      </c>
      <c r="KF236" t="str">
        <f>"xlswrite('G:\Mi unidad\1. PROYECTOS TELLO 2022\SCM SPILL OVERS\outputs\pobreza\distancia_centro_salud\1%\simulacion_1\output_tests.xlsx',spillover_test_"&amp;KE236&amp;"','sp_test_"&amp;KE236&amp;"');"</f>
        <v>xlswrite('G:\Mi unidad\1. PROYECTOS TELLO 2022\SCM SPILL OVERS\outputs\pobreza\distancia_centro_salud\1%\simulacion_1\output_tests.xlsx',spillover_test_139','sp_test_139');</v>
      </c>
      <c r="KR236">
        <v>139</v>
      </c>
      <c r="KS236" t="str">
        <f>"xlswrite('G:\Mi unidad\1. PROYECTOS TELLO 2022\SCM SPILL OVERS\outputs\pobreza\informalidad\1%\simulacion_1\output_tests.xlsx',spillover_test_"&amp;KR236&amp;"','sp_test_"&amp;KR236&amp;"');"</f>
        <v>xlswrite('G:\Mi unidad\1. PROYECTOS TELLO 2022\SCM SPILL OVERS\outputs\pobreza\informalidad\1%\simulacion_1\output_tests.xlsx',spillover_test_139','sp_test_139');</v>
      </c>
      <c r="LE236">
        <v>139</v>
      </c>
      <c r="LF236" t="str">
        <f>"xlswrite('G:\Mi unidad\1. PROYECTOS TELLO 2022\SCM SPILL OVERS\outputs\pobreza\alimentos\1%\simulacion_1\output_tests.xlsx',spillover_test_"&amp;LE236&amp;"','sp_test_"&amp;LE236&amp;"');"</f>
        <v>xlswrite('G:\Mi unidad\1. PROYECTOS TELLO 2022\SCM SPILL OVERS\outputs\pobreza\alimentos\1%\simulacion_1\output_tests.xlsx',spillover_test_139','sp_test_139');</v>
      </c>
      <c r="LL236">
        <v>139</v>
      </c>
      <c r="LM236" t="str">
        <f>"xlswrite('G:\Mi unidad\1. PROYECTOS TELLO 2022\SCM SPILL OVERS\outputs\pobreza\jefe_hogar\1%\simulacion_1\output_tests.xlsx',spillover_test_"&amp;LL236&amp;"','sp_test_"&amp;LL236&amp;"');"</f>
        <v>xlswrite('G:\Mi unidad\1. PROYECTOS TELLO 2022\SCM SPILL OVERS\outputs\pobreza\jefe_hogar\1%\simulacion_1\output_tests.xlsx',spillover_test_139','sp_test_139');</v>
      </c>
      <c r="LS236">
        <v>139</v>
      </c>
      <c r="LT236" t="str">
        <f>"xlswrite('G:\Mi unidad\1. PROYECTOS TELLO 2022\SCM SPILL OVERS\outputs\pobreza\mujeres\1%\simulacion_1\output_tests.xlsx',spillover_test_"&amp;LS236&amp;"','sp_test_"&amp;LS236&amp;"');"</f>
        <v>xlswrite('G:\Mi unidad\1. PROYECTOS TELLO 2022\SCM SPILL OVERS\outputs\pobreza\mujeres\1%\simulacion_1\output_tests.xlsx',spillover_test_139','sp_test_139');</v>
      </c>
      <c r="ME236">
        <v>139</v>
      </c>
      <c r="MF236" t="str">
        <f>"xlswrite('G:\Mi unidad\1. PROYECTOS TELLO 2022\SCM SPILL OVERS\outputs\pobreza\criminalidad\1%\simulacion_1\output_tests.xlsx',spillover_test_"&amp;ME236&amp;"','sp_test_"&amp;ME236&amp;"');"</f>
        <v>xlswrite('G:\Mi unidad\1. PROYECTOS TELLO 2022\SCM SPILL OVERS\outputs\pobreza\criminalidad\1%\simulacion_1\output_tests.xlsx',spillover_test_139','sp_test_139');</v>
      </c>
    </row>
    <row r="237" spans="64:344" x14ac:dyDescent="0.3">
      <c r="BL237">
        <v>140</v>
      </c>
      <c r="BM237" s="1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P237">
        <v>140</v>
      </c>
      <c r="CQ237" t="str">
        <f>"%A_"&amp;CP237</f>
        <v>%A_140</v>
      </c>
      <c r="CW237">
        <v>140</v>
      </c>
      <c r="CX237" s="1" t="str">
        <f>"A_"&amp;CW234&amp;" = eye(N);"</f>
        <v>A_139 = eye(N);</v>
      </c>
      <c r="DB237">
        <v>140</v>
      </c>
      <c r="DC237" t="str">
        <f>"%A_"&amp;DB237</f>
        <v>%A_140</v>
      </c>
      <c r="DG237">
        <v>140</v>
      </c>
      <c r="DH237" t="str">
        <f>"%A_"&amp;DG237</f>
        <v>%A_140</v>
      </c>
      <c r="DL237">
        <v>140</v>
      </c>
      <c r="DM237" t="str">
        <f>"%A_"&amp;DL237</f>
        <v>%A_140</v>
      </c>
      <c r="DQ237" s="1"/>
      <c r="EG237">
        <v>88</v>
      </c>
      <c r="EH237" s="1" t="str">
        <f>"gamma_hat_"&amp;EG236&amp;" = (A_"&amp;EG236&amp;"'*M_hat_"&amp;EG236&amp;"*A_"&amp;EG236&amp;")\(A_"&amp;EG236&amp;"'*(eye(N)-B_hat_"&amp;EG236&amp;")'*((eye(N)-B_hat_"&amp;EG236&amp;")*Y_Ts_"&amp;EG236&amp;"-a_hat_"&amp;EG236&amp;"));"</f>
        <v>gamma_hat_88 = (A_88'*M_hat_88*A_88)\(A_88'*(eye(N)-B_hat_88)'*((eye(N)-B_hat_88)*Y_Ts_88-a_hat_88));</v>
      </c>
      <c r="HS237">
        <v>84</v>
      </c>
      <c r="HT237" t="str">
        <f>"p_value_vec_"&amp;HS237&amp;" = zeros(1,S);"</f>
        <v>p_value_vec_84 = zeros(1,S);</v>
      </c>
      <c r="HZ237">
        <v>108</v>
      </c>
      <c r="IA237" t="str">
        <f>"spillover_test_"&amp;HZ237&amp;" = zeros(1,S);"</f>
        <v>spillover_test_108 = zeros(1,S);</v>
      </c>
      <c r="IG237">
        <v>140</v>
      </c>
      <c r="IH237" t="str">
        <f>"xlswrite('G:\Mi unidad\1. PROYECTOS TELLO 2022\SCM SPILL OVERS\outputs\pobreza\bajo_niv_educ\1%\simulacion_1\output_tests.xlsx',lb_vec_"&amp;IG237&amp;"','lb_vec_"&amp;IG237&amp;"');"</f>
        <v>xlswrite('G:\Mi unidad\1. PROYECTOS TELLO 2022\SCM SPILL OVERS\outputs\pobreza\bajo_niv_educ\1%\simulacion_1\output_tests.xlsx',lb_vec_140','lb_vec_140');</v>
      </c>
      <c r="IU237">
        <v>140</v>
      </c>
      <c r="IV237" t="str">
        <f>"xlswrite('G:\Mi unidad\1. PROYECTOS TELLO 2022\SCM SPILL OVERS\outputs\pobreza\bajo_ingreso\1%\simulacion_1\output_tests.xlsx',lb_vec_"&amp;IU237&amp;"','lb_vec_"&amp;IU237&amp;"');"</f>
        <v>xlswrite('G:\Mi unidad\1. PROYECTOS TELLO 2022\SCM SPILL OVERS\outputs\pobreza\bajo_ingreso\1%\simulacion_1\output_tests.xlsx',lb_vec_140','lb_vec_140');</v>
      </c>
      <c r="JG237">
        <v>140</v>
      </c>
      <c r="JH237" t="str">
        <f>"xlswrite('G:\Mi unidad\1. PROYECTOS TELLO 2022\SCM SPILL OVERS\outputs\pobreza\densidad\1%\simulacion_1\output_tests.xlsx',lb_vec_"&amp;JG237&amp;"','lb_vec_"&amp;JG237&amp;"');"</f>
        <v>xlswrite('G:\Mi unidad\1. PROYECTOS TELLO 2022\SCM SPILL OVERS\outputs\pobreza\densidad\1%\simulacion_1\output_tests.xlsx',lb_vec_140','lb_vec_140');</v>
      </c>
      <c r="JS237">
        <v>140</v>
      </c>
      <c r="JT237" t="str">
        <f>"xlswrite('G:\Mi unidad\1. PROYECTOS TELLO 2022\SCM SPILL OVERS\outputs\pobreza\densidad_g\1%\simulacion_1\output_tests.xlsx',lb_vec_"&amp;JS237&amp;"','lb_vec_"&amp;JS237&amp;"');"</f>
        <v>xlswrite('G:\Mi unidad\1. PROYECTOS TELLO 2022\SCM SPILL OVERS\outputs\pobreza\densidad_g\1%\simulacion_1\output_tests.xlsx',lb_vec_140','lb_vec_140');</v>
      </c>
      <c r="KE237">
        <v>140</v>
      </c>
      <c r="KF237" t="str">
        <f>"xlswrite('G:\Mi unidad\1. PROYECTOS TELLO 2022\SCM SPILL OVERS\outputs\pobreza\distancia_centro_salud\1%\simulacion_1\output_tests.xlsx',lb_vec_"&amp;KE237&amp;"','lb_vec_"&amp;KE237&amp;"');"</f>
        <v>xlswrite('G:\Mi unidad\1. PROYECTOS TELLO 2022\SCM SPILL OVERS\outputs\pobreza\distancia_centro_salud\1%\simulacion_1\output_tests.xlsx',lb_vec_140','lb_vec_140');</v>
      </c>
      <c r="KR237">
        <v>140</v>
      </c>
      <c r="KS237" t="str">
        <f>"xlswrite('G:\Mi unidad\1. PROYECTOS TELLO 2022\SCM SPILL OVERS\outputs\pobreza\informalidad\1%\simulacion_1\output_tests.xlsx',lb_vec_"&amp;KR237&amp;"','lb_vec_"&amp;KR237&amp;"');"</f>
        <v>xlswrite('G:\Mi unidad\1. PROYECTOS TELLO 2022\SCM SPILL OVERS\outputs\pobreza\informalidad\1%\simulacion_1\output_tests.xlsx',lb_vec_140','lb_vec_140');</v>
      </c>
      <c r="LE237">
        <v>140</v>
      </c>
      <c r="LF237" t="str">
        <f>"xlswrite('G:\Mi unidad\1. PROYECTOS TELLO 2022\SCM SPILL OVERS\outputs\pobreza\alimentos\1%\simulacion_1\output_tests.xlsx',lb_vec_"&amp;LE237&amp;"','lb_vec_"&amp;LE237&amp;"');"</f>
        <v>xlswrite('G:\Mi unidad\1. PROYECTOS TELLO 2022\SCM SPILL OVERS\outputs\pobreza\alimentos\1%\simulacion_1\output_tests.xlsx',lb_vec_140','lb_vec_140');</v>
      </c>
      <c r="LL237">
        <v>140</v>
      </c>
      <c r="LM237" t="str">
        <f>"xlswrite('G:\Mi unidad\1. PROYECTOS TELLO 2022\SCM SPILL OVERS\outputs\pobreza\jefe_hogar\1%\simulacion_1\output_tests.xlsx',lb_vec_"&amp;LL237&amp;"','lb_vec_"&amp;LL237&amp;"');"</f>
        <v>xlswrite('G:\Mi unidad\1. PROYECTOS TELLO 2022\SCM SPILL OVERS\outputs\pobreza\jefe_hogar\1%\simulacion_1\output_tests.xlsx',lb_vec_140','lb_vec_140');</v>
      </c>
      <c r="LS237">
        <v>140</v>
      </c>
      <c r="LT237" t="str">
        <f>"xlswrite('G:\Mi unidad\1. PROYECTOS TELLO 2022\SCM SPILL OVERS\outputs\pobreza\mujeres\1%\simulacion_1\output_tests.xlsx',lb_vec_"&amp;LS237&amp;"','lb_vec_"&amp;LS237&amp;"');"</f>
        <v>xlswrite('G:\Mi unidad\1. PROYECTOS TELLO 2022\SCM SPILL OVERS\outputs\pobreza\mujeres\1%\simulacion_1\output_tests.xlsx',lb_vec_140','lb_vec_140');</v>
      </c>
      <c r="ME237">
        <v>140</v>
      </c>
      <c r="MF237" t="str">
        <f>"xlswrite('G:\Mi unidad\1. PROYECTOS TELLO 2022\SCM SPILL OVERS\outputs\pobreza\criminalidad\1%\simulacion_1\output_tests.xlsx',lb_vec_"&amp;ME237&amp;"','lb_vec_"&amp;ME237&amp;"');"</f>
        <v>xlswrite('G:\Mi unidad\1. PROYECTOS TELLO 2022\SCM SPILL OVERS\outputs\pobreza\criminalidad\1%\simulacion_1\output_tests.xlsx',lb_vec_140','lb_vec_140');</v>
      </c>
    </row>
    <row r="238" spans="64:344" x14ac:dyDescent="0.3">
      <c r="BL238">
        <v>140</v>
      </c>
      <c r="BM238" s="1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P238">
        <v>140</v>
      </c>
      <c r="CQ238" t="str">
        <f>"% Provincia_"&amp;CP238</f>
        <v>% Provincia_140</v>
      </c>
      <c r="CW238">
        <v>140</v>
      </c>
      <c r="CX238" s="1" t="str">
        <f>"A_"&amp;CW234&amp;"(:,ind_"&amp;CW234&amp;" == 0) = [];"</f>
        <v>A_139(:,ind_139 == 0) = [];</v>
      </c>
      <c r="DB238">
        <v>140</v>
      </c>
      <c r="DC238" t="str">
        <f>"% Provincia_"&amp;DB238</f>
        <v>% Provincia_140</v>
      </c>
      <c r="DG238">
        <v>140</v>
      </c>
      <c r="DH238" t="str">
        <f>"% Provincia_"&amp;DG238</f>
        <v>% Provincia_140</v>
      </c>
      <c r="DL238">
        <v>140</v>
      </c>
      <c r="DM238" t="str">
        <f>"% Provincia_"&amp;DL238</f>
        <v>% Provincia_140</v>
      </c>
      <c r="DQ238" s="1"/>
      <c r="EG238">
        <v>88</v>
      </c>
      <c r="EH238" s="1" t="str">
        <f>"alpha_hat_"&amp;EG238&amp;" = A_"&amp;EG238&amp;"*gamma_hat_"&amp;EG238&amp;";"</f>
        <v>alpha_hat_88 = A_88*gamma_hat_88;</v>
      </c>
      <c r="HS238">
        <v>84</v>
      </c>
      <c r="HT238" t="str">
        <f>"lb_vec_"&amp;HS238&amp;" = zeros(1,S);"</f>
        <v>lb_vec_84 = zeros(1,S);</v>
      </c>
      <c r="HZ238">
        <v>108</v>
      </c>
      <c r="IA238" t="s">
        <v>35</v>
      </c>
      <c r="IG238">
        <v>140</v>
      </c>
      <c r="IH238" t="str">
        <f>"xlswrite('G:\Mi unidad\1. PROYECTOS TELLO 2022\SCM SPILL OVERS\outputs\pobreza\bajo_niv_educ\1%\simulacion_1\output_tests.xlsx',ub_vec_"&amp;IG238&amp;"','ub_vec_"&amp;IG238&amp;"');"</f>
        <v>xlswrite('G:\Mi unidad\1. PROYECTOS TELLO 2022\SCM SPILL OVERS\outputs\pobreza\bajo_niv_educ\1%\simulacion_1\output_tests.xlsx',ub_vec_140','ub_vec_140');</v>
      </c>
      <c r="IU238">
        <v>140</v>
      </c>
      <c r="IV238" t="str">
        <f>"xlswrite('G:\Mi unidad\1. PROYECTOS TELLO 2022\SCM SPILL OVERS\outputs\pobreza\bajo_ingreso\1%\simulacion_1\output_tests.xlsx',ub_vec_"&amp;IU238&amp;"','ub_vec_"&amp;IU238&amp;"');"</f>
        <v>xlswrite('G:\Mi unidad\1. PROYECTOS TELLO 2022\SCM SPILL OVERS\outputs\pobreza\bajo_ingreso\1%\simulacion_1\output_tests.xlsx',ub_vec_140','ub_vec_140');</v>
      </c>
      <c r="JG238">
        <v>140</v>
      </c>
      <c r="JH238" t="str">
        <f>"xlswrite('G:\Mi unidad\1. PROYECTOS TELLO 2022\SCM SPILL OVERS\outputs\pobreza\densidad\1%\simulacion_1\output_tests.xlsx',ub_vec_"&amp;JG238&amp;"','ub_vec_"&amp;JG238&amp;"');"</f>
        <v>xlswrite('G:\Mi unidad\1. PROYECTOS TELLO 2022\SCM SPILL OVERS\outputs\pobreza\densidad\1%\simulacion_1\output_tests.xlsx',ub_vec_140','ub_vec_140');</v>
      </c>
      <c r="JS238">
        <v>140</v>
      </c>
      <c r="JT238" t="str">
        <f>"xlswrite('G:\Mi unidad\1. PROYECTOS TELLO 2022\SCM SPILL OVERS\outputs\pobreza\densidad_g\1%\simulacion_1\output_tests.xlsx',ub_vec_"&amp;JS238&amp;"','ub_vec_"&amp;JS238&amp;"');"</f>
        <v>xlswrite('G:\Mi unidad\1. PROYECTOS TELLO 2022\SCM SPILL OVERS\outputs\pobreza\densidad_g\1%\simulacion_1\output_tests.xlsx',ub_vec_140','ub_vec_140');</v>
      </c>
      <c r="KE238">
        <v>140</v>
      </c>
      <c r="KF238" t="str">
        <f>"xlswrite('G:\Mi unidad\1. PROYECTOS TELLO 2022\SCM SPILL OVERS\outputs\pobreza\distancia_centro_salud\1%\simulacion_1\output_tests.xlsx',ub_vec_"&amp;KE238&amp;"','ub_vec_"&amp;KE238&amp;"');"</f>
        <v>xlswrite('G:\Mi unidad\1. PROYECTOS TELLO 2022\SCM SPILL OVERS\outputs\pobreza\distancia_centro_salud\1%\simulacion_1\output_tests.xlsx',ub_vec_140','ub_vec_140');</v>
      </c>
      <c r="KR238">
        <v>140</v>
      </c>
      <c r="KS238" t="str">
        <f>"xlswrite('G:\Mi unidad\1. PROYECTOS TELLO 2022\SCM SPILL OVERS\outputs\pobreza\informalidad\1%\simulacion_1\output_tests.xlsx',ub_vec_"&amp;KR238&amp;"','ub_vec_"&amp;KR238&amp;"');"</f>
        <v>xlswrite('G:\Mi unidad\1. PROYECTOS TELLO 2022\SCM SPILL OVERS\outputs\pobreza\informalidad\1%\simulacion_1\output_tests.xlsx',ub_vec_140','ub_vec_140');</v>
      </c>
      <c r="LE238">
        <v>140</v>
      </c>
      <c r="LF238" t="str">
        <f>"xlswrite('G:\Mi unidad\1. PROYECTOS TELLO 2022\SCM SPILL OVERS\outputs\pobreza\alimentos\1%\simulacion_1\output_tests.xlsx',ub_vec_"&amp;LE238&amp;"','ub_vec_"&amp;LE238&amp;"');"</f>
        <v>xlswrite('G:\Mi unidad\1. PROYECTOS TELLO 2022\SCM SPILL OVERS\outputs\pobreza\alimentos\1%\simulacion_1\output_tests.xlsx',ub_vec_140','ub_vec_140');</v>
      </c>
      <c r="LL238">
        <v>140</v>
      </c>
      <c r="LM238" t="str">
        <f>"xlswrite('G:\Mi unidad\1. PROYECTOS TELLO 2022\SCM SPILL OVERS\outputs\pobreza\jefe_hogar\1%\simulacion_1\output_tests.xlsx',ub_vec_"&amp;LL238&amp;"','ub_vec_"&amp;LL238&amp;"');"</f>
        <v>xlswrite('G:\Mi unidad\1. PROYECTOS TELLO 2022\SCM SPILL OVERS\outputs\pobreza\jefe_hogar\1%\simulacion_1\output_tests.xlsx',ub_vec_140','ub_vec_140');</v>
      </c>
      <c r="LS238">
        <v>140</v>
      </c>
      <c r="LT238" t="str">
        <f>"xlswrite('G:\Mi unidad\1. PROYECTOS TELLO 2022\SCM SPILL OVERS\outputs\pobreza\mujeres\1%\simulacion_1\output_tests.xlsx',ub_vec_"&amp;LS238&amp;"','ub_vec_"&amp;LS238&amp;"');"</f>
        <v>xlswrite('G:\Mi unidad\1. PROYECTOS TELLO 2022\SCM SPILL OVERS\outputs\pobreza\mujeres\1%\simulacion_1\output_tests.xlsx',ub_vec_140','ub_vec_140');</v>
      </c>
      <c r="ME238">
        <v>140</v>
      </c>
      <c r="MF238" t="str">
        <f>"xlswrite('G:\Mi unidad\1. PROYECTOS TELLO 2022\SCM SPILL OVERS\outputs\pobreza\criminalidad\1%\simulacion_1\output_tests.xlsx',ub_vec_"&amp;ME238&amp;"','ub_vec_"&amp;ME238&amp;"');"</f>
        <v>xlswrite('G:\Mi unidad\1. PROYECTOS TELLO 2022\SCM SPILL OVERS\outputs\pobreza\criminalidad\1%\simulacion_1\output_tests.xlsx',ub_vec_140','ub_vec_140');</v>
      </c>
    </row>
    <row r="239" spans="64:344" x14ac:dyDescent="0.3">
      <c r="BL239">
        <v>140</v>
      </c>
      <c r="BM239" s="1" t="str">
        <f>"A_"&amp;BL237&amp;"(:,ind_"&amp;BL237&amp;" == 0) = [];"</f>
        <v>A_140(:,ind_140 == 0) = [];</v>
      </c>
      <c r="BR239">
        <v>140</v>
      </c>
      <c r="BS239" s="1" t="str">
        <f>"ind_"&amp;BR237&amp;" = xlsread('spillover_bajo_niv_educ_"&amp;BR237&amp;".xlsx')"</f>
        <v>ind_140 = xlsread('spillover_bajo_niv_educ_140.xlsx')</v>
      </c>
      <c r="BX239">
        <v>140</v>
      </c>
      <c r="BY239" s="1" t="str">
        <f>"ind_"&amp;BX237&amp;" = xlsread('spillover_bajo_ingreso_"&amp;BX237&amp;".xlsx')"</f>
        <v>ind_140 = xlsread('spillover_bajo_ingreso_140.xlsx')</v>
      </c>
      <c r="CD239">
        <v>140</v>
      </c>
      <c r="CE239" s="1" t="str">
        <f>"ind_"&amp;CD237&amp;" = xlsread('spillover_densidad_"&amp;CD237&amp;".xlsx')"</f>
        <v>ind_140 = xlsread('spillover_densidad_140.xlsx')</v>
      </c>
      <c r="CJ239">
        <v>140</v>
      </c>
      <c r="CK239" s="1" t="str">
        <f>"ind_"&amp;CJ237&amp;" = xlsread('spillover_densidad_g_"&amp;CJ237&amp;".xlsx')"</f>
        <v>ind_140 = xlsread('spillover_densidad_g_140.xlsx')</v>
      </c>
      <c r="CP239">
        <v>140</v>
      </c>
      <c r="CQ239" s="1" t="str">
        <f>"ind_"&amp;CP237&amp;" = xlsread('spillover_tiempo_cs_"&amp;CP237&amp;".xlsx')"</f>
        <v>ind_140 = xlsread('spillover_tiempo_cs_140.xlsx')</v>
      </c>
      <c r="CW239">
        <v>140</v>
      </c>
      <c r="CX239" t="str">
        <f>"%A_"&amp;CW239</f>
        <v>%A_140</v>
      </c>
      <c r="DB239">
        <v>140</v>
      </c>
      <c r="DC239" s="1" t="str">
        <f>"ind_"&amp;DB237&amp;" = xlsread('spillover_criminalidad_"&amp;DB237&amp;".xlsx')"</f>
        <v>ind_140 = xlsread('spillover_criminalidad_140.xlsx')</v>
      </c>
      <c r="DG239">
        <v>140</v>
      </c>
      <c r="DH239" s="1" t="str">
        <f>"ind_"&amp;DG237&amp;" = xlsread('spillover_jefe_hogar_"&amp;DG237&amp;".xlsx')"</f>
        <v>ind_140 = xlsread('spillover_jefe_hogar_140.xlsx')</v>
      </c>
      <c r="DL239">
        <v>140</v>
      </c>
      <c r="DM239" s="1" t="str">
        <f>"ind_"&amp;DL237&amp;" = xlsread('spillover_mujeres_"&amp;DL237&amp;".xlsx')"</f>
        <v>ind_140 = xlsread('spillover_mujeres_140.xlsx')</v>
      </c>
      <c r="DQ239" s="1"/>
      <c r="EG239">
        <v>88</v>
      </c>
      <c r="EH239" s="1" t="str">
        <f>"alpha1_hat_vec_"&amp;EG239&amp;"(s) = alpha_hat_"&amp;EG239&amp;"(1);"</f>
        <v>alpha1_hat_vec_88(s) = alpha_hat_88(1);</v>
      </c>
      <c r="HS239">
        <v>84</v>
      </c>
      <c r="HT239" t="str">
        <f>"ub_vec_"&amp;HS239&amp;" = zeros(1,S);"</f>
        <v>ub_vec_84 = zeros(1,S);</v>
      </c>
      <c r="HZ239">
        <v>108</v>
      </c>
      <c r="IA239" t="s">
        <v>36</v>
      </c>
      <c r="IG239">
        <v>140</v>
      </c>
      <c r="IH239" t="str">
        <f>"xlswrite('G:\Mi unidad\1. PROYECTOS TELLO 2022\SCM SPILL OVERS\outputs\pobreza\bajo_niv_educ\1%\simulacion_1\output_tests.xlsx',p_value_vec_"&amp;IG239&amp;"','p_value_vec_"&amp;IG239&amp;"');"</f>
        <v>xlswrite('G:\Mi unidad\1. PROYECTOS TELLO 2022\SCM SPILL OVERS\outputs\pobreza\bajo_niv_educ\1%\simulacion_1\output_tests.xlsx',p_value_vec_140','p_value_vec_140');</v>
      </c>
      <c r="IU239">
        <v>140</v>
      </c>
      <c r="IV239" t="str">
        <f>"xlswrite('G:\Mi unidad\1. PROYECTOS TELLO 2022\SCM SPILL OVERS\outputs\pobreza\bajo_ingreso\1%\simulacion_1\output_tests.xlsx',p_value_vec_"&amp;IU239&amp;"','p_value_vec_"&amp;IU239&amp;"');"</f>
        <v>xlswrite('G:\Mi unidad\1. PROYECTOS TELLO 2022\SCM SPILL OVERS\outputs\pobreza\bajo_ingreso\1%\simulacion_1\output_tests.xlsx',p_value_vec_140','p_value_vec_140');</v>
      </c>
      <c r="JG239">
        <v>140</v>
      </c>
      <c r="JH239" t="str">
        <f>"xlswrite('G:\Mi unidad\1. PROYECTOS TELLO 2022\SCM SPILL OVERS\outputs\pobreza\densidad\1%\simulacion_1\output_tests.xlsx',p_value_vec_"&amp;JG239&amp;"','p_value_vec_"&amp;JG239&amp;"');"</f>
        <v>xlswrite('G:\Mi unidad\1. PROYECTOS TELLO 2022\SCM SPILL OVERS\outputs\pobreza\densidad\1%\simulacion_1\output_tests.xlsx',p_value_vec_140','p_value_vec_140');</v>
      </c>
      <c r="JS239">
        <v>140</v>
      </c>
      <c r="JT239" t="str">
        <f>"xlswrite('G:\Mi unidad\1. PROYECTOS TELLO 2022\SCM SPILL OVERS\outputs\pobreza\densidad_g\1%\simulacion_1\output_tests.xlsx',p_value_vec_"&amp;JS239&amp;"','p_value_vec_"&amp;JS239&amp;"');"</f>
        <v>xlswrite('G:\Mi unidad\1. PROYECTOS TELLO 2022\SCM SPILL OVERS\outputs\pobreza\densidad_g\1%\simulacion_1\output_tests.xlsx',p_value_vec_140','p_value_vec_140');</v>
      </c>
      <c r="KE239">
        <v>140</v>
      </c>
      <c r="KF239" t="str">
        <f>"xlswrite('G:\Mi unidad\1. PROYECTOS TELLO 2022\SCM SPILL OVERS\outputs\pobreza\distancia_centro_salud\1%\simulacion_1\output_tests.xlsx',p_value_vec_"&amp;KE239&amp;"','p_value_vec_"&amp;KE239&amp;"');"</f>
        <v>xlswrite('G:\Mi unidad\1. PROYECTOS TELLO 2022\SCM SPILL OVERS\outputs\pobreza\distancia_centro_salud\1%\simulacion_1\output_tests.xlsx',p_value_vec_140','p_value_vec_140');</v>
      </c>
      <c r="KR239">
        <v>140</v>
      </c>
      <c r="KS239" t="str">
        <f>"xlswrite('G:\Mi unidad\1. PROYECTOS TELLO 2022\SCM SPILL OVERS\outputs\pobreza\informalidad\1%\simulacion_1\output_tests.xlsx',p_value_vec_"&amp;KR239&amp;"','p_value_vec_"&amp;KR239&amp;"');"</f>
        <v>xlswrite('G:\Mi unidad\1. PROYECTOS TELLO 2022\SCM SPILL OVERS\outputs\pobreza\informalidad\1%\simulacion_1\output_tests.xlsx',p_value_vec_140','p_value_vec_140');</v>
      </c>
      <c r="LE239">
        <v>140</v>
      </c>
      <c r="LF239" t="str">
        <f>"xlswrite('G:\Mi unidad\1. PROYECTOS TELLO 2022\SCM SPILL OVERS\outputs\pobreza\alimentos\1%\simulacion_1\output_tests.xlsx',p_value_vec_"&amp;LE239&amp;"','p_value_vec_"&amp;LE239&amp;"');"</f>
        <v>xlswrite('G:\Mi unidad\1. PROYECTOS TELLO 2022\SCM SPILL OVERS\outputs\pobreza\alimentos\1%\simulacion_1\output_tests.xlsx',p_value_vec_140','p_value_vec_140');</v>
      </c>
      <c r="LL239">
        <v>140</v>
      </c>
      <c r="LM239" t="str">
        <f>"xlswrite('G:\Mi unidad\1. PROYECTOS TELLO 2022\SCM SPILL OVERS\outputs\pobreza\jefe_hogar\1%\simulacion_1\output_tests.xlsx',p_value_vec_"&amp;LL239&amp;"','p_value_vec_"&amp;LL239&amp;"');"</f>
        <v>xlswrite('G:\Mi unidad\1. PROYECTOS TELLO 2022\SCM SPILL OVERS\outputs\pobreza\jefe_hogar\1%\simulacion_1\output_tests.xlsx',p_value_vec_140','p_value_vec_140');</v>
      </c>
      <c r="LS239">
        <v>140</v>
      </c>
      <c r="LT239" t="str">
        <f>"xlswrite('G:\Mi unidad\1. PROYECTOS TELLO 2022\SCM SPILL OVERS\outputs\pobreza\mujeres\1%\simulacion_1\output_tests.xlsx',p_value_vec_"&amp;LS239&amp;"','p_value_vec_"&amp;LS239&amp;"');"</f>
        <v>xlswrite('G:\Mi unidad\1. PROYECTOS TELLO 2022\SCM SPILL OVERS\outputs\pobreza\mujeres\1%\simulacion_1\output_tests.xlsx',p_value_vec_140','p_value_vec_140');</v>
      </c>
      <c r="ME239">
        <v>140</v>
      </c>
      <c r="MF239" t="str">
        <f>"xlswrite('G:\Mi unidad\1. PROYECTOS TELLO 2022\SCM SPILL OVERS\outputs\pobreza\criminalidad\1%\simulacion_1\output_tests.xlsx',p_value_vec_"&amp;ME239&amp;"','p_value_vec_"&amp;ME239&amp;"');"</f>
        <v>xlswrite('G:\Mi unidad\1. PROYECTOS TELLO 2022\SCM SPILL OVERS\outputs\pobreza\criminalidad\1%\simulacion_1\output_tests.xlsx',p_value_vec_140','p_value_vec_140');</v>
      </c>
    </row>
    <row r="240" spans="64:344" x14ac:dyDescent="0.3">
      <c r="BL240">
        <v>140</v>
      </c>
      <c r="BR240">
        <v>140</v>
      </c>
      <c r="BS240" s="1" t="str">
        <f>"A_"&amp;BR237&amp;" = eye(N);"</f>
        <v>A_140 = eye(N);</v>
      </c>
      <c r="BX240">
        <v>140</v>
      </c>
      <c r="BY240" s="1" t="str">
        <f>"A_"&amp;BX237&amp;" = eye(N);"</f>
        <v>A_140 = eye(N);</v>
      </c>
      <c r="CD240">
        <v>140</v>
      </c>
      <c r="CE240" s="1" t="str">
        <f>"A_"&amp;CD237&amp;" = eye(N);"</f>
        <v>A_140 = eye(N);</v>
      </c>
      <c r="CJ240">
        <v>140</v>
      </c>
      <c r="CK240" s="1" t="str">
        <f>"A_"&amp;CJ237&amp;" = eye(N);"</f>
        <v>A_140 = eye(N);</v>
      </c>
      <c r="CP240">
        <v>140</v>
      </c>
      <c r="CQ240" s="1" t="str">
        <f>"A_"&amp;CP237&amp;" = eye(N);"</f>
        <v>A_140 = eye(N);</v>
      </c>
      <c r="CW240">
        <v>140</v>
      </c>
      <c r="CX240" t="str">
        <f>"% Provincia_"&amp;CW240</f>
        <v>% Provincia_140</v>
      </c>
      <c r="DB240">
        <v>140</v>
      </c>
      <c r="DC240" s="1" t="str">
        <f>"A_"&amp;DB237&amp;" = eye(N);"</f>
        <v>A_140 = eye(N);</v>
      </c>
      <c r="DG240">
        <v>140</v>
      </c>
      <c r="DH240" s="1" t="str">
        <f>"A_"&amp;DG237&amp;" = eye(N);"</f>
        <v>A_140 = eye(N);</v>
      </c>
      <c r="DL240">
        <v>140</v>
      </c>
      <c r="DM240" s="1" t="str">
        <f>"A_"&amp;DL237&amp;" = eye(N);"</f>
        <v>A_140 = eye(N);</v>
      </c>
      <c r="DQ240" s="1"/>
      <c r="EG240">
        <v>88</v>
      </c>
      <c r="EH240" s="1" t="str">
        <f>"synthetic_control_sp_"&amp;EG240&amp;"(T+s) = Y_"&amp;EG240&amp;"(1,T+s)-alpha1_hat_vec_"&amp;EG240&amp;"(s);"</f>
        <v>synthetic_control_sp_88(T+s) = Y_88(1,T+s)-alpha1_hat_vec_88(s);</v>
      </c>
      <c r="HS240">
        <v>84</v>
      </c>
      <c r="HT240" t="s">
        <v>35</v>
      </c>
      <c r="HZ240">
        <v>108</v>
      </c>
      <c r="IA240" t="s">
        <v>37</v>
      </c>
      <c r="IG240">
        <v>140</v>
      </c>
      <c r="IH240" t="str">
        <f>"xlswrite('G:\Mi unidad\1. PROYECTOS TELLO 2022\SCM SPILL OVERS\outputs\pobreza\bajo_niv_educ\1%\simulacion_1\output_tests.xlsx',alpha1_hat_vec_"&amp;IG240&amp;"','alpha1_hat_vec_"&amp;IG240&amp;"');"</f>
        <v>xlswrite('G:\Mi unidad\1. PROYECTOS TELLO 2022\SCM SPILL OVERS\outputs\pobreza\bajo_niv_educ\1%\simulacion_1\output_tests.xlsx',alpha1_hat_vec_140','alpha1_hat_vec_140');</v>
      </c>
      <c r="IU240">
        <v>140</v>
      </c>
      <c r="IV240" t="str">
        <f>"xlswrite('G:\Mi unidad\1. PROYECTOS TELLO 2022\SCM SPILL OVERS\outputs\pobreza\bajo_ingreso\1%\simulacion_1\output_tests.xlsx',alpha1_hat_vec_"&amp;IU240&amp;"','alpha1_hat_vec_"&amp;IU240&amp;"');"</f>
        <v>xlswrite('G:\Mi unidad\1. PROYECTOS TELLO 2022\SCM SPILL OVERS\outputs\pobreza\bajo_ingreso\1%\simulacion_1\output_tests.xlsx',alpha1_hat_vec_140','alpha1_hat_vec_140');</v>
      </c>
      <c r="JG240">
        <v>140</v>
      </c>
      <c r="JH240" t="str">
        <f>"xlswrite('G:\Mi unidad\1. PROYECTOS TELLO 2022\SCM SPILL OVERS\outputs\pobreza\densidad\1%\simulacion_1\output_tests.xlsx',alpha1_hat_vec_"&amp;JG240&amp;"','alpha1_hat_vec_"&amp;JG240&amp;"');"</f>
        <v>xlswrite('G:\Mi unidad\1. PROYECTOS TELLO 2022\SCM SPILL OVERS\outputs\pobreza\densidad\1%\simulacion_1\output_tests.xlsx',alpha1_hat_vec_140','alpha1_hat_vec_140');</v>
      </c>
      <c r="JS240">
        <v>140</v>
      </c>
      <c r="JT240" t="str">
        <f>"xlswrite('G:\Mi unidad\1. PROYECTOS TELLO 2022\SCM SPILL OVERS\outputs\pobreza\densidad_g\1%\simulacion_1\output_tests.xlsx',alpha1_hat_vec_"&amp;JS240&amp;"','alpha1_hat_vec_"&amp;JS240&amp;"');"</f>
        <v>xlswrite('G:\Mi unidad\1. PROYECTOS TELLO 2022\SCM SPILL OVERS\outputs\pobreza\densidad_g\1%\simulacion_1\output_tests.xlsx',alpha1_hat_vec_140','alpha1_hat_vec_140');</v>
      </c>
      <c r="KE240">
        <v>140</v>
      </c>
      <c r="KF240" t="str">
        <f>"xlswrite('G:\Mi unidad\1. PROYECTOS TELLO 2022\SCM SPILL OVERS\outputs\pobreza\distancia_centro_salud\1%\simulacion_1\output_tests.xlsx',alpha1_hat_vec_"&amp;KE240&amp;"','alpha1_hat_vec_"&amp;KE240&amp;"');"</f>
        <v>xlswrite('G:\Mi unidad\1. PROYECTOS TELLO 2022\SCM SPILL OVERS\outputs\pobreza\distancia_centro_salud\1%\simulacion_1\output_tests.xlsx',alpha1_hat_vec_140','alpha1_hat_vec_140');</v>
      </c>
      <c r="KR240">
        <v>140</v>
      </c>
      <c r="KS240" t="str">
        <f>"xlswrite('G:\Mi unidad\1. PROYECTOS TELLO 2022\SCM SPILL OVERS\outputs\pobreza\informalidad\1%\simulacion_1\output_tests.xlsx',alpha1_hat_vec_"&amp;KR240&amp;"','alpha1_hat_vec_"&amp;KR240&amp;"');"</f>
        <v>xlswrite('G:\Mi unidad\1. PROYECTOS TELLO 2022\SCM SPILL OVERS\outputs\pobreza\informalidad\1%\simulacion_1\output_tests.xlsx',alpha1_hat_vec_140','alpha1_hat_vec_140');</v>
      </c>
      <c r="LE240">
        <v>140</v>
      </c>
      <c r="LF240" t="str">
        <f>"xlswrite('G:\Mi unidad\1. PROYECTOS TELLO 2022\SCM SPILL OVERS\outputs\pobreza\alimentos\1%\simulacion_1\output_tests.xlsx',alpha1_hat_vec_"&amp;LE240&amp;"','alpha1_hat_vec_"&amp;LE240&amp;"');"</f>
        <v>xlswrite('G:\Mi unidad\1. PROYECTOS TELLO 2022\SCM SPILL OVERS\outputs\pobreza\alimentos\1%\simulacion_1\output_tests.xlsx',alpha1_hat_vec_140','alpha1_hat_vec_140');</v>
      </c>
      <c r="LL240">
        <v>140</v>
      </c>
      <c r="LM240" t="str">
        <f>"xlswrite('G:\Mi unidad\1. PROYECTOS TELLO 2022\SCM SPILL OVERS\outputs\pobreza\jefe_hogar\1%\simulacion_1\output_tests.xlsx',alpha1_hat_vec_"&amp;LL240&amp;"','alpha1_hat_vec_"&amp;LL240&amp;"');"</f>
        <v>xlswrite('G:\Mi unidad\1. PROYECTOS TELLO 2022\SCM SPILL OVERS\outputs\pobreza\jefe_hogar\1%\simulacion_1\output_tests.xlsx',alpha1_hat_vec_140','alpha1_hat_vec_140');</v>
      </c>
      <c r="LS240">
        <v>140</v>
      </c>
      <c r="LT240" t="str">
        <f>"xlswrite('G:\Mi unidad\1. PROYECTOS TELLO 2022\SCM SPILL OVERS\outputs\pobreza\mujeres\1%\simulacion_1\output_tests.xlsx',alpha1_hat_vec_"&amp;LS240&amp;"','alpha1_hat_vec_"&amp;LS240&amp;"');"</f>
        <v>xlswrite('G:\Mi unidad\1. PROYECTOS TELLO 2022\SCM SPILL OVERS\outputs\pobreza\mujeres\1%\simulacion_1\output_tests.xlsx',alpha1_hat_vec_140','alpha1_hat_vec_140');</v>
      </c>
      <c r="ME240">
        <v>140</v>
      </c>
      <c r="MF240" t="str">
        <f>"xlswrite('G:\Mi unidad\1. PROYECTOS TELLO 2022\SCM SPILL OVERS\outputs\pobreza\criminalidad\1%\simulacion_1\output_tests.xlsx',alpha1_hat_vec_"&amp;ME240&amp;"','alpha1_hat_vec_"&amp;ME240&amp;"');"</f>
        <v>xlswrite('G:\Mi unidad\1. PROYECTOS TELLO 2022\SCM SPILL OVERS\outputs\pobreza\criminalidad\1%\simulacion_1\output_tests.xlsx',alpha1_hat_vec_140','alpha1_hat_vec_140');</v>
      </c>
    </row>
    <row r="241" spans="64:344" x14ac:dyDescent="0.3">
      <c r="BL241">
        <v>140</v>
      </c>
      <c r="BR241">
        <v>140</v>
      </c>
      <c r="BS241" s="1" t="str">
        <f>"A_"&amp;BR237&amp;"(:,ind_"&amp;BR237&amp;" == 0) = [];"</f>
        <v>A_140(:,ind_140 == 0) = [];</v>
      </c>
      <c r="BX241">
        <v>140</v>
      </c>
      <c r="BY241" s="1" t="str">
        <f>"A_"&amp;BX237&amp;"(:,ind_"&amp;BX237&amp;" == 0) = [];"</f>
        <v>A_140(:,ind_140 == 0) = [];</v>
      </c>
      <c r="CD241">
        <v>140</v>
      </c>
      <c r="CE241" s="1" t="str">
        <f>"A_"&amp;CD237&amp;"(:,ind_"&amp;CD237&amp;" == 0) = [];"</f>
        <v>A_140(:,ind_140 == 0) = [];</v>
      </c>
      <c r="CJ241">
        <v>140</v>
      </c>
      <c r="CK241" s="1" t="str">
        <f>"A_"&amp;CJ237&amp;"(:,ind_"&amp;CJ237&amp;" == 0) = [];"</f>
        <v>A_140(:,ind_140 == 0) = [];</v>
      </c>
      <c r="CP241">
        <v>140</v>
      </c>
      <c r="CQ241" s="1" t="str">
        <f>"A_"&amp;CP237&amp;"(:,ind_"&amp;CP237&amp;" == 0) = [];"</f>
        <v>A_140(:,ind_140 == 0) = [];</v>
      </c>
      <c r="CW241">
        <v>140</v>
      </c>
      <c r="CX241" s="1" t="str">
        <f>"ind_"&amp;CW239&amp;" = xlsread('spillover_alimentos_"&amp;CW239&amp;".xlsx')"</f>
        <v>ind_140 = xlsread('spillover_alimentos_140.xlsx')</v>
      </c>
      <c r="DB241">
        <v>140</v>
      </c>
      <c r="DC241" s="1" t="str">
        <f>"A_"&amp;DB237&amp;"(:,ind_"&amp;DB237&amp;" == 0) = [];"</f>
        <v>A_140(:,ind_140 == 0) = [];</v>
      </c>
      <c r="DG241">
        <v>140</v>
      </c>
      <c r="DH241" s="1" t="str">
        <f>"A_"&amp;DG237&amp;"(:,ind_"&amp;DG237&amp;" == 0) = [];"</f>
        <v>A_140(:,ind_140 == 0) = [];</v>
      </c>
      <c r="DL241">
        <v>140</v>
      </c>
      <c r="DM241" s="1" t="str">
        <f>"A_"&amp;DL237&amp;"(:,ind_"&amp;DL237&amp;" == 0) = [];"</f>
        <v>A_140(:,ind_140 == 0) = [];</v>
      </c>
      <c r="DQ241" s="1"/>
      <c r="EG241">
        <v>88</v>
      </c>
      <c r="EH241" s="3" t="s">
        <v>18</v>
      </c>
      <c r="HS241">
        <v>84</v>
      </c>
      <c r="HT241" t="str">
        <f>"    [p_value_"&amp;HS241&amp; ",lb_"&amp;HS241&amp;",ub_"&amp;HS241&amp;"] = sp_andrews_te(Y_pre_"&amp;HS241&amp;",pobreza_"&amp;HS241&amp;"(:,T+s),A_"&amp;HS241&amp;",C,.05);"</f>
        <v xml:space="preserve">    [p_value_84,lb_84,ub_84] = sp_andrews_te(Y_pre_84,pobreza_84(:,T+s),A_84,C,.05);</v>
      </c>
      <c r="HZ241">
        <v>108</v>
      </c>
      <c r="IA241" t="str">
        <f>"    spillover_test_"&amp;HZ241&amp;"(s) = sp_andrews(Y_pre_"&amp;HZ241&amp;",pobreza_"&amp;HZ241&amp;"(:,T+s),A_"&amp;HZ241&amp;",C,d,alpha_sig);"</f>
        <v xml:space="preserve">    spillover_test_108(s) = sp_andrews(Y_pre_108,pobreza_108(:,T+s),A_108,C,d,alpha_sig);</v>
      </c>
      <c r="IG241">
        <v>140</v>
      </c>
      <c r="IH241" t="str">
        <f>"xlswrite('G:\Mi unidad\1. PROYECTOS TELLO 2022\SCM SPILL OVERS\outputs\pobreza\bajo_niv_educ\1%\simulacion_1\output_tests.xlsx',spillover_test_"&amp;IG241&amp;"','sp_test_"&amp;IG241&amp;"');"</f>
        <v>xlswrite('G:\Mi unidad\1. PROYECTOS TELLO 2022\SCM SPILL OVERS\outputs\pobreza\bajo_niv_educ\1%\simulacion_1\output_tests.xlsx',spillover_test_140','sp_test_140');</v>
      </c>
      <c r="IU241">
        <v>140</v>
      </c>
      <c r="IV241" t="str">
        <f>"xlswrite('G:\Mi unidad\1. PROYECTOS TELLO 2022\SCM SPILL OVERS\outputs\pobreza\bajo_ingreso\1%\simulacion_1\output_tests.xlsx',spillover_test_"&amp;IU241&amp;"','sp_test_"&amp;IU241&amp;"');"</f>
        <v>xlswrite('G:\Mi unidad\1. PROYECTOS TELLO 2022\SCM SPILL OVERS\outputs\pobreza\bajo_ingreso\1%\simulacion_1\output_tests.xlsx',spillover_test_140','sp_test_140');</v>
      </c>
      <c r="JG241">
        <v>140</v>
      </c>
      <c r="JH241" t="str">
        <f>"xlswrite('G:\Mi unidad\1. PROYECTOS TELLO 2022\SCM SPILL OVERS\outputs\pobreza\densidad\1%\simulacion_1\output_tests.xlsx',spillover_test_"&amp;JG241&amp;"','sp_test_"&amp;JG241&amp;"');"</f>
        <v>xlswrite('G:\Mi unidad\1. PROYECTOS TELLO 2022\SCM SPILL OVERS\outputs\pobreza\densidad\1%\simulacion_1\output_tests.xlsx',spillover_test_140','sp_test_140');</v>
      </c>
      <c r="JS241">
        <v>140</v>
      </c>
      <c r="JT241" t="str">
        <f>"xlswrite('G:\Mi unidad\1. PROYECTOS TELLO 2022\SCM SPILL OVERS\outputs\pobreza\densidad_g\1%\simulacion_1\output_tests.xlsx',spillover_test_"&amp;JS241&amp;"','sp_test_"&amp;JS241&amp;"');"</f>
        <v>xlswrite('G:\Mi unidad\1. PROYECTOS TELLO 2022\SCM SPILL OVERS\outputs\pobreza\densidad_g\1%\simulacion_1\output_tests.xlsx',spillover_test_140','sp_test_140');</v>
      </c>
      <c r="KE241">
        <v>140</v>
      </c>
      <c r="KF241" t="str">
        <f>"xlswrite('G:\Mi unidad\1. PROYECTOS TELLO 2022\SCM SPILL OVERS\outputs\pobreza\distancia_centro_salud\1%\simulacion_1\output_tests.xlsx',spillover_test_"&amp;KE241&amp;"','sp_test_"&amp;KE241&amp;"');"</f>
        <v>xlswrite('G:\Mi unidad\1. PROYECTOS TELLO 2022\SCM SPILL OVERS\outputs\pobreza\distancia_centro_salud\1%\simulacion_1\output_tests.xlsx',spillover_test_140','sp_test_140');</v>
      </c>
      <c r="KR241">
        <v>140</v>
      </c>
      <c r="KS241" t="str">
        <f>"xlswrite('G:\Mi unidad\1. PROYECTOS TELLO 2022\SCM SPILL OVERS\outputs\pobreza\informalidad\1%\simulacion_1\output_tests.xlsx',spillover_test_"&amp;KR241&amp;"','sp_test_"&amp;KR241&amp;"');"</f>
        <v>xlswrite('G:\Mi unidad\1. PROYECTOS TELLO 2022\SCM SPILL OVERS\outputs\pobreza\informalidad\1%\simulacion_1\output_tests.xlsx',spillover_test_140','sp_test_140');</v>
      </c>
      <c r="LE241">
        <v>140</v>
      </c>
      <c r="LF241" t="str">
        <f>"xlswrite('G:\Mi unidad\1. PROYECTOS TELLO 2022\SCM SPILL OVERS\outputs\pobreza\alimentos\1%\simulacion_1\output_tests.xlsx',spillover_test_"&amp;LE241&amp;"','sp_test_"&amp;LE241&amp;"');"</f>
        <v>xlswrite('G:\Mi unidad\1. PROYECTOS TELLO 2022\SCM SPILL OVERS\outputs\pobreza\alimentos\1%\simulacion_1\output_tests.xlsx',spillover_test_140','sp_test_140');</v>
      </c>
      <c r="LL241">
        <v>140</v>
      </c>
      <c r="LM241" t="str">
        <f>"xlswrite('G:\Mi unidad\1. PROYECTOS TELLO 2022\SCM SPILL OVERS\outputs\pobreza\jefe_hogar\1%\simulacion_1\output_tests.xlsx',spillover_test_"&amp;LL241&amp;"','sp_test_"&amp;LL241&amp;"');"</f>
        <v>xlswrite('G:\Mi unidad\1. PROYECTOS TELLO 2022\SCM SPILL OVERS\outputs\pobreza\jefe_hogar\1%\simulacion_1\output_tests.xlsx',spillover_test_140','sp_test_140');</v>
      </c>
      <c r="LS241">
        <v>140</v>
      </c>
      <c r="LT241" t="str">
        <f>"xlswrite('G:\Mi unidad\1. PROYECTOS TELLO 2022\SCM SPILL OVERS\outputs\pobreza\mujeres\1%\simulacion_1\output_tests.xlsx',spillover_test_"&amp;LS241&amp;"','sp_test_"&amp;LS241&amp;"');"</f>
        <v>xlswrite('G:\Mi unidad\1. PROYECTOS TELLO 2022\SCM SPILL OVERS\outputs\pobreza\mujeres\1%\simulacion_1\output_tests.xlsx',spillover_test_140','sp_test_140');</v>
      </c>
      <c r="ME241">
        <v>140</v>
      </c>
      <c r="MF241" t="str">
        <f>"xlswrite('G:\Mi unidad\1. PROYECTOS TELLO 2022\SCM SPILL OVERS\outputs\pobreza\criminalidad\1%\simulacion_1\output_tests.xlsx',spillover_test_"&amp;ME241&amp;"','sp_test_"&amp;ME241&amp;"');"</f>
        <v>xlswrite('G:\Mi unidad\1. PROYECTOS TELLO 2022\SCM SPILL OVERS\outputs\pobreza\criminalidad\1%\simulacion_1\output_tests.xlsx',spillover_test_140','sp_test_140');</v>
      </c>
    </row>
    <row r="242" spans="64:344" x14ac:dyDescent="0.3">
      <c r="BL242">
        <v>141</v>
      </c>
      <c r="BM242" s="1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P242">
        <v>141</v>
      </c>
      <c r="CQ242" t="str">
        <f>"%A_"&amp;CP242</f>
        <v>%A_141</v>
      </c>
      <c r="CW242">
        <v>141</v>
      </c>
      <c r="CX242" s="1" t="str">
        <f>"A_"&amp;CW239&amp;" = eye(N);"</f>
        <v>A_140 = eye(N);</v>
      </c>
      <c r="DB242">
        <v>141</v>
      </c>
      <c r="DC242" t="str">
        <f>"%A_"&amp;DB242</f>
        <v>%A_141</v>
      </c>
      <c r="DG242">
        <v>141</v>
      </c>
      <c r="DH242" t="str">
        <f>"%A_"&amp;DG242</f>
        <v>%A_141</v>
      </c>
      <c r="DL242">
        <v>141</v>
      </c>
      <c r="DM242" t="str">
        <f>"%A_"&amp;DL242</f>
        <v>%A_141</v>
      </c>
      <c r="DQ242" s="1"/>
      <c r="EG242">
        <v>89</v>
      </c>
      <c r="EH242" s="3" t="str">
        <f>"%PROVINCIA "&amp;EG242</f>
        <v>%PROVINCIA 89</v>
      </c>
      <c r="HS242">
        <v>84</v>
      </c>
      <c r="HT242" t="str">
        <f>"    p_value_vec_"&amp;HS242&amp;"(s) = p_value_"&amp;HS242&amp;";"</f>
        <v xml:space="preserve">    p_value_vec_84(s) = p_value_84;</v>
      </c>
      <c r="HZ242">
        <v>108</v>
      </c>
      <c r="IA242" t="s">
        <v>18</v>
      </c>
      <c r="IG242">
        <v>141</v>
      </c>
      <c r="IH242" t="str">
        <f>"xlswrite('G:\Mi unidad\1. PROYECTOS TELLO 2022\SCM SPILL OVERS\outputs\pobreza\bajo_niv_educ\1%\simulacion_1\output_tests.xlsx',lb_vec_"&amp;IG242&amp;"','lb_vec_"&amp;IG242&amp;"');"</f>
        <v>xlswrite('G:\Mi unidad\1. PROYECTOS TELLO 2022\SCM SPILL OVERS\outputs\pobreza\bajo_niv_educ\1%\simulacion_1\output_tests.xlsx',lb_vec_141','lb_vec_141');</v>
      </c>
      <c r="IU242">
        <v>141</v>
      </c>
      <c r="IV242" t="str">
        <f>"xlswrite('G:\Mi unidad\1. PROYECTOS TELLO 2022\SCM SPILL OVERS\outputs\pobreza\bajo_ingreso\1%\simulacion_1\output_tests.xlsx',lb_vec_"&amp;IU242&amp;"','lb_vec_"&amp;IU242&amp;"');"</f>
        <v>xlswrite('G:\Mi unidad\1. PROYECTOS TELLO 2022\SCM SPILL OVERS\outputs\pobreza\bajo_ingreso\1%\simulacion_1\output_tests.xlsx',lb_vec_141','lb_vec_141');</v>
      </c>
      <c r="JG242">
        <v>141</v>
      </c>
      <c r="JH242" t="str">
        <f>"xlswrite('G:\Mi unidad\1. PROYECTOS TELLO 2022\SCM SPILL OVERS\outputs\pobreza\densidad\1%\simulacion_1\output_tests.xlsx',lb_vec_"&amp;JG242&amp;"','lb_vec_"&amp;JG242&amp;"');"</f>
        <v>xlswrite('G:\Mi unidad\1. PROYECTOS TELLO 2022\SCM SPILL OVERS\outputs\pobreza\densidad\1%\simulacion_1\output_tests.xlsx',lb_vec_141','lb_vec_141');</v>
      </c>
      <c r="JS242">
        <v>141</v>
      </c>
      <c r="JT242" t="str">
        <f>"xlswrite('G:\Mi unidad\1. PROYECTOS TELLO 2022\SCM SPILL OVERS\outputs\pobreza\densidad_g\1%\simulacion_1\output_tests.xlsx',lb_vec_"&amp;JS242&amp;"','lb_vec_"&amp;JS242&amp;"');"</f>
        <v>xlswrite('G:\Mi unidad\1. PROYECTOS TELLO 2022\SCM SPILL OVERS\outputs\pobreza\densidad_g\1%\simulacion_1\output_tests.xlsx',lb_vec_141','lb_vec_141');</v>
      </c>
      <c r="KE242">
        <v>141</v>
      </c>
      <c r="KF242" t="str">
        <f>"xlswrite('G:\Mi unidad\1. PROYECTOS TELLO 2022\SCM SPILL OVERS\outputs\pobreza\distancia_centro_salud\1%\simulacion_1\output_tests.xlsx',lb_vec_"&amp;KE242&amp;"','lb_vec_"&amp;KE242&amp;"');"</f>
        <v>xlswrite('G:\Mi unidad\1. PROYECTOS TELLO 2022\SCM SPILL OVERS\outputs\pobreza\distancia_centro_salud\1%\simulacion_1\output_tests.xlsx',lb_vec_141','lb_vec_141');</v>
      </c>
      <c r="KR242">
        <v>141</v>
      </c>
      <c r="KS242" t="str">
        <f>"xlswrite('G:\Mi unidad\1. PROYECTOS TELLO 2022\SCM SPILL OVERS\outputs\pobreza\informalidad\1%\simulacion_1\output_tests.xlsx',lb_vec_"&amp;KR242&amp;"','lb_vec_"&amp;KR242&amp;"');"</f>
        <v>xlswrite('G:\Mi unidad\1. PROYECTOS TELLO 2022\SCM SPILL OVERS\outputs\pobreza\informalidad\1%\simulacion_1\output_tests.xlsx',lb_vec_141','lb_vec_141');</v>
      </c>
      <c r="LE242">
        <v>141</v>
      </c>
      <c r="LF242" t="str">
        <f>"xlswrite('G:\Mi unidad\1. PROYECTOS TELLO 2022\SCM SPILL OVERS\outputs\pobreza\alimentos\1%\simulacion_1\output_tests.xlsx',lb_vec_"&amp;LE242&amp;"','lb_vec_"&amp;LE242&amp;"');"</f>
        <v>xlswrite('G:\Mi unidad\1. PROYECTOS TELLO 2022\SCM SPILL OVERS\outputs\pobreza\alimentos\1%\simulacion_1\output_tests.xlsx',lb_vec_141','lb_vec_141');</v>
      </c>
      <c r="LL242">
        <v>141</v>
      </c>
      <c r="LM242" t="str">
        <f>"xlswrite('G:\Mi unidad\1. PROYECTOS TELLO 2022\SCM SPILL OVERS\outputs\pobreza\jefe_hogar\1%\simulacion_1\output_tests.xlsx',lb_vec_"&amp;LL242&amp;"','lb_vec_"&amp;LL242&amp;"');"</f>
        <v>xlswrite('G:\Mi unidad\1. PROYECTOS TELLO 2022\SCM SPILL OVERS\outputs\pobreza\jefe_hogar\1%\simulacion_1\output_tests.xlsx',lb_vec_141','lb_vec_141');</v>
      </c>
      <c r="LS242">
        <v>141</v>
      </c>
      <c r="LT242" t="str">
        <f>"xlswrite('G:\Mi unidad\1. PROYECTOS TELLO 2022\SCM SPILL OVERS\outputs\pobreza\mujeres\1%\simulacion_1\output_tests.xlsx',lb_vec_"&amp;LS242&amp;"','lb_vec_"&amp;LS242&amp;"');"</f>
        <v>xlswrite('G:\Mi unidad\1. PROYECTOS TELLO 2022\SCM SPILL OVERS\outputs\pobreza\mujeres\1%\simulacion_1\output_tests.xlsx',lb_vec_141','lb_vec_141');</v>
      </c>
      <c r="ME242">
        <v>141</v>
      </c>
      <c r="MF242" t="str">
        <f>"xlswrite('G:\Mi unidad\1. PROYECTOS TELLO 2022\SCM SPILL OVERS\outputs\pobreza\criminalidad\1%\simulacion_1\output_tests.xlsx',lb_vec_"&amp;ME242&amp;"','lb_vec_"&amp;ME242&amp;"');"</f>
        <v>xlswrite('G:\Mi unidad\1. PROYECTOS TELLO 2022\SCM SPILL OVERS\outputs\pobreza\criminalidad\1%\simulacion_1\output_tests.xlsx',lb_vec_141','lb_vec_141');</v>
      </c>
    </row>
    <row r="243" spans="64:344" x14ac:dyDescent="0.3">
      <c r="BL243">
        <v>141</v>
      </c>
      <c r="BM243" s="1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P243">
        <v>141</v>
      </c>
      <c r="CQ243" t="str">
        <f>"% Provincia_"&amp;CP243</f>
        <v>% Provincia_141</v>
      </c>
      <c r="CW243">
        <v>141</v>
      </c>
      <c r="CX243" s="1" t="str">
        <f>"A_"&amp;CW239&amp;"(:,ind_"&amp;CW239&amp;" == 0) = [];"</f>
        <v>A_140(:,ind_140 == 0) = [];</v>
      </c>
      <c r="DB243">
        <v>141</v>
      </c>
      <c r="DC243" t="str">
        <f>"% Provincia_"&amp;DB243</f>
        <v>% Provincia_141</v>
      </c>
      <c r="DG243">
        <v>141</v>
      </c>
      <c r="DH243" t="str">
        <f>"% Provincia_"&amp;DG243</f>
        <v>% Provincia_141</v>
      </c>
      <c r="DL243">
        <v>141</v>
      </c>
      <c r="DM243" t="str">
        <f>"% Provincia_"&amp;DL243</f>
        <v>% Provincia_141</v>
      </c>
      <c r="DQ243" s="1"/>
      <c r="EG243">
        <v>89</v>
      </c>
      <c r="EH243" s="3" t="s">
        <v>17</v>
      </c>
      <c r="HS243">
        <v>84</v>
      </c>
      <c r="HT243" t="str">
        <f>"    lb_vec_"&amp;HS243&amp;"(s) = lb_"&amp;HS243&amp;";"</f>
        <v xml:space="preserve">    lb_vec_84(s) = lb_84;</v>
      </c>
      <c r="HZ243">
        <v>112</v>
      </c>
      <c r="IA243" t="str">
        <f>"spillover_test_"&amp;HZ243&amp;" = zeros(1,S);"</f>
        <v>spillover_test_112 = zeros(1,S);</v>
      </c>
      <c r="IG243">
        <v>141</v>
      </c>
      <c r="IH243" t="str">
        <f>"xlswrite('G:\Mi unidad\1. PROYECTOS TELLO 2022\SCM SPILL OVERS\outputs\pobreza\bajo_niv_educ\1%\simulacion_1\output_tests.xlsx',ub_vec_"&amp;IG243&amp;"','ub_vec_"&amp;IG243&amp;"');"</f>
        <v>xlswrite('G:\Mi unidad\1. PROYECTOS TELLO 2022\SCM SPILL OVERS\outputs\pobreza\bajo_niv_educ\1%\simulacion_1\output_tests.xlsx',ub_vec_141','ub_vec_141');</v>
      </c>
      <c r="IU243">
        <v>141</v>
      </c>
      <c r="IV243" t="str">
        <f>"xlswrite('G:\Mi unidad\1. PROYECTOS TELLO 2022\SCM SPILL OVERS\outputs\pobreza\bajo_ingreso\1%\simulacion_1\output_tests.xlsx',ub_vec_"&amp;IU243&amp;"','ub_vec_"&amp;IU243&amp;"');"</f>
        <v>xlswrite('G:\Mi unidad\1. PROYECTOS TELLO 2022\SCM SPILL OVERS\outputs\pobreza\bajo_ingreso\1%\simulacion_1\output_tests.xlsx',ub_vec_141','ub_vec_141');</v>
      </c>
      <c r="JG243">
        <v>141</v>
      </c>
      <c r="JH243" t="str">
        <f>"xlswrite('G:\Mi unidad\1. PROYECTOS TELLO 2022\SCM SPILL OVERS\outputs\pobreza\densidad\1%\simulacion_1\output_tests.xlsx',ub_vec_"&amp;JG243&amp;"','ub_vec_"&amp;JG243&amp;"');"</f>
        <v>xlswrite('G:\Mi unidad\1. PROYECTOS TELLO 2022\SCM SPILL OVERS\outputs\pobreza\densidad\1%\simulacion_1\output_tests.xlsx',ub_vec_141','ub_vec_141');</v>
      </c>
      <c r="JS243">
        <v>141</v>
      </c>
      <c r="JT243" t="str">
        <f>"xlswrite('G:\Mi unidad\1. PROYECTOS TELLO 2022\SCM SPILL OVERS\outputs\pobreza\densidad_g\1%\simulacion_1\output_tests.xlsx',ub_vec_"&amp;JS243&amp;"','ub_vec_"&amp;JS243&amp;"');"</f>
        <v>xlswrite('G:\Mi unidad\1. PROYECTOS TELLO 2022\SCM SPILL OVERS\outputs\pobreza\densidad_g\1%\simulacion_1\output_tests.xlsx',ub_vec_141','ub_vec_141');</v>
      </c>
      <c r="KE243">
        <v>141</v>
      </c>
      <c r="KF243" t="str">
        <f>"xlswrite('G:\Mi unidad\1. PROYECTOS TELLO 2022\SCM SPILL OVERS\outputs\pobreza\distancia_centro_salud\1%\simulacion_1\output_tests.xlsx',ub_vec_"&amp;KE243&amp;"','ub_vec_"&amp;KE243&amp;"');"</f>
        <v>xlswrite('G:\Mi unidad\1. PROYECTOS TELLO 2022\SCM SPILL OVERS\outputs\pobreza\distancia_centro_salud\1%\simulacion_1\output_tests.xlsx',ub_vec_141','ub_vec_141');</v>
      </c>
      <c r="KR243">
        <v>141</v>
      </c>
      <c r="KS243" t="str">
        <f>"xlswrite('G:\Mi unidad\1. PROYECTOS TELLO 2022\SCM SPILL OVERS\outputs\pobreza\informalidad\1%\simulacion_1\output_tests.xlsx',ub_vec_"&amp;KR243&amp;"','ub_vec_"&amp;KR243&amp;"');"</f>
        <v>xlswrite('G:\Mi unidad\1. PROYECTOS TELLO 2022\SCM SPILL OVERS\outputs\pobreza\informalidad\1%\simulacion_1\output_tests.xlsx',ub_vec_141','ub_vec_141');</v>
      </c>
      <c r="LE243">
        <v>141</v>
      </c>
      <c r="LF243" t="str">
        <f>"xlswrite('G:\Mi unidad\1. PROYECTOS TELLO 2022\SCM SPILL OVERS\outputs\pobreza\alimentos\1%\simulacion_1\output_tests.xlsx',ub_vec_"&amp;LE243&amp;"','ub_vec_"&amp;LE243&amp;"');"</f>
        <v>xlswrite('G:\Mi unidad\1. PROYECTOS TELLO 2022\SCM SPILL OVERS\outputs\pobreza\alimentos\1%\simulacion_1\output_tests.xlsx',ub_vec_141','ub_vec_141');</v>
      </c>
      <c r="LL243">
        <v>141</v>
      </c>
      <c r="LM243" t="str">
        <f>"xlswrite('G:\Mi unidad\1. PROYECTOS TELLO 2022\SCM SPILL OVERS\outputs\pobreza\jefe_hogar\1%\simulacion_1\output_tests.xlsx',ub_vec_"&amp;LL243&amp;"','ub_vec_"&amp;LL243&amp;"');"</f>
        <v>xlswrite('G:\Mi unidad\1. PROYECTOS TELLO 2022\SCM SPILL OVERS\outputs\pobreza\jefe_hogar\1%\simulacion_1\output_tests.xlsx',ub_vec_141','ub_vec_141');</v>
      </c>
      <c r="LS243">
        <v>141</v>
      </c>
      <c r="LT243" t="str">
        <f>"xlswrite('G:\Mi unidad\1. PROYECTOS TELLO 2022\SCM SPILL OVERS\outputs\pobreza\mujeres\1%\simulacion_1\output_tests.xlsx',ub_vec_"&amp;LS243&amp;"','ub_vec_"&amp;LS243&amp;"');"</f>
        <v>xlswrite('G:\Mi unidad\1. PROYECTOS TELLO 2022\SCM SPILL OVERS\outputs\pobreza\mujeres\1%\simulacion_1\output_tests.xlsx',ub_vec_141','ub_vec_141');</v>
      </c>
      <c r="ME243">
        <v>141</v>
      </c>
      <c r="MF243" t="str">
        <f>"xlswrite('G:\Mi unidad\1. PROYECTOS TELLO 2022\SCM SPILL OVERS\outputs\pobreza\criminalidad\1%\simulacion_1\output_tests.xlsx',ub_vec_"&amp;ME243&amp;"','ub_vec_"&amp;ME243&amp;"');"</f>
        <v>xlswrite('G:\Mi unidad\1. PROYECTOS TELLO 2022\SCM SPILL OVERS\outputs\pobreza\criminalidad\1%\simulacion_1\output_tests.xlsx',ub_vec_141','ub_vec_141');</v>
      </c>
    </row>
    <row r="244" spans="64:344" x14ac:dyDescent="0.3">
      <c r="BL244">
        <v>141</v>
      </c>
      <c r="BM244" s="1" t="str">
        <f>"A_"&amp;BL242&amp;"(:,ind_"&amp;BL242&amp;" == 0) = [];"</f>
        <v>A_141(:,ind_141 == 0) = [];</v>
      </c>
      <c r="BR244">
        <v>141</v>
      </c>
      <c r="BS244" s="1" t="str">
        <f>"ind_"&amp;BR242&amp;" = xlsread('spillover_bajo_niv_educ_"&amp;BR242&amp;".xlsx')"</f>
        <v>ind_141 = xlsread('spillover_bajo_niv_educ_141.xlsx')</v>
      </c>
      <c r="BX244">
        <v>141</v>
      </c>
      <c r="BY244" s="1" t="str">
        <f>"ind_"&amp;BX242&amp;" = xlsread('spillover_bajo_ingreso_"&amp;BX242&amp;".xlsx')"</f>
        <v>ind_141 = xlsread('spillover_bajo_ingreso_141.xlsx')</v>
      </c>
      <c r="CD244">
        <v>141</v>
      </c>
      <c r="CE244" s="1" t="str">
        <f>"ind_"&amp;CD242&amp;" = xlsread('spillover_densidad_"&amp;CD242&amp;".xlsx')"</f>
        <v>ind_141 = xlsread('spillover_densidad_141.xlsx')</v>
      </c>
      <c r="CJ244">
        <v>141</v>
      </c>
      <c r="CK244" s="1" t="str">
        <f>"ind_"&amp;CJ242&amp;" = xlsread('spillover_densidad_g_"&amp;CJ242&amp;".xlsx')"</f>
        <v>ind_141 = xlsread('spillover_densidad_g_141.xlsx')</v>
      </c>
      <c r="CP244">
        <v>141</v>
      </c>
      <c r="CQ244" s="1" t="str">
        <f>"ind_"&amp;CP242&amp;" = xlsread('spillover_tiempo_cs_"&amp;CP242&amp;".xlsx')"</f>
        <v>ind_141 = xlsread('spillover_tiempo_cs_141.xlsx')</v>
      </c>
      <c r="CW244">
        <v>141</v>
      </c>
      <c r="CX244" t="str">
        <f>"%A_"&amp;CW244</f>
        <v>%A_141</v>
      </c>
      <c r="DB244">
        <v>141</v>
      </c>
      <c r="DC244" s="1" t="str">
        <f>"ind_"&amp;DB242&amp;" = xlsread('spillover_criminalidad_"&amp;DB242&amp;".xlsx')"</f>
        <v>ind_141 = xlsread('spillover_criminalidad_141.xlsx')</v>
      </c>
      <c r="DG244">
        <v>141</v>
      </c>
      <c r="DH244" s="1" t="str">
        <f>"ind_"&amp;DG242&amp;" = xlsread('spillover_jefe_hogar_"&amp;DG242&amp;".xlsx')"</f>
        <v>ind_141 = xlsread('spillover_jefe_hogar_141.xlsx')</v>
      </c>
      <c r="DL244">
        <v>141</v>
      </c>
      <c r="DM244" s="1" t="str">
        <f>"ind_"&amp;DL242&amp;" = xlsread('spillover_mujeres_"&amp;DL242&amp;".xlsx')"</f>
        <v>ind_141 = xlsread('spillover_mujeres_141.xlsx')</v>
      </c>
      <c r="DQ244" s="1"/>
      <c r="EG244">
        <v>89</v>
      </c>
      <c r="EH244" s="1" t="str">
        <f>"Y_Ts_"&amp;EG244&amp;" = Y_"&amp;EG244&amp;"(:,T+s);"</f>
        <v>Y_Ts_89 = Y_89(:,T+s);</v>
      </c>
      <c r="HS244">
        <v>84</v>
      </c>
      <c r="HT244" t="str">
        <f>"    ub_vec_"&amp;HS244&amp;"(s) = ub_"&amp;HS243&amp;";"</f>
        <v xml:space="preserve">    ub_vec_84(s) = ub_84;</v>
      </c>
      <c r="HZ244">
        <v>112</v>
      </c>
      <c r="IA244" t="s">
        <v>35</v>
      </c>
      <c r="IG244">
        <v>141</v>
      </c>
      <c r="IH244" t="str">
        <f>"xlswrite('G:\Mi unidad\1. PROYECTOS TELLO 2022\SCM SPILL OVERS\outputs\pobreza\bajo_niv_educ\1%\simulacion_1\output_tests.xlsx',p_value_vec_"&amp;IG244&amp;"','p_value_vec_"&amp;IG244&amp;"');"</f>
        <v>xlswrite('G:\Mi unidad\1. PROYECTOS TELLO 2022\SCM SPILL OVERS\outputs\pobreza\bajo_niv_educ\1%\simulacion_1\output_tests.xlsx',p_value_vec_141','p_value_vec_141');</v>
      </c>
      <c r="IU244">
        <v>141</v>
      </c>
      <c r="IV244" t="str">
        <f>"xlswrite('G:\Mi unidad\1. PROYECTOS TELLO 2022\SCM SPILL OVERS\outputs\pobreza\bajo_ingreso\1%\simulacion_1\output_tests.xlsx',p_value_vec_"&amp;IU244&amp;"','p_value_vec_"&amp;IU244&amp;"');"</f>
        <v>xlswrite('G:\Mi unidad\1. PROYECTOS TELLO 2022\SCM SPILL OVERS\outputs\pobreza\bajo_ingreso\1%\simulacion_1\output_tests.xlsx',p_value_vec_141','p_value_vec_141');</v>
      </c>
      <c r="JG244">
        <v>141</v>
      </c>
      <c r="JH244" t="str">
        <f>"xlswrite('G:\Mi unidad\1. PROYECTOS TELLO 2022\SCM SPILL OVERS\outputs\pobreza\densidad\1%\simulacion_1\output_tests.xlsx',p_value_vec_"&amp;JG244&amp;"','p_value_vec_"&amp;JG244&amp;"');"</f>
        <v>xlswrite('G:\Mi unidad\1. PROYECTOS TELLO 2022\SCM SPILL OVERS\outputs\pobreza\densidad\1%\simulacion_1\output_tests.xlsx',p_value_vec_141','p_value_vec_141');</v>
      </c>
      <c r="JS244">
        <v>141</v>
      </c>
      <c r="JT244" t="str">
        <f>"xlswrite('G:\Mi unidad\1. PROYECTOS TELLO 2022\SCM SPILL OVERS\outputs\pobreza\densidad_g\1%\simulacion_1\output_tests.xlsx',p_value_vec_"&amp;JS244&amp;"','p_value_vec_"&amp;JS244&amp;"');"</f>
        <v>xlswrite('G:\Mi unidad\1. PROYECTOS TELLO 2022\SCM SPILL OVERS\outputs\pobreza\densidad_g\1%\simulacion_1\output_tests.xlsx',p_value_vec_141','p_value_vec_141');</v>
      </c>
      <c r="KE244">
        <v>141</v>
      </c>
      <c r="KF244" t="str">
        <f>"xlswrite('G:\Mi unidad\1. PROYECTOS TELLO 2022\SCM SPILL OVERS\outputs\pobreza\distancia_centro_salud\1%\simulacion_1\output_tests.xlsx',p_value_vec_"&amp;KE244&amp;"','p_value_vec_"&amp;KE244&amp;"');"</f>
        <v>xlswrite('G:\Mi unidad\1. PROYECTOS TELLO 2022\SCM SPILL OVERS\outputs\pobreza\distancia_centro_salud\1%\simulacion_1\output_tests.xlsx',p_value_vec_141','p_value_vec_141');</v>
      </c>
      <c r="KR244">
        <v>141</v>
      </c>
      <c r="KS244" t="str">
        <f>"xlswrite('G:\Mi unidad\1. PROYECTOS TELLO 2022\SCM SPILL OVERS\outputs\pobreza\informalidad\1%\simulacion_1\output_tests.xlsx',p_value_vec_"&amp;KR244&amp;"','p_value_vec_"&amp;KR244&amp;"');"</f>
        <v>xlswrite('G:\Mi unidad\1. PROYECTOS TELLO 2022\SCM SPILL OVERS\outputs\pobreza\informalidad\1%\simulacion_1\output_tests.xlsx',p_value_vec_141','p_value_vec_141');</v>
      </c>
      <c r="LE244">
        <v>141</v>
      </c>
      <c r="LF244" t="str">
        <f>"xlswrite('G:\Mi unidad\1. PROYECTOS TELLO 2022\SCM SPILL OVERS\outputs\pobreza\alimentos\1%\simulacion_1\output_tests.xlsx',p_value_vec_"&amp;LE244&amp;"','p_value_vec_"&amp;LE244&amp;"');"</f>
        <v>xlswrite('G:\Mi unidad\1. PROYECTOS TELLO 2022\SCM SPILL OVERS\outputs\pobreza\alimentos\1%\simulacion_1\output_tests.xlsx',p_value_vec_141','p_value_vec_141');</v>
      </c>
      <c r="LL244">
        <v>141</v>
      </c>
      <c r="LM244" t="str">
        <f>"xlswrite('G:\Mi unidad\1. PROYECTOS TELLO 2022\SCM SPILL OVERS\outputs\pobreza\jefe_hogar\1%\simulacion_1\output_tests.xlsx',p_value_vec_"&amp;LL244&amp;"','p_value_vec_"&amp;LL244&amp;"');"</f>
        <v>xlswrite('G:\Mi unidad\1. PROYECTOS TELLO 2022\SCM SPILL OVERS\outputs\pobreza\jefe_hogar\1%\simulacion_1\output_tests.xlsx',p_value_vec_141','p_value_vec_141');</v>
      </c>
      <c r="LS244">
        <v>141</v>
      </c>
      <c r="LT244" t="str">
        <f>"xlswrite('G:\Mi unidad\1. PROYECTOS TELLO 2022\SCM SPILL OVERS\outputs\pobreza\mujeres\1%\simulacion_1\output_tests.xlsx',p_value_vec_"&amp;LS244&amp;"','p_value_vec_"&amp;LS244&amp;"');"</f>
        <v>xlswrite('G:\Mi unidad\1. PROYECTOS TELLO 2022\SCM SPILL OVERS\outputs\pobreza\mujeres\1%\simulacion_1\output_tests.xlsx',p_value_vec_141','p_value_vec_141');</v>
      </c>
      <c r="ME244">
        <v>141</v>
      </c>
      <c r="MF244" t="str">
        <f>"xlswrite('G:\Mi unidad\1. PROYECTOS TELLO 2022\SCM SPILL OVERS\outputs\pobreza\criminalidad\1%\simulacion_1\output_tests.xlsx',p_value_vec_"&amp;ME244&amp;"','p_value_vec_"&amp;ME244&amp;"');"</f>
        <v>xlswrite('G:\Mi unidad\1. PROYECTOS TELLO 2022\SCM SPILL OVERS\outputs\pobreza\criminalidad\1%\simulacion_1\output_tests.xlsx',p_value_vec_141','p_value_vec_141');</v>
      </c>
    </row>
    <row r="245" spans="64:344" x14ac:dyDescent="0.3">
      <c r="BL245">
        <v>141</v>
      </c>
      <c r="BR245">
        <v>141</v>
      </c>
      <c r="BS245" s="1" t="str">
        <f>"A_"&amp;BR242&amp;" = eye(N);"</f>
        <v>A_141 = eye(N);</v>
      </c>
      <c r="BX245">
        <v>141</v>
      </c>
      <c r="BY245" s="1" t="str">
        <f>"A_"&amp;BX242&amp;" = eye(N);"</f>
        <v>A_141 = eye(N);</v>
      </c>
      <c r="CD245">
        <v>141</v>
      </c>
      <c r="CE245" s="1" t="str">
        <f>"A_"&amp;CD242&amp;" = eye(N);"</f>
        <v>A_141 = eye(N);</v>
      </c>
      <c r="CJ245">
        <v>141</v>
      </c>
      <c r="CK245" s="1" t="str">
        <f>"A_"&amp;CJ242&amp;" = eye(N);"</f>
        <v>A_141 = eye(N);</v>
      </c>
      <c r="CP245">
        <v>141</v>
      </c>
      <c r="CQ245" s="1" t="str">
        <f>"A_"&amp;CP242&amp;" = eye(N);"</f>
        <v>A_141 = eye(N);</v>
      </c>
      <c r="CW245">
        <v>141</v>
      </c>
      <c r="CX245" t="str">
        <f>"% Provincia_"&amp;CW245</f>
        <v>% Provincia_141</v>
      </c>
      <c r="DB245">
        <v>141</v>
      </c>
      <c r="DC245" s="1" t="str">
        <f>"A_"&amp;DB242&amp;" = eye(N);"</f>
        <v>A_141 = eye(N);</v>
      </c>
      <c r="DG245">
        <v>141</v>
      </c>
      <c r="DH245" s="1" t="str">
        <f>"A_"&amp;DG242&amp;" = eye(N);"</f>
        <v>A_141 = eye(N);</v>
      </c>
      <c r="DL245">
        <v>141</v>
      </c>
      <c r="DM245" s="1" t="str">
        <f>"A_"&amp;DL242&amp;" = eye(N);"</f>
        <v>A_141 = eye(N);</v>
      </c>
      <c r="DQ245" s="1"/>
      <c r="EG245">
        <v>89</v>
      </c>
      <c r="EH245" s="1" t="str">
        <f>"gamma_hat_"&amp;EG244&amp;" = (A_"&amp;EG244&amp;"'*M_hat_"&amp;EG244&amp;"*A_"&amp;EG244&amp;")\(A_"&amp;EG244&amp;"'*(eye(N)-B_hat_"&amp;EG244&amp;")'*((eye(N)-B_hat_"&amp;EG244&amp;")*Y_Ts_"&amp;EG244&amp;"-a_hat_"&amp;EG244&amp;"));"</f>
        <v>gamma_hat_89 = (A_89'*M_hat_89*A_89)\(A_89'*(eye(N)-B_hat_89)'*((eye(N)-B_hat_89)*Y_Ts_89-a_hat_89));</v>
      </c>
      <c r="HS245">
        <v>84</v>
      </c>
      <c r="HT245" t="s">
        <v>18</v>
      </c>
      <c r="HZ245">
        <v>112</v>
      </c>
      <c r="IA245" t="s">
        <v>36</v>
      </c>
      <c r="IG245">
        <v>141</v>
      </c>
      <c r="IH245" t="str">
        <f>"xlswrite('G:\Mi unidad\1. PROYECTOS TELLO 2022\SCM SPILL OVERS\outputs\pobreza\bajo_niv_educ\1%\simulacion_1\output_tests.xlsx',alpha1_hat_vec_"&amp;IG245&amp;"','alpha1_hat_vec_"&amp;IG245&amp;"');"</f>
        <v>xlswrite('G:\Mi unidad\1. PROYECTOS TELLO 2022\SCM SPILL OVERS\outputs\pobreza\bajo_niv_educ\1%\simulacion_1\output_tests.xlsx',alpha1_hat_vec_141','alpha1_hat_vec_141');</v>
      </c>
      <c r="IU245">
        <v>141</v>
      </c>
      <c r="IV245" t="str">
        <f>"xlswrite('G:\Mi unidad\1. PROYECTOS TELLO 2022\SCM SPILL OVERS\outputs\pobreza\bajo_ingreso\1%\simulacion_1\output_tests.xlsx',alpha1_hat_vec_"&amp;IU245&amp;"','alpha1_hat_vec_"&amp;IU245&amp;"');"</f>
        <v>xlswrite('G:\Mi unidad\1. PROYECTOS TELLO 2022\SCM SPILL OVERS\outputs\pobreza\bajo_ingreso\1%\simulacion_1\output_tests.xlsx',alpha1_hat_vec_141','alpha1_hat_vec_141');</v>
      </c>
      <c r="JG245">
        <v>141</v>
      </c>
      <c r="JH245" t="str">
        <f>"xlswrite('G:\Mi unidad\1. PROYECTOS TELLO 2022\SCM SPILL OVERS\outputs\pobreza\densidad\1%\simulacion_1\output_tests.xlsx',alpha1_hat_vec_"&amp;JG245&amp;"','alpha1_hat_vec_"&amp;JG245&amp;"');"</f>
        <v>xlswrite('G:\Mi unidad\1. PROYECTOS TELLO 2022\SCM SPILL OVERS\outputs\pobreza\densidad\1%\simulacion_1\output_tests.xlsx',alpha1_hat_vec_141','alpha1_hat_vec_141');</v>
      </c>
      <c r="JS245">
        <v>141</v>
      </c>
      <c r="JT245" t="str">
        <f>"xlswrite('G:\Mi unidad\1. PROYECTOS TELLO 2022\SCM SPILL OVERS\outputs\pobreza\densidad_g\1%\simulacion_1\output_tests.xlsx',alpha1_hat_vec_"&amp;JS245&amp;"','alpha1_hat_vec_"&amp;JS245&amp;"');"</f>
        <v>xlswrite('G:\Mi unidad\1. PROYECTOS TELLO 2022\SCM SPILL OVERS\outputs\pobreza\densidad_g\1%\simulacion_1\output_tests.xlsx',alpha1_hat_vec_141','alpha1_hat_vec_141');</v>
      </c>
      <c r="KE245">
        <v>141</v>
      </c>
      <c r="KF245" t="str">
        <f>"xlswrite('G:\Mi unidad\1. PROYECTOS TELLO 2022\SCM SPILL OVERS\outputs\pobreza\distancia_centro_salud\1%\simulacion_1\output_tests.xlsx',alpha1_hat_vec_"&amp;KE245&amp;"','alpha1_hat_vec_"&amp;KE245&amp;"');"</f>
        <v>xlswrite('G:\Mi unidad\1. PROYECTOS TELLO 2022\SCM SPILL OVERS\outputs\pobreza\distancia_centro_salud\1%\simulacion_1\output_tests.xlsx',alpha1_hat_vec_141','alpha1_hat_vec_141');</v>
      </c>
      <c r="KR245">
        <v>141</v>
      </c>
      <c r="KS245" t="str">
        <f>"xlswrite('G:\Mi unidad\1. PROYECTOS TELLO 2022\SCM SPILL OVERS\outputs\pobreza\informalidad\1%\simulacion_1\output_tests.xlsx',alpha1_hat_vec_"&amp;KR245&amp;"','alpha1_hat_vec_"&amp;KR245&amp;"');"</f>
        <v>xlswrite('G:\Mi unidad\1. PROYECTOS TELLO 2022\SCM SPILL OVERS\outputs\pobreza\informalidad\1%\simulacion_1\output_tests.xlsx',alpha1_hat_vec_141','alpha1_hat_vec_141');</v>
      </c>
      <c r="LE245">
        <v>141</v>
      </c>
      <c r="LF245" t="str">
        <f>"xlswrite('G:\Mi unidad\1. PROYECTOS TELLO 2022\SCM SPILL OVERS\outputs\pobreza\alimentos\1%\simulacion_1\output_tests.xlsx',alpha1_hat_vec_"&amp;LE245&amp;"','alpha1_hat_vec_"&amp;LE245&amp;"');"</f>
        <v>xlswrite('G:\Mi unidad\1. PROYECTOS TELLO 2022\SCM SPILL OVERS\outputs\pobreza\alimentos\1%\simulacion_1\output_tests.xlsx',alpha1_hat_vec_141','alpha1_hat_vec_141');</v>
      </c>
      <c r="LL245">
        <v>141</v>
      </c>
      <c r="LM245" t="str">
        <f>"xlswrite('G:\Mi unidad\1. PROYECTOS TELLO 2022\SCM SPILL OVERS\outputs\pobreza\jefe_hogar\1%\simulacion_1\output_tests.xlsx',alpha1_hat_vec_"&amp;LL245&amp;"','alpha1_hat_vec_"&amp;LL245&amp;"');"</f>
        <v>xlswrite('G:\Mi unidad\1. PROYECTOS TELLO 2022\SCM SPILL OVERS\outputs\pobreza\jefe_hogar\1%\simulacion_1\output_tests.xlsx',alpha1_hat_vec_141','alpha1_hat_vec_141');</v>
      </c>
      <c r="LS245">
        <v>141</v>
      </c>
      <c r="LT245" t="str">
        <f>"xlswrite('G:\Mi unidad\1. PROYECTOS TELLO 2022\SCM SPILL OVERS\outputs\pobreza\mujeres\1%\simulacion_1\output_tests.xlsx',alpha1_hat_vec_"&amp;LS245&amp;"','alpha1_hat_vec_"&amp;LS245&amp;"');"</f>
        <v>xlswrite('G:\Mi unidad\1. PROYECTOS TELLO 2022\SCM SPILL OVERS\outputs\pobreza\mujeres\1%\simulacion_1\output_tests.xlsx',alpha1_hat_vec_141','alpha1_hat_vec_141');</v>
      </c>
      <c r="ME245">
        <v>141</v>
      </c>
      <c r="MF245" t="str">
        <f>"xlswrite('G:\Mi unidad\1. PROYECTOS TELLO 2022\SCM SPILL OVERS\outputs\pobreza\criminalidad\1%\simulacion_1\output_tests.xlsx',alpha1_hat_vec_"&amp;ME245&amp;"','alpha1_hat_vec_"&amp;ME245&amp;"');"</f>
        <v>xlswrite('G:\Mi unidad\1. PROYECTOS TELLO 2022\SCM SPILL OVERS\outputs\pobreza\criminalidad\1%\simulacion_1\output_tests.xlsx',alpha1_hat_vec_141','alpha1_hat_vec_141');</v>
      </c>
    </row>
    <row r="246" spans="64:344" x14ac:dyDescent="0.3">
      <c r="BL246">
        <v>141</v>
      </c>
      <c r="BR246">
        <v>141</v>
      </c>
      <c r="BS246" s="1" t="str">
        <f>"A_"&amp;BR242&amp;"(:,ind_"&amp;BR242&amp;" == 0) = [];"</f>
        <v>A_141(:,ind_141 == 0) = [];</v>
      </c>
      <c r="BX246">
        <v>141</v>
      </c>
      <c r="BY246" s="1" t="str">
        <f>"A_"&amp;BX242&amp;"(:,ind_"&amp;BX242&amp;" == 0) = [];"</f>
        <v>A_141(:,ind_141 == 0) = [];</v>
      </c>
      <c r="CD246">
        <v>141</v>
      </c>
      <c r="CE246" s="1" t="str">
        <f>"A_"&amp;CD242&amp;"(:,ind_"&amp;CD242&amp;" == 0) = [];"</f>
        <v>A_141(:,ind_141 == 0) = [];</v>
      </c>
      <c r="CJ246">
        <v>141</v>
      </c>
      <c r="CK246" s="1" t="str">
        <f>"A_"&amp;CJ242&amp;"(:,ind_"&amp;CJ242&amp;" == 0) = [];"</f>
        <v>A_141(:,ind_141 == 0) = [];</v>
      </c>
      <c r="CP246">
        <v>141</v>
      </c>
      <c r="CQ246" s="1" t="str">
        <f>"A_"&amp;CP242&amp;"(:,ind_"&amp;CP242&amp;" == 0) = [];"</f>
        <v>A_141(:,ind_141 == 0) = [];</v>
      </c>
      <c r="CW246">
        <v>141</v>
      </c>
      <c r="CX246" s="1" t="str">
        <f>"ind_"&amp;CW244&amp;" = xlsread('spillover_alimentos_"&amp;CW244&amp;".xlsx')"</f>
        <v>ind_141 = xlsread('spillover_alimentos_141.xlsx')</v>
      </c>
      <c r="DB246">
        <v>141</v>
      </c>
      <c r="DC246" s="1" t="str">
        <f>"A_"&amp;DB242&amp;"(:,ind_"&amp;DB242&amp;" == 0) = [];"</f>
        <v>A_141(:,ind_141 == 0) = [];</v>
      </c>
      <c r="DG246">
        <v>141</v>
      </c>
      <c r="DH246" s="1" t="str">
        <f>"A_"&amp;DG242&amp;"(:,ind_"&amp;DG242&amp;" == 0) = [];"</f>
        <v>A_141(:,ind_141 == 0) = [];</v>
      </c>
      <c r="DL246">
        <v>141</v>
      </c>
      <c r="DM246" s="1" t="str">
        <f>"A_"&amp;DL242&amp;"(:,ind_"&amp;DL242&amp;" == 0) = [];"</f>
        <v>A_141(:,ind_141 == 0) = [];</v>
      </c>
      <c r="DQ246" s="1"/>
      <c r="EG246">
        <v>89</v>
      </c>
      <c r="EH246" s="1" t="str">
        <f>"alpha_hat_"&amp;EG246&amp;" = A_"&amp;EG246&amp;"*gamma_hat_"&amp;EG246&amp;";"</f>
        <v>alpha_hat_89 = A_89*gamma_hat_89;</v>
      </c>
      <c r="HS246">
        <v>86</v>
      </c>
      <c r="HT246" t="str">
        <f>"p_value_vec_"&amp;HS246&amp;" = zeros(1,S);"</f>
        <v>p_value_vec_86 = zeros(1,S);</v>
      </c>
      <c r="HZ246">
        <v>112</v>
      </c>
      <c r="IA246" t="s">
        <v>37</v>
      </c>
      <c r="IG246">
        <v>141</v>
      </c>
      <c r="IH246" t="str">
        <f>"xlswrite('G:\Mi unidad\1. PROYECTOS TELLO 2022\SCM SPILL OVERS\outputs\pobreza\bajo_niv_educ\1%\simulacion_1\output_tests.xlsx',spillover_test_"&amp;IG246&amp;"','sp_test_"&amp;IG246&amp;"');"</f>
        <v>xlswrite('G:\Mi unidad\1. PROYECTOS TELLO 2022\SCM SPILL OVERS\outputs\pobreza\bajo_niv_educ\1%\simulacion_1\output_tests.xlsx',spillover_test_141','sp_test_141');</v>
      </c>
      <c r="IU246">
        <v>141</v>
      </c>
      <c r="IV246" t="str">
        <f>"xlswrite('G:\Mi unidad\1. PROYECTOS TELLO 2022\SCM SPILL OVERS\outputs\pobreza\bajo_ingreso\1%\simulacion_1\output_tests.xlsx',spillover_test_"&amp;IU246&amp;"','sp_test_"&amp;IU246&amp;"');"</f>
        <v>xlswrite('G:\Mi unidad\1. PROYECTOS TELLO 2022\SCM SPILL OVERS\outputs\pobreza\bajo_ingreso\1%\simulacion_1\output_tests.xlsx',spillover_test_141','sp_test_141');</v>
      </c>
      <c r="JG246">
        <v>141</v>
      </c>
      <c r="JH246" t="str">
        <f>"xlswrite('G:\Mi unidad\1. PROYECTOS TELLO 2022\SCM SPILL OVERS\outputs\pobreza\densidad\1%\simulacion_1\output_tests.xlsx',spillover_test_"&amp;JG246&amp;"','sp_test_"&amp;JG246&amp;"');"</f>
        <v>xlswrite('G:\Mi unidad\1. PROYECTOS TELLO 2022\SCM SPILL OVERS\outputs\pobreza\densidad\1%\simulacion_1\output_tests.xlsx',spillover_test_141','sp_test_141');</v>
      </c>
      <c r="JS246">
        <v>141</v>
      </c>
      <c r="JT246" t="str">
        <f>"xlswrite('G:\Mi unidad\1. PROYECTOS TELLO 2022\SCM SPILL OVERS\outputs\pobreza\densidad_g\1%\simulacion_1\output_tests.xlsx',spillover_test_"&amp;JS246&amp;"','sp_test_"&amp;JS246&amp;"');"</f>
        <v>xlswrite('G:\Mi unidad\1. PROYECTOS TELLO 2022\SCM SPILL OVERS\outputs\pobreza\densidad_g\1%\simulacion_1\output_tests.xlsx',spillover_test_141','sp_test_141');</v>
      </c>
      <c r="KE246">
        <v>141</v>
      </c>
      <c r="KF246" t="str">
        <f>"xlswrite('G:\Mi unidad\1. PROYECTOS TELLO 2022\SCM SPILL OVERS\outputs\pobreza\distancia_centro_salud\1%\simulacion_1\output_tests.xlsx',spillover_test_"&amp;KE246&amp;"','sp_test_"&amp;KE246&amp;"');"</f>
        <v>xlswrite('G:\Mi unidad\1. PROYECTOS TELLO 2022\SCM SPILL OVERS\outputs\pobreza\distancia_centro_salud\1%\simulacion_1\output_tests.xlsx',spillover_test_141','sp_test_141');</v>
      </c>
      <c r="KR246">
        <v>141</v>
      </c>
      <c r="KS246" t="str">
        <f>"xlswrite('G:\Mi unidad\1. PROYECTOS TELLO 2022\SCM SPILL OVERS\outputs\pobreza\informalidad\1%\simulacion_1\output_tests.xlsx',spillover_test_"&amp;KR246&amp;"','sp_test_"&amp;KR246&amp;"');"</f>
        <v>xlswrite('G:\Mi unidad\1. PROYECTOS TELLO 2022\SCM SPILL OVERS\outputs\pobreza\informalidad\1%\simulacion_1\output_tests.xlsx',spillover_test_141','sp_test_141');</v>
      </c>
      <c r="LE246">
        <v>141</v>
      </c>
      <c r="LF246" t="str">
        <f>"xlswrite('G:\Mi unidad\1. PROYECTOS TELLO 2022\SCM SPILL OVERS\outputs\pobreza\alimentos\1%\simulacion_1\output_tests.xlsx',spillover_test_"&amp;LE246&amp;"','sp_test_"&amp;LE246&amp;"');"</f>
        <v>xlswrite('G:\Mi unidad\1. PROYECTOS TELLO 2022\SCM SPILL OVERS\outputs\pobreza\alimentos\1%\simulacion_1\output_tests.xlsx',spillover_test_141','sp_test_141');</v>
      </c>
      <c r="LL246">
        <v>141</v>
      </c>
      <c r="LM246" t="str">
        <f>"xlswrite('G:\Mi unidad\1. PROYECTOS TELLO 2022\SCM SPILL OVERS\outputs\pobreza\jefe_hogar\1%\simulacion_1\output_tests.xlsx',spillover_test_"&amp;LL246&amp;"','sp_test_"&amp;LL246&amp;"');"</f>
        <v>xlswrite('G:\Mi unidad\1. PROYECTOS TELLO 2022\SCM SPILL OVERS\outputs\pobreza\jefe_hogar\1%\simulacion_1\output_tests.xlsx',spillover_test_141','sp_test_141');</v>
      </c>
      <c r="LS246">
        <v>141</v>
      </c>
      <c r="LT246" t="str">
        <f>"xlswrite('G:\Mi unidad\1. PROYECTOS TELLO 2022\SCM SPILL OVERS\outputs\pobreza\mujeres\1%\simulacion_1\output_tests.xlsx',spillover_test_"&amp;LS246&amp;"','sp_test_"&amp;LS246&amp;"');"</f>
        <v>xlswrite('G:\Mi unidad\1. PROYECTOS TELLO 2022\SCM SPILL OVERS\outputs\pobreza\mujeres\1%\simulacion_1\output_tests.xlsx',spillover_test_141','sp_test_141');</v>
      </c>
      <c r="ME246">
        <v>141</v>
      </c>
      <c r="MF246" t="str">
        <f>"xlswrite('G:\Mi unidad\1. PROYECTOS TELLO 2022\SCM SPILL OVERS\outputs\pobreza\criminalidad\1%\simulacion_1\output_tests.xlsx',spillover_test_"&amp;ME246&amp;"','sp_test_"&amp;ME246&amp;"');"</f>
        <v>xlswrite('G:\Mi unidad\1. PROYECTOS TELLO 2022\SCM SPILL OVERS\outputs\pobreza\criminalidad\1%\simulacion_1\output_tests.xlsx',spillover_test_141','sp_test_141');</v>
      </c>
    </row>
    <row r="247" spans="64:344" x14ac:dyDescent="0.3">
      <c r="BL247">
        <v>144</v>
      </c>
      <c r="BM247" s="1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P247">
        <v>144</v>
      </c>
      <c r="CQ247" t="str">
        <f>"%A_"&amp;CP247</f>
        <v>%A_144</v>
      </c>
      <c r="CW247">
        <v>144</v>
      </c>
      <c r="CX247" s="1" t="str">
        <f>"A_"&amp;CW244&amp;" = eye(N);"</f>
        <v>A_141 = eye(N);</v>
      </c>
      <c r="DB247">
        <v>144</v>
      </c>
      <c r="DC247" t="str">
        <f>"%A_"&amp;DB247</f>
        <v>%A_144</v>
      </c>
      <c r="DG247">
        <v>144</v>
      </c>
      <c r="DH247" t="str">
        <f>"%A_"&amp;DG247</f>
        <v>%A_144</v>
      </c>
      <c r="DL247">
        <v>144</v>
      </c>
      <c r="DM247" t="str">
        <f>"%A_"&amp;DL247</f>
        <v>%A_144</v>
      </c>
      <c r="DQ247" s="1"/>
      <c r="EG247">
        <v>89</v>
      </c>
      <c r="EH247" s="1" t="str">
        <f>"alpha1_hat_vec_"&amp;EG247&amp;"(s) = alpha_hat_"&amp;EG247&amp;"(1);"</f>
        <v>alpha1_hat_vec_89(s) = alpha_hat_89(1);</v>
      </c>
      <c r="HS247">
        <v>86</v>
      </c>
      <c r="HT247" t="str">
        <f>"lb_vec_"&amp;HS247&amp;" = zeros(1,S);"</f>
        <v>lb_vec_86 = zeros(1,S);</v>
      </c>
      <c r="HZ247">
        <v>112</v>
      </c>
      <c r="IA247" t="str">
        <f>"    spillover_test_"&amp;HZ247&amp;"(s) = sp_andrews(Y_pre_"&amp;HZ247&amp;",pobreza_"&amp;HZ247&amp;"(:,T+s),A_"&amp;HZ247&amp;",C,d,alpha_sig);"</f>
        <v xml:space="preserve">    spillover_test_112(s) = sp_andrews(Y_pre_112,pobreza_112(:,T+s),A_112,C,d,alpha_sig);</v>
      </c>
      <c r="IG247">
        <v>144</v>
      </c>
      <c r="IH247" t="str">
        <f>"xlswrite('G:\Mi unidad\1. PROYECTOS TELLO 2022\SCM SPILL OVERS\outputs\pobreza\bajo_niv_educ\1%\simulacion_1\output_tests.xlsx',lb_vec_"&amp;IG247&amp;"','lb_vec_"&amp;IG247&amp;"');"</f>
        <v>xlswrite('G:\Mi unidad\1. PROYECTOS TELLO 2022\SCM SPILL OVERS\outputs\pobreza\bajo_niv_educ\1%\simulacion_1\output_tests.xlsx',lb_vec_144','lb_vec_144');</v>
      </c>
      <c r="IU247">
        <v>144</v>
      </c>
      <c r="IV247" t="str">
        <f>"xlswrite('G:\Mi unidad\1. PROYECTOS TELLO 2022\SCM SPILL OVERS\outputs\pobreza\bajo_ingreso\1%\simulacion_1\output_tests.xlsx',lb_vec_"&amp;IU247&amp;"','lb_vec_"&amp;IU247&amp;"');"</f>
        <v>xlswrite('G:\Mi unidad\1. PROYECTOS TELLO 2022\SCM SPILL OVERS\outputs\pobreza\bajo_ingreso\1%\simulacion_1\output_tests.xlsx',lb_vec_144','lb_vec_144');</v>
      </c>
      <c r="JG247">
        <v>144</v>
      </c>
      <c r="JH247" t="str">
        <f>"xlswrite('G:\Mi unidad\1. PROYECTOS TELLO 2022\SCM SPILL OVERS\outputs\pobreza\densidad\1%\simulacion_1\output_tests.xlsx',lb_vec_"&amp;JG247&amp;"','lb_vec_"&amp;JG247&amp;"');"</f>
        <v>xlswrite('G:\Mi unidad\1. PROYECTOS TELLO 2022\SCM SPILL OVERS\outputs\pobreza\densidad\1%\simulacion_1\output_tests.xlsx',lb_vec_144','lb_vec_144');</v>
      </c>
      <c r="JS247">
        <v>144</v>
      </c>
      <c r="JT247" t="str">
        <f>"xlswrite('G:\Mi unidad\1. PROYECTOS TELLO 2022\SCM SPILL OVERS\outputs\pobreza\densidad_g\1%\simulacion_1\output_tests.xlsx',lb_vec_"&amp;JS247&amp;"','lb_vec_"&amp;JS247&amp;"');"</f>
        <v>xlswrite('G:\Mi unidad\1. PROYECTOS TELLO 2022\SCM SPILL OVERS\outputs\pobreza\densidad_g\1%\simulacion_1\output_tests.xlsx',lb_vec_144','lb_vec_144');</v>
      </c>
      <c r="KE247">
        <v>144</v>
      </c>
      <c r="KF247" t="str">
        <f>"xlswrite('G:\Mi unidad\1. PROYECTOS TELLO 2022\SCM SPILL OVERS\outputs\pobreza\distancia_centro_salud\1%\simulacion_1\output_tests.xlsx',lb_vec_"&amp;KE247&amp;"','lb_vec_"&amp;KE247&amp;"');"</f>
        <v>xlswrite('G:\Mi unidad\1. PROYECTOS TELLO 2022\SCM SPILL OVERS\outputs\pobreza\distancia_centro_salud\1%\simulacion_1\output_tests.xlsx',lb_vec_144','lb_vec_144');</v>
      </c>
      <c r="KR247">
        <v>144</v>
      </c>
      <c r="KS247" t="str">
        <f>"xlswrite('G:\Mi unidad\1. PROYECTOS TELLO 2022\SCM SPILL OVERS\outputs\pobreza\informalidad\1%\simulacion_1\output_tests.xlsx',lb_vec_"&amp;KR247&amp;"','lb_vec_"&amp;KR247&amp;"');"</f>
        <v>xlswrite('G:\Mi unidad\1. PROYECTOS TELLO 2022\SCM SPILL OVERS\outputs\pobreza\informalidad\1%\simulacion_1\output_tests.xlsx',lb_vec_144','lb_vec_144');</v>
      </c>
      <c r="LE247">
        <v>144</v>
      </c>
      <c r="LF247" t="str">
        <f>"xlswrite('G:\Mi unidad\1. PROYECTOS TELLO 2022\SCM SPILL OVERS\outputs\pobreza\alimentos\1%\simulacion_1\output_tests.xlsx',lb_vec_"&amp;LE247&amp;"','lb_vec_"&amp;LE247&amp;"');"</f>
        <v>xlswrite('G:\Mi unidad\1. PROYECTOS TELLO 2022\SCM SPILL OVERS\outputs\pobreza\alimentos\1%\simulacion_1\output_tests.xlsx',lb_vec_144','lb_vec_144');</v>
      </c>
      <c r="LL247">
        <v>144</v>
      </c>
      <c r="LM247" t="str">
        <f>"xlswrite('G:\Mi unidad\1. PROYECTOS TELLO 2022\SCM SPILL OVERS\outputs\pobreza\jefe_hogar\1%\simulacion_1\output_tests.xlsx',lb_vec_"&amp;LL247&amp;"','lb_vec_"&amp;LL247&amp;"');"</f>
        <v>xlswrite('G:\Mi unidad\1. PROYECTOS TELLO 2022\SCM SPILL OVERS\outputs\pobreza\jefe_hogar\1%\simulacion_1\output_tests.xlsx',lb_vec_144','lb_vec_144');</v>
      </c>
      <c r="LS247">
        <v>144</v>
      </c>
      <c r="LT247" t="str">
        <f>"xlswrite('G:\Mi unidad\1. PROYECTOS TELLO 2022\SCM SPILL OVERS\outputs\pobreza\mujeres\1%\simulacion_1\output_tests.xlsx',lb_vec_"&amp;LS247&amp;"','lb_vec_"&amp;LS247&amp;"');"</f>
        <v>xlswrite('G:\Mi unidad\1. PROYECTOS TELLO 2022\SCM SPILL OVERS\outputs\pobreza\mujeres\1%\simulacion_1\output_tests.xlsx',lb_vec_144','lb_vec_144');</v>
      </c>
      <c r="ME247">
        <v>144</v>
      </c>
      <c r="MF247" t="str">
        <f>"xlswrite('G:\Mi unidad\1. PROYECTOS TELLO 2022\SCM SPILL OVERS\outputs\pobreza\criminalidad\1%\simulacion_1\output_tests.xlsx',lb_vec_"&amp;ME247&amp;"','lb_vec_"&amp;ME247&amp;"');"</f>
        <v>xlswrite('G:\Mi unidad\1. PROYECTOS TELLO 2022\SCM SPILL OVERS\outputs\pobreza\criminalidad\1%\simulacion_1\output_tests.xlsx',lb_vec_144','lb_vec_144');</v>
      </c>
    </row>
    <row r="248" spans="64:344" x14ac:dyDescent="0.3">
      <c r="BL248">
        <v>144</v>
      </c>
      <c r="BM248" s="1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P248">
        <v>144</v>
      </c>
      <c r="CQ248" t="str">
        <f>"% Provincia_"&amp;CP248</f>
        <v>% Provincia_144</v>
      </c>
      <c r="CW248">
        <v>144</v>
      </c>
      <c r="CX248" s="1" t="str">
        <f>"A_"&amp;CW244&amp;"(:,ind_"&amp;CW244&amp;" == 0) = [];"</f>
        <v>A_141(:,ind_141 == 0) = [];</v>
      </c>
      <c r="DB248">
        <v>144</v>
      </c>
      <c r="DC248" t="str">
        <f>"% Provincia_"&amp;DB248</f>
        <v>% Provincia_144</v>
      </c>
      <c r="DG248">
        <v>144</v>
      </c>
      <c r="DH248" t="str">
        <f>"% Provincia_"&amp;DG248</f>
        <v>% Provincia_144</v>
      </c>
      <c r="DL248">
        <v>144</v>
      </c>
      <c r="DM248" t="str">
        <f>"% Provincia_"&amp;DL248</f>
        <v>% Provincia_144</v>
      </c>
      <c r="DQ248" s="1"/>
      <c r="EG248">
        <v>89</v>
      </c>
      <c r="EH248" s="1" t="str">
        <f>"synthetic_control_sp_"&amp;EG248&amp;"(T+s) = Y_"&amp;EG248&amp;"(1,T+s)-alpha1_hat_vec_"&amp;EG248&amp;"(s);"</f>
        <v>synthetic_control_sp_89(T+s) = Y_89(1,T+s)-alpha1_hat_vec_89(s);</v>
      </c>
      <c r="HS248">
        <v>86</v>
      </c>
      <c r="HT248" t="str">
        <f>"ub_vec_"&amp;HS248&amp;" = zeros(1,S);"</f>
        <v>ub_vec_86 = zeros(1,S);</v>
      </c>
      <c r="HZ248">
        <v>112</v>
      </c>
      <c r="IA248" t="s">
        <v>18</v>
      </c>
      <c r="IG248">
        <v>144</v>
      </c>
      <c r="IH248" t="str">
        <f>"xlswrite('G:\Mi unidad\1. PROYECTOS TELLO 2022\SCM SPILL OVERS\outputs\pobreza\bajo_niv_educ\1%\simulacion_1\output_tests.xlsx',ub_vec_"&amp;IG248&amp;"','ub_vec_"&amp;IG248&amp;"');"</f>
        <v>xlswrite('G:\Mi unidad\1. PROYECTOS TELLO 2022\SCM SPILL OVERS\outputs\pobreza\bajo_niv_educ\1%\simulacion_1\output_tests.xlsx',ub_vec_144','ub_vec_144');</v>
      </c>
      <c r="IU248">
        <v>144</v>
      </c>
      <c r="IV248" t="str">
        <f>"xlswrite('G:\Mi unidad\1. PROYECTOS TELLO 2022\SCM SPILL OVERS\outputs\pobreza\bajo_ingreso\1%\simulacion_1\output_tests.xlsx',ub_vec_"&amp;IU248&amp;"','ub_vec_"&amp;IU248&amp;"');"</f>
        <v>xlswrite('G:\Mi unidad\1. PROYECTOS TELLO 2022\SCM SPILL OVERS\outputs\pobreza\bajo_ingreso\1%\simulacion_1\output_tests.xlsx',ub_vec_144','ub_vec_144');</v>
      </c>
      <c r="JG248">
        <v>144</v>
      </c>
      <c r="JH248" t="str">
        <f>"xlswrite('G:\Mi unidad\1. PROYECTOS TELLO 2022\SCM SPILL OVERS\outputs\pobreza\densidad\1%\simulacion_1\output_tests.xlsx',ub_vec_"&amp;JG248&amp;"','ub_vec_"&amp;JG248&amp;"');"</f>
        <v>xlswrite('G:\Mi unidad\1. PROYECTOS TELLO 2022\SCM SPILL OVERS\outputs\pobreza\densidad\1%\simulacion_1\output_tests.xlsx',ub_vec_144','ub_vec_144');</v>
      </c>
      <c r="JS248">
        <v>144</v>
      </c>
      <c r="JT248" t="str">
        <f>"xlswrite('G:\Mi unidad\1. PROYECTOS TELLO 2022\SCM SPILL OVERS\outputs\pobreza\densidad_g\1%\simulacion_1\output_tests.xlsx',ub_vec_"&amp;JS248&amp;"','ub_vec_"&amp;JS248&amp;"');"</f>
        <v>xlswrite('G:\Mi unidad\1. PROYECTOS TELLO 2022\SCM SPILL OVERS\outputs\pobreza\densidad_g\1%\simulacion_1\output_tests.xlsx',ub_vec_144','ub_vec_144');</v>
      </c>
      <c r="KE248">
        <v>144</v>
      </c>
      <c r="KF248" t="str">
        <f>"xlswrite('G:\Mi unidad\1. PROYECTOS TELLO 2022\SCM SPILL OVERS\outputs\pobreza\distancia_centro_salud\1%\simulacion_1\output_tests.xlsx',ub_vec_"&amp;KE248&amp;"','ub_vec_"&amp;KE248&amp;"');"</f>
        <v>xlswrite('G:\Mi unidad\1. PROYECTOS TELLO 2022\SCM SPILL OVERS\outputs\pobreza\distancia_centro_salud\1%\simulacion_1\output_tests.xlsx',ub_vec_144','ub_vec_144');</v>
      </c>
      <c r="KR248">
        <v>144</v>
      </c>
      <c r="KS248" t="str">
        <f>"xlswrite('G:\Mi unidad\1. PROYECTOS TELLO 2022\SCM SPILL OVERS\outputs\pobreza\informalidad\1%\simulacion_1\output_tests.xlsx',ub_vec_"&amp;KR248&amp;"','ub_vec_"&amp;KR248&amp;"');"</f>
        <v>xlswrite('G:\Mi unidad\1. PROYECTOS TELLO 2022\SCM SPILL OVERS\outputs\pobreza\informalidad\1%\simulacion_1\output_tests.xlsx',ub_vec_144','ub_vec_144');</v>
      </c>
      <c r="LE248">
        <v>144</v>
      </c>
      <c r="LF248" t="str">
        <f>"xlswrite('G:\Mi unidad\1. PROYECTOS TELLO 2022\SCM SPILL OVERS\outputs\pobreza\alimentos\1%\simulacion_1\output_tests.xlsx',ub_vec_"&amp;LE248&amp;"','ub_vec_"&amp;LE248&amp;"');"</f>
        <v>xlswrite('G:\Mi unidad\1. PROYECTOS TELLO 2022\SCM SPILL OVERS\outputs\pobreza\alimentos\1%\simulacion_1\output_tests.xlsx',ub_vec_144','ub_vec_144');</v>
      </c>
      <c r="LL248">
        <v>144</v>
      </c>
      <c r="LM248" t="str">
        <f>"xlswrite('G:\Mi unidad\1. PROYECTOS TELLO 2022\SCM SPILL OVERS\outputs\pobreza\jefe_hogar\1%\simulacion_1\output_tests.xlsx',ub_vec_"&amp;LL248&amp;"','ub_vec_"&amp;LL248&amp;"');"</f>
        <v>xlswrite('G:\Mi unidad\1. PROYECTOS TELLO 2022\SCM SPILL OVERS\outputs\pobreza\jefe_hogar\1%\simulacion_1\output_tests.xlsx',ub_vec_144','ub_vec_144');</v>
      </c>
      <c r="LS248">
        <v>144</v>
      </c>
      <c r="LT248" t="str">
        <f>"xlswrite('G:\Mi unidad\1. PROYECTOS TELLO 2022\SCM SPILL OVERS\outputs\pobreza\mujeres\1%\simulacion_1\output_tests.xlsx',ub_vec_"&amp;LS248&amp;"','ub_vec_"&amp;LS248&amp;"');"</f>
        <v>xlswrite('G:\Mi unidad\1. PROYECTOS TELLO 2022\SCM SPILL OVERS\outputs\pobreza\mujeres\1%\simulacion_1\output_tests.xlsx',ub_vec_144','ub_vec_144');</v>
      </c>
      <c r="ME248">
        <v>144</v>
      </c>
      <c r="MF248" t="str">
        <f>"xlswrite('G:\Mi unidad\1. PROYECTOS TELLO 2022\SCM SPILL OVERS\outputs\pobreza\criminalidad\1%\simulacion_1\output_tests.xlsx',ub_vec_"&amp;ME248&amp;"','ub_vec_"&amp;ME248&amp;"');"</f>
        <v>xlswrite('G:\Mi unidad\1. PROYECTOS TELLO 2022\SCM SPILL OVERS\outputs\pobreza\criminalidad\1%\simulacion_1\output_tests.xlsx',ub_vec_144','ub_vec_144');</v>
      </c>
    </row>
    <row r="249" spans="64:344" x14ac:dyDescent="0.3">
      <c r="BL249">
        <v>144</v>
      </c>
      <c r="BM249" s="1" t="str">
        <f>"A_"&amp;BL247&amp;"(:,ind_"&amp;BL247&amp;" == 0) = [];"</f>
        <v>A_144(:,ind_144 == 0) = [];</v>
      </c>
      <c r="BR249">
        <v>144</v>
      </c>
      <c r="BS249" s="1" t="str">
        <f>"ind_"&amp;BR247&amp;" = xlsread('spillover_bajo_niv_educ_"&amp;BR247&amp;".xlsx')"</f>
        <v>ind_144 = xlsread('spillover_bajo_niv_educ_144.xlsx')</v>
      </c>
      <c r="BX249">
        <v>144</v>
      </c>
      <c r="BY249" s="1" t="str">
        <f>"ind_"&amp;BX247&amp;" = xlsread('spillover_bajo_ingreso_"&amp;BX247&amp;".xlsx')"</f>
        <v>ind_144 = xlsread('spillover_bajo_ingreso_144.xlsx')</v>
      </c>
      <c r="CD249">
        <v>144</v>
      </c>
      <c r="CE249" s="1" t="str">
        <f>"ind_"&amp;CD247&amp;" = xlsread('spillover_densidad_"&amp;CD247&amp;".xlsx')"</f>
        <v>ind_144 = xlsread('spillover_densidad_144.xlsx')</v>
      </c>
      <c r="CJ249">
        <v>144</v>
      </c>
      <c r="CK249" s="1" t="str">
        <f>"ind_"&amp;CJ247&amp;" = xlsread('spillover_densidad_g_"&amp;CJ247&amp;".xlsx')"</f>
        <v>ind_144 = xlsread('spillover_densidad_g_144.xlsx')</v>
      </c>
      <c r="CP249">
        <v>144</v>
      </c>
      <c r="CQ249" s="1" t="str">
        <f>"ind_"&amp;CP247&amp;" = xlsread('spillover_tiempo_cs_"&amp;CP247&amp;".xlsx')"</f>
        <v>ind_144 = xlsread('spillover_tiempo_cs_144.xlsx')</v>
      </c>
      <c r="CW249">
        <v>144</v>
      </c>
      <c r="CX249" t="str">
        <f>"%A_"&amp;CW249</f>
        <v>%A_144</v>
      </c>
      <c r="DB249">
        <v>144</v>
      </c>
      <c r="DC249" s="1" t="str">
        <f>"ind_"&amp;DB247&amp;" = xlsread('spillover_criminalidad_"&amp;DB247&amp;".xlsx')"</f>
        <v>ind_144 = xlsread('spillover_criminalidad_144.xlsx')</v>
      </c>
      <c r="DG249">
        <v>144</v>
      </c>
      <c r="DH249" s="1" t="str">
        <f>"ind_"&amp;DG247&amp;" = xlsread('spillover_jefe_hogar_"&amp;DG247&amp;".xlsx')"</f>
        <v>ind_144 = xlsread('spillover_jefe_hogar_144.xlsx')</v>
      </c>
      <c r="DL249">
        <v>144</v>
      </c>
      <c r="DM249" s="1" t="str">
        <f>"ind_"&amp;DL247&amp;" = xlsread('spillover_mujeres_"&amp;DL247&amp;".xlsx')"</f>
        <v>ind_144 = xlsread('spillover_mujeres_144.xlsx')</v>
      </c>
      <c r="DQ249" s="1"/>
      <c r="EG249">
        <v>89</v>
      </c>
      <c r="EH249" s="3" t="s">
        <v>18</v>
      </c>
      <c r="HS249">
        <v>86</v>
      </c>
      <c r="HT249" t="s">
        <v>35</v>
      </c>
      <c r="HZ249">
        <v>119</v>
      </c>
      <c r="IA249" t="str">
        <f>"spillover_test_"&amp;HZ249&amp;" = zeros(1,S);"</f>
        <v>spillover_test_119 = zeros(1,S);</v>
      </c>
      <c r="IG249">
        <v>144</v>
      </c>
      <c r="IH249" t="str">
        <f>"xlswrite('G:\Mi unidad\1. PROYECTOS TELLO 2022\SCM SPILL OVERS\outputs\pobreza\bajo_niv_educ\1%\simulacion_1\output_tests.xlsx',p_value_vec_"&amp;IG249&amp;"','p_value_vec_"&amp;IG249&amp;"');"</f>
        <v>xlswrite('G:\Mi unidad\1. PROYECTOS TELLO 2022\SCM SPILL OVERS\outputs\pobreza\bajo_niv_educ\1%\simulacion_1\output_tests.xlsx',p_value_vec_144','p_value_vec_144');</v>
      </c>
      <c r="IU249">
        <v>144</v>
      </c>
      <c r="IV249" t="str">
        <f>"xlswrite('G:\Mi unidad\1. PROYECTOS TELLO 2022\SCM SPILL OVERS\outputs\pobreza\bajo_ingreso\1%\simulacion_1\output_tests.xlsx',p_value_vec_"&amp;IU249&amp;"','p_value_vec_"&amp;IU249&amp;"');"</f>
        <v>xlswrite('G:\Mi unidad\1. PROYECTOS TELLO 2022\SCM SPILL OVERS\outputs\pobreza\bajo_ingreso\1%\simulacion_1\output_tests.xlsx',p_value_vec_144','p_value_vec_144');</v>
      </c>
      <c r="JG249">
        <v>144</v>
      </c>
      <c r="JH249" t="str">
        <f>"xlswrite('G:\Mi unidad\1. PROYECTOS TELLO 2022\SCM SPILL OVERS\outputs\pobreza\densidad\1%\simulacion_1\output_tests.xlsx',p_value_vec_"&amp;JG249&amp;"','p_value_vec_"&amp;JG249&amp;"');"</f>
        <v>xlswrite('G:\Mi unidad\1. PROYECTOS TELLO 2022\SCM SPILL OVERS\outputs\pobreza\densidad\1%\simulacion_1\output_tests.xlsx',p_value_vec_144','p_value_vec_144');</v>
      </c>
      <c r="JS249">
        <v>144</v>
      </c>
      <c r="JT249" t="str">
        <f>"xlswrite('G:\Mi unidad\1. PROYECTOS TELLO 2022\SCM SPILL OVERS\outputs\pobreza\densidad_g\1%\simulacion_1\output_tests.xlsx',p_value_vec_"&amp;JS249&amp;"','p_value_vec_"&amp;JS249&amp;"');"</f>
        <v>xlswrite('G:\Mi unidad\1. PROYECTOS TELLO 2022\SCM SPILL OVERS\outputs\pobreza\densidad_g\1%\simulacion_1\output_tests.xlsx',p_value_vec_144','p_value_vec_144');</v>
      </c>
      <c r="KE249">
        <v>144</v>
      </c>
      <c r="KF249" t="str">
        <f>"xlswrite('G:\Mi unidad\1. PROYECTOS TELLO 2022\SCM SPILL OVERS\outputs\pobreza\distancia_centro_salud\1%\simulacion_1\output_tests.xlsx',p_value_vec_"&amp;KE249&amp;"','p_value_vec_"&amp;KE249&amp;"');"</f>
        <v>xlswrite('G:\Mi unidad\1. PROYECTOS TELLO 2022\SCM SPILL OVERS\outputs\pobreza\distancia_centro_salud\1%\simulacion_1\output_tests.xlsx',p_value_vec_144','p_value_vec_144');</v>
      </c>
      <c r="KR249">
        <v>144</v>
      </c>
      <c r="KS249" t="str">
        <f>"xlswrite('G:\Mi unidad\1. PROYECTOS TELLO 2022\SCM SPILL OVERS\outputs\pobreza\informalidad\1%\simulacion_1\output_tests.xlsx',p_value_vec_"&amp;KR249&amp;"','p_value_vec_"&amp;KR249&amp;"');"</f>
        <v>xlswrite('G:\Mi unidad\1. PROYECTOS TELLO 2022\SCM SPILL OVERS\outputs\pobreza\informalidad\1%\simulacion_1\output_tests.xlsx',p_value_vec_144','p_value_vec_144');</v>
      </c>
      <c r="LE249">
        <v>144</v>
      </c>
      <c r="LF249" t="str">
        <f>"xlswrite('G:\Mi unidad\1. PROYECTOS TELLO 2022\SCM SPILL OVERS\outputs\pobreza\alimentos\1%\simulacion_1\output_tests.xlsx',p_value_vec_"&amp;LE249&amp;"','p_value_vec_"&amp;LE249&amp;"');"</f>
        <v>xlswrite('G:\Mi unidad\1. PROYECTOS TELLO 2022\SCM SPILL OVERS\outputs\pobreza\alimentos\1%\simulacion_1\output_tests.xlsx',p_value_vec_144','p_value_vec_144');</v>
      </c>
      <c r="LL249">
        <v>144</v>
      </c>
      <c r="LM249" t="str">
        <f>"xlswrite('G:\Mi unidad\1. PROYECTOS TELLO 2022\SCM SPILL OVERS\outputs\pobreza\jefe_hogar\1%\simulacion_1\output_tests.xlsx',p_value_vec_"&amp;LL249&amp;"','p_value_vec_"&amp;LL249&amp;"');"</f>
        <v>xlswrite('G:\Mi unidad\1. PROYECTOS TELLO 2022\SCM SPILL OVERS\outputs\pobreza\jefe_hogar\1%\simulacion_1\output_tests.xlsx',p_value_vec_144','p_value_vec_144');</v>
      </c>
      <c r="LS249">
        <v>144</v>
      </c>
      <c r="LT249" t="str">
        <f>"xlswrite('G:\Mi unidad\1. PROYECTOS TELLO 2022\SCM SPILL OVERS\outputs\pobreza\mujeres\1%\simulacion_1\output_tests.xlsx',p_value_vec_"&amp;LS249&amp;"','p_value_vec_"&amp;LS249&amp;"');"</f>
        <v>xlswrite('G:\Mi unidad\1. PROYECTOS TELLO 2022\SCM SPILL OVERS\outputs\pobreza\mujeres\1%\simulacion_1\output_tests.xlsx',p_value_vec_144','p_value_vec_144');</v>
      </c>
      <c r="ME249">
        <v>144</v>
      </c>
      <c r="MF249" t="str">
        <f>"xlswrite('G:\Mi unidad\1. PROYECTOS TELLO 2022\SCM SPILL OVERS\outputs\pobreza\criminalidad\1%\simulacion_1\output_tests.xlsx',p_value_vec_"&amp;ME249&amp;"','p_value_vec_"&amp;ME249&amp;"');"</f>
        <v>xlswrite('G:\Mi unidad\1. PROYECTOS TELLO 2022\SCM SPILL OVERS\outputs\pobreza\criminalidad\1%\simulacion_1\output_tests.xlsx',p_value_vec_144','p_value_vec_144');</v>
      </c>
    </row>
    <row r="250" spans="64:344" x14ac:dyDescent="0.3">
      <c r="BL250">
        <v>144</v>
      </c>
      <c r="BR250">
        <v>144</v>
      </c>
      <c r="BS250" s="1" t="str">
        <f>"A_"&amp;BR247&amp;" = eye(N);"</f>
        <v>A_144 = eye(N);</v>
      </c>
      <c r="BX250">
        <v>144</v>
      </c>
      <c r="BY250" s="1" t="str">
        <f>"A_"&amp;BX247&amp;" = eye(N);"</f>
        <v>A_144 = eye(N);</v>
      </c>
      <c r="CD250">
        <v>144</v>
      </c>
      <c r="CE250" s="1" t="str">
        <f>"A_"&amp;CD247&amp;" = eye(N);"</f>
        <v>A_144 = eye(N);</v>
      </c>
      <c r="CJ250">
        <v>144</v>
      </c>
      <c r="CK250" s="1" t="str">
        <f>"A_"&amp;CJ247&amp;" = eye(N);"</f>
        <v>A_144 = eye(N);</v>
      </c>
      <c r="CP250">
        <v>144</v>
      </c>
      <c r="CQ250" s="1" t="str">
        <f>"A_"&amp;CP247&amp;" = eye(N);"</f>
        <v>A_144 = eye(N);</v>
      </c>
      <c r="CW250">
        <v>144</v>
      </c>
      <c r="CX250" t="str">
        <f>"% Provincia_"&amp;CW250</f>
        <v>% Provincia_144</v>
      </c>
      <c r="DB250">
        <v>144</v>
      </c>
      <c r="DC250" s="1" t="str">
        <f>"A_"&amp;DB247&amp;" = eye(N);"</f>
        <v>A_144 = eye(N);</v>
      </c>
      <c r="DG250">
        <v>144</v>
      </c>
      <c r="DH250" s="1" t="str">
        <f>"A_"&amp;DG247&amp;" = eye(N);"</f>
        <v>A_144 = eye(N);</v>
      </c>
      <c r="DL250">
        <v>144</v>
      </c>
      <c r="DM250" s="1" t="str">
        <f>"A_"&amp;DL247&amp;" = eye(N);"</f>
        <v>A_144 = eye(N);</v>
      </c>
      <c r="DQ250" s="1"/>
      <c r="EG250">
        <v>91</v>
      </c>
      <c r="EH250" s="3" t="str">
        <f>"%PROVINCIA "&amp;EG250</f>
        <v>%PROVINCIA 91</v>
      </c>
      <c r="HS250">
        <v>86</v>
      </c>
      <c r="HT250" t="str">
        <f>"    [p_value_"&amp;HS250&amp; ",lb_"&amp;HS250&amp;",ub_"&amp;HS250&amp;"] = sp_andrews_te(Y_pre_"&amp;HS250&amp;",pobreza_"&amp;HS250&amp;"(:,T+s),A_"&amp;HS250&amp;",C,.05);"</f>
        <v xml:space="preserve">    [p_value_86,lb_86,ub_86] = sp_andrews_te(Y_pre_86,pobreza_86(:,T+s),A_86,C,.05);</v>
      </c>
      <c r="HZ250">
        <v>119</v>
      </c>
      <c r="IA250" t="s">
        <v>35</v>
      </c>
      <c r="IG250">
        <v>144</v>
      </c>
      <c r="IH250" t="str">
        <f>"xlswrite('G:\Mi unidad\1. PROYECTOS TELLO 2022\SCM SPILL OVERS\outputs\pobreza\bajo_niv_educ\1%\simulacion_1\output_tests.xlsx',alpha1_hat_vec_"&amp;IG250&amp;"','alpha1_hat_vec_"&amp;IG250&amp;"');"</f>
        <v>xlswrite('G:\Mi unidad\1. PROYECTOS TELLO 2022\SCM SPILL OVERS\outputs\pobreza\bajo_niv_educ\1%\simulacion_1\output_tests.xlsx',alpha1_hat_vec_144','alpha1_hat_vec_144');</v>
      </c>
      <c r="IU250">
        <v>144</v>
      </c>
      <c r="IV250" t="str">
        <f>"xlswrite('G:\Mi unidad\1. PROYECTOS TELLO 2022\SCM SPILL OVERS\outputs\pobreza\bajo_ingreso\1%\simulacion_1\output_tests.xlsx',alpha1_hat_vec_"&amp;IU250&amp;"','alpha1_hat_vec_"&amp;IU250&amp;"');"</f>
        <v>xlswrite('G:\Mi unidad\1. PROYECTOS TELLO 2022\SCM SPILL OVERS\outputs\pobreza\bajo_ingreso\1%\simulacion_1\output_tests.xlsx',alpha1_hat_vec_144','alpha1_hat_vec_144');</v>
      </c>
      <c r="JG250">
        <v>144</v>
      </c>
      <c r="JH250" t="str">
        <f>"xlswrite('G:\Mi unidad\1. PROYECTOS TELLO 2022\SCM SPILL OVERS\outputs\pobreza\densidad\1%\simulacion_1\output_tests.xlsx',alpha1_hat_vec_"&amp;JG250&amp;"','alpha1_hat_vec_"&amp;JG250&amp;"');"</f>
        <v>xlswrite('G:\Mi unidad\1. PROYECTOS TELLO 2022\SCM SPILL OVERS\outputs\pobreza\densidad\1%\simulacion_1\output_tests.xlsx',alpha1_hat_vec_144','alpha1_hat_vec_144');</v>
      </c>
      <c r="JS250">
        <v>144</v>
      </c>
      <c r="JT250" t="str">
        <f>"xlswrite('G:\Mi unidad\1. PROYECTOS TELLO 2022\SCM SPILL OVERS\outputs\pobreza\densidad_g\1%\simulacion_1\output_tests.xlsx',alpha1_hat_vec_"&amp;JS250&amp;"','alpha1_hat_vec_"&amp;JS250&amp;"');"</f>
        <v>xlswrite('G:\Mi unidad\1. PROYECTOS TELLO 2022\SCM SPILL OVERS\outputs\pobreza\densidad_g\1%\simulacion_1\output_tests.xlsx',alpha1_hat_vec_144','alpha1_hat_vec_144');</v>
      </c>
      <c r="KE250">
        <v>144</v>
      </c>
      <c r="KF250" t="str">
        <f>"xlswrite('G:\Mi unidad\1. PROYECTOS TELLO 2022\SCM SPILL OVERS\outputs\pobreza\distancia_centro_salud\1%\simulacion_1\output_tests.xlsx',alpha1_hat_vec_"&amp;KE250&amp;"','alpha1_hat_vec_"&amp;KE250&amp;"');"</f>
        <v>xlswrite('G:\Mi unidad\1. PROYECTOS TELLO 2022\SCM SPILL OVERS\outputs\pobreza\distancia_centro_salud\1%\simulacion_1\output_tests.xlsx',alpha1_hat_vec_144','alpha1_hat_vec_144');</v>
      </c>
      <c r="KR250">
        <v>144</v>
      </c>
      <c r="KS250" t="str">
        <f>"xlswrite('G:\Mi unidad\1. PROYECTOS TELLO 2022\SCM SPILL OVERS\outputs\pobreza\informalidad\1%\simulacion_1\output_tests.xlsx',alpha1_hat_vec_"&amp;KR250&amp;"','alpha1_hat_vec_"&amp;KR250&amp;"');"</f>
        <v>xlswrite('G:\Mi unidad\1. PROYECTOS TELLO 2022\SCM SPILL OVERS\outputs\pobreza\informalidad\1%\simulacion_1\output_tests.xlsx',alpha1_hat_vec_144','alpha1_hat_vec_144');</v>
      </c>
      <c r="LE250">
        <v>144</v>
      </c>
      <c r="LF250" t="str">
        <f>"xlswrite('G:\Mi unidad\1. PROYECTOS TELLO 2022\SCM SPILL OVERS\outputs\pobreza\alimentos\1%\simulacion_1\output_tests.xlsx',alpha1_hat_vec_"&amp;LE250&amp;"','alpha1_hat_vec_"&amp;LE250&amp;"');"</f>
        <v>xlswrite('G:\Mi unidad\1. PROYECTOS TELLO 2022\SCM SPILL OVERS\outputs\pobreza\alimentos\1%\simulacion_1\output_tests.xlsx',alpha1_hat_vec_144','alpha1_hat_vec_144');</v>
      </c>
      <c r="LL250">
        <v>144</v>
      </c>
      <c r="LM250" t="str">
        <f>"xlswrite('G:\Mi unidad\1. PROYECTOS TELLO 2022\SCM SPILL OVERS\outputs\pobreza\jefe_hogar\1%\simulacion_1\output_tests.xlsx',alpha1_hat_vec_"&amp;LL250&amp;"','alpha1_hat_vec_"&amp;LL250&amp;"');"</f>
        <v>xlswrite('G:\Mi unidad\1. PROYECTOS TELLO 2022\SCM SPILL OVERS\outputs\pobreza\jefe_hogar\1%\simulacion_1\output_tests.xlsx',alpha1_hat_vec_144','alpha1_hat_vec_144');</v>
      </c>
      <c r="LS250">
        <v>144</v>
      </c>
      <c r="LT250" t="str">
        <f>"xlswrite('G:\Mi unidad\1. PROYECTOS TELLO 2022\SCM SPILL OVERS\outputs\pobreza\mujeres\1%\simulacion_1\output_tests.xlsx',alpha1_hat_vec_"&amp;LS250&amp;"','alpha1_hat_vec_"&amp;LS250&amp;"');"</f>
        <v>xlswrite('G:\Mi unidad\1. PROYECTOS TELLO 2022\SCM SPILL OVERS\outputs\pobreza\mujeres\1%\simulacion_1\output_tests.xlsx',alpha1_hat_vec_144','alpha1_hat_vec_144');</v>
      </c>
      <c r="ME250">
        <v>144</v>
      </c>
      <c r="MF250" t="str">
        <f>"xlswrite('G:\Mi unidad\1. PROYECTOS TELLO 2022\SCM SPILL OVERS\outputs\pobreza\criminalidad\1%\simulacion_1\output_tests.xlsx',alpha1_hat_vec_"&amp;ME250&amp;"','alpha1_hat_vec_"&amp;ME250&amp;"');"</f>
        <v>xlswrite('G:\Mi unidad\1. PROYECTOS TELLO 2022\SCM SPILL OVERS\outputs\pobreza\criminalidad\1%\simulacion_1\output_tests.xlsx',alpha1_hat_vec_144','alpha1_hat_vec_144');</v>
      </c>
    </row>
    <row r="251" spans="64:344" x14ac:dyDescent="0.3">
      <c r="BL251">
        <v>144</v>
      </c>
      <c r="BR251">
        <v>144</v>
      </c>
      <c r="BS251" s="1" t="str">
        <f>"A_"&amp;BR247&amp;"(:,ind_"&amp;BR247&amp;" == 0) = [];"</f>
        <v>A_144(:,ind_144 == 0) = [];</v>
      </c>
      <c r="BX251">
        <v>144</v>
      </c>
      <c r="BY251" s="1" t="str">
        <f>"A_"&amp;BX247&amp;"(:,ind_"&amp;BX247&amp;" == 0) = [];"</f>
        <v>A_144(:,ind_144 == 0) = [];</v>
      </c>
      <c r="CD251">
        <v>144</v>
      </c>
      <c r="CE251" s="1" t="str">
        <f>"A_"&amp;CD247&amp;"(:,ind_"&amp;CD247&amp;" == 0) = [];"</f>
        <v>A_144(:,ind_144 == 0) = [];</v>
      </c>
      <c r="CJ251">
        <v>144</v>
      </c>
      <c r="CK251" s="1" t="str">
        <f>"A_"&amp;CJ247&amp;"(:,ind_"&amp;CJ247&amp;" == 0) = [];"</f>
        <v>A_144(:,ind_144 == 0) = [];</v>
      </c>
      <c r="CP251">
        <v>144</v>
      </c>
      <c r="CQ251" s="1" t="str">
        <f>"A_"&amp;CP247&amp;"(:,ind_"&amp;CP247&amp;" == 0) = [];"</f>
        <v>A_144(:,ind_144 == 0) = [];</v>
      </c>
      <c r="CW251">
        <v>144</v>
      </c>
      <c r="CX251" s="1" t="str">
        <f>"ind_"&amp;CW249&amp;" = xlsread('spillover_alimentos_"&amp;CW249&amp;".xlsx')"</f>
        <v>ind_144 = xlsread('spillover_alimentos_144.xlsx')</v>
      </c>
      <c r="DB251">
        <v>144</v>
      </c>
      <c r="DC251" s="1" t="str">
        <f>"A_"&amp;DB247&amp;"(:,ind_"&amp;DB247&amp;" == 0) = [];"</f>
        <v>A_144(:,ind_144 == 0) = [];</v>
      </c>
      <c r="DG251">
        <v>144</v>
      </c>
      <c r="DH251" s="1" t="str">
        <f>"A_"&amp;DG247&amp;"(:,ind_"&amp;DG247&amp;" == 0) = [];"</f>
        <v>A_144(:,ind_144 == 0) = [];</v>
      </c>
      <c r="DL251">
        <v>144</v>
      </c>
      <c r="DM251" s="1" t="str">
        <f>"A_"&amp;DL247&amp;"(:,ind_"&amp;DL247&amp;" == 0) = [];"</f>
        <v>A_144(:,ind_144 == 0) = [];</v>
      </c>
      <c r="DQ251" s="1"/>
      <c r="EG251">
        <v>91</v>
      </c>
      <c r="EH251" s="3" t="s">
        <v>17</v>
      </c>
      <c r="HS251">
        <v>86</v>
      </c>
      <c r="HT251" t="str">
        <f>"    p_value_vec_"&amp;HS251&amp;"(s) = p_value_"&amp;HS251&amp;";"</f>
        <v xml:space="preserve">    p_value_vec_86(s) = p_value_86;</v>
      </c>
      <c r="HZ251">
        <v>119</v>
      </c>
      <c r="IA251" t="s">
        <v>36</v>
      </c>
      <c r="IG251">
        <v>144</v>
      </c>
      <c r="IH251" t="str">
        <f>"xlswrite('G:\Mi unidad\1. PROYECTOS TELLO 2022\SCM SPILL OVERS\outputs\pobreza\bajo_niv_educ\1%\simulacion_1\output_tests.xlsx',spillover_test_"&amp;IG251&amp;"','sp_test_"&amp;IG251&amp;"');"</f>
        <v>xlswrite('G:\Mi unidad\1. PROYECTOS TELLO 2022\SCM SPILL OVERS\outputs\pobreza\bajo_niv_educ\1%\simulacion_1\output_tests.xlsx',spillover_test_144','sp_test_144');</v>
      </c>
      <c r="IU251">
        <v>144</v>
      </c>
      <c r="IV251" t="str">
        <f>"xlswrite('G:\Mi unidad\1. PROYECTOS TELLO 2022\SCM SPILL OVERS\outputs\pobreza\bajo_ingreso\1%\simulacion_1\output_tests.xlsx',spillover_test_"&amp;IU251&amp;"','sp_test_"&amp;IU251&amp;"');"</f>
        <v>xlswrite('G:\Mi unidad\1. PROYECTOS TELLO 2022\SCM SPILL OVERS\outputs\pobreza\bajo_ingreso\1%\simulacion_1\output_tests.xlsx',spillover_test_144','sp_test_144');</v>
      </c>
      <c r="JG251">
        <v>144</v>
      </c>
      <c r="JH251" t="str">
        <f>"xlswrite('G:\Mi unidad\1. PROYECTOS TELLO 2022\SCM SPILL OVERS\outputs\pobreza\densidad\1%\simulacion_1\output_tests.xlsx',spillover_test_"&amp;JG251&amp;"','sp_test_"&amp;JG251&amp;"');"</f>
        <v>xlswrite('G:\Mi unidad\1. PROYECTOS TELLO 2022\SCM SPILL OVERS\outputs\pobreza\densidad\1%\simulacion_1\output_tests.xlsx',spillover_test_144','sp_test_144');</v>
      </c>
      <c r="JS251">
        <v>144</v>
      </c>
      <c r="JT251" t="str">
        <f>"xlswrite('G:\Mi unidad\1. PROYECTOS TELLO 2022\SCM SPILL OVERS\outputs\pobreza\densidad_g\1%\simulacion_1\output_tests.xlsx',spillover_test_"&amp;JS251&amp;"','sp_test_"&amp;JS251&amp;"');"</f>
        <v>xlswrite('G:\Mi unidad\1. PROYECTOS TELLO 2022\SCM SPILL OVERS\outputs\pobreza\densidad_g\1%\simulacion_1\output_tests.xlsx',spillover_test_144','sp_test_144');</v>
      </c>
      <c r="KE251">
        <v>144</v>
      </c>
      <c r="KF251" t="str">
        <f>"xlswrite('G:\Mi unidad\1. PROYECTOS TELLO 2022\SCM SPILL OVERS\outputs\pobreza\distancia_centro_salud\1%\simulacion_1\output_tests.xlsx',spillover_test_"&amp;KE251&amp;"','sp_test_"&amp;KE251&amp;"');"</f>
        <v>xlswrite('G:\Mi unidad\1. PROYECTOS TELLO 2022\SCM SPILL OVERS\outputs\pobreza\distancia_centro_salud\1%\simulacion_1\output_tests.xlsx',spillover_test_144','sp_test_144');</v>
      </c>
      <c r="KR251">
        <v>144</v>
      </c>
      <c r="KS251" t="str">
        <f>"xlswrite('G:\Mi unidad\1. PROYECTOS TELLO 2022\SCM SPILL OVERS\outputs\pobreza\informalidad\1%\simulacion_1\output_tests.xlsx',spillover_test_"&amp;KR251&amp;"','sp_test_"&amp;KR251&amp;"');"</f>
        <v>xlswrite('G:\Mi unidad\1. PROYECTOS TELLO 2022\SCM SPILL OVERS\outputs\pobreza\informalidad\1%\simulacion_1\output_tests.xlsx',spillover_test_144','sp_test_144');</v>
      </c>
      <c r="LE251">
        <v>144</v>
      </c>
      <c r="LF251" t="str">
        <f>"xlswrite('G:\Mi unidad\1. PROYECTOS TELLO 2022\SCM SPILL OVERS\outputs\pobreza\alimentos\1%\simulacion_1\output_tests.xlsx',spillover_test_"&amp;LE251&amp;"','sp_test_"&amp;LE251&amp;"');"</f>
        <v>xlswrite('G:\Mi unidad\1. PROYECTOS TELLO 2022\SCM SPILL OVERS\outputs\pobreza\alimentos\1%\simulacion_1\output_tests.xlsx',spillover_test_144','sp_test_144');</v>
      </c>
      <c r="LL251">
        <v>144</v>
      </c>
      <c r="LM251" t="str">
        <f>"xlswrite('G:\Mi unidad\1. PROYECTOS TELLO 2022\SCM SPILL OVERS\outputs\pobreza\jefe_hogar\1%\simulacion_1\output_tests.xlsx',spillover_test_"&amp;LL251&amp;"','sp_test_"&amp;LL251&amp;"');"</f>
        <v>xlswrite('G:\Mi unidad\1. PROYECTOS TELLO 2022\SCM SPILL OVERS\outputs\pobreza\jefe_hogar\1%\simulacion_1\output_tests.xlsx',spillover_test_144','sp_test_144');</v>
      </c>
      <c r="LS251">
        <v>144</v>
      </c>
      <c r="LT251" t="str">
        <f>"xlswrite('G:\Mi unidad\1. PROYECTOS TELLO 2022\SCM SPILL OVERS\outputs\pobreza\mujeres\1%\simulacion_1\output_tests.xlsx',spillover_test_"&amp;LS251&amp;"','sp_test_"&amp;LS251&amp;"');"</f>
        <v>xlswrite('G:\Mi unidad\1. PROYECTOS TELLO 2022\SCM SPILL OVERS\outputs\pobreza\mujeres\1%\simulacion_1\output_tests.xlsx',spillover_test_144','sp_test_144');</v>
      </c>
      <c r="ME251">
        <v>144</v>
      </c>
      <c r="MF251" t="str">
        <f>"xlswrite('G:\Mi unidad\1. PROYECTOS TELLO 2022\SCM SPILL OVERS\outputs\pobreza\criminalidad\1%\simulacion_1\output_tests.xlsx',spillover_test_"&amp;ME251&amp;"','sp_test_"&amp;ME251&amp;"');"</f>
        <v>xlswrite('G:\Mi unidad\1. PROYECTOS TELLO 2022\SCM SPILL OVERS\outputs\pobreza\criminalidad\1%\simulacion_1\output_tests.xlsx',spillover_test_144','sp_test_144');</v>
      </c>
    </row>
    <row r="252" spans="64:344" x14ac:dyDescent="0.3">
      <c r="BL252">
        <v>149</v>
      </c>
      <c r="BM252" s="1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P252">
        <v>149</v>
      </c>
      <c r="CQ252" t="str">
        <f>"%A_"&amp;CP252</f>
        <v>%A_149</v>
      </c>
      <c r="CW252">
        <v>149</v>
      </c>
      <c r="CX252" s="1" t="str">
        <f>"A_"&amp;CW249&amp;" = eye(N);"</f>
        <v>A_144 = eye(N);</v>
      </c>
      <c r="DB252">
        <v>149</v>
      </c>
      <c r="DC252" t="str">
        <f>"%A_"&amp;DB252</f>
        <v>%A_149</v>
      </c>
      <c r="DG252">
        <v>149</v>
      </c>
      <c r="DH252" t="str">
        <f>"%A_"&amp;DG252</f>
        <v>%A_149</v>
      </c>
      <c r="DL252">
        <v>149</v>
      </c>
      <c r="DM252" t="str">
        <f>"%A_"&amp;DL252</f>
        <v>%A_149</v>
      </c>
      <c r="DQ252" s="1"/>
      <c r="EG252">
        <v>91</v>
      </c>
      <c r="EH252" s="1" t="str">
        <f>"Y_Ts_"&amp;EG252&amp;" = Y_"&amp;EG252&amp;"(:,T+s);"</f>
        <v>Y_Ts_91 = Y_91(:,T+s);</v>
      </c>
      <c r="HS252">
        <v>86</v>
      </c>
      <c r="HT252" t="str">
        <f>"    lb_vec_"&amp;HS252&amp;"(s) = lb_"&amp;HS252&amp;";"</f>
        <v xml:space="preserve">    lb_vec_86(s) = lb_86;</v>
      </c>
      <c r="HZ252">
        <v>119</v>
      </c>
      <c r="IA252" t="s">
        <v>37</v>
      </c>
      <c r="IG252">
        <v>149</v>
      </c>
      <c r="IH252" t="str">
        <f>"xlswrite('G:\Mi unidad\1. PROYECTOS TELLO 2022\SCM SPILL OVERS\outputs\pobreza\bajo_niv_educ\1%\simulacion_1\output_tests.xlsx',lb_vec_"&amp;IG252&amp;"','lb_vec_"&amp;IG252&amp;"');"</f>
        <v>xlswrite('G:\Mi unidad\1. PROYECTOS TELLO 2022\SCM SPILL OVERS\outputs\pobreza\bajo_niv_educ\1%\simulacion_1\output_tests.xlsx',lb_vec_149','lb_vec_149');</v>
      </c>
      <c r="IU252">
        <v>149</v>
      </c>
      <c r="IV252" t="str">
        <f>"xlswrite('G:\Mi unidad\1. PROYECTOS TELLO 2022\SCM SPILL OVERS\outputs\pobreza\bajo_ingreso\1%\simulacion_1\output_tests.xlsx',lb_vec_"&amp;IU252&amp;"','lb_vec_"&amp;IU252&amp;"');"</f>
        <v>xlswrite('G:\Mi unidad\1. PROYECTOS TELLO 2022\SCM SPILL OVERS\outputs\pobreza\bajo_ingreso\1%\simulacion_1\output_tests.xlsx',lb_vec_149','lb_vec_149');</v>
      </c>
      <c r="JG252">
        <v>149</v>
      </c>
      <c r="JH252" t="str">
        <f>"xlswrite('G:\Mi unidad\1. PROYECTOS TELLO 2022\SCM SPILL OVERS\outputs\pobreza\densidad\1%\simulacion_1\output_tests.xlsx',lb_vec_"&amp;JG252&amp;"','lb_vec_"&amp;JG252&amp;"');"</f>
        <v>xlswrite('G:\Mi unidad\1. PROYECTOS TELLO 2022\SCM SPILL OVERS\outputs\pobreza\densidad\1%\simulacion_1\output_tests.xlsx',lb_vec_149','lb_vec_149');</v>
      </c>
      <c r="JS252">
        <v>149</v>
      </c>
      <c r="JT252" t="str">
        <f>"xlswrite('G:\Mi unidad\1. PROYECTOS TELLO 2022\SCM SPILL OVERS\outputs\pobreza\densidad_g\1%\simulacion_1\output_tests.xlsx',lb_vec_"&amp;JS252&amp;"','lb_vec_"&amp;JS252&amp;"');"</f>
        <v>xlswrite('G:\Mi unidad\1. PROYECTOS TELLO 2022\SCM SPILL OVERS\outputs\pobreza\densidad_g\1%\simulacion_1\output_tests.xlsx',lb_vec_149','lb_vec_149');</v>
      </c>
      <c r="KE252">
        <v>149</v>
      </c>
      <c r="KF252" t="str">
        <f>"xlswrite('G:\Mi unidad\1. PROYECTOS TELLO 2022\SCM SPILL OVERS\outputs\pobreza\distancia_centro_salud\1%\simulacion_1\output_tests.xlsx',lb_vec_"&amp;KE252&amp;"','lb_vec_"&amp;KE252&amp;"');"</f>
        <v>xlswrite('G:\Mi unidad\1. PROYECTOS TELLO 2022\SCM SPILL OVERS\outputs\pobreza\distancia_centro_salud\1%\simulacion_1\output_tests.xlsx',lb_vec_149','lb_vec_149');</v>
      </c>
      <c r="KR252">
        <v>149</v>
      </c>
      <c r="KS252" t="str">
        <f>"xlswrite('G:\Mi unidad\1. PROYECTOS TELLO 2022\SCM SPILL OVERS\outputs\pobreza\informalidad\1%\simulacion_1\output_tests.xlsx',lb_vec_"&amp;KR252&amp;"','lb_vec_"&amp;KR252&amp;"');"</f>
        <v>xlswrite('G:\Mi unidad\1. PROYECTOS TELLO 2022\SCM SPILL OVERS\outputs\pobreza\informalidad\1%\simulacion_1\output_tests.xlsx',lb_vec_149','lb_vec_149');</v>
      </c>
      <c r="LE252">
        <v>149</v>
      </c>
      <c r="LF252" t="str">
        <f>"xlswrite('G:\Mi unidad\1. PROYECTOS TELLO 2022\SCM SPILL OVERS\outputs\pobreza\alimentos\1%\simulacion_1\output_tests.xlsx',lb_vec_"&amp;LE252&amp;"','lb_vec_"&amp;LE252&amp;"');"</f>
        <v>xlswrite('G:\Mi unidad\1. PROYECTOS TELLO 2022\SCM SPILL OVERS\outputs\pobreza\alimentos\1%\simulacion_1\output_tests.xlsx',lb_vec_149','lb_vec_149');</v>
      </c>
      <c r="LL252">
        <v>149</v>
      </c>
      <c r="LM252" t="str">
        <f>"xlswrite('G:\Mi unidad\1. PROYECTOS TELLO 2022\SCM SPILL OVERS\outputs\pobreza\jefe_hogar\1%\simulacion_1\output_tests.xlsx',lb_vec_"&amp;LL252&amp;"','lb_vec_"&amp;LL252&amp;"');"</f>
        <v>xlswrite('G:\Mi unidad\1. PROYECTOS TELLO 2022\SCM SPILL OVERS\outputs\pobreza\jefe_hogar\1%\simulacion_1\output_tests.xlsx',lb_vec_149','lb_vec_149');</v>
      </c>
      <c r="LS252">
        <v>149</v>
      </c>
      <c r="LT252" t="str">
        <f>"xlswrite('G:\Mi unidad\1. PROYECTOS TELLO 2022\SCM SPILL OVERS\outputs\pobreza\mujeres\1%\simulacion_1\output_tests.xlsx',lb_vec_"&amp;LS252&amp;"','lb_vec_"&amp;LS252&amp;"');"</f>
        <v>xlswrite('G:\Mi unidad\1. PROYECTOS TELLO 2022\SCM SPILL OVERS\outputs\pobreza\mujeres\1%\simulacion_1\output_tests.xlsx',lb_vec_149','lb_vec_149');</v>
      </c>
      <c r="ME252">
        <v>149</v>
      </c>
      <c r="MF252" t="str">
        <f>"xlswrite('G:\Mi unidad\1. PROYECTOS TELLO 2022\SCM SPILL OVERS\outputs\pobreza\criminalidad\1%\simulacion_1\output_tests.xlsx',lb_vec_"&amp;ME252&amp;"','lb_vec_"&amp;ME252&amp;"');"</f>
        <v>xlswrite('G:\Mi unidad\1. PROYECTOS TELLO 2022\SCM SPILL OVERS\outputs\pobreza\criminalidad\1%\simulacion_1\output_tests.xlsx',lb_vec_149','lb_vec_149');</v>
      </c>
    </row>
    <row r="253" spans="64:344" x14ac:dyDescent="0.3">
      <c r="BL253">
        <v>149</v>
      </c>
      <c r="BM253" s="1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P253">
        <v>149</v>
      </c>
      <c r="CQ253" t="str">
        <f>"% Provincia_"&amp;CP253</f>
        <v>% Provincia_149</v>
      </c>
      <c r="CW253">
        <v>149</v>
      </c>
      <c r="CX253" s="1" t="str">
        <f>"A_"&amp;CW249&amp;"(:,ind_"&amp;CW249&amp;" == 0) = [];"</f>
        <v>A_144(:,ind_144 == 0) = [];</v>
      </c>
      <c r="DB253">
        <v>149</v>
      </c>
      <c r="DC253" t="str">
        <f>"% Provincia_"&amp;DB253</f>
        <v>% Provincia_149</v>
      </c>
      <c r="DG253">
        <v>149</v>
      </c>
      <c r="DH253" t="str">
        <f>"% Provincia_"&amp;DG253</f>
        <v>% Provincia_149</v>
      </c>
      <c r="DL253">
        <v>149</v>
      </c>
      <c r="DM253" t="str">
        <f>"% Provincia_"&amp;DL253</f>
        <v>% Provincia_149</v>
      </c>
      <c r="DQ253" s="1"/>
      <c r="EG253">
        <v>91</v>
      </c>
      <c r="EH253" s="1" t="str">
        <f>"gamma_hat_"&amp;EG252&amp;" = (A_"&amp;EG252&amp;"'*M_hat_"&amp;EG252&amp;"*A_"&amp;EG252&amp;")\(A_"&amp;EG252&amp;"'*(eye(N)-B_hat_"&amp;EG252&amp;")'*((eye(N)-B_hat_"&amp;EG252&amp;")*Y_Ts_"&amp;EG252&amp;"-a_hat_"&amp;EG252&amp;"));"</f>
        <v>gamma_hat_91 = (A_91'*M_hat_91*A_91)\(A_91'*(eye(N)-B_hat_91)'*((eye(N)-B_hat_91)*Y_Ts_91-a_hat_91));</v>
      </c>
      <c r="HS253">
        <v>86</v>
      </c>
      <c r="HT253" t="str">
        <f>"    ub_vec_"&amp;HS253&amp;"(s) = ub_"&amp;HS252&amp;";"</f>
        <v xml:space="preserve">    ub_vec_86(s) = ub_86;</v>
      </c>
      <c r="HZ253">
        <v>119</v>
      </c>
      <c r="IA253" t="str">
        <f>"    spillover_test_"&amp;HZ253&amp;"(s) = sp_andrews(Y_pre_"&amp;HZ253&amp;",pobreza_"&amp;HZ253&amp;"(:,T+s),A_"&amp;HZ253&amp;",C,d,alpha_sig);"</f>
        <v xml:space="preserve">    spillover_test_119(s) = sp_andrews(Y_pre_119,pobreza_119(:,T+s),A_119,C,d,alpha_sig);</v>
      </c>
      <c r="IG253">
        <v>149</v>
      </c>
      <c r="IH253" t="str">
        <f>"xlswrite('G:\Mi unidad\1. PROYECTOS TELLO 2022\SCM SPILL OVERS\outputs\pobreza\bajo_niv_educ\1%\simulacion_1\output_tests.xlsx',ub_vec_"&amp;IG253&amp;"','ub_vec_"&amp;IG253&amp;"');"</f>
        <v>xlswrite('G:\Mi unidad\1. PROYECTOS TELLO 2022\SCM SPILL OVERS\outputs\pobreza\bajo_niv_educ\1%\simulacion_1\output_tests.xlsx',ub_vec_149','ub_vec_149');</v>
      </c>
      <c r="IU253">
        <v>149</v>
      </c>
      <c r="IV253" t="str">
        <f>"xlswrite('G:\Mi unidad\1. PROYECTOS TELLO 2022\SCM SPILL OVERS\outputs\pobreza\bajo_ingreso\1%\simulacion_1\output_tests.xlsx',ub_vec_"&amp;IU253&amp;"','ub_vec_"&amp;IU253&amp;"');"</f>
        <v>xlswrite('G:\Mi unidad\1. PROYECTOS TELLO 2022\SCM SPILL OVERS\outputs\pobreza\bajo_ingreso\1%\simulacion_1\output_tests.xlsx',ub_vec_149','ub_vec_149');</v>
      </c>
      <c r="JG253">
        <v>149</v>
      </c>
      <c r="JH253" t="str">
        <f>"xlswrite('G:\Mi unidad\1. PROYECTOS TELLO 2022\SCM SPILL OVERS\outputs\pobreza\densidad\1%\simulacion_1\output_tests.xlsx',ub_vec_"&amp;JG253&amp;"','ub_vec_"&amp;JG253&amp;"');"</f>
        <v>xlswrite('G:\Mi unidad\1. PROYECTOS TELLO 2022\SCM SPILL OVERS\outputs\pobreza\densidad\1%\simulacion_1\output_tests.xlsx',ub_vec_149','ub_vec_149');</v>
      </c>
      <c r="JS253">
        <v>149</v>
      </c>
      <c r="JT253" t="str">
        <f>"xlswrite('G:\Mi unidad\1. PROYECTOS TELLO 2022\SCM SPILL OVERS\outputs\pobreza\densidad_g\1%\simulacion_1\output_tests.xlsx',ub_vec_"&amp;JS253&amp;"','ub_vec_"&amp;JS253&amp;"');"</f>
        <v>xlswrite('G:\Mi unidad\1. PROYECTOS TELLO 2022\SCM SPILL OVERS\outputs\pobreza\densidad_g\1%\simulacion_1\output_tests.xlsx',ub_vec_149','ub_vec_149');</v>
      </c>
      <c r="KE253">
        <v>149</v>
      </c>
      <c r="KF253" t="str">
        <f>"xlswrite('G:\Mi unidad\1. PROYECTOS TELLO 2022\SCM SPILL OVERS\outputs\pobreza\distancia_centro_salud\1%\simulacion_1\output_tests.xlsx',ub_vec_"&amp;KE253&amp;"','ub_vec_"&amp;KE253&amp;"');"</f>
        <v>xlswrite('G:\Mi unidad\1. PROYECTOS TELLO 2022\SCM SPILL OVERS\outputs\pobreza\distancia_centro_salud\1%\simulacion_1\output_tests.xlsx',ub_vec_149','ub_vec_149');</v>
      </c>
      <c r="KR253">
        <v>149</v>
      </c>
      <c r="KS253" t="str">
        <f>"xlswrite('G:\Mi unidad\1. PROYECTOS TELLO 2022\SCM SPILL OVERS\outputs\pobreza\informalidad\1%\simulacion_1\output_tests.xlsx',ub_vec_"&amp;KR253&amp;"','ub_vec_"&amp;KR253&amp;"');"</f>
        <v>xlswrite('G:\Mi unidad\1. PROYECTOS TELLO 2022\SCM SPILL OVERS\outputs\pobreza\informalidad\1%\simulacion_1\output_tests.xlsx',ub_vec_149','ub_vec_149');</v>
      </c>
      <c r="LE253">
        <v>149</v>
      </c>
      <c r="LF253" t="str">
        <f>"xlswrite('G:\Mi unidad\1. PROYECTOS TELLO 2022\SCM SPILL OVERS\outputs\pobreza\alimentos\1%\simulacion_1\output_tests.xlsx',ub_vec_"&amp;LE253&amp;"','ub_vec_"&amp;LE253&amp;"');"</f>
        <v>xlswrite('G:\Mi unidad\1. PROYECTOS TELLO 2022\SCM SPILL OVERS\outputs\pobreza\alimentos\1%\simulacion_1\output_tests.xlsx',ub_vec_149','ub_vec_149');</v>
      </c>
      <c r="LL253">
        <v>149</v>
      </c>
      <c r="LM253" t="str">
        <f>"xlswrite('G:\Mi unidad\1. PROYECTOS TELLO 2022\SCM SPILL OVERS\outputs\pobreza\jefe_hogar\1%\simulacion_1\output_tests.xlsx',ub_vec_"&amp;LL253&amp;"','ub_vec_"&amp;LL253&amp;"');"</f>
        <v>xlswrite('G:\Mi unidad\1. PROYECTOS TELLO 2022\SCM SPILL OVERS\outputs\pobreza\jefe_hogar\1%\simulacion_1\output_tests.xlsx',ub_vec_149','ub_vec_149');</v>
      </c>
      <c r="LS253">
        <v>149</v>
      </c>
      <c r="LT253" t="str">
        <f>"xlswrite('G:\Mi unidad\1. PROYECTOS TELLO 2022\SCM SPILL OVERS\outputs\pobreza\mujeres\1%\simulacion_1\output_tests.xlsx',ub_vec_"&amp;LS253&amp;"','ub_vec_"&amp;LS253&amp;"');"</f>
        <v>xlswrite('G:\Mi unidad\1. PROYECTOS TELLO 2022\SCM SPILL OVERS\outputs\pobreza\mujeres\1%\simulacion_1\output_tests.xlsx',ub_vec_149','ub_vec_149');</v>
      </c>
      <c r="ME253">
        <v>149</v>
      </c>
      <c r="MF253" t="str">
        <f>"xlswrite('G:\Mi unidad\1. PROYECTOS TELLO 2022\SCM SPILL OVERS\outputs\pobreza\criminalidad\1%\simulacion_1\output_tests.xlsx',ub_vec_"&amp;ME253&amp;"','ub_vec_"&amp;ME253&amp;"');"</f>
        <v>xlswrite('G:\Mi unidad\1. PROYECTOS TELLO 2022\SCM SPILL OVERS\outputs\pobreza\criminalidad\1%\simulacion_1\output_tests.xlsx',ub_vec_149','ub_vec_149');</v>
      </c>
    </row>
    <row r="254" spans="64:344" x14ac:dyDescent="0.3">
      <c r="BL254">
        <v>149</v>
      </c>
      <c r="BM254" s="1" t="str">
        <f>"A_"&amp;BL252&amp;"(:,ind_"&amp;BL252&amp;" == 0) = [];"</f>
        <v>A_149(:,ind_149 == 0) = [];</v>
      </c>
      <c r="BR254">
        <v>149</v>
      </c>
      <c r="BS254" s="1" t="str">
        <f>"ind_"&amp;BR252&amp;" = xlsread('spillover_bajo_niv_educ_"&amp;BR252&amp;".xlsx')"</f>
        <v>ind_149 = xlsread('spillover_bajo_niv_educ_149.xlsx')</v>
      </c>
      <c r="BX254">
        <v>149</v>
      </c>
      <c r="BY254" s="1" t="str">
        <f>"ind_"&amp;BX252&amp;" = xlsread('spillover_bajo_ingreso_"&amp;BX252&amp;".xlsx')"</f>
        <v>ind_149 = xlsread('spillover_bajo_ingreso_149.xlsx')</v>
      </c>
      <c r="CD254">
        <v>149</v>
      </c>
      <c r="CE254" s="1" t="str">
        <f>"ind_"&amp;CD252&amp;" = xlsread('spillover_densidad_"&amp;CD252&amp;".xlsx')"</f>
        <v>ind_149 = xlsread('spillover_densidad_149.xlsx')</v>
      </c>
      <c r="CJ254">
        <v>149</v>
      </c>
      <c r="CK254" s="1" t="str">
        <f>"ind_"&amp;CJ252&amp;" = xlsread('spillover_densidad_g_"&amp;CJ252&amp;".xlsx')"</f>
        <v>ind_149 = xlsread('spillover_densidad_g_149.xlsx')</v>
      </c>
      <c r="CP254">
        <v>149</v>
      </c>
      <c r="CQ254" s="1" t="str">
        <f>"ind_"&amp;CP252&amp;" = xlsread('spillover_tiempo_cs_"&amp;CP252&amp;".xlsx')"</f>
        <v>ind_149 = xlsread('spillover_tiempo_cs_149.xlsx')</v>
      </c>
      <c r="CW254">
        <v>149</v>
      </c>
      <c r="CX254" t="str">
        <f>"%A_"&amp;CW254</f>
        <v>%A_149</v>
      </c>
      <c r="DB254">
        <v>149</v>
      </c>
      <c r="DC254" s="1" t="str">
        <f>"ind_"&amp;DB252&amp;" = xlsread('spillover_criminalidad_"&amp;DB252&amp;".xlsx')"</f>
        <v>ind_149 = xlsread('spillover_criminalidad_149.xlsx')</v>
      </c>
      <c r="DG254">
        <v>149</v>
      </c>
      <c r="DH254" s="1" t="str">
        <f>"ind_"&amp;DG252&amp;" = xlsread('spillover_jefe_hogar_"&amp;DG252&amp;".xlsx')"</f>
        <v>ind_149 = xlsread('spillover_jefe_hogar_149.xlsx')</v>
      </c>
      <c r="DL254">
        <v>149</v>
      </c>
      <c r="DM254" s="1" t="str">
        <f>"ind_"&amp;DL252&amp;" = xlsread('spillover_mujeres_"&amp;DL252&amp;".xlsx')"</f>
        <v>ind_149 = xlsread('spillover_mujeres_149.xlsx')</v>
      </c>
      <c r="DQ254" s="1"/>
      <c r="EG254">
        <v>91</v>
      </c>
      <c r="EH254" s="1" t="str">
        <f>"alpha_hat_"&amp;EG254&amp;" = A_"&amp;EG254&amp;"*gamma_hat_"&amp;EG254&amp;";"</f>
        <v>alpha_hat_91 = A_91*gamma_hat_91;</v>
      </c>
      <c r="HS254">
        <v>86</v>
      </c>
      <c r="HT254" t="s">
        <v>18</v>
      </c>
      <c r="HZ254">
        <v>119</v>
      </c>
      <c r="IA254" t="s">
        <v>18</v>
      </c>
      <c r="IG254">
        <v>149</v>
      </c>
      <c r="IH254" t="str">
        <f>"xlswrite('G:\Mi unidad\1. PROYECTOS TELLO 2022\SCM SPILL OVERS\outputs\pobreza\bajo_niv_educ\1%\simulacion_1\output_tests.xlsx',p_value_vec_"&amp;IG254&amp;"','p_value_vec_"&amp;IG254&amp;"');"</f>
        <v>xlswrite('G:\Mi unidad\1. PROYECTOS TELLO 2022\SCM SPILL OVERS\outputs\pobreza\bajo_niv_educ\1%\simulacion_1\output_tests.xlsx',p_value_vec_149','p_value_vec_149');</v>
      </c>
      <c r="IU254">
        <v>149</v>
      </c>
      <c r="IV254" t="str">
        <f>"xlswrite('G:\Mi unidad\1. PROYECTOS TELLO 2022\SCM SPILL OVERS\outputs\pobreza\bajo_ingreso\1%\simulacion_1\output_tests.xlsx',p_value_vec_"&amp;IU254&amp;"','p_value_vec_"&amp;IU254&amp;"');"</f>
        <v>xlswrite('G:\Mi unidad\1. PROYECTOS TELLO 2022\SCM SPILL OVERS\outputs\pobreza\bajo_ingreso\1%\simulacion_1\output_tests.xlsx',p_value_vec_149','p_value_vec_149');</v>
      </c>
      <c r="JG254">
        <v>149</v>
      </c>
      <c r="JH254" t="str">
        <f>"xlswrite('G:\Mi unidad\1. PROYECTOS TELLO 2022\SCM SPILL OVERS\outputs\pobreza\densidad\1%\simulacion_1\output_tests.xlsx',p_value_vec_"&amp;JG254&amp;"','p_value_vec_"&amp;JG254&amp;"');"</f>
        <v>xlswrite('G:\Mi unidad\1. PROYECTOS TELLO 2022\SCM SPILL OVERS\outputs\pobreza\densidad\1%\simulacion_1\output_tests.xlsx',p_value_vec_149','p_value_vec_149');</v>
      </c>
      <c r="JS254">
        <v>149</v>
      </c>
      <c r="JT254" t="str">
        <f>"xlswrite('G:\Mi unidad\1. PROYECTOS TELLO 2022\SCM SPILL OVERS\outputs\pobreza\densidad_g\1%\simulacion_1\output_tests.xlsx',p_value_vec_"&amp;JS254&amp;"','p_value_vec_"&amp;JS254&amp;"');"</f>
        <v>xlswrite('G:\Mi unidad\1. PROYECTOS TELLO 2022\SCM SPILL OVERS\outputs\pobreza\densidad_g\1%\simulacion_1\output_tests.xlsx',p_value_vec_149','p_value_vec_149');</v>
      </c>
      <c r="KE254">
        <v>149</v>
      </c>
      <c r="KF254" t="str">
        <f>"xlswrite('G:\Mi unidad\1. PROYECTOS TELLO 2022\SCM SPILL OVERS\outputs\pobreza\distancia_centro_salud\1%\simulacion_1\output_tests.xlsx',p_value_vec_"&amp;KE254&amp;"','p_value_vec_"&amp;KE254&amp;"');"</f>
        <v>xlswrite('G:\Mi unidad\1. PROYECTOS TELLO 2022\SCM SPILL OVERS\outputs\pobreza\distancia_centro_salud\1%\simulacion_1\output_tests.xlsx',p_value_vec_149','p_value_vec_149');</v>
      </c>
      <c r="KR254">
        <v>149</v>
      </c>
      <c r="KS254" t="str">
        <f>"xlswrite('G:\Mi unidad\1. PROYECTOS TELLO 2022\SCM SPILL OVERS\outputs\pobreza\informalidad\1%\simulacion_1\output_tests.xlsx',p_value_vec_"&amp;KR254&amp;"','p_value_vec_"&amp;KR254&amp;"');"</f>
        <v>xlswrite('G:\Mi unidad\1. PROYECTOS TELLO 2022\SCM SPILL OVERS\outputs\pobreza\informalidad\1%\simulacion_1\output_tests.xlsx',p_value_vec_149','p_value_vec_149');</v>
      </c>
      <c r="LE254">
        <v>149</v>
      </c>
      <c r="LF254" t="str">
        <f>"xlswrite('G:\Mi unidad\1. PROYECTOS TELLO 2022\SCM SPILL OVERS\outputs\pobreza\alimentos\1%\simulacion_1\output_tests.xlsx',p_value_vec_"&amp;LE254&amp;"','p_value_vec_"&amp;LE254&amp;"');"</f>
        <v>xlswrite('G:\Mi unidad\1. PROYECTOS TELLO 2022\SCM SPILL OVERS\outputs\pobreza\alimentos\1%\simulacion_1\output_tests.xlsx',p_value_vec_149','p_value_vec_149');</v>
      </c>
      <c r="LL254">
        <v>149</v>
      </c>
      <c r="LM254" t="str">
        <f>"xlswrite('G:\Mi unidad\1. PROYECTOS TELLO 2022\SCM SPILL OVERS\outputs\pobreza\jefe_hogar\1%\simulacion_1\output_tests.xlsx',p_value_vec_"&amp;LL254&amp;"','p_value_vec_"&amp;LL254&amp;"');"</f>
        <v>xlswrite('G:\Mi unidad\1. PROYECTOS TELLO 2022\SCM SPILL OVERS\outputs\pobreza\jefe_hogar\1%\simulacion_1\output_tests.xlsx',p_value_vec_149','p_value_vec_149');</v>
      </c>
      <c r="LS254">
        <v>149</v>
      </c>
      <c r="LT254" t="str">
        <f>"xlswrite('G:\Mi unidad\1. PROYECTOS TELLO 2022\SCM SPILL OVERS\outputs\pobreza\mujeres\1%\simulacion_1\output_tests.xlsx',p_value_vec_"&amp;LS254&amp;"','p_value_vec_"&amp;LS254&amp;"');"</f>
        <v>xlswrite('G:\Mi unidad\1. PROYECTOS TELLO 2022\SCM SPILL OVERS\outputs\pobreza\mujeres\1%\simulacion_1\output_tests.xlsx',p_value_vec_149','p_value_vec_149');</v>
      </c>
      <c r="ME254">
        <v>149</v>
      </c>
      <c r="MF254" t="str">
        <f>"xlswrite('G:\Mi unidad\1. PROYECTOS TELLO 2022\SCM SPILL OVERS\outputs\pobreza\criminalidad\1%\simulacion_1\output_tests.xlsx',p_value_vec_"&amp;ME254&amp;"','p_value_vec_"&amp;ME254&amp;"');"</f>
        <v>xlswrite('G:\Mi unidad\1. PROYECTOS TELLO 2022\SCM SPILL OVERS\outputs\pobreza\criminalidad\1%\simulacion_1\output_tests.xlsx',p_value_vec_149','p_value_vec_149');</v>
      </c>
    </row>
    <row r="255" spans="64:344" x14ac:dyDescent="0.3">
      <c r="BL255">
        <v>149</v>
      </c>
      <c r="BR255">
        <v>149</v>
      </c>
      <c r="BS255" s="1" t="str">
        <f>"A_"&amp;BR252&amp;" = eye(N);"</f>
        <v>A_149 = eye(N);</v>
      </c>
      <c r="BX255">
        <v>149</v>
      </c>
      <c r="BY255" s="1" t="str">
        <f>"A_"&amp;BX252&amp;" = eye(N);"</f>
        <v>A_149 = eye(N);</v>
      </c>
      <c r="CD255">
        <v>149</v>
      </c>
      <c r="CE255" s="1" t="str">
        <f>"A_"&amp;CD252&amp;" = eye(N);"</f>
        <v>A_149 = eye(N);</v>
      </c>
      <c r="CJ255">
        <v>149</v>
      </c>
      <c r="CK255" s="1" t="str">
        <f>"A_"&amp;CJ252&amp;" = eye(N);"</f>
        <v>A_149 = eye(N);</v>
      </c>
      <c r="CP255">
        <v>149</v>
      </c>
      <c r="CQ255" s="1" t="str">
        <f>"A_"&amp;CP252&amp;" = eye(N);"</f>
        <v>A_149 = eye(N);</v>
      </c>
      <c r="CW255">
        <v>149</v>
      </c>
      <c r="CX255" t="str">
        <f>"% Provincia_"&amp;CW255</f>
        <v>% Provincia_149</v>
      </c>
      <c r="DB255">
        <v>149</v>
      </c>
      <c r="DC255" s="1" t="str">
        <f>"A_"&amp;DB252&amp;" = eye(N);"</f>
        <v>A_149 = eye(N);</v>
      </c>
      <c r="DG255">
        <v>149</v>
      </c>
      <c r="DH255" s="1" t="str">
        <f>"A_"&amp;DG252&amp;" = eye(N);"</f>
        <v>A_149 = eye(N);</v>
      </c>
      <c r="DL255">
        <v>149</v>
      </c>
      <c r="DM255" s="1" t="str">
        <f>"A_"&amp;DL252&amp;" = eye(N);"</f>
        <v>A_149 = eye(N);</v>
      </c>
      <c r="DQ255" s="1"/>
      <c r="EG255">
        <v>91</v>
      </c>
      <c r="EH255" s="1" t="str">
        <f>"alpha1_hat_vec_"&amp;EG255&amp;"(s) = alpha_hat_"&amp;EG255&amp;"(1);"</f>
        <v>alpha1_hat_vec_91(s) = alpha_hat_91(1);</v>
      </c>
      <c r="HS255">
        <v>87</v>
      </c>
      <c r="HT255" t="str">
        <f>"p_value_vec_"&amp;HS255&amp;" = zeros(1,S);"</f>
        <v>p_value_vec_87 = zeros(1,S);</v>
      </c>
      <c r="HZ255">
        <v>125</v>
      </c>
      <c r="IA255" t="str">
        <f>"spillover_test_"&amp;HZ255&amp;" = zeros(1,S);"</f>
        <v>spillover_test_125 = zeros(1,S);</v>
      </c>
      <c r="IG255">
        <v>149</v>
      </c>
      <c r="IH255" t="str">
        <f>"xlswrite('G:\Mi unidad\1. PROYECTOS TELLO 2022\SCM SPILL OVERS\outputs\pobreza\bajo_niv_educ\1%\simulacion_1\output_tests.xlsx',alpha1_hat_vec_"&amp;IG255&amp;"','alpha1_hat_vec_"&amp;IG255&amp;"');"</f>
        <v>xlswrite('G:\Mi unidad\1. PROYECTOS TELLO 2022\SCM SPILL OVERS\outputs\pobreza\bajo_niv_educ\1%\simulacion_1\output_tests.xlsx',alpha1_hat_vec_149','alpha1_hat_vec_149');</v>
      </c>
      <c r="IU255">
        <v>149</v>
      </c>
      <c r="IV255" t="str">
        <f>"xlswrite('G:\Mi unidad\1. PROYECTOS TELLO 2022\SCM SPILL OVERS\outputs\pobreza\bajo_ingreso\1%\simulacion_1\output_tests.xlsx',alpha1_hat_vec_"&amp;IU255&amp;"','alpha1_hat_vec_"&amp;IU255&amp;"');"</f>
        <v>xlswrite('G:\Mi unidad\1. PROYECTOS TELLO 2022\SCM SPILL OVERS\outputs\pobreza\bajo_ingreso\1%\simulacion_1\output_tests.xlsx',alpha1_hat_vec_149','alpha1_hat_vec_149');</v>
      </c>
      <c r="JG255">
        <v>149</v>
      </c>
      <c r="JH255" t="str">
        <f>"xlswrite('G:\Mi unidad\1. PROYECTOS TELLO 2022\SCM SPILL OVERS\outputs\pobreza\densidad\1%\simulacion_1\output_tests.xlsx',alpha1_hat_vec_"&amp;JG255&amp;"','alpha1_hat_vec_"&amp;JG255&amp;"');"</f>
        <v>xlswrite('G:\Mi unidad\1. PROYECTOS TELLO 2022\SCM SPILL OVERS\outputs\pobreza\densidad\1%\simulacion_1\output_tests.xlsx',alpha1_hat_vec_149','alpha1_hat_vec_149');</v>
      </c>
      <c r="JS255">
        <v>149</v>
      </c>
      <c r="JT255" t="str">
        <f>"xlswrite('G:\Mi unidad\1. PROYECTOS TELLO 2022\SCM SPILL OVERS\outputs\pobreza\densidad_g\1%\simulacion_1\output_tests.xlsx',alpha1_hat_vec_"&amp;JS255&amp;"','alpha1_hat_vec_"&amp;JS255&amp;"');"</f>
        <v>xlswrite('G:\Mi unidad\1. PROYECTOS TELLO 2022\SCM SPILL OVERS\outputs\pobreza\densidad_g\1%\simulacion_1\output_tests.xlsx',alpha1_hat_vec_149','alpha1_hat_vec_149');</v>
      </c>
      <c r="KE255">
        <v>149</v>
      </c>
      <c r="KF255" t="str">
        <f>"xlswrite('G:\Mi unidad\1. PROYECTOS TELLO 2022\SCM SPILL OVERS\outputs\pobreza\distancia_centro_salud\1%\simulacion_1\output_tests.xlsx',alpha1_hat_vec_"&amp;KE255&amp;"','alpha1_hat_vec_"&amp;KE255&amp;"');"</f>
        <v>xlswrite('G:\Mi unidad\1. PROYECTOS TELLO 2022\SCM SPILL OVERS\outputs\pobreza\distancia_centro_salud\1%\simulacion_1\output_tests.xlsx',alpha1_hat_vec_149','alpha1_hat_vec_149');</v>
      </c>
      <c r="KR255">
        <v>149</v>
      </c>
      <c r="KS255" t="str">
        <f>"xlswrite('G:\Mi unidad\1. PROYECTOS TELLO 2022\SCM SPILL OVERS\outputs\pobreza\informalidad\1%\simulacion_1\output_tests.xlsx',alpha1_hat_vec_"&amp;KR255&amp;"','alpha1_hat_vec_"&amp;KR255&amp;"');"</f>
        <v>xlswrite('G:\Mi unidad\1. PROYECTOS TELLO 2022\SCM SPILL OVERS\outputs\pobreza\informalidad\1%\simulacion_1\output_tests.xlsx',alpha1_hat_vec_149','alpha1_hat_vec_149');</v>
      </c>
      <c r="LE255">
        <v>149</v>
      </c>
      <c r="LF255" t="str">
        <f>"xlswrite('G:\Mi unidad\1. PROYECTOS TELLO 2022\SCM SPILL OVERS\outputs\pobreza\alimentos\1%\simulacion_1\output_tests.xlsx',alpha1_hat_vec_"&amp;LE255&amp;"','alpha1_hat_vec_"&amp;LE255&amp;"');"</f>
        <v>xlswrite('G:\Mi unidad\1. PROYECTOS TELLO 2022\SCM SPILL OVERS\outputs\pobreza\alimentos\1%\simulacion_1\output_tests.xlsx',alpha1_hat_vec_149','alpha1_hat_vec_149');</v>
      </c>
      <c r="LL255">
        <v>149</v>
      </c>
      <c r="LM255" t="str">
        <f>"xlswrite('G:\Mi unidad\1. PROYECTOS TELLO 2022\SCM SPILL OVERS\outputs\pobreza\jefe_hogar\1%\simulacion_1\output_tests.xlsx',alpha1_hat_vec_"&amp;LL255&amp;"','alpha1_hat_vec_"&amp;LL255&amp;"');"</f>
        <v>xlswrite('G:\Mi unidad\1. PROYECTOS TELLO 2022\SCM SPILL OVERS\outputs\pobreza\jefe_hogar\1%\simulacion_1\output_tests.xlsx',alpha1_hat_vec_149','alpha1_hat_vec_149');</v>
      </c>
      <c r="LS255">
        <v>149</v>
      </c>
      <c r="LT255" t="str">
        <f>"xlswrite('G:\Mi unidad\1. PROYECTOS TELLO 2022\SCM SPILL OVERS\outputs\pobreza\mujeres\1%\simulacion_1\output_tests.xlsx',alpha1_hat_vec_"&amp;LS255&amp;"','alpha1_hat_vec_"&amp;LS255&amp;"');"</f>
        <v>xlswrite('G:\Mi unidad\1. PROYECTOS TELLO 2022\SCM SPILL OVERS\outputs\pobreza\mujeres\1%\simulacion_1\output_tests.xlsx',alpha1_hat_vec_149','alpha1_hat_vec_149');</v>
      </c>
      <c r="ME255">
        <v>149</v>
      </c>
      <c r="MF255" t="str">
        <f>"xlswrite('G:\Mi unidad\1. PROYECTOS TELLO 2022\SCM SPILL OVERS\outputs\pobreza\criminalidad\1%\simulacion_1\output_tests.xlsx',alpha1_hat_vec_"&amp;ME255&amp;"','alpha1_hat_vec_"&amp;ME255&amp;"');"</f>
        <v>xlswrite('G:\Mi unidad\1. PROYECTOS TELLO 2022\SCM SPILL OVERS\outputs\pobreza\criminalidad\1%\simulacion_1\output_tests.xlsx',alpha1_hat_vec_149','alpha1_hat_vec_149');</v>
      </c>
    </row>
    <row r="256" spans="64:344" x14ac:dyDescent="0.3">
      <c r="BL256">
        <v>149</v>
      </c>
      <c r="BR256">
        <v>149</v>
      </c>
      <c r="BS256" s="1" t="str">
        <f>"A_"&amp;BR252&amp;"(:,ind_"&amp;BR252&amp;" == 0) = [];"</f>
        <v>A_149(:,ind_149 == 0) = [];</v>
      </c>
      <c r="BX256">
        <v>149</v>
      </c>
      <c r="BY256" s="1" t="str">
        <f>"A_"&amp;BX252&amp;"(:,ind_"&amp;BX252&amp;" == 0) = [];"</f>
        <v>A_149(:,ind_149 == 0) = [];</v>
      </c>
      <c r="CD256">
        <v>149</v>
      </c>
      <c r="CE256" s="1" t="str">
        <f>"A_"&amp;CD252&amp;"(:,ind_"&amp;CD252&amp;" == 0) = [];"</f>
        <v>A_149(:,ind_149 == 0) = [];</v>
      </c>
      <c r="CJ256">
        <v>149</v>
      </c>
      <c r="CK256" s="1" t="str">
        <f>"A_"&amp;CJ252&amp;"(:,ind_"&amp;CJ252&amp;" == 0) = [];"</f>
        <v>A_149(:,ind_149 == 0) = [];</v>
      </c>
      <c r="CP256">
        <v>149</v>
      </c>
      <c r="CQ256" s="1" t="str">
        <f>"A_"&amp;CP252&amp;"(:,ind_"&amp;CP252&amp;" == 0) = [];"</f>
        <v>A_149(:,ind_149 == 0) = [];</v>
      </c>
      <c r="CW256">
        <v>149</v>
      </c>
      <c r="CX256" s="1" t="str">
        <f>"ind_"&amp;CW254&amp;" = xlsread('spillover_alimentos_"&amp;CW254&amp;".xlsx')"</f>
        <v>ind_149 = xlsread('spillover_alimentos_149.xlsx')</v>
      </c>
      <c r="DB256">
        <v>149</v>
      </c>
      <c r="DC256" s="1" t="str">
        <f>"A_"&amp;DB252&amp;"(:,ind_"&amp;DB252&amp;" == 0) = [];"</f>
        <v>A_149(:,ind_149 == 0) = [];</v>
      </c>
      <c r="DG256">
        <v>149</v>
      </c>
      <c r="DH256" s="1" t="str">
        <f>"A_"&amp;DG252&amp;"(:,ind_"&amp;DG252&amp;" == 0) = [];"</f>
        <v>A_149(:,ind_149 == 0) = [];</v>
      </c>
      <c r="DL256">
        <v>149</v>
      </c>
      <c r="DM256" s="1" t="str">
        <f>"A_"&amp;DL252&amp;"(:,ind_"&amp;DL252&amp;" == 0) = [];"</f>
        <v>A_149(:,ind_149 == 0) = [];</v>
      </c>
      <c r="DQ256" s="1"/>
      <c r="EG256">
        <v>91</v>
      </c>
      <c r="EH256" s="1" t="str">
        <f>"synthetic_control_sp_"&amp;EG256&amp;"(T+s) = Y_"&amp;EG256&amp;"(1,T+s)-alpha1_hat_vec_"&amp;EG256&amp;"(s);"</f>
        <v>synthetic_control_sp_91(T+s) = Y_91(1,T+s)-alpha1_hat_vec_91(s);</v>
      </c>
      <c r="HS256">
        <v>87</v>
      </c>
      <c r="HT256" t="str">
        <f>"lb_vec_"&amp;HS256&amp;" = zeros(1,S);"</f>
        <v>lb_vec_87 = zeros(1,S);</v>
      </c>
      <c r="HZ256">
        <v>125</v>
      </c>
      <c r="IA256" t="s">
        <v>35</v>
      </c>
      <c r="IG256">
        <v>149</v>
      </c>
      <c r="IH256" t="str">
        <f>"xlswrite('G:\Mi unidad\1. PROYECTOS TELLO 2022\SCM SPILL OVERS\outputs\pobreza\bajo_niv_educ\1%\simulacion_1\output_tests.xlsx',spillover_test_"&amp;IG256&amp;"','sp_test_"&amp;IG256&amp;"');"</f>
        <v>xlswrite('G:\Mi unidad\1. PROYECTOS TELLO 2022\SCM SPILL OVERS\outputs\pobreza\bajo_niv_educ\1%\simulacion_1\output_tests.xlsx',spillover_test_149','sp_test_149');</v>
      </c>
      <c r="IU256">
        <v>149</v>
      </c>
      <c r="IV256" t="str">
        <f>"xlswrite('G:\Mi unidad\1. PROYECTOS TELLO 2022\SCM SPILL OVERS\outputs\pobreza\bajo_ingreso\1%\simulacion_1\output_tests.xlsx',spillover_test_"&amp;IU256&amp;"','sp_test_"&amp;IU256&amp;"');"</f>
        <v>xlswrite('G:\Mi unidad\1. PROYECTOS TELLO 2022\SCM SPILL OVERS\outputs\pobreza\bajo_ingreso\1%\simulacion_1\output_tests.xlsx',spillover_test_149','sp_test_149');</v>
      </c>
      <c r="JG256">
        <v>149</v>
      </c>
      <c r="JH256" t="str">
        <f>"xlswrite('G:\Mi unidad\1. PROYECTOS TELLO 2022\SCM SPILL OVERS\outputs\pobreza\densidad\1%\simulacion_1\output_tests.xlsx',spillover_test_"&amp;JG256&amp;"','sp_test_"&amp;JG256&amp;"');"</f>
        <v>xlswrite('G:\Mi unidad\1. PROYECTOS TELLO 2022\SCM SPILL OVERS\outputs\pobreza\densidad\1%\simulacion_1\output_tests.xlsx',spillover_test_149','sp_test_149');</v>
      </c>
      <c r="JS256">
        <v>149</v>
      </c>
      <c r="JT256" t="str">
        <f>"xlswrite('G:\Mi unidad\1. PROYECTOS TELLO 2022\SCM SPILL OVERS\outputs\pobreza\densidad_g\1%\simulacion_1\output_tests.xlsx',spillover_test_"&amp;JS256&amp;"','sp_test_"&amp;JS256&amp;"');"</f>
        <v>xlswrite('G:\Mi unidad\1. PROYECTOS TELLO 2022\SCM SPILL OVERS\outputs\pobreza\densidad_g\1%\simulacion_1\output_tests.xlsx',spillover_test_149','sp_test_149');</v>
      </c>
      <c r="KE256">
        <v>149</v>
      </c>
      <c r="KF256" t="str">
        <f>"xlswrite('G:\Mi unidad\1. PROYECTOS TELLO 2022\SCM SPILL OVERS\outputs\pobreza\distancia_centro_salud\1%\simulacion_1\output_tests.xlsx',spillover_test_"&amp;KE256&amp;"','sp_test_"&amp;KE256&amp;"');"</f>
        <v>xlswrite('G:\Mi unidad\1. PROYECTOS TELLO 2022\SCM SPILL OVERS\outputs\pobreza\distancia_centro_salud\1%\simulacion_1\output_tests.xlsx',spillover_test_149','sp_test_149');</v>
      </c>
      <c r="KR256">
        <v>149</v>
      </c>
      <c r="KS256" t="str">
        <f>"xlswrite('G:\Mi unidad\1. PROYECTOS TELLO 2022\SCM SPILL OVERS\outputs\pobreza\informalidad\1%\simulacion_1\output_tests.xlsx',spillover_test_"&amp;KR256&amp;"','sp_test_"&amp;KR256&amp;"');"</f>
        <v>xlswrite('G:\Mi unidad\1. PROYECTOS TELLO 2022\SCM SPILL OVERS\outputs\pobreza\informalidad\1%\simulacion_1\output_tests.xlsx',spillover_test_149','sp_test_149');</v>
      </c>
      <c r="LE256">
        <v>149</v>
      </c>
      <c r="LF256" t="str">
        <f>"xlswrite('G:\Mi unidad\1. PROYECTOS TELLO 2022\SCM SPILL OVERS\outputs\pobreza\alimentos\1%\simulacion_1\output_tests.xlsx',spillover_test_"&amp;LE256&amp;"','sp_test_"&amp;LE256&amp;"');"</f>
        <v>xlswrite('G:\Mi unidad\1. PROYECTOS TELLO 2022\SCM SPILL OVERS\outputs\pobreza\alimentos\1%\simulacion_1\output_tests.xlsx',spillover_test_149','sp_test_149');</v>
      </c>
      <c r="LL256">
        <v>149</v>
      </c>
      <c r="LM256" t="str">
        <f>"xlswrite('G:\Mi unidad\1. PROYECTOS TELLO 2022\SCM SPILL OVERS\outputs\pobreza\jefe_hogar\1%\simulacion_1\output_tests.xlsx',spillover_test_"&amp;LL256&amp;"','sp_test_"&amp;LL256&amp;"');"</f>
        <v>xlswrite('G:\Mi unidad\1. PROYECTOS TELLO 2022\SCM SPILL OVERS\outputs\pobreza\jefe_hogar\1%\simulacion_1\output_tests.xlsx',spillover_test_149','sp_test_149');</v>
      </c>
      <c r="LS256">
        <v>149</v>
      </c>
      <c r="LT256" t="str">
        <f>"xlswrite('G:\Mi unidad\1. PROYECTOS TELLO 2022\SCM SPILL OVERS\outputs\pobreza\mujeres\1%\simulacion_1\output_tests.xlsx',spillover_test_"&amp;LS256&amp;"','sp_test_"&amp;LS256&amp;"');"</f>
        <v>xlswrite('G:\Mi unidad\1. PROYECTOS TELLO 2022\SCM SPILL OVERS\outputs\pobreza\mujeres\1%\simulacion_1\output_tests.xlsx',spillover_test_149','sp_test_149');</v>
      </c>
      <c r="ME256">
        <v>149</v>
      </c>
      <c r="MF256" t="str">
        <f>"xlswrite('G:\Mi unidad\1. PROYECTOS TELLO 2022\SCM SPILL OVERS\outputs\pobreza\criminalidad\1%\simulacion_1\output_tests.xlsx',spillover_test_"&amp;ME256&amp;"','sp_test_"&amp;ME256&amp;"');"</f>
        <v>xlswrite('G:\Mi unidad\1. PROYECTOS TELLO 2022\SCM SPILL OVERS\outputs\pobreza\criminalidad\1%\simulacion_1\output_tests.xlsx',spillover_test_149','sp_test_149');</v>
      </c>
    </row>
    <row r="257" spans="64:344" x14ac:dyDescent="0.3">
      <c r="BL257">
        <v>150</v>
      </c>
      <c r="BM257" s="1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P257">
        <v>150</v>
      </c>
      <c r="CQ257" t="str">
        <f>"%A_"&amp;CP257</f>
        <v>%A_150</v>
      </c>
      <c r="CW257">
        <v>150</v>
      </c>
      <c r="CX257" s="1" t="str">
        <f>"A_"&amp;CW254&amp;" = eye(N);"</f>
        <v>A_149 = eye(N);</v>
      </c>
      <c r="DB257">
        <v>150</v>
      </c>
      <c r="DC257" t="str">
        <f>"%A_"&amp;DB257</f>
        <v>%A_150</v>
      </c>
      <c r="DG257">
        <v>150</v>
      </c>
      <c r="DH257" t="str">
        <f>"%A_"&amp;DG257</f>
        <v>%A_150</v>
      </c>
      <c r="DL257">
        <v>150</v>
      </c>
      <c r="DM257" t="str">
        <f>"%A_"&amp;DL257</f>
        <v>%A_150</v>
      </c>
      <c r="DQ257" s="1"/>
      <c r="EG257">
        <v>91</v>
      </c>
      <c r="EH257" s="3" t="s">
        <v>18</v>
      </c>
      <c r="HS257">
        <v>87</v>
      </c>
      <c r="HT257" t="str">
        <f>"ub_vec_"&amp;HS257&amp;" = zeros(1,S);"</f>
        <v>ub_vec_87 = zeros(1,S);</v>
      </c>
      <c r="HZ257">
        <v>125</v>
      </c>
      <c r="IA257" t="s">
        <v>36</v>
      </c>
      <c r="IG257">
        <v>150</v>
      </c>
      <c r="IH257" t="str">
        <f>"xlswrite('G:\Mi unidad\1. PROYECTOS TELLO 2022\SCM SPILL OVERS\outputs\pobreza\bajo_niv_educ\1%\simulacion_1\output_tests.xlsx',lb_vec_"&amp;IG257&amp;"','lb_vec_"&amp;IG257&amp;"');"</f>
        <v>xlswrite('G:\Mi unidad\1. PROYECTOS TELLO 2022\SCM SPILL OVERS\outputs\pobreza\bajo_niv_educ\1%\simulacion_1\output_tests.xlsx',lb_vec_150','lb_vec_150');</v>
      </c>
      <c r="IU257">
        <v>150</v>
      </c>
      <c r="IV257" t="str">
        <f>"xlswrite('G:\Mi unidad\1. PROYECTOS TELLO 2022\SCM SPILL OVERS\outputs\pobreza\bajo_ingreso\1%\simulacion_1\output_tests.xlsx',lb_vec_"&amp;IU257&amp;"','lb_vec_"&amp;IU257&amp;"');"</f>
        <v>xlswrite('G:\Mi unidad\1. PROYECTOS TELLO 2022\SCM SPILL OVERS\outputs\pobreza\bajo_ingreso\1%\simulacion_1\output_tests.xlsx',lb_vec_150','lb_vec_150');</v>
      </c>
      <c r="JG257">
        <v>150</v>
      </c>
      <c r="JH257" t="str">
        <f>"xlswrite('G:\Mi unidad\1. PROYECTOS TELLO 2022\SCM SPILL OVERS\outputs\pobreza\densidad\1%\simulacion_1\output_tests.xlsx',lb_vec_"&amp;JG257&amp;"','lb_vec_"&amp;JG257&amp;"');"</f>
        <v>xlswrite('G:\Mi unidad\1. PROYECTOS TELLO 2022\SCM SPILL OVERS\outputs\pobreza\densidad\1%\simulacion_1\output_tests.xlsx',lb_vec_150','lb_vec_150');</v>
      </c>
      <c r="JS257">
        <v>150</v>
      </c>
      <c r="JT257" t="str">
        <f>"xlswrite('G:\Mi unidad\1. PROYECTOS TELLO 2022\SCM SPILL OVERS\outputs\pobreza\densidad_g\1%\simulacion_1\output_tests.xlsx',lb_vec_"&amp;JS257&amp;"','lb_vec_"&amp;JS257&amp;"');"</f>
        <v>xlswrite('G:\Mi unidad\1. PROYECTOS TELLO 2022\SCM SPILL OVERS\outputs\pobreza\densidad_g\1%\simulacion_1\output_tests.xlsx',lb_vec_150','lb_vec_150');</v>
      </c>
      <c r="KE257">
        <v>150</v>
      </c>
      <c r="KF257" t="str">
        <f>"xlswrite('G:\Mi unidad\1. PROYECTOS TELLO 2022\SCM SPILL OVERS\outputs\pobreza\distancia_centro_salud\1%\simulacion_1\output_tests.xlsx',lb_vec_"&amp;KE257&amp;"','lb_vec_"&amp;KE257&amp;"');"</f>
        <v>xlswrite('G:\Mi unidad\1. PROYECTOS TELLO 2022\SCM SPILL OVERS\outputs\pobreza\distancia_centro_salud\1%\simulacion_1\output_tests.xlsx',lb_vec_150','lb_vec_150');</v>
      </c>
      <c r="KR257">
        <v>150</v>
      </c>
      <c r="KS257" t="str">
        <f>"xlswrite('G:\Mi unidad\1. PROYECTOS TELLO 2022\SCM SPILL OVERS\outputs\pobreza\informalidad\1%\simulacion_1\output_tests.xlsx',lb_vec_"&amp;KR257&amp;"','lb_vec_"&amp;KR257&amp;"');"</f>
        <v>xlswrite('G:\Mi unidad\1. PROYECTOS TELLO 2022\SCM SPILL OVERS\outputs\pobreza\informalidad\1%\simulacion_1\output_tests.xlsx',lb_vec_150','lb_vec_150');</v>
      </c>
      <c r="LE257">
        <v>150</v>
      </c>
      <c r="LF257" t="str">
        <f>"xlswrite('G:\Mi unidad\1. PROYECTOS TELLO 2022\SCM SPILL OVERS\outputs\pobreza\alimentos\1%\simulacion_1\output_tests.xlsx',lb_vec_"&amp;LE257&amp;"','lb_vec_"&amp;LE257&amp;"');"</f>
        <v>xlswrite('G:\Mi unidad\1. PROYECTOS TELLO 2022\SCM SPILL OVERS\outputs\pobreza\alimentos\1%\simulacion_1\output_tests.xlsx',lb_vec_150','lb_vec_150');</v>
      </c>
      <c r="LL257">
        <v>150</v>
      </c>
      <c r="LM257" t="str">
        <f>"xlswrite('G:\Mi unidad\1. PROYECTOS TELLO 2022\SCM SPILL OVERS\outputs\pobreza\jefe_hogar\1%\simulacion_1\output_tests.xlsx',lb_vec_"&amp;LL257&amp;"','lb_vec_"&amp;LL257&amp;"');"</f>
        <v>xlswrite('G:\Mi unidad\1. PROYECTOS TELLO 2022\SCM SPILL OVERS\outputs\pobreza\jefe_hogar\1%\simulacion_1\output_tests.xlsx',lb_vec_150','lb_vec_150');</v>
      </c>
      <c r="LS257">
        <v>150</v>
      </c>
      <c r="LT257" t="str">
        <f>"xlswrite('G:\Mi unidad\1. PROYECTOS TELLO 2022\SCM SPILL OVERS\outputs\pobreza\mujeres\1%\simulacion_1\output_tests.xlsx',lb_vec_"&amp;LS257&amp;"','lb_vec_"&amp;LS257&amp;"');"</f>
        <v>xlswrite('G:\Mi unidad\1. PROYECTOS TELLO 2022\SCM SPILL OVERS\outputs\pobreza\mujeres\1%\simulacion_1\output_tests.xlsx',lb_vec_150','lb_vec_150');</v>
      </c>
      <c r="ME257">
        <v>150</v>
      </c>
      <c r="MF257" t="str">
        <f>"xlswrite('G:\Mi unidad\1. PROYECTOS TELLO 2022\SCM SPILL OVERS\outputs\pobreza\criminalidad\1%\simulacion_1\output_tests.xlsx',lb_vec_"&amp;ME257&amp;"','lb_vec_"&amp;ME257&amp;"');"</f>
        <v>xlswrite('G:\Mi unidad\1. PROYECTOS TELLO 2022\SCM SPILL OVERS\outputs\pobreza\criminalidad\1%\simulacion_1\output_tests.xlsx',lb_vec_150','lb_vec_150');</v>
      </c>
    </row>
    <row r="258" spans="64:344" x14ac:dyDescent="0.3">
      <c r="BL258">
        <v>150</v>
      </c>
      <c r="BM258" s="1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P258">
        <v>150</v>
      </c>
      <c r="CQ258" t="str">
        <f>"% Provincia_"&amp;CP258</f>
        <v>% Provincia_150</v>
      </c>
      <c r="CW258">
        <v>150</v>
      </c>
      <c r="CX258" s="1" t="str">
        <f>"A_"&amp;CW254&amp;"(:,ind_"&amp;CW254&amp;" == 0) = [];"</f>
        <v>A_149(:,ind_149 == 0) = [];</v>
      </c>
      <c r="DB258">
        <v>150</v>
      </c>
      <c r="DC258" t="str">
        <f>"% Provincia_"&amp;DB258</f>
        <v>% Provincia_150</v>
      </c>
      <c r="DG258">
        <v>150</v>
      </c>
      <c r="DH258" t="str">
        <f>"% Provincia_"&amp;DG258</f>
        <v>% Provincia_150</v>
      </c>
      <c r="DL258">
        <v>150</v>
      </c>
      <c r="DM258" t="str">
        <f>"% Provincia_"&amp;DL258</f>
        <v>% Provincia_150</v>
      </c>
      <c r="DQ258" s="1"/>
      <c r="EG258">
        <v>92</v>
      </c>
      <c r="EH258" s="3" t="str">
        <f>"%PROVINCIA "&amp;EG258</f>
        <v>%PROVINCIA 92</v>
      </c>
      <c r="HS258">
        <v>87</v>
      </c>
      <c r="HT258" t="s">
        <v>35</v>
      </c>
      <c r="HZ258">
        <v>125</v>
      </c>
      <c r="IA258" t="s">
        <v>37</v>
      </c>
      <c r="IG258">
        <v>150</v>
      </c>
      <c r="IH258" t="str">
        <f>"xlswrite('G:\Mi unidad\1. PROYECTOS TELLO 2022\SCM SPILL OVERS\outputs\pobreza\bajo_niv_educ\1%\simulacion_1\output_tests.xlsx',ub_vec_"&amp;IG258&amp;"','ub_vec_"&amp;IG258&amp;"');"</f>
        <v>xlswrite('G:\Mi unidad\1. PROYECTOS TELLO 2022\SCM SPILL OVERS\outputs\pobreza\bajo_niv_educ\1%\simulacion_1\output_tests.xlsx',ub_vec_150','ub_vec_150');</v>
      </c>
      <c r="IU258">
        <v>150</v>
      </c>
      <c r="IV258" t="str">
        <f>"xlswrite('G:\Mi unidad\1. PROYECTOS TELLO 2022\SCM SPILL OVERS\outputs\pobreza\bajo_ingreso\1%\simulacion_1\output_tests.xlsx',ub_vec_"&amp;IU258&amp;"','ub_vec_"&amp;IU258&amp;"');"</f>
        <v>xlswrite('G:\Mi unidad\1. PROYECTOS TELLO 2022\SCM SPILL OVERS\outputs\pobreza\bajo_ingreso\1%\simulacion_1\output_tests.xlsx',ub_vec_150','ub_vec_150');</v>
      </c>
      <c r="JG258">
        <v>150</v>
      </c>
      <c r="JH258" t="str">
        <f>"xlswrite('G:\Mi unidad\1. PROYECTOS TELLO 2022\SCM SPILL OVERS\outputs\pobreza\densidad\1%\simulacion_1\output_tests.xlsx',ub_vec_"&amp;JG258&amp;"','ub_vec_"&amp;JG258&amp;"');"</f>
        <v>xlswrite('G:\Mi unidad\1. PROYECTOS TELLO 2022\SCM SPILL OVERS\outputs\pobreza\densidad\1%\simulacion_1\output_tests.xlsx',ub_vec_150','ub_vec_150');</v>
      </c>
      <c r="JS258">
        <v>150</v>
      </c>
      <c r="JT258" t="str">
        <f>"xlswrite('G:\Mi unidad\1. PROYECTOS TELLO 2022\SCM SPILL OVERS\outputs\pobreza\densidad_g\1%\simulacion_1\output_tests.xlsx',ub_vec_"&amp;JS258&amp;"','ub_vec_"&amp;JS258&amp;"');"</f>
        <v>xlswrite('G:\Mi unidad\1. PROYECTOS TELLO 2022\SCM SPILL OVERS\outputs\pobreza\densidad_g\1%\simulacion_1\output_tests.xlsx',ub_vec_150','ub_vec_150');</v>
      </c>
      <c r="KE258">
        <v>150</v>
      </c>
      <c r="KF258" t="str">
        <f>"xlswrite('G:\Mi unidad\1. PROYECTOS TELLO 2022\SCM SPILL OVERS\outputs\pobreza\distancia_centro_salud\1%\simulacion_1\output_tests.xlsx',ub_vec_"&amp;KE258&amp;"','ub_vec_"&amp;KE258&amp;"');"</f>
        <v>xlswrite('G:\Mi unidad\1. PROYECTOS TELLO 2022\SCM SPILL OVERS\outputs\pobreza\distancia_centro_salud\1%\simulacion_1\output_tests.xlsx',ub_vec_150','ub_vec_150');</v>
      </c>
      <c r="KR258">
        <v>150</v>
      </c>
      <c r="KS258" t="str">
        <f>"xlswrite('G:\Mi unidad\1. PROYECTOS TELLO 2022\SCM SPILL OVERS\outputs\pobreza\informalidad\1%\simulacion_1\output_tests.xlsx',ub_vec_"&amp;KR258&amp;"','ub_vec_"&amp;KR258&amp;"');"</f>
        <v>xlswrite('G:\Mi unidad\1. PROYECTOS TELLO 2022\SCM SPILL OVERS\outputs\pobreza\informalidad\1%\simulacion_1\output_tests.xlsx',ub_vec_150','ub_vec_150');</v>
      </c>
      <c r="LE258">
        <v>150</v>
      </c>
      <c r="LF258" t="str">
        <f>"xlswrite('G:\Mi unidad\1. PROYECTOS TELLO 2022\SCM SPILL OVERS\outputs\pobreza\alimentos\1%\simulacion_1\output_tests.xlsx',ub_vec_"&amp;LE258&amp;"','ub_vec_"&amp;LE258&amp;"');"</f>
        <v>xlswrite('G:\Mi unidad\1. PROYECTOS TELLO 2022\SCM SPILL OVERS\outputs\pobreza\alimentos\1%\simulacion_1\output_tests.xlsx',ub_vec_150','ub_vec_150');</v>
      </c>
      <c r="LL258">
        <v>150</v>
      </c>
      <c r="LM258" t="str">
        <f>"xlswrite('G:\Mi unidad\1. PROYECTOS TELLO 2022\SCM SPILL OVERS\outputs\pobreza\jefe_hogar\1%\simulacion_1\output_tests.xlsx',ub_vec_"&amp;LL258&amp;"','ub_vec_"&amp;LL258&amp;"');"</f>
        <v>xlswrite('G:\Mi unidad\1. PROYECTOS TELLO 2022\SCM SPILL OVERS\outputs\pobreza\jefe_hogar\1%\simulacion_1\output_tests.xlsx',ub_vec_150','ub_vec_150');</v>
      </c>
      <c r="LS258">
        <v>150</v>
      </c>
      <c r="LT258" t="str">
        <f>"xlswrite('G:\Mi unidad\1. PROYECTOS TELLO 2022\SCM SPILL OVERS\outputs\pobreza\mujeres\1%\simulacion_1\output_tests.xlsx',ub_vec_"&amp;LS258&amp;"','ub_vec_"&amp;LS258&amp;"');"</f>
        <v>xlswrite('G:\Mi unidad\1. PROYECTOS TELLO 2022\SCM SPILL OVERS\outputs\pobreza\mujeres\1%\simulacion_1\output_tests.xlsx',ub_vec_150','ub_vec_150');</v>
      </c>
      <c r="ME258">
        <v>150</v>
      </c>
      <c r="MF258" t="str">
        <f>"xlswrite('G:\Mi unidad\1. PROYECTOS TELLO 2022\SCM SPILL OVERS\outputs\pobreza\criminalidad\1%\simulacion_1\output_tests.xlsx',ub_vec_"&amp;ME258&amp;"','ub_vec_"&amp;ME258&amp;"');"</f>
        <v>xlswrite('G:\Mi unidad\1. PROYECTOS TELLO 2022\SCM SPILL OVERS\outputs\pobreza\criminalidad\1%\simulacion_1\output_tests.xlsx',ub_vec_150','ub_vec_150');</v>
      </c>
    </row>
    <row r="259" spans="64:344" x14ac:dyDescent="0.3">
      <c r="BL259">
        <v>150</v>
      </c>
      <c r="BM259" s="1" t="str">
        <f>"A_"&amp;BL257&amp;"(:,ind_"&amp;BL257&amp;" == 0) = [];"</f>
        <v>A_150(:,ind_150 == 0) = [];</v>
      </c>
      <c r="BR259">
        <v>150</v>
      </c>
      <c r="BS259" s="1" t="str">
        <f>"ind_"&amp;BR257&amp;" = xlsread('spillover_bajo_niv_educ_"&amp;BR257&amp;".xlsx')"</f>
        <v>ind_150 = xlsread('spillover_bajo_niv_educ_150.xlsx')</v>
      </c>
      <c r="BX259">
        <v>150</v>
      </c>
      <c r="BY259" s="1" t="str">
        <f>"ind_"&amp;BX257&amp;" = xlsread('spillover_bajo_ingreso_"&amp;BX257&amp;".xlsx')"</f>
        <v>ind_150 = xlsread('spillover_bajo_ingreso_150.xlsx')</v>
      </c>
      <c r="CD259">
        <v>150</v>
      </c>
      <c r="CE259" s="1" t="str">
        <f>"ind_"&amp;CD257&amp;" = xlsread('spillover_densidad_"&amp;CD257&amp;".xlsx')"</f>
        <v>ind_150 = xlsread('spillover_densidad_150.xlsx')</v>
      </c>
      <c r="CJ259">
        <v>150</v>
      </c>
      <c r="CK259" s="1" t="str">
        <f>"ind_"&amp;CJ257&amp;" = xlsread('spillover_densidad_g_"&amp;CJ257&amp;".xlsx')"</f>
        <v>ind_150 = xlsread('spillover_densidad_g_150.xlsx')</v>
      </c>
      <c r="CP259">
        <v>150</v>
      </c>
      <c r="CQ259" s="1" t="str">
        <f>"ind_"&amp;CP257&amp;" = xlsread('spillover_tiempo_cs_"&amp;CP257&amp;".xlsx')"</f>
        <v>ind_150 = xlsread('spillover_tiempo_cs_150.xlsx')</v>
      </c>
      <c r="CW259">
        <v>150</v>
      </c>
      <c r="CX259" t="str">
        <f>"%A_"&amp;CW259</f>
        <v>%A_150</v>
      </c>
      <c r="DB259">
        <v>150</v>
      </c>
      <c r="DC259" s="1" t="str">
        <f>"ind_"&amp;DB257&amp;" = xlsread('spillover_criminalidad_"&amp;DB257&amp;".xlsx')"</f>
        <v>ind_150 = xlsread('spillover_criminalidad_150.xlsx')</v>
      </c>
      <c r="DG259">
        <v>150</v>
      </c>
      <c r="DH259" s="1" t="str">
        <f>"ind_"&amp;DG257&amp;" = xlsread('spillover_jefe_hogar_"&amp;DG257&amp;".xlsx')"</f>
        <v>ind_150 = xlsread('spillover_jefe_hogar_150.xlsx')</v>
      </c>
      <c r="DL259">
        <v>150</v>
      </c>
      <c r="DM259" s="1" t="str">
        <f>"ind_"&amp;DL257&amp;" = xlsread('spillover_mujeres_"&amp;DL257&amp;".xlsx')"</f>
        <v>ind_150 = xlsread('spillover_mujeres_150.xlsx')</v>
      </c>
      <c r="DQ259" s="1"/>
      <c r="EG259">
        <v>92</v>
      </c>
      <c r="EH259" s="3" t="s">
        <v>17</v>
      </c>
      <c r="HS259">
        <v>87</v>
      </c>
      <c r="HT259" t="str">
        <f>"    [p_value_"&amp;HS259&amp; ",lb_"&amp;HS259&amp;",ub_"&amp;HS259&amp;"] = sp_andrews_te(Y_pre_"&amp;HS259&amp;",pobreza_"&amp;HS259&amp;"(:,T+s),A_"&amp;HS259&amp;",C,.05);"</f>
        <v xml:space="preserve">    [p_value_87,lb_87,ub_87] = sp_andrews_te(Y_pre_87,pobreza_87(:,T+s),A_87,C,.05);</v>
      </c>
      <c r="HZ259">
        <v>125</v>
      </c>
      <c r="IA259" t="str">
        <f>"    spillover_test_"&amp;HZ259&amp;"(s) = sp_andrews(Y_pre_"&amp;HZ259&amp;",pobreza_"&amp;HZ259&amp;"(:,T+s),A_"&amp;HZ259&amp;",C,d,alpha_sig);"</f>
        <v xml:space="preserve">    spillover_test_125(s) = sp_andrews(Y_pre_125,pobreza_125(:,T+s),A_125,C,d,alpha_sig);</v>
      </c>
      <c r="IG259">
        <v>150</v>
      </c>
      <c r="IH259" t="str">
        <f>"xlswrite('G:\Mi unidad\1. PROYECTOS TELLO 2022\SCM SPILL OVERS\outputs\pobreza\bajo_niv_educ\1%\simulacion_1\output_tests.xlsx',p_value_vec_"&amp;IG259&amp;"','p_value_vec_"&amp;IG259&amp;"');"</f>
        <v>xlswrite('G:\Mi unidad\1. PROYECTOS TELLO 2022\SCM SPILL OVERS\outputs\pobreza\bajo_niv_educ\1%\simulacion_1\output_tests.xlsx',p_value_vec_150','p_value_vec_150');</v>
      </c>
      <c r="IU259">
        <v>150</v>
      </c>
      <c r="IV259" t="str">
        <f>"xlswrite('G:\Mi unidad\1. PROYECTOS TELLO 2022\SCM SPILL OVERS\outputs\pobreza\bajo_ingreso\1%\simulacion_1\output_tests.xlsx',p_value_vec_"&amp;IU259&amp;"','p_value_vec_"&amp;IU259&amp;"');"</f>
        <v>xlswrite('G:\Mi unidad\1. PROYECTOS TELLO 2022\SCM SPILL OVERS\outputs\pobreza\bajo_ingreso\1%\simulacion_1\output_tests.xlsx',p_value_vec_150','p_value_vec_150');</v>
      </c>
      <c r="JG259">
        <v>150</v>
      </c>
      <c r="JH259" t="str">
        <f>"xlswrite('G:\Mi unidad\1. PROYECTOS TELLO 2022\SCM SPILL OVERS\outputs\pobreza\densidad\1%\simulacion_1\output_tests.xlsx',p_value_vec_"&amp;JG259&amp;"','p_value_vec_"&amp;JG259&amp;"');"</f>
        <v>xlswrite('G:\Mi unidad\1. PROYECTOS TELLO 2022\SCM SPILL OVERS\outputs\pobreza\densidad\1%\simulacion_1\output_tests.xlsx',p_value_vec_150','p_value_vec_150');</v>
      </c>
      <c r="JS259">
        <v>150</v>
      </c>
      <c r="JT259" t="str">
        <f>"xlswrite('G:\Mi unidad\1. PROYECTOS TELLO 2022\SCM SPILL OVERS\outputs\pobreza\densidad_g\1%\simulacion_1\output_tests.xlsx',p_value_vec_"&amp;JS259&amp;"','p_value_vec_"&amp;JS259&amp;"');"</f>
        <v>xlswrite('G:\Mi unidad\1. PROYECTOS TELLO 2022\SCM SPILL OVERS\outputs\pobreza\densidad_g\1%\simulacion_1\output_tests.xlsx',p_value_vec_150','p_value_vec_150');</v>
      </c>
      <c r="KE259">
        <v>150</v>
      </c>
      <c r="KF259" t="str">
        <f>"xlswrite('G:\Mi unidad\1. PROYECTOS TELLO 2022\SCM SPILL OVERS\outputs\pobreza\distancia_centro_salud\1%\simulacion_1\output_tests.xlsx',p_value_vec_"&amp;KE259&amp;"','p_value_vec_"&amp;KE259&amp;"');"</f>
        <v>xlswrite('G:\Mi unidad\1. PROYECTOS TELLO 2022\SCM SPILL OVERS\outputs\pobreza\distancia_centro_salud\1%\simulacion_1\output_tests.xlsx',p_value_vec_150','p_value_vec_150');</v>
      </c>
      <c r="KR259">
        <v>150</v>
      </c>
      <c r="KS259" t="str">
        <f>"xlswrite('G:\Mi unidad\1. PROYECTOS TELLO 2022\SCM SPILL OVERS\outputs\pobreza\informalidad\1%\simulacion_1\output_tests.xlsx',p_value_vec_"&amp;KR259&amp;"','p_value_vec_"&amp;KR259&amp;"');"</f>
        <v>xlswrite('G:\Mi unidad\1. PROYECTOS TELLO 2022\SCM SPILL OVERS\outputs\pobreza\informalidad\1%\simulacion_1\output_tests.xlsx',p_value_vec_150','p_value_vec_150');</v>
      </c>
      <c r="LE259">
        <v>150</v>
      </c>
      <c r="LF259" t="str">
        <f>"xlswrite('G:\Mi unidad\1. PROYECTOS TELLO 2022\SCM SPILL OVERS\outputs\pobreza\alimentos\1%\simulacion_1\output_tests.xlsx',p_value_vec_"&amp;LE259&amp;"','p_value_vec_"&amp;LE259&amp;"');"</f>
        <v>xlswrite('G:\Mi unidad\1. PROYECTOS TELLO 2022\SCM SPILL OVERS\outputs\pobreza\alimentos\1%\simulacion_1\output_tests.xlsx',p_value_vec_150','p_value_vec_150');</v>
      </c>
      <c r="LL259">
        <v>150</v>
      </c>
      <c r="LM259" t="str">
        <f>"xlswrite('G:\Mi unidad\1. PROYECTOS TELLO 2022\SCM SPILL OVERS\outputs\pobreza\jefe_hogar\1%\simulacion_1\output_tests.xlsx',p_value_vec_"&amp;LL259&amp;"','p_value_vec_"&amp;LL259&amp;"');"</f>
        <v>xlswrite('G:\Mi unidad\1. PROYECTOS TELLO 2022\SCM SPILL OVERS\outputs\pobreza\jefe_hogar\1%\simulacion_1\output_tests.xlsx',p_value_vec_150','p_value_vec_150');</v>
      </c>
      <c r="LS259">
        <v>150</v>
      </c>
      <c r="LT259" t="str">
        <f>"xlswrite('G:\Mi unidad\1. PROYECTOS TELLO 2022\SCM SPILL OVERS\outputs\pobreza\mujeres\1%\simulacion_1\output_tests.xlsx',p_value_vec_"&amp;LS259&amp;"','p_value_vec_"&amp;LS259&amp;"');"</f>
        <v>xlswrite('G:\Mi unidad\1. PROYECTOS TELLO 2022\SCM SPILL OVERS\outputs\pobreza\mujeres\1%\simulacion_1\output_tests.xlsx',p_value_vec_150','p_value_vec_150');</v>
      </c>
      <c r="ME259">
        <v>150</v>
      </c>
      <c r="MF259" t="str">
        <f>"xlswrite('G:\Mi unidad\1. PROYECTOS TELLO 2022\SCM SPILL OVERS\outputs\pobreza\criminalidad\1%\simulacion_1\output_tests.xlsx',p_value_vec_"&amp;ME259&amp;"','p_value_vec_"&amp;ME259&amp;"');"</f>
        <v>xlswrite('G:\Mi unidad\1. PROYECTOS TELLO 2022\SCM SPILL OVERS\outputs\pobreza\criminalidad\1%\simulacion_1\output_tests.xlsx',p_value_vec_150','p_value_vec_150');</v>
      </c>
    </row>
    <row r="260" spans="64:344" x14ac:dyDescent="0.3">
      <c r="BL260">
        <v>150</v>
      </c>
      <c r="BR260">
        <v>150</v>
      </c>
      <c r="BS260" s="1" t="str">
        <f>"A_"&amp;BR257&amp;" = eye(N);"</f>
        <v>A_150 = eye(N);</v>
      </c>
      <c r="BX260">
        <v>150</v>
      </c>
      <c r="BY260" s="1" t="str">
        <f>"A_"&amp;BX257&amp;" = eye(N);"</f>
        <v>A_150 = eye(N);</v>
      </c>
      <c r="CD260">
        <v>150</v>
      </c>
      <c r="CE260" s="1" t="str">
        <f>"A_"&amp;CD257&amp;" = eye(N);"</f>
        <v>A_150 = eye(N);</v>
      </c>
      <c r="CJ260">
        <v>150</v>
      </c>
      <c r="CK260" s="1" t="str">
        <f>"A_"&amp;CJ257&amp;" = eye(N);"</f>
        <v>A_150 = eye(N);</v>
      </c>
      <c r="CP260">
        <v>150</v>
      </c>
      <c r="CQ260" s="1" t="str">
        <f>"A_"&amp;CP257&amp;" = eye(N);"</f>
        <v>A_150 = eye(N);</v>
      </c>
      <c r="CW260">
        <v>150</v>
      </c>
      <c r="CX260" t="str">
        <f>"% Provincia_"&amp;CW260</f>
        <v>% Provincia_150</v>
      </c>
      <c r="DB260">
        <v>150</v>
      </c>
      <c r="DC260" s="1" t="str">
        <f>"A_"&amp;DB257&amp;" = eye(N);"</f>
        <v>A_150 = eye(N);</v>
      </c>
      <c r="DG260">
        <v>150</v>
      </c>
      <c r="DH260" s="1" t="str">
        <f>"A_"&amp;DG257&amp;" = eye(N);"</f>
        <v>A_150 = eye(N);</v>
      </c>
      <c r="DL260">
        <v>150</v>
      </c>
      <c r="DM260" s="1" t="str">
        <f>"A_"&amp;DL257&amp;" = eye(N);"</f>
        <v>A_150 = eye(N);</v>
      </c>
      <c r="DQ260" s="1"/>
      <c r="EG260">
        <v>92</v>
      </c>
      <c r="EH260" s="1" t="str">
        <f>"Y_Ts_"&amp;EG260&amp;" = Y_"&amp;EG260&amp;"(:,T+s);"</f>
        <v>Y_Ts_92 = Y_92(:,T+s);</v>
      </c>
      <c r="HS260">
        <v>87</v>
      </c>
      <c r="HT260" t="str">
        <f>"    p_value_vec_"&amp;HS260&amp;"(s) = p_value_"&amp;HS260&amp;";"</f>
        <v xml:space="preserve">    p_value_vec_87(s) = p_value_87;</v>
      </c>
      <c r="HZ260">
        <v>125</v>
      </c>
      <c r="IA260" t="s">
        <v>18</v>
      </c>
      <c r="IG260">
        <v>150</v>
      </c>
      <c r="IH260" t="str">
        <f>"xlswrite('G:\Mi unidad\1. PROYECTOS TELLO 2022\SCM SPILL OVERS\outputs\pobreza\bajo_niv_educ\1%\simulacion_1\output_tests.xlsx',alpha1_hat_vec_"&amp;IG260&amp;"','alpha1_hat_vec_"&amp;IG260&amp;"');"</f>
        <v>xlswrite('G:\Mi unidad\1. PROYECTOS TELLO 2022\SCM SPILL OVERS\outputs\pobreza\bajo_niv_educ\1%\simulacion_1\output_tests.xlsx',alpha1_hat_vec_150','alpha1_hat_vec_150');</v>
      </c>
      <c r="IU260">
        <v>150</v>
      </c>
      <c r="IV260" t="str">
        <f>"xlswrite('G:\Mi unidad\1. PROYECTOS TELLO 2022\SCM SPILL OVERS\outputs\pobreza\bajo_ingreso\1%\simulacion_1\output_tests.xlsx',alpha1_hat_vec_"&amp;IU260&amp;"','alpha1_hat_vec_"&amp;IU260&amp;"');"</f>
        <v>xlswrite('G:\Mi unidad\1. PROYECTOS TELLO 2022\SCM SPILL OVERS\outputs\pobreza\bajo_ingreso\1%\simulacion_1\output_tests.xlsx',alpha1_hat_vec_150','alpha1_hat_vec_150');</v>
      </c>
      <c r="JG260">
        <v>150</v>
      </c>
      <c r="JH260" t="str">
        <f>"xlswrite('G:\Mi unidad\1. PROYECTOS TELLO 2022\SCM SPILL OVERS\outputs\pobreza\densidad\1%\simulacion_1\output_tests.xlsx',alpha1_hat_vec_"&amp;JG260&amp;"','alpha1_hat_vec_"&amp;JG260&amp;"');"</f>
        <v>xlswrite('G:\Mi unidad\1. PROYECTOS TELLO 2022\SCM SPILL OVERS\outputs\pobreza\densidad\1%\simulacion_1\output_tests.xlsx',alpha1_hat_vec_150','alpha1_hat_vec_150');</v>
      </c>
      <c r="JS260">
        <v>150</v>
      </c>
      <c r="JT260" t="str">
        <f>"xlswrite('G:\Mi unidad\1. PROYECTOS TELLO 2022\SCM SPILL OVERS\outputs\pobreza\densidad_g\1%\simulacion_1\output_tests.xlsx',alpha1_hat_vec_"&amp;JS260&amp;"','alpha1_hat_vec_"&amp;JS260&amp;"');"</f>
        <v>xlswrite('G:\Mi unidad\1. PROYECTOS TELLO 2022\SCM SPILL OVERS\outputs\pobreza\densidad_g\1%\simulacion_1\output_tests.xlsx',alpha1_hat_vec_150','alpha1_hat_vec_150');</v>
      </c>
      <c r="KE260">
        <v>150</v>
      </c>
      <c r="KF260" t="str">
        <f>"xlswrite('G:\Mi unidad\1. PROYECTOS TELLO 2022\SCM SPILL OVERS\outputs\pobreza\distancia_centro_salud\1%\simulacion_1\output_tests.xlsx',alpha1_hat_vec_"&amp;KE260&amp;"','alpha1_hat_vec_"&amp;KE260&amp;"');"</f>
        <v>xlswrite('G:\Mi unidad\1. PROYECTOS TELLO 2022\SCM SPILL OVERS\outputs\pobreza\distancia_centro_salud\1%\simulacion_1\output_tests.xlsx',alpha1_hat_vec_150','alpha1_hat_vec_150');</v>
      </c>
      <c r="KR260">
        <v>150</v>
      </c>
      <c r="KS260" t="str">
        <f>"xlswrite('G:\Mi unidad\1. PROYECTOS TELLO 2022\SCM SPILL OVERS\outputs\pobreza\informalidad\1%\simulacion_1\output_tests.xlsx',alpha1_hat_vec_"&amp;KR260&amp;"','alpha1_hat_vec_"&amp;KR260&amp;"');"</f>
        <v>xlswrite('G:\Mi unidad\1. PROYECTOS TELLO 2022\SCM SPILL OVERS\outputs\pobreza\informalidad\1%\simulacion_1\output_tests.xlsx',alpha1_hat_vec_150','alpha1_hat_vec_150');</v>
      </c>
      <c r="LE260">
        <v>150</v>
      </c>
      <c r="LF260" t="str">
        <f>"xlswrite('G:\Mi unidad\1. PROYECTOS TELLO 2022\SCM SPILL OVERS\outputs\pobreza\alimentos\1%\simulacion_1\output_tests.xlsx',alpha1_hat_vec_"&amp;LE260&amp;"','alpha1_hat_vec_"&amp;LE260&amp;"');"</f>
        <v>xlswrite('G:\Mi unidad\1. PROYECTOS TELLO 2022\SCM SPILL OVERS\outputs\pobreza\alimentos\1%\simulacion_1\output_tests.xlsx',alpha1_hat_vec_150','alpha1_hat_vec_150');</v>
      </c>
      <c r="LL260">
        <v>150</v>
      </c>
      <c r="LM260" t="str">
        <f>"xlswrite('G:\Mi unidad\1. PROYECTOS TELLO 2022\SCM SPILL OVERS\outputs\pobreza\jefe_hogar\1%\simulacion_1\output_tests.xlsx',alpha1_hat_vec_"&amp;LL260&amp;"','alpha1_hat_vec_"&amp;LL260&amp;"');"</f>
        <v>xlswrite('G:\Mi unidad\1. PROYECTOS TELLO 2022\SCM SPILL OVERS\outputs\pobreza\jefe_hogar\1%\simulacion_1\output_tests.xlsx',alpha1_hat_vec_150','alpha1_hat_vec_150');</v>
      </c>
      <c r="LS260">
        <v>150</v>
      </c>
      <c r="LT260" t="str">
        <f>"xlswrite('G:\Mi unidad\1. PROYECTOS TELLO 2022\SCM SPILL OVERS\outputs\pobreza\mujeres\1%\simulacion_1\output_tests.xlsx',alpha1_hat_vec_"&amp;LS260&amp;"','alpha1_hat_vec_"&amp;LS260&amp;"');"</f>
        <v>xlswrite('G:\Mi unidad\1. PROYECTOS TELLO 2022\SCM SPILL OVERS\outputs\pobreza\mujeres\1%\simulacion_1\output_tests.xlsx',alpha1_hat_vec_150','alpha1_hat_vec_150');</v>
      </c>
      <c r="ME260">
        <v>150</v>
      </c>
      <c r="MF260" t="str">
        <f>"xlswrite('G:\Mi unidad\1. PROYECTOS TELLO 2022\SCM SPILL OVERS\outputs\pobreza\criminalidad\1%\simulacion_1\output_tests.xlsx',alpha1_hat_vec_"&amp;ME260&amp;"','alpha1_hat_vec_"&amp;ME260&amp;"');"</f>
        <v>xlswrite('G:\Mi unidad\1. PROYECTOS TELLO 2022\SCM SPILL OVERS\outputs\pobreza\criminalidad\1%\simulacion_1\output_tests.xlsx',alpha1_hat_vec_150','alpha1_hat_vec_150');</v>
      </c>
    </row>
    <row r="261" spans="64:344" x14ac:dyDescent="0.3">
      <c r="BL261">
        <v>150</v>
      </c>
      <c r="BR261">
        <v>150</v>
      </c>
      <c r="BS261" s="1" t="str">
        <f>"A_"&amp;BR257&amp;"(:,ind_"&amp;BR257&amp;" == 0) = [];"</f>
        <v>A_150(:,ind_150 == 0) = [];</v>
      </c>
      <c r="BX261">
        <v>150</v>
      </c>
      <c r="BY261" s="1" t="str">
        <f>"A_"&amp;BX257&amp;"(:,ind_"&amp;BX257&amp;" == 0) = [];"</f>
        <v>A_150(:,ind_150 == 0) = [];</v>
      </c>
      <c r="CD261">
        <v>150</v>
      </c>
      <c r="CE261" s="1" t="str">
        <f>"A_"&amp;CD257&amp;"(:,ind_"&amp;CD257&amp;" == 0) = [];"</f>
        <v>A_150(:,ind_150 == 0) = [];</v>
      </c>
      <c r="CJ261">
        <v>150</v>
      </c>
      <c r="CK261" s="1" t="str">
        <f>"A_"&amp;CJ257&amp;"(:,ind_"&amp;CJ257&amp;" == 0) = [];"</f>
        <v>A_150(:,ind_150 == 0) = [];</v>
      </c>
      <c r="CP261">
        <v>150</v>
      </c>
      <c r="CQ261" s="1" t="str">
        <f>"A_"&amp;CP257&amp;"(:,ind_"&amp;CP257&amp;" == 0) = [];"</f>
        <v>A_150(:,ind_150 == 0) = [];</v>
      </c>
      <c r="CW261">
        <v>150</v>
      </c>
      <c r="CX261" s="1" t="str">
        <f>"ind_"&amp;CW259&amp;" = xlsread('spillover_alimentos_"&amp;CW259&amp;".xlsx')"</f>
        <v>ind_150 = xlsread('spillover_alimentos_150.xlsx')</v>
      </c>
      <c r="DB261">
        <v>150</v>
      </c>
      <c r="DC261" s="1" t="str">
        <f>"A_"&amp;DB257&amp;"(:,ind_"&amp;DB257&amp;" == 0) = [];"</f>
        <v>A_150(:,ind_150 == 0) = [];</v>
      </c>
      <c r="DG261">
        <v>150</v>
      </c>
      <c r="DH261" s="1" t="str">
        <f>"A_"&amp;DG257&amp;"(:,ind_"&amp;DG257&amp;" == 0) = [];"</f>
        <v>A_150(:,ind_150 == 0) = [];</v>
      </c>
      <c r="DL261">
        <v>150</v>
      </c>
      <c r="DM261" s="1" t="str">
        <f>"A_"&amp;DL257&amp;"(:,ind_"&amp;DL257&amp;" == 0) = [];"</f>
        <v>A_150(:,ind_150 == 0) = [];</v>
      </c>
      <c r="DQ261" s="1"/>
      <c r="EG261">
        <v>92</v>
      </c>
      <c r="EH261" s="1" t="str">
        <f>"gamma_hat_"&amp;EG260&amp;" = (A_"&amp;EG260&amp;"'*M_hat_"&amp;EG260&amp;"*A_"&amp;EG260&amp;")\(A_"&amp;EG260&amp;"'*(eye(N)-B_hat_"&amp;EG260&amp;")'*((eye(N)-B_hat_"&amp;EG260&amp;")*Y_Ts_"&amp;EG260&amp;"-a_hat_"&amp;EG260&amp;"));"</f>
        <v>gamma_hat_92 = (A_92'*M_hat_92*A_92)\(A_92'*(eye(N)-B_hat_92)'*((eye(N)-B_hat_92)*Y_Ts_92-a_hat_92));</v>
      </c>
      <c r="HS261">
        <v>87</v>
      </c>
      <c r="HT261" t="str">
        <f>"    lb_vec_"&amp;HS261&amp;"(s) = lb_"&amp;HS261&amp;";"</f>
        <v xml:space="preserve">    lb_vec_87(s) = lb_87;</v>
      </c>
      <c r="HZ261">
        <v>129</v>
      </c>
      <c r="IA261" t="str">
        <f>"spillover_test_"&amp;HZ261&amp;" = zeros(1,S);"</f>
        <v>spillover_test_129 = zeros(1,S);</v>
      </c>
      <c r="IG261">
        <v>150</v>
      </c>
      <c r="IH261" t="str">
        <f>"xlswrite('G:\Mi unidad\1. PROYECTOS TELLO 2022\SCM SPILL OVERS\outputs\pobreza\bajo_niv_educ\1%\simulacion_1\output_tests.xlsx',spillover_test_"&amp;IG261&amp;"','sp_test_"&amp;IG261&amp;"');"</f>
        <v>xlswrite('G:\Mi unidad\1. PROYECTOS TELLO 2022\SCM SPILL OVERS\outputs\pobreza\bajo_niv_educ\1%\simulacion_1\output_tests.xlsx',spillover_test_150','sp_test_150');</v>
      </c>
      <c r="IU261">
        <v>150</v>
      </c>
      <c r="IV261" t="str">
        <f>"xlswrite('G:\Mi unidad\1. PROYECTOS TELLO 2022\SCM SPILL OVERS\outputs\pobreza\bajo_ingreso\1%\simulacion_1\output_tests.xlsx',spillover_test_"&amp;IU261&amp;"','sp_test_"&amp;IU261&amp;"');"</f>
        <v>xlswrite('G:\Mi unidad\1. PROYECTOS TELLO 2022\SCM SPILL OVERS\outputs\pobreza\bajo_ingreso\1%\simulacion_1\output_tests.xlsx',spillover_test_150','sp_test_150');</v>
      </c>
      <c r="JG261">
        <v>150</v>
      </c>
      <c r="JH261" t="str">
        <f>"xlswrite('G:\Mi unidad\1. PROYECTOS TELLO 2022\SCM SPILL OVERS\outputs\pobreza\densidad\1%\simulacion_1\output_tests.xlsx',spillover_test_"&amp;JG261&amp;"','sp_test_"&amp;JG261&amp;"');"</f>
        <v>xlswrite('G:\Mi unidad\1. PROYECTOS TELLO 2022\SCM SPILL OVERS\outputs\pobreza\densidad\1%\simulacion_1\output_tests.xlsx',spillover_test_150','sp_test_150');</v>
      </c>
      <c r="JS261">
        <v>150</v>
      </c>
      <c r="JT261" t="str">
        <f>"xlswrite('G:\Mi unidad\1. PROYECTOS TELLO 2022\SCM SPILL OVERS\outputs\pobreza\densidad_g\1%\simulacion_1\output_tests.xlsx',spillover_test_"&amp;JS261&amp;"','sp_test_"&amp;JS261&amp;"');"</f>
        <v>xlswrite('G:\Mi unidad\1. PROYECTOS TELLO 2022\SCM SPILL OVERS\outputs\pobreza\densidad_g\1%\simulacion_1\output_tests.xlsx',spillover_test_150','sp_test_150');</v>
      </c>
      <c r="KE261">
        <v>150</v>
      </c>
      <c r="KF261" t="str">
        <f>"xlswrite('G:\Mi unidad\1. PROYECTOS TELLO 2022\SCM SPILL OVERS\outputs\pobreza\distancia_centro_salud\1%\simulacion_1\output_tests.xlsx',spillover_test_"&amp;KE261&amp;"','sp_test_"&amp;KE261&amp;"');"</f>
        <v>xlswrite('G:\Mi unidad\1. PROYECTOS TELLO 2022\SCM SPILL OVERS\outputs\pobreza\distancia_centro_salud\1%\simulacion_1\output_tests.xlsx',spillover_test_150','sp_test_150');</v>
      </c>
      <c r="KR261">
        <v>150</v>
      </c>
      <c r="KS261" t="str">
        <f>"xlswrite('G:\Mi unidad\1. PROYECTOS TELLO 2022\SCM SPILL OVERS\outputs\pobreza\informalidad\1%\simulacion_1\output_tests.xlsx',spillover_test_"&amp;KR261&amp;"','sp_test_"&amp;KR261&amp;"');"</f>
        <v>xlswrite('G:\Mi unidad\1. PROYECTOS TELLO 2022\SCM SPILL OVERS\outputs\pobreza\informalidad\1%\simulacion_1\output_tests.xlsx',spillover_test_150','sp_test_150');</v>
      </c>
      <c r="LE261">
        <v>150</v>
      </c>
      <c r="LF261" t="str">
        <f>"xlswrite('G:\Mi unidad\1. PROYECTOS TELLO 2022\SCM SPILL OVERS\outputs\pobreza\alimentos\1%\simulacion_1\output_tests.xlsx',spillover_test_"&amp;LE261&amp;"','sp_test_"&amp;LE261&amp;"');"</f>
        <v>xlswrite('G:\Mi unidad\1. PROYECTOS TELLO 2022\SCM SPILL OVERS\outputs\pobreza\alimentos\1%\simulacion_1\output_tests.xlsx',spillover_test_150','sp_test_150');</v>
      </c>
      <c r="LL261">
        <v>150</v>
      </c>
      <c r="LM261" t="str">
        <f>"xlswrite('G:\Mi unidad\1. PROYECTOS TELLO 2022\SCM SPILL OVERS\outputs\pobreza\jefe_hogar\1%\simulacion_1\output_tests.xlsx',spillover_test_"&amp;LL261&amp;"','sp_test_"&amp;LL261&amp;"');"</f>
        <v>xlswrite('G:\Mi unidad\1. PROYECTOS TELLO 2022\SCM SPILL OVERS\outputs\pobreza\jefe_hogar\1%\simulacion_1\output_tests.xlsx',spillover_test_150','sp_test_150');</v>
      </c>
      <c r="LS261">
        <v>150</v>
      </c>
      <c r="LT261" t="str">
        <f>"xlswrite('G:\Mi unidad\1. PROYECTOS TELLO 2022\SCM SPILL OVERS\outputs\pobreza\mujeres\1%\simulacion_1\output_tests.xlsx',spillover_test_"&amp;LS261&amp;"','sp_test_"&amp;LS261&amp;"');"</f>
        <v>xlswrite('G:\Mi unidad\1. PROYECTOS TELLO 2022\SCM SPILL OVERS\outputs\pobreza\mujeres\1%\simulacion_1\output_tests.xlsx',spillover_test_150','sp_test_150');</v>
      </c>
      <c r="ME261">
        <v>150</v>
      </c>
      <c r="MF261" t="str">
        <f>"xlswrite('G:\Mi unidad\1. PROYECTOS TELLO 2022\SCM SPILL OVERS\outputs\pobreza\criminalidad\1%\simulacion_1\output_tests.xlsx',spillover_test_"&amp;ME261&amp;"','sp_test_"&amp;ME261&amp;"');"</f>
        <v>xlswrite('G:\Mi unidad\1. PROYECTOS TELLO 2022\SCM SPILL OVERS\outputs\pobreza\criminalidad\1%\simulacion_1\output_tests.xlsx',spillover_test_150','sp_test_150');</v>
      </c>
    </row>
    <row r="262" spans="64:344" x14ac:dyDescent="0.3">
      <c r="BL262">
        <v>152</v>
      </c>
      <c r="BM262" s="1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P262">
        <v>152</v>
      </c>
      <c r="CQ262" t="str">
        <f>"%A_"&amp;CP262</f>
        <v>%A_152</v>
      </c>
      <c r="CW262">
        <v>152</v>
      </c>
      <c r="CX262" s="1" t="str">
        <f>"A_"&amp;CW259&amp;" = eye(N);"</f>
        <v>A_150 = eye(N);</v>
      </c>
      <c r="DB262">
        <v>152</v>
      </c>
      <c r="DC262" t="str">
        <f>"%A_"&amp;DB262</f>
        <v>%A_152</v>
      </c>
      <c r="DG262">
        <v>152</v>
      </c>
      <c r="DH262" t="str">
        <f>"%A_"&amp;DG262</f>
        <v>%A_152</v>
      </c>
      <c r="DL262">
        <v>152</v>
      </c>
      <c r="DM262" t="str">
        <f>"%A_"&amp;DL262</f>
        <v>%A_152</v>
      </c>
      <c r="DQ262" s="1"/>
      <c r="EG262">
        <v>92</v>
      </c>
      <c r="EH262" s="1" t="str">
        <f>"alpha_hat_"&amp;EG262&amp;" = A_"&amp;EG262&amp;"*gamma_hat_"&amp;EG262&amp;";"</f>
        <v>alpha_hat_92 = A_92*gamma_hat_92;</v>
      </c>
      <c r="HS262">
        <v>87</v>
      </c>
      <c r="HT262" t="str">
        <f>"    ub_vec_"&amp;HS262&amp;"(s) = ub_"&amp;HS261&amp;";"</f>
        <v xml:space="preserve">    ub_vec_87(s) = ub_87;</v>
      </c>
      <c r="HZ262">
        <v>129</v>
      </c>
      <c r="IA262" t="s">
        <v>35</v>
      </c>
      <c r="IG262">
        <v>152</v>
      </c>
      <c r="IH262" t="str">
        <f>"xlswrite('G:\Mi unidad\1. PROYECTOS TELLO 2022\SCM SPILL OVERS\outputs\pobreza\bajo_niv_educ\1%\simulacion_1\output_tests.xlsx',lb_vec_"&amp;IG262&amp;"','lb_vec_"&amp;IG262&amp;"');"</f>
        <v>xlswrite('G:\Mi unidad\1. PROYECTOS TELLO 2022\SCM SPILL OVERS\outputs\pobreza\bajo_niv_educ\1%\simulacion_1\output_tests.xlsx',lb_vec_152','lb_vec_152');</v>
      </c>
      <c r="IU262">
        <v>152</v>
      </c>
      <c r="IV262" t="str">
        <f>"xlswrite('G:\Mi unidad\1. PROYECTOS TELLO 2022\SCM SPILL OVERS\outputs\pobreza\bajo_ingreso\1%\simulacion_1\output_tests.xlsx',lb_vec_"&amp;IU262&amp;"','lb_vec_"&amp;IU262&amp;"');"</f>
        <v>xlswrite('G:\Mi unidad\1. PROYECTOS TELLO 2022\SCM SPILL OVERS\outputs\pobreza\bajo_ingreso\1%\simulacion_1\output_tests.xlsx',lb_vec_152','lb_vec_152');</v>
      </c>
      <c r="JG262">
        <v>152</v>
      </c>
      <c r="JH262" t="str">
        <f>"xlswrite('G:\Mi unidad\1. PROYECTOS TELLO 2022\SCM SPILL OVERS\outputs\pobreza\densidad\1%\simulacion_1\output_tests.xlsx',lb_vec_"&amp;JG262&amp;"','lb_vec_"&amp;JG262&amp;"');"</f>
        <v>xlswrite('G:\Mi unidad\1. PROYECTOS TELLO 2022\SCM SPILL OVERS\outputs\pobreza\densidad\1%\simulacion_1\output_tests.xlsx',lb_vec_152','lb_vec_152');</v>
      </c>
      <c r="JS262">
        <v>152</v>
      </c>
      <c r="JT262" t="str">
        <f>"xlswrite('G:\Mi unidad\1. PROYECTOS TELLO 2022\SCM SPILL OVERS\outputs\pobreza\densidad_g\1%\simulacion_1\output_tests.xlsx',lb_vec_"&amp;JS262&amp;"','lb_vec_"&amp;JS262&amp;"');"</f>
        <v>xlswrite('G:\Mi unidad\1. PROYECTOS TELLO 2022\SCM SPILL OVERS\outputs\pobreza\densidad_g\1%\simulacion_1\output_tests.xlsx',lb_vec_152','lb_vec_152');</v>
      </c>
      <c r="KE262">
        <v>152</v>
      </c>
      <c r="KF262" t="str">
        <f>"xlswrite('G:\Mi unidad\1. PROYECTOS TELLO 2022\SCM SPILL OVERS\outputs\pobreza\distancia_centro_salud\1%\simulacion_1\output_tests.xlsx',lb_vec_"&amp;KE262&amp;"','lb_vec_"&amp;KE262&amp;"');"</f>
        <v>xlswrite('G:\Mi unidad\1. PROYECTOS TELLO 2022\SCM SPILL OVERS\outputs\pobreza\distancia_centro_salud\1%\simulacion_1\output_tests.xlsx',lb_vec_152','lb_vec_152');</v>
      </c>
      <c r="KR262">
        <v>152</v>
      </c>
      <c r="KS262" t="str">
        <f>"xlswrite('G:\Mi unidad\1. PROYECTOS TELLO 2022\SCM SPILL OVERS\outputs\pobreza\informalidad\1%\simulacion_1\output_tests.xlsx',lb_vec_"&amp;KR262&amp;"','lb_vec_"&amp;KR262&amp;"');"</f>
        <v>xlswrite('G:\Mi unidad\1. PROYECTOS TELLO 2022\SCM SPILL OVERS\outputs\pobreza\informalidad\1%\simulacion_1\output_tests.xlsx',lb_vec_152','lb_vec_152');</v>
      </c>
      <c r="LE262">
        <v>152</v>
      </c>
      <c r="LF262" t="str">
        <f>"xlswrite('G:\Mi unidad\1. PROYECTOS TELLO 2022\SCM SPILL OVERS\outputs\pobreza\alimentos\1%\simulacion_1\output_tests.xlsx',lb_vec_"&amp;LE262&amp;"','lb_vec_"&amp;LE262&amp;"');"</f>
        <v>xlswrite('G:\Mi unidad\1. PROYECTOS TELLO 2022\SCM SPILL OVERS\outputs\pobreza\alimentos\1%\simulacion_1\output_tests.xlsx',lb_vec_152','lb_vec_152');</v>
      </c>
      <c r="LL262">
        <v>152</v>
      </c>
      <c r="LM262" t="str">
        <f>"xlswrite('G:\Mi unidad\1. PROYECTOS TELLO 2022\SCM SPILL OVERS\outputs\pobreza\jefe_hogar\1%\simulacion_1\output_tests.xlsx',lb_vec_"&amp;LL262&amp;"','lb_vec_"&amp;LL262&amp;"');"</f>
        <v>xlswrite('G:\Mi unidad\1. PROYECTOS TELLO 2022\SCM SPILL OVERS\outputs\pobreza\jefe_hogar\1%\simulacion_1\output_tests.xlsx',lb_vec_152','lb_vec_152');</v>
      </c>
      <c r="LS262">
        <v>152</v>
      </c>
      <c r="LT262" t="str">
        <f>"xlswrite('G:\Mi unidad\1. PROYECTOS TELLO 2022\SCM SPILL OVERS\outputs\pobreza\mujeres\1%\simulacion_1\output_tests.xlsx',lb_vec_"&amp;LS262&amp;"','lb_vec_"&amp;LS262&amp;"');"</f>
        <v>xlswrite('G:\Mi unidad\1. PROYECTOS TELLO 2022\SCM SPILL OVERS\outputs\pobreza\mujeres\1%\simulacion_1\output_tests.xlsx',lb_vec_152','lb_vec_152');</v>
      </c>
      <c r="ME262">
        <v>152</v>
      </c>
      <c r="MF262" t="str">
        <f>"xlswrite('G:\Mi unidad\1. PROYECTOS TELLO 2022\SCM SPILL OVERS\outputs\pobreza\criminalidad\1%\simulacion_1\output_tests.xlsx',lb_vec_"&amp;ME262&amp;"','lb_vec_"&amp;ME262&amp;"');"</f>
        <v>xlswrite('G:\Mi unidad\1. PROYECTOS TELLO 2022\SCM SPILL OVERS\outputs\pobreza\criminalidad\1%\simulacion_1\output_tests.xlsx',lb_vec_152','lb_vec_152');</v>
      </c>
    </row>
    <row r="263" spans="64:344" x14ac:dyDescent="0.3">
      <c r="BL263">
        <v>152</v>
      </c>
      <c r="BM263" s="1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P263">
        <v>152</v>
      </c>
      <c r="CQ263" t="str">
        <f>"% Provincia_"&amp;CP263</f>
        <v>% Provincia_152</v>
      </c>
      <c r="CW263">
        <v>152</v>
      </c>
      <c r="CX263" s="1" t="str">
        <f>"A_"&amp;CW259&amp;"(:,ind_"&amp;CW259&amp;" == 0) = [];"</f>
        <v>A_150(:,ind_150 == 0) = [];</v>
      </c>
      <c r="DB263">
        <v>152</v>
      </c>
      <c r="DC263" t="str">
        <f>"% Provincia_"&amp;DB263</f>
        <v>% Provincia_152</v>
      </c>
      <c r="DG263">
        <v>152</v>
      </c>
      <c r="DH263" t="str">
        <f>"% Provincia_"&amp;DG263</f>
        <v>% Provincia_152</v>
      </c>
      <c r="DL263">
        <v>152</v>
      </c>
      <c r="DM263" t="str">
        <f>"% Provincia_"&amp;DL263</f>
        <v>% Provincia_152</v>
      </c>
      <c r="DQ263" s="1"/>
      <c r="EG263">
        <v>92</v>
      </c>
      <c r="EH263" s="1" t="str">
        <f>"alpha1_hat_vec_"&amp;EG263&amp;"(s) = alpha_hat_"&amp;EG263&amp;"(1);"</f>
        <v>alpha1_hat_vec_92(s) = alpha_hat_92(1);</v>
      </c>
      <c r="HS263">
        <v>87</v>
      </c>
      <c r="HT263" t="s">
        <v>18</v>
      </c>
      <c r="HZ263">
        <v>129</v>
      </c>
      <c r="IA263" t="s">
        <v>36</v>
      </c>
      <c r="IG263">
        <v>152</v>
      </c>
      <c r="IH263" t="str">
        <f>"xlswrite('G:\Mi unidad\1. PROYECTOS TELLO 2022\SCM SPILL OVERS\outputs\pobreza\bajo_niv_educ\1%\simulacion_1\output_tests.xlsx',ub_vec_"&amp;IG263&amp;"','ub_vec_"&amp;IG263&amp;"');"</f>
        <v>xlswrite('G:\Mi unidad\1. PROYECTOS TELLO 2022\SCM SPILL OVERS\outputs\pobreza\bajo_niv_educ\1%\simulacion_1\output_tests.xlsx',ub_vec_152','ub_vec_152');</v>
      </c>
      <c r="IU263">
        <v>152</v>
      </c>
      <c r="IV263" t="str">
        <f>"xlswrite('G:\Mi unidad\1. PROYECTOS TELLO 2022\SCM SPILL OVERS\outputs\pobreza\bajo_ingreso\1%\simulacion_1\output_tests.xlsx',ub_vec_"&amp;IU263&amp;"','ub_vec_"&amp;IU263&amp;"');"</f>
        <v>xlswrite('G:\Mi unidad\1. PROYECTOS TELLO 2022\SCM SPILL OVERS\outputs\pobreza\bajo_ingreso\1%\simulacion_1\output_tests.xlsx',ub_vec_152','ub_vec_152');</v>
      </c>
      <c r="JG263">
        <v>152</v>
      </c>
      <c r="JH263" t="str">
        <f>"xlswrite('G:\Mi unidad\1. PROYECTOS TELLO 2022\SCM SPILL OVERS\outputs\pobreza\densidad\1%\simulacion_1\output_tests.xlsx',ub_vec_"&amp;JG263&amp;"','ub_vec_"&amp;JG263&amp;"');"</f>
        <v>xlswrite('G:\Mi unidad\1. PROYECTOS TELLO 2022\SCM SPILL OVERS\outputs\pobreza\densidad\1%\simulacion_1\output_tests.xlsx',ub_vec_152','ub_vec_152');</v>
      </c>
      <c r="JS263">
        <v>152</v>
      </c>
      <c r="JT263" t="str">
        <f>"xlswrite('G:\Mi unidad\1. PROYECTOS TELLO 2022\SCM SPILL OVERS\outputs\pobreza\densidad_g\1%\simulacion_1\output_tests.xlsx',ub_vec_"&amp;JS263&amp;"','ub_vec_"&amp;JS263&amp;"');"</f>
        <v>xlswrite('G:\Mi unidad\1. PROYECTOS TELLO 2022\SCM SPILL OVERS\outputs\pobreza\densidad_g\1%\simulacion_1\output_tests.xlsx',ub_vec_152','ub_vec_152');</v>
      </c>
      <c r="KE263">
        <v>152</v>
      </c>
      <c r="KF263" t="str">
        <f>"xlswrite('G:\Mi unidad\1. PROYECTOS TELLO 2022\SCM SPILL OVERS\outputs\pobreza\distancia_centro_salud\1%\simulacion_1\output_tests.xlsx',ub_vec_"&amp;KE263&amp;"','ub_vec_"&amp;KE263&amp;"');"</f>
        <v>xlswrite('G:\Mi unidad\1. PROYECTOS TELLO 2022\SCM SPILL OVERS\outputs\pobreza\distancia_centro_salud\1%\simulacion_1\output_tests.xlsx',ub_vec_152','ub_vec_152');</v>
      </c>
      <c r="KR263">
        <v>152</v>
      </c>
      <c r="KS263" t="str">
        <f>"xlswrite('G:\Mi unidad\1. PROYECTOS TELLO 2022\SCM SPILL OVERS\outputs\pobreza\informalidad\1%\simulacion_1\output_tests.xlsx',ub_vec_"&amp;KR263&amp;"','ub_vec_"&amp;KR263&amp;"');"</f>
        <v>xlswrite('G:\Mi unidad\1. PROYECTOS TELLO 2022\SCM SPILL OVERS\outputs\pobreza\informalidad\1%\simulacion_1\output_tests.xlsx',ub_vec_152','ub_vec_152');</v>
      </c>
      <c r="LE263">
        <v>152</v>
      </c>
      <c r="LF263" t="str">
        <f>"xlswrite('G:\Mi unidad\1. PROYECTOS TELLO 2022\SCM SPILL OVERS\outputs\pobreza\alimentos\1%\simulacion_1\output_tests.xlsx',ub_vec_"&amp;LE263&amp;"','ub_vec_"&amp;LE263&amp;"');"</f>
        <v>xlswrite('G:\Mi unidad\1. PROYECTOS TELLO 2022\SCM SPILL OVERS\outputs\pobreza\alimentos\1%\simulacion_1\output_tests.xlsx',ub_vec_152','ub_vec_152');</v>
      </c>
      <c r="LL263">
        <v>152</v>
      </c>
      <c r="LM263" t="str">
        <f>"xlswrite('G:\Mi unidad\1. PROYECTOS TELLO 2022\SCM SPILL OVERS\outputs\pobreza\jefe_hogar\1%\simulacion_1\output_tests.xlsx',ub_vec_"&amp;LL263&amp;"','ub_vec_"&amp;LL263&amp;"');"</f>
        <v>xlswrite('G:\Mi unidad\1. PROYECTOS TELLO 2022\SCM SPILL OVERS\outputs\pobreza\jefe_hogar\1%\simulacion_1\output_tests.xlsx',ub_vec_152','ub_vec_152');</v>
      </c>
      <c r="LS263">
        <v>152</v>
      </c>
      <c r="LT263" t="str">
        <f>"xlswrite('G:\Mi unidad\1. PROYECTOS TELLO 2022\SCM SPILL OVERS\outputs\pobreza\mujeres\1%\simulacion_1\output_tests.xlsx',ub_vec_"&amp;LS263&amp;"','ub_vec_"&amp;LS263&amp;"');"</f>
        <v>xlswrite('G:\Mi unidad\1. PROYECTOS TELLO 2022\SCM SPILL OVERS\outputs\pobreza\mujeres\1%\simulacion_1\output_tests.xlsx',ub_vec_152','ub_vec_152');</v>
      </c>
      <c r="ME263">
        <v>152</v>
      </c>
      <c r="MF263" t="str">
        <f>"xlswrite('G:\Mi unidad\1. PROYECTOS TELLO 2022\SCM SPILL OVERS\outputs\pobreza\criminalidad\1%\simulacion_1\output_tests.xlsx',ub_vec_"&amp;ME263&amp;"','ub_vec_"&amp;ME263&amp;"');"</f>
        <v>xlswrite('G:\Mi unidad\1. PROYECTOS TELLO 2022\SCM SPILL OVERS\outputs\pobreza\criminalidad\1%\simulacion_1\output_tests.xlsx',ub_vec_152','ub_vec_152');</v>
      </c>
    </row>
    <row r="264" spans="64:344" x14ac:dyDescent="0.3">
      <c r="BL264">
        <v>152</v>
      </c>
      <c r="BM264" s="1" t="str">
        <f>"A_"&amp;BL262&amp;"(:,ind_"&amp;BL262&amp;" == 0) = [];"</f>
        <v>A_152(:,ind_152 == 0) = [];</v>
      </c>
      <c r="BR264">
        <v>152</v>
      </c>
      <c r="BS264" s="1" t="str">
        <f>"ind_"&amp;BR262&amp;" = xlsread('spillover_bajo_niv_educ_"&amp;BR262&amp;".xlsx')"</f>
        <v>ind_152 = xlsread('spillover_bajo_niv_educ_152.xlsx')</v>
      </c>
      <c r="BX264">
        <v>152</v>
      </c>
      <c r="BY264" s="1" t="str">
        <f>"ind_"&amp;BX262&amp;" = xlsread('spillover_bajo_ingreso_"&amp;BX262&amp;".xlsx')"</f>
        <v>ind_152 = xlsread('spillover_bajo_ingreso_152.xlsx')</v>
      </c>
      <c r="CD264">
        <v>152</v>
      </c>
      <c r="CE264" s="1" t="str">
        <f>"ind_"&amp;CD262&amp;" = xlsread('spillover_densidad_"&amp;CD262&amp;".xlsx')"</f>
        <v>ind_152 = xlsread('spillover_densidad_152.xlsx')</v>
      </c>
      <c r="CJ264">
        <v>152</v>
      </c>
      <c r="CK264" s="1" t="str">
        <f>"ind_"&amp;CJ262&amp;" = xlsread('spillover_densidad_g_"&amp;CJ262&amp;".xlsx')"</f>
        <v>ind_152 = xlsread('spillover_densidad_g_152.xlsx')</v>
      </c>
      <c r="CP264">
        <v>152</v>
      </c>
      <c r="CQ264" s="1" t="str">
        <f>"ind_"&amp;CP262&amp;" = xlsread('spillover_tiempo_cs_"&amp;CP262&amp;".xlsx')"</f>
        <v>ind_152 = xlsread('spillover_tiempo_cs_152.xlsx')</v>
      </c>
      <c r="CW264">
        <v>152</v>
      </c>
      <c r="CX264" t="str">
        <f>"% Provincia_"&amp;CW264</f>
        <v>% Provincia_152</v>
      </c>
      <c r="DB264">
        <v>152</v>
      </c>
      <c r="DC264" s="1" t="str">
        <f>"ind_"&amp;DB262&amp;" = xlsread('spillover_criminalidad_"&amp;DB262&amp;".xlsx')"</f>
        <v>ind_152 = xlsread('spillover_criminalidad_152.xlsx')</v>
      </c>
      <c r="DG264">
        <v>152</v>
      </c>
      <c r="DH264" s="1" t="str">
        <f>"ind_"&amp;DG262&amp;" = xlsread('spillover_jefe_hogar_"&amp;DG262&amp;".xlsx')"</f>
        <v>ind_152 = xlsread('spillover_jefe_hogar_152.xlsx')</v>
      </c>
      <c r="DL264">
        <v>152</v>
      </c>
      <c r="DM264" s="1" t="str">
        <f>"ind_"&amp;DL262&amp;" = xlsread('spillover_mujeres_"&amp;DL262&amp;".xlsx')"</f>
        <v>ind_152 = xlsread('spillover_mujeres_152.xlsx')</v>
      </c>
      <c r="DQ264" s="1"/>
      <c r="EG264">
        <v>92</v>
      </c>
      <c r="EH264" s="1" t="str">
        <f>"synthetic_control_sp_"&amp;EG264&amp;"(T+s) = Y_"&amp;EG264&amp;"(1,T+s)-alpha1_hat_vec_"&amp;EG264&amp;"(s);"</f>
        <v>synthetic_control_sp_92(T+s) = Y_92(1,T+s)-alpha1_hat_vec_92(s);</v>
      </c>
      <c r="HS264">
        <v>88</v>
      </c>
      <c r="HT264" t="str">
        <f>"p_value_vec_"&amp;HS264&amp;" = zeros(1,S);"</f>
        <v>p_value_vec_88 = zeros(1,S);</v>
      </c>
      <c r="HZ264">
        <v>129</v>
      </c>
      <c r="IA264" t="s">
        <v>37</v>
      </c>
      <c r="IG264">
        <v>152</v>
      </c>
      <c r="IH264" t="str">
        <f>"xlswrite('G:\Mi unidad\1. PROYECTOS TELLO 2022\SCM SPILL OVERS\outputs\pobreza\bajo_niv_educ\1%\simulacion_1\output_tests.xlsx',p_value_vec_"&amp;IG264&amp;"','p_value_vec_"&amp;IG264&amp;"');"</f>
        <v>xlswrite('G:\Mi unidad\1. PROYECTOS TELLO 2022\SCM SPILL OVERS\outputs\pobreza\bajo_niv_educ\1%\simulacion_1\output_tests.xlsx',p_value_vec_152','p_value_vec_152');</v>
      </c>
      <c r="IU264">
        <v>152</v>
      </c>
      <c r="IV264" t="str">
        <f>"xlswrite('G:\Mi unidad\1. PROYECTOS TELLO 2022\SCM SPILL OVERS\outputs\pobreza\bajo_ingreso\1%\simulacion_1\output_tests.xlsx',p_value_vec_"&amp;IU264&amp;"','p_value_vec_"&amp;IU264&amp;"');"</f>
        <v>xlswrite('G:\Mi unidad\1. PROYECTOS TELLO 2022\SCM SPILL OVERS\outputs\pobreza\bajo_ingreso\1%\simulacion_1\output_tests.xlsx',p_value_vec_152','p_value_vec_152');</v>
      </c>
      <c r="JG264">
        <v>152</v>
      </c>
      <c r="JH264" t="str">
        <f>"xlswrite('G:\Mi unidad\1. PROYECTOS TELLO 2022\SCM SPILL OVERS\outputs\pobreza\densidad\1%\simulacion_1\output_tests.xlsx',p_value_vec_"&amp;JG264&amp;"','p_value_vec_"&amp;JG264&amp;"');"</f>
        <v>xlswrite('G:\Mi unidad\1. PROYECTOS TELLO 2022\SCM SPILL OVERS\outputs\pobreza\densidad\1%\simulacion_1\output_tests.xlsx',p_value_vec_152','p_value_vec_152');</v>
      </c>
      <c r="JS264">
        <v>152</v>
      </c>
      <c r="JT264" t="str">
        <f>"xlswrite('G:\Mi unidad\1. PROYECTOS TELLO 2022\SCM SPILL OVERS\outputs\pobreza\densidad_g\1%\simulacion_1\output_tests.xlsx',p_value_vec_"&amp;JS264&amp;"','p_value_vec_"&amp;JS264&amp;"');"</f>
        <v>xlswrite('G:\Mi unidad\1. PROYECTOS TELLO 2022\SCM SPILL OVERS\outputs\pobreza\densidad_g\1%\simulacion_1\output_tests.xlsx',p_value_vec_152','p_value_vec_152');</v>
      </c>
      <c r="KE264">
        <v>152</v>
      </c>
      <c r="KF264" t="str">
        <f>"xlswrite('G:\Mi unidad\1. PROYECTOS TELLO 2022\SCM SPILL OVERS\outputs\pobreza\distancia_centro_salud\1%\simulacion_1\output_tests.xlsx',p_value_vec_"&amp;KE264&amp;"','p_value_vec_"&amp;KE264&amp;"');"</f>
        <v>xlswrite('G:\Mi unidad\1. PROYECTOS TELLO 2022\SCM SPILL OVERS\outputs\pobreza\distancia_centro_salud\1%\simulacion_1\output_tests.xlsx',p_value_vec_152','p_value_vec_152');</v>
      </c>
      <c r="KR264">
        <v>152</v>
      </c>
      <c r="KS264" t="str">
        <f>"xlswrite('G:\Mi unidad\1. PROYECTOS TELLO 2022\SCM SPILL OVERS\outputs\pobreza\informalidad\1%\simulacion_1\output_tests.xlsx',p_value_vec_"&amp;KR264&amp;"','p_value_vec_"&amp;KR264&amp;"');"</f>
        <v>xlswrite('G:\Mi unidad\1. PROYECTOS TELLO 2022\SCM SPILL OVERS\outputs\pobreza\informalidad\1%\simulacion_1\output_tests.xlsx',p_value_vec_152','p_value_vec_152');</v>
      </c>
      <c r="LE264">
        <v>152</v>
      </c>
      <c r="LF264" t="str">
        <f>"xlswrite('G:\Mi unidad\1. PROYECTOS TELLO 2022\SCM SPILL OVERS\outputs\pobreza\alimentos\1%\simulacion_1\output_tests.xlsx',p_value_vec_"&amp;LE264&amp;"','p_value_vec_"&amp;LE264&amp;"');"</f>
        <v>xlswrite('G:\Mi unidad\1. PROYECTOS TELLO 2022\SCM SPILL OVERS\outputs\pobreza\alimentos\1%\simulacion_1\output_tests.xlsx',p_value_vec_152','p_value_vec_152');</v>
      </c>
      <c r="LL264">
        <v>152</v>
      </c>
      <c r="LM264" t="str">
        <f>"xlswrite('G:\Mi unidad\1. PROYECTOS TELLO 2022\SCM SPILL OVERS\outputs\pobreza\jefe_hogar\1%\simulacion_1\output_tests.xlsx',p_value_vec_"&amp;LL264&amp;"','p_value_vec_"&amp;LL264&amp;"');"</f>
        <v>xlswrite('G:\Mi unidad\1. PROYECTOS TELLO 2022\SCM SPILL OVERS\outputs\pobreza\jefe_hogar\1%\simulacion_1\output_tests.xlsx',p_value_vec_152','p_value_vec_152');</v>
      </c>
      <c r="LS264">
        <v>152</v>
      </c>
      <c r="LT264" t="str">
        <f>"xlswrite('G:\Mi unidad\1. PROYECTOS TELLO 2022\SCM SPILL OVERS\outputs\pobreza\mujeres\1%\simulacion_1\output_tests.xlsx',p_value_vec_"&amp;LS264&amp;"','p_value_vec_"&amp;LS264&amp;"');"</f>
        <v>xlswrite('G:\Mi unidad\1. PROYECTOS TELLO 2022\SCM SPILL OVERS\outputs\pobreza\mujeres\1%\simulacion_1\output_tests.xlsx',p_value_vec_152','p_value_vec_152');</v>
      </c>
      <c r="ME264">
        <v>152</v>
      </c>
      <c r="MF264" t="str">
        <f>"xlswrite('G:\Mi unidad\1. PROYECTOS TELLO 2022\SCM SPILL OVERS\outputs\pobreza\criminalidad\1%\simulacion_1\output_tests.xlsx',p_value_vec_"&amp;ME264&amp;"','p_value_vec_"&amp;ME264&amp;"');"</f>
        <v>xlswrite('G:\Mi unidad\1. PROYECTOS TELLO 2022\SCM SPILL OVERS\outputs\pobreza\criminalidad\1%\simulacion_1\output_tests.xlsx',p_value_vec_152','p_value_vec_152');</v>
      </c>
    </row>
    <row r="265" spans="64:344" x14ac:dyDescent="0.3">
      <c r="BL265">
        <v>152</v>
      </c>
      <c r="BR265">
        <v>152</v>
      </c>
      <c r="BS265" s="1" t="str">
        <f>"A_"&amp;BR262&amp;" = eye(N);"</f>
        <v>A_152 = eye(N);</v>
      </c>
      <c r="BX265">
        <v>152</v>
      </c>
      <c r="BY265" s="1" t="str">
        <f>"A_"&amp;BX262&amp;" = eye(N);"</f>
        <v>A_152 = eye(N);</v>
      </c>
      <c r="CD265">
        <v>152</v>
      </c>
      <c r="CE265" s="1" t="str">
        <f>"A_"&amp;CD262&amp;" = eye(N);"</f>
        <v>A_152 = eye(N);</v>
      </c>
      <c r="CJ265">
        <v>152</v>
      </c>
      <c r="CK265" s="1" t="str">
        <f>"A_"&amp;CJ262&amp;" = eye(N);"</f>
        <v>A_152 = eye(N);</v>
      </c>
      <c r="CP265">
        <v>152</v>
      </c>
      <c r="CQ265" s="1" t="str">
        <f>"A_"&amp;CP262&amp;" = eye(N);"</f>
        <v>A_152 = eye(N);</v>
      </c>
      <c r="CW265">
        <v>152</v>
      </c>
      <c r="CX265" s="1" t="str">
        <f>"ind_"&amp;CW263&amp;" = xlsread('spillover_alimentos_"&amp;CW263&amp;".xlsx')"</f>
        <v>ind_152 = xlsread('spillover_alimentos_152.xlsx')</v>
      </c>
      <c r="DB265">
        <v>152</v>
      </c>
      <c r="DC265" s="1" t="str">
        <f>"A_"&amp;DB262&amp;" = eye(N);"</f>
        <v>A_152 = eye(N);</v>
      </c>
      <c r="DG265">
        <v>152</v>
      </c>
      <c r="DH265" s="1" t="str">
        <f>"A_"&amp;DG262&amp;" = eye(N);"</f>
        <v>A_152 = eye(N);</v>
      </c>
      <c r="DL265">
        <v>152</v>
      </c>
      <c r="DM265" s="1" t="str">
        <f>"A_"&amp;DL262&amp;" = eye(N);"</f>
        <v>A_152 = eye(N);</v>
      </c>
      <c r="DQ265" s="1"/>
      <c r="EG265">
        <v>92</v>
      </c>
      <c r="EH265" s="3" t="s">
        <v>18</v>
      </c>
      <c r="HS265">
        <v>88</v>
      </c>
      <c r="HT265" t="str">
        <f>"lb_vec_"&amp;HS265&amp;" = zeros(1,S);"</f>
        <v>lb_vec_88 = zeros(1,S);</v>
      </c>
      <c r="HZ265">
        <v>129</v>
      </c>
      <c r="IA265" t="str">
        <f>"    spillover_test_"&amp;HZ265&amp;"(s) = sp_andrews(Y_pre_"&amp;HZ265&amp;",pobreza_"&amp;HZ265&amp;"(:,T+s),A_"&amp;HZ265&amp;",C,d,alpha_sig);"</f>
        <v xml:space="preserve">    spillover_test_129(s) = sp_andrews(Y_pre_129,pobreza_129(:,T+s),A_129,C,d,alpha_sig);</v>
      </c>
      <c r="IG265">
        <v>152</v>
      </c>
      <c r="IH265" t="str">
        <f>"xlswrite('G:\Mi unidad\1. PROYECTOS TELLO 2022\SCM SPILL OVERS\outputs\pobreza\bajo_niv_educ\1%\simulacion_1\output_tests.xlsx',alpha1_hat_vec_"&amp;IG265&amp;"','alpha1_hat_vec_"&amp;IG265&amp;"');"</f>
        <v>xlswrite('G:\Mi unidad\1. PROYECTOS TELLO 2022\SCM SPILL OVERS\outputs\pobreza\bajo_niv_educ\1%\simulacion_1\output_tests.xlsx',alpha1_hat_vec_152','alpha1_hat_vec_152');</v>
      </c>
      <c r="IU265">
        <v>152</v>
      </c>
      <c r="IV265" t="str">
        <f>"xlswrite('G:\Mi unidad\1. PROYECTOS TELLO 2022\SCM SPILL OVERS\outputs\pobreza\bajo_ingreso\1%\simulacion_1\output_tests.xlsx',alpha1_hat_vec_"&amp;IU265&amp;"','alpha1_hat_vec_"&amp;IU265&amp;"');"</f>
        <v>xlswrite('G:\Mi unidad\1. PROYECTOS TELLO 2022\SCM SPILL OVERS\outputs\pobreza\bajo_ingreso\1%\simulacion_1\output_tests.xlsx',alpha1_hat_vec_152','alpha1_hat_vec_152');</v>
      </c>
      <c r="JG265">
        <v>152</v>
      </c>
      <c r="JH265" t="str">
        <f>"xlswrite('G:\Mi unidad\1. PROYECTOS TELLO 2022\SCM SPILL OVERS\outputs\pobreza\densidad\1%\simulacion_1\output_tests.xlsx',alpha1_hat_vec_"&amp;JG265&amp;"','alpha1_hat_vec_"&amp;JG265&amp;"');"</f>
        <v>xlswrite('G:\Mi unidad\1. PROYECTOS TELLO 2022\SCM SPILL OVERS\outputs\pobreza\densidad\1%\simulacion_1\output_tests.xlsx',alpha1_hat_vec_152','alpha1_hat_vec_152');</v>
      </c>
      <c r="JS265">
        <v>152</v>
      </c>
      <c r="JT265" t="str">
        <f>"xlswrite('G:\Mi unidad\1. PROYECTOS TELLO 2022\SCM SPILL OVERS\outputs\pobreza\densidad_g\1%\simulacion_1\output_tests.xlsx',alpha1_hat_vec_"&amp;JS265&amp;"','alpha1_hat_vec_"&amp;JS265&amp;"');"</f>
        <v>xlswrite('G:\Mi unidad\1. PROYECTOS TELLO 2022\SCM SPILL OVERS\outputs\pobreza\densidad_g\1%\simulacion_1\output_tests.xlsx',alpha1_hat_vec_152','alpha1_hat_vec_152');</v>
      </c>
      <c r="KE265">
        <v>152</v>
      </c>
      <c r="KF265" t="str">
        <f>"xlswrite('G:\Mi unidad\1. PROYECTOS TELLO 2022\SCM SPILL OVERS\outputs\pobreza\distancia_centro_salud\1%\simulacion_1\output_tests.xlsx',alpha1_hat_vec_"&amp;KE265&amp;"','alpha1_hat_vec_"&amp;KE265&amp;"');"</f>
        <v>xlswrite('G:\Mi unidad\1. PROYECTOS TELLO 2022\SCM SPILL OVERS\outputs\pobreza\distancia_centro_salud\1%\simulacion_1\output_tests.xlsx',alpha1_hat_vec_152','alpha1_hat_vec_152');</v>
      </c>
      <c r="KR265">
        <v>152</v>
      </c>
      <c r="KS265" t="str">
        <f>"xlswrite('G:\Mi unidad\1. PROYECTOS TELLO 2022\SCM SPILL OVERS\outputs\pobreza\informalidad\1%\simulacion_1\output_tests.xlsx',alpha1_hat_vec_"&amp;KR265&amp;"','alpha1_hat_vec_"&amp;KR265&amp;"');"</f>
        <v>xlswrite('G:\Mi unidad\1. PROYECTOS TELLO 2022\SCM SPILL OVERS\outputs\pobreza\informalidad\1%\simulacion_1\output_tests.xlsx',alpha1_hat_vec_152','alpha1_hat_vec_152');</v>
      </c>
      <c r="LE265">
        <v>152</v>
      </c>
      <c r="LF265" t="str">
        <f>"xlswrite('G:\Mi unidad\1. PROYECTOS TELLO 2022\SCM SPILL OVERS\outputs\pobreza\alimentos\1%\simulacion_1\output_tests.xlsx',alpha1_hat_vec_"&amp;LE265&amp;"','alpha1_hat_vec_"&amp;LE265&amp;"');"</f>
        <v>xlswrite('G:\Mi unidad\1. PROYECTOS TELLO 2022\SCM SPILL OVERS\outputs\pobreza\alimentos\1%\simulacion_1\output_tests.xlsx',alpha1_hat_vec_152','alpha1_hat_vec_152');</v>
      </c>
      <c r="LL265">
        <v>152</v>
      </c>
      <c r="LM265" t="str">
        <f>"xlswrite('G:\Mi unidad\1. PROYECTOS TELLO 2022\SCM SPILL OVERS\outputs\pobreza\jefe_hogar\1%\simulacion_1\output_tests.xlsx',alpha1_hat_vec_"&amp;LL265&amp;"','alpha1_hat_vec_"&amp;LL265&amp;"');"</f>
        <v>xlswrite('G:\Mi unidad\1. PROYECTOS TELLO 2022\SCM SPILL OVERS\outputs\pobreza\jefe_hogar\1%\simulacion_1\output_tests.xlsx',alpha1_hat_vec_152','alpha1_hat_vec_152');</v>
      </c>
      <c r="LS265">
        <v>152</v>
      </c>
      <c r="LT265" t="str">
        <f>"xlswrite('G:\Mi unidad\1. PROYECTOS TELLO 2022\SCM SPILL OVERS\outputs\pobreza\mujeres\1%\simulacion_1\output_tests.xlsx',alpha1_hat_vec_"&amp;LS265&amp;"','alpha1_hat_vec_"&amp;LS265&amp;"');"</f>
        <v>xlswrite('G:\Mi unidad\1. PROYECTOS TELLO 2022\SCM SPILL OVERS\outputs\pobreza\mujeres\1%\simulacion_1\output_tests.xlsx',alpha1_hat_vec_152','alpha1_hat_vec_152');</v>
      </c>
      <c r="ME265">
        <v>152</v>
      </c>
      <c r="MF265" t="str">
        <f>"xlswrite('G:\Mi unidad\1. PROYECTOS TELLO 2022\SCM SPILL OVERS\outputs\pobreza\criminalidad\1%\simulacion_1\output_tests.xlsx',alpha1_hat_vec_"&amp;ME265&amp;"','alpha1_hat_vec_"&amp;ME265&amp;"');"</f>
        <v>xlswrite('G:\Mi unidad\1. PROYECTOS TELLO 2022\SCM SPILL OVERS\outputs\pobreza\criminalidad\1%\simulacion_1\output_tests.xlsx',alpha1_hat_vec_152','alpha1_hat_vec_152');</v>
      </c>
    </row>
    <row r="266" spans="64:344" x14ac:dyDescent="0.3">
      <c r="BL266">
        <v>152</v>
      </c>
      <c r="BR266">
        <v>152</v>
      </c>
      <c r="BS266" s="1" t="str">
        <f>"A_"&amp;BR262&amp;"(:,ind_"&amp;BR262&amp;" == 0) = [];"</f>
        <v>A_152(:,ind_152 == 0) = [];</v>
      </c>
      <c r="BX266">
        <v>152</v>
      </c>
      <c r="BY266" s="1" t="str">
        <f>"A_"&amp;BX262&amp;"(:,ind_"&amp;BX262&amp;" == 0) = [];"</f>
        <v>A_152(:,ind_152 == 0) = [];</v>
      </c>
      <c r="CD266">
        <v>152</v>
      </c>
      <c r="CE266" s="1" t="str">
        <f>"A_"&amp;CD262&amp;"(:,ind_"&amp;CD262&amp;" == 0) = [];"</f>
        <v>A_152(:,ind_152 == 0) = [];</v>
      </c>
      <c r="CJ266">
        <v>152</v>
      </c>
      <c r="CK266" s="1" t="str">
        <f>"A_"&amp;CJ262&amp;"(:,ind_"&amp;CJ262&amp;" == 0) = [];"</f>
        <v>A_152(:,ind_152 == 0) = [];</v>
      </c>
      <c r="CP266">
        <v>152</v>
      </c>
      <c r="CQ266" s="1" t="str">
        <f>"A_"&amp;CP262&amp;"(:,ind_"&amp;CP262&amp;" == 0) = [];"</f>
        <v>A_152(:,ind_152 == 0) = [];</v>
      </c>
      <c r="CW266">
        <v>152</v>
      </c>
      <c r="CX266" s="1" t="str">
        <f>"A_"&amp;CW263&amp;" = eye(N);"</f>
        <v>A_152 = eye(N);</v>
      </c>
      <c r="DB266">
        <v>152</v>
      </c>
      <c r="DC266" s="1" t="str">
        <f>"A_"&amp;DB262&amp;"(:,ind_"&amp;DB262&amp;" == 0) = [];"</f>
        <v>A_152(:,ind_152 == 0) = [];</v>
      </c>
      <c r="DG266">
        <v>152</v>
      </c>
      <c r="DH266" s="1" t="str">
        <f>"A_"&amp;DG262&amp;"(:,ind_"&amp;DG262&amp;" == 0) = [];"</f>
        <v>A_152(:,ind_152 == 0) = [];</v>
      </c>
      <c r="DL266">
        <v>152</v>
      </c>
      <c r="DM266" s="1" t="str">
        <f>"A_"&amp;DL262&amp;"(:,ind_"&amp;DL262&amp;" == 0) = [];"</f>
        <v>A_152(:,ind_152 == 0) = [];</v>
      </c>
      <c r="DQ266" s="1"/>
      <c r="EG266">
        <v>95</v>
      </c>
      <c r="EH266" s="3" t="str">
        <f>"%PROVINCIA "&amp;EG266</f>
        <v>%PROVINCIA 95</v>
      </c>
      <c r="HS266">
        <v>88</v>
      </c>
      <c r="HT266" t="str">
        <f>"ub_vec_"&amp;HS266&amp;" = zeros(1,S);"</f>
        <v>ub_vec_88 = zeros(1,S);</v>
      </c>
      <c r="HZ266">
        <v>129</v>
      </c>
      <c r="IA266" t="s">
        <v>18</v>
      </c>
      <c r="IG266">
        <v>152</v>
      </c>
      <c r="IH266" t="str">
        <f>"xlswrite('G:\Mi unidad\1. PROYECTOS TELLO 2022\SCM SPILL OVERS\outputs\pobreza\bajo_niv_educ\1%\simulacion_1\output_tests.xlsx',spillover_test_"&amp;IG266&amp;"','sp_test_"&amp;IG266&amp;"');"</f>
        <v>xlswrite('G:\Mi unidad\1. PROYECTOS TELLO 2022\SCM SPILL OVERS\outputs\pobreza\bajo_niv_educ\1%\simulacion_1\output_tests.xlsx',spillover_test_152','sp_test_152');</v>
      </c>
      <c r="IU266">
        <v>152</v>
      </c>
      <c r="IV266" t="str">
        <f>"xlswrite('G:\Mi unidad\1. PROYECTOS TELLO 2022\SCM SPILL OVERS\outputs\pobreza\bajo_ingreso\1%\simulacion_1\output_tests.xlsx',spillover_test_"&amp;IU266&amp;"','sp_test_"&amp;IU266&amp;"');"</f>
        <v>xlswrite('G:\Mi unidad\1. PROYECTOS TELLO 2022\SCM SPILL OVERS\outputs\pobreza\bajo_ingreso\1%\simulacion_1\output_tests.xlsx',spillover_test_152','sp_test_152');</v>
      </c>
      <c r="JG266">
        <v>152</v>
      </c>
      <c r="JH266" t="str">
        <f>"xlswrite('G:\Mi unidad\1. PROYECTOS TELLO 2022\SCM SPILL OVERS\outputs\pobreza\densidad\1%\simulacion_1\output_tests.xlsx',spillover_test_"&amp;JG266&amp;"','sp_test_"&amp;JG266&amp;"');"</f>
        <v>xlswrite('G:\Mi unidad\1. PROYECTOS TELLO 2022\SCM SPILL OVERS\outputs\pobreza\densidad\1%\simulacion_1\output_tests.xlsx',spillover_test_152','sp_test_152');</v>
      </c>
      <c r="JS266">
        <v>152</v>
      </c>
      <c r="JT266" t="str">
        <f>"xlswrite('G:\Mi unidad\1. PROYECTOS TELLO 2022\SCM SPILL OVERS\outputs\pobreza\densidad_g\1%\simulacion_1\output_tests.xlsx',spillover_test_"&amp;JS266&amp;"','sp_test_"&amp;JS266&amp;"');"</f>
        <v>xlswrite('G:\Mi unidad\1. PROYECTOS TELLO 2022\SCM SPILL OVERS\outputs\pobreza\densidad_g\1%\simulacion_1\output_tests.xlsx',spillover_test_152','sp_test_152');</v>
      </c>
      <c r="KE266">
        <v>152</v>
      </c>
      <c r="KF266" t="str">
        <f>"xlswrite('G:\Mi unidad\1. PROYECTOS TELLO 2022\SCM SPILL OVERS\outputs\pobreza\distancia_centro_salud\1%\simulacion_1\output_tests.xlsx',spillover_test_"&amp;KE266&amp;"','sp_test_"&amp;KE266&amp;"');"</f>
        <v>xlswrite('G:\Mi unidad\1. PROYECTOS TELLO 2022\SCM SPILL OVERS\outputs\pobreza\distancia_centro_salud\1%\simulacion_1\output_tests.xlsx',spillover_test_152','sp_test_152');</v>
      </c>
      <c r="KR266">
        <v>152</v>
      </c>
      <c r="KS266" t="str">
        <f>"xlswrite('G:\Mi unidad\1. PROYECTOS TELLO 2022\SCM SPILL OVERS\outputs\pobreza\informalidad\1%\simulacion_1\output_tests.xlsx',spillover_test_"&amp;KR266&amp;"','sp_test_"&amp;KR266&amp;"');"</f>
        <v>xlswrite('G:\Mi unidad\1. PROYECTOS TELLO 2022\SCM SPILL OVERS\outputs\pobreza\informalidad\1%\simulacion_1\output_tests.xlsx',spillover_test_152','sp_test_152');</v>
      </c>
      <c r="LE266">
        <v>152</v>
      </c>
      <c r="LF266" t="str">
        <f>"xlswrite('G:\Mi unidad\1. PROYECTOS TELLO 2022\SCM SPILL OVERS\outputs\pobreza\alimentos\1%\simulacion_1\output_tests.xlsx',spillover_test_"&amp;LE266&amp;"','sp_test_"&amp;LE266&amp;"');"</f>
        <v>xlswrite('G:\Mi unidad\1. PROYECTOS TELLO 2022\SCM SPILL OVERS\outputs\pobreza\alimentos\1%\simulacion_1\output_tests.xlsx',spillover_test_152','sp_test_152');</v>
      </c>
      <c r="LL266">
        <v>152</v>
      </c>
      <c r="LM266" t="str">
        <f>"xlswrite('G:\Mi unidad\1. PROYECTOS TELLO 2022\SCM SPILL OVERS\outputs\pobreza\jefe_hogar\1%\simulacion_1\output_tests.xlsx',spillover_test_"&amp;LL266&amp;"','sp_test_"&amp;LL266&amp;"');"</f>
        <v>xlswrite('G:\Mi unidad\1. PROYECTOS TELLO 2022\SCM SPILL OVERS\outputs\pobreza\jefe_hogar\1%\simulacion_1\output_tests.xlsx',spillover_test_152','sp_test_152');</v>
      </c>
      <c r="LS266">
        <v>152</v>
      </c>
      <c r="LT266" t="str">
        <f>"xlswrite('G:\Mi unidad\1. PROYECTOS TELLO 2022\SCM SPILL OVERS\outputs\pobreza\mujeres\1%\simulacion_1\output_tests.xlsx',spillover_test_"&amp;LS266&amp;"','sp_test_"&amp;LS266&amp;"');"</f>
        <v>xlswrite('G:\Mi unidad\1. PROYECTOS TELLO 2022\SCM SPILL OVERS\outputs\pobreza\mujeres\1%\simulacion_1\output_tests.xlsx',spillover_test_152','sp_test_152');</v>
      </c>
      <c r="ME266">
        <v>152</v>
      </c>
      <c r="MF266" t="str">
        <f>"xlswrite('G:\Mi unidad\1. PROYECTOS TELLO 2022\SCM SPILL OVERS\outputs\pobreza\criminalidad\1%\simulacion_1\output_tests.xlsx',spillover_test_"&amp;ME266&amp;"','sp_test_"&amp;ME266&amp;"');"</f>
        <v>xlswrite('G:\Mi unidad\1. PROYECTOS TELLO 2022\SCM SPILL OVERS\outputs\pobreza\criminalidad\1%\simulacion_1\output_tests.xlsx',spillover_test_152','sp_test_152');</v>
      </c>
    </row>
    <row r="267" spans="64:344" x14ac:dyDescent="0.3">
      <c r="BL267">
        <v>153</v>
      </c>
      <c r="BM267" s="1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P267">
        <v>153</v>
      </c>
      <c r="CQ267" t="str">
        <f>"%A_"&amp;CP267</f>
        <v>%A_153</v>
      </c>
      <c r="CW267">
        <v>153</v>
      </c>
      <c r="CX267" s="1" t="str">
        <f>"A_"&amp;CW263&amp;"(:,ind_"&amp;CW263&amp;" == 0) = [];"</f>
        <v>A_152(:,ind_152 == 0) = [];</v>
      </c>
      <c r="DB267">
        <v>153</v>
      </c>
      <c r="DC267" t="str">
        <f>"%A_"&amp;DB267</f>
        <v>%A_153</v>
      </c>
      <c r="DG267">
        <v>153</v>
      </c>
      <c r="DH267" t="str">
        <f>"%A_"&amp;DG267</f>
        <v>%A_153</v>
      </c>
      <c r="DL267">
        <v>153</v>
      </c>
      <c r="DM267" t="str">
        <f>"%A_"&amp;DL267</f>
        <v>%A_153</v>
      </c>
      <c r="DQ267" s="1"/>
      <c r="EG267">
        <v>95</v>
      </c>
      <c r="EH267" s="3" t="s">
        <v>17</v>
      </c>
      <c r="HS267">
        <v>88</v>
      </c>
      <c r="HT267" t="s">
        <v>35</v>
      </c>
      <c r="HZ267">
        <v>130</v>
      </c>
      <c r="IA267" t="str">
        <f>"spillover_test_"&amp;HZ267&amp;" = zeros(1,S);"</f>
        <v>spillover_test_130 = zeros(1,S);</v>
      </c>
      <c r="IG267">
        <v>153</v>
      </c>
      <c r="IH267" t="str">
        <f>"xlswrite('G:\Mi unidad\1. PROYECTOS TELLO 2022\SCM SPILL OVERS\outputs\pobreza\bajo_niv_educ\1%\simulacion_1\output_tests.xlsx',lb_vec_"&amp;IG267&amp;"','lb_vec_"&amp;IG267&amp;"');"</f>
        <v>xlswrite('G:\Mi unidad\1. PROYECTOS TELLO 2022\SCM SPILL OVERS\outputs\pobreza\bajo_niv_educ\1%\simulacion_1\output_tests.xlsx',lb_vec_153','lb_vec_153');</v>
      </c>
      <c r="IU267">
        <v>153</v>
      </c>
      <c r="IV267" t="str">
        <f>"xlswrite('G:\Mi unidad\1. PROYECTOS TELLO 2022\SCM SPILL OVERS\outputs\pobreza\bajo_ingreso\1%\simulacion_1\output_tests.xlsx',lb_vec_"&amp;IU267&amp;"','lb_vec_"&amp;IU267&amp;"');"</f>
        <v>xlswrite('G:\Mi unidad\1. PROYECTOS TELLO 2022\SCM SPILL OVERS\outputs\pobreza\bajo_ingreso\1%\simulacion_1\output_tests.xlsx',lb_vec_153','lb_vec_153');</v>
      </c>
      <c r="JG267">
        <v>153</v>
      </c>
      <c r="JH267" t="str">
        <f>"xlswrite('G:\Mi unidad\1. PROYECTOS TELLO 2022\SCM SPILL OVERS\outputs\pobreza\densidad\1%\simulacion_1\output_tests.xlsx',lb_vec_"&amp;JG267&amp;"','lb_vec_"&amp;JG267&amp;"');"</f>
        <v>xlswrite('G:\Mi unidad\1. PROYECTOS TELLO 2022\SCM SPILL OVERS\outputs\pobreza\densidad\1%\simulacion_1\output_tests.xlsx',lb_vec_153','lb_vec_153');</v>
      </c>
      <c r="JS267">
        <v>153</v>
      </c>
      <c r="JT267" t="str">
        <f>"xlswrite('G:\Mi unidad\1. PROYECTOS TELLO 2022\SCM SPILL OVERS\outputs\pobreza\densidad_g\1%\simulacion_1\output_tests.xlsx',lb_vec_"&amp;JS267&amp;"','lb_vec_"&amp;JS267&amp;"');"</f>
        <v>xlswrite('G:\Mi unidad\1. PROYECTOS TELLO 2022\SCM SPILL OVERS\outputs\pobreza\densidad_g\1%\simulacion_1\output_tests.xlsx',lb_vec_153','lb_vec_153');</v>
      </c>
      <c r="KE267">
        <v>153</v>
      </c>
      <c r="KF267" t="str">
        <f>"xlswrite('G:\Mi unidad\1. PROYECTOS TELLO 2022\SCM SPILL OVERS\outputs\pobreza\distancia_centro_salud\1%\simulacion_1\output_tests.xlsx',lb_vec_"&amp;KE267&amp;"','lb_vec_"&amp;KE267&amp;"');"</f>
        <v>xlswrite('G:\Mi unidad\1. PROYECTOS TELLO 2022\SCM SPILL OVERS\outputs\pobreza\distancia_centro_salud\1%\simulacion_1\output_tests.xlsx',lb_vec_153','lb_vec_153');</v>
      </c>
      <c r="KR267">
        <v>153</v>
      </c>
      <c r="KS267" t="str">
        <f>"xlswrite('G:\Mi unidad\1. PROYECTOS TELLO 2022\SCM SPILL OVERS\outputs\pobreza\informalidad\1%\simulacion_1\output_tests.xlsx',lb_vec_"&amp;KR267&amp;"','lb_vec_"&amp;KR267&amp;"');"</f>
        <v>xlswrite('G:\Mi unidad\1. PROYECTOS TELLO 2022\SCM SPILL OVERS\outputs\pobreza\informalidad\1%\simulacion_1\output_tests.xlsx',lb_vec_153','lb_vec_153');</v>
      </c>
      <c r="LE267">
        <v>153</v>
      </c>
      <c r="LF267" t="str">
        <f>"xlswrite('G:\Mi unidad\1. PROYECTOS TELLO 2022\SCM SPILL OVERS\outputs\pobreza\alimentos\1%\simulacion_1\output_tests.xlsx',lb_vec_"&amp;LE267&amp;"','lb_vec_"&amp;LE267&amp;"');"</f>
        <v>xlswrite('G:\Mi unidad\1. PROYECTOS TELLO 2022\SCM SPILL OVERS\outputs\pobreza\alimentos\1%\simulacion_1\output_tests.xlsx',lb_vec_153','lb_vec_153');</v>
      </c>
      <c r="LL267">
        <v>153</v>
      </c>
      <c r="LM267" t="str">
        <f>"xlswrite('G:\Mi unidad\1. PROYECTOS TELLO 2022\SCM SPILL OVERS\outputs\pobreza\jefe_hogar\1%\simulacion_1\output_tests.xlsx',lb_vec_"&amp;LL267&amp;"','lb_vec_"&amp;LL267&amp;"');"</f>
        <v>xlswrite('G:\Mi unidad\1. PROYECTOS TELLO 2022\SCM SPILL OVERS\outputs\pobreza\jefe_hogar\1%\simulacion_1\output_tests.xlsx',lb_vec_153','lb_vec_153');</v>
      </c>
      <c r="LS267">
        <v>153</v>
      </c>
      <c r="LT267" t="str">
        <f>"xlswrite('G:\Mi unidad\1. PROYECTOS TELLO 2022\SCM SPILL OVERS\outputs\pobreza\mujeres\1%\simulacion_1\output_tests.xlsx',lb_vec_"&amp;LS267&amp;"','lb_vec_"&amp;LS267&amp;"');"</f>
        <v>xlswrite('G:\Mi unidad\1. PROYECTOS TELLO 2022\SCM SPILL OVERS\outputs\pobreza\mujeres\1%\simulacion_1\output_tests.xlsx',lb_vec_153','lb_vec_153');</v>
      </c>
      <c r="ME267">
        <v>153</v>
      </c>
      <c r="MF267" t="str">
        <f>"xlswrite('G:\Mi unidad\1. PROYECTOS TELLO 2022\SCM SPILL OVERS\outputs\pobreza\criminalidad\1%\simulacion_1\output_tests.xlsx',lb_vec_"&amp;ME267&amp;"','lb_vec_"&amp;ME267&amp;"');"</f>
        <v>xlswrite('G:\Mi unidad\1. PROYECTOS TELLO 2022\SCM SPILL OVERS\outputs\pobreza\criminalidad\1%\simulacion_1\output_tests.xlsx',lb_vec_153','lb_vec_153');</v>
      </c>
    </row>
    <row r="268" spans="64:344" x14ac:dyDescent="0.3">
      <c r="BL268">
        <v>153</v>
      </c>
      <c r="BM268" s="1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P268">
        <v>153</v>
      </c>
      <c r="CQ268" t="str">
        <f>"% Provincia_"&amp;CP268</f>
        <v>% Provincia_153</v>
      </c>
      <c r="CW268">
        <v>153</v>
      </c>
      <c r="CX268" t="str">
        <f>"%A_"&amp;CW268</f>
        <v>%A_153</v>
      </c>
      <c r="DB268">
        <v>153</v>
      </c>
      <c r="DC268" t="str">
        <f>"% Provincia_"&amp;DB268</f>
        <v>% Provincia_153</v>
      </c>
      <c r="DG268">
        <v>153</v>
      </c>
      <c r="DH268" t="str">
        <f>"% Provincia_"&amp;DG268</f>
        <v>% Provincia_153</v>
      </c>
      <c r="DL268">
        <v>153</v>
      </c>
      <c r="DM268" t="str">
        <f>"% Provincia_"&amp;DL268</f>
        <v>% Provincia_153</v>
      </c>
      <c r="DQ268" s="1"/>
      <c r="EG268">
        <v>95</v>
      </c>
      <c r="EH268" s="1" t="str">
        <f>"Y_Ts_"&amp;EG268&amp;" = Y_"&amp;EG268&amp;"(:,T+s);"</f>
        <v>Y_Ts_95 = Y_95(:,T+s);</v>
      </c>
      <c r="HS268">
        <v>88</v>
      </c>
      <c r="HT268" t="str">
        <f>"    [p_value_"&amp;HS268&amp; ",lb_"&amp;HS268&amp;",ub_"&amp;HS268&amp;"] = sp_andrews_te(Y_pre_"&amp;HS268&amp;",pobreza_"&amp;HS268&amp;"(:,T+s),A_"&amp;HS268&amp;",C,.05);"</f>
        <v xml:space="preserve">    [p_value_88,lb_88,ub_88] = sp_andrews_te(Y_pre_88,pobreza_88(:,T+s),A_88,C,.05);</v>
      </c>
      <c r="HZ268">
        <v>130</v>
      </c>
      <c r="IA268" t="s">
        <v>35</v>
      </c>
      <c r="IG268">
        <v>153</v>
      </c>
      <c r="IH268" t="str">
        <f>"xlswrite('G:\Mi unidad\1. PROYECTOS TELLO 2022\SCM SPILL OVERS\outputs\pobreza\bajo_niv_educ\1%\simulacion_1\output_tests.xlsx',ub_vec_"&amp;IG268&amp;"','ub_vec_"&amp;IG268&amp;"');"</f>
        <v>xlswrite('G:\Mi unidad\1. PROYECTOS TELLO 2022\SCM SPILL OVERS\outputs\pobreza\bajo_niv_educ\1%\simulacion_1\output_tests.xlsx',ub_vec_153','ub_vec_153');</v>
      </c>
      <c r="IU268">
        <v>153</v>
      </c>
      <c r="IV268" t="str">
        <f>"xlswrite('G:\Mi unidad\1. PROYECTOS TELLO 2022\SCM SPILL OVERS\outputs\pobreza\bajo_ingreso\1%\simulacion_1\output_tests.xlsx',ub_vec_"&amp;IU268&amp;"','ub_vec_"&amp;IU268&amp;"');"</f>
        <v>xlswrite('G:\Mi unidad\1. PROYECTOS TELLO 2022\SCM SPILL OVERS\outputs\pobreza\bajo_ingreso\1%\simulacion_1\output_tests.xlsx',ub_vec_153','ub_vec_153');</v>
      </c>
      <c r="JG268">
        <v>153</v>
      </c>
      <c r="JH268" t="str">
        <f>"xlswrite('G:\Mi unidad\1. PROYECTOS TELLO 2022\SCM SPILL OVERS\outputs\pobreza\densidad\1%\simulacion_1\output_tests.xlsx',ub_vec_"&amp;JG268&amp;"','ub_vec_"&amp;JG268&amp;"');"</f>
        <v>xlswrite('G:\Mi unidad\1. PROYECTOS TELLO 2022\SCM SPILL OVERS\outputs\pobreza\densidad\1%\simulacion_1\output_tests.xlsx',ub_vec_153','ub_vec_153');</v>
      </c>
      <c r="JS268">
        <v>153</v>
      </c>
      <c r="JT268" t="str">
        <f>"xlswrite('G:\Mi unidad\1. PROYECTOS TELLO 2022\SCM SPILL OVERS\outputs\pobreza\densidad_g\1%\simulacion_1\output_tests.xlsx',ub_vec_"&amp;JS268&amp;"','ub_vec_"&amp;JS268&amp;"');"</f>
        <v>xlswrite('G:\Mi unidad\1. PROYECTOS TELLO 2022\SCM SPILL OVERS\outputs\pobreza\densidad_g\1%\simulacion_1\output_tests.xlsx',ub_vec_153','ub_vec_153');</v>
      </c>
      <c r="KE268">
        <v>153</v>
      </c>
      <c r="KF268" t="str">
        <f>"xlswrite('G:\Mi unidad\1. PROYECTOS TELLO 2022\SCM SPILL OVERS\outputs\pobreza\distancia_centro_salud\1%\simulacion_1\output_tests.xlsx',ub_vec_"&amp;KE268&amp;"','ub_vec_"&amp;KE268&amp;"');"</f>
        <v>xlswrite('G:\Mi unidad\1. PROYECTOS TELLO 2022\SCM SPILL OVERS\outputs\pobreza\distancia_centro_salud\1%\simulacion_1\output_tests.xlsx',ub_vec_153','ub_vec_153');</v>
      </c>
      <c r="KR268">
        <v>153</v>
      </c>
      <c r="KS268" t="str">
        <f>"xlswrite('G:\Mi unidad\1. PROYECTOS TELLO 2022\SCM SPILL OVERS\outputs\pobreza\informalidad\1%\simulacion_1\output_tests.xlsx',ub_vec_"&amp;KR268&amp;"','ub_vec_"&amp;KR268&amp;"');"</f>
        <v>xlswrite('G:\Mi unidad\1. PROYECTOS TELLO 2022\SCM SPILL OVERS\outputs\pobreza\informalidad\1%\simulacion_1\output_tests.xlsx',ub_vec_153','ub_vec_153');</v>
      </c>
      <c r="LE268">
        <v>153</v>
      </c>
      <c r="LF268" t="str">
        <f>"xlswrite('G:\Mi unidad\1. PROYECTOS TELLO 2022\SCM SPILL OVERS\outputs\pobreza\alimentos\1%\simulacion_1\output_tests.xlsx',ub_vec_"&amp;LE268&amp;"','ub_vec_"&amp;LE268&amp;"');"</f>
        <v>xlswrite('G:\Mi unidad\1. PROYECTOS TELLO 2022\SCM SPILL OVERS\outputs\pobreza\alimentos\1%\simulacion_1\output_tests.xlsx',ub_vec_153','ub_vec_153');</v>
      </c>
      <c r="LL268">
        <v>153</v>
      </c>
      <c r="LM268" t="str">
        <f>"xlswrite('G:\Mi unidad\1. PROYECTOS TELLO 2022\SCM SPILL OVERS\outputs\pobreza\jefe_hogar\1%\simulacion_1\output_tests.xlsx',ub_vec_"&amp;LL268&amp;"','ub_vec_"&amp;LL268&amp;"');"</f>
        <v>xlswrite('G:\Mi unidad\1. PROYECTOS TELLO 2022\SCM SPILL OVERS\outputs\pobreza\jefe_hogar\1%\simulacion_1\output_tests.xlsx',ub_vec_153','ub_vec_153');</v>
      </c>
      <c r="LS268">
        <v>153</v>
      </c>
      <c r="LT268" t="str">
        <f>"xlswrite('G:\Mi unidad\1. PROYECTOS TELLO 2022\SCM SPILL OVERS\outputs\pobreza\mujeres\1%\simulacion_1\output_tests.xlsx',ub_vec_"&amp;LS268&amp;"','ub_vec_"&amp;LS268&amp;"');"</f>
        <v>xlswrite('G:\Mi unidad\1. PROYECTOS TELLO 2022\SCM SPILL OVERS\outputs\pobreza\mujeres\1%\simulacion_1\output_tests.xlsx',ub_vec_153','ub_vec_153');</v>
      </c>
      <c r="ME268">
        <v>153</v>
      </c>
      <c r="MF268" t="str">
        <f>"xlswrite('G:\Mi unidad\1. PROYECTOS TELLO 2022\SCM SPILL OVERS\outputs\pobreza\criminalidad\1%\simulacion_1\output_tests.xlsx',ub_vec_"&amp;ME268&amp;"','ub_vec_"&amp;ME268&amp;"');"</f>
        <v>xlswrite('G:\Mi unidad\1. PROYECTOS TELLO 2022\SCM SPILL OVERS\outputs\pobreza\criminalidad\1%\simulacion_1\output_tests.xlsx',ub_vec_153','ub_vec_153');</v>
      </c>
    </row>
    <row r="269" spans="64:344" x14ac:dyDescent="0.3">
      <c r="BL269">
        <v>153</v>
      </c>
      <c r="BM269" s="1" t="str">
        <f>"A_"&amp;BL267&amp;"(:,ind_"&amp;BL267&amp;" == 0) = [];"</f>
        <v>A_153(:,ind_153 == 0) = [];</v>
      </c>
      <c r="BR269">
        <v>153</v>
      </c>
      <c r="BS269" s="1" t="str">
        <f>"ind_"&amp;BR267&amp;" = xlsread('spillover_bajo_niv_educ_"&amp;BR267&amp;".xlsx')"</f>
        <v>ind_153 = xlsread('spillover_bajo_niv_educ_153.xlsx')</v>
      </c>
      <c r="BX269">
        <v>153</v>
      </c>
      <c r="BY269" s="1" t="str">
        <f>"ind_"&amp;BX267&amp;" = xlsread('spillover_bajo_ingreso_"&amp;BX267&amp;".xlsx')"</f>
        <v>ind_153 = xlsread('spillover_bajo_ingreso_153.xlsx')</v>
      </c>
      <c r="CD269">
        <v>153</v>
      </c>
      <c r="CE269" s="1" t="str">
        <f>"ind_"&amp;CD267&amp;" = xlsread('spillover_densidad_"&amp;CD267&amp;".xlsx')"</f>
        <v>ind_153 = xlsread('spillover_densidad_153.xlsx')</v>
      </c>
      <c r="CJ269">
        <v>153</v>
      </c>
      <c r="CK269" s="1" t="str">
        <f>"ind_"&amp;CJ267&amp;" = xlsread('spillover_densidad_g_"&amp;CJ267&amp;".xlsx')"</f>
        <v>ind_153 = xlsread('spillover_densidad_g_153.xlsx')</v>
      </c>
      <c r="CP269">
        <v>153</v>
      </c>
      <c r="CQ269" s="1" t="str">
        <f>"ind_"&amp;CP267&amp;" = xlsread('spillover_tiempo_cs_"&amp;CP267&amp;".xlsx')"</f>
        <v>ind_153 = xlsread('spillover_tiempo_cs_153.xlsx')</v>
      </c>
      <c r="CW269">
        <v>153</v>
      </c>
      <c r="CX269" t="str">
        <f>"% Provincia_"&amp;CW269</f>
        <v>% Provincia_153</v>
      </c>
      <c r="DB269">
        <v>153</v>
      </c>
      <c r="DC269" s="1" t="str">
        <f>"ind_"&amp;DB267&amp;" = xlsread('spillover_criminalidad_"&amp;DB267&amp;".xlsx')"</f>
        <v>ind_153 = xlsread('spillover_criminalidad_153.xlsx')</v>
      </c>
      <c r="DG269">
        <v>153</v>
      </c>
      <c r="DH269" s="1" t="str">
        <f>"ind_"&amp;DG267&amp;" = xlsread('spillover_jefe_hogar_"&amp;DG267&amp;".xlsx')"</f>
        <v>ind_153 = xlsread('spillover_jefe_hogar_153.xlsx')</v>
      </c>
      <c r="DL269">
        <v>153</v>
      </c>
      <c r="DM269" s="1" t="str">
        <f>"ind_"&amp;DL267&amp;" = xlsread('spillover_mujeres_"&amp;DL267&amp;".xlsx')"</f>
        <v>ind_153 = xlsread('spillover_mujeres_153.xlsx')</v>
      </c>
      <c r="DQ269" s="1"/>
      <c r="EG269">
        <v>95</v>
      </c>
      <c r="EH269" s="1" t="str">
        <f>"gamma_hat_"&amp;EG268&amp;" = (A_"&amp;EG268&amp;"'*M_hat_"&amp;EG268&amp;"*A_"&amp;EG268&amp;")\(A_"&amp;EG268&amp;"'*(eye(N)-B_hat_"&amp;EG268&amp;")'*((eye(N)-B_hat_"&amp;EG268&amp;")*Y_Ts_"&amp;EG268&amp;"-a_hat_"&amp;EG268&amp;"));"</f>
        <v>gamma_hat_95 = (A_95'*M_hat_95*A_95)\(A_95'*(eye(N)-B_hat_95)'*((eye(N)-B_hat_95)*Y_Ts_95-a_hat_95));</v>
      </c>
      <c r="HS269">
        <v>88</v>
      </c>
      <c r="HT269" t="str">
        <f>"    p_value_vec_"&amp;HS269&amp;"(s) = p_value_"&amp;HS269&amp;";"</f>
        <v xml:space="preserve">    p_value_vec_88(s) = p_value_88;</v>
      </c>
      <c r="HZ269">
        <v>130</v>
      </c>
      <c r="IA269" t="s">
        <v>36</v>
      </c>
      <c r="IG269">
        <v>153</v>
      </c>
      <c r="IH269" t="str">
        <f>"xlswrite('G:\Mi unidad\1. PROYECTOS TELLO 2022\SCM SPILL OVERS\outputs\pobreza\bajo_niv_educ\1%\simulacion_1\output_tests.xlsx',p_value_vec_"&amp;IG269&amp;"','p_value_vec_"&amp;IG269&amp;"');"</f>
        <v>xlswrite('G:\Mi unidad\1. PROYECTOS TELLO 2022\SCM SPILL OVERS\outputs\pobreza\bajo_niv_educ\1%\simulacion_1\output_tests.xlsx',p_value_vec_153','p_value_vec_153');</v>
      </c>
      <c r="IU269">
        <v>153</v>
      </c>
      <c r="IV269" t="str">
        <f>"xlswrite('G:\Mi unidad\1. PROYECTOS TELLO 2022\SCM SPILL OVERS\outputs\pobreza\bajo_ingreso\1%\simulacion_1\output_tests.xlsx',p_value_vec_"&amp;IU269&amp;"','p_value_vec_"&amp;IU269&amp;"');"</f>
        <v>xlswrite('G:\Mi unidad\1. PROYECTOS TELLO 2022\SCM SPILL OVERS\outputs\pobreza\bajo_ingreso\1%\simulacion_1\output_tests.xlsx',p_value_vec_153','p_value_vec_153');</v>
      </c>
      <c r="JG269">
        <v>153</v>
      </c>
      <c r="JH269" t="str">
        <f>"xlswrite('G:\Mi unidad\1. PROYECTOS TELLO 2022\SCM SPILL OVERS\outputs\pobreza\densidad\1%\simulacion_1\output_tests.xlsx',p_value_vec_"&amp;JG269&amp;"','p_value_vec_"&amp;JG269&amp;"');"</f>
        <v>xlswrite('G:\Mi unidad\1. PROYECTOS TELLO 2022\SCM SPILL OVERS\outputs\pobreza\densidad\1%\simulacion_1\output_tests.xlsx',p_value_vec_153','p_value_vec_153');</v>
      </c>
      <c r="JS269">
        <v>153</v>
      </c>
      <c r="JT269" t="str">
        <f>"xlswrite('G:\Mi unidad\1. PROYECTOS TELLO 2022\SCM SPILL OVERS\outputs\pobreza\densidad_g\1%\simulacion_1\output_tests.xlsx',p_value_vec_"&amp;JS269&amp;"','p_value_vec_"&amp;JS269&amp;"');"</f>
        <v>xlswrite('G:\Mi unidad\1. PROYECTOS TELLO 2022\SCM SPILL OVERS\outputs\pobreza\densidad_g\1%\simulacion_1\output_tests.xlsx',p_value_vec_153','p_value_vec_153');</v>
      </c>
      <c r="KE269">
        <v>153</v>
      </c>
      <c r="KF269" t="str">
        <f>"xlswrite('G:\Mi unidad\1. PROYECTOS TELLO 2022\SCM SPILL OVERS\outputs\pobreza\distancia_centro_salud\1%\simulacion_1\output_tests.xlsx',p_value_vec_"&amp;KE269&amp;"','p_value_vec_"&amp;KE269&amp;"');"</f>
        <v>xlswrite('G:\Mi unidad\1. PROYECTOS TELLO 2022\SCM SPILL OVERS\outputs\pobreza\distancia_centro_salud\1%\simulacion_1\output_tests.xlsx',p_value_vec_153','p_value_vec_153');</v>
      </c>
      <c r="KR269">
        <v>153</v>
      </c>
      <c r="KS269" t="str">
        <f>"xlswrite('G:\Mi unidad\1. PROYECTOS TELLO 2022\SCM SPILL OVERS\outputs\pobreza\informalidad\1%\simulacion_1\output_tests.xlsx',p_value_vec_"&amp;KR269&amp;"','p_value_vec_"&amp;KR269&amp;"');"</f>
        <v>xlswrite('G:\Mi unidad\1. PROYECTOS TELLO 2022\SCM SPILL OVERS\outputs\pobreza\informalidad\1%\simulacion_1\output_tests.xlsx',p_value_vec_153','p_value_vec_153');</v>
      </c>
      <c r="LE269">
        <v>153</v>
      </c>
      <c r="LF269" t="str">
        <f>"xlswrite('G:\Mi unidad\1. PROYECTOS TELLO 2022\SCM SPILL OVERS\outputs\pobreza\alimentos\1%\simulacion_1\output_tests.xlsx',p_value_vec_"&amp;LE269&amp;"','p_value_vec_"&amp;LE269&amp;"');"</f>
        <v>xlswrite('G:\Mi unidad\1. PROYECTOS TELLO 2022\SCM SPILL OVERS\outputs\pobreza\alimentos\1%\simulacion_1\output_tests.xlsx',p_value_vec_153','p_value_vec_153');</v>
      </c>
      <c r="LL269">
        <v>153</v>
      </c>
      <c r="LM269" t="str">
        <f>"xlswrite('G:\Mi unidad\1. PROYECTOS TELLO 2022\SCM SPILL OVERS\outputs\pobreza\jefe_hogar\1%\simulacion_1\output_tests.xlsx',p_value_vec_"&amp;LL269&amp;"','p_value_vec_"&amp;LL269&amp;"');"</f>
        <v>xlswrite('G:\Mi unidad\1. PROYECTOS TELLO 2022\SCM SPILL OVERS\outputs\pobreza\jefe_hogar\1%\simulacion_1\output_tests.xlsx',p_value_vec_153','p_value_vec_153');</v>
      </c>
      <c r="LS269">
        <v>153</v>
      </c>
      <c r="LT269" t="str">
        <f>"xlswrite('G:\Mi unidad\1. PROYECTOS TELLO 2022\SCM SPILL OVERS\outputs\pobreza\mujeres\1%\simulacion_1\output_tests.xlsx',p_value_vec_"&amp;LS269&amp;"','p_value_vec_"&amp;LS269&amp;"');"</f>
        <v>xlswrite('G:\Mi unidad\1. PROYECTOS TELLO 2022\SCM SPILL OVERS\outputs\pobreza\mujeres\1%\simulacion_1\output_tests.xlsx',p_value_vec_153','p_value_vec_153');</v>
      </c>
      <c r="ME269">
        <v>153</v>
      </c>
      <c r="MF269" t="str">
        <f>"xlswrite('G:\Mi unidad\1. PROYECTOS TELLO 2022\SCM SPILL OVERS\outputs\pobreza\criminalidad\1%\simulacion_1\output_tests.xlsx',p_value_vec_"&amp;ME269&amp;"','p_value_vec_"&amp;ME269&amp;"');"</f>
        <v>xlswrite('G:\Mi unidad\1. PROYECTOS TELLO 2022\SCM SPILL OVERS\outputs\pobreza\criminalidad\1%\simulacion_1\output_tests.xlsx',p_value_vec_153','p_value_vec_153');</v>
      </c>
    </row>
    <row r="270" spans="64:344" x14ac:dyDescent="0.3">
      <c r="BL270">
        <v>153</v>
      </c>
      <c r="BR270">
        <v>153</v>
      </c>
      <c r="BS270" s="1" t="str">
        <f>"A_"&amp;BR267&amp;" = eye(N);"</f>
        <v>A_153 = eye(N);</v>
      </c>
      <c r="BX270">
        <v>153</v>
      </c>
      <c r="BY270" s="1" t="str">
        <f>"A_"&amp;BX267&amp;" = eye(N);"</f>
        <v>A_153 = eye(N);</v>
      </c>
      <c r="CD270">
        <v>153</v>
      </c>
      <c r="CE270" s="1" t="str">
        <f>"A_"&amp;CD267&amp;" = eye(N);"</f>
        <v>A_153 = eye(N);</v>
      </c>
      <c r="CJ270">
        <v>153</v>
      </c>
      <c r="CK270" s="1" t="str">
        <f>"A_"&amp;CJ267&amp;" = eye(N);"</f>
        <v>A_153 = eye(N);</v>
      </c>
      <c r="CP270">
        <v>153</v>
      </c>
      <c r="CQ270" s="1" t="str">
        <f>"A_"&amp;CP267&amp;" = eye(N);"</f>
        <v>A_153 = eye(N);</v>
      </c>
      <c r="CW270">
        <v>153</v>
      </c>
      <c r="CX270" s="1" t="str">
        <f>"ind_"&amp;CW268&amp;" = xlsread('spillover_alimentos_"&amp;CW268&amp;".xlsx')"</f>
        <v>ind_153 = xlsread('spillover_alimentos_153.xlsx')</v>
      </c>
      <c r="DB270">
        <v>153</v>
      </c>
      <c r="DC270" s="1" t="str">
        <f>"A_"&amp;DB267&amp;" = eye(N);"</f>
        <v>A_153 = eye(N);</v>
      </c>
      <c r="DG270">
        <v>153</v>
      </c>
      <c r="DH270" s="1" t="str">
        <f>"A_"&amp;DG267&amp;" = eye(N);"</f>
        <v>A_153 = eye(N);</v>
      </c>
      <c r="DL270">
        <v>153</v>
      </c>
      <c r="DM270" s="1" t="str">
        <f>"A_"&amp;DL267&amp;" = eye(N);"</f>
        <v>A_153 = eye(N);</v>
      </c>
      <c r="DQ270" s="1"/>
      <c r="EG270">
        <v>95</v>
      </c>
      <c r="EH270" s="1" t="str">
        <f>"alpha_hat_"&amp;EG270&amp;" = A_"&amp;EG270&amp;"*gamma_hat_"&amp;EG270&amp;";"</f>
        <v>alpha_hat_95 = A_95*gamma_hat_95;</v>
      </c>
      <c r="HS270">
        <v>88</v>
      </c>
      <c r="HT270" t="str">
        <f>"    lb_vec_"&amp;HS270&amp;"(s) = lb_"&amp;HS270&amp;";"</f>
        <v xml:space="preserve">    lb_vec_88(s) = lb_88;</v>
      </c>
      <c r="HZ270">
        <v>130</v>
      </c>
      <c r="IA270" t="s">
        <v>37</v>
      </c>
      <c r="IG270">
        <v>153</v>
      </c>
      <c r="IH270" t="str">
        <f>"xlswrite('G:\Mi unidad\1. PROYECTOS TELLO 2022\SCM SPILL OVERS\outputs\pobreza\bajo_niv_educ\1%\simulacion_1\output_tests.xlsx',alpha1_hat_vec_"&amp;IG270&amp;"','alpha1_hat_vec_"&amp;IG270&amp;"');"</f>
        <v>xlswrite('G:\Mi unidad\1. PROYECTOS TELLO 2022\SCM SPILL OVERS\outputs\pobreza\bajo_niv_educ\1%\simulacion_1\output_tests.xlsx',alpha1_hat_vec_153','alpha1_hat_vec_153');</v>
      </c>
      <c r="IU270">
        <v>153</v>
      </c>
      <c r="IV270" t="str">
        <f>"xlswrite('G:\Mi unidad\1. PROYECTOS TELLO 2022\SCM SPILL OVERS\outputs\pobreza\bajo_ingreso\1%\simulacion_1\output_tests.xlsx',alpha1_hat_vec_"&amp;IU270&amp;"','alpha1_hat_vec_"&amp;IU270&amp;"');"</f>
        <v>xlswrite('G:\Mi unidad\1. PROYECTOS TELLO 2022\SCM SPILL OVERS\outputs\pobreza\bajo_ingreso\1%\simulacion_1\output_tests.xlsx',alpha1_hat_vec_153','alpha1_hat_vec_153');</v>
      </c>
      <c r="JG270">
        <v>153</v>
      </c>
      <c r="JH270" t="str">
        <f>"xlswrite('G:\Mi unidad\1. PROYECTOS TELLO 2022\SCM SPILL OVERS\outputs\pobreza\densidad\1%\simulacion_1\output_tests.xlsx',alpha1_hat_vec_"&amp;JG270&amp;"','alpha1_hat_vec_"&amp;JG270&amp;"');"</f>
        <v>xlswrite('G:\Mi unidad\1. PROYECTOS TELLO 2022\SCM SPILL OVERS\outputs\pobreza\densidad\1%\simulacion_1\output_tests.xlsx',alpha1_hat_vec_153','alpha1_hat_vec_153');</v>
      </c>
      <c r="JS270">
        <v>153</v>
      </c>
      <c r="JT270" t="str">
        <f>"xlswrite('G:\Mi unidad\1. PROYECTOS TELLO 2022\SCM SPILL OVERS\outputs\pobreza\densidad_g\1%\simulacion_1\output_tests.xlsx',alpha1_hat_vec_"&amp;JS270&amp;"','alpha1_hat_vec_"&amp;JS270&amp;"');"</f>
        <v>xlswrite('G:\Mi unidad\1. PROYECTOS TELLO 2022\SCM SPILL OVERS\outputs\pobreza\densidad_g\1%\simulacion_1\output_tests.xlsx',alpha1_hat_vec_153','alpha1_hat_vec_153');</v>
      </c>
      <c r="KE270">
        <v>153</v>
      </c>
      <c r="KF270" t="str">
        <f>"xlswrite('G:\Mi unidad\1. PROYECTOS TELLO 2022\SCM SPILL OVERS\outputs\pobreza\distancia_centro_salud\1%\simulacion_1\output_tests.xlsx',alpha1_hat_vec_"&amp;KE270&amp;"','alpha1_hat_vec_"&amp;KE270&amp;"');"</f>
        <v>xlswrite('G:\Mi unidad\1. PROYECTOS TELLO 2022\SCM SPILL OVERS\outputs\pobreza\distancia_centro_salud\1%\simulacion_1\output_tests.xlsx',alpha1_hat_vec_153','alpha1_hat_vec_153');</v>
      </c>
      <c r="KR270">
        <v>153</v>
      </c>
      <c r="KS270" t="str">
        <f>"xlswrite('G:\Mi unidad\1. PROYECTOS TELLO 2022\SCM SPILL OVERS\outputs\pobreza\informalidad\1%\simulacion_1\output_tests.xlsx',alpha1_hat_vec_"&amp;KR270&amp;"','alpha1_hat_vec_"&amp;KR270&amp;"');"</f>
        <v>xlswrite('G:\Mi unidad\1. PROYECTOS TELLO 2022\SCM SPILL OVERS\outputs\pobreza\informalidad\1%\simulacion_1\output_tests.xlsx',alpha1_hat_vec_153','alpha1_hat_vec_153');</v>
      </c>
      <c r="LE270">
        <v>153</v>
      </c>
      <c r="LF270" t="str">
        <f>"xlswrite('G:\Mi unidad\1. PROYECTOS TELLO 2022\SCM SPILL OVERS\outputs\pobreza\alimentos\1%\simulacion_1\output_tests.xlsx',alpha1_hat_vec_"&amp;LE270&amp;"','alpha1_hat_vec_"&amp;LE270&amp;"');"</f>
        <v>xlswrite('G:\Mi unidad\1. PROYECTOS TELLO 2022\SCM SPILL OVERS\outputs\pobreza\alimentos\1%\simulacion_1\output_tests.xlsx',alpha1_hat_vec_153','alpha1_hat_vec_153');</v>
      </c>
      <c r="LL270">
        <v>153</v>
      </c>
      <c r="LM270" t="str">
        <f>"xlswrite('G:\Mi unidad\1. PROYECTOS TELLO 2022\SCM SPILL OVERS\outputs\pobreza\jefe_hogar\1%\simulacion_1\output_tests.xlsx',alpha1_hat_vec_"&amp;LL270&amp;"','alpha1_hat_vec_"&amp;LL270&amp;"');"</f>
        <v>xlswrite('G:\Mi unidad\1. PROYECTOS TELLO 2022\SCM SPILL OVERS\outputs\pobreza\jefe_hogar\1%\simulacion_1\output_tests.xlsx',alpha1_hat_vec_153','alpha1_hat_vec_153');</v>
      </c>
      <c r="LS270">
        <v>153</v>
      </c>
      <c r="LT270" t="str">
        <f>"xlswrite('G:\Mi unidad\1. PROYECTOS TELLO 2022\SCM SPILL OVERS\outputs\pobreza\mujeres\1%\simulacion_1\output_tests.xlsx',alpha1_hat_vec_"&amp;LS270&amp;"','alpha1_hat_vec_"&amp;LS270&amp;"');"</f>
        <v>xlswrite('G:\Mi unidad\1. PROYECTOS TELLO 2022\SCM SPILL OVERS\outputs\pobreza\mujeres\1%\simulacion_1\output_tests.xlsx',alpha1_hat_vec_153','alpha1_hat_vec_153');</v>
      </c>
      <c r="ME270">
        <v>153</v>
      </c>
      <c r="MF270" t="str">
        <f>"xlswrite('G:\Mi unidad\1. PROYECTOS TELLO 2022\SCM SPILL OVERS\outputs\pobreza\criminalidad\1%\simulacion_1\output_tests.xlsx',alpha1_hat_vec_"&amp;ME270&amp;"','alpha1_hat_vec_"&amp;ME270&amp;"');"</f>
        <v>xlswrite('G:\Mi unidad\1. PROYECTOS TELLO 2022\SCM SPILL OVERS\outputs\pobreza\criminalidad\1%\simulacion_1\output_tests.xlsx',alpha1_hat_vec_153','alpha1_hat_vec_153');</v>
      </c>
    </row>
    <row r="271" spans="64:344" x14ac:dyDescent="0.3">
      <c r="BL271">
        <v>153</v>
      </c>
      <c r="BR271">
        <v>153</v>
      </c>
      <c r="BS271" s="1" t="str">
        <f>"A_"&amp;BR267&amp;"(:,ind_"&amp;BR267&amp;" == 0) = [];"</f>
        <v>A_153(:,ind_153 == 0) = [];</v>
      </c>
      <c r="BX271">
        <v>153</v>
      </c>
      <c r="BY271" s="1" t="str">
        <f>"A_"&amp;BX267&amp;"(:,ind_"&amp;BX267&amp;" == 0) = [];"</f>
        <v>A_153(:,ind_153 == 0) = [];</v>
      </c>
      <c r="CD271">
        <v>153</v>
      </c>
      <c r="CE271" s="1" t="str">
        <f>"A_"&amp;CD267&amp;"(:,ind_"&amp;CD267&amp;" == 0) = [];"</f>
        <v>A_153(:,ind_153 == 0) = [];</v>
      </c>
      <c r="CJ271">
        <v>153</v>
      </c>
      <c r="CK271" s="1" t="str">
        <f>"A_"&amp;CJ267&amp;"(:,ind_"&amp;CJ267&amp;" == 0) = [];"</f>
        <v>A_153(:,ind_153 == 0) = [];</v>
      </c>
      <c r="CP271">
        <v>153</v>
      </c>
      <c r="CQ271" s="1" t="str">
        <f>"A_"&amp;CP267&amp;"(:,ind_"&amp;CP267&amp;" == 0) = [];"</f>
        <v>A_153(:,ind_153 == 0) = [];</v>
      </c>
      <c r="CW271">
        <v>153</v>
      </c>
      <c r="CX271" s="1" t="str">
        <f>"A_"&amp;CW268&amp;" = eye(N);"</f>
        <v>A_153 = eye(N);</v>
      </c>
      <c r="DB271">
        <v>153</v>
      </c>
      <c r="DC271" s="1" t="str">
        <f>"A_"&amp;DB267&amp;"(:,ind_"&amp;DB267&amp;" == 0) = [];"</f>
        <v>A_153(:,ind_153 == 0) = [];</v>
      </c>
      <c r="DG271">
        <v>153</v>
      </c>
      <c r="DH271" s="1" t="str">
        <f>"A_"&amp;DG267&amp;"(:,ind_"&amp;DG267&amp;" == 0) = [];"</f>
        <v>A_153(:,ind_153 == 0) = [];</v>
      </c>
      <c r="DL271">
        <v>153</v>
      </c>
      <c r="DM271" s="1" t="str">
        <f>"A_"&amp;DL267&amp;"(:,ind_"&amp;DL267&amp;" == 0) = [];"</f>
        <v>A_153(:,ind_153 == 0) = [];</v>
      </c>
      <c r="DQ271" s="1"/>
      <c r="EG271">
        <v>95</v>
      </c>
      <c r="EH271" s="1" t="str">
        <f>"alpha1_hat_vec_"&amp;EG271&amp;"(s) = alpha_hat_"&amp;EG271&amp;"(1);"</f>
        <v>alpha1_hat_vec_95(s) = alpha_hat_95(1);</v>
      </c>
      <c r="HS271">
        <v>88</v>
      </c>
      <c r="HT271" t="str">
        <f>"    ub_vec_"&amp;HS271&amp;"(s) = ub_"&amp;HS270&amp;";"</f>
        <v xml:space="preserve">    ub_vec_88(s) = ub_88;</v>
      </c>
      <c r="HZ271">
        <v>130</v>
      </c>
      <c r="IA271" t="str">
        <f>"    spillover_test_"&amp;HZ271&amp;"(s) = sp_andrews(Y_pre_"&amp;HZ271&amp;",pobreza_"&amp;HZ271&amp;"(:,T+s),A_"&amp;HZ271&amp;",C,d,alpha_sig);"</f>
        <v xml:space="preserve">    spillover_test_130(s) = sp_andrews(Y_pre_130,pobreza_130(:,T+s),A_130,C,d,alpha_sig);</v>
      </c>
      <c r="IG271">
        <v>153</v>
      </c>
      <c r="IH271" t="str">
        <f>"xlswrite('G:\Mi unidad\1. PROYECTOS TELLO 2022\SCM SPILL OVERS\outputs\pobreza\bajo_niv_educ\1%\simulacion_1\output_tests.xlsx',spillover_test_"&amp;IG271&amp;"','sp_test_"&amp;IG271&amp;"');"</f>
        <v>xlswrite('G:\Mi unidad\1. PROYECTOS TELLO 2022\SCM SPILL OVERS\outputs\pobreza\bajo_niv_educ\1%\simulacion_1\output_tests.xlsx',spillover_test_153','sp_test_153');</v>
      </c>
      <c r="IU271">
        <v>153</v>
      </c>
      <c r="IV271" t="str">
        <f>"xlswrite('G:\Mi unidad\1. PROYECTOS TELLO 2022\SCM SPILL OVERS\outputs\pobreza\bajo_ingreso\1%\simulacion_1\output_tests.xlsx',spillover_test_"&amp;IU271&amp;"','sp_test_"&amp;IU271&amp;"');"</f>
        <v>xlswrite('G:\Mi unidad\1. PROYECTOS TELLO 2022\SCM SPILL OVERS\outputs\pobreza\bajo_ingreso\1%\simulacion_1\output_tests.xlsx',spillover_test_153','sp_test_153');</v>
      </c>
      <c r="JG271">
        <v>153</v>
      </c>
      <c r="JH271" t="str">
        <f>"xlswrite('G:\Mi unidad\1. PROYECTOS TELLO 2022\SCM SPILL OVERS\outputs\pobreza\densidad\1%\simulacion_1\output_tests.xlsx',spillover_test_"&amp;JG271&amp;"','sp_test_"&amp;JG271&amp;"');"</f>
        <v>xlswrite('G:\Mi unidad\1. PROYECTOS TELLO 2022\SCM SPILL OVERS\outputs\pobreza\densidad\1%\simulacion_1\output_tests.xlsx',spillover_test_153','sp_test_153');</v>
      </c>
      <c r="JS271">
        <v>153</v>
      </c>
      <c r="JT271" t="str">
        <f>"xlswrite('G:\Mi unidad\1. PROYECTOS TELLO 2022\SCM SPILL OVERS\outputs\pobreza\densidad_g\1%\simulacion_1\output_tests.xlsx',spillover_test_"&amp;JS271&amp;"','sp_test_"&amp;JS271&amp;"');"</f>
        <v>xlswrite('G:\Mi unidad\1. PROYECTOS TELLO 2022\SCM SPILL OVERS\outputs\pobreza\densidad_g\1%\simulacion_1\output_tests.xlsx',spillover_test_153','sp_test_153');</v>
      </c>
      <c r="KE271">
        <v>153</v>
      </c>
      <c r="KF271" t="str">
        <f>"xlswrite('G:\Mi unidad\1. PROYECTOS TELLO 2022\SCM SPILL OVERS\outputs\pobreza\distancia_centro_salud\1%\simulacion_1\output_tests.xlsx',spillover_test_"&amp;KE271&amp;"','sp_test_"&amp;KE271&amp;"');"</f>
        <v>xlswrite('G:\Mi unidad\1. PROYECTOS TELLO 2022\SCM SPILL OVERS\outputs\pobreza\distancia_centro_salud\1%\simulacion_1\output_tests.xlsx',spillover_test_153','sp_test_153');</v>
      </c>
      <c r="KR271">
        <v>153</v>
      </c>
      <c r="KS271" t="str">
        <f>"xlswrite('G:\Mi unidad\1. PROYECTOS TELLO 2022\SCM SPILL OVERS\outputs\pobreza\informalidad\1%\simulacion_1\output_tests.xlsx',spillover_test_"&amp;KR271&amp;"','sp_test_"&amp;KR271&amp;"');"</f>
        <v>xlswrite('G:\Mi unidad\1. PROYECTOS TELLO 2022\SCM SPILL OVERS\outputs\pobreza\informalidad\1%\simulacion_1\output_tests.xlsx',spillover_test_153','sp_test_153');</v>
      </c>
      <c r="LE271">
        <v>153</v>
      </c>
      <c r="LF271" t="str">
        <f>"xlswrite('G:\Mi unidad\1. PROYECTOS TELLO 2022\SCM SPILL OVERS\outputs\pobreza\alimentos\1%\simulacion_1\output_tests.xlsx',spillover_test_"&amp;LE271&amp;"','sp_test_"&amp;LE271&amp;"');"</f>
        <v>xlswrite('G:\Mi unidad\1. PROYECTOS TELLO 2022\SCM SPILL OVERS\outputs\pobreza\alimentos\1%\simulacion_1\output_tests.xlsx',spillover_test_153','sp_test_153');</v>
      </c>
      <c r="LL271">
        <v>153</v>
      </c>
      <c r="LM271" t="str">
        <f>"xlswrite('G:\Mi unidad\1. PROYECTOS TELLO 2022\SCM SPILL OVERS\outputs\pobreza\jefe_hogar\1%\simulacion_1\output_tests.xlsx',spillover_test_"&amp;LL271&amp;"','sp_test_"&amp;LL271&amp;"');"</f>
        <v>xlswrite('G:\Mi unidad\1. PROYECTOS TELLO 2022\SCM SPILL OVERS\outputs\pobreza\jefe_hogar\1%\simulacion_1\output_tests.xlsx',spillover_test_153','sp_test_153');</v>
      </c>
      <c r="LS271">
        <v>153</v>
      </c>
      <c r="LT271" t="str">
        <f>"xlswrite('G:\Mi unidad\1. PROYECTOS TELLO 2022\SCM SPILL OVERS\outputs\pobreza\mujeres\1%\simulacion_1\output_tests.xlsx',spillover_test_"&amp;LS271&amp;"','sp_test_"&amp;LS271&amp;"');"</f>
        <v>xlswrite('G:\Mi unidad\1. PROYECTOS TELLO 2022\SCM SPILL OVERS\outputs\pobreza\mujeres\1%\simulacion_1\output_tests.xlsx',spillover_test_153','sp_test_153');</v>
      </c>
      <c r="ME271">
        <v>153</v>
      </c>
      <c r="MF271" t="str">
        <f>"xlswrite('G:\Mi unidad\1. PROYECTOS TELLO 2022\SCM SPILL OVERS\outputs\pobreza\criminalidad\1%\simulacion_1\output_tests.xlsx',spillover_test_"&amp;ME271&amp;"','sp_test_"&amp;ME271&amp;"');"</f>
        <v>xlswrite('G:\Mi unidad\1. PROYECTOS TELLO 2022\SCM SPILL OVERS\outputs\pobreza\criminalidad\1%\simulacion_1\output_tests.xlsx',spillover_test_153','sp_test_153');</v>
      </c>
    </row>
    <row r="272" spans="64:344" x14ac:dyDescent="0.3">
      <c r="BL272">
        <v>157</v>
      </c>
      <c r="BM272" s="1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P272">
        <v>157</v>
      </c>
      <c r="CQ272" t="str">
        <f>"%A_"&amp;CP272</f>
        <v>%A_157</v>
      </c>
      <c r="CW272">
        <v>157</v>
      </c>
      <c r="CX272" s="1" t="str">
        <f>"A_"&amp;CW268&amp;"(:,ind_"&amp;CW268&amp;" == 0) = [];"</f>
        <v>A_153(:,ind_153 == 0) = [];</v>
      </c>
      <c r="DB272">
        <v>157</v>
      </c>
      <c r="DC272" t="str">
        <f>"%A_"&amp;DB272</f>
        <v>%A_157</v>
      </c>
      <c r="DG272">
        <v>157</v>
      </c>
      <c r="DH272" t="str">
        <f>"%A_"&amp;DG272</f>
        <v>%A_157</v>
      </c>
      <c r="DL272">
        <v>157</v>
      </c>
      <c r="DM272" t="str">
        <f>"%A_"&amp;DL272</f>
        <v>%A_157</v>
      </c>
      <c r="DQ272" s="1"/>
      <c r="EG272">
        <v>95</v>
      </c>
      <c r="EH272" s="1" t="str">
        <f>"synthetic_control_sp_"&amp;EG272&amp;"(T+s) = Y_"&amp;EG272&amp;"(1,T+s)-alpha1_hat_vec_"&amp;EG272&amp;"(s);"</f>
        <v>synthetic_control_sp_95(T+s) = Y_95(1,T+s)-alpha1_hat_vec_95(s);</v>
      </c>
      <c r="HS272">
        <v>88</v>
      </c>
      <c r="HT272" t="s">
        <v>18</v>
      </c>
      <c r="HZ272">
        <v>130</v>
      </c>
      <c r="IA272" t="s">
        <v>18</v>
      </c>
      <c r="IG272">
        <v>157</v>
      </c>
      <c r="IH272" t="str">
        <f>"xlswrite('G:\Mi unidad\1. PROYECTOS TELLO 2022\SCM SPILL OVERS\outputs\pobreza\bajo_niv_educ\1%\simulacion_1\output_tests.xlsx',lb_vec_"&amp;IG272&amp;"','lb_vec_"&amp;IG272&amp;"');"</f>
        <v>xlswrite('G:\Mi unidad\1. PROYECTOS TELLO 2022\SCM SPILL OVERS\outputs\pobreza\bajo_niv_educ\1%\simulacion_1\output_tests.xlsx',lb_vec_157','lb_vec_157');</v>
      </c>
      <c r="IU272">
        <v>157</v>
      </c>
      <c r="IV272" t="str">
        <f>"xlswrite('G:\Mi unidad\1. PROYECTOS TELLO 2022\SCM SPILL OVERS\outputs\pobreza\bajo_ingreso\1%\simulacion_1\output_tests.xlsx',lb_vec_"&amp;IU272&amp;"','lb_vec_"&amp;IU272&amp;"');"</f>
        <v>xlswrite('G:\Mi unidad\1. PROYECTOS TELLO 2022\SCM SPILL OVERS\outputs\pobreza\bajo_ingreso\1%\simulacion_1\output_tests.xlsx',lb_vec_157','lb_vec_157');</v>
      </c>
      <c r="JG272">
        <v>157</v>
      </c>
      <c r="JH272" t="str">
        <f>"xlswrite('G:\Mi unidad\1. PROYECTOS TELLO 2022\SCM SPILL OVERS\outputs\pobreza\densidad\1%\simulacion_1\output_tests.xlsx',lb_vec_"&amp;JG272&amp;"','lb_vec_"&amp;JG272&amp;"');"</f>
        <v>xlswrite('G:\Mi unidad\1. PROYECTOS TELLO 2022\SCM SPILL OVERS\outputs\pobreza\densidad\1%\simulacion_1\output_tests.xlsx',lb_vec_157','lb_vec_157');</v>
      </c>
      <c r="JS272">
        <v>157</v>
      </c>
      <c r="JT272" t="str">
        <f>"xlswrite('G:\Mi unidad\1. PROYECTOS TELLO 2022\SCM SPILL OVERS\outputs\pobreza\densidad_g\1%\simulacion_1\output_tests.xlsx',lb_vec_"&amp;JS272&amp;"','lb_vec_"&amp;JS272&amp;"');"</f>
        <v>xlswrite('G:\Mi unidad\1. PROYECTOS TELLO 2022\SCM SPILL OVERS\outputs\pobreza\densidad_g\1%\simulacion_1\output_tests.xlsx',lb_vec_157','lb_vec_157');</v>
      </c>
      <c r="KE272">
        <v>157</v>
      </c>
      <c r="KF272" t="str">
        <f>"xlswrite('G:\Mi unidad\1. PROYECTOS TELLO 2022\SCM SPILL OVERS\outputs\pobreza\distancia_centro_salud\1%\simulacion_1\output_tests.xlsx',lb_vec_"&amp;KE272&amp;"','lb_vec_"&amp;KE272&amp;"');"</f>
        <v>xlswrite('G:\Mi unidad\1. PROYECTOS TELLO 2022\SCM SPILL OVERS\outputs\pobreza\distancia_centro_salud\1%\simulacion_1\output_tests.xlsx',lb_vec_157','lb_vec_157');</v>
      </c>
      <c r="KR272">
        <v>157</v>
      </c>
      <c r="KS272" t="str">
        <f>"xlswrite('G:\Mi unidad\1. PROYECTOS TELLO 2022\SCM SPILL OVERS\outputs\pobreza\informalidad\1%\simulacion_1\output_tests.xlsx',lb_vec_"&amp;KR272&amp;"','lb_vec_"&amp;KR272&amp;"');"</f>
        <v>xlswrite('G:\Mi unidad\1. PROYECTOS TELLO 2022\SCM SPILL OVERS\outputs\pobreza\informalidad\1%\simulacion_1\output_tests.xlsx',lb_vec_157','lb_vec_157');</v>
      </c>
      <c r="LE272">
        <v>157</v>
      </c>
      <c r="LF272" t="str">
        <f>"xlswrite('G:\Mi unidad\1. PROYECTOS TELLO 2022\SCM SPILL OVERS\outputs\pobreza\alimentos\1%\simulacion_1\output_tests.xlsx',lb_vec_"&amp;LE272&amp;"','lb_vec_"&amp;LE272&amp;"');"</f>
        <v>xlswrite('G:\Mi unidad\1. PROYECTOS TELLO 2022\SCM SPILL OVERS\outputs\pobreza\alimentos\1%\simulacion_1\output_tests.xlsx',lb_vec_157','lb_vec_157');</v>
      </c>
      <c r="LL272">
        <v>157</v>
      </c>
      <c r="LM272" t="str">
        <f>"xlswrite('G:\Mi unidad\1. PROYECTOS TELLO 2022\SCM SPILL OVERS\outputs\pobreza\jefe_hogar\1%\simulacion_1\output_tests.xlsx',lb_vec_"&amp;LL272&amp;"','lb_vec_"&amp;LL272&amp;"');"</f>
        <v>xlswrite('G:\Mi unidad\1. PROYECTOS TELLO 2022\SCM SPILL OVERS\outputs\pobreza\jefe_hogar\1%\simulacion_1\output_tests.xlsx',lb_vec_157','lb_vec_157');</v>
      </c>
      <c r="LS272">
        <v>157</v>
      </c>
      <c r="LT272" t="str">
        <f>"xlswrite('G:\Mi unidad\1. PROYECTOS TELLO 2022\SCM SPILL OVERS\outputs\pobreza\mujeres\1%\simulacion_1\output_tests.xlsx',lb_vec_"&amp;LS272&amp;"','lb_vec_"&amp;LS272&amp;"');"</f>
        <v>xlswrite('G:\Mi unidad\1. PROYECTOS TELLO 2022\SCM SPILL OVERS\outputs\pobreza\mujeres\1%\simulacion_1\output_tests.xlsx',lb_vec_157','lb_vec_157');</v>
      </c>
      <c r="ME272">
        <v>157</v>
      </c>
      <c r="MF272" t="str">
        <f>"xlswrite('G:\Mi unidad\1. PROYECTOS TELLO 2022\SCM SPILL OVERS\outputs\pobreza\criminalidad\1%\simulacion_1\output_tests.xlsx',lb_vec_"&amp;ME272&amp;"','lb_vec_"&amp;ME272&amp;"');"</f>
        <v>xlswrite('G:\Mi unidad\1. PROYECTOS TELLO 2022\SCM SPILL OVERS\outputs\pobreza\criminalidad\1%\simulacion_1\output_tests.xlsx',lb_vec_157','lb_vec_157');</v>
      </c>
    </row>
    <row r="273" spans="64:344" x14ac:dyDescent="0.3">
      <c r="BL273">
        <v>157</v>
      </c>
      <c r="BM273" s="1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P273">
        <v>157</v>
      </c>
      <c r="CQ273" t="str">
        <f>"% Provincia_"&amp;CP273</f>
        <v>% Provincia_157</v>
      </c>
      <c r="CW273">
        <v>157</v>
      </c>
      <c r="CX273" t="str">
        <f>"%A_"&amp;CW273</f>
        <v>%A_157</v>
      </c>
      <c r="DB273">
        <v>157</v>
      </c>
      <c r="DC273" t="str">
        <f>"% Provincia_"&amp;DB273</f>
        <v>% Provincia_157</v>
      </c>
      <c r="DG273">
        <v>157</v>
      </c>
      <c r="DH273" t="str">
        <f>"% Provincia_"&amp;DG273</f>
        <v>% Provincia_157</v>
      </c>
      <c r="DL273">
        <v>157</v>
      </c>
      <c r="DM273" t="str">
        <f>"% Provincia_"&amp;DL273</f>
        <v>% Provincia_157</v>
      </c>
      <c r="DQ273" s="1"/>
      <c r="EG273">
        <v>95</v>
      </c>
      <c r="EH273" s="3" t="s">
        <v>18</v>
      </c>
      <c r="HS273">
        <v>89</v>
      </c>
      <c r="HT273" t="str">
        <f>"p_value_vec_"&amp;HS273&amp;" = zeros(1,S);"</f>
        <v>p_value_vec_89 = zeros(1,S);</v>
      </c>
      <c r="HZ273">
        <v>133</v>
      </c>
      <c r="IA273" t="str">
        <f>"spillover_test_"&amp;HZ273&amp;" = zeros(1,S);"</f>
        <v>spillover_test_133 = zeros(1,S);</v>
      </c>
      <c r="IG273">
        <v>157</v>
      </c>
      <c r="IH273" t="str">
        <f>"xlswrite('G:\Mi unidad\1. PROYECTOS TELLO 2022\SCM SPILL OVERS\outputs\pobreza\bajo_niv_educ\1%\simulacion_1\output_tests.xlsx',ub_vec_"&amp;IG273&amp;"','ub_vec_"&amp;IG273&amp;"');"</f>
        <v>xlswrite('G:\Mi unidad\1. PROYECTOS TELLO 2022\SCM SPILL OVERS\outputs\pobreza\bajo_niv_educ\1%\simulacion_1\output_tests.xlsx',ub_vec_157','ub_vec_157');</v>
      </c>
      <c r="IU273">
        <v>157</v>
      </c>
      <c r="IV273" t="str">
        <f>"xlswrite('G:\Mi unidad\1. PROYECTOS TELLO 2022\SCM SPILL OVERS\outputs\pobreza\bajo_ingreso\1%\simulacion_1\output_tests.xlsx',ub_vec_"&amp;IU273&amp;"','ub_vec_"&amp;IU273&amp;"');"</f>
        <v>xlswrite('G:\Mi unidad\1. PROYECTOS TELLO 2022\SCM SPILL OVERS\outputs\pobreza\bajo_ingreso\1%\simulacion_1\output_tests.xlsx',ub_vec_157','ub_vec_157');</v>
      </c>
      <c r="JG273">
        <v>157</v>
      </c>
      <c r="JH273" t="str">
        <f>"xlswrite('G:\Mi unidad\1. PROYECTOS TELLO 2022\SCM SPILL OVERS\outputs\pobreza\densidad\1%\simulacion_1\output_tests.xlsx',ub_vec_"&amp;JG273&amp;"','ub_vec_"&amp;JG273&amp;"');"</f>
        <v>xlswrite('G:\Mi unidad\1. PROYECTOS TELLO 2022\SCM SPILL OVERS\outputs\pobreza\densidad\1%\simulacion_1\output_tests.xlsx',ub_vec_157','ub_vec_157');</v>
      </c>
      <c r="JS273">
        <v>157</v>
      </c>
      <c r="JT273" t="str">
        <f>"xlswrite('G:\Mi unidad\1. PROYECTOS TELLO 2022\SCM SPILL OVERS\outputs\pobreza\densidad_g\1%\simulacion_1\output_tests.xlsx',ub_vec_"&amp;JS273&amp;"','ub_vec_"&amp;JS273&amp;"');"</f>
        <v>xlswrite('G:\Mi unidad\1. PROYECTOS TELLO 2022\SCM SPILL OVERS\outputs\pobreza\densidad_g\1%\simulacion_1\output_tests.xlsx',ub_vec_157','ub_vec_157');</v>
      </c>
      <c r="KE273">
        <v>157</v>
      </c>
      <c r="KF273" t="str">
        <f>"xlswrite('G:\Mi unidad\1. PROYECTOS TELLO 2022\SCM SPILL OVERS\outputs\pobreza\distancia_centro_salud\1%\simulacion_1\output_tests.xlsx',ub_vec_"&amp;KE273&amp;"','ub_vec_"&amp;KE273&amp;"');"</f>
        <v>xlswrite('G:\Mi unidad\1. PROYECTOS TELLO 2022\SCM SPILL OVERS\outputs\pobreza\distancia_centro_salud\1%\simulacion_1\output_tests.xlsx',ub_vec_157','ub_vec_157');</v>
      </c>
      <c r="KR273">
        <v>157</v>
      </c>
      <c r="KS273" t="str">
        <f>"xlswrite('G:\Mi unidad\1. PROYECTOS TELLO 2022\SCM SPILL OVERS\outputs\pobreza\informalidad\1%\simulacion_1\output_tests.xlsx',ub_vec_"&amp;KR273&amp;"','ub_vec_"&amp;KR273&amp;"');"</f>
        <v>xlswrite('G:\Mi unidad\1. PROYECTOS TELLO 2022\SCM SPILL OVERS\outputs\pobreza\informalidad\1%\simulacion_1\output_tests.xlsx',ub_vec_157','ub_vec_157');</v>
      </c>
      <c r="LE273">
        <v>157</v>
      </c>
      <c r="LF273" t="str">
        <f>"xlswrite('G:\Mi unidad\1. PROYECTOS TELLO 2022\SCM SPILL OVERS\outputs\pobreza\alimentos\1%\simulacion_1\output_tests.xlsx',ub_vec_"&amp;LE273&amp;"','ub_vec_"&amp;LE273&amp;"');"</f>
        <v>xlswrite('G:\Mi unidad\1. PROYECTOS TELLO 2022\SCM SPILL OVERS\outputs\pobreza\alimentos\1%\simulacion_1\output_tests.xlsx',ub_vec_157','ub_vec_157');</v>
      </c>
      <c r="LL273">
        <v>157</v>
      </c>
      <c r="LM273" t="str">
        <f>"xlswrite('G:\Mi unidad\1. PROYECTOS TELLO 2022\SCM SPILL OVERS\outputs\pobreza\jefe_hogar\1%\simulacion_1\output_tests.xlsx',ub_vec_"&amp;LL273&amp;"','ub_vec_"&amp;LL273&amp;"');"</f>
        <v>xlswrite('G:\Mi unidad\1. PROYECTOS TELLO 2022\SCM SPILL OVERS\outputs\pobreza\jefe_hogar\1%\simulacion_1\output_tests.xlsx',ub_vec_157','ub_vec_157');</v>
      </c>
      <c r="LS273">
        <v>157</v>
      </c>
      <c r="LT273" t="str">
        <f>"xlswrite('G:\Mi unidad\1. PROYECTOS TELLO 2022\SCM SPILL OVERS\outputs\pobreza\mujeres\1%\simulacion_1\output_tests.xlsx',ub_vec_"&amp;LS273&amp;"','ub_vec_"&amp;LS273&amp;"');"</f>
        <v>xlswrite('G:\Mi unidad\1. PROYECTOS TELLO 2022\SCM SPILL OVERS\outputs\pobreza\mujeres\1%\simulacion_1\output_tests.xlsx',ub_vec_157','ub_vec_157');</v>
      </c>
      <c r="ME273">
        <v>157</v>
      </c>
      <c r="MF273" t="str">
        <f>"xlswrite('G:\Mi unidad\1. PROYECTOS TELLO 2022\SCM SPILL OVERS\outputs\pobreza\criminalidad\1%\simulacion_1\output_tests.xlsx',ub_vec_"&amp;ME273&amp;"','ub_vec_"&amp;ME273&amp;"');"</f>
        <v>xlswrite('G:\Mi unidad\1. PROYECTOS TELLO 2022\SCM SPILL OVERS\outputs\pobreza\criminalidad\1%\simulacion_1\output_tests.xlsx',ub_vec_157','ub_vec_157');</v>
      </c>
    </row>
    <row r="274" spans="64:344" x14ac:dyDescent="0.3">
      <c r="BL274">
        <v>157</v>
      </c>
      <c r="BM274" s="1" t="str">
        <f>"A_"&amp;BL272&amp;"(:,ind_"&amp;BL272&amp;" == 0) = [];"</f>
        <v>A_157(:,ind_157 == 0) = [];</v>
      </c>
      <c r="BR274">
        <v>157</v>
      </c>
      <c r="BS274" s="1" t="str">
        <f>"ind_"&amp;BR272&amp;" = xlsread('spillover_bajo_niv_educ_"&amp;BR272&amp;".xlsx')"</f>
        <v>ind_157 = xlsread('spillover_bajo_niv_educ_157.xlsx')</v>
      </c>
      <c r="BX274">
        <v>157</v>
      </c>
      <c r="BY274" s="1" t="str">
        <f>"ind_"&amp;BX272&amp;" = xlsread('spillover_bajo_ingreso_"&amp;BX272&amp;".xlsx')"</f>
        <v>ind_157 = xlsread('spillover_bajo_ingreso_157.xlsx')</v>
      </c>
      <c r="CD274">
        <v>157</v>
      </c>
      <c r="CE274" s="1" t="str">
        <f>"ind_"&amp;CD272&amp;" = xlsread('spillover_densidad_"&amp;CD272&amp;".xlsx')"</f>
        <v>ind_157 = xlsread('spillover_densidad_157.xlsx')</v>
      </c>
      <c r="CJ274">
        <v>157</v>
      </c>
      <c r="CK274" s="1" t="str">
        <f>"ind_"&amp;CJ272&amp;" = xlsread('spillover_densidad_g_"&amp;CJ272&amp;".xlsx')"</f>
        <v>ind_157 = xlsread('spillover_densidad_g_157.xlsx')</v>
      </c>
      <c r="CP274">
        <v>157</v>
      </c>
      <c r="CQ274" s="1" t="str">
        <f>"ind_"&amp;CP272&amp;" = xlsread('spillover_tiempo_cs_"&amp;CP272&amp;".xlsx')"</f>
        <v>ind_157 = xlsread('spillover_tiempo_cs_157.xlsx')</v>
      </c>
      <c r="CW274">
        <v>157</v>
      </c>
      <c r="CX274" t="str">
        <f>"% Provincia_"&amp;CW274</f>
        <v>% Provincia_157</v>
      </c>
      <c r="DB274">
        <v>157</v>
      </c>
      <c r="DC274" s="1" t="str">
        <f>"ind_"&amp;DB272&amp;" = xlsread('spillover_criminalidad_"&amp;DB272&amp;".xlsx')"</f>
        <v>ind_157 = xlsread('spillover_criminalidad_157.xlsx')</v>
      </c>
      <c r="DG274">
        <v>157</v>
      </c>
      <c r="DH274" s="1" t="str">
        <f>"ind_"&amp;DG272&amp;" = xlsread('spillover_jefe_hogar_"&amp;DG272&amp;".xlsx')"</f>
        <v>ind_157 = xlsread('spillover_jefe_hogar_157.xlsx')</v>
      </c>
      <c r="DL274">
        <v>157</v>
      </c>
      <c r="DM274" s="1" t="str">
        <f>"ind_"&amp;DL272&amp;" = xlsread('spillover_mujeres_"&amp;DL272&amp;".xlsx')"</f>
        <v>ind_157 = xlsread('spillover_mujeres_157.xlsx')</v>
      </c>
      <c r="DQ274" s="1"/>
      <c r="EG274">
        <v>100</v>
      </c>
      <c r="EH274" s="3" t="str">
        <f>"%PROVINCIA "&amp;EG274</f>
        <v>%PROVINCIA 100</v>
      </c>
      <c r="HS274">
        <v>89</v>
      </c>
      <c r="HT274" t="str">
        <f>"lb_vec_"&amp;HS274&amp;" = zeros(1,S);"</f>
        <v>lb_vec_89 = zeros(1,S);</v>
      </c>
      <c r="HZ274">
        <v>133</v>
      </c>
      <c r="IA274" t="s">
        <v>35</v>
      </c>
      <c r="IG274">
        <v>157</v>
      </c>
      <c r="IH274" t="str">
        <f>"xlswrite('G:\Mi unidad\1. PROYECTOS TELLO 2022\SCM SPILL OVERS\outputs\pobreza\bajo_niv_educ\1%\simulacion_1\output_tests.xlsx',p_value_vec_"&amp;IG274&amp;"','p_value_vec_"&amp;IG274&amp;"');"</f>
        <v>xlswrite('G:\Mi unidad\1. PROYECTOS TELLO 2022\SCM SPILL OVERS\outputs\pobreza\bajo_niv_educ\1%\simulacion_1\output_tests.xlsx',p_value_vec_157','p_value_vec_157');</v>
      </c>
      <c r="IU274">
        <v>157</v>
      </c>
      <c r="IV274" t="str">
        <f>"xlswrite('G:\Mi unidad\1. PROYECTOS TELLO 2022\SCM SPILL OVERS\outputs\pobreza\bajo_ingreso\1%\simulacion_1\output_tests.xlsx',p_value_vec_"&amp;IU274&amp;"','p_value_vec_"&amp;IU274&amp;"');"</f>
        <v>xlswrite('G:\Mi unidad\1. PROYECTOS TELLO 2022\SCM SPILL OVERS\outputs\pobreza\bajo_ingreso\1%\simulacion_1\output_tests.xlsx',p_value_vec_157','p_value_vec_157');</v>
      </c>
      <c r="JG274">
        <v>157</v>
      </c>
      <c r="JH274" t="str">
        <f>"xlswrite('G:\Mi unidad\1. PROYECTOS TELLO 2022\SCM SPILL OVERS\outputs\pobreza\densidad\1%\simulacion_1\output_tests.xlsx',p_value_vec_"&amp;JG274&amp;"','p_value_vec_"&amp;JG274&amp;"');"</f>
        <v>xlswrite('G:\Mi unidad\1. PROYECTOS TELLO 2022\SCM SPILL OVERS\outputs\pobreza\densidad\1%\simulacion_1\output_tests.xlsx',p_value_vec_157','p_value_vec_157');</v>
      </c>
      <c r="JS274">
        <v>157</v>
      </c>
      <c r="JT274" t="str">
        <f>"xlswrite('G:\Mi unidad\1. PROYECTOS TELLO 2022\SCM SPILL OVERS\outputs\pobreza\densidad_g\1%\simulacion_1\output_tests.xlsx',p_value_vec_"&amp;JS274&amp;"','p_value_vec_"&amp;JS274&amp;"');"</f>
        <v>xlswrite('G:\Mi unidad\1. PROYECTOS TELLO 2022\SCM SPILL OVERS\outputs\pobreza\densidad_g\1%\simulacion_1\output_tests.xlsx',p_value_vec_157','p_value_vec_157');</v>
      </c>
      <c r="KE274">
        <v>157</v>
      </c>
      <c r="KF274" t="str">
        <f>"xlswrite('G:\Mi unidad\1. PROYECTOS TELLO 2022\SCM SPILL OVERS\outputs\pobreza\distancia_centro_salud\1%\simulacion_1\output_tests.xlsx',p_value_vec_"&amp;KE274&amp;"','p_value_vec_"&amp;KE274&amp;"');"</f>
        <v>xlswrite('G:\Mi unidad\1. PROYECTOS TELLO 2022\SCM SPILL OVERS\outputs\pobreza\distancia_centro_salud\1%\simulacion_1\output_tests.xlsx',p_value_vec_157','p_value_vec_157');</v>
      </c>
      <c r="KR274">
        <v>157</v>
      </c>
      <c r="KS274" t="str">
        <f>"xlswrite('G:\Mi unidad\1. PROYECTOS TELLO 2022\SCM SPILL OVERS\outputs\pobreza\informalidad\1%\simulacion_1\output_tests.xlsx',p_value_vec_"&amp;KR274&amp;"','p_value_vec_"&amp;KR274&amp;"');"</f>
        <v>xlswrite('G:\Mi unidad\1. PROYECTOS TELLO 2022\SCM SPILL OVERS\outputs\pobreza\informalidad\1%\simulacion_1\output_tests.xlsx',p_value_vec_157','p_value_vec_157');</v>
      </c>
      <c r="LE274">
        <v>157</v>
      </c>
      <c r="LF274" t="str">
        <f>"xlswrite('G:\Mi unidad\1. PROYECTOS TELLO 2022\SCM SPILL OVERS\outputs\pobreza\alimentos\1%\simulacion_1\output_tests.xlsx',p_value_vec_"&amp;LE274&amp;"','p_value_vec_"&amp;LE274&amp;"');"</f>
        <v>xlswrite('G:\Mi unidad\1. PROYECTOS TELLO 2022\SCM SPILL OVERS\outputs\pobreza\alimentos\1%\simulacion_1\output_tests.xlsx',p_value_vec_157','p_value_vec_157');</v>
      </c>
      <c r="LL274">
        <v>157</v>
      </c>
      <c r="LM274" t="str">
        <f>"xlswrite('G:\Mi unidad\1. PROYECTOS TELLO 2022\SCM SPILL OVERS\outputs\pobreza\jefe_hogar\1%\simulacion_1\output_tests.xlsx',p_value_vec_"&amp;LL274&amp;"','p_value_vec_"&amp;LL274&amp;"');"</f>
        <v>xlswrite('G:\Mi unidad\1. PROYECTOS TELLO 2022\SCM SPILL OVERS\outputs\pobreza\jefe_hogar\1%\simulacion_1\output_tests.xlsx',p_value_vec_157','p_value_vec_157');</v>
      </c>
      <c r="LS274">
        <v>157</v>
      </c>
      <c r="LT274" t="str">
        <f>"xlswrite('G:\Mi unidad\1. PROYECTOS TELLO 2022\SCM SPILL OVERS\outputs\pobreza\mujeres\1%\simulacion_1\output_tests.xlsx',p_value_vec_"&amp;LS274&amp;"','p_value_vec_"&amp;LS274&amp;"');"</f>
        <v>xlswrite('G:\Mi unidad\1. PROYECTOS TELLO 2022\SCM SPILL OVERS\outputs\pobreza\mujeres\1%\simulacion_1\output_tests.xlsx',p_value_vec_157','p_value_vec_157');</v>
      </c>
      <c r="ME274">
        <v>157</v>
      </c>
      <c r="MF274" t="str">
        <f>"xlswrite('G:\Mi unidad\1. PROYECTOS TELLO 2022\SCM SPILL OVERS\outputs\pobreza\criminalidad\1%\simulacion_1\output_tests.xlsx',p_value_vec_"&amp;ME274&amp;"','p_value_vec_"&amp;ME274&amp;"');"</f>
        <v>xlswrite('G:\Mi unidad\1. PROYECTOS TELLO 2022\SCM SPILL OVERS\outputs\pobreza\criminalidad\1%\simulacion_1\output_tests.xlsx',p_value_vec_157','p_value_vec_157');</v>
      </c>
    </row>
    <row r="275" spans="64:344" x14ac:dyDescent="0.3">
      <c r="BL275">
        <v>157</v>
      </c>
      <c r="BR275">
        <v>157</v>
      </c>
      <c r="BS275" s="1" t="str">
        <f>"A_"&amp;BR272&amp;" = eye(N);"</f>
        <v>A_157 = eye(N);</v>
      </c>
      <c r="BX275">
        <v>157</v>
      </c>
      <c r="BY275" s="1" t="str">
        <f>"A_"&amp;BX272&amp;" = eye(N);"</f>
        <v>A_157 = eye(N);</v>
      </c>
      <c r="CD275">
        <v>157</v>
      </c>
      <c r="CE275" s="1" t="str">
        <f>"A_"&amp;CD272&amp;" = eye(N);"</f>
        <v>A_157 = eye(N);</v>
      </c>
      <c r="CJ275">
        <v>157</v>
      </c>
      <c r="CK275" s="1" t="str">
        <f>"A_"&amp;CJ272&amp;" = eye(N);"</f>
        <v>A_157 = eye(N);</v>
      </c>
      <c r="CP275">
        <v>157</v>
      </c>
      <c r="CQ275" s="1" t="str">
        <f>"A_"&amp;CP272&amp;" = eye(N);"</f>
        <v>A_157 = eye(N);</v>
      </c>
      <c r="CW275">
        <v>157</v>
      </c>
      <c r="CX275" s="1" t="str">
        <f>"ind_"&amp;CW273&amp;" = xlsread('spillover_alimentos_"&amp;CW273&amp;".xlsx')"</f>
        <v>ind_157 = xlsread('spillover_alimentos_157.xlsx')</v>
      </c>
      <c r="DB275">
        <v>157</v>
      </c>
      <c r="DC275" s="1" t="str">
        <f>"A_"&amp;DB272&amp;" = eye(N);"</f>
        <v>A_157 = eye(N);</v>
      </c>
      <c r="DG275">
        <v>157</v>
      </c>
      <c r="DH275" s="1" t="str">
        <f>"A_"&amp;DG272&amp;" = eye(N);"</f>
        <v>A_157 = eye(N);</v>
      </c>
      <c r="DL275">
        <v>157</v>
      </c>
      <c r="DM275" s="1" t="str">
        <f>"A_"&amp;DL272&amp;" = eye(N);"</f>
        <v>A_157 = eye(N);</v>
      </c>
      <c r="DQ275" s="1"/>
      <c r="EG275">
        <v>100</v>
      </c>
      <c r="EH275" s="3" t="s">
        <v>17</v>
      </c>
      <c r="HS275">
        <v>89</v>
      </c>
      <c r="HT275" t="str">
        <f>"ub_vec_"&amp;HS275&amp;" = zeros(1,S);"</f>
        <v>ub_vec_89 = zeros(1,S);</v>
      </c>
      <c r="HZ275">
        <v>133</v>
      </c>
      <c r="IA275" t="s">
        <v>36</v>
      </c>
      <c r="IG275">
        <v>157</v>
      </c>
      <c r="IH275" t="str">
        <f>"xlswrite('G:\Mi unidad\1. PROYECTOS TELLO 2022\SCM SPILL OVERS\outputs\pobreza\bajo_niv_educ\1%\simulacion_1\output_tests.xlsx',alpha1_hat_vec_"&amp;IG275&amp;"','alpha1_hat_vec_"&amp;IG275&amp;"');"</f>
        <v>xlswrite('G:\Mi unidad\1. PROYECTOS TELLO 2022\SCM SPILL OVERS\outputs\pobreza\bajo_niv_educ\1%\simulacion_1\output_tests.xlsx',alpha1_hat_vec_157','alpha1_hat_vec_157');</v>
      </c>
      <c r="IU275">
        <v>157</v>
      </c>
      <c r="IV275" t="str">
        <f>"xlswrite('G:\Mi unidad\1. PROYECTOS TELLO 2022\SCM SPILL OVERS\outputs\pobreza\bajo_ingreso\1%\simulacion_1\output_tests.xlsx',alpha1_hat_vec_"&amp;IU275&amp;"','alpha1_hat_vec_"&amp;IU275&amp;"');"</f>
        <v>xlswrite('G:\Mi unidad\1. PROYECTOS TELLO 2022\SCM SPILL OVERS\outputs\pobreza\bajo_ingreso\1%\simulacion_1\output_tests.xlsx',alpha1_hat_vec_157','alpha1_hat_vec_157');</v>
      </c>
      <c r="JG275">
        <v>157</v>
      </c>
      <c r="JH275" t="str">
        <f>"xlswrite('G:\Mi unidad\1. PROYECTOS TELLO 2022\SCM SPILL OVERS\outputs\pobreza\densidad\1%\simulacion_1\output_tests.xlsx',alpha1_hat_vec_"&amp;JG275&amp;"','alpha1_hat_vec_"&amp;JG275&amp;"');"</f>
        <v>xlswrite('G:\Mi unidad\1. PROYECTOS TELLO 2022\SCM SPILL OVERS\outputs\pobreza\densidad\1%\simulacion_1\output_tests.xlsx',alpha1_hat_vec_157','alpha1_hat_vec_157');</v>
      </c>
      <c r="JS275">
        <v>157</v>
      </c>
      <c r="JT275" t="str">
        <f>"xlswrite('G:\Mi unidad\1. PROYECTOS TELLO 2022\SCM SPILL OVERS\outputs\pobreza\densidad_g\1%\simulacion_1\output_tests.xlsx',alpha1_hat_vec_"&amp;JS275&amp;"','alpha1_hat_vec_"&amp;JS275&amp;"');"</f>
        <v>xlswrite('G:\Mi unidad\1. PROYECTOS TELLO 2022\SCM SPILL OVERS\outputs\pobreza\densidad_g\1%\simulacion_1\output_tests.xlsx',alpha1_hat_vec_157','alpha1_hat_vec_157');</v>
      </c>
      <c r="KE275">
        <v>157</v>
      </c>
      <c r="KF275" t="str">
        <f>"xlswrite('G:\Mi unidad\1. PROYECTOS TELLO 2022\SCM SPILL OVERS\outputs\pobreza\distancia_centro_salud\1%\simulacion_1\output_tests.xlsx',alpha1_hat_vec_"&amp;KE275&amp;"','alpha1_hat_vec_"&amp;KE275&amp;"');"</f>
        <v>xlswrite('G:\Mi unidad\1. PROYECTOS TELLO 2022\SCM SPILL OVERS\outputs\pobreza\distancia_centro_salud\1%\simulacion_1\output_tests.xlsx',alpha1_hat_vec_157','alpha1_hat_vec_157');</v>
      </c>
      <c r="KR275">
        <v>157</v>
      </c>
      <c r="KS275" t="str">
        <f>"xlswrite('G:\Mi unidad\1. PROYECTOS TELLO 2022\SCM SPILL OVERS\outputs\pobreza\informalidad\1%\simulacion_1\output_tests.xlsx',alpha1_hat_vec_"&amp;KR275&amp;"','alpha1_hat_vec_"&amp;KR275&amp;"');"</f>
        <v>xlswrite('G:\Mi unidad\1. PROYECTOS TELLO 2022\SCM SPILL OVERS\outputs\pobreza\informalidad\1%\simulacion_1\output_tests.xlsx',alpha1_hat_vec_157','alpha1_hat_vec_157');</v>
      </c>
      <c r="LE275">
        <v>157</v>
      </c>
      <c r="LF275" t="str">
        <f>"xlswrite('G:\Mi unidad\1. PROYECTOS TELLO 2022\SCM SPILL OVERS\outputs\pobreza\alimentos\1%\simulacion_1\output_tests.xlsx',alpha1_hat_vec_"&amp;LE275&amp;"','alpha1_hat_vec_"&amp;LE275&amp;"');"</f>
        <v>xlswrite('G:\Mi unidad\1. PROYECTOS TELLO 2022\SCM SPILL OVERS\outputs\pobreza\alimentos\1%\simulacion_1\output_tests.xlsx',alpha1_hat_vec_157','alpha1_hat_vec_157');</v>
      </c>
      <c r="LL275">
        <v>157</v>
      </c>
      <c r="LM275" t="str">
        <f>"xlswrite('G:\Mi unidad\1. PROYECTOS TELLO 2022\SCM SPILL OVERS\outputs\pobreza\jefe_hogar\1%\simulacion_1\output_tests.xlsx',alpha1_hat_vec_"&amp;LL275&amp;"','alpha1_hat_vec_"&amp;LL275&amp;"');"</f>
        <v>xlswrite('G:\Mi unidad\1. PROYECTOS TELLO 2022\SCM SPILL OVERS\outputs\pobreza\jefe_hogar\1%\simulacion_1\output_tests.xlsx',alpha1_hat_vec_157','alpha1_hat_vec_157');</v>
      </c>
      <c r="LS275">
        <v>157</v>
      </c>
      <c r="LT275" t="str">
        <f>"xlswrite('G:\Mi unidad\1. PROYECTOS TELLO 2022\SCM SPILL OVERS\outputs\pobreza\mujeres\1%\simulacion_1\output_tests.xlsx',alpha1_hat_vec_"&amp;LS275&amp;"','alpha1_hat_vec_"&amp;LS275&amp;"');"</f>
        <v>xlswrite('G:\Mi unidad\1. PROYECTOS TELLO 2022\SCM SPILL OVERS\outputs\pobreza\mujeres\1%\simulacion_1\output_tests.xlsx',alpha1_hat_vec_157','alpha1_hat_vec_157');</v>
      </c>
      <c r="ME275">
        <v>157</v>
      </c>
      <c r="MF275" t="str">
        <f>"xlswrite('G:\Mi unidad\1. PROYECTOS TELLO 2022\SCM SPILL OVERS\outputs\pobreza\criminalidad\1%\simulacion_1\output_tests.xlsx',alpha1_hat_vec_"&amp;ME275&amp;"','alpha1_hat_vec_"&amp;ME275&amp;"');"</f>
        <v>xlswrite('G:\Mi unidad\1. PROYECTOS TELLO 2022\SCM SPILL OVERS\outputs\pobreza\criminalidad\1%\simulacion_1\output_tests.xlsx',alpha1_hat_vec_157','alpha1_hat_vec_157');</v>
      </c>
    </row>
    <row r="276" spans="64:344" x14ac:dyDescent="0.3">
      <c r="BL276">
        <v>157</v>
      </c>
      <c r="BR276">
        <v>157</v>
      </c>
      <c r="BS276" s="1" t="str">
        <f>"A_"&amp;BR272&amp;"(:,ind_"&amp;BR272&amp;" == 0) = [];"</f>
        <v>A_157(:,ind_157 == 0) = [];</v>
      </c>
      <c r="BX276">
        <v>157</v>
      </c>
      <c r="BY276" s="1" t="str">
        <f>"A_"&amp;BX272&amp;"(:,ind_"&amp;BX272&amp;" == 0) = [];"</f>
        <v>A_157(:,ind_157 == 0) = [];</v>
      </c>
      <c r="CD276">
        <v>157</v>
      </c>
      <c r="CE276" s="1" t="str">
        <f>"A_"&amp;CD272&amp;"(:,ind_"&amp;CD272&amp;" == 0) = [];"</f>
        <v>A_157(:,ind_157 == 0) = [];</v>
      </c>
      <c r="CJ276">
        <v>157</v>
      </c>
      <c r="CK276" s="1" t="str">
        <f>"A_"&amp;CJ272&amp;"(:,ind_"&amp;CJ272&amp;" == 0) = [];"</f>
        <v>A_157(:,ind_157 == 0) = [];</v>
      </c>
      <c r="CP276">
        <v>157</v>
      </c>
      <c r="CQ276" s="1" t="str">
        <f>"A_"&amp;CP272&amp;"(:,ind_"&amp;CP272&amp;" == 0) = [];"</f>
        <v>A_157(:,ind_157 == 0) = [];</v>
      </c>
      <c r="CW276">
        <v>157</v>
      </c>
      <c r="CX276" s="1" t="str">
        <f>"A_"&amp;CW273&amp;" = eye(N);"</f>
        <v>A_157 = eye(N);</v>
      </c>
      <c r="DB276">
        <v>157</v>
      </c>
      <c r="DC276" s="1" t="str">
        <f>"A_"&amp;DB272&amp;"(:,ind_"&amp;DB272&amp;" == 0) = [];"</f>
        <v>A_157(:,ind_157 == 0) = [];</v>
      </c>
      <c r="DG276">
        <v>157</v>
      </c>
      <c r="DH276" s="1" t="str">
        <f>"A_"&amp;DG272&amp;"(:,ind_"&amp;DG272&amp;" == 0) = [];"</f>
        <v>A_157(:,ind_157 == 0) = [];</v>
      </c>
      <c r="DL276">
        <v>157</v>
      </c>
      <c r="DM276" s="1" t="str">
        <f>"A_"&amp;DL272&amp;"(:,ind_"&amp;DL272&amp;" == 0) = [];"</f>
        <v>A_157(:,ind_157 == 0) = [];</v>
      </c>
      <c r="DQ276" s="1"/>
      <c r="EG276">
        <v>100</v>
      </c>
      <c r="EH276" s="1" t="str">
        <f>"Y_Ts_"&amp;EG276&amp;" = Y_"&amp;EG276&amp;"(:,T+s);"</f>
        <v>Y_Ts_100 = Y_100(:,T+s);</v>
      </c>
      <c r="HS276">
        <v>89</v>
      </c>
      <c r="HT276" t="s">
        <v>35</v>
      </c>
      <c r="HZ276">
        <v>133</v>
      </c>
      <c r="IA276" t="s">
        <v>37</v>
      </c>
      <c r="IG276">
        <v>157</v>
      </c>
      <c r="IH276" t="str">
        <f>"xlswrite('G:\Mi unidad\1. PROYECTOS TELLO 2022\SCM SPILL OVERS\outputs\pobreza\bajo_niv_educ\1%\simulacion_1\output_tests.xlsx',spillover_test_"&amp;IG276&amp;"','sp_test_"&amp;IG276&amp;"');"</f>
        <v>xlswrite('G:\Mi unidad\1. PROYECTOS TELLO 2022\SCM SPILL OVERS\outputs\pobreza\bajo_niv_educ\1%\simulacion_1\output_tests.xlsx',spillover_test_157','sp_test_157');</v>
      </c>
      <c r="IU276">
        <v>157</v>
      </c>
      <c r="IV276" t="str">
        <f>"xlswrite('G:\Mi unidad\1. PROYECTOS TELLO 2022\SCM SPILL OVERS\outputs\pobreza\bajo_ingreso\1%\simulacion_1\output_tests.xlsx',spillover_test_"&amp;IU276&amp;"','sp_test_"&amp;IU276&amp;"');"</f>
        <v>xlswrite('G:\Mi unidad\1. PROYECTOS TELLO 2022\SCM SPILL OVERS\outputs\pobreza\bajo_ingreso\1%\simulacion_1\output_tests.xlsx',spillover_test_157','sp_test_157');</v>
      </c>
      <c r="JG276">
        <v>157</v>
      </c>
      <c r="JH276" t="str">
        <f>"xlswrite('G:\Mi unidad\1. PROYECTOS TELLO 2022\SCM SPILL OVERS\outputs\pobreza\densidad\1%\simulacion_1\output_tests.xlsx',spillover_test_"&amp;JG276&amp;"','sp_test_"&amp;JG276&amp;"');"</f>
        <v>xlswrite('G:\Mi unidad\1. PROYECTOS TELLO 2022\SCM SPILL OVERS\outputs\pobreza\densidad\1%\simulacion_1\output_tests.xlsx',spillover_test_157','sp_test_157');</v>
      </c>
      <c r="JS276">
        <v>157</v>
      </c>
      <c r="JT276" t="str">
        <f>"xlswrite('G:\Mi unidad\1. PROYECTOS TELLO 2022\SCM SPILL OVERS\outputs\pobreza\densidad_g\1%\simulacion_1\output_tests.xlsx',spillover_test_"&amp;JS276&amp;"','sp_test_"&amp;JS276&amp;"');"</f>
        <v>xlswrite('G:\Mi unidad\1. PROYECTOS TELLO 2022\SCM SPILL OVERS\outputs\pobreza\densidad_g\1%\simulacion_1\output_tests.xlsx',spillover_test_157','sp_test_157');</v>
      </c>
      <c r="KE276">
        <v>157</v>
      </c>
      <c r="KF276" t="str">
        <f>"xlswrite('G:\Mi unidad\1. PROYECTOS TELLO 2022\SCM SPILL OVERS\outputs\pobreza\distancia_centro_salud\1%\simulacion_1\output_tests.xlsx',spillover_test_"&amp;KE276&amp;"','sp_test_"&amp;KE276&amp;"');"</f>
        <v>xlswrite('G:\Mi unidad\1. PROYECTOS TELLO 2022\SCM SPILL OVERS\outputs\pobreza\distancia_centro_salud\1%\simulacion_1\output_tests.xlsx',spillover_test_157','sp_test_157');</v>
      </c>
      <c r="KR276">
        <v>157</v>
      </c>
      <c r="KS276" t="str">
        <f>"xlswrite('G:\Mi unidad\1. PROYECTOS TELLO 2022\SCM SPILL OVERS\outputs\pobreza\informalidad\1%\simulacion_1\output_tests.xlsx',spillover_test_"&amp;KR276&amp;"','sp_test_"&amp;KR276&amp;"');"</f>
        <v>xlswrite('G:\Mi unidad\1. PROYECTOS TELLO 2022\SCM SPILL OVERS\outputs\pobreza\informalidad\1%\simulacion_1\output_tests.xlsx',spillover_test_157','sp_test_157');</v>
      </c>
      <c r="LE276">
        <v>157</v>
      </c>
      <c r="LF276" t="str">
        <f>"xlswrite('G:\Mi unidad\1. PROYECTOS TELLO 2022\SCM SPILL OVERS\outputs\pobreza\alimentos\1%\simulacion_1\output_tests.xlsx',spillover_test_"&amp;LE276&amp;"','sp_test_"&amp;LE276&amp;"');"</f>
        <v>xlswrite('G:\Mi unidad\1. PROYECTOS TELLO 2022\SCM SPILL OVERS\outputs\pobreza\alimentos\1%\simulacion_1\output_tests.xlsx',spillover_test_157','sp_test_157');</v>
      </c>
      <c r="LL276">
        <v>157</v>
      </c>
      <c r="LM276" t="str">
        <f>"xlswrite('G:\Mi unidad\1. PROYECTOS TELLO 2022\SCM SPILL OVERS\outputs\pobreza\jefe_hogar\1%\simulacion_1\output_tests.xlsx',spillover_test_"&amp;LL276&amp;"','sp_test_"&amp;LL276&amp;"');"</f>
        <v>xlswrite('G:\Mi unidad\1. PROYECTOS TELLO 2022\SCM SPILL OVERS\outputs\pobreza\jefe_hogar\1%\simulacion_1\output_tests.xlsx',spillover_test_157','sp_test_157');</v>
      </c>
      <c r="LS276">
        <v>157</v>
      </c>
      <c r="LT276" t="str">
        <f>"xlswrite('G:\Mi unidad\1. PROYECTOS TELLO 2022\SCM SPILL OVERS\outputs\pobreza\mujeres\1%\simulacion_1\output_tests.xlsx',spillover_test_"&amp;LS276&amp;"','sp_test_"&amp;LS276&amp;"');"</f>
        <v>xlswrite('G:\Mi unidad\1. PROYECTOS TELLO 2022\SCM SPILL OVERS\outputs\pobreza\mujeres\1%\simulacion_1\output_tests.xlsx',spillover_test_157','sp_test_157');</v>
      </c>
      <c r="ME276">
        <v>157</v>
      </c>
      <c r="MF276" t="str">
        <f>"xlswrite('G:\Mi unidad\1. PROYECTOS TELLO 2022\SCM SPILL OVERS\outputs\pobreza\criminalidad\1%\simulacion_1\output_tests.xlsx',spillover_test_"&amp;ME276&amp;"','sp_test_"&amp;ME276&amp;"');"</f>
        <v>xlswrite('G:\Mi unidad\1. PROYECTOS TELLO 2022\SCM SPILL OVERS\outputs\pobreza\criminalidad\1%\simulacion_1\output_tests.xlsx',spillover_test_157','sp_test_157');</v>
      </c>
    </row>
    <row r="277" spans="64:344" x14ac:dyDescent="0.3">
      <c r="BL277">
        <v>158</v>
      </c>
      <c r="BM277" s="1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P277">
        <v>158</v>
      </c>
      <c r="CQ277" t="str">
        <f>"%A_"&amp;CP277</f>
        <v>%A_158</v>
      </c>
      <c r="CW277">
        <v>158</v>
      </c>
      <c r="CX277" s="1" t="str">
        <f>"A_"&amp;CW273&amp;"(:,ind_"&amp;CW273&amp;" == 0) = [];"</f>
        <v>A_157(:,ind_157 == 0) = [];</v>
      </c>
      <c r="DB277">
        <v>158</v>
      </c>
      <c r="DC277" t="str">
        <f>"%A_"&amp;DB277</f>
        <v>%A_158</v>
      </c>
      <c r="DG277">
        <v>158</v>
      </c>
      <c r="DH277" t="str">
        <f>"%A_"&amp;DG277</f>
        <v>%A_158</v>
      </c>
      <c r="DL277">
        <v>158</v>
      </c>
      <c r="DM277" t="str">
        <f>"%A_"&amp;DL277</f>
        <v>%A_158</v>
      </c>
      <c r="DQ277" s="1"/>
      <c r="EG277">
        <v>100</v>
      </c>
      <c r="EH277" s="1" t="str">
        <f>"gamma_hat_"&amp;EG276&amp;" = (A_"&amp;EG276&amp;"'*M_hat_"&amp;EG276&amp;"*A_"&amp;EG276&amp;")\(A_"&amp;EG276&amp;"'*(eye(N)-B_hat_"&amp;EG276&amp;")'*((eye(N)-B_hat_"&amp;EG276&amp;")*Y_Ts_"&amp;EG276&amp;"-a_hat_"&amp;EG276&amp;"));"</f>
        <v>gamma_hat_100 = (A_100'*M_hat_100*A_100)\(A_100'*(eye(N)-B_hat_100)'*((eye(N)-B_hat_100)*Y_Ts_100-a_hat_100));</v>
      </c>
      <c r="HS277">
        <v>89</v>
      </c>
      <c r="HT277" t="str">
        <f>"    [p_value_"&amp;HS277&amp; ",lb_"&amp;HS277&amp;",ub_"&amp;HS277&amp;"] = sp_andrews_te(Y_pre_"&amp;HS277&amp;",pobreza_"&amp;HS277&amp;"(:,T+s),A_"&amp;HS277&amp;",C,.05);"</f>
        <v xml:space="preserve">    [p_value_89,lb_89,ub_89] = sp_andrews_te(Y_pre_89,pobreza_89(:,T+s),A_89,C,.05);</v>
      </c>
      <c r="HZ277">
        <v>133</v>
      </c>
      <c r="IA277" t="str">
        <f>"    spillover_test_"&amp;HZ277&amp;"(s) = sp_andrews(Y_pre_"&amp;HZ277&amp;",pobreza_"&amp;HZ277&amp;"(:,T+s),A_"&amp;HZ277&amp;",C,d,alpha_sig);"</f>
        <v xml:space="preserve">    spillover_test_133(s) = sp_andrews(Y_pre_133,pobreza_133(:,T+s),A_133,C,d,alpha_sig);</v>
      </c>
      <c r="IG277">
        <v>158</v>
      </c>
      <c r="IH277" t="str">
        <f>"xlswrite('G:\Mi unidad\1. PROYECTOS TELLO 2022\SCM SPILL OVERS\outputs\pobreza\bajo_niv_educ\1%\simulacion_1\output_tests.xlsx',lb_vec_"&amp;IG277&amp;"','lb_vec_"&amp;IG277&amp;"');"</f>
        <v>xlswrite('G:\Mi unidad\1. PROYECTOS TELLO 2022\SCM SPILL OVERS\outputs\pobreza\bajo_niv_educ\1%\simulacion_1\output_tests.xlsx',lb_vec_158','lb_vec_158');</v>
      </c>
      <c r="IU277">
        <v>158</v>
      </c>
      <c r="IV277" t="str">
        <f>"xlswrite('G:\Mi unidad\1. PROYECTOS TELLO 2022\SCM SPILL OVERS\outputs\pobreza\bajo_ingreso\1%\simulacion_1\output_tests.xlsx',lb_vec_"&amp;IU277&amp;"','lb_vec_"&amp;IU277&amp;"');"</f>
        <v>xlswrite('G:\Mi unidad\1. PROYECTOS TELLO 2022\SCM SPILL OVERS\outputs\pobreza\bajo_ingreso\1%\simulacion_1\output_tests.xlsx',lb_vec_158','lb_vec_158');</v>
      </c>
      <c r="JG277">
        <v>158</v>
      </c>
      <c r="JH277" t="str">
        <f>"xlswrite('G:\Mi unidad\1. PROYECTOS TELLO 2022\SCM SPILL OVERS\outputs\pobreza\densidad\1%\simulacion_1\output_tests.xlsx',lb_vec_"&amp;JG277&amp;"','lb_vec_"&amp;JG277&amp;"');"</f>
        <v>xlswrite('G:\Mi unidad\1. PROYECTOS TELLO 2022\SCM SPILL OVERS\outputs\pobreza\densidad\1%\simulacion_1\output_tests.xlsx',lb_vec_158','lb_vec_158');</v>
      </c>
      <c r="JS277">
        <v>158</v>
      </c>
      <c r="JT277" t="str">
        <f>"xlswrite('G:\Mi unidad\1. PROYECTOS TELLO 2022\SCM SPILL OVERS\outputs\pobreza\densidad_g\1%\simulacion_1\output_tests.xlsx',lb_vec_"&amp;JS277&amp;"','lb_vec_"&amp;JS277&amp;"');"</f>
        <v>xlswrite('G:\Mi unidad\1. PROYECTOS TELLO 2022\SCM SPILL OVERS\outputs\pobreza\densidad_g\1%\simulacion_1\output_tests.xlsx',lb_vec_158','lb_vec_158');</v>
      </c>
      <c r="KE277">
        <v>158</v>
      </c>
      <c r="KF277" t="str">
        <f>"xlswrite('G:\Mi unidad\1. PROYECTOS TELLO 2022\SCM SPILL OVERS\outputs\pobreza\distancia_centro_salud\1%\simulacion_1\output_tests.xlsx',lb_vec_"&amp;KE277&amp;"','lb_vec_"&amp;KE277&amp;"');"</f>
        <v>xlswrite('G:\Mi unidad\1. PROYECTOS TELLO 2022\SCM SPILL OVERS\outputs\pobreza\distancia_centro_salud\1%\simulacion_1\output_tests.xlsx',lb_vec_158','lb_vec_158');</v>
      </c>
      <c r="KR277">
        <v>158</v>
      </c>
      <c r="KS277" t="str">
        <f>"xlswrite('G:\Mi unidad\1. PROYECTOS TELLO 2022\SCM SPILL OVERS\outputs\pobreza\informalidad\1%\simulacion_1\output_tests.xlsx',lb_vec_"&amp;KR277&amp;"','lb_vec_"&amp;KR277&amp;"');"</f>
        <v>xlswrite('G:\Mi unidad\1. PROYECTOS TELLO 2022\SCM SPILL OVERS\outputs\pobreza\informalidad\1%\simulacion_1\output_tests.xlsx',lb_vec_158','lb_vec_158');</v>
      </c>
      <c r="LE277">
        <v>158</v>
      </c>
      <c r="LF277" t="str">
        <f>"xlswrite('G:\Mi unidad\1. PROYECTOS TELLO 2022\SCM SPILL OVERS\outputs\pobreza\alimentos\1%\simulacion_1\output_tests.xlsx',lb_vec_"&amp;LE277&amp;"','lb_vec_"&amp;LE277&amp;"');"</f>
        <v>xlswrite('G:\Mi unidad\1. PROYECTOS TELLO 2022\SCM SPILL OVERS\outputs\pobreza\alimentos\1%\simulacion_1\output_tests.xlsx',lb_vec_158','lb_vec_158');</v>
      </c>
      <c r="LL277">
        <v>158</v>
      </c>
      <c r="LM277" t="str">
        <f>"xlswrite('G:\Mi unidad\1. PROYECTOS TELLO 2022\SCM SPILL OVERS\outputs\pobreza\jefe_hogar\1%\simulacion_1\output_tests.xlsx',lb_vec_"&amp;LL277&amp;"','lb_vec_"&amp;LL277&amp;"');"</f>
        <v>xlswrite('G:\Mi unidad\1. PROYECTOS TELLO 2022\SCM SPILL OVERS\outputs\pobreza\jefe_hogar\1%\simulacion_1\output_tests.xlsx',lb_vec_158','lb_vec_158');</v>
      </c>
      <c r="LS277">
        <v>158</v>
      </c>
      <c r="LT277" t="str">
        <f>"xlswrite('G:\Mi unidad\1. PROYECTOS TELLO 2022\SCM SPILL OVERS\outputs\pobreza\mujeres\1%\simulacion_1\output_tests.xlsx',lb_vec_"&amp;LS277&amp;"','lb_vec_"&amp;LS277&amp;"');"</f>
        <v>xlswrite('G:\Mi unidad\1. PROYECTOS TELLO 2022\SCM SPILL OVERS\outputs\pobreza\mujeres\1%\simulacion_1\output_tests.xlsx',lb_vec_158','lb_vec_158');</v>
      </c>
      <c r="ME277">
        <v>158</v>
      </c>
      <c r="MF277" t="str">
        <f>"xlswrite('G:\Mi unidad\1. PROYECTOS TELLO 2022\SCM SPILL OVERS\outputs\pobreza\criminalidad\1%\simulacion_1\output_tests.xlsx',lb_vec_"&amp;ME277&amp;"','lb_vec_"&amp;ME277&amp;"');"</f>
        <v>xlswrite('G:\Mi unidad\1. PROYECTOS TELLO 2022\SCM SPILL OVERS\outputs\pobreza\criminalidad\1%\simulacion_1\output_tests.xlsx',lb_vec_158','lb_vec_158');</v>
      </c>
    </row>
    <row r="278" spans="64:344" x14ac:dyDescent="0.3">
      <c r="BL278">
        <v>158</v>
      </c>
      <c r="BM278" s="1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P278">
        <v>158</v>
      </c>
      <c r="CQ278" t="str">
        <f>"% Provincia_"&amp;CP278</f>
        <v>% Provincia_158</v>
      </c>
      <c r="CW278">
        <v>158</v>
      </c>
      <c r="CX278" t="str">
        <f>"%A_"&amp;CW278</f>
        <v>%A_158</v>
      </c>
      <c r="DB278">
        <v>158</v>
      </c>
      <c r="DC278" t="str">
        <f>"% Provincia_"&amp;DB278</f>
        <v>% Provincia_158</v>
      </c>
      <c r="DG278">
        <v>158</v>
      </c>
      <c r="DH278" t="str">
        <f>"% Provincia_"&amp;DG278</f>
        <v>% Provincia_158</v>
      </c>
      <c r="DL278">
        <v>158</v>
      </c>
      <c r="DM278" t="str">
        <f>"% Provincia_"&amp;DL278</f>
        <v>% Provincia_158</v>
      </c>
      <c r="DQ278" s="1"/>
      <c r="EG278">
        <v>100</v>
      </c>
      <c r="EH278" s="1" t="str">
        <f>"alpha_hat_"&amp;EG278&amp;" = A_"&amp;EG278&amp;"*gamma_hat_"&amp;EG278&amp;";"</f>
        <v>alpha_hat_100 = A_100*gamma_hat_100;</v>
      </c>
      <c r="HS278">
        <v>89</v>
      </c>
      <c r="HT278" t="str">
        <f>"    p_value_vec_"&amp;HS278&amp;"(s) = p_value_"&amp;HS278&amp;";"</f>
        <v xml:space="preserve">    p_value_vec_89(s) = p_value_89;</v>
      </c>
      <c r="HZ278">
        <v>133</v>
      </c>
      <c r="IA278" t="s">
        <v>18</v>
      </c>
      <c r="IG278">
        <v>158</v>
      </c>
      <c r="IH278" t="str">
        <f>"xlswrite('G:\Mi unidad\1. PROYECTOS TELLO 2022\SCM SPILL OVERS\outputs\pobreza\bajo_niv_educ\1%\simulacion_1\output_tests.xlsx',ub_vec_"&amp;IG278&amp;"','ub_vec_"&amp;IG278&amp;"');"</f>
        <v>xlswrite('G:\Mi unidad\1. PROYECTOS TELLO 2022\SCM SPILL OVERS\outputs\pobreza\bajo_niv_educ\1%\simulacion_1\output_tests.xlsx',ub_vec_158','ub_vec_158');</v>
      </c>
      <c r="IU278">
        <v>158</v>
      </c>
      <c r="IV278" t="str">
        <f>"xlswrite('G:\Mi unidad\1. PROYECTOS TELLO 2022\SCM SPILL OVERS\outputs\pobreza\bajo_ingreso\1%\simulacion_1\output_tests.xlsx',ub_vec_"&amp;IU278&amp;"','ub_vec_"&amp;IU278&amp;"');"</f>
        <v>xlswrite('G:\Mi unidad\1. PROYECTOS TELLO 2022\SCM SPILL OVERS\outputs\pobreza\bajo_ingreso\1%\simulacion_1\output_tests.xlsx',ub_vec_158','ub_vec_158');</v>
      </c>
      <c r="JG278">
        <v>158</v>
      </c>
      <c r="JH278" t="str">
        <f>"xlswrite('G:\Mi unidad\1. PROYECTOS TELLO 2022\SCM SPILL OVERS\outputs\pobreza\densidad\1%\simulacion_1\output_tests.xlsx',ub_vec_"&amp;JG278&amp;"','ub_vec_"&amp;JG278&amp;"');"</f>
        <v>xlswrite('G:\Mi unidad\1. PROYECTOS TELLO 2022\SCM SPILL OVERS\outputs\pobreza\densidad\1%\simulacion_1\output_tests.xlsx',ub_vec_158','ub_vec_158');</v>
      </c>
      <c r="JS278">
        <v>158</v>
      </c>
      <c r="JT278" t="str">
        <f>"xlswrite('G:\Mi unidad\1. PROYECTOS TELLO 2022\SCM SPILL OVERS\outputs\pobreza\densidad_g\1%\simulacion_1\output_tests.xlsx',ub_vec_"&amp;JS278&amp;"','ub_vec_"&amp;JS278&amp;"');"</f>
        <v>xlswrite('G:\Mi unidad\1. PROYECTOS TELLO 2022\SCM SPILL OVERS\outputs\pobreza\densidad_g\1%\simulacion_1\output_tests.xlsx',ub_vec_158','ub_vec_158');</v>
      </c>
      <c r="KE278">
        <v>158</v>
      </c>
      <c r="KF278" t="str">
        <f>"xlswrite('G:\Mi unidad\1. PROYECTOS TELLO 2022\SCM SPILL OVERS\outputs\pobreza\distancia_centro_salud\1%\simulacion_1\output_tests.xlsx',ub_vec_"&amp;KE278&amp;"','ub_vec_"&amp;KE278&amp;"');"</f>
        <v>xlswrite('G:\Mi unidad\1. PROYECTOS TELLO 2022\SCM SPILL OVERS\outputs\pobreza\distancia_centro_salud\1%\simulacion_1\output_tests.xlsx',ub_vec_158','ub_vec_158');</v>
      </c>
      <c r="KR278">
        <v>158</v>
      </c>
      <c r="KS278" t="str">
        <f>"xlswrite('G:\Mi unidad\1. PROYECTOS TELLO 2022\SCM SPILL OVERS\outputs\pobreza\informalidad\1%\simulacion_1\output_tests.xlsx',ub_vec_"&amp;KR278&amp;"','ub_vec_"&amp;KR278&amp;"');"</f>
        <v>xlswrite('G:\Mi unidad\1. PROYECTOS TELLO 2022\SCM SPILL OVERS\outputs\pobreza\informalidad\1%\simulacion_1\output_tests.xlsx',ub_vec_158','ub_vec_158');</v>
      </c>
      <c r="LE278">
        <v>158</v>
      </c>
      <c r="LF278" t="str">
        <f>"xlswrite('G:\Mi unidad\1. PROYECTOS TELLO 2022\SCM SPILL OVERS\outputs\pobreza\alimentos\1%\simulacion_1\output_tests.xlsx',ub_vec_"&amp;LE278&amp;"','ub_vec_"&amp;LE278&amp;"');"</f>
        <v>xlswrite('G:\Mi unidad\1. PROYECTOS TELLO 2022\SCM SPILL OVERS\outputs\pobreza\alimentos\1%\simulacion_1\output_tests.xlsx',ub_vec_158','ub_vec_158');</v>
      </c>
      <c r="LL278">
        <v>158</v>
      </c>
      <c r="LM278" t="str">
        <f>"xlswrite('G:\Mi unidad\1. PROYECTOS TELLO 2022\SCM SPILL OVERS\outputs\pobreza\jefe_hogar\1%\simulacion_1\output_tests.xlsx',ub_vec_"&amp;LL278&amp;"','ub_vec_"&amp;LL278&amp;"');"</f>
        <v>xlswrite('G:\Mi unidad\1. PROYECTOS TELLO 2022\SCM SPILL OVERS\outputs\pobreza\jefe_hogar\1%\simulacion_1\output_tests.xlsx',ub_vec_158','ub_vec_158');</v>
      </c>
      <c r="LS278">
        <v>158</v>
      </c>
      <c r="LT278" t="str">
        <f>"xlswrite('G:\Mi unidad\1. PROYECTOS TELLO 2022\SCM SPILL OVERS\outputs\pobreza\mujeres\1%\simulacion_1\output_tests.xlsx',ub_vec_"&amp;LS278&amp;"','ub_vec_"&amp;LS278&amp;"');"</f>
        <v>xlswrite('G:\Mi unidad\1. PROYECTOS TELLO 2022\SCM SPILL OVERS\outputs\pobreza\mujeres\1%\simulacion_1\output_tests.xlsx',ub_vec_158','ub_vec_158');</v>
      </c>
      <c r="ME278">
        <v>158</v>
      </c>
      <c r="MF278" t="str">
        <f>"xlswrite('G:\Mi unidad\1. PROYECTOS TELLO 2022\SCM SPILL OVERS\outputs\pobreza\criminalidad\1%\simulacion_1\output_tests.xlsx',ub_vec_"&amp;ME278&amp;"','ub_vec_"&amp;ME278&amp;"');"</f>
        <v>xlswrite('G:\Mi unidad\1. PROYECTOS TELLO 2022\SCM SPILL OVERS\outputs\pobreza\criminalidad\1%\simulacion_1\output_tests.xlsx',ub_vec_158','ub_vec_158');</v>
      </c>
    </row>
    <row r="279" spans="64:344" x14ac:dyDescent="0.3">
      <c r="BL279">
        <v>158</v>
      </c>
      <c r="BM279" s="1" t="str">
        <f>"A_"&amp;BL277&amp;"(:,ind_"&amp;BL277&amp;" == 0) = [];"</f>
        <v>A_158(:,ind_158 == 0) = [];</v>
      </c>
      <c r="BR279">
        <v>158</v>
      </c>
      <c r="BS279" s="1" t="str">
        <f>"ind_"&amp;BR277&amp;" = xlsread('spillover_bajo_niv_educ_"&amp;BR277&amp;".xlsx')"</f>
        <v>ind_158 = xlsread('spillover_bajo_niv_educ_158.xlsx')</v>
      </c>
      <c r="BX279">
        <v>158</v>
      </c>
      <c r="BY279" s="1" t="str">
        <f>"ind_"&amp;BX277&amp;" = xlsread('spillover_bajo_ingreso_"&amp;BX277&amp;".xlsx')"</f>
        <v>ind_158 = xlsread('spillover_bajo_ingreso_158.xlsx')</v>
      </c>
      <c r="CD279">
        <v>158</v>
      </c>
      <c r="CE279" s="1" t="str">
        <f>"ind_"&amp;CD277&amp;" = xlsread('spillover_densidad_"&amp;CD277&amp;".xlsx')"</f>
        <v>ind_158 = xlsread('spillover_densidad_158.xlsx')</v>
      </c>
      <c r="CJ279">
        <v>158</v>
      </c>
      <c r="CK279" s="1" t="str">
        <f>"ind_"&amp;CJ277&amp;" = xlsread('spillover_densidad_g_"&amp;CJ277&amp;".xlsx')"</f>
        <v>ind_158 = xlsread('spillover_densidad_g_158.xlsx')</v>
      </c>
      <c r="CP279">
        <v>158</v>
      </c>
      <c r="CQ279" s="1" t="str">
        <f>"ind_"&amp;CP277&amp;" = xlsread('spillover_tiempo_cs_"&amp;CP277&amp;".xlsx')"</f>
        <v>ind_158 = xlsread('spillover_tiempo_cs_158.xlsx')</v>
      </c>
      <c r="CW279">
        <v>158</v>
      </c>
      <c r="CX279" t="str">
        <f>"% Provincia_"&amp;CW279</f>
        <v>% Provincia_158</v>
      </c>
      <c r="DB279">
        <v>158</v>
      </c>
      <c r="DC279" s="1" t="str">
        <f>"ind_"&amp;DB277&amp;" = xlsread('spillover_criminalidad_"&amp;DB277&amp;".xlsx')"</f>
        <v>ind_158 = xlsread('spillover_criminalidad_158.xlsx')</v>
      </c>
      <c r="DG279">
        <v>158</v>
      </c>
      <c r="DH279" s="1" t="str">
        <f>"ind_"&amp;DG277&amp;" = xlsread('spillover_jefe_hogar_"&amp;DG277&amp;".xlsx')"</f>
        <v>ind_158 = xlsread('spillover_jefe_hogar_158.xlsx')</v>
      </c>
      <c r="DL279">
        <v>158</v>
      </c>
      <c r="DM279" s="1" t="str">
        <f>"ind_"&amp;DL277&amp;" = xlsread('spillover_mujeres_"&amp;DL277&amp;".xlsx')"</f>
        <v>ind_158 = xlsread('spillover_mujeres_158.xlsx')</v>
      </c>
      <c r="DQ279" s="1"/>
      <c r="EG279">
        <v>100</v>
      </c>
      <c r="EH279" s="1" t="str">
        <f>"alpha1_hat_vec_"&amp;EG279&amp;"(s) = alpha_hat_"&amp;EG279&amp;"(1);"</f>
        <v>alpha1_hat_vec_100(s) = alpha_hat_100(1);</v>
      </c>
      <c r="HS279">
        <v>89</v>
      </c>
      <c r="HT279" t="str">
        <f>"    lb_vec_"&amp;HS279&amp;"(s) = lb_"&amp;HS279&amp;";"</f>
        <v xml:space="preserve">    lb_vec_89(s) = lb_89;</v>
      </c>
      <c r="HZ279">
        <v>139</v>
      </c>
      <c r="IA279" t="str">
        <f>"spillover_test_"&amp;HZ279&amp;" = zeros(1,S);"</f>
        <v>spillover_test_139 = zeros(1,S);</v>
      </c>
      <c r="IG279">
        <v>158</v>
      </c>
      <c r="IH279" t="str">
        <f>"xlswrite('G:\Mi unidad\1. PROYECTOS TELLO 2022\SCM SPILL OVERS\outputs\pobreza\bajo_niv_educ\1%\simulacion_1\output_tests.xlsx',p_value_vec_"&amp;IG279&amp;"','p_value_vec_"&amp;IG279&amp;"');"</f>
        <v>xlswrite('G:\Mi unidad\1. PROYECTOS TELLO 2022\SCM SPILL OVERS\outputs\pobreza\bajo_niv_educ\1%\simulacion_1\output_tests.xlsx',p_value_vec_158','p_value_vec_158');</v>
      </c>
      <c r="IU279">
        <v>158</v>
      </c>
      <c r="IV279" t="str">
        <f>"xlswrite('G:\Mi unidad\1. PROYECTOS TELLO 2022\SCM SPILL OVERS\outputs\pobreza\bajo_ingreso\1%\simulacion_1\output_tests.xlsx',p_value_vec_"&amp;IU279&amp;"','p_value_vec_"&amp;IU279&amp;"');"</f>
        <v>xlswrite('G:\Mi unidad\1. PROYECTOS TELLO 2022\SCM SPILL OVERS\outputs\pobreza\bajo_ingreso\1%\simulacion_1\output_tests.xlsx',p_value_vec_158','p_value_vec_158');</v>
      </c>
      <c r="JG279">
        <v>158</v>
      </c>
      <c r="JH279" t="str">
        <f>"xlswrite('G:\Mi unidad\1. PROYECTOS TELLO 2022\SCM SPILL OVERS\outputs\pobreza\densidad\1%\simulacion_1\output_tests.xlsx',p_value_vec_"&amp;JG279&amp;"','p_value_vec_"&amp;JG279&amp;"');"</f>
        <v>xlswrite('G:\Mi unidad\1. PROYECTOS TELLO 2022\SCM SPILL OVERS\outputs\pobreza\densidad\1%\simulacion_1\output_tests.xlsx',p_value_vec_158','p_value_vec_158');</v>
      </c>
      <c r="JS279">
        <v>158</v>
      </c>
      <c r="JT279" t="str">
        <f>"xlswrite('G:\Mi unidad\1. PROYECTOS TELLO 2022\SCM SPILL OVERS\outputs\pobreza\densidad_g\1%\simulacion_1\output_tests.xlsx',p_value_vec_"&amp;JS279&amp;"','p_value_vec_"&amp;JS279&amp;"');"</f>
        <v>xlswrite('G:\Mi unidad\1. PROYECTOS TELLO 2022\SCM SPILL OVERS\outputs\pobreza\densidad_g\1%\simulacion_1\output_tests.xlsx',p_value_vec_158','p_value_vec_158');</v>
      </c>
      <c r="KE279">
        <v>158</v>
      </c>
      <c r="KF279" t="str">
        <f>"xlswrite('G:\Mi unidad\1. PROYECTOS TELLO 2022\SCM SPILL OVERS\outputs\pobreza\distancia_centro_salud\1%\simulacion_1\output_tests.xlsx',p_value_vec_"&amp;KE279&amp;"','p_value_vec_"&amp;KE279&amp;"');"</f>
        <v>xlswrite('G:\Mi unidad\1. PROYECTOS TELLO 2022\SCM SPILL OVERS\outputs\pobreza\distancia_centro_salud\1%\simulacion_1\output_tests.xlsx',p_value_vec_158','p_value_vec_158');</v>
      </c>
      <c r="KR279">
        <v>158</v>
      </c>
      <c r="KS279" t="str">
        <f>"xlswrite('G:\Mi unidad\1. PROYECTOS TELLO 2022\SCM SPILL OVERS\outputs\pobreza\informalidad\1%\simulacion_1\output_tests.xlsx',p_value_vec_"&amp;KR279&amp;"','p_value_vec_"&amp;KR279&amp;"');"</f>
        <v>xlswrite('G:\Mi unidad\1. PROYECTOS TELLO 2022\SCM SPILL OVERS\outputs\pobreza\informalidad\1%\simulacion_1\output_tests.xlsx',p_value_vec_158','p_value_vec_158');</v>
      </c>
      <c r="LE279">
        <v>158</v>
      </c>
      <c r="LF279" t="str">
        <f>"xlswrite('G:\Mi unidad\1. PROYECTOS TELLO 2022\SCM SPILL OVERS\outputs\pobreza\alimentos\1%\simulacion_1\output_tests.xlsx',p_value_vec_"&amp;LE279&amp;"','p_value_vec_"&amp;LE279&amp;"');"</f>
        <v>xlswrite('G:\Mi unidad\1. PROYECTOS TELLO 2022\SCM SPILL OVERS\outputs\pobreza\alimentos\1%\simulacion_1\output_tests.xlsx',p_value_vec_158','p_value_vec_158');</v>
      </c>
      <c r="LL279">
        <v>158</v>
      </c>
      <c r="LM279" t="str">
        <f>"xlswrite('G:\Mi unidad\1. PROYECTOS TELLO 2022\SCM SPILL OVERS\outputs\pobreza\jefe_hogar\1%\simulacion_1\output_tests.xlsx',p_value_vec_"&amp;LL279&amp;"','p_value_vec_"&amp;LL279&amp;"');"</f>
        <v>xlswrite('G:\Mi unidad\1. PROYECTOS TELLO 2022\SCM SPILL OVERS\outputs\pobreza\jefe_hogar\1%\simulacion_1\output_tests.xlsx',p_value_vec_158','p_value_vec_158');</v>
      </c>
      <c r="LS279">
        <v>158</v>
      </c>
      <c r="LT279" t="str">
        <f>"xlswrite('G:\Mi unidad\1. PROYECTOS TELLO 2022\SCM SPILL OVERS\outputs\pobreza\mujeres\1%\simulacion_1\output_tests.xlsx',p_value_vec_"&amp;LS279&amp;"','p_value_vec_"&amp;LS279&amp;"');"</f>
        <v>xlswrite('G:\Mi unidad\1. PROYECTOS TELLO 2022\SCM SPILL OVERS\outputs\pobreza\mujeres\1%\simulacion_1\output_tests.xlsx',p_value_vec_158','p_value_vec_158');</v>
      </c>
      <c r="ME279">
        <v>158</v>
      </c>
      <c r="MF279" t="str">
        <f>"xlswrite('G:\Mi unidad\1. PROYECTOS TELLO 2022\SCM SPILL OVERS\outputs\pobreza\criminalidad\1%\simulacion_1\output_tests.xlsx',p_value_vec_"&amp;ME279&amp;"','p_value_vec_"&amp;ME279&amp;"');"</f>
        <v>xlswrite('G:\Mi unidad\1. PROYECTOS TELLO 2022\SCM SPILL OVERS\outputs\pobreza\criminalidad\1%\simulacion_1\output_tests.xlsx',p_value_vec_158','p_value_vec_158');</v>
      </c>
    </row>
    <row r="280" spans="64:344" x14ac:dyDescent="0.3">
      <c r="BL280">
        <v>158</v>
      </c>
      <c r="BR280">
        <v>158</v>
      </c>
      <c r="BS280" s="1" t="str">
        <f>"A_"&amp;BR277&amp;" = eye(N);"</f>
        <v>A_158 = eye(N);</v>
      </c>
      <c r="BX280">
        <v>158</v>
      </c>
      <c r="BY280" s="1" t="str">
        <f>"A_"&amp;BX277&amp;" = eye(N);"</f>
        <v>A_158 = eye(N);</v>
      </c>
      <c r="CD280">
        <v>158</v>
      </c>
      <c r="CE280" s="1" t="str">
        <f>"A_"&amp;CD277&amp;" = eye(N);"</f>
        <v>A_158 = eye(N);</v>
      </c>
      <c r="CJ280">
        <v>158</v>
      </c>
      <c r="CK280" s="1" t="str">
        <f>"A_"&amp;CJ277&amp;" = eye(N);"</f>
        <v>A_158 = eye(N);</v>
      </c>
      <c r="CP280">
        <v>158</v>
      </c>
      <c r="CQ280" s="1" t="str">
        <f>"A_"&amp;CP277&amp;" = eye(N);"</f>
        <v>A_158 = eye(N);</v>
      </c>
      <c r="CW280">
        <v>158</v>
      </c>
      <c r="CX280" s="1" t="str">
        <f>"ind_"&amp;CW278&amp;" = xlsread('spillover_alimentos_"&amp;CW278&amp;".xlsx')"</f>
        <v>ind_158 = xlsread('spillover_alimentos_158.xlsx')</v>
      </c>
      <c r="DB280">
        <v>158</v>
      </c>
      <c r="DC280" s="1" t="str">
        <f>"A_"&amp;DB277&amp;" = eye(N);"</f>
        <v>A_158 = eye(N);</v>
      </c>
      <c r="DG280">
        <v>158</v>
      </c>
      <c r="DH280" s="1" t="str">
        <f>"A_"&amp;DG277&amp;" = eye(N);"</f>
        <v>A_158 = eye(N);</v>
      </c>
      <c r="DL280">
        <v>158</v>
      </c>
      <c r="DM280" s="1" t="str">
        <f>"A_"&amp;DL277&amp;" = eye(N);"</f>
        <v>A_158 = eye(N);</v>
      </c>
      <c r="DQ280" s="1"/>
      <c r="EG280">
        <v>100</v>
      </c>
      <c r="EH280" s="1" t="str">
        <f>"synthetic_control_sp_"&amp;EG280&amp;"(T+s) = Y_"&amp;EG280&amp;"(1,T+s)-alpha1_hat_vec_"&amp;EG280&amp;"(s);"</f>
        <v>synthetic_control_sp_100(T+s) = Y_100(1,T+s)-alpha1_hat_vec_100(s);</v>
      </c>
      <c r="HS280">
        <v>89</v>
      </c>
      <c r="HT280" t="str">
        <f>"    ub_vec_"&amp;HS280&amp;"(s) = ub_"&amp;HS279&amp;";"</f>
        <v xml:space="preserve">    ub_vec_89(s) = ub_89;</v>
      </c>
      <c r="HZ280">
        <v>139</v>
      </c>
      <c r="IA280" t="s">
        <v>35</v>
      </c>
      <c r="IG280">
        <v>158</v>
      </c>
      <c r="IH280" t="str">
        <f>"xlswrite('G:\Mi unidad\1. PROYECTOS TELLO 2022\SCM SPILL OVERS\outputs\pobreza\bajo_niv_educ\1%\simulacion_1\output_tests.xlsx',alpha1_hat_vec_"&amp;IG280&amp;"','alpha1_hat_vec_"&amp;IG280&amp;"');"</f>
        <v>xlswrite('G:\Mi unidad\1. PROYECTOS TELLO 2022\SCM SPILL OVERS\outputs\pobreza\bajo_niv_educ\1%\simulacion_1\output_tests.xlsx',alpha1_hat_vec_158','alpha1_hat_vec_158');</v>
      </c>
      <c r="IU280">
        <v>158</v>
      </c>
      <c r="IV280" t="str">
        <f>"xlswrite('G:\Mi unidad\1. PROYECTOS TELLO 2022\SCM SPILL OVERS\outputs\pobreza\bajo_ingreso\1%\simulacion_1\output_tests.xlsx',alpha1_hat_vec_"&amp;IU280&amp;"','alpha1_hat_vec_"&amp;IU280&amp;"');"</f>
        <v>xlswrite('G:\Mi unidad\1. PROYECTOS TELLO 2022\SCM SPILL OVERS\outputs\pobreza\bajo_ingreso\1%\simulacion_1\output_tests.xlsx',alpha1_hat_vec_158','alpha1_hat_vec_158');</v>
      </c>
      <c r="JG280">
        <v>158</v>
      </c>
      <c r="JH280" t="str">
        <f>"xlswrite('G:\Mi unidad\1. PROYECTOS TELLO 2022\SCM SPILL OVERS\outputs\pobreza\densidad\1%\simulacion_1\output_tests.xlsx',alpha1_hat_vec_"&amp;JG280&amp;"','alpha1_hat_vec_"&amp;JG280&amp;"');"</f>
        <v>xlswrite('G:\Mi unidad\1. PROYECTOS TELLO 2022\SCM SPILL OVERS\outputs\pobreza\densidad\1%\simulacion_1\output_tests.xlsx',alpha1_hat_vec_158','alpha1_hat_vec_158');</v>
      </c>
      <c r="JS280">
        <v>158</v>
      </c>
      <c r="JT280" t="str">
        <f>"xlswrite('G:\Mi unidad\1. PROYECTOS TELLO 2022\SCM SPILL OVERS\outputs\pobreza\densidad_g\1%\simulacion_1\output_tests.xlsx',alpha1_hat_vec_"&amp;JS280&amp;"','alpha1_hat_vec_"&amp;JS280&amp;"');"</f>
        <v>xlswrite('G:\Mi unidad\1. PROYECTOS TELLO 2022\SCM SPILL OVERS\outputs\pobreza\densidad_g\1%\simulacion_1\output_tests.xlsx',alpha1_hat_vec_158','alpha1_hat_vec_158');</v>
      </c>
      <c r="KE280">
        <v>158</v>
      </c>
      <c r="KF280" t="str">
        <f>"xlswrite('G:\Mi unidad\1. PROYECTOS TELLO 2022\SCM SPILL OVERS\outputs\pobreza\distancia_centro_salud\1%\simulacion_1\output_tests.xlsx',alpha1_hat_vec_"&amp;KE280&amp;"','alpha1_hat_vec_"&amp;KE280&amp;"');"</f>
        <v>xlswrite('G:\Mi unidad\1. PROYECTOS TELLO 2022\SCM SPILL OVERS\outputs\pobreza\distancia_centro_salud\1%\simulacion_1\output_tests.xlsx',alpha1_hat_vec_158','alpha1_hat_vec_158');</v>
      </c>
      <c r="KR280">
        <v>158</v>
      </c>
      <c r="KS280" t="str">
        <f>"xlswrite('G:\Mi unidad\1. PROYECTOS TELLO 2022\SCM SPILL OVERS\outputs\pobreza\informalidad\1%\simulacion_1\output_tests.xlsx',alpha1_hat_vec_"&amp;KR280&amp;"','alpha1_hat_vec_"&amp;KR280&amp;"');"</f>
        <v>xlswrite('G:\Mi unidad\1. PROYECTOS TELLO 2022\SCM SPILL OVERS\outputs\pobreza\informalidad\1%\simulacion_1\output_tests.xlsx',alpha1_hat_vec_158','alpha1_hat_vec_158');</v>
      </c>
      <c r="LE280">
        <v>158</v>
      </c>
      <c r="LF280" t="str">
        <f>"xlswrite('G:\Mi unidad\1. PROYECTOS TELLO 2022\SCM SPILL OVERS\outputs\pobreza\alimentos\1%\simulacion_1\output_tests.xlsx',alpha1_hat_vec_"&amp;LE280&amp;"','alpha1_hat_vec_"&amp;LE280&amp;"');"</f>
        <v>xlswrite('G:\Mi unidad\1. PROYECTOS TELLO 2022\SCM SPILL OVERS\outputs\pobreza\alimentos\1%\simulacion_1\output_tests.xlsx',alpha1_hat_vec_158','alpha1_hat_vec_158');</v>
      </c>
      <c r="LL280">
        <v>158</v>
      </c>
      <c r="LM280" t="str">
        <f>"xlswrite('G:\Mi unidad\1. PROYECTOS TELLO 2022\SCM SPILL OVERS\outputs\pobreza\jefe_hogar\1%\simulacion_1\output_tests.xlsx',alpha1_hat_vec_"&amp;LL280&amp;"','alpha1_hat_vec_"&amp;LL280&amp;"');"</f>
        <v>xlswrite('G:\Mi unidad\1. PROYECTOS TELLO 2022\SCM SPILL OVERS\outputs\pobreza\jefe_hogar\1%\simulacion_1\output_tests.xlsx',alpha1_hat_vec_158','alpha1_hat_vec_158');</v>
      </c>
      <c r="LS280">
        <v>158</v>
      </c>
      <c r="LT280" t="str">
        <f>"xlswrite('G:\Mi unidad\1. PROYECTOS TELLO 2022\SCM SPILL OVERS\outputs\pobreza\mujeres\1%\simulacion_1\output_tests.xlsx',alpha1_hat_vec_"&amp;LS280&amp;"','alpha1_hat_vec_"&amp;LS280&amp;"');"</f>
        <v>xlswrite('G:\Mi unidad\1. PROYECTOS TELLO 2022\SCM SPILL OVERS\outputs\pobreza\mujeres\1%\simulacion_1\output_tests.xlsx',alpha1_hat_vec_158','alpha1_hat_vec_158');</v>
      </c>
      <c r="ME280">
        <v>158</v>
      </c>
      <c r="MF280" t="str">
        <f>"xlswrite('G:\Mi unidad\1. PROYECTOS TELLO 2022\SCM SPILL OVERS\outputs\pobreza\criminalidad\1%\simulacion_1\output_tests.xlsx',alpha1_hat_vec_"&amp;ME280&amp;"','alpha1_hat_vec_"&amp;ME280&amp;"');"</f>
        <v>xlswrite('G:\Mi unidad\1. PROYECTOS TELLO 2022\SCM SPILL OVERS\outputs\pobreza\criminalidad\1%\simulacion_1\output_tests.xlsx',alpha1_hat_vec_158','alpha1_hat_vec_158');</v>
      </c>
    </row>
    <row r="281" spans="64:344" x14ac:dyDescent="0.3">
      <c r="BL281">
        <v>158</v>
      </c>
      <c r="BR281">
        <v>158</v>
      </c>
      <c r="BS281" s="1" t="str">
        <f>"A_"&amp;BR277&amp;"(:,ind_"&amp;BR277&amp;" == 0) = [];"</f>
        <v>A_158(:,ind_158 == 0) = [];</v>
      </c>
      <c r="BX281">
        <v>158</v>
      </c>
      <c r="BY281" s="1" t="str">
        <f>"A_"&amp;BX277&amp;"(:,ind_"&amp;BX277&amp;" == 0) = [];"</f>
        <v>A_158(:,ind_158 == 0) = [];</v>
      </c>
      <c r="CD281">
        <v>158</v>
      </c>
      <c r="CE281" s="1" t="str">
        <f>"A_"&amp;CD277&amp;"(:,ind_"&amp;CD277&amp;" == 0) = [];"</f>
        <v>A_158(:,ind_158 == 0) = [];</v>
      </c>
      <c r="CJ281">
        <v>158</v>
      </c>
      <c r="CK281" s="1" t="str">
        <f>"A_"&amp;CJ277&amp;"(:,ind_"&amp;CJ277&amp;" == 0) = [];"</f>
        <v>A_158(:,ind_158 == 0) = [];</v>
      </c>
      <c r="CP281">
        <v>158</v>
      </c>
      <c r="CQ281" s="1" t="str">
        <f>"A_"&amp;CP277&amp;"(:,ind_"&amp;CP277&amp;" == 0) = [];"</f>
        <v>A_158(:,ind_158 == 0) = [];</v>
      </c>
      <c r="CW281">
        <v>158</v>
      </c>
      <c r="CX281" s="1" t="str">
        <f>"A_"&amp;CW278&amp;" = eye(N);"</f>
        <v>A_158 = eye(N);</v>
      </c>
      <c r="DB281">
        <v>158</v>
      </c>
      <c r="DC281" s="1" t="str">
        <f>"A_"&amp;DB277&amp;"(:,ind_"&amp;DB277&amp;" == 0) = [];"</f>
        <v>A_158(:,ind_158 == 0) = [];</v>
      </c>
      <c r="DG281">
        <v>158</v>
      </c>
      <c r="DH281" s="1" t="str">
        <f>"A_"&amp;DG277&amp;"(:,ind_"&amp;DG277&amp;" == 0) = [];"</f>
        <v>A_158(:,ind_158 == 0) = [];</v>
      </c>
      <c r="DL281">
        <v>158</v>
      </c>
      <c r="DM281" s="1" t="str">
        <f>"A_"&amp;DL277&amp;"(:,ind_"&amp;DL277&amp;" == 0) = [];"</f>
        <v>A_158(:,ind_158 == 0) = [];</v>
      </c>
      <c r="DQ281" s="1"/>
      <c r="EG281">
        <v>100</v>
      </c>
      <c r="EH281" s="3" t="s">
        <v>18</v>
      </c>
      <c r="HS281">
        <v>89</v>
      </c>
      <c r="HT281" t="s">
        <v>18</v>
      </c>
      <c r="HZ281">
        <v>139</v>
      </c>
      <c r="IA281" t="s">
        <v>36</v>
      </c>
      <c r="IG281">
        <v>158</v>
      </c>
      <c r="IH281" t="str">
        <f>"xlswrite('G:\Mi unidad\1. PROYECTOS TELLO 2022\SCM SPILL OVERS\outputs\pobreza\bajo_niv_educ\1%\simulacion_1\output_tests.xlsx',spillover_test_"&amp;IG281&amp;"','sp_test_"&amp;IG281&amp;"');"</f>
        <v>xlswrite('G:\Mi unidad\1. PROYECTOS TELLO 2022\SCM SPILL OVERS\outputs\pobreza\bajo_niv_educ\1%\simulacion_1\output_tests.xlsx',spillover_test_158','sp_test_158');</v>
      </c>
      <c r="IU281">
        <v>158</v>
      </c>
      <c r="IV281" t="str">
        <f>"xlswrite('G:\Mi unidad\1. PROYECTOS TELLO 2022\SCM SPILL OVERS\outputs\pobreza\bajo_ingreso\1%\simulacion_1\output_tests.xlsx',spillover_test_"&amp;IU281&amp;"','sp_test_"&amp;IU281&amp;"');"</f>
        <v>xlswrite('G:\Mi unidad\1. PROYECTOS TELLO 2022\SCM SPILL OVERS\outputs\pobreza\bajo_ingreso\1%\simulacion_1\output_tests.xlsx',spillover_test_158','sp_test_158');</v>
      </c>
      <c r="JG281">
        <v>158</v>
      </c>
      <c r="JH281" t="str">
        <f>"xlswrite('G:\Mi unidad\1. PROYECTOS TELLO 2022\SCM SPILL OVERS\outputs\pobreza\densidad\1%\simulacion_1\output_tests.xlsx',spillover_test_"&amp;JG281&amp;"','sp_test_"&amp;JG281&amp;"');"</f>
        <v>xlswrite('G:\Mi unidad\1. PROYECTOS TELLO 2022\SCM SPILL OVERS\outputs\pobreza\densidad\1%\simulacion_1\output_tests.xlsx',spillover_test_158','sp_test_158');</v>
      </c>
      <c r="JS281">
        <v>158</v>
      </c>
      <c r="JT281" t="str">
        <f>"xlswrite('G:\Mi unidad\1. PROYECTOS TELLO 2022\SCM SPILL OVERS\outputs\pobreza\densidad_g\1%\simulacion_1\output_tests.xlsx',spillover_test_"&amp;JS281&amp;"','sp_test_"&amp;JS281&amp;"');"</f>
        <v>xlswrite('G:\Mi unidad\1. PROYECTOS TELLO 2022\SCM SPILL OVERS\outputs\pobreza\densidad_g\1%\simulacion_1\output_tests.xlsx',spillover_test_158','sp_test_158');</v>
      </c>
      <c r="KE281">
        <v>158</v>
      </c>
      <c r="KF281" t="str">
        <f>"xlswrite('G:\Mi unidad\1. PROYECTOS TELLO 2022\SCM SPILL OVERS\outputs\pobreza\distancia_centro_salud\1%\simulacion_1\output_tests.xlsx',spillover_test_"&amp;KE281&amp;"','sp_test_"&amp;KE281&amp;"');"</f>
        <v>xlswrite('G:\Mi unidad\1. PROYECTOS TELLO 2022\SCM SPILL OVERS\outputs\pobreza\distancia_centro_salud\1%\simulacion_1\output_tests.xlsx',spillover_test_158','sp_test_158');</v>
      </c>
      <c r="KR281">
        <v>158</v>
      </c>
      <c r="KS281" t="str">
        <f>"xlswrite('G:\Mi unidad\1. PROYECTOS TELLO 2022\SCM SPILL OVERS\outputs\pobreza\informalidad\1%\simulacion_1\output_tests.xlsx',spillover_test_"&amp;KR281&amp;"','sp_test_"&amp;KR281&amp;"');"</f>
        <v>xlswrite('G:\Mi unidad\1. PROYECTOS TELLO 2022\SCM SPILL OVERS\outputs\pobreza\informalidad\1%\simulacion_1\output_tests.xlsx',spillover_test_158','sp_test_158');</v>
      </c>
      <c r="LE281">
        <v>158</v>
      </c>
      <c r="LF281" t="str">
        <f>"xlswrite('G:\Mi unidad\1. PROYECTOS TELLO 2022\SCM SPILL OVERS\outputs\pobreza\alimentos\1%\simulacion_1\output_tests.xlsx',spillover_test_"&amp;LE281&amp;"','sp_test_"&amp;LE281&amp;"');"</f>
        <v>xlswrite('G:\Mi unidad\1. PROYECTOS TELLO 2022\SCM SPILL OVERS\outputs\pobreza\alimentos\1%\simulacion_1\output_tests.xlsx',spillover_test_158','sp_test_158');</v>
      </c>
      <c r="LL281">
        <v>158</v>
      </c>
      <c r="LM281" t="str">
        <f>"xlswrite('G:\Mi unidad\1. PROYECTOS TELLO 2022\SCM SPILL OVERS\outputs\pobreza\jefe_hogar\1%\simulacion_1\output_tests.xlsx',spillover_test_"&amp;LL281&amp;"','sp_test_"&amp;LL281&amp;"');"</f>
        <v>xlswrite('G:\Mi unidad\1. PROYECTOS TELLO 2022\SCM SPILL OVERS\outputs\pobreza\jefe_hogar\1%\simulacion_1\output_tests.xlsx',spillover_test_158','sp_test_158');</v>
      </c>
      <c r="LS281">
        <v>158</v>
      </c>
      <c r="LT281" t="str">
        <f>"xlswrite('G:\Mi unidad\1. PROYECTOS TELLO 2022\SCM SPILL OVERS\outputs\pobreza\mujeres\1%\simulacion_1\output_tests.xlsx',spillover_test_"&amp;LS281&amp;"','sp_test_"&amp;LS281&amp;"');"</f>
        <v>xlswrite('G:\Mi unidad\1. PROYECTOS TELLO 2022\SCM SPILL OVERS\outputs\pobreza\mujeres\1%\simulacion_1\output_tests.xlsx',spillover_test_158','sp_test_158');</v>
      </c>
      <c r="ME281">
        <v>158</v>
      </c>
      <c r="MF281" t="str">
        <f>"xlswrite('G:\Mi unidad\1. PROYECTOS TELLO 2022\SCM SPILL OVERS\outputs\pobreza\criminalidad\1%\simulacion_1\output_tests.xlsx',spillover_test_"&amp;ME281&amp;"','sp_test_"&amp;ME281&amp;"');"</f>
        <v>xlswrite('G:\Mi unidad\1. PROYECTOS TELLO 2022\SCM SPILL OVERS\outputs\pobreza\criminalidad\1%\simulacion_1\output_tests.xlsx',spillover_test_158','sp_test_158');</v>
      </c>
    </row>
    <row r="282" spans="64:344" x14ac:dyDescent="0.3">
      <c r="BL282">
        <v>159</v>
      </c>
      <c r="BM282" s="1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P282">
        <v>159</v>
      </c>
      <c r="CQ282" t="str">
        <f>"%A_"&amp;CP282</f>
        <v>%A_159</v>
      </c>
      <c r="CW282">
        <v>159</v>
      </c>
      <c r="CX282" s="1" t="str">
        <f>"A_"&amp;CW278&amp;"(:,ind_"&amp;CW278&amp;" == 0) = [];"</f>
        <v>A_158(:,ind_158 == 0) = [];</v>
      </c>
      <c r="DB282">
        <v>159</v>
      </c>
      <c r="DC282" t="str">
        <f>"%A_"&amp;DB282</f>
        <v>%A_159</v>
      </c>
      <c r="DG282">
        <v>159</v>
      </c>
      <c r="DH282" t="str">
        <f>"%A_"&amp;DG282</f>
        <v>%A_159</v>
      </c>
      <c r="DL282">
        <v>159</v>
      </c>
      <c r="DM282" t="str">
        <f>"%A_"&amp;DL282</f>
        <v>%A_159</v>
      </c>
      <c r="DQ282" s="1"/>
      <c r="EG282">
        <v>104</v>
      </c>
      <c r="EH282" s="3" t="str">
        <f>"%PROVINCIA "&amp;EG282</f>
        <v>%PROVINCIA 104</v>
      </c>
      <c r="HS282">
        <v>91</v>
      </c>
      <c r="HT282" t="str">
        <f>"p_value_vec_"&amp;HS282&amp;" = zeros(1,S);"</f>
        <v>p_value_vec_91 = zeros(1,S);</v>
      </c>
      <c r="HZ282">
        <v>139</v>
      </c>
      <c r="IA282" t="s">
        <v>37</v>
      </c>
      <c r="IG282">
        <v>159</v>
      </c>
      <c r="IH282" t="str">
        <f>"xlswrite('G:\Mi unidad\1. PROYECTOS TELLO 2022\SCM SPILL OVERS\outputs\pobreza\bajo_niv_educ\1%\simulacion_1\output_tests.xlsx',lb_vec_"&amp;IG282&amp;"','lb_vec_"&amp;IG282&amp;"');"</f>
        <v>xlswrite('G:\Mi unidad\1. PROYECTOS TELLO 2022\SCM SPILL OVERS\outputs\pobreza\bajo_niv_educ\1%\simulacion_1\output_tests.xlsx',lb_vec_159','lb_vec_159');</v>
      </c>
      <c r="IU282">
        <v>159</v>
      </c>
      <c r="IV282" t="str">
        <f>"xlswrite('G:\Mi unidad\1. PROYECTOS TELLO 2022\SCM SPILL OVERS\outputs\pobreza\bajo_ingreso\1%\simulacion_1\output_tests.xlsx',lb_vec_"&amp;IU282&amp;"','lb_vec_"&amp;IU282&amp;"');"</f>
        <v>xlswrite('G:\Mi unidad\1. PROYECTOS TELLO 2022\SCM SPILL OVERS\outputs\pobreza\bajo_ingreso\1%\simulacion_1\output_tests.xlsx',lb_vec_159','lb_vec_159');</v>
      </c>
      <c r="JG282">
        <v>159</v>
      </c>
      <c r="JH282" t="str">
        <f>"xlswrite('G:\Mi unidad\1. PROYECTOS TELLO 2022\SCM SPILL OVERS\outputs\pobreza\densidad\1%\simulacion_1\output_tests.xlsx',lb_vec_"&amp;JG282&amp;"','lb_vec_"&amp;JG282&amp;"');"</f>
        <v>xlswrite('G:\Mi unidad\1. PROYECTOS TELLO 2022\SCM SPILL OVERS\outputs\pobreza\densidad\1%\simulacion_1\output_tests.xlsx',lb_vec_159','lb_vec_159');</v>
      </c>
      <c r="JS282">
        <v>159</v>
      </c>
      <c r="JT282" t="str">
        <f>"xlswrite('G:\Mi unidad\1. PROYECTOS TELLO 2022\SCM SPILL OVERS\outputs\pobreza\densidad_g\1%\simulacion_1\output_tests.xlsx',lb_vec_"&amp;JS282&amp;"','lb_vec_"&amp;JS282&amp;"');"</f>
        <v>xlswrite('G:\Mi unidad\1. PROYECTOS TELLO 2022\SCM SPILL OVERS\outputs\pobreza\densidad_g\1%\simulacion_1\output_tests.xlsx',lb_vec_159','lb_vec_159');</v>
      </c>
      <c r="KE282">
        <v>159</v>
      </c>
      <c r="KF282" t="str">
        <f>"xlswrite('G:\Mi unidad\1. PROYECTOS TELLO 2022\SCM SPILL OVERS\outputs\pobreza\distancia_centro_salud\1%\simulacion_1\output_tests.xlsx',lb_vec_"&amp;KE282&amp;"','lb_vec_"&amp;KE282&amp;"');"</f>
        <v>xlswrite('G:\Mi unidad\1. PROYECTOS TELLO 2022\SCM SPILL OVERS\outputs\pobreza\distancia_centro_salud\1%\simulacion_1\output_tests.xlsx',lb_vec_159','lb_vec_159');</v>
      </c>
      <c r="KR282">
        <v>159</v>
      </c>
      <c r="KS282" t="str">
        <f>"xlswrite('G:\Mi unidad\1. PROYECTOS TELLO 2022\SCM SPILL OVERS\outputs\pobreza\informalidad\1%\simulacion_1\output_tests.xlsx',lb_vec_"&amp;KR282&amp;"','lb_vec_"&amp;KR282&amp;"');"</f>
        <v>xlswrite('G:\Mi unidad\1. PROYECTOS TELLO 2022\SCM SPILL OVERS\outputs\pobreza\informalidad\1%\simulacion_1\output_tests.xlsx',lb_vec_159','lb_vec_159');</v>
      </c>
      <c r="LE282">
        <v>159</v>
      </c>
      <c r="LF282" t="str">
        <f>"xlswrite('G:\Mi unidad\1. PROYECTOS TELLO 2022\SCM SPILL OVERS\outputs\pobreza\alimentos\1%\simulacion_1\output_tests.xlsx',lb_vec_"&amp;LE282&amp;"','lb_vec_"&amp;LE282&amp;"');"</f>
        <v>xlswrite('G:\Mi unidad\1. PROYECTOS TELLO 2022\SCM SPILL OVERS\outputs\pobreza\alimentos\1%\simulacion_1\output_tests.xlsx',lb_vec_159','lb_vec_159');</v>
      </c>
      <c r="LL282">
        <v>159</v>
      </c>
      <c r="LM282" t="str">
        <f>"xlswrite('G:\Mi unidad\1. PROYECTOS TELLO 2022\SCM SPILL OVERS\outputs\pobreza\jefe_hogar\1%\simulacion_1\output_tests.xlsx',lb_vec_"&amp;LL282&amp;"','lb_vec_"&amp;LL282&amp;"');"</f>
        <v>xlswrite('G:\Mi unidad\1. PROYECTOS TELLO 2022\SCM SPILL OVERS\outputs\pobreza\jefe_hogar\1%\simulacion_1\output_tests.xlsx',lb_vec_159','lb_vec_159');</v>
      </c>
      <c r="LS282">
        <v>159</v>
      </c>
      <c r="LT282" t="str">
        <f>"xlswrite('G:\Mi unidad\1. PROYECTOS TELLO 2022\SCM SPILL OVERS\outputs\pobreza\mujeres\1%\simulacion_1\output_tests.xlsx',lb_vec_"&amp;LS282&amp;"','lb_vec_"&amp;LS282&amp;"');"</f>
        <v>xlswrite('G:\Mi unidad\1. PROYECTOS TELLO 2022\SCM SPILL OVERS\outputs\pobreza\mujeres\1%\simulacion_1\output_tests.xlsx',lb_vec_159','lb_vec_159');</v>
      </c>
      <c r="ME282">
        <v>159</v>
      </c>
      <c r="MF282" t="str">
        <f>"xlswrite('G:\Mi unidad\1. PROYECTOS TELLO 2022\SCM SPILL OVERS\outputs\pobreza\criminalidad\1%\simulacion_1\output_tests.xlsx',lb_vec_"&amp;ME282&amp;"','lb_vec_"&amp;ME282&amp;"');"</f>
        <v>xlswrite('G:\Mi unidad\1. PROYECTOS TELLO 2022\SCM SPILL OVERS\outputs\pobreza\criminalidad\1%\simulacion_1\output_tests.xlsx',lb_vec_159','lb_vec_159');</v>
      </c>
    </row>
    <row r="283" spans="64:344" x14ac:dyDescent="0.3">
      <c r="BL283">
        <v>159</v>
      </c>
      <c r="BM283" s="1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P283">
        <v>159</v>
      </c>
      <c r="CQ283" t="str">
        <f>"% Provincia_"&amp;CP283</f>
        <v>% Provincia_159</v>
      </c>
      <c r="CW283">
        <v>159</v>
      </c>
      <c r="CX283" t="str">
        <f>"%A_"&amp;CW283</f>
        <v>%A_159</v>
      </c>
      <c r="DB283">
        <v>159</v>
      </c>
      <c r="DC283" t="str">
        <f>"% Provincia_"&amp;DB283</f>
        <v>% Provincia_159</v>
      </c>
      <c r="DG283">
        <v>159</v>
      </c>
      <c r="DH283" t="str">
        <f>"% Provincia_"&amp;DG283</f>
        <v>% Provincia_159</v>
      </c>
      <c r="DL283">
        <v>159</v>
      </c>
      <c r="DM283" t="str">
        <f>"% Provincia_"&amp;DL283</f>
        <v>% Provincia_159</v>
      </c>
      <c r="DQ283" s="1"/>
      <c r="EG283">
        <v>104</v>
      </c>
      <c r="EH283" s="3" t="s">
        <v>17</v>
      </c>
      <c r="HS283">
        <v>91</v>
      </c>
      <c r="HT283" t="str">
        <f>"lb_vec_"&amp;HS283&amp;" = zeros(1,S);"</f>
        <v>lb_vec_91 = zeros(1,S);</v>
      </c>
      <c r="HZ283">
        <v>139</v>
      </c>
      <c r="IA283" t="str">
        <f>"    spillover_test_"&amp;HZ283&amp;"(s) = sp_andrews(Y_pre_"&amp;HZ283&amp;",pobreza_"&amp;HZ283&amp;"(:,T+s),A_"&amp;HZ283&amp;",C,d,alpha_sig);"</f>
        <v xml:space="preserve">    spillover_test_139(s) = sp_andrews(Y_pre_139,pobreza_139(:,T+s),A_139,C,d,alpha_sig);</v>
      </c>
      <c r="IG283">
        <v>159</v>
      </c>
      <c r="IH283" t="str">
        <f>"xlswrite('G:\Mi unidad\1. PROYECTOS TELLO 2022\SCM SPILL OVERS\outputs\pobreza\bajo_niv_educ\1%\simulacion_1\output_tests.xlsx',ub_vec_"&amp;IG283&amp;"','ub_vec_"&amp;IG283&amp;"');"</f>
        <v>xlswrite('G:\Mi unidad\1. PROYECTOS TELLO 2022\SCM SPILL OVERS\outputs\pobreza\bajo_niv_educ\1%\simulacion_1\output_tests.xlsx',ub_vec_159','ub_vec_159');</v>
      </c>
      <c r="IU283">
        <v>159</v>
      </c>
      <c r="IV283" t="str">
        <f>"xlswrite('G:\Mi unidad\1. PROYECTOS TELLO 2022\SCM SPILL OVERS\outputs\pobreza\bajo_ingreso\1%\simulacion_1\output_tests.xlsx',ub_vec_"&amp;IU283&amp;"','ub_vec_"&amp;IU283&amp;"');"</f>
        <v>xlswrite('G:\Mi unidad\1. PROYECTOS TELLO 2022\SCM SPILL OVERS\outputs\pobreza\bajo_ingreso\1%\simulacion_1\output_tests.xlsx',ub_vec_159','ub_vec_159');</v>
      </c>
      <c r="JG283">
        <v>159</v>
      </c>
      <c r="JH283" t="str">
        <f>"xlswrite('G:\Mi unidad\1. PROYECTOS TELLO 2022\SCM SPILL OVERS\outputs\pobreza\densidad\1%\simulacion_1\output_tests.xlsx',ub_vec_"&amp;JG283&amp;"','ub_vec_"&amp;JG283&amp;"');"</f>
        <v>xlswrite('G:\Mi unidad\1. PROYECTOS TELLO 2022\SCM SPILL OVERS\outputs\pobreza\densidad\1%\simulacion_1\output_tests.xlsx',ub_vec_159','ub_vec_159');</v>
      </c>
      <c r="JS283">
        <v>159</v>
      </c>
      <c r="JT283" t="str">
        <f>"xlswrite('G:\Mi unidad\1. PROYECTOS TELLO 2022\SCM SPILL OVERS\outputs\pobreza\densidad_g\1%\simulacion_1\output_tests.xlsx',ub_vec_"&amp;JS283&amp;"','ub_vec_"&amp;JS283&amp;"');"</f>
        <v>xlswrite('G:\Mi unidad\1. PROYECTOS TELLO 2022\SCM SPILL OVERS\outputs\pobreza\densidad_g\1%\simulacion_1\output_tests.xlsx',ub_vec_159','ub_vec_159');</v>
      </c>
      <c r="KE283">
        <v>159</v>
      </c>
      <c r="KF283" t="str">
        <f>"xlswrite('G:\Mi unidad\1. PROYECTOS TELLO 2022\SCM SPILL OVERS\outputs\pobreza\distancia_centro_salud\1%\simulacion_1\output_tests.xlsx',ub_vec_"&amp;KE283&amp;"','ub_vec_"&amp;KE283&amp;"');"</f>
        <v>xlswrite('G:\Mi unidad\1. PROYECTOS TELLO 2022\SCM SPILL OVERS\outputs\pobreza\distancia_centro_salud\1%\simulacion_1\output_tests.xlsx',ub_vec_159','ub_vec_159');</v>
      </c>
      <c r="KR283">
        <v>159</v>
      </c>
      <c r="KS283" t="str">
        <f>"xlswrite('G:\Mi unidad\1. PROYECTOS TELLO 2022\SCM SPILL OVERS\outputs\pobreza\informalidad\1%\simulacion_1\output_tests.xlsx',ub_vec_"&amp;KR283&amp;"','ub_vec_"&amp;KR283&amp;"');"</f>
        <v>xlswrite('G:\Mi unidad\1. PROYECTOS TELLO 2022\SCM SPILL OVERS\outputs\pobreza\informalidad\1%\simulacion_1\output_tests.xlsx',ub_vec_159','ub_vec_159');</v>
      </c>
      <c r="LE283">
        <v>159</v>
      </c>
      <c r="LF283" t="str">
        <f>"xlswrite('G:\Mi unidad\1. PROYECTOS TELLO 2022\SCM SPILL OVERS\outputs\pobreza\alimentos\1%\simulacion_1\output_tests.xlsx',ub_vec_"&amp;LE283&amp;"','ub_vec_"&amp;LE283&amp;"');"</f>
        <v>xlswrite('G:\Mi unidad\1. PROYECTOS TELLO 2022\SCM SPILL OVERS\outputs\pobreza\alimentos\1%\simulacion_1\output_tests.xlsx',ub_vec_159','ub_vec_159');</v>
      </c>
      <c r="LL283">
        <v>159</v>
      </c>
      <c r="LM283" t="str">
        <f>"xlswrite('G:\Mi unidad\1. PROYECTOS TELLO 2022\SCM SPILL OVERS\outputs\pobreza\jefe_hogar\1%\simulacion_1\output_tests.xlsx',ub_vec_"&amp;LL283&amp;"','ub_vec_"&amp;LL283&amp;"');"</f>
        <v>xlswrite('G:\Mi unidad\1. PROYECTOS TELLO 2022\SCM SPILL OVERS\outputs\pobreza\jefe_hogar\1%\simulacion_1\output_tests.xlsx',ub_vec_159','ub_vec_159');</v>
      </c>
      <c r="LS283">
        <v>159</v>
      </c>
      <c r="LT283" t="str">
        <f>"xlswrite('G:\Mi unidad\1. PROYECTOS TELLO 2022\SCM SPILL OVERS\outputs\pobreza\mujeres\1%\simulacion_1\output_tests.xlsx',ub_vec_"&amp;LS283&amp;"','ub_vec_"&amp;LS283&amp;"');"</f>
        <v>xlswrite('G:\Mi unidad\1. PROYECTOS TELLO 2022\SCM SPILL OVERS\outputs\pobreza\mujeres\1%\simulacion_1\output_tests.xlsx',ub_vec_159','ub_vec_159');</v>
      </c>
      <c r="ME283">
        <v>159</v>
      </c>
      <c r="MF283" t="str">
        <f>"xlswrite('G:\Mi unidad\1. PROYECTOS TELLO 2022\SCM SPILL OVERS\outputs\pobreza\criminalidad\1%\simulacion_1\output_tests.xlsx',ub_vec_"&amp;ME283&amp;"','ub_vec_"&amp;ME283&amp;"');"</f>
        <v>xlswrite('G:\Mi unidad\1. PROYECTOS TELLO 2022\SCM SPILL OVERS\outputs\pobreza\criminalidad\1%\simulacion_1\output_tests.xlsx',ub_vec_159','ub_vec_159');</v>
      </c>
    </row>
    <row r="284" spans="64:344" x14ac:dyDescent="0.3">
      <c r="BL284">
        <v>159</v>
      </c>
      <c r="BM284" s="1" t="str">
        <f>"A_"&amp;BL282&amp;"(:,ind_"&amp;BL282&amp;" == 0) = [];"</f>
        <v>A_159(:,ind_159 == 0) = [];</v>
      </c>
      <c r="BR284">
        <v>159</v>
      </c>
      <c r="BS284" s="1" t="str">
        <f>"ind_"&amp;BR282&amp;" = xlsread('spillover_bajo_niv_educ_"&amp;BR282&amp;".xlsx')"</f>
        <v>ind_159 = xlsread('spillover_bajo_niv_educ_159.xlsx')</v>
      </c>
      <c r="BX284">
        <v>159</v>
      </c>
      <c r="BY284" s="1" t="str">
        <f>"ind_"&amp;BX282&amp;" = xlsread('spillover_bajo_ingreso_"&amp;BX282&amp;".xlsx')"</f>
        <v>ind_159 = xlsread('spillover_bajo_ingreso_159.xlsx')</v>
      </c>
      <c r="CD284">
        <v>159</v>
      </c>
      <c r="CE284" s="1" t="str">
        <f>"ind_"&amp;CD282&amp;" = xlsread('spillover_densidad_"&amp;CD282&amp;".xlsx')"</f>
        <v>ind_159 = xlsread('spillover_densidad_159.xlsx')</v>
      </c>
      <c r="CJ284">
        <v>159</v>
      </c>
      <c r="CK284" s="1" t="str">
        <f>"ind_"&amp;CJ282&amp;" = xlsread('spillover_densidad_g_"&amp;CJ282&amp;".xlsx')"</f>
        <v>ind_159 = xlsread('spillover_densidad_g_159.xlsx')</v>
      </c>
      <c r="CP284">
        <v>159</v>
      </c>
      <c r="CQ284" s="1" t="str">
        <f>"ind_"&amp;CP282&amp;" = xlsread('spillover_tiempo_cs_"&amp;CP282&amp;".xlsx')"</f>
        <v>ind_159 = xlsread('spillover_tiempo_cs_159.xlsx')</v>
      </c>
      <c r="CW284">
        <v>159</v>
      </c>
      <c r="CX284" t="str">
        <f>"% Provincia_"&amp;CW284</f>
        <v>% Provincia_159</v>
      </c>
      <c r="DB284">
        <v>159</v>
      </c>
      <c r="DC284" s="1" t="str">
        <f>"ind_"&amp;DB282&amp;" = xlsread('spillover_criminalidad_"&amp;DB282&amp;".xlsx')"</f>
        <v>ind_159 = xlsread('spillover_criminalidad_159.xlsx')</v>
      </c>
      <c r="DG284">
        <v>159</v>
      </c>
      <c r="DH284" s="1" t="str">
        <f>"ind_"&amp;DG282&amp;" = xlsread('spillover_jefe_hogar_"&amp;DG282&amp;".xlsx')"</f>
        <v>ind_159 = xlsread('spillover_jefe_hogar_159.xlsx')</v>
      </c>
      <c r="DL284">
        <v>159</v>
      </c>
      <c r="DM284" s="1" t="str">
        <f>"ind_"&amp;DL282&amp;" = xlsread('spillover_mujeres_"&amp;DL282&amp;".xlsx')"</f>
        <v>ind_159 = xlsread('spillover_mujeres_159.xlsx')</v>
      </c>
      <c r="DQ284" s="1"/>
      <c r="EG284">
        <v>104</v>
      </c>
      <c r="EH284" s="1" t="str">
        <f>"Y_Ts_"&amp;EG284&amp;" = Y_"&amp;EG284&amp;"(:,T+s);"</f>
        <v>Y_Ts_104 = Y_104(:,T+s);</v>
      </c>
      <c r="HS284">
        <v>91</v>
      </c>
      <c r="HT284" t="str">
        <f>"ub_vec_"&amp;HS284&amp;" = zeros(1,S);"</f>
        <v>ub_vec_91 = zeros(1,S);</v>
      </c>
      <c r="HZ284">
        <v>139</v>
      </c>
      <c r="IA284" t="s">
        <v>18</v>
      </c>
      <c r="IG284">
        <v>159</v>
      </c>
      <c r="IH284" t="str">
        <f>"xlswrite('G:\Mi unidad\1. PROYECTOS TELLO 2022\SCM SPILL OVERS\outputs\pobreza\bajo_niv_educ\1%\simulacion_1\output_tests.xlsx',p_value_vec_"&amp;IG284&amp;"','p_value_vec_"&amp;IG284&amp;"');"</f>
        <v>xlswrite('G:\Mi unidad\1. PROYECTOS TELLO 2022\SCM SPILL OVERS\outputs\pobreza\bajo_niv_educ\1%\simulacion_1\output_tests.xlsx',p_value_vec_159','p_value_vec_159');</v>
      </c>
      <c r="IU284">
        <v>159</v>
      </c>
      <c r="IV284" t="str">
        <f>"xlswrite('G:\Mi unidad\1. PROYECTOS TELLO 2022\SCM SPILL OVERS\outputs\pobreza\bajo_ingreso\1%\simulacion_1\output_tests.xlsx',p_value_vec_"&amp;IU284&amp;"','p_value_vec_"&amp;IU284&amp;"');"</f>
        <v>xlswrite('G:\Mi unidad\1. PROYECTOS TELLO 2022\SCM SPILL OVERS\outputs\pobreza\bajo_ingreso\1%\simulacion_1\output_tests.xlsx',p_value_vec_159','p_value_vec_159');</v>
      </c>
      <c r="JG284">
        <v>159</v>
      </c>
      <c r="JH284" t="str">
        <f>"xlswrite('G:\Mi unidad\1. PROYECTOS TELLO 2022\SCM SPILL OVERS\outputs\pobreza\densidad\1%\simulacion_1\output_tests.xlsx',p_value_vec_"&amp;JG284&amp;"','p_value_vec_"&amp;JG284&amp;"');"</f>
        <v>xlswrite('G:\Mi unidad\1. PROYECTOS TELLO 2022\SCM SPILL OVERS\outputs\pobreza\densidad\1%\simulacion_1\output_tests.xlsx',p_value_vec_159','p_value_vec_159');</v>
      </c>
      <c r="JS284">
        <v>159</v>
      </c>
      <c r="JT284" t="str">
        <f>"xlswrite('G:\Mi unidad\1. PROYECTOS TELLO 2022\SCM SPILL OVERS\outputs\pobreza\densidad_g\1%\simulacion_1\output_tests.xlsx',p_value_vec_"&amp;JS284&amp;"','p_value_vec_"&amp;JS284&amp;"');"</f>
        <v>xlswrite('G:\Mi unidad\1. PROYECTOS TELLO 2022\SCM SPILL OVERS\outputs\pobreza\densidad_g\1%\simulacion_1\output_tests.xlsx',p_value_vec_159','p_value_vec_159');</v>
      </c>
      <c r="KE284">
        <v>159</v>
      </c>
      <c r="KF284" t="str">
        <f>"xlswrite('G:\Mi unidad\1. PROYECTOS TELLO 2022\SCM SPILL OVERS\outputs\pobreza\distancia_centro_salud\1%\simulacion_1\output_tests.xlsx',p_value_vec_"&amp;KE284&amp;"','p_value_vec_"&amp;KE284&amp;"');"</f>
        <v>xlswrite('G:\Mi unidad\1. PROYECTOS TELLO 2022\SCM SPILL OVERS\outputs\pobreza\distancia_centro_salud\1%\simulacion_1\output_tests.xlsx',p_value_vec_159','p_value_vec_159');</v>
      </c>
      <c r="KR284">
        <v>159</v>
      </c>
      <c r="KS284" t="str">
        <f>"xlswrite('G:\Mi unidad\1. PROYECTOS TELLO 2022\SCM SPILL OVERS\outputs\pobreza\informalidad\1%\simulacion_1\output_tests.xlsx',p_value_vec_"&amp;KR284&amp;"','p_value_vec_"&amp;KR284&amp;"');"</f>
        <v>xlswrite('G:\Mi unidad\1. PROYECTOS TELLO 2022\SCM SPILL OVERS\outputs\pobreza\informalidad\1%\simulacion_1\output_tests.xlsx',p_value_vec_159','p_value_vec_159');</v>
      </c>
      <c r="LE284">
        <v>159</v>
      </c>
      <c r="LF284" t="str">
        <f>"xlswrite('G:\Mi unidad\1. PROYECTOS TELLO 2022\SCM SPILL OVERS\outputs\pobreza\alimentos\1%\simulacion_1\output_tests.xlsx',p_value_vec_"&amp;LE284&amp;"','p_value_vec_"&amp;LE284&amp;"');"</f>
        <v>xlswrite('G:\Mi unidad\1. PROYECTOS TELLO 2022\SCM SPILL OVERS\outputs\pobreza\alimentos\1%\simulacion_1\output_tests.xlsx',p_value_vec_159','p_value_vec_159');</v>
      </c>
      <c r="LL284">
        <v>159</v>
      </c>
      <c r="LM284" t="str">
        <f>"xlswrite('G:\Mi unidad\1. PROYECTOS TELLO 2022\SCM SPILL OVERS\outputs\pobreza\jefe_hogar\1%\simulacion_1\output_tests.xlsx',p_value_vec_"&amp;LL284&amp;"','p_value_vec_"&amp;LL284&amp;"');"</f>
        <v>xlswrite('G:\Mi unidad\1. PROYECTOS TELLO 2022\SCM SPILL OVERS\outputs\pobreza\jefe_hogar\1%\simulacion_1\output_tests.xlsx',p_value_vec_159','p_value_vec_159');</v>
      </c>
      <c r="LS284">
        <v>159</v>
      </c>
      <c r="LT284" t="str">
        <f>"xlswrite('G:\Mi unidad\1. PROYECTOS TELLO 2022\SCM SPILL OVERS\outputs\pobreza\mujeres\1%\simulacion_1\output_tests.xlsx',p_value_vec_"&amp;LS284&amp;"','p_value_vec_"&amp;LS284&amp;"');"</f>
        <v>xlswrite('G:\Mi unidad\1. PROYECTOS TELLO 2022\SCM SPILL OVERS\outputs\pobreza\mujeres\1%\simulacion_1\output_tests.xlsx',p_value_vec_159','p_value_vec_159');</v>
      </c>
      <c r="ME284">
        <v>159</v>
      </c>
      <c r="MF284" t="str">
        <f>"xlswrite('G:\Mi unidad\1. PROYECTOS TELLO 2022\SCM SPILL OVERS\outputs\pobreza\criminalidad\1%\simulacion_1\output_tests.xlsx',p_value_vec_"&amp;ME284&amp;"','p_value_vec_"&amp;ME284&amp;"');"</f>
        <v>xlswrite('G:\Mi unidad\1. PROYECTOS TELLO 2022\SCM SPILL OVERS\outputs\pobreza\criminalidad\1%\simulacion_1\output_tests.xlsx',p_value_vec_159','p_value_vec_159');</v>
      </c>
    </row>
    <row r="285" spans="64:344" x14ac:dyDescent="0.3">
      <c r="BL285">
        <v>159</v>
      </c>
      <c r="BR285">
        <v>159</v>
      </c>
      <c r="BS285" s="1" t="str">
        <f>"A_"&amp;BR282&amp;" = eye(N);"</f>
        <v>A_159 = eye(N);</v>
      </c>
      <c r="BX285">
        <v>159</v>
      </c>
      <c r="BY285" s="1" t="str">
        <f>"A_"&amp;BX282&amp;" = eye(N);"</f>
        <v>A_159 = eye(N);</v>
      </c>
      <c r="CD285">
        <v>159</v>
      </c>
      <c r="CE285" s="1" t="str">
        <f>"A_"&amp;CD282&amp;" = eye(N);"</f>
        <v>A_159 = eye(N);</v>
      </c>
      <c r="CJ285">
        <v>159</v>
      </c>
      <c r="CK285" s="1" t="str">
        <f>"A_"&amp;CJ282&amp;" = eye(N);"</f>
        <v>A_159 = eye(N);</v>
      </c>
      <c r="CP285">
        <v>159</v>
      </c>
      <c r="CQ285" s="1" t="str">
        <f>"A_"&amp;CP282&amp;" = eye(N);"</f>
        <v>A_159 = eye(N);</v>
      </c>
      <c r="CW285">
        <v>159</v>
      </c>
      <c r="CX285" s="1" t="str">
        <f>"ind_"&amp;CW283&amp;" = xlsread('spillover_alimentos_"&amp;CW283&amp;".xlsx')"</f>
        <v>ind_159 = xlsread('spillover_alimentos_159.xlsx')</v>
      </c>
      <c r="DB285">
        <v>159</v>
      </c>
      <c r="DC285" s="1" t="str">
        <f>"A_"&amp;DB282&amp;" = eye(N);"</f>
        <v>A_159 = eye(N);</v>
      </c>
      <c r="DG285">
        <v>159</v>
      </c>
      <c r="DH285" s="1" t="str">
        <f>"A_"&amp;DG282&amp;" = eye(N);"</f>
        <v>A_159 = eye(N);</v>
      </c>
      <c r="DL285">
        <v>159</v>
      </c>
      <c r="DM285" s="1" t="str">
        <f>"A_"&amp;DL282&amp;" = eye(N);"</f>
        <v>A_159 = eye(N);</v>
      </c>
      <c r="DQ285" s="1"/>
      <c r="EG285">
        <v>104</v>
      </c>
      <c r="EH285" s="1" t="str">
        <f>"gamma_hat_"&amp;EG284&amp;" = (A_"&amp;EG284&amp;"'*M_hat_"&amp;EG284&amp;"*A_"&amp;EG284&amp;")\(A_"&amp;EG284&amp;"'*(eye(N)-B_hat_"&amp;EG284&amp;")'*((eye(N)-B_hat_"&amp;EG284&amp;")*Y_Ts_"&amp;EG284&amp;"-a_hat_"&amp;EG284&amp;"));"</f>
        <v>gamma_hat_104 = (A_104'*M_hat_104*A_104)\(A_104'*(eye(N)-B_hat_104)'*((eye(N)-B_hat_104)*Y_Ts_104-a_hat_104));</v>
      </c>
      <c r="HS285">
        <v>91</v>
      </c>
      <c r="HT285" t="s">
        <v>35</v>
      </c>
      <c r="HZ285">
        <v>140</v>
      </c>
      <c r="IA285" t="str">
        <f>"spillover_test_"&amp;HZ285&amp;" = zeros(1,S);"</f>
        <v>spillover_test_140 = zeros(1,S);</v>
      </c>
      <c r="IG285">
        <v>159</v>
      </c>
      <c r="IH285" t="str">
        <f>"xlswrite('G:\Mi unidad\1. PROYECTOS TELLO 2022\SCM SPILL OVERS\outputs\pobreza\bajo_niv_educ\1%\simulacion_1\output_tests.xlsx',alpha1_hat_vec_"&amp;IG285&amp;"','alpha1_hat_vec_"&amp;IG285&amp;"');"</f>
        <v>xlswrite('G:\Mi unidad\1. PROYECTOS TELLO 2022\SCM SPILL OVERS\outputs\pobreza\bajo_niv_educ\1%\simulacion_1\output_tests.xlsx',alpha1_hat_vec_159','alpha1_hat_vec_159');</v>
      </c>
      <c r="IU285">
        <v>159</v>
      </c>
      <c r="IV285" t="str">
        <f>"xlswrite('G:\Mi unidad\1. PROYECTOS TELLO 2022\SCM SPILL OVERS\outputs\pobreza\bajo_ingreso\1%\simulacion_1\output_tests.xlsx',alpha1_hat_vec_"&amp;IU285&amp;"','alpha1_hat_vec_"&amp;IU285&amp;"');"</f>
        <v>xlswrite('G:\Mi unidad\1. PROYECTOS TELLO 2022\SCM SPILL OVERS\outputs\pobreza\bajo_ingreso\1%\simulacion_1\output_tests.xlsx',alpha1_hat_vec_159','alpha1_hat_vec_159');</v>
      </c>
      <c r="JG285">
        <v>159</v>
      </c>
      <c r="JH285" t="str">
        <f>"xlswrite('G:\Mi unidad\1. PROYECTOS TELLO 2022\SCM SPILL OVERS\outputs\pobreza\densidad\1%\simulacion_1\output_tests.xlsx',alpha1_hat_vec_"&amp;JG285&amp;"','alpha1_hat_vec_"&amp;JG285&amp;"');"</f>
        <v>xlswrite('G:\Mi unidad\1. PROYECTOS TELLO 2022\SCM SPILL OVERS\outputs\pobreza\densidad\1%\simulacion_1\output_tests.xlsx',alpha1_hat_vec_159','alpha1_hat_vec_159');</v>
      </c>
      <c r="JS285">
        <v>159</v>
      </c>
      <c r="JT285" t="str">
        <f>"xlswrite('G:\Mi unidad\1. PROYECTOS TELLO 2022\SCM SPILL OVERS\outputs\pobreza\densidad_g\1%\simulacion_1\output_tests.xlsx',alpha1_hat_vec_"&amp;JS285&amp;"','alpha1_hat_vec_"&amp;JS285&amp;"');"</f>
        <v>xlswrite('G:\Mi unidad\1. PROYECTOS TELLO 2022\SCM SPILL OVERS\outputs\pobreza\densidad_g\1%\simulacion_1\output_tests.xlsx',alpha1_hat_vec_159','alpha1_hat_vec_159');</v>
      </c>
      <c r="KE285">
        <v>159</v>
      </c>
      <c r="KF285" t="str">
        <f>"xlswrite('G:\Mi unidad\1. PROYECTOS TELLO 2022\SCM SPILL OVERS\outputs\pobreza\distancia_centro_salud\1%\simulacion_1\output_tests.xlsx',alpha1_hat_vec_"&amp;KE285&amp;"','alpha1_hat_vec_"&amp;KE285&amp;"');"</f>
        <v>xlswrite('G:\Mi unidad\1. PROYECTOS TELLO 2022\SCM SPILL OVERS\outputs\pobreza\distancia_centro_salud\1%\simulacion_1\output_tests.xlsx',alpha1_hat_vec_159','alpha1_hat_vec_159');</v>
      </c>
      <c r="KR285">
        <v>159</v>
      </c>
      <c r="KS285" t="str">
        <f>"xlswrite('G:\Mi unidad\1. PROYECTOS TELLO 2022\SCM SPILL OVERS\outputs\pobreza\informalidad\1%\simulacion_1\output_tests.xlsx',alpha1_hat_vec_"&amp;KR285&amp;"','alpha1_hat_vec_"&amp;KR285&amp;"');"</f>
        <v>xlswrite('G:\Mi unidad\1. PROYECTOS TELLO 2022\SCM SPILL OVERS\outputs\pobreza\informalidad\1%\simulacion_1\output_tests.xlsx',alpha1_hat_vec_159','alpha1_hat_vec_159');</v>
      </c>
      <c r="LE285">
        <v>159</v>
      </c>
      <c r="LF285" t="str">
        <f>"xlswrite('G:\Mi unidad\1. PROYECTOS TELLO 2022\SCM SPILL OVERS\outputs\pobreza\alimentos\1%\simulacion_1\output_tests.xlsx',alpha1_hat_vec_"&amp;LE285&amp;"','alpha1_hat_vec_"&amp;LE285&amp;"');"</f>
        <v>xlswrite('G:\Mi unidad\1. PROYECTOS TELLO 2022\SCM SPILL OVERS\outputs\pobreza\alimentos\1%\simulacion_1\output_tests.xlsx',alpha1_hat_vec_159','alpha1_hat_vec_159');</v>
      </c>
      <c r="LL285">
        <v>159</v>
      </c>
      <c r="LM285" t="str">
        <f>"xlswrite('G:\Mi unidad\1. PROYECTOS TELLO 2022\SCM SPILL OVERS\outputs\pobreza\jefe_hogar\1%\simulacion_1\output_tests.xlsx',alpha1_hat_vec_"&amp;LL285&amp;"','alpha1_hat_vec_"&amp;LL285&amp;"');"</f>
        <v>xlswrite('G:\Mi unidad\1. PROYECTOS TELLO 2022\SCM SPILL OVERS\outputs\pobreza\jefe_hogar\1%\simulacion_1\output_tests.xlsx',alpha1_hat_vec_159','alpha1_hat_vec_159');</v>
      </c>
      <c r="LS285">
        <v>159</v>
      </c>
      <c r="LT285" t="str">
        <f>"xlswrite('G:\Mi unidad\1. PROYECTOS TELLO 2022\SCM SPILL OVERS\outputs\pobreza\mujeres\1%\simulacion_1\output_tests.xlsx',alpha1_hat_vec_"&amp;LS285&amp;"','alpha1_hat_vec_"&amp;LS285&amp;"');"</f>
        <v>xlswrite('G:\Mi unidad\1. PROYECTOS TELLO 2022\SCM SPILL OVERS\outputs\pobreza\mujeres\1%\simulacion_1\output_tests.xlsx',alpha1_hat_vec_159','alpha1_hat_vec_159');</v>
      </c>
      <c r="ME285">
        <v>159</v>
      </c>
      <c r="MF285" t="str">
        <f>"xlswrite('G:\Mi unidad\1. PROYECTOS TELLO 2022\SCM SPILL OVERS\outputs\pobreza\criminalidad\1%\simulacion_1\output_tests.xlsx',alpha1_hat_vec_"&amp;ME285&amp;"','alpha1_hat_vec_"&amp;ME285&amp;"');"</f>
        <v>xlswrite('G:\Mi unidad\1. PROYECTOS TELLO 2022\SCM SPILL OVERS\outputs\pobreza\criminalidad\1%\simulacion_1\output_tests.xlsx',alpha1_hat_vec_159','alpha1_hat_vec_159');</v>
      </c>
    </row>
    <row r="286" spans="64:344" x14ac:dyDescent="0.3">
      <c r="BL286">
        <v>159</v>
      </c>
      <c r="BR286">
        <v>159</v>
      </c>
      <c r="BS286" s="1" t="str">
        <f>"A_"&amp;BR282&amp;"(:,ind_"&amp;BR282&amp;" == 0) = [];"</f>
        <v>A_159(:,ind_159 == 0) = [];</v>
      </c>
      <c r="BX286">
        <v>159</v>
      </c>
      <c r="BY286" s="1" t="str">
        <f>"A_"&amp;BX282&amp;"(:,ind_"&amp;BX282&amp;" == 0) = [];"</f>
        <v>A_159(:,ind_159 == 0) = [];</v>
      </c>
      <c r="CD286">
        <v>159</v>
      </c>
      <c r="CE286" s="1" t="str">
        <f>"A_"&amp;CD282&amp;"(:,ind_"&amp;CD282&amp;" == 0) = [];"</f>
        <v>A_159(:,ind_159 == 0) = [];</v>
      </c>
      <c r="CJ286">
        <v>159</v>
      </c>
      <c r="CK286" s="1" t="str">
        <f>"A_"&amp;CJ282&amp;"(:,ind_"&amp;CJ282&amp;" == 0) = [];"</f>
        <v>A_159(:,ind_159 == 0) = [];</v>
      </c>
      <c r="CP286">
        <v>159</v>
      </c>
      <c r="CQ286" s="1" t="str">
        <f>"A_"&amp;CP282&amp;"(:,ind_"&amp;CP282&amp;" == 0) = [];"</f>
        <v>A_159(:,ind_159 == 0) = [];</v>
      </c>
      <c r="CW286">
        <v>159</v>
      </c>
      <c r="CX286" s="1" t="str">
        <f>"A_"&amp;CW283&amp;" = eye(N);"</f>
        <v>A_159 = eye(N);</v>
      </c>
      <c r="DB286">
        <v>159</v>
      </c>
      <c r="DC286" s="1" t="str">
        <f>"A_"&amp;DB282&amp;"(:,ind_"&amp;DB282&amp;" == 0) = [];"</f>
        <v>A_159(:,ind_159 == 0) = [];</v>
      </c>
      <c r="DG286">
        <v>159</v>
      </c>
      <c r="DH286" s="1" t="str">
        <f>"A_"&amp;DG282&amp;"(:,ind_"&amp;DG282&amp;" == 0) = [];"</f>
        <v>A_159(:,ind_159 == 0) = [];</v>
      </c>
      <c r="DL286">
        <v>159</v>
      </c>
      <c r="DM286" s="1" t="str">
        <f>"A_"&amp;DL282&amp;"(:,ind_"&amp;DL282&amp;" == 0) = [];"</f>
        <v>A_159(:,ind_159 == 0) = [];</v>
      </c>
      <c r="DQ286" s="1"/>
      <c r="EG286">
        <v>104</v>
      </c>
      <c r="EH286" s="1" t="str">
        <f>"alpha_hat_"&amp;EG286&amp;" = A_"&amp;EG286&amp;"*gamma_hat_"&amp;EG286&amp;";"</f>
        <v>alpha_hat_104 = A_104*gamma_hat_104;</v>
      </c>
      <c r="HS286">
        <v>91</v>
      </c>
      <c r="HT286" t="str">
        <f>"    [p_value_"&amp;HS286&amp; ",lb_"&amp;HS286&amp;",ub_"&amp;HS286&amp;"] = sp_andrews_te(Y_pre_"&amp;HS286&amp;",pobreza_"&amp;HS286&amp;"(:,T+s),A_"&amp;HS286&amp;",C,.05);"</f>
        <v xml:space="preserve">    [p_value_91,lb_91,ub_91] = sp_andrews_te(Y_pre_91,pobreza_91(:,T+s),A_91,C,.05);</v>
      </c>
      <c r="HZ286">
        <v>140</v>
      </c>
      <c r="IA286" t="s">
        <v>35</v>
      </c>
      <c r="IG286">
        <v>159</v>
      </c>
      <c r="IH286" t="str">
        <f>"xlswrite('G:\Mi unidad\1. PROYECTOS TELLO 2022\SCM SPILL OVERS\outputs\pobreza\bajo_niv_educ\1%\simulacion_1\output_tests.xlsx',spillover_test_"&amp;IG286&amp;"','sp_test_"&amp;IG286&amp;"');"</f>
        <v>xlswrite('G:\Mi unidad\1. PROYECTOS TELLO 2022\SCM SPILL OVERS\outputs\pobreza\bajo_niv_educ\1%\simulacion_1\output_tests.xlsx',spillover_test_159','sp_test_159');</v>
      </c>
      <c r="IU286">
        <v>159</v>
      </c>
      <c r="IV286" t="str">
        <f>"xlswrite('G:\Mi unidad\1. PROYECTOS TELLO 2022\SCM SPILL OVERS\outputs\pobreza\bajo_ingreso\1%\simulacion_1\output_tests.xlsx',spillover_test_"&amp;IU286&amp;"','sp_test_"&amp;IU286&amp;"');"</f>
        <v>xlswrite('G:\Mi unidad\1. PROYECTOS TELLO 2022\SCM SPILL OVERS\outputs\pobreza\bajo_ingreso\1%\simulacion_1\output_tests.xlsx',spillover_test_159','sp_test_159');</v>
      </c>
      <c r="JG286">
        <v>159</v>
      </c>
      <c r="JH286" t="str">
        <f>"xlswrite('G:\Mi unidad\1. PROYECTOS TELLO 2022\SCM SPILL OVERS\outputs\pobreza\densidad\1%\simulacion_1\output_tests.xlsx',spillover_test_"&amp;JG286&amp;"','sp_test_"&amp;JG286&amp;"');"</f>
        <v>xlswrite('G:\Mi unidad\1. PROYECTOS TELLO 2022\SCM SPILL OVERS\outputs\pobreza\densidad\1%\simulacion_1\output_tests.xlsx',spillover_test_159','sp_test_159');</v>
      </c>
      <c r="JS286">
        <v>159</v>
      </c>
      <c r="JT286" t="str">
        <f>"xlswrite('G:\Mi unidad\1. PROYECTOS TELLO 2022\SCM SPILL OVERS\outputs\pobreza\densidad_g\1%\simulacion_1\output_tests.xlsx',spillover_test_"&amp;JS286&amp;"','sp_test_"&amp;JS286&amp;"');"</f>
        <v>xlswrite('G:\Mi unidad\1. PROYECTOS TELLO 2022\SCM SPILL OVERS\outputs\pobreza\densidad_g\1%\simulacion_1\output_tests.xlsx',spillover_test_159','sp_test_159');</v>
      </c>
      <c r="KE286">
        <v>159</v>
      </c>
      <c r="KF286" t="str">
        <f>"xlswrite('G:\Mi unidad\1. PROYECTOS TELLO 2022\SCM SPILL OVERS\outputs\pobreza\distancia_centro_salud\1%\simulacion_1\output_tests.xlsx',spillover_test_"&amp;KE286&amp;"','sp_test_"&amp;KE286&amp;"');"</f>
        <v>xlswrite('G:\Mi unidad\1. PROYECTOS TELLO 2022\SCM SPILL OVERS\outputs\pobreza\distancia_centro_salud\1%\simulacion_1\output_tests.xlsx',spillover_test_159','sp_test_159');</v>
      </c>
      <c r="KR286">
        <v>159</v>
      </c>
      <c r="KS286" t="str">
        <f>"xlswrite('G:\Mi unidad\1. PROYECTOS TELLO 2022\SCM SPILL OVERS\outputs\pobreza\informalidad\1%\simulacion_1\output_tests.xlsx',spillover_test_"&amp;KR286&amp;"','sp_test_"&amp;KR286&amp;"');"</f>
        <v>xlswrite('G:\Mi unidad\1. PROYECTOS TELLO 2022\SCM SPILL OVERS\outputs\pobreza\informalidad\1%\simulacion_1\output_tests.xlsx',spillover_test_159','sp_test_159');</v>
      </c>
      <c r="LE286">
        <v>159</v>
      </c>
      <c r="LF286" t="str">
        <f>"xlswrite('G:\Mi unidad\1. PROYECTOS TELLO 2022\SCM SPILL OVERS\outputs\pobreza\alimentos\1%\simulacion_1\output_tests.xlsx',spillover_test_"&amp;LE286&amp;"','sp_test_"&amp;LE286&amp;"');"</f>
        <v>xlswrite('G:\Mi unidad\1. PROYECTOS TELLO 2022\SCM SPILL OVERS\outputs\pobreza\alimentos\1%\simulacion_1\output_tests.xlsx',spillover_test_159','sp_test_159');</v>
      </c>
      <c r="LL286">
        <v>159</v>
      </c>
      <c r="LM286" t="str">
        <f>"xlswrite('G:\Mi unidad\1. PROYECTOS TELLO 2022\SCM SPILL OVERS\outputs\pobreza\jefe_hogar\1%\simulacion_1\output_tests.xlsx',spillover_test_"&amp;LL286&amp;"','sp_test_"&amp;LL286&amp;"');"</f>
        <v>xlswrite('G:\Mi unidad\1. PROYECTOS TELLO 2022\SCM SPILL OVERS\outputs\pobreza\jefe_hogar\1%\simulacion_1\output_tests.xlsx',spillover_test_159','sp_test_159');</v>
      </c>
      <c r="LS286">
        <v>159</v>
      </c>
      <c r="LT286" t="str">
        <f>"xlswrite('G:\Mi unidad\1. PROYECTOS TELLO 2022\SCM SPILL OVERS\outputs\pobreza\mujeres\1%\simulacion_1\output_tests.xlsx',spillover_test_"&amp;LS286&amp;"','sp_test_"&amp;LS286&amp;"');"</f>
        <v>xlswrite('G:\Mi unidad\1. PROYECTOS TELLO 2022\SCM SPILL OVERS\outputs\pobreza\mujeres\1%\simulacion_1\output_tests.xlsx',spillover_test_159','sp_test_159');</v>
      </c>
      <c r="ME286">
        <v>159</v>
      </c>
      <c r="MF286" t="str">
        <f>"xlswrite('G:\Mi unidad\1. PROYECTOS TELLO 2022\SCM SPILL OVERS\outputs\pobreza\criminalidad\1%\simulacion_1\output_tests.xlsx',spillover_test_"&amp;ME286&amp;"','sp_test_"&amp;ME286&amp;"');"</f>
        <v>xlswrite('G:\Mi unidad\1. PROYECTOS TELLO 2022\SCM SPILL OVERS\outputs\pobreza\criminalidad\1%\simulacion_1\output_tests.xlsx',spillover_test_159','sp_test_159');</v>
      </c>
    </row>
    <row r="287" spans="64:344" x14ac:dyDescent="0.3">
      <c r="BL287">
        <v>162</v>
      </c>
      <c r="BM287" s="1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P287">
        <v>162</v>
      </c>
      <c r="CQ287" t="str">
        <f>"%A_"&amp;CP287</f>
        <v>%A_162</v>
      </c>
      <c r="CW287">
        <v>162</v>
      </c>
      <c r="CX287" s="1" t="str">
        <f>"A_"&amp;CW283&amp;"(:,ind_"&amp;CW283&amp;" == 0) = [];"</f>
        <v>A_159(:,ind_159 == 0) = [];</v>
      </c>
      <c r="DB287">
        <v>162</v>
      </c>
      <c r="DC287" t="str">
        <f>"%A_"&amp;DB287</f>
        <v>%A_162</v>
      </c>
      <c r="DG287">
        <v>162</v>
      </c>
      <c r="DH287" t="str">
        <f>"%A_"&amp;DG287</f>
        <v>%A_162</v>
      </c>
      <c r="DL287">
        <v>162</v>
      </c>
      <c r="DM287" t="str">
        <f>"%A_"&amp;DL287</f>
        <v>%A_162</v>
      </c>
      <c r="DQ287" s="1"/>
      <c r="EG287">
        <v>104</v>
      </c>
      <c r="EH287" s="1" t="str">
        <f>"alpha1_hat_vec_"&amp;EG287&amp;"(s) = alpha_hat_"&amp;EG287&amp;"(1);"</f>
        <v>alpha1_hat_vec_104(s) = alpha_hat_104(1);</v>
      </c>
      <c r="HS287">
        <v>91</v>
      </c>
      <c r="HT287" t="str">
        <f>"    p_value_vec_"&amp;HS287&amp;"(s) = p_value_"&amp;HS287&amp;";"</f>
        <v xml:space="preserve">    p_value_vec_91(s) = p_value_91;</v>
      </c>
      <c r="HZ287">
        <v>140</v>
      </c>
      <c r="IA287" t="s">
        <v>36</v>
      </c>
      <c r="IG287">
        <v>162</v>
      </c>
      <c r="IH287" t="str">
        <f>"xlswrite('G:\Mi unidad\1. PROYECTOS TELLO 2022\SCM SPILL OVERS\outputs\pobreza\bajo_niv_educ\1%\simulacion_1\output_tests.xlsx',lb_vec_"&amp;IG287&amp;"','lb_vec_"&amp;IG287&amp;"');"</f>
        <v>xlswrite('G:\Mi unidad\1. PROYECTOS TELLO 2022\SCM SPILL OVERS\outputs\pobreza\bajo_niv_educ\1%\simulacion_1\output_tests.xlsx',lb_vec_162','lb_vec_162');</v>
      </c>
      <c r="IU287">
        <v>162</v>
      </c>
      <c r="IV287" t="str">
        <f>"xlswrite('G:\Mi unidad\1. PROYECTOS TELLO 2022\SCM SPILL OVERS\outputs\pobreza\bajo_ingreso\1%\simulacion_1\output_tests.xlsx',lb_vec_"&amp;IU287&amp;"','lb_vec_"&amp;IU287&amp;"');"</f>
        <v>xlswrite('G:\Mi unidad\1. PROYECTOS TELLO 2022\SCM SPILL OVERS\outputs\pobreza\bajo_ingreso\1%\simulacion_1\output_tests.xlsx',lb_vec_162','lb_vec_162');</v>
      </c>
      <c r="JG287">
        <v>162</v>
      </c>
      <c r="JH287" t="str">
        <f>"xlswrite('G:\Mi unidad\1. PROYECTOS TELLO 2022\SCM SPILL OVERS\outputs\pobreza\densidad\1%\simulacion_1\output_tests.xlsx',lb_vec_"&amp;JG287&amp;"','lb_vec_"&amp;JG287&amp;"');"</f>
        <v>xlswrite('G:\Mi unidad\1. PROYECTOS TELLO 2022\SCM SPILL OVERS\outputs\pobreza\densidad\1%\simulacion_1\output_tests.xlsx',lb_vec_162','lb_vec_162');</v>
      </c>
      <c r="JS287">
        <v>162</v>
      </c>
      <c r="JT287" t="str">
        <f>"xlswrite('G:\Mi unidad\1. PROYECTOS TELLO 2022\SCM SPILL OVERS\outputs\pobreza\densidad_g\1%\simulacion_1\output_tests.xlsx',lb_vec_"&amp;JS287&amp;"','lb_vec_"&amp;JS287&amp;"');"</f>
        <v>xlswrite('G:\Mi unidad\1. PROYECTOS TELLO 2022\SCM SPILL OVERS\outputs\pobreza\densidad_g\1%\simulacion_1\output_tests.xlsx',lb_vec_162','lb_vec_162');</v>
      </c>
      <c r="KE287">
        <v>162</v>
      </c>
      <c r="KF287" t="str">
        <f>"xlswrite('G:\Mi unidad\1. PROYECTOS TELLO 2022\SCM SPILL OVERS\outputs\pobreza\distancia_centro_salud\1%\simulacion_1\output_tests.xlsx',lb_vec_"&amp;KE287&amp;"','lb_vec_"&amp;KE287&amp;"');"</f>
        <v>xlswrite('G:\Mi unidad\1. PROYECTOS TELLO 2022\SCM SPILL OVERS\outputs\pobreza\distancia_centro_salud\1%\simulacion_1\output_tests.xlsx',lb_vec_162','lb_vec_162');</v>
      </c>
      <c r="KR287">
        <v>162</v>
      </c>
      <c r="KS287" t="str">
        <f>"xlswrite('G:\Mi unidad\1. PROYECTOS TELLO 2022\SCM SPILL OVERS\outputs\pobreza\informalidad\1%\simulacion_1\output_tests.xlsx',lb_vec_"&amp;KR287&amp;"','lb_vec_"&amp;KR287&amp;"');"</f>
        <v>xlswrite('G:\Mi unidad\1. PROYECTOS TELLO 2022\SCM SPILL OVERS\outputs\pobreza\informalidad\1%\simulacion_1\output_tests.xlsx',lb_vec_162','lb_vec_162');</v>
      </c>
      <c r="LE287">
        <v>162</v>
      </c>
      <c r="LF287" t="str">
        <f>"xlswrite('G:\Mi unidad\1. PROYECTOS TELLO 2022\SCM SPILL OVERS\outputs\pobreza\alimentos\1%\simulacion_1\output_tests.xlsx',lb_vec_"&amp;LE287&amp;"','lb_vec_"&amp;LE287&amp;"');"</f>
        <v>xlswrite('G:\Mi unidad\1. PROYECTOS TELLO 2022\SCM SPILL OVERS\outputs\pobreza\alimentos\1%\simulacion_1\output_tests.xlsx',lb_vec_162','lb_vec_162');</v>
      </c>
      <c r="LL287">
        <v>162</v>
      </c>
      <c r="LM287" t="str">
        <f>"xlswrite('G:\Mi unidad\1. PROYECTOS TELLO 2022\SCM SPILL OVERS\outputs\pobreza\jefe_hogar\1%\simulacion_1\output_tests.xlsx',lb_vec_"&amp;LL287&amp;"','lb_vec_"&amp;LL287&amp;"');"</f>
        <v>xlswrite('G:\Mi unidad\1. PROYECTOS TELLO 2022\SCM SPILL OVERS\outputs\pobreza\jefe_hogar\1%\simulacion_1\output_tests.xlsx',lb_vec_162','lb_vec_162');</v>
      </c>
      <c r="LS287">
        <v>162</v>
      </c>
      <c r="LT287" t="str">
        <f>"xlswrite('G:\Mi unidad\1. PROYECTOS TELLO 2022\SCM SPILL OVERS\outputs\pobreza\mujeres\1%\simulacion_1\output_tests.xlsx',lb_vec_"&amp;LS287&amp;"','lb_vec_"&amp;LS287&amp;"');"</f>
        <v>xlswrite('G:\Mi unidad\1. PROYECTOS TELLO 2022\SCM SPILL OVERS\outputs\pobreza\mujeres\1%\simulacion_1\output_tests.xlsx',lb_vec_162','lb_vec_162');</v>
      </c>
      <c r="ME287">
        <v>162</v>
      </c>
      <c r="MF287" t="str">
        <f>"xlswrite('G:\Mi unidad\1. PROYECTOS TELLO 2022\SCM SPILL OVERS\outputs\pobreza\criminalidad\1%\simulacion_1\output_tests.xlsx',lb_vec_"&amp;ME287&amp;"','lb_vec_"&amp;ME287&amp;"');"</f>
        <v>xlswrite('G:\Mi unidad\1. PROYECTOS TELLO 2022\SCM SPILL OVERS\outputs\pobreza\criminalidad\1%\simulacion_1\output_tests.xlsx',lb_vec_162','lb_vec_162');</v>
      </c>
    </row>
    <row r="288" spans="64:344" x14ac:dyDescent="0.3">
      <c r="BL288">
        <v>162</v>
      </c>
      <c r="BM288" s="1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P288">
        <v>162</v>
      </c>
      <c r="CQ288" t="str">
        <f>"% Provincia_"&amp;CP288</f>
        <v>% Provincia_162</v>
      </c>
      <c r="CW288">
        <v>162</v>
      </c>
      <c r="CX288" t="str">
        <f>"%A_"&amp;CW288</f>
        <v>%A_162</v>
      </c>
      <c r="DB288">
        <v>162</v>
      </c>
      <c r="DC288" t="str">
        <f>"% Provincia_"&amp;DB288</f>
        <v>% Provincia_162</v>
      </c>
      <c r="DG288">
        <v>162</v>
      </c>
      <c r="DH288" t="str">
        <f>"% Provincia_"&amp;DG288</f>
        <v>% Provincia_162</v>
      </c>
      <c r="DL288">
        <v>162</v>
      </c>
      <c r="DM288" t="str">
        <f>"% Provincia_"&amp;DL288</f>
        <v>% Provincia_162</v>
      </c>
      <c r="DQ288" s="1"/>
      <c r="EG288">
        <v>104</v>
      </c>
      <c r="EH288" s="1" t="str">
        <f>"synthetic_control_sp_"&amp;EG288&amp;"(T+s) = Y_"&amp;EG288&amp;"(1,T+s)-alpha1_hat_vec_"&amp;EG288&amp;"(s);"</f>
        <v>synthetic_control_sp_104(T+s) = Y_104(1,T+s)-alpha1_hat_vec_104(s);</v>
      </c>
      <c r="HS288">
        <v>91</v>
      </c>
      <c r="HT288" t="str">
        <f>"    lb_vec_"&amp;HS288&amp;"(s) = lb_"&amp;HS288&amp;";"</f>
        <v xml:space="preserve">    lb_vec_91(s) = lb_91;</v>
      </c>
      <c r="HZ288">
        <v>140</v>
      </c>
      <c r="IA288" t="s">
        <v>37</v>
      </c>
      <c r="IG288">
        <v>162</v>
      </c>
      <c r="IH288" t="str">
        <f>"xlswrite('G:\Mi unidad\1. PROYECTOS TELLO 2022\SCM SPILL OVERS\outputs\pobreza\bajo_niv_educ\1%\simulacion_1\output_tests.xlsx',ub_vec_"&amp;IG288&amp;"','ub_vec_"&amp;IG288&amp;"');"</f>
        <v>xlswrite('G:\Mi unidad\1. PROYECTOS TELLO 2022\SCM SPILL OVERS\outputs\pobreza\bajo_niv_educ\1%\simulacion_1\output_tests.xlsx',ub_vec_162','ub_vec_162');</v>
      </c>
      <c r="IU288">
        <v>162</v>
      </c>
      <c r="IV288" t="str">
        <f>"xlswrite('G:\Mi unidad\1. PROYECTOS TELLO 2022\SCM SPILL OVERS\outputs\pobreza\bajo_ingreso\1%\simulacion_1\output_tests.xlsx',ub_vec_"&amp;IU288&amp;"','ub_vec_"&amp;IU288&amp;"');"</f>
        <v>xlswrite('G:\Mi unidad\1. PROYECTOS TELLO 2022\SCM SPILL OVERS\outputs\pobreza\bajo_ingreso\1%\simulacion_1\output_tests.xlsx',ub_vec_162','ub_vec_162');</v>
      </c>
      <c r="JG288">
        <v>162</v>
      </c>
      <c r="JH288" t="str">
        <f>"xlswrite('G:\Mi unidad\1. PROYECTOS TELLO 2022\SCM SPILL OVERS\outputs\pobreza\densidad\1%\simulacion_1\output_tests.xlsx',ub_vec_"&amp;JG288&amp;"','ub_vec_"&amp;JG288&amp;"');"</f>
        <v>xlswrite('G:\Mi unidad\1. PROYECTOS TELLO 2022\SCM SPILL OVERS\outputs\pobreza\densidad\1%\simulacion_1\output_tests.xlsx',ub_vec_162','ub_vec_162');</v>
      </c>
      <c r="JS288">
        <v>162</v>
      </c>
      <c r="JT288" t="str">
        <f>"xlswrite('G:\Mi unidad\1. PROYECTOS TELLO 2022\SCM SPILL OVERS\outputs\pobreza\densidad_g\1%\simulacion_1\output_tests.xlsx',ub_vec_"&amp;JS288&amp;"','ub_vec_"&amp;JS288&amp;"');"</f>
        <v>xlswrite('G:\Mi unidad\1. PROYECTOS TELLO 2022\SCM SPILL OVERS\outputs\pobreza\densidad_g\1%\simulacion_1\output_tests.xlsx',ub_vec_162','ub_vec_162');</v>
      </c>
      <c r="KE288">
        <v>162</v>
      </c>
      <c r="KF288" t="str">
        <f>"xlswrite('G:\Mi unidad\1. PROYECTOS TELLO 2022\SCM SPILL OVERS\outputs\pobreza\distancia_centro_salud\1%\simulacion_1\output_tests.xlsx',ub_vec_"&amp;KE288&amp;"','ub_vec_"&amp;KE288&amp;"');"</f>
        <v>xlswrite('G:\Mi unidad\1. PROYECTOS TELLO 2022\SCM SPILL OVERS\outputs\pobreza\distancia_centro_salud\1%\simulacion_1\output_tests.xlsx',ub_vec_162','ub_vec_162');</v>
      </c>
      <c r="KR288">
        <v>162</v>
      </c>
      <c r="KS288" t="str">
        <f>"xlswrite('G:\Mi unidad\1. PROYECTOS TELLO 2022\SCM SPILL OVERS\outputs\pobreza\informalidad\1%\simulacion_1\output_tests.xlsx',ub_vec_"&amp;KR288&amp;"','ub_vec_"&amp;KR288&amp;"');"</f>
        <v>xlswrite('G:\Mi unidad\1. PROYECTOS TELLO 2022\SCM SPILL OVERS\outputs\pobreza\informalidad\1%\simulacion_1\output_tests.xlsx',ub_vec_162','ub_vec_162');</v>
      </c>
      <c r="LE288">
        <v>162</v>
      </c>
      <c r="LF288" t="str">
        <f>"xlswrite('G:\Mi unidad\1. PROYECTOS TELLO 2022\SCM SPILL OVERS\outputs\pobreza\alimentos\1%\simulacion_1\output_tests.xlsx',ub_vec_"&amp;LE288&amp;"','ub_vec_"&amp;LE288&amp;"');"</f>
        <v>xlswrite('G:\Mi unidad\1. PROYECTOS TELLO 2022\SCM SPILL OVERS\outputs\pobreza\alimentos\1%\simulacion_1\output_tests.xlsx',ub_vec_162','ub_vec_162');</v>
      </c>
      <c r="LL288">
        <v>162</v>
      </c>
      <c r="LM288" t="str">
        <f>"xlswrite('G:\Mi unidad\1. PROYECTOS TELLO 2022\SCM SPILL OVERS\outputs\pobreza\jefe_hogar\1%\simulacion_1\output_tests.xlsx',ub_vec_"&amp;LL288&amp;"','ub_vec_"&amp;LL288&amp;"');"</f>
        <v>xlswrite('G:\Mi unidad\1. PROYECTOS TELLO 2022\SCM SPILL OVERS\outputs\pobreza\jefe_hogar\1%\simulacion_1\output_tests.xlsx',ub_vec_162','ub_vec_162');</v>
      </c>
      <c r="LS288">
        <v>162</v>
      </c>
      <c r="LT288" t="str">
        <f>"xlswrite('G:\Mi unidad\1. PROYECTOS TELLO 2022\SCM SPILL OVERS\outputs\pobreza\mujeres\1%\simulacion_1\output_tests.xlsx',ub_vec_"&amp;LS288&amp;"','ub_vec_"&amp;LS288&amp;"');"</f>
        <v>xlswrite('G:\Mi unidad\1. PROYECTOS TELLO 2022\SCM SPILL OVERS\outputs\pobreza\mujeres\1%\simulacion_1\output_tests.xlsx',ub_vec_162','ub_vec_162');</v>
      </c>
      <c r="ME288">
        <v>162</v>
      </c>
      <c r="MF288" t="str">
        <f>"xlswrite('G:\Mi unidad\1. PROYECTOS TELLO 2022\SCM SPILL OVERS\outputs\pobreza\criminalidad\1%\simulacion_1\output_tests.xlsx',ub_vec_"&amp;ME288&amp;"','ub_vec_"&amp;ME288&amp;"');"</f>
        <v>xlswrite('G:\Mi unidad\1. PROYECTOS TELLO 2022\SCM SPILL OVERS\outputs\pobreza\criminalidad\1%\simulacion_1\output_tests.xlsx',ub_vec_162','ub_vec_162');</v>
      </c>
    </row>
    <row r="289" spans="64:344" x14ac:dyDescent="0.3">
      <c r="BL289">
        <v>162</v>
      </c>
      <c r="BM289" s="1" t="str">
        <f>"A_"&amp;BL287&amp;"(:,ind_"&amp;BL287&amp;" == 0) = [];"</f>
        <v>A_162(:,ind_162 == 0) = [];</v>
      </c>
      <c r="BR289">
        <v>162</v>
      </c>
      <c r="BS289" s="1" t="str">
        <f>"ind_"&amp;BR287&amp;" = xlsread('spillover_bajo_niv_educ_"&amp;BR287&amp;".xlsx')"</f>
        <v>ind_162 = xlsread('spillover_bajo_niv_educ_162.xlsx')</v>
      </c>
      <c r="BX289">
        <v>162</v>
      </c>
      <c r="BY289" s="1" t="str">
        <f>"ind_"&amp;BX287&amp;" = xlsread('spillover_bajo_ingreso_"&amp;BX287&amp;".xlsx')"</f>
        <v>ind_162 = xlsread('spillover_bajo_ingreso_162.xlsx')</v>
      </c>
      <c r="CD289">
        <v>162</v>
      </c>
      <c r="CE289" s="1" t="str">
        <f>"ind_"&amp;CD287&amp;" = xlsread('spillover_densidad_"&amp;CD287&amp;".xlsx')"</f>
        <v>ind_162 = xlsread('spillover_densidad_162.xlsx')</v>
      </c>
      <c r="CJ289">
        <v>162</v>
      </c>
      <c r="CK289" s="1" t="str">
        <f>"ind_"&amp;CJ287&amp;" = xlsread('spillover_densidad_g_"&amp;CJ287&amp;".xlsx')"</f>
        <v>ind_162 = xlsread('spillover_densidad_g_162.xlsx')</v>
      </c>
      <c r="CP289">
        <v>162</v>
      </c>
      <c r="CQ289" s="1" t="str">
        <f>"ind_"&amp;CP287&amp;" = xlsread('spillover_tiempo_cs_"&amp;CP287&amp;".xlsx')"</f>
        <v>ind_162 = xlsread('spillover_tiempo_cs_162.xlsx')</v>
      </c>
      <c r="CW289">
        <v>162</v>
      </c>
      <c r="CX289" t="str">
        <f>"% Provincia_"&amp;CW289</f>
        <v>% Provincia_162</v>
      </c>
      <c r="DB289">
        <v>162</v>
      </c>
      <c r="DC289" s="1" t="str">
        <f>"ind_"&amp;DB287&amp;" = xlsread('spillover_criminalidad_"&amp;DB287&amp;".xlsx')"</f>
        <v>ind_162 = xlsread('spillover_criminalidad_162.xlsx')</v>
      </c>
      <c r="DG289">
        <v>162</v>
      </c>
      <c r="DH289" s="1" t="str">
        <f>"ind_"&amp;DG287&amp;" = xlsread('spillover_jefe_hogar_"&amp;DG287&amp;".xlsx')"</f>
        <v>ind_162 = xlsread('spillover_jefe_hogar_162.xlsx')</v>
      </c>
      <c r="DL289">
        <v>162</v>
      </c>
      <c r="DM289" s="1" t="str">
        <f>"ind_"&amp;DL287&amp;" = xlsread('spillover_mujeres_"&amp;DL287&amp;".xlsx')"</f>
        <v>ind_162 = xlsread('spillover_mujeres_162.xlsx')</v>
      </c>
      <c r="DQ289" s="1"/>
      <c r="EG289">
        <v>104</v>
      </c>
      <c r="EH289" s="3" t="s">
        <v>18</v>
      </c>
      <c r="HS289">
        <v>91</v>
      </c>
      <c r="HT289" t="str">
        <f>"    ub_vec_"&amp;HS289&amp;"(s) = ub_"&amp;HS288&amp;";"</f>
        <v xml:space="preserve">    ub_vec_91(s) = ub_91;</v>
      </c>
      <c r="HZ289">
        <v>140</v>
      </c>
      <c r="IA289" t="str">
        <f>"    spillover_test_"&amp;HZ289&amp;"(s) = sp_andrews(Y_pre_"&amp;HZ289&amp;",pobreza_"&amp;HZ289&amp;"(:,T+s),A_"&amp;HZ289&amp;",C,d,alpha_sig);"</f>
        <v xml:space="preserve">    spillover_test_140(s) = sp_andrews(Y_pre_140,pobreza_140(:,T+s),A_140,C,d,alpha_sig);</v>
      </c>
      <c r="IG289">
        <v>162</v>
      </c>
      <c r="IH289" t="str">
        <f>"xlswrite('G:\Mi unidad\1. PROYECTOS TELLO 2022\SCM SPILL OVERS\outputs\pobreza\bajo_niv_educ\1%\simulacion_1\output_tests.xlsx',p_value_vec_"&amp;IG289&amp;"','p_value_vec_"&amp;IG289&amp;"');"</f>
        <v>xlswrite('G:\Mi unidad\1. PROYECTOS TELLO 2022\SCM SPILL OVERS\outputs\pobreza\bajo_niv_educ\1%\simulacion_1\output_tests.xlsx',p_value_vec_162','p_value_vec_162');</v>
      </c>
      <c r="IU289">
        <v>162</v>
      </c>
      <c r="IV289" t="str">
        <f>"xlswrite('G:\Mi unidad\1. PROYECTOS TELLO 2022\SCM SPILL OVERS\outputs\pobreza\bajo_ingreso\1%\simulacion_1\output_tests.xlsx',p_value_vec_"&amp;IU289&amp;"','p_value_vec_"&amp;IU289&amp;"');"</f>
        <v>xlswrite('G:\Mi unidad\1. PROYECTOS TELLO 2022\SCM SPILL OVERS\outputs\pobreza\bajo_ingreso\1%\simulacion_1\output_tests.xlsx',p_value_vec_162','p_value_vec_162');</v>
      </c>
      <c r="JG289">
        <v>162</v>
      </c>
      <c r="JH289" t="str">
        <f>"xlswrite('G:\Mi unidad\1. PROYECTOS TELLO 2022\SCM SPILL OVERS\outputs\pobreza\densidad\1%\simulacion_1\output_tests.xlsx',p_value_vec_"&amp;JG289&amp;"','p_value_vec_"&amp;JG289&amp;"');"</f>
        <v>xlswrite('G:\Mi unidad\1. PROYECTOS TELLO 2022\SCM SPILL OVERS\outputs\pobreza\densidad\1%\simulacion_1\output_tests.xlsx',p_value_vec_162','p_value_vec_162');</v>
      </c>
      <c r="JS289">
        <v>162</v>
      </c>
      <c r="JT289" t="str">
        <f>"xlswrite('G:\Mi unidad\1. PROYECTOS TELLO 2022\SCM SPILL OVERS\outputs\pobreza\densidad_g\1%\simulacion_1\output_tests.xlsx',p_value_vec_"&amp;JS289&amp;"','p_value_vec_"&amp;JS289&amp;"');"</f>
        <v>xlswrite('G:\Mi unidad\1. PROYECTOS TELLO 2022\SCM SPILL OVERS\outputs\pobreza\densidad_g\1%\simulacion_1\output_tests.xlsx',p_value_vec_162','p_value_vec_162');</v>
      </c>
      <c r="KE289">
        <v>162</v>
      </c>
      <c r="KF289" t="str">
        <f>"xlswrite('G:\Mi unidad\1. PROYECTOS TELLO 2022\SCM SPILL OVERS\outputs\pobreza\distancia_centro_salud\1%\simulacion_1\output_tests.xlsx',p_value_vec_"&amp;KE289&amp;"','p_value_vec_"&amp;KE289&amp;"');"</f>
        <v>xlswrite('G:\Mi unidad\1. PROYECTOS TELLO 2022\SCM SPILL OVERS\outputs\pobreza\distancia_centro_salud\1%\simulacion_1\output_tests.xlsx',p_value_vec_162','p_value_vec_162');</v>
      </c>
      <c r="KR289">
        <v>162</v>
      </c>
      <c r="KS289" t="str">
        <f>"xlswrite('G:\Mi unidad\1. PROYECTOS TELLO 2022\SCM SPILL OVERS\outputs\pobreza\informalidad\1%\simulacion_1\output_tests.xlsx',p_value_vec_"&amp;KR289&amp;"','p_value_vec_"&amp;KR289&amp;"');"</f>
        <v>xlswrite('G:\Mi unidad\1. PROYECTOS TELLO 2022\SCM SPILL OVERS\outputs\pobreza\informalidad\1%\simulacion_1\output_tests.xlsx',p_value_vec_162','p_value_vec_162');</v>
      </c>
      <c r="LE289">
        <v>162</v>
      </c>
      <c r="LF289" t="str">
        <f>"xlswrite('G:\Mi unidad\1. PROYECTOS TELLO 2022\SCM SPILL OVERS\outputs\pobreza\alimentos\1%\simulacion_1\output_tests.xlsx',p_value_vec_"&amp;LE289&amp;"','p_value_vec_"&amp;LE289&amp;"');"</f>
        <v>xlswrite('G:\Mi unidad\1. PROYECTOS TELLO 2022\SCM SPILL OVERS\outputs\pobreza\alimentos\1%\simulacion_1\output_tests.xlsx',p_value_vec_162','p_value_vec_162');</v>
      </c>
      <c r="LL289">
        <v>162</v>
      </c>
      <c r="LM289" t="str">
        <f>"xlswrite('G:\Mi unidad\1. PROYECTOS TELLO 2022\SCM SPILL OVERS\outputs\pobreza\jefe_hogar\1%\simulacion_1\output_tests.xlsx',p_value_vec_"&amp;LL289&amp;"','p_value_vec_"&amp;LL289&amp;"');"</f>
        <v>xlswrite('G:\Mi unidad\1. PROYECTOS TELLO 2022\SCM SPILL OVERS\outputs\pobreza\jefe_hogar\1%\simulacion_1\output_tests.xlsx',p_value_vec_162','p_value_vec_162');</v>
      </c>
      <c r="LS289">
        <v>162</v>
      </c>
      <c r="LT289" t="str">
        <f>"xlswrite('G:\Mi unidad\1. PROYECTOS TELLO 2022\SCM SPILL OVERS\outputs\pobreza\mujeres\1%\simulacion_1\output_tests.xlsx',p_value_vec_"&amp;LS289&amp;"','p_value_vec_"&amp;LS289&amp;"');"</f>
        <v>xlswrite('G:\Mi unidad\1. PROYECTOS TELLO 2022\SCM SPILL OVERS\outputs\pobreza\mujeres\1%\simulacion_1\output_tests.xlsx',p_value_vec_162','p_value_vec_162');</v>
      </c>
      <c r="ME289">
        <v>162</v>
      </c>
      <c r="MF289" t="str">
        <f>"xlswrite('G:\Mi unidad\1. PROYECTOS TELLO 2022\SCM SPILL OVERS\outputs\pobreza\criminalidad\1%\simulacion_1\output_tests.xlsx',p_value_vec_"&amp;ME289&amp;"','p_value_vec_"&amp;ME289&amp;"');"</f>
        <v>xlswrite('G:\Mi unidad\1. PROYECTOS TELLO 2022\SCM SPILL OVERS\outputs\pobreza\criminalidad\1%\simulacion_1\output_tests.xlsx',p_value_vec_162','p_value_vec_162');</v>
      </c>
    </row>
    <row r="290" spans="64:344" x14ac:dyDescent="0.3">
      <c r="BL290">
        <v>162</v>
      </c>
      <c r="BR290">
        <v>162</v>
      </c>
      <c r="BS290" s="1" t="str">
        <f>"A_"&amp;BR287&amp;" = eye(N);"</f>
        <v>A_162 = eye(N);</v>
      </c>
      <c r="BX290">
        <v>162</v>
      </c>
      <c r="BY290" s="1" t="str">
        <f>"A_"&amp;BX287&amp;" = eye(N);"</f>
        <v>A_162 = eye(N);</v>
      </c>
      <c r="CD290">
        <v>162</v>
      </c>
      <c r="CE290" s="1" t="str">
        <f>"A_"&amp;CD287&amp;" = eye(N);"</f>
        <v>A_162 = eye(N);</v>
      </c>
      <c r="CJ290">
        <v>162</v>
      </c>
      <c r="CK290" s="1" t="str">
        <f>"A_"&amp;CJ287&amp;" = eye(N);"</f>
        <v>A_162 = eye(N);</v>
      </c>
      <c r="CP290">
        <v>162</v>
      </c>
      <c r="CQ290" s="1" t="str">
        <f>"A_"&amp;CP287&amp;" = eye(N);"</f>
        <v>A_162 = eye(N);</v>
      </c>
      <c r="CW290">
        <v>162</v>
      </c>
      <c r="CX290" s="1" t="str">
        <f>"ind_"&amp;CW288&amp;" = xlsread('spillover_alimentos_"&amp;CW288&amp;".xlsx')"</f>
        <v>ind_162 = xlsread('spillover_alimentos_162.xlsx')</v>
      </c>
      <c r="DB290">
        <v>162</v>
      </c>
      <c r="DC290" s="1" t="str">
        <f>"A_"&amp;DB287&amp;" = eye(N);"</f>
        <v>A_162 = eye(N);</v>
      </c>
      <c r="DG290">
        <v>162</v>
      </c>
      <c r="DH290" s="1" t="str">
        <f>"A_"&amp;DG287&amp;" = eye(N);"</f>
        <v>A_162 = eye(N);</v>
      </c>
      <c r="DL290">
        <v>162</v>
      </c>
      <c r="DM290" s="1" t="str">
        <f>"A_"&amp;DL287&amp;" = eye(N);"</f>
        <v>A_162 = eye(N);</v>
      </c>
      <c r="DQ290" s="1"/>
      <c r="EG290">
        <v>105</v>
      </c>
      <c r="EH290" s="3" t="str">
        <f>"%PROVINCIA "&amp;EG290</f>
        <v>%PROVINCIA 105</v>
      </c>
      <c r="HS290">
        <v>91</v>
      </c>
      <c r="HT290" t="s">
        <v>18</v>
      </c>
      <c r="HZ290">
        <v>140</v>
      </c>
      <c r="IA290" t="s">
        <v>18</v>
      </c>
      <c r="IG290">
        <v>162</v>
      </c>
      <c r="IH290" t="str">
        <f>"xlswrite('G:\Mi unidad\1. PROYECTOS TELLO 2022\SCM SPILL OVERS\outputs\pobreza\bajo_niv_educ\1%\simulacion_1\output_tests.xlsx',alpha1_hat_vec_"&amp;IG290&amp;"','alpha1_hat_vec_"&amp;IG290&amp;"');"</f>
        <v>xlswrite('G:\Mi unidad\1. PROYECTOS TELLO 2022\SCM SPILL OVERS\outputs\pobreza\bajo_niv_educ\1%\simulacion_1\output_tests.xlsx',alpha1_hat_vec_162','alpha1_hat_vec_162');</v>
      </c>
      <c r="IU290">
        <v>162</v>
      </c>
      <c r="IV290" t="str">
        <f>"xlswrite('G:\Mi unidad\1. PROYECTOS TELLO 2022\SCM SPILL OVERS\outputs\pobreza\bajo_ingreso\1%\simulacion_1\output_tests.xlsx',alpha1_hat_vec_"&amp;IU290&amp;"','alpha1_hat_vec_"&amp;IU290&amp;"');"</f>
        <v>xlswrite('G:\Mi unidad\1. PROYECTOS TELLO 2022\SCM SPILL OVERS\outputs\pobreza\bajo_ingreso\1%\simulacion_1\output_tests.xlsx',alpha1_hat_vec_162','alpha1_hat_vec_162');</v>
      </c>
      <c r="JG290">
        <v>162</v>
      </c>
      <c r="JH290" t="str">
        <f>"xlswrite('G:\Mi unidad\1. PROYECTOS TELLO 2022\SCM SPILL OVERS\outputs\pobreza\densidad\1%\simulacion_1\output_tests.xlsx',alpha1_hat_vec_"&amp;JG290&amp;"','alpha1_hat_vec_"&amp;JG290&amp;"');"</f>
        <v>xlswrite('G:\Mi unidad\1. PROYECTOS TELLO 2022\SCM SPILL OVERS\outputs\pobreza\densidad\1%\simulacion_1\output_tests.xlsx',alpha1_hat_vec_162','alpha1_hat_vec_162');</v>
      </c>
      <c r="JS290">
        <v>162</v>
      </c>
      <c r="JT290" t="str">
        <f>"xlswrite('G:\Mi unidad\1. PROYECTOS TELLO 2022\SCM SPILL OVERS\outputs\pobreza\densidad_g\1%\simulacion_1\output_tests.xlsx',alpha1_hat_vec_"&amp;JS290&amp;"','alpha1_hat_vec_"&amp;JS290&amp;"');"</f>
        <v>xlswrite('G:\Mi unidad\1. PROYECTOS TELLO 2022\SCM SPILL OVERS\outputs\pobreza\densidad_g\1%\simulacion_1\output_tests.xlsx',alpha1_hat_vec_162','alpha1_hat_vec_162');</v>
      </c>
      <c r="KE290">
        <v>162</v>
      </c>
      <c r="KF290" t="str">
        <f>"xlswrite('G:\Mi unidad\1. PROYECTOS TELLO 2022\SCM SPILL OVERS\outputs\pobreza\distancia_centro_salud\1%\simulacion_1\output_tests.xlsx',alpha1_hat_vec_"&amp;KE290&amp;"','alpha1_hat_vec_"&amp;KE290&amp;"');"</f>
        <v>xlswrite('G:\Mi unidad\1. PROYECTOS TELLO 2022\SCM SPILL OVERS\outputs\pobreza\distancia_centro_salud\1%\simulacion_1\output_tests.xlsx',alpha1_hat_vec_162','alpha1_hat_vec_162');</v>
      </c>
      <c r="KR290">
        <v>162</v>
      </c>
      <c r="KS290" t="str">
        <f>"xlswrite('G:\Mi unidad\1. PROYECTOS TELLO 2022\SCM SPILL OVERS\outputs\pobreza\informalidad\1%\simulacion_1\output_tests.xlsx',alpha1_hat_vec_"&amp;KR290&amp;"','alpha1_hat_vec_"&amp;KR290&amp;"');"</f>
        <v>xlswrite('G:\Mi unidad\1. PROYECTOS TELLO 2022\SCM SPILL OVERS\outputs\pobreza\informalidad\1%\simulacion_1\output_tests.xlsx',alpha1_hat_vec_162','alpha1_hat_vec_162');</v>
      </c>
      <c r="LE290">
        <v>162</v>
      </c>
      <c r="LF290" t="str">
        <f>"xlswrite('G:\Mi unidad\1. PROYECTOS TELLO 2022\SCM SPILL OVERS\outputs\pobreza\alimentos\1%\simulacion_1\output_tests.xlsx',alpha1_hat_vec_"&amp;LE290&amp;"','alpha1_hat_vec_"&amp;LE290&amp;"');"</f>
        <v>xlswrite('G:\Mi unidad\1. PROYECTOS TELLO 2022\SCM SPILL OVERS\outputs\pobreza\alimentos\1%\simulacion_1\output_tests.xlsx',alpha1_hat_vec_162','alpha1_hat_vec_162');</v>
      </c>
      <c r="LL290">
        <v>162</v>
      </c>
      <c r="LM290" t="str">
        <f>"xlswrite('G:\Mi unidad\1. PROYECTOS TELLO 2022\SCM SPILL OVERS\outputs\pobreza\jefe_hogar\1%\simulacion_1\output_tests.xlsx',alpha1_hat_vec_"&amp;LL290&amp;"','alpha1_hat_vec_"&amp;LL290&amp;"');"</f>
        <v>xlswrite('G:\Mi unidad\1. PROYECTOS TELLO 2022\SCM SPILL OVERS\outputs\pobreza\jefe_hogar\1%\simulacion_1\output_tests.xlsx',alpha1_hat_vec_162','alpha1_hat_vec_162');</v>
      </c>
      <c r="LS290">
        <v>162</v>
      </c>
      <c r="LT290" t="str">
        <f>"xlswrite('G:\Mi unidad\1. PROYECTOS TELLO 2022\SCM SPILL OVERS\outputs\pobreza\mujeres\1%\simulacion_1\output_tests.xlsx',alpha1_hat_vec_"&amp;LS290&amp;"','alpha1_hat_vec_"&amp;LS290&amp;"');"</f>
        <v>xlswrite('G:\Mi unidad\1. PROYECTOS TELLO 2022\SCM SPILL OVERS\outputs\pobreza\mujeres\1%\simulacion_1\output_tests.xlsx',alpha1_hat_vec_162','alpha1_hat_vec_162');</v>
      </c>
      <c r="ME290">
        <v>162</v>
      </c>
      <c r="MF290" t="str">
        <f>"xlswrite('G:\Mi unidad\1. PROYECTOS TELLO 2022\SCM SPILL OVERS\outputs\pobreza\criminalidad\1%\simulacion_1\output_tests.xlsx',alpha1_hat_vec_"&amp;ME290&amp;"','alpha1_hat_vec_"&amp;ME290&amp;"');"</f>
        <v>xlswrite('G:\Mi unidad\1. PROYECTOS TELLO 2022\SCM SPILL OVERS\outputs\pobreza\criminalidad\1%\simulacion_1\output_tests.xlsx',alpha1_hat_vec_162','alpha1_hat_vec_162');</v>
      </c>
    </row>
    <row r="291" spans="64:344" x14ac:dyDescent="0.3">
      <c r="BL291">
        <v>162</v>
      </c>
      <c r="BR291">
        <v>162</v>
      </c>
      <c r="BS291" s="1" t="str">
        <f>"A_"&amp;BR287&amp;"(:,ind_"&amp;BR287&amp;" == 0) = [];"</f>
        <v>A_162(:,ind_162 == 0) = [];</v>
      </c>
      <c r="BX291">
        <v>162</v>
      </c>
      <c r="BY291" s="1" t="str">
        <f>"A_"&amp;BX287&amp;"(:,ind_"&amp;BX287&amp;" == 0) = [];"</f>
        <v>A_162(:,ind_162 == 0) = [];</v>
      </c>
      <c r="CD291">
        <v>162</v>
      </c>
      <c r="CE291" s="1" t="str">
        <f>"A_"&amp;CD287&amp;"(:,ind_"&amp;CD287&amp;" == 0) = [];"</f>
        <v>A_162(:,ind_162 == 0) = [];</v>
      </c>
      <c r="CJ291">
        <v>162</v>
      </c>
      <c r="CK291" s="1" t="str">
        <f>"A_"&amp;CJ287&amp;"(:,ind_"&amp;CJ287&amp;" == 0) = [];"</f>
        <v>A_162(:,ind_162 == 0) = [];</v>
      </c>
      <c r="CP291">
        <v>162</v>
      </c>
      <c r="CQ291" s="1" t="str">
        <f>"A_"&amp;CP287&amp;"(:,ind_"&amp;CP287&amp;" == 0) = [];"</f>
        <v>A_162(:,ind_162 == 0) = [];</v>
      </c>
      <c r="CW291">
        <v>162</v>
      </c>
      <c r="CX291" s="1" t="str">
        <f>"A_"&amp;CW288&amp;" = eye(N);"</f>
        <v>A_162 = eye(N);</v>
      </c>
      <c r="DB291">
        <v>162</v>
      </c>
      <c r="DC291" s="1" t="str">
        <f>"A_"&amp;DB287&amp;"(:,ind_"&amp;DB287&amp;" == 0) = [];"</f>
        <v>A_162(:,ind_162 == 0) = [];</v>
      </c>
      <c r="DG291">
        <v>162</v>
      </c>
      <c r="DH291" s="1" t="str">
        <f>"A_"&amp;DG287&amp;"(:,ind_"&amp;DG287&amp;" == 0) = [];"</f>
        <v>A_162(:,ind_162 == 0) = [];</v>
      </c>
      <c r="DL291">
        <v>162</v>
      </c>
      <c r="DM291" s="1" t="str">
        <f>"A_"&amp;DL287&amp;"(:,ind_"&amp;DL287&amp;" == 0) = [];"</f>
        <v>A_162(:,ind_162 == 0) = [];</v>
      </c>
      <c r="DQ291" s="1"/>
      <c r="EG291">
        <v>105</v>
      </c>
      <c r="EH291" s="3" t="s">
        <v>17</v>
      </c>
      <c r="HS291">
        <v>92</v>
      </c>
      <c r="HT291" t="str">
        <f>"p_value_vec_"&amp;HS291&amp;" = zeros(1,S);"</f>
        <v>p_value_vec_92 = zeros(1,S);</v>
      </c>
      <c r="HZ291">
        <v>141</v>
      </c>
      <c r="IA291" t="str">
        <f>"spillover_test_"&amp;HZ291&amp;" = zeros(1,S);"</f>
        <v>spillover_test_141 = zeros(1,S);</v>
      </c>
      <c r="IG291">
        <v>162</v>
      </c>
      <c r="IH291" t="str">
        <f>"xlswrite('G:\Mi unidad\1. PROYECTOS TELLO 2022\SCM SPILL OVERS\outputs\pobreza\bajo_niv_educ\1%\simulacion_1\output_tests.xlsx',spillover_test_"&amp;IG291&amp;"','sp_test_"&amp;IG291&amp;"');"</f>
        <v>xlswrite('G:\Mi unidad\1. PROYECTOS TELLO 2022\SCM SPILL OVERS\outputs\pobreza\bajo_niv_educ\1%\simulacion_1\output_tests.xlsx',spillover_test_162','sp_test_162');</v>
      </c>
      <c r="IU291">
        <v>162</v>
      </c>
      <c r="IV291" t="str">
        <f>"xlswrite('G:\Mi unidad\1. PROYECTOS TELLO 2022\SCM SPILL OVERS\outputs\pobreza\bajo_ingreso\1%\simulacion_1\output_tests.xlsx',spillover_test_"&amp;IU291&amp;"','sp_test_"&amp;IU291&amp;"');"</f>
        <v>xlswrite('G:\Mi unidad\1. PROYECTOS TELLO 2022\SCM SPILL OVERS\outputs\pobreza\bajo_ingreso\1%\simulacion_1\output_tests.xlsx',spillover_test_162','sp_test_162');</v>
      </c>
      <c r="JG291">
        <v>162</v>
      </c>
      <c r="JH291" t="str">
        <f>"xlswrite('G:\Mi unidad\1. PROYECTOS TELLO 2022\SCM SPILL OVERS\outputs\pobreza\densidad\1%\simulacion_1\output_tests.xlsx',spillover_test_"&amp;JG291&amp;"','sp_test_"&amp;JG291&amp;"');"</f>
        <v>xlswrite('G:\Mi unidad\1. PROYECTOS TELLO 2022\SCM SPILL OVERS\outputs\pobreza\densidad\1%\simulacion_1\output_tests.xlsx',spillover_test_162','sp_test_162');</v>
      </c>
      <c r="JS291">
        <v>162</v>
      </c>
      <c r="JT291" t="str">
        <f>"xlswrite('G:\Mi unidad\1. PROYECTOS TELLO 2022\SCM SPILL OVERS\outputs\pobreza\densidad_g\1%\simulacion_1\output_tests.xlsx',spillover_test_"&amp;JS291&amp;"','sp_test_"&amp;JS291&amp;"');"</f>
        <v>xlswrite('G:\Mi unidad\1. PROYECTOS TELLO 2022\SCM SPILL OVERS\outputs\pobreza\densidad_g\1%\simulacion_1\output_tests.xlsx',spillover_test_162','sp_test_162');</v>
      </c>
      <c r="KE291">
        <v>162</v>
      </c>
      <c r="KF291" t="str">
        <f>"xlswrite('G:\Mi unidad\1. PROYECTOS TELLO 2022\SCM SPILL OVERS\outputs\pobreza\distancia_centro_salud\1%\simulacion_1\output_tests.xlsx',spillover_test_"&amp;KE291&amp;"','sp_test_"&amp;KE291&amp;"');"</f>
        <v>xlswrite('G:\Mi unidad\1. PROYECTOS TELLO 2022\SCM SPILL OVERS\outputs\pobreza\distancia_centro_salud\1%\simulacion_1\output_tests.xlsx',spillover_test_162','sp_test_162');</v>
      </c>
      <c r="KR291">
        <v>162</v>
      </c>
      <c r="KS291" t="str">
        <f>"xlswrite('G:\Mi unidad\1. PROYECTOS TELLO 2022\SCM SPILL OVERS\outputs\pobreza\informalidad\1%\simulacion_1\output_tests.xlsx',spillover_test_"&amp;KR291&amp;"','sp_test_"&amp;KR291&amp;"');"</f>
        <v>xlswrite('G:\Mi unidad\1. PROYECTOS TELLO 2022\SCM SPILL OVERS\outputs\pobreza\informalidad\1%\simulacion_1\output_tests.xlsx',spillover_test_162','sp_test_162');</v>
      </c>
      <c r="LE291">
        <v>162</v>
      </c>
      <c r="LF291" t="str">
        <f>"xlswrite('G:\Mi unidad\1. PROYECTOS TELLO 2022\SCM SPILL OVERS\outputs\pobreza\alimentos\1%\simulacion_1\output_tests.xlsx',spillover_test_"&amp;LE291&amp;"','sp_test_"&amp;LE291&amp;"');"</f>
        <v>xlswrite('G:\Mi unidad\1. PROYECTOS TELLO 2022\SCM SPILL OVERS\outputs\pobreza\alimentos\1%\simulacion_1\output_tests.xlsx',spillover_test_162','sp_test_162');</v>
      </c>
      <c r="LL291">
        <v>162</v>
      </c>
      <c r="LM291" t="str">
        <f>"xlswrite('G:\Mi unidad\1. PROYECTOS TELLO 2022\SCM SPILL OVERS\outputs\pobreza\jefe_hogar\1%\simulacion_1\output_tests.xlsx',spillover_test_"&amp;LL291&amp;"','sp_test_"&amp;LL291&amp;"');"</f>
        <v>xlswrite('G:\Mi unidad\1. PROYECTOS TELLO 2022\SCM SPILL OVERS\outputs\pobreza\jefe_hogar\1%\simulacion_1\output_tests.xlsx',spillover_test_162','sp_test_162');</v>
      </c>
      <c r="LS291">
        <v>162</v>
      </c>
      <c r="LT291" t="str">
        <f>"xlswrite('G:\Mi unidad\1. PROYECTOS TELLO 2022\SCM SPILL OVERS\outputs\pobreza\mujeres\1%\simulacion_1\output_tests.xlsx',spillover_test_"&amp;LS291&amp;"','sp_test_"&amp;LS291&amp;"');"</f>
        <v>xlswrite('G:\Mi unidad\1. PROYECTOS TELLO 2022\SCM SPILL OVERS\outputs\pobreza\mujeres\1%\simulacion_1\output_tests.xlsx',spillover_test_162','sp_test_162');</v>
      </c>
      <c r="ME291">
        <v>162</v>
      </c>
      <c r="MF291" t="str">
        <f>"xlswrite('G:\Mi unidad\1. PROYECTOS TELLO 2022\SCM SPILL OVERS\outputs\pobreza\criminalidad\1%\simulacion_1\output_tests.xlsx',spillover_test_"&amp;ME291&amp;"','sp_test_"&amp;ME291&amp;"');"</f>
        <v>xlswrite('G:\Mi unidad\1. PROYECTOS TELLO 2022\SCM SPILL OVERS\outputs\pobreza\criminalidad\1%\simulacion_1\output_tests.xlsx',spillover_test_162','sp_test_162');</v>
      </c>
    </row>
    <row r="292" spans="64:344" x14ac:dyDescent="0.3">
      <c r="BL292">
        <v>169</v>
      </c>
      <c r="BM292" s="1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P292">
        <v>169</v>
      </c>
      <c r="CQ292" t="str">
        <f>"%A_"&amp;CP292</f>
        <v>%A_169</v>
      </c>
      <c r="CW292">
        <v>169</v>
      </c>
      <c r="CX292" s="1" t="str">
        <f>"A_"&amp;CW288&amp;"(:,ind_"&amp;CW288&amp;" == 0) = [];"</f>
        <v>A_162(:,ind_162 == 0) = [];</v>
      </c>
      <c r="DB292">
        <v>169</v>
      </c>
      <c r="DC292" t="str">
        <f>"%A_"&amp;DB292</f>
        <v>%A_169</v>
      </c>
      <c r="DG292">
        <v>169</v>
      </c>
      <c r="DH292" t="str">
        <f>"%A_"&amp;DG292</f>
        <v>%A_169</v>
      </c>
      <c r="DL292">
        <v>169</v>
      </c>
      <c r="DM292" t="str">
        <f>"%A_"&amp;DL292</f>
        <v>%A_169</v>
      </c>
      <c r="DQ292" s="1"/>
      <c r="EG292">
        <v>105</v>
      </c>
      <c r="EH292" s="1" t="str">
        <f>"Y_Ts_"&amp;EG292&amp;" = Y_"&amp;EG292&amp;"(:,T+s);"</f>
        <v>Y_Ts_105 = Y_105(:,T+s);</v>
      </c>
      <c r="HS292">
        <v>92</v>
      </c>
      <c r="HT292" t="str">
        <f>"lb_vec_"&amp;HS292&amp;" = zeros(1,S);"</f>
        <v>lb_vec_92 = zeros(1,S);</v>
      </c>
      <c r="HZ292">
        <v>141</v>
      </c>
      <c r="IA292" t="s">
        <v>35</v>
      </c>
      <c r="IG292">
        <v>169</v>
      </c>
      <c r="IH292" t="str">
        <f>"xlswrite('G:\Mi unidad\1. PROYECTOS TELLO 2022\SCM SPILL OVERS\outputs\pobreza\bajo_niv_educ\1%\simulacion_1\output_tests.xlsx',lb_vec_"&amp;IG292&amp;"','lb_vec_"&amp;IG292&amp;"');"</f>
        <v>xlswrite('G:\Mi unidad\1. PROYECTOS TELLO 2022\SCM SPILL OVERS\outputs\pobreza\bajo_niv_educ\1%\simulacion_1\output_tests.xlsx',lb_vec_169','lb_vec_169');</v>
      </c>
      <c r="IU292">
        <v>169</v>
      </c>
      <c r="IV292" t="str">
        <f>"xlswrite('G:\Mi unidad\1. PROYECTOS TELLO 2022\SCM SPILL OVERS\outputs\pobreza\bajo_ingreso\1%\simulacion_1\output_tests.xlsx',lb_vec_"&amp;IU292&amp;"','lb_vec_"&amp;IU292&amp;"');"</f>
        <v>xlswrite('G:\Mi unidad\1. PROYECTOS TELLO 2022\SCM SPILL OVERS\outputs\pobreza\bajo_ingreso\1%\simulacion_1\output_tests.xlsx',lb_vec_169','lb_vec_169');</v>
      </c>
      <c r="JG292">
        <v>169</v>
      </c>
      <c r="JH292" t="str">
        <f>"xlswrite('G:\Mi unidad\1. PROYECTOS TELLO 2022\SCM SPILL OVERS\outputs\pobreza\densidad\1%\simulacion_1\output_tests.xlsx',lb_vec_"&amp;JG292&amp;"','lb_vec_"&amp;JG292&amp;"');"</f>
        <v>xlswrite('G:\Mi unidad\1. PROYECTOS TELLO 2022\SCM SPILL OVERS\outputs\pobreza\densidad\1%\simulacion_1\output_tests.xlsx',lb_vec_169','lb_vec_169');</v>
      </c>
      <c r="JS292">
        <v>169</v>
      </c>
      <c r="JT292" t="str">
        <f>"xlswrite('G:\Mi unidad\1. PROYECTOS TELLO 2022\SCM SPILL OVERS\outputs\pobreza\densidad_g\1%\simulacion_1\output_tests.xlsx',lb_vec_"&amp;JS292&amp;"','lb_vec_"&amp;JS292&amp;"');"</f>
        <v>xlswrite('G:\Mi unidad\1. PROYECTOS TELLO 2022\SCM SPILL OVERS\outputs\pobreza\densidad_g\1%\simulacion_1\output_tests.xlsx',lb_vec_169','lb_vec_169');</v>
      </c>
      <c r="KE292">
        <v>169</v>
      </c>
      <c r="KF292" t="str">
        <f>"xlswrite('G:\Mi unidad\1. PROYECTOS TELLO 2022\SCM SPILL OVERS\outputs\pobreza\distancia_centro_salud\1%\simulacion_1\output_tests.xlsx',lb_vec_"&amp;KE292&amp;"','lb_vec_"&amp;KE292&amp;"');"</f>
        <v>xlswrite('G:\Mi unidad\1. PROYECTOS TELLO 2022\SCM SPILL OVERS\outputs\pobreza\distancia_centro_salud\1%\simulacion_1\output_tests.xlsx',lb_vec_169','lb_vec_169');</v>
      </c>
      <c r="KR292">
        <v>169</v>
      </c>
      <c r="KS292" t="str">
        <f>"xlswrite('G:\Mi unidad\1. PROYECTOS TELLO 2022\SCM SPILL OVERS\outputs\pobreza\informalidad\1%\simulacion_1\output_tests.xlsx',lb_vec_"&amp;KR292&amp;"','lb_vec_"&amp;KR292&amp;"');"</f>
        <v>xlswrite('G:\Mi unidad\1. PROYECTOS TELLO 2022\SCM SPILL OVERS\outputs\pobreza\informalidad\1%\simulacion_1\output_tests.xlsx',lb_vec_169','lb_vec_169');</v>
      </c>
      <c r="LE292">
        <v>169</v>
      </c>
      <c r="LF292" t="str">
        <f>"xlswrite('G:\Mi unidad\1. PROYECTOS TELLO 2022\SCM SPILL OVERS\outputs\pobreza\alimentos\1%\simulacion_1\output_tests.xlsx',lb_vec_"&amp;LE292&amp;"','lb_vec_"&amp;LE292&amp;"');"</f>
        <v>xlswrite('G:\Mi unidad\1. PROYECTOS TELLO 2022\SCM SPILL OVERS\outputs\pobreza\alimentos\1%\simulacion_1\output_tests.xlsx',lb_vec_169','lb_vec_169');</v>
      </c>
      <c r="LL292">
        <v>169</v>
      </c>
      <c r="LM292" t="str">
        <f>"xlswrite('G:\Mi unidad\1. PROYECTOS TELLO 2022\SCM SPILL OVERS\outputs\pobreza\jefe_hogar\1%\simulacion_1\output_tests.xlsx',lb_vec_"&amp;LL292&amp;"','lb_vec_"&amp;LL292&amp;"');"</f>
        <v>xlswrite('G:\Mi unidad\1. PROYECTOS TELLO 2022\SCM SPILL OVERS\outputs\pobreza\jefe_hogar\1%\simulacion_1\output_tests.xlsx',lb_vec_169','lb_vec_169');</v>
      </c>
      <c r="LS292">
        <v>169</v>
      </c>
      <c r="LT292" t="str">
        <f>"xlswrite('G:\Mi unidad\1. PROYECTOS TELLO 2022\SCM SPILL OVERS\outputs\pobreza\mujeres\1%\simulacion_1\output_tests.xlsx',lb_vec_"&amp;LS292&amp;"','lb_vec_"&amp;LS292&amp;"');"</f>
        <v>xlswrite('G:\Mi unidad\1. PROYECTOS TELLO 2022\SCM SPILL OVERS\outputs\pobreza\mujeres\1%\simulacion_1\output_tests.xlsx',lb_vec_169','lb_vec_169');</v>
      </c>
      <c r="ME292">
        <v>169</v>
      </c>
      <c r="MF292" t="str">
        <f>"xlswrite('G:\Mi unidad\1. PROYECTOS TELLO 2022\SCM SPILL OVERS\outputs\pobreza\criminalidad\1%\simulacion_1\output_tests.xlsx',lb_vec_"&amp;ME292&amp;"','lb_vec_"&amp;ME292&amp;"');"</f>
        <v>xlswrite('G:\Mi unidad\1. PROYECTOS TELLO 2022\SCM SPILL OVERS\outputs\pobreza\criminalidad\1%\simulacion_1\output_tests.xlsx',lb_vec_169','lb_vec_169');</v>
      </c>
    </row>
    <row r="293" spans="64:344" x14ac:dyDescent="0.3">
      <c r="BL293">
        <v>169</v>
      </c>
      <c r="BM293" s="1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P293">
        <v>169</v>
      </c>
      <c r="CQ293" t="str">
        <f>"% Provincia_"&amp;CP293</f>
        <v>% Provincia_169</v>
      </c>
      <c r="CW293">
        <v>169</v>
      </c>
      <c r="CX293" t="str">
        <f>"% Provincia_"&amp;CW293</f>
        <v>% Provincia_169</v>
      </c>
      <c r="DB293">
        <v>169</v>
      </c>
      <c r="DC293" t="str">
        <f>"% Provincia_"&amp;DB293</f>
        <v>% Provincia_169</v>
      </c>
      <c r="DG293">
        <v>169</v>
      </c>
      <c r="DH293" t="str">
        <f>"% Provincia_"&amp;DG293</f>
        <v>% Provincia_169</v>
      </c>
      <c r="DL293">
        <v>169</v>
      </c>
      <c r="DM293" t="str">
        <f>"% Provincia_"&amp;DL293</f>
        <v>% Provincia_169</v>
      </c>
      <c r="DQ293" s="1"/>
      <c r="EG293">
        <v>105</v>
      </c>
      <c r="EH293" s="1" t="str">
        <f>"gamma_hat_"&amp;EG292&amp;" = (A_"&amp;EG292&amp;"'*M_hat_"&amp;EG292&amp;"*A_"&amp;EG292&amp;")\(A_"&amp;EG292&amp;"'*(eye(N)-B_hat_"&amp;EG292&amp;")'*((eye(N)-B_hat_"&amp;EG292&amp;")*Y_Ts_"&amp;EG292&amp;"-a_hat_"&amp;EG292&amp;"));"</f>
        <v>gamma_hat_105 = (A_105'*M_hat_105*A_105)\(A_105'*(eye(N)-B_hat_105)'*((eye(N)-B_hat_105)*Y_Ts_105-a_hat_105));</v>
      </c>
      <c r="HS293">
        <v>92</v>
      </c>
      <c r="HT293" t="str">
        <f>"ub_vec_"&amp;HS293&amp;" = zeros(1,S);"</f>
        <v>ub_vec_92 = zeros(1,S);</v>
      </c>
      <c r="HZ293">
        <v>141</v>
      </c>
      <c r="IA293" t="s">
        <v>36</v>
      </c>
      <c r="IG293">
        <v>169</v>
      </c>
      <c r="IH293" t="str">
        <f>"xlswrite('G:\Mi unidad\1. PROYECTOS TELLO 2022\SCM SPILL OVERS\outputs\pobreza\bajo_niv_educ\1%\simulacion_1\output_tests.xlsx',ub_vec_"&amp;IG293&amp;"','ub_vec_"&amp;IG293&amp;"');"</f>
        <v>xlswrite('G:\Mi unidad\1. PROYECTOS TELLO 2022\SCM SPILL OVERS\outputs\pobreza\bajo_niv_educ\1%\simulacion_1\output_tests.xlsx',ub_vec_169','ub_vec_169');</v>
      </c>
      <c r="IU293">
        <v>169</v>
      </c>
      <c r="IV293" t="str">
        <f>"xlswrite('G:\Mi unidad\1. PROYECTOS TELLO 2022\SCM SPILL OVERS\outputs\pobreza\bajo_ingreso\1%\simulacion_1\output_tests.xlsx',ub_vec_"&amp;IU293&amp;"','ub_vec_"&amp;IU293&amp;"');"</f>
        <v>xlswrite('G:\Mi unidad\1. PROYECTOS TELLO 2022\SCM SPILL OVERS\outputs\pobreza\bajo_ingreso\1%\simulacion_1\output_tests.xlsx',ub_vec_169','ub_vec_169');</v>
      </c>
      <c r="JG293">
        <v>169</v>
      </c>
      <c r="JH293" t="str">
        <f>"xlswrite('G:\Mi unidad\1. PROYECTOS TELLO 2022\SCM SPILL OVERS\outputs\pobreza\densidad\1%\simulacion_1\output_tests.xlsx',ub_vec_"&amp;JG293&amp;"','ub_vec_"&amp;JG293&amp;"');"</f>
        <v>xlswrite('G:\Mi unidad\1. PROYECTOS TELLO 2022\SCM SPILL OVERS\outputs\pobreza\densidad\1%\simulacion_1\output_tests.xlsx',ub_vec_169','ub_vec_169');</v>
      </c>
      <c r="JS293">
        <v>169</v>
      </c>
      <c r="JT293" t="str">
        <f>"xlswrite('G:\Mi unidad\1. PROYECTOS TELLO 2022\SCM SPILL OVERS\outputs\pobreza\densidad_g\1%\simulacion_1\output_tests.xlsx',ub_vec_"&amp;JS293&amp;"','ub_vec_"&amp;JS293&amp;"');"</f>
        <v>xlswrite('G:\Mi unidad\1. PROYECTOS TELLO 2022\SCM SPILL OVERS\outputs\pobreza\densidad_g\1%\simulacion_1\output_tests.xlsx',ub_vec_169','ub_vec_169');</v>
      </c>
      <c r="KE293">
        <v>169</v>
      </c>
      <c r="KF293" t="str">
        <f>"xlswrite('G:\Mi unidad\1. PROYECTOS TELLO 2022\SCM SPILL OVERS\outputs\pobreza\distancia_centro_salud\1%\simulacion_1\output_tests.xlsx',ub_vec_"&amp;KE293&amp;"','ub_vec_"&amp;KE293&amp;"');"</f>
        <v>xlswrite('G:\Mi unidad\1. PROYECTOS TELLO 2022\SCM SPILL OVERS\outputs\pobreza\distancia_centro_salud\1%\simulacion_1\output_tests.xlsx',ub_vec_169','ub_vec_169');</v>
      </c>
      <c r="KR293">
        <v>169</v>
      </c>
      <c r="KS293" t="str">
        <f>"xlswrite('G:\Mi unidad\1. PROYECTOS TELLO 2022\SCM SPILL OVERS\outputs\pobreza\informalidad\1%\simulacion_1\output_tests.xlsx',ub_vec_"&amp;KR293&amp;"','ub_vec_"&amp;KR293&amp;"');"</f>
        <v>xlswrite('G:\Mi unidad\1. PROYECTOS TELLO 2022\SCM SPILL OVERS\outputs\pobreza\informalidad\1%\simulacion_1\output_tests.xlsx',ub_vec_169','ub_vec_169');</v>
      </c>
      <c r="LE293">
        <v>169</v>
      </c>
      <c r="LF293" t="str">
        <f>"xlswrite('G:\Mi unidad\1. PROYECTOS TELLO 2022\SCM SPILL OVERS\outputs\pobreza\alimentos\1%\simulacion_1\output_tests.xlsx',ub_vec_"&amp;LE293&amp;"','ub_vec_"&amp;LE293&amp;"');"</f>
        <v>xlswrite('G:\Mi unidad\1. PROYECTOS TELLO 2022\SCM SPILL OVERS\outputs\pobreza\alimentos\1%\simulacion_1\output_tests.xlsx',ub_vec_169','ub_vec_169');</v>
      </c>
      <c r="LL293">
        <v>169</v>
      </c>
      <c r="LM293" t="str">
        <f>"xlswrite('G:\Mi unidad\1. PROYECTOS TELLO 2022\SCM SPILL OVERS\outputs\pobreza\jefe_hogar\1%\simulacion_1\output_tests.xlsx',ub_vec_"&amp;LL293&amp;"','ub_vec_"&amp;LL293&amp;"');"</f>
        <v>xlswrite('G:\Mi unidad\1. PROYECTOS TELLO 2022\SCM SPILL OVERS\outputs\pobreza\jefe_hogar\1%\simulacion_1\output_tests.xlsx',ub_vec_169','ub_vec_169');</v>
      </c>
      <c r="LS293">
        <v>169</v>
      </c>
      <c r="LT293" t="str">
        <f>"xlswrite('G:\Mi unidad\1. PROYECTOS TELLO 2022\SCM SPILL OVERS\outputs\pobreza\mujeres\1%\simulacion_1\output_tests.xlsx',ub_vec_"&amp;LS293&amp;"','ub_vec_"&amp;LS293&amp;"');"</f>
        <v>xlswrite('G:\Mi unidad\1. PROYECTOS TELLO 2022\SCM SPILL OVERS\outputs\pobreza\mujeres\1%\simulacion_1\output_tests.xlsx',ub_vec_169','ub_vec_169');</v>
      </c>
      <c r="ME293">
        <v>169</v>
      </c>
      <c r="MF293" t="str">
        <f>"xlswrite('G:\Mi unidad\1. PROYECTOS TELLO 2022\SCM SPILL OVERS\outputs\pobreza\criminalidad\1%\simulacion_1\output_tests.xlsx',ub_vec_"&amp;ME293&amp;"','ub_vec_"&amp;ME293&amp;"');"</f>
        <v>xlswrite('G:\Mi unidad\1. PROYECTOS TELLO 2022\SCM SPILL OVERS\outputs\pobreza\criminalidad\1%\simulacion_1\output_tests.xlsx',ub_vec_169','ub_vec_169');</v>
      </c>
    </row>
    <row r="294" spans="64:344" x14ac:dyDescent="0.3">
      <c r="BL294">
        <v>169</v>
      </c>
      <c r="BM294" s="1" t="str">
        <f>"A_"&amp;BL292&amp;"(:,ind_"&amp;BL292&amp;" == 0) = [];"</f>
        <v>A_169(:,ind_169 == 0) = [];</v>
      </c>
      <c r="BR294">
        <v>169</v>
      </c>
      <c r="BS294" s="1" t="str">
        <f>"ind_"&amp;BR292&amp;" = xlsread('spillover_bajo_niv_educ_"&amp;BR292&amp;".xlsx')"</f>
        <v>ind_169 = xlsread('spillover_bajo_niv_educ_169.xlsx')</v>
      </c>
      <c r="BX294">
        <v>169</v>
      </c>
      <c r="BY294" s="1" t="str">
        <f>"ind_"&amp;BX292&amp;" = xlsread('spillover_bajo_ingreso_"&amp;BX292&amp;".xlsx')"</f>
        <v>ind_169 = xlsread('spillover_bajo_ingreso_169.xlsx')</v>
      </c>
      <c r="CD294">
        <v>169</v>
      </c>
      <c r="CE294" s="1" t="str">
        <f>"ind_"&amp;CD292&amp;" = xlsread('spillover_densidad_"&amp;CD292&amp;".xlsx')"</f>
        <v>ind_169 = xlsread('spillover_densidad_169.xlsx')</v>
      </c>
      <c r="CJ294">
        <v>169</v>
      </c>
      <c r="CK294" s="1" t="str">
        <f>"ind_"&amp;CJ292&amp;" = xlsread('spillover_densidad_g_"&amp;CJ292&amp;".xlsx')"</f>
        <v>ind_169 = xlsread('spillover_densidad_g_169.xlsx')</v>
      </c>
      <c r="CP294">
        <v>169</v>
      </c>
      <c r="CQ294" s="1" t="str">
        <f>"ind_"&amp;CP292&amp;" = xlsread('spillover_tiempo_cs_"&amp;CP292&amp;".xlsx')"</f>
        <v>ind_169 = xlsread('spillover_tiempo_cs_169.xlsx')</v>
      </c>
      <c r="CW294">
        <v>169</v>
      </c>
      <c r="CX294" s="1" t="str">
        <f>"ind_"&amp;CW292&amp;" = xlsread('spillover_alimentos_"&amp;CW292&amp;".xlsx')"</f>
        <v>ind_169 = xlsread('spillover_alimentos_169.xlsx')</v>
      </c>
      <c r="DB294">
        <v>169</v>
      </c>
      <c r="DC294" s="1" t="str">
        <f>"ind_"&amp;DB292&amp;" = xlsread('spillover_criminalidad_"&amp;DB292&amp;".xlsx')"</f>
        <v>ind_169 = xlsread('spillover_criminalidad_169.xlsx')</v>
      </c>
      <c r="DG294">
        <v>169</v>
      </c>
      <c r="DH294" s="1" t="str">
        <f>"ind_"&amp;DG292&amp;" = xlsread('spillover_jefe_hogar_"&amp;DG292&amp;".xlsx')"</f>
        <v>ind_169 = xlsread('spillover_jefe_hogar_169.xlsx')</v>
      </c>
      <c r="DL294">
        <v>169</v>
      </c>
      <c r="DM294" s="1" t="str">
        <f>"ind_"&amp;DL292&amp;" = xlsread('spillover_mujeres_"&amp;DL292&amp;".xlsx')"</f>
        <v>ind_169 = xlsread('spillover_mujeres_169.xlsx')</v>
      </c>
      <c r="DQ294" s="1"/>
      <c r="EG294">
        <v>105</v>
      </c>
      <c r="EH294" s="1" t="str">
        <f>"alpha_hat_"&amp;EG294&amp;" = A_"&amp;EG294&amp;"*gamma_hat_"&amp;EG294&amp;";"</f>
        <v>alpha_hat_105 = A_105*gamma_hat_105;</v>
      </c>
      <c r="HS294">
        <v>92</v>
      </c>
      <c r="HT294" t="s">
        <v>35</v>
      </c>
      <c r="HZ294">
        <v>141</v>
      </c>
      <c r="IA294" t="s">
        <v>37</v>
      </c>
      <c r="IG294">
        <v>169</v>
      </c>
      <c r="IH294" t="str">
        <f>"xlswrite('G:\Mi unidad\1. PROYECTOS TELLO 2022\SCM SPILL OVERS\outputs\pobreza\bajo_niv_educ\1%\simulacion_1\output_tests.xlsx',p_value_vec_"&amp;IG294&amp;"','p_value_vec_"&amp;IG294&amp;"');"</f>
        <v>xlswrite('G:\Mi unidad\1. PROYECTOS TELLO 2022\SCM SPILL OVERS\outputs\pobreza\bajo_niv_educ\1%\simulacion_1\output_tests.xlsx',p_value_vec_169','p_value_vec_169');</v>
      </c>
      <c r="IU294">
        <v>169</v>
      </c>
      <c r="IV294" t="str">
        <f>"xlswrite('G:\Mi unidad\1. PROYECTOS TELLO 2022\SCM SPILL OVERS\outputs\pobreza\bajo_ingreso\1%\simulacion_1\output_tests.xlsx',p_value_vec_"&amp;IU294&amp;"','p_value_vec_"&amp;IU294&amp;"');"</f>
        <v>xlswrite('G:\Mi unidad\1. PROYECTOS TELLO 2022\SCM SPILL OVERS\outputs\pobreza\bajo_ingreso\1%\simulacion_1\output_tests.xlsx',p_value_vec_169','p_value_vec_169');</v>
      </c>
      <c r="JG294">
        <v>169</v>
      </c>
      <c r="JH294" t="str">
        <f>"xlswrite('G:\Mi unidad\1. PROYECTOS TELLO 2022\SCM SPILL OVERS\outputs\pobreza\densidad\1%\simulacion_1\output_tests.xlsx',p_value_vec_"&amp;JG294&amp;"','p_value_vec_"&amp;JG294&amp;"');"</f>
        <v>xlswrite('G:\Mi unidad\1. PROYECTOS TELLO 2022\SCM SPILL OVERS\outputs\pobreza\densidad\1%\simulacion_1\output_tests.xlsx',p_value_vec_169','p_value_vec_169');</v>
      </c>
      <c r="JS294">
        <v>169</v>
      </c>
      <c r="JT294" t="str">
        <f>"xlswrite('G:\Mi unidad\1. PROYECTOS TELLO 2022\SCM SPILL OVERS\outputs\pobreza\densidad_g\1%\simulacion_1\output_tests.xlsx',p_value_vec_"&amp;JS294&amp;"','p_value_vec_"&amp;JS294&amp;"');"</f>
        <v>xlswrite('G:\Mi unidad\1. PROYECTOS TELLO 2022\SCM SPILL OVERS\outputs\pobreza\densidad_g\1%\simulacion_1\output_tests.xlsx',p_value_vec_169','p_value_vec_169');</v>
      </c>
      <c r="KE294">
        <v>169</v>
      </c>
      <c r="KF294" t="str">
        <f>"xlswrite('G:\Mi unidad\1. PROYECTOS TELLO 2022\SCM SPILL OVERS\outputs\pobreza\distancia_centro_salud\1%\simulacion_1\output_tests.xlsx',p_value_vec_"&amp;KE294&amp;"','p_value_vec_"&amp;KE294&amp;"');"</f>
        <v>xlswrite('G:\Mi unidad\1. PROYECTOS TELLO 2022\SCM SPILL OVERS\outputs\pobreza\distancia_centro_salud\1%\simulacion_1\output_tests.xlsx',p_value_vec_169','p_value_vec_169');</v>
      </c>
      <c r="KR294">
        <v>169</v>
      </c>
      <c r="KS294" t="str">
        <f>"xlswrite('G:\Mi unidad\1. PROYECTOS TELLO 2022\SCM SPILL OVERS\outputs\pobreza\informalidad\1%\simulacion_1\output_tests.xlsx',p_value_vec_"&amp;KR294&amp;"','p_value_vec_"&amp;KR294&amp;"');"</f>
        <v>xlswrite('G:\Mi unidad\1. PROYECTOS TELLO 2022\SCM SPILL OVERS\outputs\pobreza\informalidad\1%\simulacion_1\output_tests.xlsx',p_value_vec_169','p_value_vec_169');</v>
      </c>
      <c r="LE294">
        <v>169</v>
      </c>
      <c r="LF294" t="str">
        <f>"xlswrite('G:\Mi unidad\1. PROYECTOS TELLO 2022\SCM SPILL OVERS\outputs\pobreza\alimentos\1%\simulacion_1\output_tests.xlsx',p_value_vec_"&amp;LE294&amp;"','p_value_vec_"&amp;LE294&amp;"');"</f>
        <v>xlswrite('G:\Mi unidad\1. PROYECTOS TELLO 2022\SCM SPILL OVERS\outputs\pobreza\alimentos\1%\simulacion_1\output_tests.xlsx',p_value_vec_169','p_value_vec_169');</v>
      </c>
      <c r="LL294">
        <v>169</v>
      </c>
      <c r="LM294" t="str">
        <f>"xlswrite('G:\Mi unidad\1. PROYECTOS TELLO 2022\SCM SPILL OVERS\outputs\pobreza\jefe_hogar\1%\simulacion_1\output_tests.xlsx',p_value_vec_"&amp;LL294&amp;"','p_value_vec_"&amp;LL294&amp;"');"</f>
        <v>xlswrite('G:\Mi unidad\1. PROYECTOS TELLO 2022\SCM SPILL OVERS\outputs\pobreza\jefe_hogar\1%\simulacion_1\output_tests.xlsx',p_value_vec_169','p_value_vec_169');</v>
      </c>
      <c r="LS294">
        <v>169</v>
      </c>
      <c r="LT294" t="str">
        <f>"xlswrite('G:\Mi unidad\1. PROYECTOS TELLO 2022\SCM SPILL OVERS\outputs\pobreza\mujeres\1%\simulacion_1\output_tests.xlsx',p_value_vec_"&amp;LS294&amp;"','p_value_vec_"&amp;LS294&amp;"');"</f>
        <v>xlswrite('G:\Mi unidad\1. PROYECTOS TELLO 2022\SCM SPILL OVERS\outputs\pobreza\mujeres\1%\simulacion_1\output_tests.xlsx',p_value_vec_169','p_value_vec_169');</v>
      </c>
      <c r="ME294">
        <v>169</v>
      </c>
      <c r="MF294" t="str">
        <f>"xlswrite('G:\Mi unidad\1. PROYECTOS TELLO 2022\SCM SPILL OVERS\outputs\pobreza\criminalidad\1%\simulacion_1\output_tests.xlsx',p_value_vec_"&amp;ME294&amp;"','p_value_vec_"&amp;ME294&amp;"');"</f>
        <v>xlswrite('G:\Mi unidad\1. PROYECTOS TELLO 2022\SCM SPILL OVERS\outputs\pobreza\criminalidad\1%\simulacion_1\output_tests.xlsx',p_value_vec_169','p_value_vec_169');</v>
      </c>
    </row>
    <row r="295" spans="64:344" x14ac:dyDescent="0.3">
      <c r="BL295">
        <v>169</v>
      </c>
      <c r="BR295">
        <v>169</v>
      </c>
      <c r="BS295" s="1" t="str">
        <f>"A_"&amp;BR292&amp;" = eye(N);"</f>
        <v>A_169 = eye(N);</v>
      </c>
      <c r="BX295">
        <v>169</v>
      </c>
      <c r="BY295" s="1" t="str">
        <f>"A_"&amp;BX292&amp;" = eye(N);"</f>
        <v>A_169 = eye(N);</v>
      </c>
      <c r="CD295">
        <v>169</v>
      </c>
      <c r="CE295" s="1" t="str">
        <f>"A_"&amp;CD292&amp;" = eye(N);"</f>
        <v>A_169 = eye(N);</v>
      </c>
      <c r="CJ295">
        <v>169</v>
      </c>
      <c r="CK295" s="1" t="str">
        <f>"A_"&amp;CJ292&amp;" = eye(N);"</f>
        <v>A_169 = eye(N);</v>
      </c>
      <c r="CP295">
        <v>169</v>
      </c>
      <c r="CQ295" s="1" t="str">
        <f>"A_"&amp;CP292&amp;" = eye(N);"</f>
        <v>A_169 = eye(N);</v>
      </c>
      <c r="CW295">
        <v>169</v>
      </c>
      <c r="CX295" s="1" t="str">
        <f>"A_"&amp;CW292&amp;" = eye(N);"</f>
        <v>A_169 = eye(N);</v>
      </c>
      <c r="DB295">
        <v>169</v>
      </c>
      <c r="DC295" s="1" t="str">
        <f>"A_"&amp;DB292&amp;" = eye(N);"</f>
        <v>A_169 = eye(N);</v>
      </c>
      <c r="DG295">
        <v>169</v>
      </c>
      <c r="DH295" s="1" t="str">
        <f>"A_"&amp;DG292&amp;" = eye(N);"</f>
        <v>A_169 = eye(N);</v>
      </c>
      <c r="DL295">
        <v>169</v>
      </c>
      <c r="DM295" s="1" t="str">
        <f>"A_"&amp;DL292&amp;" = eye(N);"</f>
        <v>A_169 = eye(N);</v>
      </c>
      <c r="DQ295" s="1"/>
      <c r="EG295">
        <v>105</v>
      </c>
      <c r="EH295" s="1" t="str">
        <f>"alpha1_hat_vec_"&amp;EG295&amp;"(s) = alpha_hat_"&amp;EG295&amp;"(1);"</f>
        <v>alpha1_hat_vec_105(s) = alpha_hat_105(1);</v>
      </c>
      <c r="HS295">
        <v>92</v>
      </c>
      <c r="HT295" t="str">
        <f>"    [p_value_"&amp;HS295&amp; ",lb_"&amp;HS295&amp;",ub_"&amp;HS295&amp;"] = sp_andrews_te(Y_pre_"&amp;HS295&amp;",pobreza_"&amp;HS295&amp;"(:,T+s),A_"&amp;HS295&amp;",C,.05);"</f>
        <v xml:space="preserve">    [p_value_92,lb_92,ub_92] = sp_andrews_te(Y_pre_92,pobreza_92(:,T+s),A_92,C,.05);</v>
      </c>
      <c r="HZ295">
        <v>141</v>
      </c>
      <c r="IA295" t="str">
        <f>"    spillover_test_"&amp;HZ295&amp;"(s) = sp_andrews(Y_pre_"&amp;HZ295&amp;",pobreza_"&amp;HZ295&amp;"(:,T+s),A_"&amp;HZ295&amp;",C,d,alpha_sig);"</f>
        <v xml:space="preserve">    spillover_test_141(s) = sp_andrews(Y_pre_141,pobreza_141(:,T+s),A_141,C,d,alpha_sig);</v>
      </c>
      <c r="IG295">
        <v>169</v>
      </c>
      <c r="IH295" t="str">
        <f>"xlswrite('G:\Mi unidad\1. PROYECTOS TELLO 2022\SCM SPILL OVERS\outputs\pobreza\bajo_niv_educ\1%\simulacion_1\output_tests.xlsx',alpha1_hat_vec_"&amp;IG295&amp;"','alpha1_hat_vec_"&amp;IG295&amp;"');"</f>
        <v>xlswrite('G:\Mi unidad\1. PROYECTOS TELLO 2022\SCM SPILL OVERS\outputs\pobreza\bajo_niv_educ\1%\simulacion_1\output_tests.xlsx',alpha1_hat_vec_169','alpha1_hat_vec_169');</v>
      </c>
      <c r="IU295">
        <v>169</v>
      </c>
      <c r="IV295" t="str">
        <f>"xlswrite('G:\Mi unidad\1. PROYECTOS TELLO 2022\SCM SPILL OVERS\outputs\pobreza\bajo_ingreso\1%\simulacion_1\output_tests.xlsx',alpha1_hat_vec_"&amp;IU295&amp;"','alpha1_hat_vec_"&amp;IU295&amp;"');"</f>
        <v>xlswrite('G:\Mi unidad\1. PROYECTOS TELLO 2022\SCM SPILL OVERS\outputs\pobreza\bajo_ingreso\1%\simulacion_1\output_tests.xlsx',alpha1_hat_vec_169','alpha1_hat_vec_169');</v>
      </c>
      <c r="JG295">
        <v>169</v>
      </c>
      <c r="JH295" t="str">
        <f>"xlswrite('G:\Mi unidad\1. PROYECTOS TELLO 2022\SCM SPILL OVERS\outputs\pobreza\densidad\1%\simulacion_1\output_tests.xlsx',alpha1_hat_vec_"&amp;JG295&amp;"','alpha1_hat_vec_"&amp;JG295&amp;"');"</f>
        <v>xlswrite('G:\Mi unidad\1. PROYECTOS TELLO 2022\SCM SPILL OVERS\outputs\pobreza\densidad\1%\simulacion_1\output_tests.xlsx',alpha1_hat_vec_169','alpha1_hat_vec_169');</v>
      </c>
      <c r="JS295">
        <v>169</v>
      </c>
      <c r="JT295" t="str">
        <f>"xlswrite('G:\Mi unidad\1. PROYECTOS TELLO 2022\SCM SPILL OVERS\outputs\pobreza\densidad_g\1%\simulacion_1\output_tests.xlsx',alpha1_hat_vec_"&amp;JS295&amp;"','alpha1_hat_vec_"&amp;JS295&amp;"');"</f>
        <v>xlswrite('G:\Mi unidad\1. PROYECTOS TELLO 2022\SCM SPILL OVERS\outputs\pobreza\densidad_g\1%\simulacion_1\output_tests.xlsx',alpha1_hat_vec_169','alpha1_hat_vec_169');</v>
      </c>
      <c r="KE295">
        <v>169</v>
      </c>
      <c r="KF295" t="str">
        <f>"xlswrite('G:\Mi unidad\1. PROYECTOS TELLO 2022\SCM SPILL OVERS\outputs\pobreza\distancia_centro_salud\1%\simulacion_1\output_tests.xlsx',alpha1_hat_vec_"&amp;KE295&amp;"','alpha1_hat_vec_"&amp;KE295&amp;"');"</f>
        <v>xlswrite('G:\Mi unidad\1. PROYECTOS TELLO 2022\SCM SPILL OVERS\outputs\pobreza\distancia_centro_salud\1%\simulacion_1\output_tests.xlsx',alpha1_hat_vec_169','alpha1_hat_vec_169');</v>
      </c>
      <c r="KR295">
        <v>169</v>
      </c>
      <c r="KS295" t="str">
        <f>"xlswrite('G:\Mi unidad\1. PROYECTOS TELLO 2022\SCM SPILL OVERS\outputs\pobreza\informalidad\1%\simulacion_1\output_tests.xlsx',alpha1_hat_vec_"&amp;KR295&amp;"','alpha1_hat_vec_"&amp;KR295&amp;"');"</f>
        <v>xlswrite('G:\Mi unidad\1. PROYECTOS TELLO 2022\SCM SPILL OVERS\outputs\pobreza\informalidad\1%\simulacion_1\output_tests.xlsx',alpha1_hat_vec_169','alpha1_hat_vec_169');</v>
      </c>
      <c r="LE295">
        <v>169</v>
      </c>
      <c r="LF295" t="str">
        <f>"xlswrite('G:\Mi unidad\1. PROYECTOS TELLO 2022\SCM SPILL OVERS\outputs\pobreza\alimentos\1%\simulacion_1\output_tests.xlsx',alpha1_hat_vec_"&amp;LE295&amp;"','alpha1_hat_vec_"&amp;LE295&amp;"');"</f>
        <v>xlswrite('G:\Mi unidad\1. PROYECTOS TELLO 2022\SCM SPILL OVERS\outputs\pobreza\alimentos\1%\simulacion_1\output_tests.xlsx',alpha1_hat_vec_169','alpha1_hat_vec_169');</v>
      </c>
      <c r="LL295">
        <v>169</v>
      </c>
      <c r="LM295" t="str">
        <f>"xlswrite('G:\Mi unidad\1. PROYECTOS TELLO 2022\SCM SPILL OVERS\outputs\pobreza\jefe_hogar\1%\simulacion_1\output_tests.xlsx',alpha1_hat_vec_"&amp;LL295&amp;"','alpha1_hat_vec_"&amp;LL295&amp;"');"</f>
        <v>xlswrite('G:\Mi unidad\1. PROYECTOS TELLO 2022\SCM SPILL OVERS\outputs\pobreza\jefe_hogar\1%\simulacion_1\output_tests.xlsx',alpha1_hat_vec_169','alpha1_hat_vec_169');</v>
      </c>
      <c r="LS295">
        <v>169</v>
      </c>
      <c r="LT295" t="str">
        <f>"xlswrite('G:\Mi unidad\1. PROYECTOS TELLO 2022\SCM SPILL OVERS\outputs\pobreza\mujeres\1%\simulacion_1\output_tests.xlsx',alpha1_hat_vec_"&amp;LS295&amp;"','alpha1_hat_vec_"&amp;LS295&amp;"');"</f>
        <v>xlswrite('G:\Mi unidad\1. PROYECTOS TELLO 2022\SCM SPILL OVERS\outputs\pobreza\mujeres\1%\simulacion_1\output_tests.xlsx',alpha1_hat_vec_169','alpha1_hat_vec_169');</v>
      </c>
      <c r="ME295">
        <v>169</v>
      </c>
      <c r="MF295" t="str">
        <f>"xlswrite('G:\Mi unidad\1. PROYECTOS TELLO 2022\SCM SPILL OVERS\outputs\pobreza\criminalidad\1%\simulacion_1\output_tests.xlsx',alpha1_hat_vec_"&amp;ME295&amp;"','alpha1_hat_vec_"&amp;ME295&amp;"');"</f>
        <v>xlswrite('G:\Mi unidad\1. PROYECTOS TELLO 2022\SCM SPILL OVERS\outputs\pobreza\criminalidad\1%\simulacion_1\output_tests.xlsx',alpha1_hat_vec_169','alpha1_hat_vec_169');</v>
      </c>
    </row>
    <row r="296" spans="64:344" x14ac:dyDescent="0.3">
      <c r="BL296">
        <v>169</v>
      </c>
      <c r="BR296">
        <v>169</v>
      </c>
      <c r="BS296" s="1" t="str">
        <f>"A_"&amp;BR292&amp;"(:,ind_"&amp;BR292&amp;" == 0) = [];"</f>
        <v>A_169(:,ind_169 == 0) = [];</v>
      </c>
      <c r="BX296">
        <v>169</v>
      </c>
      <c r="BY296" s="1" t="str">
        <f>"A_"&amp;BX292&amp;"(:,ind_"&amp;BX292&amp;" == 0) = [];"</f>
        <v>A_169(:,ind_169 == 0) = [];</v>
      </c>
      <c r="CD296">
        <v>169</v>
      </c>
      <c r="CE296" s="1" t="str">
        <f>"A_"&amp;CD292&amp;"(:,ind_"&amp;CD292&amp;" == 0) = [];"</f>
        <v>A_169(:,ind_169 == 0) = [];</v>
      </c>
      <c r="CJ296">
        <v>169</v>
      </c>
      <c r="CK296" s="1" t="str">
        <f>"A_"&amp;CJ292&amp;"(:,ind_"&amp;CJ292&amp;" == 0) = [];"</f>
        <v>A_169(:,ind_169 == 0) = [];</v>
      </c>
      <c r="CP296">
        <v>169</v>
      </c>
      <c r="CQ296" s="1" t="str">
        <f>"A_"&amp;CP292&amp;"(:,ind_"&amp;CP292&amp;" == 0) = [];"</f>
        <v>A_169(:,ind_169 == 0) = [];</v>
      </c>
      <c r="CW296">
        <v>169</v>
      </c>
      <c r="CX296" s="1" t="str">
        <f>"A_"&amp;CW292&amp;"(:,ind_"&amp;CW292&amp;" == 0) = [];"</f>
        <v>A_169(:,ind_169 == 0) = [];</v>
      </c>
      <c r="DB296">
        <v>169</v>
      </c>
      <c r="DC296" s="1" t="str">
        <f>"A_"&amp;DB292&amp;"(:,ind_"&amp;DB292&amp;" == 0) = [];"</f>
        <v>A_169(:,ind_169 == 0) = [];</v>
      </c>
      <c r="DG296">
        <v>169</v>
      </c>
      <c r="DH296" s="1" t="str">
        <f>"A_"&amp;DG292&amp;"(:,ind_"&amp;DG292&amp;" == 0) = [];"</f>
        <v>A_169(:,ind_169 == 0) = [];</v>
      </c>
      <c r="DL296">
        <v>169</v>
      </c>
      <c r="DM296" s="1" t="str">
        <f>"A_"&amp;DL292&amp;"(:,ind_"&amp;DL292&amp;" == 0) = [];"</f>
        <v>A_169(:,ind_169 == 0) = [];</v>
      </c>
      <c r="DQ296" s="1"/>
      <c r="EG296">
        <v>105</v>
      </c>
      <c r="EH296" s="1" t="str">
        <f>"synthetic_control_sp_"&amp;EG296&amp;"(T+s) = Y_"&amp;EG296&amp;"(1,T+s)-alpha1_hat_vec_"&amp;EG296&amp;"(s);"</f>
        <v>synthetic_control_sp_105(T+s) = Y_105(1,T+s)-alpha1_hat_vec_105(s);</v>
      </c>
      <c r="HS296">
        <v>92</v>
      </c>
      <c r="HT296" t="str">
        <f>"    p_value_vec_"&amp;HS296&amp;"(s) = p_value_"&amp;HS296&amp;";"</f>
        <v xml:space="preserve">    p_value_vec_92(s) = p_value_92;</v>
      </c>
      <c r="HZ296">
        <v>141</v>
      </c>
      <c r="IA296" t="s">
        <v>18</v>
      </c>
      <c r="IG296">
        <v>169</v>
      </c>
      <c r="IH296" t="str">
        <f>"xlswrite('G:\Mi unidad\1. PROYECTOS TELLO 2022\SCM SPILL OVERS\outputs\pobreza\bajo_niv_educ\1%\simulacion_1\output_tests.xlsx',spillover_test_"&amp;IG296&amp;"','sp_test_"&amp;IG296&amp;"');"</f>
        <v>xlswrite('G:\Mi unidad\1. PROYECTOS TELLO 2022\SCM SPILL OVERS\outputs\pobreza\bajo_niv_educ\1%\simulacion_1\output_tests.xlsx',spillover_test_169','sp_test_169');</v>
      </c>
      <c r="IU296">
        <v>169</v>
      </c>
      <c r="IV296" t="str">
        <f>"xlswrite('G:\Mi unidad\1. PROYECTOS TELLO 2022\SCM SPILL OVERS\outputs\pobreza\bajo_ingreso\1%\simulacion_1\output_tests.xlsx',spillover_test_"&amp;IU296&amp;"','sp_test_"&amp;IU296&amp;"');"</f>
        <v>xlswrite('G:\Mi unidad\1. PROYECTOS TELLO 2022\SCM SPILL OVERS\outputs\pobreza\bajo_ingreso\1%\simulacion_1\output_tests.xlsx',spillover_test_169','sp_test_169');</v>
      </c>
      <c r="JG296">
        <v>169</v>
      </c>
      <c r="JH296" t="str">
        <f>"xlswrite('G:\Mi unidad\1. PROYECTOS TELLO 2022\SCM SPILL OVERS\outputs\pobreza\densidad\1%\simulacion_1\output_tests.xlsx',spillover_test_"&amp;JG296&amp;"','sp_test_"&amp;JG296&amp;"');"</f>
        <v>xlswrite('G:\Mi unidad\1. PROYECTOS TELLO 2022\SCM SPILL OVERS\outputs\pobreza\densidad\1%\simulacion_1\output_tests.xlsx',spillover_test_169','sp_test_169');</v>
      </c>
      <c r="JS296">
        <v>169</v>
      </c>
      <c r="JT296" t="str">
        <f>"xlswrite('G:\Mi unidad\1. PROYECTOS TELLO 2022\SCM SPILL OVERS\outputs\pobreza\densidad_g\1%\simulacion_1\output_tests.xlsx',spillover_test_"&amp;JS296&amp;"','sp_test_"&amp;JS296&amp;"');"</f>
        <v>xlswrite('G:\Mi unidad\1. PROYECTOS TELLO 2022\SCM SPILL OVERS\outputs\pobreza\densidad_g\1%\simulacion_1\output_tests.xlsx',spillover_test_169','sp_test_169');</v>
      </c>
      <c r="KE296">
        <v>169</v>
      </c>
      <c r="KF296" t="str">
        <f>"xlswrite('G:\Mi unidad\1. PROYECTOS TELLO 2022\SCM SPILL OVERS\outputs\pobreza\distancia_centro_salud\1%\simulacion_1\output_tests.xlsx',spillover_test_"&amp;KE296&amp;"','sp_test_"&amp;KE296&amp;"');"</f>
        <v>xlswrite('G:\Mi unidad\1. PROYECTOS TELLO 2022\SCM SPILL OVERS\outputs\pobreza\distancia_centro_salud\1%\simulacion_1\output_tests.xlsx',spillover_test_169','sp_test_169');</v>
      </c>
      <c r="KR296">
        <v>169</v>
      </c>
      <c r="KS296" t="str">
        <f>"xlswrite('G:\Mi unidad\1. PROYECTOS TELLO 2022\SCM SPILL OVERS\outputs\pobreza\informalidad\1%\simulacion_1\output_tests.xlsx',spillover_test_"&amp;KR296&amp;"','sp_test_"&amp;KR296&amp;"');"</f>
        <v>xlswrite('G:\Mi unidad\1. PROYECTOS TELLO 2022\SCM SPILL OVERS\outputs\pobreza\informalidad\1%\simulacion_1\output_tests.xlsx',spillover_test_169','sp_test_169');</v>
      </c>
      <c r="LE296">
        <v>169</v>
      </c>
      <c r="LF296" t="str">
        <f>"xlswrite('G:\Mi unidad\1. PROYECTOS TELLO 2022\SCM SPILL OVERS\outputs\pobreza\alimentos\1%\simulacion_1\output_tests.xlsx',spillover_test_"&amp;LE296&amp;"','sp_test_"&amp;LE296&amp;"');"</f>
        <v>xlswrite('G:\Mi unidad\1. PROYECTOS TELLO 2022\SCM SPILL OVERS\outputs\pobreza\alimentos\1%\simulacion_1\output_tests.xlsx',spillover_test_169','sp_test_169');</v>
      </c>
      <c r="LL296">
        <v>169</v>
      </c>
      <c r="LM296" t="str">
        <f>"xlswrite('G:\Mi unidad\1. PROYECTOS TELLO 2022\SCM SPILL OVERS\outputs\pobreza\jefe_hogar\1%\simulacion_1\output_tests.xlsx',spillover_test_"&amp;LL296&amp;"','sp_test_"&amp;LL296&amp;"');"</f>
        <v>xlswrite('G:\Mi unidad\1. PROYECTOS TELLO 2022\SCM SPILL OVERS\outputs\pobreza\jefe_hogar\1%\simulacion_1\output_tests.xlsx',spillover_test_169','sp_test_169');</v>
      </c>
      <c r="LS296">
        <v>169</v>
      </c>
      <c r="LT296" t="str">
        <f>"xlswrite('G:\Mi unidad\1. PROYECTOS TELLO 2022\SCM SPILL OVERS\outputs\pobreza\mujeres\1%\simulacion_1\output_tests.xlsx',spillover_test_"&amp;LS296&amp;"','sp_test_"&amp;LS296&amp;"');"</f>
        <v>xlswrite('G:\Mi unidad\1. PROYECTOS TELLO 2022\SCM SPILL OVERS\outputs\pobreza\mujeres\1%\simulacion_1\output_tests.xlsx',spillover_test_169','sp_test_169');</v>
      </c>
      <c r="ME296">
        <v>169</v>
      </c>
      <c r="MF296" t="str">
        <f>"xlswrite('G:\Mi unidad\1. PROYECTOS TELLO 2022\SCM SPILL OVERS\outputs\pobreza\criminalidad\1%\simulacion_1\output_tests.xlsx',spillover_test_"&amp;ME296&amp;"','sp_test_"&amp;ME296&amp;"');"</f>
        <v>xlswrite('G:\Mi unidad\1. PROYECTOS TELLO 2022\SCM SPILL OVERS\outputs\pobreza\criminalidad\1%\simulacion_1\output_tests.xlsx',spillover_test_169','sp_test_169');</v>
      </c>
    </row>
    <row r="297" spans="64:344" x14ac:dyDescent="0.3">
      <c r="EG297">
        <v>105</v>
      </c>
      <c r="EH297" s="3" t="s">
        <v>18</v>
      </c>
      <c r="HS297">
        <v>92</v>
      </c>
      <c r="HT297" t="str">
        <f>"    lb_vec_"&amp;HS297&amp;"(s) = lb_"&amp;HS297&amp;";"</f>
        <v xml:space="preserve">    lb_vec_92(s) = lb_92;</v>
      </c>
      <c r="HZ297">
        <v>144</v>
      </c>
      <c r="IA297" t="str">
        <f>"spillover_test_"&amp;HZ297&amp;" = zeros(1,S);"</f>
        <v>spillover_test_144 = zeros(1,S);</v>
      </c>
    </row>
    <row r="298" spans="64:344" x14ac:dyDescent="0.3">
      <c r="EG298">
        <v>106</v>
      </c>
      <c r="EH298" s="3" t="str">
        <f>"%PROVINCIA "&amp;EG298</f>
        <v>%PROVINCIA 106</v>
      </c>
      <c r="HS298">
        <v>92</v>
      </c>
      <c r="HT298" t="str">
        <f>"    ub_vec_"&amp;HS298&amp;"(s) = ub_"&amp;HS297&amp;";"</f>
        <v xml:space="preserve">    ub_vec_92(s) = ub_92;</v>
      </c>
      <c r="HZ298">
        <v>144</v>
      </c>
      <c r="IA298" t="s">
        <v>35</v>
      </c>
    </row>
    <row r="299" spans="64:344" x14ac:dyDescent="0.3">
      <c r="BS299" s="1"/>
      <c r="BY299" s="1"/>
      <c r="CE299" s="1"/>
      <c r="CK299" s="1"/>
      <c r="CQ299" s="1"/>
      <c r="CX299" s="1"/>
      <c r="DC299" s="1"/>
      <c r="DH299" s="1"/>
      <c r="DM299" s="1"/>
      <c r="EG299">
        <v>106</v>
      </c>
      <c r="EH299" s="3" t="s">
        <v>17</v>
      </c>
      <c r="HS299">
        <v>92</v>
      </c>
      <c r="HT299" t="s">
        <v>18</v>
      </c>
      <c r="HZ299">
        <v>144</v>
      </c>
      <c r="IA299" t="s">
        <v>36</v>
      </c>
    </row>
    <row r="300" spans="64:344" x14ac:dyDescent="0.3">
      <c r="BS300" s="1"/>
      <c r="BY300" s="1"/>
      <c r="CE300" s="1"/>
      <c r="CK300" s="1"/>
      <c r="CQ300" s="1"/>
      <c r="CX300" s="1"/>
      <c r="DC300" s="1"/>
      <c r="DH300" s="1"/>
      <c r="DM300" s="1"/>
      <c r="EG300">
        <v>106</v>
      </c>
      <c r="EH300" s="1" t="str">
        <f>"Y_Ts_"&amp;EG300&amp;" = Y_"&amp;EG300&amp;"(:,T+s);"</f>
        <v>Y_Ts_106 = Y_106(:,T+s);</v>
      </c>
      <c r="HS300">
        <v>95</v>
      </c>
      <c r="HT300" t="str">
        <f>"p_value_vec_"&amp;HS300&amp;" = zeros(1,S);"</f>
        <v>p_value_vec_95 = zeros(1,S);</v>
      </c>
      <c r="HZ300">
        <v>144</v>
      </c>
      <c r="IA300" t="s">
        <v>37</v>
      </c>
    </row>
    <row r="301" spans="64:344" x14ac:dyDescent="0.3">
      <c r="BS301" s="1"/>
      <c r="BY301" s="1"/>
      <c r="CE301" s="1"/>
      <c r="CK301" s="1"/>
      <c r="CQ301" s="1"/>
      <c r="CX301" s="1"/>
      <c r="DC301" s="1"/>
      <c r="DH301" s="1"/>
      <c r="DM301" s="1"/>
      <c r="EG301">
        <v>106</v>
      </c>
      <c r="EH301" s="1" t="str">
        <f>"gamma_hat_"&amp;EG300&amp;" = (A_"&amp;EG300&amp;"'*M_hat_"&amp;EG300&amp;"*A_"&amp;EG300&amp;")\(A_"&amp;EG300&amp;"'*(eye(N)-B_hat_"&amp;EG300&amp;")'*((eye(N)-B_hat_"&amp;EG300&amp;")*Y_Ts_"&amp;EG300&amp;"-a_hat_"&amp;EG300&amp;"));"</f>
        <v>gamma_hat_106 = (A_106'*M_hat_106*A_106)\(A_106'*(eye(N)-B_hat_106)'*((eye(N)-B_hat_106)*Y_Ts_106-a_hat_106));</v>
      </c>
      <c r="HS301">
        <v>95</v>
      </c>
      <c r="HT301" t="str">
        <f>"lb_vec_"&amp;HS301&amp;" = zeros(1,S);"</f>
        <v>lb_vec_95 = zeros(1,S);</v>
      </c>
      <c r="HZ301">
        <v>144</v>
      </c>
      <c r="IA301" t="str">
        <f>"    spillover_test_"&amp;HZ301&amp;"(s) = sp_andrews(Y_pre_"&amp;HZ301&amp;",pobreza_"&amp;HZ301&amp;"(:,T+s),A_"&amp;HZ301&amp;",C,d,alpha_sig);"</f>
        <v xml:space="preserve">    spillover_test_144(s) = sp_andrews(Y_pre_144,pobreza_144(:,T+s),A_144,C,d,alpha_sig);</v>
      </c>
    </row>
    <row r="302" spans="64:344" x14ac:dyDescent="0.3">
      <c r="EG302">
        <v>106</v>
      </c>
      <c r="EH302" s="1" t="str">
        <f>"alpha_hat_"&amp;EG302&amp;" = A_"&amp;EG302&amp;"*gamma_hat_"&amp;EG302&amp;";"</f>
        <v>alpha_hat_106 = A_106*gamma_hat_106;</v>
      </c>
      <c r="HS302">
        <v>95</v>
      </c>
      <c r="HT302" t="str">
        <f>"ub_vec_"&amp;HS302&amp;" = zeros(1,S);"</f>
        <v>ub_vec_95 = zeros(1,S);</v>
      </c>
      <c r="HZ302">
        <v>144</v>
      </c>
      <c r="IA302" t="s">
        <v>18</v>
      </c>
    </row>
    <row r="303" spans="64:344" x14ac:dyDescent="0.3">
      <c r="EG303">
        <v>106</v>
      </c>
      <c r="EH303" s="1" t="str">
        <f>"alpha1_hat_vec_"&amp;EG303&amp;"(s) = alpha_hat_"&amp;EG303&amp;"(1);"</f>
        <v>alpha1_hat_vec_106(s) = alpha_hat_106(1);</v>
      </c>
      <c r="HS303">
        <v>95</v>
      </c>
      <c r="HT303" t="s">
        <v>35</v>
      </c>
      <c r="HZ303">
        <v>149</v>
      </c>
      <c r="IA303" t="str">
        <f>"spillover_test_"&amp;HZ303&amp;" = zeros(1,S);"</f>
        <v>spillover_test_149 = zeros(1,S);</v>
      </c>
    </row>
    <row r="304" spans="64:344" x14ac:dyDescent="0.3">
      <c r="BS304" s="1"/>
      <c r="BY304" s="1"/>
      <c r="CK304" s="1"/>
      <c r="CQ304" s="1"/>
      <c r="CX304" s="1"/>
      <c r="DC304" s="1"/>
      <c r="DH304" s="1"/>
      <c r="DM304" s="1"/>
      <c r="EG304">
        <v>106</v>
      </c>
      <c r="EH304" s="1" t="str">
        <f>"synthetic_control_sp_"&amp;EG304&amp;"(T+s) = Y_"&amp;EG304&amp;"(1,T+s)-alpha1_hat_vec_"&amp;EG304&amp;"(s);"</f>
        <v>synthetic_control_sp_106(T+s) = Y_106(1,T+s)-alpha1_hat_vec_106(s);</v>
      </c>
      <c r="HS304">
        <v>95</v>
      </c>
      <c r="HT304" t="str">
        <f>"    [p_value_"&amp;HS304&amp; ",lb_"&amp;HS304&amp;",ub_"&amp;HS304&amp;"] = sp_andrews_te(Y_pre_"&amp;HS304&amp;",pobreza_"&amp;HS304&amp;"(:,T+s),A_"&amp;HS304&amp;",C,.05);"</f>
        <v xml:space="preserve">    [p_value_95,lb_95,ub_95] = sp_andrews_te(Y_pre_95,pobreza_95(:,T+s),A_95,C,.05);</v>
      </c>
      <c r="HZ304">
        <v>149</v>
      </c>
      <c r="IA304" t="s">
        <v>35</v>
      </c>
    </row>
    <row r="305" spans="71:235" x14ac:dyDescent="0.3">
      <c r="BS305" s="1"/>
      <c r="BY305" s="1"/>
      <c r="CK305" s="1"/>
      <c r="CQ305" s="1"/>
      <c r="CX305" s="1"/>
      <c r="DC305" s="1"/>
      <c r="DH305" s="1"/>
      <c r="DM305" s="1"/>
      <c r="EG305">
        <v>106</v>
      </c>
      <c r="EH305" s="3" t="s">
        <v>18</v>
      </c>
      <c r="HS305">
        <v>95</v>
      </c>
      <c r="HT305" t="str">
        <f>"    p_value_vec_"&amp;HS305&amp;"(s) = p_value_"&amp;HS305&amp;";"</f>
        <v xml:space="preserve">    p_value_vec_95(s) = p_value_95;</v>
      </c>
      <c r="HZ305">
        <v>149</v>
      </c>
      <c r="IA305" t="s">
        <v>36</v>
      </c>
    </row>
    <row r="306" spans="71:235" x14ac:dyDescent="0.3">
      <c r="BS306" s="1"/>
      <c r="BY306" s="1"/>
      <c r="CK306" s="1"/>
      <c r="CQ306" s="1"/>
      <c r="CX306" s="1"/>
      <c r="DC306" s="1"/>
      <c r="DH306" s="1"/>
      <c r="DM306" s="1"/>
      <c r="EG306">
        <v>107</v>
      </c>
      <c r="EH306" s="3" t="str">
        <f>"%PROVINCIA "&amp;EG306</f>
        <v>%PROVINCIA 107</v>
      </c>
      <c r="HS306">
        <v>95</v>
      </c>
      <c r="HT306" t="str">
        <f>"    lb_vec_"&amp;HS306&amp;"(s) = lb_"&amp;HS306&amp;";"</f>
        <v xml:space="preserve">    lb_vec_95(s) = lb_95;</v>
      </c>
      <c r="HZ306">
        <v>149</v>
      </c>
      <c r="IA306" t="s">
        <v>37</v>
      </c>
    </row>
    <row r="307" spans="71:235" x14ac:dyDescent="0.3">
      <c r="EG307">
        <v>107</v>
      </c>
      <c r="EH307" s="3" t="s">
        <v>17</v>
      </c>
      <c r="HS307">
        <v>95</v>
      </c>
      <c r="HT307" t="str">
        <f>"    ub_vec_"&amp;HS307&amp;"(s) = ub_"&amp;HS306&amp;";"</f>
        <v xml:space="preserve">    ub_vec_95(s) = ub_95;</v>
      </c>
      <c r="HZ307">
        <v>149</v>
      </c>
      <c r="IA307" t="str">
        <f>"    spillover_test_"&amp;HZ307&amp;"(s) = sp_andrews(Y_pre_"&amp;HZ307&amp;",pobreza_"&amp;HZ307&amp;"(:,T+s),A_"&amp;HZ307&amp;",C,d,alpha_sig);"</f>
        <v xml:space="preserve">    spillover_test_149(s) = sp_andrews(Y_pre_149,pobreza_149(:,T+s),A_149,C,d,alpha_sig);</v>
      </c>
    </row>
    <row r="308" spans="71:235" x14ac:dyDescent="0.3">
      <c r="EG308">
        <v>107</v>
      </c>
      <c r="EH308" s="1" t="str">
        <f>"Y_Ts_"&amp;EG308&amp;" = Y_"&amp;EG308&amp;"(:,T+s);"</f>
        <v>Y_Ts_107 = Y_107(:,T+s);</v>
      </c>
      <c r="HS308">
        <v>95</v>
      </c>
      <c r="HT308" t="s">
        <v>18</v>
      </c>
      <c r="HZ308">
        <v>149</v>
      </c>
      <c r="IA308" t="s">
        <v>18</v>
      </c>
    </row>
    <row r="309" spans="71:235" x14ac:dyDescent="0.3">
      <c r="BS309" s="1"/>
      <c r="BY309" s="1"/>
      <c r="CK309" s="1"/>
      <c r="CQ309" s="1"/>
      <c r="CX309" s="1"/>
      <c r="DC309" s="1"/>
      <c r="DH309" s="1"/>
      <c r="DM309" s="1"/>
      <c r="EG309">
        <v>107</v>
      </c>
      <c r="EH309" s="1" t="str">
        <f>"gamma_hat_"&amp;EG308&amp;" = (A_"&amp;EG308&amp;"'*M_hat_"&amp;EG308&amp;"*A_"&amp;EG308&amp;")\(A_"&amp;EG308&amp;"'*(eye(N)-B_hat_"&amp;EG308&amp;")'*((eye(N)-B_hat_"&amp;EG308&amp;")*Y_Ts_"&amp;EG308&amp;"-a_hat_"&amp;EG308&amp;"));"</f>
        <v>gamma_hat_107 = (A_107'*M_hat_107*A_107)\(A_107'*(eye(N)-B_hat_107)'*((eye(N)-B_hat_107)*Y_Ts_107-a_hat_107));</v>
      </c>
      <c r="HS309">
        <v>100</v>
      </c>
      <c r="HT309" t="str">
        <f>"p_value_vec_"&amp;HS309&amp;" = zeros(1,S);"</f>
        <v>p_value_vec_100 = zeros(1,S);</v>
      </c>
      <c r="HZ309">
        <v>150</v>
      </c>
      <c r="IA309" t="str">
        <f>"spillover_test_"&amp;HZ309&amp;" = zeros(1,S);"</f>
        <v>spillover_test_150 = zeros(1,S);</v>
      </c>
    </row>
    <row r="310" spans="71:235" x14ac:dyDescent="0.3">
      <c r="BS310" s="1"/>
      <c r="BY310" s="1"/>
      <c r="CK310" s="1"/>
      <c r="CQ310" s="1"/>
      <c r="CX310" s="1"/>
      <c r="DC310" s="1"/>
      <c r="DH310" s="1"/>
      <c r="DM310" s="1"/>
      <c r="EG310">
        <v>107</v>
      </c>
      <c r="EH310" s="1" t="str">
        <f>"alpha_hat_"&amp;EG310&amp;" = A_"&amp;EG310&amp;"*gamma_hat_"&amp;EG310&amp;";"</f>
        <v>alpha_hat_107 = A_107*gamma_hat_107;</v>
      </c>
      <c r="HS310">
        <v>100</v>
      </c>
      <c r="HT310" t="str">
        <f>"lb_vec_"&amp;HS310&amp;" = zeros(1,S);"</f>
        <v>lb_vec_100 = zeros(1,S);</v>
      </c>
      <c r="HZ310">
        <v>150</v>
      </c>
      <c r="IA310" t="s">
        <v>35</v>
      </c>
    </row>
    <row r="311" spans="71:235" x14ac:dyDescent="0.3">
      <c r="BS311" s="1"/>
      <c r="BY311" s="1"/>
      <c r="CK311" s="1"/>
      <c r="CQ311" s="1"/>
      <c r="CX311" s="1"/>
      <c r="DC311" s="1"/>
      <c r="DH311" s="1"/>
      <c r="DM311" s="1"/>
      <c r="EG311">
        <v>107</v>
      </c>
      <c r="EH311" s="1" t="str">
        <f>"alpha1_hat_vec_"&amp;EG311&amp;"(s) = alpha_hat_"&amp;EG311&amp;"(1);"</f>
        <v>alpha1_hat_vec_107(s) = alpha_hat_107(1);</v>
      </c>
      <c r="HS311">
        <v>100</v>
      </c>
      <c r="HT311" t="str">
        <f>"ub_vec_"&amp;HS311&amp;" = zeros(1,S);"</f>
        <v>ub_vec_100 = zeros(1,S);</v>
      </c>
      <c r="HZ311">
        <v>150</v>
      </c>
      <c r="IA311" t="s">
        <v>36</v>
      </c>
    </row>
    <row r="312" spans="71:235" x14ac:dyDescent="0.3">
      <c r="EG312">
        <v>107</v>
      </c>
      <c r="EH312" s="1" t="str">
        <f>"synthetic_control_sp_"&amp;EG312&amp;"(T+s) = Y_"&amp;EG312&amp;"(1,T+s)-alpha1_hat_vec_"&amp;EG312&amp;"(s);"</f>
        <v>synthetic_control_sp_107(T+s) = Y_107(1,T+s)-alpha1_hat_vec_107(s);</v>
      </c>
      <c r="HS312">
        <v>100</v>
      </c>
      <c r="HT312" t="s">
        <v>35</v>
      </c>
      <c r="HZ312">
        <v>150</v>
      </c>
      <c r="IA312" t="s">
        <v>37</v>
      </c>
    </row>
    <row r="313" spans="71:235" x14ac:dyDescent="0.3">
      <c r="EG313">
        <v>107</v>
      </c>
      <c r="EH313" s="3" t="s">
        <v>18</v>
      </c>
      <c r="HS313">
        <v>100</v>
      </c>
      <c r="HT313" t="str">
        <f>"    [p_value_"&amp;HS313&amp; ",lb_"&amp;HS313&amp;",ub_"&amp;HS313&amp;"] = sp_andrews_te(Y_pre_"&amp;HS313&amp;",pobreza_"&amp;HS313&amp;"(:,T+s),A_"&amp;HS313&amp;",C,.05);"</f>
        <v xml:space="preserve">    [p_value_100,lb_100,ub_100] = sp_andrews_te(Y_pre_100,pobreza_100(:,T+s),A_100,C,.05);</v>
      </c>
      <c r="HZ313">
        <v>150</v>
      </c>
      <c r="IA313" t="str">
        <f>"    spillover_test_"&amp;HZ313&amp;"(s) = sp_andrews(Y_pre_"&amp;HZ313&amp;",pobreza_"&amp;HZ313&amp;"(:,T+s),A_"&amp;HZ313&amp;",C,d,alpha_sig);"</f>
        <v xml:space="preserve">    spillover_test_150(s) = sp_andrews(Y_pre_150,pobreza_150(:,T+s),A_150,C,d,alpha_sig);</v>
      </c>
    </row>
    <row r="314" spans="71:235" x14ac:dyDescent="0.3">
      <c r="BS314" s="1"/>
      <c r="BY314" s="1"/>
      <c r="CK314" s="1"/>
      <c r="CQ314" s="1"/>
      <c r="CX314" s="1"/>
      <c r="DC314" s="1"/>
      <c r="DH314" s="1"/>
      <c r="DM314" s="1"/>
      <c r="EG314">
        <v>108</v>
      </c>
      <c r="EH314" s="3" t="str">
        <f>"%PROVINCIA "&amp;EG314</f>
        <v>%PROVINCIA 108</v>
      </c>
      <c r="HS314">
        <v>100</v>
      </c>
      <c r="HT314" t="str">
        <f>"    p_value_vec_"&amp;HS314&amp;"(s) = p_value_"&amp;HS314&amp;";"</f>
        <v xml:space="preserve">    p_value_vec_100(s) = p_value_100;</v>
      </c>
      <c r="HZ314">
        <v>150</v>
      </c>
      <c r="IA314" t="s">
        <v>18</v>
      </c>
    </row>
    <row r="315" spans="71:235" x14ac:dyDescent="0.3">
      <c r="BS315" s="1"/>
      <c r="BY315" s="1"/>
      <c r="CK315" s="1"/>
      <c r="CQ315" s="1"/>
      <c r="CX315" s="1"/>
      <c r="DC315" s="1"/>
      <c r="DH315" s="1"/>
      <c r="DM315" s="1"/>
      <c r="EG315">
        <v>108</v>
      </c>
      <c r="EH315" s="3" t="s">
        <v>17</v>
      </c>
      <c r="HS315">
        <v>100</v>
      </c>
      <c r="HT315" t="str">
        <f>"    lb_vec_"&amp;HS315&amp;"(s) = lb_"&amp;HS315&amp;";"</f>
        <v xml:space="preserve">    lb_vec_100(s) = lb_100;</v>
      </c>
      <c r="HZ315">
        <v>152</v>
      </c>
      <c r="IA315" t="str">
        <f>"spillover_test_"&amp;HZ315&amp;" = zeros(1,S);"</f>
        <v>spillover_test_152 = zeros(1,S);</v>
      </c>
    </row>
    <row r="316" spans="71:235" x14ac:dyDescent="0.3">
      <c r="BS316" s="1"/>
      <c r="BY316" s="1"/>
      <c r="CK316" s="1"/>
      <c r="CQ316" s="1"/>
      <c r="CX316" s="1"/>
      <c r="DC316" s="1"/>
      <c r="DH316" s="1"/>
      <c r="DM316" s="1"/>
      <c r="EG316">
        <v>108</v>
      </c>
      <c r="EH316" s="1" t="str">
        <f>"Y_Ts_"&amp;EG316&amp;" = Y_"&amp;EG316&amp;"(:,T+s);"</f>
        <v>Y_Ts_108 = Y_108(:,T+s);</v>
      </c>
      <c r="HS316">
        <v>100</v>
      </c>
      <c r="HT316" t="str">
        <f>"    ub_vec_"&amp;HS316&amp;"(s) = ub_"&amp;HS315&amp;";"</f>
        <v xml:space="preserve">    ub_vec_100(s) = ub_100;</v>
      </c>
      <c r="HZ316">
        <v>152</v>
      </c>
      <c r="IA316" t="s">
        <v>35</v>
      </c>
    </row>
    <row r="317" spans="71:235" x14ac:dyDescent="0.3">
      <c r="EG317">
        <v>108</v>
      </c>
      <c r="EH317" s="1" t="str">
        <f>"gamma_hat_"&amp;EG316&amp;" = (A_"&amp;EG316&amp;"'*M_hat_"&amp;EG316&amp;"*A_"&amp;EG316&amp;")\(A_"&amp;EG316&amp;"'*(eye(N)-B_hat_"&amp;EG316&amp;")'*((eye(N)-B_hat_"&amp;EG316&amp;")*Y_Ts_"&amp;EG316&amp;"-a_hat_"&amp;EG316&amp;"));"</f>
        <v>gamma_hat_108 = (A_108'*M_hat_108*A_108)\(A_108'*(eye(N)-B_hat_108)'*((eye(N)-B_hat_108)*Y_Ts_108-a_hat_108));</v>
      </c>
      <c r="HS317">
        <v>100</v>
      </c>
      <c r="HT317" t="s">
        <v>18</v>
      </c>
      <c r="HZ317">
        <v>152</v>
      </c>
      <c r="IA317" t="s">
        <v>36</v>
      </c>
    </row>
    <row r="318" spans="71:235" x14ac:dyDescent="0.3">
      <c r="EG318">
        <v>108</v>
      </c>
      <c r="EH318" s="1" t="str">
        <f>"alpha_hat_"&amp;EG318&amp;" = A_"&amp;EG318&amp;"*gamma_hat_"&amp;EG318&amp;";"</f>
        <v>alpha_hat_108 = A_108*gamma_hat_108;</v>
      </c>
      <c r="HS318">
        <v>104</v>
      </c>
      <c r="HT318" t="str">
        <f>"p_value_vec_"&amp;HS318&amp;" = zeros(1,S);"</f>
        <v>p_value_vec_104 = zeros(1,S);</v>
      </c>
      <c r="HZ318">
        <v>152</v>
      </c>
      <c r="IA318" t="s">
        <v>37</v>
      </c>
    </row>
    <row r="319" spans="71:235" x14ac:dyDescent="0.3">
      <c r="BS319" s="1"/>
      <c r="BY319" s="1"/>
      <c r="CK319" s="1"/>
      <c r="CQ319" s="1"/>
      <c r="CX319" s="1"/>
      <c r="DC319" s="1"/>
      <c r="DH319" s="1"/>
      <c r="DM319" s="1"/>
      <c r="EG319">
        <v>108</v>
      </c>
      <c r="EH319" s="1" t="str">
        <f>"alpha1_hat_vec_"&amp;EG319&amp;"(s) = alpha_hat_"&amp;EG319&amp;"(1);"</f>
        <v>alpha1_hat_vec_108(s) = alpha_hat_108(1);</v>
      </c>
      <c r="HS319">
        <v>104</v>
      </c>
      <c r="HT319" t="str">
        <f>"lb_vec_"&amp;HS319&amp;" = zeros(1,S);"</f>
        <v>lb_vec_104 = zeros(1,S);</v>
      </c>
      <c r="HZ319">
        <v>152</v>
      </c>
      <c r="IA319" t="str">
        <f>"    spillover_test_"&amp;HZ319&amp;"(s) = sp_andrews(Y_pre_"&amp;HZ319&amp;",pobreza_"&amp;HZ319&amp;"(:,T+s),A_"&amp;HZ319&amp;",C,d,alpha_sig);"</f>
        <v xml:space="preserve">    spillover_test_152(s) = sp_andrews(Y_pre_152,pobreza_152(:,T+s),A_152,C,d,alpha_sig);</v>
      </c>
    </row>
    <row r="320" spans="71:235" x14ac:dyDescent="0.3">
      <c r="BS320" s="1"/>
      <c r="BY320" s="1"/>
      <c r="CK320" s="1"/>
      <c r="CQ320" s="1"/>
      <c r="CX320" s="1"/>
      <c r="DC320" s="1"/>
      <c r="DH320" s="1"/>
      <c r="DM320" s="1"/>
      <c r="EG320">
        <v>108</v>
      </c>
      <c r="EH320" s="1" t="str">
        <f>"synthetic_control_sp_"&amp;EG320&amp;"(T+s) = Y_"&amp;EG320&amp;"(1,T+s)-alpha1_hat_vec_"&amp;EG320&amp;"(s);"</f>
        <v>synthetic_control_sp_108(T+s) = Y_108(1,T+s)-alpha1_hat_vec_108(s);</v>
      </c>
      <c r="HS320">
        <v>104</v>
      </c>
      <c r="HT320" t="str">
        <f>"ub_vec_"&amp;HS320&amp;" = zeros(1,S);"</f>
        <v>ub_vec_104 = zeros(1,S);</v>
      </c>
      <c r="HZ320">
        <v>152</v>
      </c>
      <c r="IA320" t="s">
        <v>18</v>
      </c>
    </row>
    <row r="321" spans="71:235" x14ac:dyDescent="0.3">
      <c r="BS321" s="1"/>
      <c r="BY321" s="1"/>
      <c r="CK321" s="1"/>
      <c r="CQ321" s="1"/>
      <c r="CX321" s="1"/>
      <c r="DC321" s="1"/>
      <c r="DH321" s="1"/>
      <c r="DM321" s="1"/>
      <c r="EG321">
        <v>108</v>
      </c>
      <c r="EH321" s="3" t="s">
        <v>18</v>
      </c>
      <c r="HS321">
        <v>104</v>
      </c>
      <c r="HT321" t="s">
        <v>35</v>
      </c>
      <c r="HZ321">
        <v>153</v>
      </c>
      <c r="IA321" t="str">
        <f>"spillover_test_"&amp;HZ321&amp;" = zeros(1,S);"</f>
        <v>spillover_test_153 = zeros(1,S);</v>
      </c>
    </row>
    <row r="322" spans="71:235" x14ac:dyDescent="0.3">
      <c r="EG322">
        <v>112</v>
      </c>
      <c r="EH322" s="3" t="str">
        <f>"%PROVINCIA "&amp;EG322</f>
        <v>%PROVINCIA 112</v>
      </c>
      <c r="HS322">
        <v>104</v>
      </c>
      <c r="HT322" t="str">
        <f>"    [p_value_"&amp;HS322&amp; ",lb_"&amp;HS322&amp;",ub_"&amp;HS322&amp;"] = sp_andrews_te(Y_pre_"&amp;HS322&amp;",pobreza_"&amp;HS322&amp;"(:,T+s),A_"&amp;HS322&amp;",C,.05);"</f>
        <v xml:space="preserve">    [p_value_104,lb_104,ub_104] = sp_andrews_te(Y_pre_104,pobreza_104(:,T+s),A_104,C,.05);</v>
      </c>
      <c r="HZ322">
        <v>153</v>
      </c>
      <c r="IA322" t="s">
        <v>35</v>
      </c>
    </row>
    <row r="323" spans="71:235" x14ac:dyDescent="0.3">
      <c r="CX323" s="1"/>
      <c r="EG323">
        <v>112</v>
      </c>
      <c r="EH323" s="3" t="s">
        <v>17</v>
      </c>
      <c r="HS323">
        <v>104</v>
      </c>
      <c r="HT323" t="str">
        <f>"    p_value_vec_"&amp;HS323&amp;"(s) = p_value_"&amp;HS323&amp;";"</f>
        <v xml:space="preserve">    p_value_vec_104(s) = p_value_104;</v>
      </c>
      <c r="HZ323">
        <v>153</v>
      </c>
      <c r="IA323" t="s">
        <v>36</v>
      </c>
    </row>
    <row r="324" spans="71:235" x14ac:dyDescent="0.3">
      <c r="CK324" s="1"/>
      <c r="CQ324" s="1"/>
      <c r="CX324" s="1"/>
      <c r="DC324" s="1"/>
      <c r="DH324" s="1"/>
      <c r="DM324" s="1"/>
      <c r="EG324">
        <v>112</v>
      </c>
      <c r="EH324" s="1" t="str">
        <f>"Y_Ts_"&amp;EG324&amp;" = Y_"&amp;EG324&amp;"(:,T+s);"</f>
        <v>Y_Ts_112 = Y_112(:,T+s);</v>
      </c>
      <c r="HS324">
        <v>104</v>
      </c>
      <c r="HT324" t="str">
        <f>"    lb_vec_"&amp;HS324&amp;"(s) = lb_"&amp;HS324&amp;";"</f>
        <v xml:space="preserve">    lb_vec_104(s) = lb_104;</v>
      </c>
      <c r="HZ324">
        <v>153</v>
      </c>
      <c r="IA324" t="s">
        <v>37</v>
      </c>
    </row>
    <row r="325" spans="71:235" x14ac:dyDescent="0.3">
      <c r="CK325" s="1"/>
      <c r="CQ325" s="1"/>
      <c r="CX325" s="1"/>
      <c r="DC325" s="1"/>
      <c r="DH325" s="1"/>
      <c r="DM325" s="1"/>
      <c r="EG325">
        <v>112</v>
      </c>
      <c r="EH325" s="1" t="str">
        <f>"gamma_hat_"&amp;EG324&amp;" = (A_"&amp;EG324&amp;"'*M_hat_"&amp;EG324&amp;"*A_"&amp;EG324&amp;")\(A_"&amp;EG324&amp;"'*(eye(N)-B_hat_"&amp;EG324&amp;")'*((eye(N)-B_hat_"&amp;EG324&amp;")*Y_Ts_"&amp;EG324&amp;"-a_hat_"&amp;EG324&amp;"));"</f>
        <v>gamma_hat_112 = (A_112'*M_hat_112*A_112)\(A_112'*(eye(N)-B_hat_112)'*((eye(N)-B_hat_112)*Y_Ts_112-a_hat_112));</v>
      </c>
      <c r="HS325">
        <v>104</v>
      </c>
      <c r="HT325" t="str">
        <f>"    ub_vec_"&amp;HS325&amp;"(s) = ub_"&amp;HS324&amp;";"</f>
        <v xml:space="preserve">    ub_vec_104(s) = ub_104;</v>
      </c>
      <c r="HZ325">
        <v>153</v>
      </c>
      <c r="IA325" t="str">
        <f>"    spillover_test_"&amp;HZ325&amp;"(s) = sp_andrews(Y_pre_"&amp;HZ325&amp;",pobreza_"&amp;HZ325&amp;"(:,T+s),A_"&amp;HZ325&amp;",C,d,alpha_sig);"</f>
        <v xml:space="preserve">    spillover_test_153(s) = sp_andrews(Y_pre_153,pobreza_153(:,T+s),A_153,C,d,alpha_sig);</v>
      </c>
    </row>
    <row r="326" spans="71:235" x14ac:dyDescent="0.3">
      <c r="CK326" s="1"/>
      <c r="CQ326" s="1"/>
      <c r="DC326" s="1"/>
      <c r="DH326" s="1"/>
      <c r="DM326" s="1"/>
      <c r="EG326">
        <v>112</v>
      </c>
      <c r="EH326" s="1" t="str">
        <f>"alpha_hat_"&amp;EG326&amp;" = A_"&amp;EG326&amp;"*gamma_hat_"&amp;EG326&amp;";"</f>
        <v>alpha_hat_112 = A_112*gamma_hat_112;</v>
      </c>
      <c r="HS326">
        <v>104</v>
      </c>
      <c r="HT326" t="s">
        <v>18</v>
      </c>
      <c r="HZ326">
        <v>153</v>
      </c>
      <c r="IA326" t="s">
        <v>18</v>
      </c>
    </row>
    <row r="327" spans="71:235" x14ac:dyDescent="0.3">
      <c r="EG327">
        <v>112</v>
      </c>
      <c r="EH327" s="1" t="str">
        <f>"alpha1_hat_vec_"&amp;EG327&amp;"(s) = alpha_hat_"&amp;EG327&amp;"(1);"</f>
        <v>alpha1_hat_vec_112(s) = alpha_hat_112(1);</v>
      </c>
      <c r="HS327">
        <v>105</v>
      </c>
      <c r="HT327" t="str">
        <f>"p_value_vec_"&amp;HS327&amp;" = zeros(1,S);"</f>
        <v>p_value_vec_105 = zeros(1,S);</v>
      </c>
      <c r="HZ327">
        <v>157</v>
      </c>
      <c r="IA327" t="str">
        <f>"spillover_test_"&amp;HZ327&amp;" = zeros(1,S);"</f>
        <v>spillover_test_157 = zeros(1,S);</v>
      </c>
    </row>
    <row r="328" spans="71:235" x14ac:dyDescent="0.3">
      <c r="CX328" s="1"/>
      <c r="EG328">
        <v>112</v>
      </c>
      <c r="EH328" s="1" t="str">
        <f>"synthetic_control_sp_"&amp;EG328&amp;"(T+s) = Y_"&amp;EG328&amp;"(1,T+s)-alpha1_hat_vec_"&amp;EG328&amp;"(s);"</f>
        <v>synthetic_control_sp_112(T+s) = Y_112(1,T+s)-alpha1_hat_vec_112(s);</v>
      </c>
      <c r="HS328">
        <v>105</v>
      </c>
      <c r="HT328" t="str">
        <f>"lb_vec_"&amp;HS328&amp;" = zeros(1,S);"</f>
        <v>lb_vec_105 = zeros(1,S);</v>
      </c>
      <c r="HZ328">
        <v>157</v>
      </c>
      <c r="IA328" t="s">
        <v>35</v>
      </c>
    </row>
    <row r="329" spans="71:235" x14ac:dyDescent="0.3">
      <c r="CK329" s="1"/>
      <c r="CQ329" s="1"/>
      <c r="CX329" s="1"/>
      <c r="DC329" s="1"/>
      <c r="DH329" s="1"/>
      <c r="DM329" s="1"/>
      <c r="EG329">
        <v>112</v>
      </c>
      <c r="EH329" s="3" t="s">
        <v>18</v>
      </c>
      <c r="HS329">
        <v>105</v>
      </c>
      <c r="HT329" t="str">
        <f>"ub_vec_"&amp;HS329&amp;" = zeros(1,S);"</f>
        <v>ub_vec_105 = zeros(1,S);</v>
      </c>
      <c r="HZ329">
        <v>157</v>
      </c>
      <c r="IA329" t="s">
        <v>36</v>
      </c>
    </row>
    <row r="330" spans="71:235" x14ac:dyDescent="0.3">
      <c r="CK330" s="1"/>
      <c r="CQ330" s="1"/>
      <c r="CX330" s="1"/>
      <c r="DC330" s="1"/>
      <c r="DH330" s="1"/>
      <c r="DM330" s="1"/>
      <c r="EG330">
        <v>119</v>
      </c>
      <c r="EH330" s="3" t="str">
        <f>"%PROVINCIA "&amp;EG330</f>
        <v>%PROVINCIA 119</v>
      </c>
      <c r="HS330">
        <v>105</v>
      </c>
      <c r="HT330" t="s">
        <v>35</v>
      </c>
      <c r="HZ330">
        <v>157</v>
      </c>
      <c r="IA330" t="s">
        <v>37</v>
      </c>
    </row>
    <row r="331" spans="71:235" x14ac:dyDescent="0.3">
      <c r="CK331" s="1"/>
      <c r="CQ331" s="1"/>
      <c r="DC331" s="1"/>
      <c r="DH331" s="1"/>
      <c r="DM331" s="1"/>
      <c r="EG331">
        <v>119</v>
      </c>
      <c r="EH331" s="3" t="s">
        <v>17</v>
      </c>
      <c r="HS331">
        <v>105</v>
      </c>
      <c r="HT331" t="str">
        <f>"    [p_value_"&amp;HS331&amp; ",lb_"&amp;HS331&amp;",ub_"&amp;HS331&amp;"] = sp_andrews_te(Y_pre_"&amp;HS331&amp;",pobreza_"&amp;HS331&amp;"(:,T+s),A_"&amp;HS331&amp;",C,.05);"</f>
        <v xml:space="preserve">    [p_value_105,lb_105,ub_105] = sp_andrews_te(Y_pre_105,pobreza_105(:,T+s),A_105,C,.05);</v>
      </c>
      <c r="HZ331">
        <v>157</v>
      </c>
      <c r="IA331" t="str">
        <f>"    spillover_test_"&amp;HZ331&amp;"(s) = sp_andrews(Y_pre_"&amp;HZ331&amp;",pobreza_"&amp;HZ331&amp;"(:,T+s),A_"&amp;HZ331&amp;",C,d,alpha_sig);"</f>
        <v xml:space="preserve">    spillover_test_157(s) = sp_andrews(Y_pre_157,pobreza_157(:,T+s),A_157,C,d,alpha_sig);</v>
      </c>
    </row>
    <row r="332" spans="71:235" x14ac:dyDescent="0.3">
      <c r="EG332">
        <v>119</v>
      </c>
      <c r="EH332" s="1" t="str">
        <f>"Y_Ts_"&amp;EG332&amp;" = Y_"&amp;EG332&amp;"(:,T+s);"</f>
        <v>Y_Ts_119 = Y_119(:,T+s);</v>
      </c>
      <c r="HS332">
        <v>105</v>
      </c>
      <c r="HT332" t="str">
        <f>"    p_value_vec_"&amp;HS332&amp;"(s) = p_value_"&amp;HS332&amp;";"</f>
        <v xml:space="preserve">    p_value_vec_105(s) = p_value_105;</v>
      </c>
      <c r="HZ332">
        <v>157</v>
      </c>
      <c r="IA332" t="s">
        <v>18</v>
      </c>
    </row>
    <row r="333" spans="71:235" x14ac:dyDescent="0.3">
      <c r="CX333" s="1"/>
      <c r="EG333">
        <v>119</v>
      </c>
      <c r="EH333" s="1" t="str">
        <f>"gamma_hat_"&amp;EG332&amp;" = (A_"&amp;EG332&amp;"'*M_hat_"&amp;EG332&amp;"*A_"&amp;EG332&amp;")\(A_"&amp;EG332&amp;"'*(eye(N)-B_hat_"&amp;EG332&amp;")'*((eye(N)-B_hat_"&amp;EG332&amp;")*Y_Ts_"&amp;EG332&amp;"-a_hat_"&amp;EG332&amp;"));"</f>
        <v>gamma_hat_119 = (A_119'*M_hat_119*A_119)\(A_119'*(eye(N)-B_hat_119)'*((eye(N)-B_hat_119)*Y_Ts_119-a_hat_119));</v>
      </c>
      <c r="HS333">
        <v>105</v>
      </c>
      <c r="HT333" t="str">
        <f>"    lb_vec_"&amp;HS333&amp;"(s) = lb_"&amp;HS333&amp;";"</f>
        <v xml:space="preserve">    lb_vec_105(s) = lb_105;</v>
      </c>
      <c r="HZ333">
        <v>158</v>
      </c>
      <c r="IA333" t="str">
        <f>"spillover_test_"&amp;HZ333&amp;" = zeros(1,S);"</f>
        <v>spillover_test_158 = zeros(1,S);</v>
      </c>
    </row>
    <row r="334" spans="71:235" x14ac:dyDescent="0.3">
      <c r="CK334" s="1"/>
      <c r="CQ334" s="1"/>
      <c r="CX334" s="1"/>
      <c r="DC334" s="1"/>
      <c r="DH334" s="1"/>
      <c r="DM334" s="1"/>
      <c r="EG334">
        <v>119</v>
      </c>
      <c r="EH334" s="1" t="str">
        <f>"alpha_hat_"&amp;EG334&amp;" = A_"&amp;EG334&amp;"*gamma_hat_"&amp;EG334&amp;";"</f>
        <v>alpha_hat_119 = A_119*gamma_hat_119;</v>
      </c>
      <c r="HS334">
        <v>105</v>
      </c>
      <c r="HT334" t="str">
        <f>"    ub_vec_"&amp;HS334&amp;"(s) = ub_"&amp;HS333&amp;";"</f>
        <v xml:space="preserve">    ub_vec_105(s) = ub_105;</v>
      </c>
      <c r="HZ334">
        <v>158</v>
      </c>
      <c r="IA334" t="s">
        <v>35</v>
      </c>
    </row>
    <row r="335" spans="71:235" x14ac:dyDescent="0.3">
      <c r="CK335" s="1"/>
      <c r="CQ335" s="1"/>
      <c r="CX335" s="1"/>
      <c r="DC335" s="1"/>
      <c r="DH335" s="1"/>
      <c r="DM335" s="1"/>
      <c r="EG335">
        <v>119</v>
      </c>
      <c r="EH335" s="1" t="str">
        <f>"alpha1_hat_vec_"&amp;EG335&amp;"(s) = alpha_hat_"&amp;EG335&amp;"(1);"</f>
        <v>alpha1_hat_vec_119(s) = alpha_hat_119(1);</v>
      </c>
      <c r="HS335">
        <v>105</v>
      </c>
      <c r="HT335" t="s">
        <v>18</v>
      </c>
      <c r="HZ335">
        <v>158</v>
      </c>
      <c r="IA335" t="s">
        <v>36</v>
      </c>
    </row>
    <row r="336" spans="71:235" x14ac:dyDescent="0.3">
      <c r="CK336" s="1"/>
      <c r="CQ336" s="1"/>
      <c r="DC336" s="1"/>
      <c r="DH336" s="1"/>
      <c r="DM336" s="1"/>
      <c r="EG336">
        <v>119</v>
      </c>
      <c r="EH336" s="1" t="str">
        <f>"synthetic_control_sp_"&amp;EG336&amp;"(T+s) = Y_"&amp;EG336&amp;"(1,T+s)-alpha1_hat_vec_"&amp;EG336&amp;"(s);"</f>
        <v>synthetic_control_sp_119(T+s) = Y_119(1,T+s)-alpha1_hat_vec_119(s);</v>
      </c>
      <c r="HS336">
        <v>106</v>
      </c>
      <c r="HT336" t="str">
        <f>"p_value_vec_"&amp;HS336&amp;" = zeros(1,S);"</f>
        <v>p_value_vec_106 = zeros(1,S);</v>
      </c>
      <c r="HZ336">
        <v>158</v>
      </c>
      <c r="IA336" t="s">
        <v>37</v>
      </c>
    </row>
    <row r="337" spans="89:235" x14ac:dyDescent="0.3">
      <c r="EG337">
        <v>119</v>
      </c>
      <c r="EH337" s="3" t="s">
        <v>18</v>
      </c>
      <c r="HS337">
        <v>106</v>
      </c>
      <c r="HT337" t="str">
        <f>"lb_vec_"&amp;HS337&amp;" = zeros(1,S);"</f>
        <v>lb_vec_106 = zeros(1,S);</v>
      </c>
      <c r="HZ337">
        <v>158</v>
      </c>
      <c r="IA337" t="str">
        <f>"    spillover_test_"&amp;HZ337&amp;"(s) = sp_andrews(Y_pre_"&amp;HZ337&amp;",pobreza_"&amp;HZ337&amp;"(:,T+s),A_"&amp;HZ337&amp;",C,d,alpha_sig);"</f>
        <v xml:space="preserve">    spillover_test_158(s) = sp_andrews(Y_pre_158,pobreza_158(:,T+s),A_158,C,d,alpha_sig);</v>
      </c>
    </row>
    <row r="338" spans="89:235" x14ac:dyDescent="0.3">
      <c r="CX338" s="1"/>
      <c r="EG338">
        <v>125</v>
      </c>
      <c r="EH338" s="3" t="str">
        <f>"%PROVINCIA "&amp;EG338</f>
        <v>%PROVINCIA 125</v>
      </c>
      <c r="HS338">
        <v>106</v>
      </c>
      <c r="HT338" t="str">
        <f>"ub_vec_"&amp;HS338&amp;" = zeros(1,S);"</f>
        <v>ub_vec_106 = zeros(1,S);</v>
      </c>
      <c r="HZ338">
        <v>158</v>
      </c>
      <c r="IA338" t="s">
        <v>18</v>
      </c>
    </row>
    <row r="339" spans="89:235" x14ac:dyDescent="0.3">
      <c r="CK339" s="1"/>
      <c r="CQ339" s="1"/>
      <c r="CX339" s="1"/>
      <c r="DC339" s="1"/>
      <c r="DH339" s="1"/>
      <c r="DM339" s="1"/>
      <c r="EG339">
        <v>125</v>
      </c>
      <c r="EH339" s="3" t="s">
        <v>17</v>
      </c>
      <c r="HS339">
        <v>106</v>
      </c>
      <c r="HT339" t="s">
        <v>35</v>
      </c>
      <c r="HZ339">
        <v>159</v>
      </c>
      <c r="IA339" t="str">
        <f>"spillover_test_"&amp;HZ339&amp;" = zeros(1,S);"</f>
        <v>spillover_test_159 = zeros(1,S);</v>
      </c>
    </row>
    <row r="340" spans="89:235" x14ac:dyDescent="0.3">
      <c r="CK340" s="1"/>
      <c r="CQ340" s="1"/>
      <c r="CX340" s="1"/>
      <c r="DC340" s="1"/>
      <c r="DH340" s="1"/>
      <c r="DM340" s="1"/>
      <c r="EG340">
        <v>125</v>
      </c>
      <c r="EH340" s="1" t="str">
        <f>"Y_Ts_"&amp;EG340&amp;" = Y_"&amp;EG340&amp;"(:,T+s);"</f>
        <v>Y_Ts_125 = Y_125(:,T+s);</v>
      </c>
      <c r="HS340">
        <v>106</v>
      </c>
      <c r="HT340" t="str">
        <f>"    [p_value_"&amp;HS340&amp; ",lb_"&amp;HS340&amp;",ub_"&amp;HS340&amp;"] = sp_andrews_te(Y_pre_"&amp;HS340&amp;",pobreza_"&amp;HS340&amp;"(:,T+s),A_"&amp;HS340&amp;",C,.05);"</f>
        <v xml:space="preserve">    [p_value_106,lb_106,ub_106] = sp_andrews_te(Y_pre_106,pobreza_106(:,T+s),A_106,C,.05);</v>
      </c>
      <c r="HZ340">
        <v>159</v>
      </c>
      <c r="IA340" t="s">
        <v>35</v>
      </c>
    </row>
    <row r="341" spans="89:235" x14ac:dyDescent="0.3">
      <c r="CK341" s="1"/>
      <c r="CQ341" s="1"/>
      <c r="DC341" s="1"/>
      <c r="DH341" s="1"/>
      <c r="DM341" s="1"/>
      <c r="EG341">
        <v>125</v>
      </c>
      <c r="EH341" s="1" t="str">
        <f>"gamma_hat_"&amp;EG340&amp;" = (A_"&amp;EG340&amp;"'*M_hat_"&amp;EG340&amp;"*A_"&amp;EG340&amp;")\(A_"&amp;EG340&amp;"'*(eye(N)-B_hat_"&amp;EG340&amp;")'*((eye(N)-B_hat_"&amp;EG340&amp;")*Y_Ts_"&amp;EG340&amp;"-a_hat_"&amp;EG340&amp;"));"</f>
        <v>gamma_hat_125 = (A_125'*M_hat_125*A_125)\(A_125'*(eye(N)-B_hat_125)'*((eye(N)-B_hat_125)*Y_Ts_125-a_hat_125));</v>
      </c>
      <c r="HS341">
        <v>106</v>
      </c>
      <c r="HT341" t="str">
        <f>"    p_value_vec_"&amp;HS341&amp;"(s) = p_value_"&amp;HS341&amp;";"</f>
        <v xml:space="preserve">    p_value_vec_106(s) = p_value_106;</v>
      </c>
      <c r="HZ341">
        <v>159</v>
      </c>
      <c r="IA341" t="s">
        <v>36</v>
      </c>
    </row>
    <row r="342" spans="89:235" x14ac:dyDescent="0.3">
      <c r="EG342">
        <v>125</v>
      </c>
      <c r="EH342" s="1" t="str">
        <f>"alpha_hat_"&amp;EG342&amp;" = A_"&amp;EG342&amp;"*gamma_hat_"&amp;EG342&amp;";"</f>
        <v>alpha_hat_125 = A_125*gamma_hat_125;</v>
      </c>
      <c r="HS342">
        <v>106</v>
      </c>
      <c r="HT342" t="str">
        <f>"    lb_vec_"&amp;HS342&amp;"(s) = lb_"&amp;HS342&amp;";"</f>
        <v xml:space="preserve">    lb_vec_106(s) = lb_106;</v>
      </c>
      <c r="HZ342">
        <v>159</v>
      </c>
      <c r="IA342" t="s">
        <v>37</v>
      </c>
    </row>
    <row r="343" spans="89:235" x14ac:dyDescent="0.3">
      <c r="CX343" s="1"/>
      <c r="EG343">
        <v>125</v>
      </c>
      <c r="EH343" s="1" t="str">
        <f>"alpha1_hat_vec_"&amp;EG343&amp;"(s) = alpha_hat_"&amp;EG343&amp;"(1);"</f>
        <v>alpha1_hat_vec_125(s) = alpha_hat_125(1);</v>
      </c>
      <c r="HS343">
        <v>106</v>
      </c>
      <c r="HT343" t="str">
        <f>"    ub_vec_"&amp;HS343&amp;"(s) = ub_"&amp;HS342&amp;";"</f>
        <v xml:space="preserve">    ub_vec_106(s) = ub_106;</v>
      </c>
      <c r="HZ343">
        <v>159</v>
      </c>
      <c r="IA343" t="str">
        <f>"    spillover_test_"&amp;HZ343&amp;"(s) = sp_andrews(Y_pre_"&amp;HZ343&amp;",pobreza_"&amp;HZ343&amp;"(:,T+s),A_"&amp;HZ343&amp;",C,d,alpha_sig);"</f>
        <v xml:space="preserve">    spillover_test_159(s) = sp_andrews(Y_pre_159,pobreza_159(:,T+s),A_159,C,d,alpha_sig);</v>
      </c>
    </row>
    <row r="344" spans="89:235" x14ac:dyDescent="0.3">
      <c r="CK344" s="1"/>
      <c r="CQ344" s="1"/>
      <c r="CX344" s="1"/>
      <c r="DC344" s="1"/>
      <c r="DH344" s="1"/>
      <c r="DM344" s="1"/>
      <c r="EG344">
        <v>125</v>
      </c>
      <c r="EH344" s="1" t="str">
        <f>"synthetic_control_sp_"&amp;EG344&amp;"(T+s) = Y_"&amp;EG344&amp;"(1,T+s)-alpha1_hat_vec_"&amp;EG344&amp;"(s);"</f>
        <v>synthetic_control_sp_125(T+s) = Y_125(1,T+s)-alpha1_hat_vec_125(s);</v>
      </c>
      <c r="HS344">
        <v>106</v>
      </c>
      <c r="HT344" t="s">
        <v>18</v>
      </c>
      <c r="HZ344">
        <v>159</v>
      </c>
      <c r="IA344" t="s">
        <v>18</v>
      </c>
    </row>
    <row r="345" spans="89:235" x14ac:dyDescent="0.3">
      <c r="CK345" s="1"/>
      <c r="CQ345" s="1"/>
      <c r="CX345" s="1"/>
      <c r="DC345" s="1"/>
      <c r="DH345" s="1"/>
      <c r="DM345" s="1"/>
      <c r="EG345">
        <v>125</v>
      </c>
      <c r="EH345" s="3" t="s">
        <v>18</v>
      </c>
      <c r="HS345">
        <v>107</v>
      </c>
      <c r="HT345" t="str">
        <f>"p_value_vec_"&amp;HS345&amp;" = zeros(1,S);"</f>
        <v>p_value_vec_107 = zeros(1,S);</v>
      </c>
      <c r="HZ345">
        <v>162</v>
      </c>
      <c r="IA345" t="str">
        <f>"spillover_test_"&amp;HZ345&amp;" = zeros(1,S);"</f>
        <v>spillover_test_162 = zeros(1,S);</v>
      </c>
    </row>
    <row r="346" spans="89:235" x14ac:dyDescent="0.3">
      <c r="CK346" s="1"/>
      <c r="CQ346" s="1"/>
      <c r="DC346" s="1"/>
      <c r="DH346" s="1"/>
      <c r="DM346" s="1"/>
      <c r="EG346">
        <v>129</v>
      </c>
      <c r="EH346" s="3" t="str">
        <f>"%PROVINCIA "&amp;EG346</f>
        <v>%PROVINCIA 129</v>
      </c>
      <c r="HS346">
        <v>107</v>
      </c>
      <c r="HT346" t="str">
        <f>"lb_vec_"&amp;HS346&amp;" = zeros(1,S);"</f>
        <v>lb_vec_107 = zeros(1,S);</v>
      </c>
      <c r="HZ346">
        <v>162</v>
      </c>
      <c r="IA346" t="s">
        <v>35</v>
      </c>
    </row>
    <row r="347" spans="89:235" x14ac:dyDescent="0.3">
      <c r="EG347">
        <v>129</v>
      </c>
      <c r="EH347" s="3" t="s">
        <v>17</v>
      </c>
      <c r="HS347">
        <v>107</v>
      </c>
      <c r="HT347" t="str">
        <f>"ub_vec_"&amp;HS347&amp;" = zeros(1,S);"</f>
        <v>ub_vec_107 = zeros(1,S);</v>
      </c>
      <c r="HZ347">
        <v>162</v>
      </c>
      <c r="IA347" t="s">
        <v>36</v>
      </c>
    </row>
    <row r="348" spans="89:235" x14ac:dyDescent="0.3">
      <c r="CX348" s="1"/>
      <c r="EG348">
        <v>129</v>
      </c>
      <c r="EH348" s="1" t="str">
        <f>"Y_Ts_"&amp;EG348&amp;" = Y_"&amp;EG348&amp;"(:,T+s);"</f>
        <v>Y_Ts_129 = Y_129(:,T+s);</v>
      </c>
      <c r="HS348">
        <v>107</v>
      </c>
      <c r="HT348" t="s">
        <v>35</v>
      </c>
      <c r="HZ348">
        <v>162</v>
      </c>
      <c r="IA348" t="s">
        <v>37</v>
      </c>
    </row>
    <row r="349" spans="89:235" x14ac:dyDescent="0.3">
      <c r="CK349" s="1"/>
      <c r="CQ349" s="1"/>
      <c r="CX349" s="1"/>
      <c r="DC349" s="1"/>
      <c r="DH349" s="1"/>
      <c r="DM349" s="1"/>
      <c r="EG349">
        <v>129</v>
      </c>
      <c r="EH349" s="1" t="str">
        <f>"gamma_hat_"&amp;EG348&amp;" = (A_"&amp;EG348&amp;"'*M_hat_"&amp;EG348&amp;"*A_"&amp;EG348&amp;")\(A_"&amp;EG348&amp;"'*(eye(N)-B_hat_"&amp;EG348&amp;")'*((eye(N)-B_hat_"&amp;EG348&amp;")*Y_Ts_"&amp;EG348&amp;"-a_hat_"&amp;EG348&amp;"));"</f>
        <v>gamma_hat_129 = (A_129'*M_hat_129*A_129)\(A_129'*(eye(N)-B_hat_129)'*((eye(N)-B_hat_129)*Y_Ts_129-a_hat_129));</v>
      </c>
      <c r="HS349">
        <v>107</v>
      </c>
      <c r="HT349" t="str">
        <f>"    [p_value_"&amp;HS349&amp; ",lb_"&amp;HS349&amp;",ub_"&amp;HS349&amp;"] = sp_andrews_te(Y_pre_"&amp;HS349&amp;",pobreza_"&amp;HS349&amp;"(:,T+s),A_"&amp;HS349&amp;",C,.05);"</f>
        <v xml:space="preserve">    [p_value_107,lb_107,ub_107] = sp_andrews_te(Y_pre_107,pobreza_107(:,T+s),A_107,C,.05);</v>
      </c>
      <c r="HZ349">
        <v>162</v>
      </c>
      <c r="IA349" t="str">
        <f>"    spillover_test_"&amp;HZ349&amp;"(s) = sp_andrews(Y_pre_"&amp;HZ349&amp;",pobreza_"&amp;HZ349&amp;"(:,T+s),A_"&amp;HZ349&amp;",C,d,alpha_sig);"</f>
        <v xml:space="preserve">    spillover_test_162(s) = sp_andrews(Y_pre_162,pobreza_162(:,T+s),A_162,C,d,alpha_sig);</v>
      </c>
    </row>
    <row r="350" spans="89:235" x14ac:dyDescent="0.3">
      <c r="CK350" s="1"/>
      <c r="CQ350" s="1"/>
      <c r="CX350" s="1"/>
      <c r="DC350" s="1"/>
      <c r="DH350" s="1"/>
      <c r="DM350" s="1"/>
      <c r="EG350">
        <v>129</v>
      </c>
      <c r="EH350" s="1" t="str">
        <f>"alpha_hat_"&amp;EG350&amp;" = A_"&amp;EG350&amp;"*gamma_hat_"&amp;EG350&amp;";"</f>
        <v>alpha_hat_129 = A_129*gamma_hat_129;</v>
      </c>
      <c r="HS350">
        <v>107</v>
      </c>
      <c r="HT350" t="str">
        <f>"    p_value_vec_"&amp;HS350&amp;"(s) = p_value_"&amp;HS350&amp;";"</f>
        <v xml:space="preserve">    p_value_vec_107(s) = p_value_107;</v>
      </c>
      <c r="HZ350">
        <v>162</v>
      </c>
      <c r="IA350" t="s">
        <v>18</v>
      </c>
    </row>
    <row r="351" spans="89:235" x14ac:dyDescent="0.3">
      <c r="CK351" s="1"/>
      <c r="CQ351" s="1"/>
      <c r="CX351" s="1"/>
      <c r="DC351" s="1"/>
      <c r="DH351" s="1"/>
      <c r="DM351" s="1"/>
      <c r="EG351">
        <v>129</v>
      </c>
      <c r="EH351" s="1" t="str">
        <f>"alpha1_hat_vec_"&amp;EG351&amp;"(s) = alpha_hat_"&amp;EG351&amp;"(1);"</f>
        <v>alpha1_hat_vec_129(s) = alpha_hat_129(1);</v>
      </c>
      <c r="HS351">
        <v>107</v>
      </c>
      <c r="HT351" t="str">
        <f>"    lb_vec_"&amp;HS351&amp;"(s) = lb_"&amp;HS351&amp;";"</f>
        <v xml:space="preserve">    lb_vec_107(s) = lb_107;</v>
      </c>
      <c r="HZ351">
        <v>169</v>
      </c>
      <c r="IA351" t="str">
        <f>"spillover_test_"&amp;HZ351&amp;" = zeros(1,S);"</f>
        <v>spillover_test_169 = zeros(1,S);</v>
      </c>
    </row>
    <row r="352" spans="89:235" x14ac:dyDescent="0.3">
      <c r="EG352">
        <v>129</v>
      </c>
      <c r="EH352" s="1" t="str">
        <f>"synthetic_control_sp_"&amp;EG352&amp;"(T+s) = Y_"&amp;EG352&amp;"(1,T+s)-alpha1_hat_vec_"&amp;EG352&amp;"(s);"</f>
        <v>synthetic_control_sp_129(T+s) = Y_129(1,T+s)-alpha1_hat_vec_129(s);</v>
      </c>
      <c r="HS352">
        <v>107</v>
      </c>
      <c r="HT352" t="str">
        <f>"    ub_vec_"&amp;HS352&amp;"(s) = ub_"&amp;HS351&amp;";"</f>
        <v xml:space="preserve">    ub_vec_107(s) = ub_107;</v>
      </c>
      <c r="HZ352">
        <v>169</v>
      </c>
      <c r="IA352" t="s">
        <v>35</v>
      </c>
    </row>
    <row r="353" spans="89:235" x14ac:dyDescent="0.3">
      <c r="EG353">
        <v>129</v>
      </c>
      <c r="EH353" s="3" t="s">
        <v>18</v>
      </c>
      <c r="HS353">
        <v>107</v>
      </c>
      <c r="HT353" t="s">
        <v>18</v>
      </c>
      <c r="HZ353">
        <v>169</v>
      </c>
      <c r="IA353" t="s">
        <v>36</v>
      </c>
    </row>
    <row r="354" spans="89:235" x14ac:dyDescent="0.3">
      <c r="CK354" s="1"/>
      <c r="CQ354" s="1"/>
      <c r="CX354" s="1"/>
      <c r="DC354" s="1"/>
      <c r="DH354" s="1"/>
      <c r="DM354" s="1"/>
      <c r="EG354">
        <v>130</v>
      </c>
      <c r="EH354" s="3" t="str">
        <f>"%PROVINCIA "&amp;EG354</f>
        <v>%PROVINCIA 130</v>
      </c>
      <c r="HS354">
        <v>108</v>
      </c>
      <c r="HT354" t="str">
        <f>"p_value_vec_"&amp;HS354&amp;" = zeros(1,S);"</f>
        <v>p_value_vec_108 = zeros(1,S);</v>
      </c>
      <c r="HZ354">
        <v>169</v>
      </c>
      <c r="IA354" t="s">
        <v>37</v>
      </c>
    </row>
    <row r="355" spans="89:235" x14ac:dyDescent="0.3">
      <c r="CK355" s="1"/>
      <c r="CQ355" s="1"/>
      <c r="CX355" s="1"/>
      <c r="DC355" s="1"/>
      <c r="DH355" s="1"/>
      <c r="DM355" s="1"/>
      <c r="EG355">
        <v>130</v>
      </c>
      <c r="EH355" s="3" t="s">
        <v>17</v>
      </c>
      <c r="HS355">
        <v>108</v>
      </c>
      <c r="HT355" t="str">
        <f>"lb_vec_"&amp;HS355&amp;" = zeros(1,S);"</f>
        <v>lb_vec_108 = zeros(1,S);</v>
      </c>
      <c r="HZ355">
        <v>169</v>
      </c>
      <c r="IA355" t="str">
        <f>"    spillover_test_"&amp;HZ355&amp;"(s) = sp_andrews(Y_pre_"&amp;HZ355&amp;",pobreza_"&amp;HZ355&amp;"(:,T+s),A_"&amp;HZ355&amp;",C,d,alpha_sig);"</f>
        <v xml:space="preserve">    spillover_test_169(s) = sp_andrews(Y_pre_169,pobreza_169(:,T+s),A_169,C,d,alpha_sig);</v>
      </c>
    </row>
    <row r="356" spans="89:235" x14ac:dyDescent="0.3">
      <c r="CK356" s="1"/>
      <c r="CQ356" s="1"/>
      <c r="CX356" s="1"/>
      <c r="DC356" s="1"/>
      <c r="DH356" s="1"/>
      <c r="DM356" s="1"/>
      <c r="EG356">
        <v>130</v>
      </c>
      <c r="EH356" s="1" t="str">
        <f>"Y_Ts_"&amp;EG356&amp;" = Y_"&amp;EG356&amp;"(:,T+s);"</f>
        <v>Y_Ts_130 = Y_130(:,T+s);</v>
      </c>
      <c r="HS356">
        <v>108</v>
      </c>
      <c r="HT356" t="str">
        <f>"ub_vec_"&amp;HS356&amp;" = zeros(1,S);"</f>
        <v>ub_vec_108 = zeros(1,S);</v>
      </c>
      <c r="HZ356">
        <v>169</v>
      </c>
      <c r="IA356" t="s">
        <v>18</v>
      </c>
    </row>
    <row r="357" spans="89:235" x14ac:dyDescent="0.3">
      <c r="EG357">
        <v>130</v>
      </c>
      <c r="EH357" s="1" t="str">
        <f>"gamma_hat_"&amp;EG356&amp;" = (A_"&amp;EG356&amp;"'*M_hat_"&amp;EG356&amp;"*A_"&amp;EG356&amp;")\(A_"&amp;EG356&amp;"'*(eye(N)-B_hat_"&amp;EG356&amp;")'*((eye(N)-B_hat_"&amp;EG356&amp;")*Y_Ts_"&amp;EG356&amp;"-a_hat_"&amp;EG356&amp;"));"</f>
        <v>gamma_hat_130 = (A_130'*M_hat_130*A_130)\(A_130'*(eye(N)-B_hat_130)'*((eye(N)-B_hat_130)*Y_Ts_130-a_hat_130));</v>
      </c>
      <c r="HS357">
        <v>108</v>
      </c>
      <c r="HT357" t="s">
        <v>35</v>
      </c>
    </row>
    <row r="358" spans="89:235" x14ac:dyDescent="0.3">
      <c r="EG358">
        <v>130</v>
      </c>
      <c r="EH358" s="1" t="str">
        <f>"alpha_hat_"&amp;EG358&amp;" = A_"&amp;EG358&amp;"*gamma_hat_"&amp;EG358&amp;";"</f>
        <v>alpha_hat_130 = A_130*gamma_hat_130;</v>
      </c>
      <c r="HS358">
        <v>108</v>
      </c>
      <c r="HT358" t="str">
        <f>"    [p_value_"&amp;HS358&amp; ",lb_"&amp;HS358&amp;",ub_"&amp;HS358&amp;"] = sp_andrews_te(Y_pre_"&amp;HS358&amp;",pobreza_"&amp;HS358&amp;"(:,T+s),A_"&amp;HS358&amp;",C,.05);"</f>
        <v xml:space="preserve">    [p_value_108,lb_108,ub_108] = sp_andrews_te(Y_pre_108,pobreza_108(:,T+s),A_108,C,.05);</v>
      </c>
    </row>
    <row r="359" spans="89:235" x14ac:dyDescent="0.3">
      <c r="CK359" s="1"/>
      <c r="CQ359" s="1"/>
      <c r="CX359" s="1"/>
      <c r="DC359" s="1"/>
      <c r="DH359" s="1"/>
      <c r="DM359" s="1"/>
      <c r="EG359">
        <v>130</v>
      </c>
      <c r="EH359" s="1" t="str">
        <f>"alpha1_hat_vec_"&amp;EG359&amp;"(s) = alpha_hat_"&amp;EG359&amp;"(1);"</f>
        <v>alpha1_hat_vec_130(s) = alpha_hat_130(1);</v>
      </c>
      <c r="HS359">
        <v>108</v>
      </c>
      <c r="HT359" t="str">
        <f>"    p_value_vec_"&amp;HS359&amp;"(s) = p_value_"&amp;HS359&amp;";"</f>
        <v xml:space="preserve">    p_value_vec_108(s) = p_value_108;</v>
      </c>
    </row>
    <row r="360" spans="89:235" x14ac:dyDescent="0.3">
      <c r="CK360" s="1"/>
      <c r="CQ360" s="1"/>
      <c r="CX360" s="1"/>
      <c r="DC360" s="1"/>
      <c r="DH360" s="1"/>
      <c r="DM360" s="1"/>
      <c r="EG360">
        <v>130</v>
      </c>
      <c r="EH360" s="1" t="str">
        <f>"synthetic_control_sp_"&amp;EG360&amp;"(T+s) = Y_"&amp;EG360&amp;"(1,T+s)-alpha1_hat_vec_"&amp;EG360&amp;"(s);"</f>
        <v>synthetic_control_sp_130(T+s) = Y_130(1,T+s)-alpha1_hat_vec_130(s);</v>
      </c>
      <c r="HS360">
        <v>108</v>
      </c>
      <c r="HT360" t="str">
        <f>"    lb_vec_"&amp;HS360&amp;"(s) = lb_"&amp;HS360&amp;";"</f>
        <v xml:space="preserve">    lb_vec_108(s) = lb_108;</v>
      </c>
    </row>
    <row r="361" spans="89:235" x14ac:dyDescent="0.3">
      <c r="CK361" s="1"/>
      <c r="CQ361" s="1"/>
      <c r="CX361" s="1"/>
      <c r="DC361" s="1"/>
      <c r="DH361" s="1"/>
      <c r="DM361" s="1"/>
      <c r="EG361">
        <v>130</v>
      </c>
      <c r="EH361" s="3" t="s">
        <v>18</v>
      </c>
      <c r="HS361">
        <v>108</v>
      </c>
      <c r="HT361" t="str">
        <f>"    ub_vec_"&amp;HS361&amp;"(s) = ub_"&amp;HS360&amp;";"</f>
        <v xml:space="preserve">    ub_vec_108(s) = ub_108;</v>
      </c>
    </row>
    <row r="362" spans="89:235" x14ac:dyDescent="0.3">
      <c r="EG362">
        <v>133</v>
      </c>
      <c r="EH362" s="3" t="str">
        <f>"%PROVINCIA "&amp;EG362</f>
        <v>%PROVINCIA 133</v>
      </c>
      <c r="HS362">
        <v>108</v>
      </c>
      <c r="HT362" t="s">
        <v>18</v>
      </c>
    </row>
    <row r="363" spans="89:235" x14ac:dyDescent="0.3">
      <c r="EG363">
        <v>133</v>
      </c>
      <c r="EH363" s="3" t="s">
        <v>17</v>
      </c>
      <c r="HS363">
        <v>112</v>
      </c>
      <c r="HT363" t="str">
        <f>"p_value_vec_"&amp;HS363&amp;" = zeros(1,S);"</f>
        <v>p_value_vec_112 = zeros(1,S);</v>
      </c>
    </row>
    <row r="364" spans="89:235" x14ac:dyDescent="0.3">
      <c r="CK364" s="1"/>
      <c r="EG364">
        <v>133</v>
      </c>
      <c r="EH364" s="1" t="str">
        <f>"Y_Ts_"&amp;EG364&amp;" = Y_"&amp;EG364&amp;"(:,T+s);"</f>
        <v>Y_Ts_133 = Y_133(:,T+s);</v>
      </c>
      <c r="HS364">
        <v>112</v>
      </c>
      <c r="HT364" t="str">
        <f>"lb_vec_"&amp;HS364&amp;" = zeros(1,S);"</f>
        <v>lb_vec_112 = zeros(1,S);</v>
      </c>
    </row>
    <row r="365" spans="89:235" x14ac:dyDescent="0.3">
      <c r="CK365" s="1"/>
      <c r="EG365">
        <v>133</v>
      </c>
      <c r="EH365" s="1" t="str">
        <f>"gamma_hat_"&amp;EG364&amp;" = (A_"&amp;EG364&amp;"'*M_hat_"&amp;EG364&amp;"*A_"&amp;EG364&amp;")\(A_"&amp;EG364&amp;"'*(eye(N)-B_hat_"&amp;EG364&amp;")'*((eye(N)-B_hat_"&amp;EG364&amp;")*Y_Ts_"&amp;EG364&amp;"-a_hat_"&amp;EG364&amp;"));"</f>
        <v>gamma_hat_133 = (A_133'*M_hat_133*A_133)\(A_133'*(eye(N)-B_hat_133)'*((eye(N)-B_hat_133)*Y_Ts_133-a_hat_133));</v>
      </c>
      <c r="HS365">
        <v>112</v>
      </c>
      <c r="HT365" t="str">
        <f>"ub_vec_"&amp;HS365&amp;" = zeros(1,S);"</f>
        <v>ub_vec_112 = zeros(1,S);</v>
      </c>
    </row>
    <row r="366" spans="89:235" x14ac:dyDescent="0.3">
      <c r="CK366" s="1"/>
      <c r="EG366">
        <v>133</v>
      </c>
      <c r="EH366" s="1" t="str">
        <f>"alpha_hat_"&amp;EG366&amp;" = A_"&amp;EG366&amp;"*gamma_hat_"&amp;EG366&amp;";"</f>
        <v>alpha_hat_133 = A_133*gamma_hat_133;</v>
      </c>
      <c r="HS366">
        <v>112</v>
      </c>
      <c r="HT366" t="s">
        <v>35</v>
      </c>
    </row>
    <row r="367" spans="89:235" x14ac:dyDescent="0.3">
      <c r="EG367">
        <v>133</v>
      </c>
      <c r="EH367" s="1" t="str">
        <f>"alpha1_hat_vec_"&amp;EG367&amp;"(s) = alpha_hat_"&amp;EG367&amp;"(1);"</f>
        <v>alpha1_hat_vec_133(s) = alpha_hat_133(1);</v>
      </c>
      <c r="HS367">
        <v>112</v>
      </c>
      <c r="HT367" t="str">
        <f>"    [p_value_"&amp;HS367&amp; ",lb_"&amp;HS367&amp;",ub_"&amp;HS367&amp;"] = sp_andrews_te(Y_pre_"&amp;HS367&amp;",pobreza_"&amp;HS367&amp;"(:,T+s),A_"&amp;HS367&amp;",C,.05);"</f>
        <v xml:space="preserve">    [p_value_112,lb_112,ub_112] = sp_andrews_te(Y_pre_112,pobreza_112(:,T+s),A_112,C,.05);</v>
      </c>
    </row>
    <row r="368" spans="89:235" x14ac:dyDescent="0.3">
      <c r="EG368">
        <v>133</v>
      </c>
      <c r="EH368" s="1" t="str">
        <f>"synthetic_control_sp_"&amp;EG368&amp;"(T+s) = Y_"&amp;EG368&amp;"(1,T+s)-alpha1_hat_vec_"&amp;EG368&amp;"(s);"</f>
        <v>synthetic_control_sp_133(T+s) = Y_133(1,T+s)-alpha1_hat_vec_133(s);</v>
      </c>
      <c r="HS368">
        <v>112</v>
      </c>
      <c r="HT368" t="str">
        <f>"    p_value_vec_"&amp;HS368&amp;"(s) = p_value_"&amp;HS368&amp;";"</f>
        <v xml:space="preserve">    p_value_vec_112(s) = p_value_112;</v>
      </c>
    </row>
    <row r="369" spans="89:228" x14ac:dyDescent="0.3">
      <c r="CK369" s="1"/>
      <c r="EG369">
        <v>133</v>
      </c>
      <c r="EH369" s="3" t="s">
        <v>18</v>
      </c>
      <c r="HS369">
        <v>112</v>
      </c>
      <c r="HT369" t="str">
        <f>"    lb_vec_"&amp;HS369&amp;"(s) = lb_"&amp;HS369&amp;";"</f>
        <v xml:space="preserve">    lb_vec_112(s) = lb_112;</v>
      </c>
    </row>
    <row r="370" spans="89:228" x14ac:dyDescent="0.3">
      <c r="CK370" s="1"/>
      <c r="EG370">
        <v>139</v>
      </c>
      <c r="EH370" s="3" t="str">
        <f>"%PROVINCIA "&amp;EG370</f>
        <v>%PROVINCIA 139</v>
      </c>
      <c r="HS370">
        <v>112</v>
      </c>
      <c r="HT370" t="str">
        <f>"    ub_vec_"&amp;HS370&amp;"(s) = ub_"&amp;HS369&amp;";"</f>
        <v xml:space="preserve">    ub_vec_112(s) = ub_112;</v>
      </c>
    </row>
    <row r="371" spans="89:228" x14ac:dyDescent="0.3">
      <c r="CK371" s="1"/>
      <c r="EG371">
        <v>139</v>
      </c>
      <c r="EH371" s="3" t="s">
        <v>17</v>
      </c>
      <c r="HS371">
        <v>112</v>
      </c>
      <c r="HT371" t="s">
        <v>18</v>
      </c>
    </row>
    <row r="372" spans="89:228" x14ac:dyDescent="0.3">
      <c r="EG372">
        <v>139</v>
      </c>
      <c r="EH372" s="1" t="str">
        <f>"Y_Ts_"&amp;EG372&amp;" = Y_"&amp;EG372&amp;"(:,T+s);"</f>
        <v>Y_Ts_139 = Y_139(:,T+s);</v>
      </c>
      <c r="HS372">
        <v>119</v>
      </c>
      <c r="HT372" t="str">
        <f>"p_value_vec_"&amp;HS372&amp;" = zeros(1,S);"</f>
        <v>p_value_vec_119 = zeros(1,S);</v>
      </c>
    </row>
    <row r="373" spans="89:228" x14ac:dyDescent="0.3">
      <c r="EG373">
        <v>139</v>
      </c>
      <c r="EH373" s="1" t="str">
        <f>"gamma_hat_"&amp;EG372&amp;" = (A_"&amp;EG372&amp;"'*M_hat_"&amp;EG372&amp;"*A_"&amp;EG372&amp;")\(A_"&amp;EG372&amp;"'*(eye(N)-B_hat_"&amp;EG372&amp;")'*((eye(N)-B_hat_"&amp;EG372&amp;")*Y_Ts_"&amp;EG372&amp;"-a_hat_"&amp;EG372&amp;"));"</f>
        <v>gamma_hat_139 = (A_139'*M_hat_139*A_139)\(A_139'*(eye(N)-B_hat_139)'*((eye(N)-B_hat_139)*Y_Ts_139-a_hat_139));</v>
      </c>
      <c r="HS373">
        <v>119</v>
      </c>
      <c r="HT373" t="str">
        <f>"lb_vec_"&amp;HS373&amp;" = zeros(1,S);"</f>
        <v>lb_vec_119 = zeros(1,S);</v>
      </c>
    </row>
    <row r="374" spans="89:228" x14ac:dyDescent="0.3">
      <c r="CK374" s="1"/>
      <c r="EG374">
        <v>139</v>
      </c>
      <c r="EH374" s="1" t="str">
        <f>"alpha_hat_"&amp;EG374&amp;" = A_"&amp;EG374&amp;"*gamma_hat_"&amp;EG374&amp;";"</f>
        <v>alpha_hat_139 = A_139*gamma_hat_139;</v>
      </c>
      <c r="HS374">
        <v>119</v>
      </c>
      <c r="HT374" t="str">
        <f>"ub_vec_"&amp;HS374&amp;" = zeros(1,S);"</f>
        <v>ub_vec_119 = zeros(1,S);</v>
      </c>
    </row>
    <row r="375" spans="89:228" x14ac:dyDescent="0.3">
      <c r="CK375" s="1"/>
      <c r="EG375">
        <v>139</v>
      </c>
      <c r="EH375" s="1" t="str">
        <f>"alpha1_hat_vec_"&amp;EG375&amp;"(s) = alpha_hat_"&amp;EG375&amp;"(1);"</f>
        <v>alpha1_hat_vec_139(s) = alpha_hat_139(1);</v>
      </c>
      <c r="HS375">
        <v>119</v>
      </c>
      <c r="HT375" t="s">
        <v>35</v>
      </c>
    </row>
    <row r="376" spans="89:228" x14ac:dyDescent="0.3">
      <c r="CK376" s="1"/>
      <c r="EG376">
        <v>139</v>
      </c>
      <c r="EH376" s="1" t="str">
        <f>"synthetic_control_sp_"&amp;EG376&amp;"(T+s) = Y_"&amp;EG376&amp;"(1,T+s)-alpha1_hat_vec_"&amp;EG376&amp;"(s);"</f>
        <v>synthetic_control_sp_139(T+s) = Y_139(1,T+s)-alpha1_hat_vec_139(s);</v>
      </c>
      <c r="HS376">
        <v>119</v>
      </c>
      <c r="HT376" t="str">
        <f>"    [p_value_"&amp;HS376&amp; ",lb_"&amp;HS376&amp;",ub_"&amp;HS376&amp;"] = sp_andrews_te(Y_pre_"&amp;HS376&amp;",pobreza_"&amp;HS376&amp;"(:,T+s),A_"&amp;HS376&amp;",C,.05);"</f>
        <v xml:space="preserve">    [p_value_119,lb_119,ub_119] = sp_andrews_te(Y_pre_119,pobreza_119(:,T+s),A_119,C,.05);</v>
      </c>
    </row>
    <row r="377" spans="89:228" x14ac:dyDescent="0.3">
      <c r="EG377">
        <v>139</v>
      </c>
      <c r="EH377" s="3" t="s">
        <v>18</v>
      </c>
      <c r="HS377">
        <v>119</v>
      </c>
      <c r="HT377" t="str">
        <f>"    p_value_vec_"&amp;HS377&amp;"(s) = p_value_"&amp;HS377&amp;";"</f>
        <v xml:space="preserve">    p_value_vec_119(s) = p_value_119;</v>
      </c>
    </row>
    <row r="378" spans="89:228" x14ac:dyDescent="0.3">
      <c r="EG378">
        <v>140</v>
      </c>
      <c r="EH378" s="3" t="str">
        <f>"%PROVINCIA "&amp;EG378</f>
        <v>%PROVINCIA 140</v>
      </c>
      <c r="HS378">
        <v>119</v>
      </c>
      <c r="HT378" t="str">
        <f>"    lb_vec_"&amp;HS378&amp;"(s) = lb_"&amp;HS378&amp;";"</f>
        <v xml:space="preserve">    lb_vec_119(s) = lb_119;</v>
      </c>
    </row>
    <row r="379" spans="89:228" x14ac:dyDescent="0.3">
      <c r="EG379">
        <v>140</v>
      </c>
      <c r="EH379" s="3" t="s">
        <v>17</v>
      </c>
      <c r="HS379">
        <v>119</v>
      </c>
      <c r="HT379" t="str">
        <f>"    ub_vec_"&amp;HS379&amp;"(s) = ub_"&amp;HS378&amp;";"</f>
        <v xml:space="preserve">    ub_vec_119(s) = ub_119;</v>
      </c>
    </row>
    <row r="380" spans="89:228" x14ac:dyDescent="0.3">
      <c r="EG380">
        <v>140</v>
      </c>
      <c r="EH380" s="1" t="str">
        <f>"Y_Ts_"&amp;EG380&amp;" = Y_"&amp;EG380&amp;"(:,T+s);"</f>
        <v>Y_Ts_140 = Y_140(:,T+s);</v>
      </c>
      <c r="HS380">
        <v>119</v>
      </c>
      <c r="HT380" t="s">
        <v>18</v>
      </c>
    </row>
    <row r="381" spans="89:228" x14ac:dyDescent="0.3">
      <c r="EG381">
        <v>140</v>
      </c>
      <c r="EH381" s="1" t="str">
        <f>"gamma_hat_"&amp;EG380&amp;" = (A_"&amp;EG380&amp;"'*M_hat_"&amp;EG380&amp;"*A_"&amp;EG380&amp;")\(A_"&amp;EG380&amp;"'*(eye(N)-B_hat_"&amp;EG380&amp;")'*((eye(N)-B_hat_"&amp;EG380&amp;")*Y_Ts_"&amp;EG380&amp;"-a_hat_"&amp;EG380&amp;"));"</f>
        <v>gamma_hat_140 = (A_140'*M_hat_140*A_140)\(A_140'*(eye(N)-B_hat_140)'*((eye(N)-B_hat_140)*Y_Ts_140-a_hat_140));</v>
      </c>
      <c r="HS381">
        <v>125</v>
      </c>
      <c r="HT381" t="str">
        <f>"p_value_vec_"&amp;HS381&amp;" = zeros(1,S);"</f>
        <v>p_value_vec_125 = zeros(1,S);</v>
      </c>
    </row>
    <row r="382" spans="89:228" x14ac:dyDescent="0.3">
      <c r="EG382">
        <v>140</v>
      </c>
      <c r="EH382" s="1" t="str">
        <f>"alpha_hat_"&amp;EG382&amp;" = A_"&amp;EG382&amp;"*gamma_hat_"&amp;EG382&amp;";"</f>
        <v>alpha_hat_140 = A_140*gamma_hat_140;</v>
      </c>
      <c r="HS382">
        <v>125</v>
      </c>
      <c r="HT382" t="str">
        <f>"lb_vec_"&amp;HS382&amp;" = zeros(1,S);"</f>
        <v>lb_vec_125 = zeros(1,S);</v>
      </c>
    </row>
    <row r="383" spans="89:228" x14ac:dyDescent="0.3">
      <c r="EG383">
        <v>140</v>
      </c>
      <c r="EH383" s="1" t="str">
        <f>"alpha1_hat_vec_"&amp;EG383&amp;"(s) = alpha_hat_"&amp;EG383&amp;"(1);"</f>
        <v>alpha1_hat_vec_140(s) = alpha_hat_140(1);</v>
      </c>
      <c r="HS383">
        <v>125</v>
      </c>
      <c r="HT383" t="str">
        <f>"ub_vec_"&amp;HS383&amp;" = zeros(1,S);"</f>
        <v>ub_vec_125 = zeros(1,S);</v>
      </c>
    </row>
    <row r="384" spans="89:228" x14ac:dyDescent="0.3">
      <c r="EG384">
        <v>140</v>
      </c>
      <c r="EH384" s="1" t="str">
        <f>"synthetic_control_sp_"&amp;EG384&amp;"(T+s) = Y_"&amp;EG384&amp;"(1,T+s)-alpha1_hat_vec_"&amp;EG384&amp;"(s);"</f>
        <v>synthetic_control_sp_140(T+s) = Y_140(1,T+s)-alpha1_hat_vec_140(s);</v>
      </c>
      <c r="HS384">
        <v>125</v>
      </c>
      <c r="HT384" t="s">
        <v>35</v>
      </c>
    </row>
    <row r="385" spans="137:228" x14ac:dyDescent="0.3">
      <c r="EG385">
        <v>140</v>
      </c>
      <c r="EH385" s="3" t="s">
        <v>18</v>
      </c>
      <c r="HS385">
        <v>125</v>
      </c>
      <c r="HT385" t="str">
        <f>"    [p_value_"&amp;HS385&amp; ",lb_"&amp;HS385&amp;",ub_"&amp;HS385&amp;"] = sp_andrews_te(Y_pre_"&amp;HS385&amp;",pobreza_"&amp;HS385&amp;"(:,T+s),A_"&amp;HS385&amp;",C,.05);"</f>
        <v xml:space="preserve">    [p_value_125,lb_125,ub_125] = sp_andrews_te(Y_pre_125,pobreza_125(:,T+s),A_125,C,.05);</v>
      </c>
    </row>
    <row r="386" spans="137:228" x14ac:dyDescent="0.3">
      <c r="EG386">
        <v>141</v>
      </c>
      <c r="EH386" s="3" t="str">
        <f>"%PROVINCIA "&amp;EG386</f>
        <v>%PROVINCIA 141</v>
      </c>
      <c r="HS386">
        <v>125</v>
      </c>
      <c r="HT386" t="str">
        <f>"    p_value_vec_"&amp;HS386&amp;"(s) = p_value_"&amp;HS386&amp;";"</f>
        <v xml:space="preserve">    p_value_vec_125(s) = p_value_125;</v>
      </c>
    </row>
    <row r="387" spans="137:228" x14ac:dyDescent="0.3">
      <c r="EG387">
        <v>141</v>
      </c>
      <c r="EH387" s="3" t="s">
        <v>17</v>
      </c>
      <c r="HS387">
        <v>125</v>
      </c>
      <c r="HT387" t="str">
        <f>"    lb_vec_"&amp;HS387&amp;"(s) = lb_"&amp;HS387&amp;";"</f>
        <v xml:space="preserve">    lb_vec_125(s) = lb_125;</v>
      </c>
    </row>
    <row r="388" spans="137:228" x14ac:dyDescent="0.3">
      <c r="EG388">
        <v>141</v>
      </c>
      <c r="EH388" s="1" t="str">
        <f>"Y_Ts_"&amp;EG388&amp;" = Y_"&amp;EG388&amp;"(:,T+s);"</f>
        <v>Y_Ts_141 = Y_141(:,T+s);</v>
      </c>
      <c r="HS388">
        <v>125</v>
      </c>
      <c r="HT388" t="str">
        <f>"    ub_vec_"&amp;HS388&amp;"(s) = ub_"&amp;HS387&amp;";"</f>
        <v xml:space="preserve">    ub_vec_125(s) = ub_125;</v>
      </c>
    </row>
    <row r="389" spans="137:228" x14ac:dyDescent="0.3">
      <c r="EG389">
        <v>141</v>
      </c>
      <c r="EH389" s="1" t="str">
        <f>"gamma_hat_"&amp;EG388&amp;" = (A_"&amp;EG388&amp;"'*M_hat_"&amp;EG388&amp;"*A_"&amp;EG388&amp;")\(A_"&amp;EG388&amp;"'*(eye(N)-B_hat_"&amp;EG388&amp;")'*((eye(N)-B_hat_"&amp;EG388&amp;")*Y_Ts_"&amp;EG388&amp;"-a_hat_"&amp;EG388&amp;"));"</f>
        <v>gamma_hat_141 = (A_141'*M_hat_141*A_141)\(A_141'*(eye(N)-B_hat_141)'*((eye(N)-B_hat_141)*Y_Ts_141-a_hat_141));</v>
      </c>
      <c r="HS389">
        <v>125</v>
      </c>
      <c r="HT389" t="s">
        <v>18</v>
      </c>
    </row>
    <row r="390" spans="137:228" x14ac:dyDescent="0.3">
      <c r="EG390">
        <v>141</v>
      </c>
      <c r="EH390" s="1" t="str">
        <f>"alpha_hat_"&amp;EG390&amp;" = A_"&amp;EG390&amp;"*gamma_hat_"&amp;EG390&amp;";"</f>
        <v>alpha_hat_141 = A_141*gamma_hat_141;</v>
      </c>
      <c r="HS390">
        <v>129</v>
      </c>
      <c r="HT390" t="str">
        <f>"p_value_vec_"&amp;HS390&amp;" = zeros(1,S);"</f>
        <v>p_value_vec_129 = zeros(1,S);</v>
      </c>
    </row>
    <row r="391" spans="137:228" x14ac:dyDescent="0.3">
      <c r="EG391">
        <v>141</v>
      </c>
      <c r="EH391" s="1" t="str">
        <f>"alpha1_hat_vec_"&amp;EG391&amp;"(s) = alpha_hat_"&amp;EG391&amp;"(1);"</f>
        <v>alpha1_hat_vec_141(s) = alpha_hat_141(1);</v>
      </c>
      <c r="HS391">
        <v>129</v>
      </c>
      <c r="HT391" t="str">
        <f>"lb_vec_"&amp;HS391&amp;" = zeros(1,S);"</f>
        <v>lb_vec_129 = zeros(1,S);</v>
      </c>
    </row>
    <row r="392" spans="137:228" x14ac:dyDescent="0.3">
      <c r="EG392">
        <v>141</v>
      </c>
      <c r="EH392" s="1" t="str">
        <f>"synthetic_control_sp_"&amp;EG392&amp;"(T+s) = Y_"&amp;EG392&amp;"(1,T+s)-alpha1_hat_vec_"&amp;EG392&amp;"(s);"</f>
        <v>synthetic_control_sp_141(T+s) = Y_141(1,T+s)-alpha1_hat_vec_141(s);</v>
      </c>
      <c r="HS392">
        <v>129</v>
      </c>
      <c r="HT392" t="str">
        <f>"ub_vec_"&amp;HS392&amp;" = zeros(1,S);"</f>
        <v>ub_vec_129 = zeros(1,S);</v>
      </c>
    </row>
    <row r="393" spans="137:228" x14ac:dyDescent="0.3">
      <c r="EG393">
        <v>141</v>
      </c>
      <c r="EH393" s="3" t="s">
        <v>18</v>
      </c>
      <c r="HS393">
        <v>129</v>
      </c>
      <c r="HT393" t="s">
        <v>35</v>
      </c>
    </row>
    <row r="394" spans="137:228" x14ac:dyDescent="0.3">
      <c r="EG394">
        <v>144</v>
      </c>
      <c r="EH394" s="3" t="str">
        <f>"%PROVINCIA "&amp;EG394</f>
        <v>%PROVINCIA 144</v>
      </c>
      <c r="HS394">
        <v>129</v>
      </c>
      <c r="HT394" t="str">
        <f>"    [p_value_"&amp;HS394&amp; ",lb_"&amp;HS394&amp;",ub_"&amp;HS394&amp;"] = sp_andrews_te(Y_pre_"&amp;HS394&amp;",pobreza_"&amp;HS394&amp;"(:,T+s),A_"&amp;HS394&amp;",C,.05);"</f>
        <v xml:space="preserve">    [p_value_129,lb_129,ub_129] = sp_andrews_te(Y_pre_129,pobreza_129(:,T+s),A_129,C,.05);</v>
      </c>
    </row>
    <row r="395" spans="137:228" x14ac:dyDescent="0.3">
      <c r="EG395">
        <v>144</v>
      </c>
      <c r="EH395" s="3" t="s">
        <v>17</v>
      </c>
      <c r="HS395">
        <v>129</v>
      </c>
      <c r="HT395" t="str">
        <f>"    p_value_vec_"&amp;HS395&amp;"(s) = p_value_"&amp;HS395&amp;";"</f>
        <v xml:space="preserve">    p_value_vec_129(s) = p_value_129;</v>
      </c>
    </row>
    <row r="396" spans="137:228" x14ac:dyDescent="0.3">
      <c r="EG396">
        <v>144</v>
      </c>
      <c r="EH396" s="1" t="str">
        <f>"Y_Ts_"&amp;EG396&amp;" = Y_"&amp;EG396&amp;"(:,T+s);"</f>
        <v>Y_Ts_144 = Y_144(:,T+s);</v>
      </c>
      <c r="HS396">
        <v>129</v>
      </c>
      <c r="HT396" t="str">
        <f>"    lb_vec_"&amp;HS396&amp;"(s) = lb_"&amp;HS396&amp;";"</f>
        <v xml:space="preserve">    lb_vec_129(s) = lb_129;</v>
      </c>
    </row>
    <row r="397" spans="137:228" x14ac:dyDescent="0.3">
      <c r="EG397">
        <v>144</v>
      </c>
      <c r="EH397" s="1" t="str">
        <f>"gamma_hat_"&amp;EG396&amp;" = (A_"&amp;EG396&amp;"'*M_hat_"&amp;EG396&amp;"*A_"&amp;EG396&amp;")\(A_"&amp;EG396&amp;"'*(eye(N)-B_hat_"&amp;EG396&amp;")'*((eye(N)-B_hat_"&amp;EG396&amp;")*Y_Ts_"&amp;EG396&amp;"-a_hat_"&amp;EG396&amp;"));"</f>
        <v>gamma_hat_144 = (A_144'*M_hat_144*A_144)\(A_144'*(eye(N)-B_hat_144)'*((eye(N)-B_hat_144)*Y_Ts_144-a_hat_144));</v>
      </c>
      <c r="HS397">
        <v>129</v>
      </c>
      <c r="HT397" t="str">
        <f>"    ub_vec_"&amp;HS397&amp;"(s) = ub_"&amp;HS396&amp;";"</f>
        <v xml:space="preserve">    ub_vec_129(s) = ub_129;</v>
      </c>
    </row>
    <row r="398" spans="137:228" x14ac:dyDescent="0.3">
      <c r="EG398">
        <v>144</v>
      </c>
      <c r="EH398" s="1" t="str">
        <f>"alpha_hat_"&amp;EG398&amp;" = A_"&amp;EG398&amp;"*gamma_hat_"&amp;EG398&amp;";"</f>
        <v>alpha_hat_144 = A_144*gamma_hat_144;</v>
      </c>
      <c r="HS398">
        <v>129</v>
      </c>
      <c r="HT398" t="s">
        <v>18</v>
      </c>
    </row>
    <row r="399" spans="137:228" x14ac:dyDescent="0.3">
      <c r="EG399">
        <v>144</v>
      </c>
      <c r="EH399" s="1" t="str">
        <f>"alpha1_hat_vec_"&amp;EG399&amp;"(s) = alpha_hat_"&amp;EG399&amp;"(1);"</f>
        <v>alpha1_hat_vec_144(s) = alpha_hat_144(1);</v>
      </c>
      <c r="HS399">
        <v>130</v>
      </c>
      <c r="HT399" t="str">
        <f>"p_value_vec_"&amp;HS399&amp;" = zeros(1,S);"</f>
        <v>p_value_vec_130 = zeros(1,S);</v>
      </c>
    </row>
    <row r="400" spans="137:228" x14ac:dyDescent="0.3">
      <c r="EG400">
        <v>144</v>
      </c>
      <c r="EH400" s="1" t="str">
        <f>"synthetic_control_sp_"&amp;EG400&amp;"(T+s) = Y_"&amp;EG400&amp;"(1,T+s)-alpha1_hat_vec_"&amp;EG400&amp;"(s);"</f>
        <v>synthetic_control_sp_144(T+s) = Y_144(1,T+s)-alpha1_hat_vec_144(s);</v>
      </c>
      <c r="HS400">
        <v>130</v>
      </c>
      <c r="HT400" t="str">
        <f>"lb_vec_"&amp;HS400&amp;" = zeros(1,S);"</f>
        <v>lb_vec_130 = zeros(1,S);</v>
      </c>
    </row>
    <row r="401" spans="137:228" x14ac:dyDescent="0.3">
      <c r="EG401">
        <v>144</v>
      </c>
      <c r="EH401" s="3" t="s">
        <v>18</v>
      </c>
      <c r="HS401">
        <v>130</v>
      </c>
      <c r="HT401" t="str">
        <f>"ub_vec_"&amp;HS401&amp;" = zeros(1,S);"</f>
        <v>ub_vec_130 = zeros(1,S);</v>
      </c>
    </row>
    <row r="402" spans="137:228" x14ac:dyDescent="0.3">
      <c r="EG402">
        <v>149</v>
      </c>
      <c r="EH402" s="3" t="str">
        <f>"%PROVINCIA "&amp;EG402</f>
        <v>%PROVINCIA 149</v>
      </c>
      <c r="HS402">
        <v>130</v>
      </c>
      <c r="HT402" t="s">
        <v>35</v>
      </c>
    </row>
    <row r="403" spans="137:228" x14ac:dyDescent="0.3">
      <c r="EG403">
        <v>149</v>
      </c>
      <c r="EH403" s="3" t="s">
        <v>17</v>
      </c>
      <c r="HS403">
        <v>130</v>
      </c>
      <c r="HT403" t="str">
        <f>"    [p_value_"&amp;HS403&amp; ",lb_"&amp;HS403&amp;",ub_"&amp;HS403&amp;"] = sp_andrews_te(Y_pre_"&amp;HS403&amp;",pobreza_"&amp;HS403&amp;"(:,T+s),A_"&amp;HS403&amp;",C,.05);"</f>
        <v xml:space="preserve">    [p_value_130,lb_130,ub_130] = sp_andrews_te(Y_pre_130,pobreza_130(:,T+s),A_130,C,.05);</v>
      </c>
    </row>
    <row r="404" spans="137:228" x14ac:dyDescent="0.3">
      <c r="EG404">
        <v>149</v>
      </c>
      <c r="EH404" s="1" t="str">
        <f>"Y_Ts_"&amp;EG404&amp;" = Y_"&amp;EG404&amp;"(:,T+s);"</f>
        <v>Y_Ts_149 = Y_149(:,T+s);</v>
      </c>
      <c r="HS404">
        <v>130</v>
      </c>
      <c r="HT404" t="str">
        <f>"    p_value_vec_"&amp;HS404&amp;"(s) = p_value_"&amp;HS404&amp;";"</f>
        <v xml:space="preserve">    p_value_vec_130(s) = p_value_130;</v>
      </c>
    </row>
    <row r="405" spans="137:228" x14ac:dyDescent="0.3">
      <c r="EG405">
        <v>149</v>
      </c>
      <c r="EH405" s="1" t="str">
        <f>"gamma_hat_"&amp;EG404&amp;" = (A_"&amp;EG404&amp;"'*M_hat_"&amp;EG404&amp;"*A_"&amp;EG404&amp;")\(A_"&amp;EG404&amp;"'*(eye(N)-B_hat_"&amp;EG404&amp;")'*((eye(N)-B_hat_"&amp;EG404&amp;")*Y_Ts_"&amp;EG404&amp;"-a_hat_"&amp;EG404&amp;"));"</f>
        <v>gamma_hat_149 = (A_149'*M_hat_149*A_149)\(A_149'*(eye(N)-B_hat_149)'*((eye(N)-B_hat_149)*Y_Ts_149-a_hat_149));</v>
      </c>
      <c r="HS405">
        <v>130</v>
      </c>
      <c r="HT405" t="str">
        <f>"    lb_vec_"&amp;HS405&amp;"(s) = lb_"&amp;HS405&amp;";"</f>
        <v xml:space="preserve">    lb_vec_130(s) = lb_130;</v>
      </c>
    </row>
    <row r="406" spans="137:228" x14ac:dyDescent="0.3">
      <c r="EG406">
        <v>149</v>
      </c>
      <c r="EH406" s="1" t="str">
        <f>"alpha_hat_"&amp;EG406&amp;" = A_"&amp;EG406&amp;"*gamma_hat_"&amp;EG406&amp;";"</f>
        <v>alpha_hat_149 = A_149*gamma_hat_149;</v>
      </c>
      <c r="HS406">
        <v>130</v>
      </c>
      <c r="HT406" t="str">
        <f>"    ub_vec_"&amp;HS406&amp;"(s) = ub_"&amp;HS405&amp;";"</f>
        <v xml:space="preserve">    ub_vec_130(s) = ub_130;</v>
      </c>
    </row>
    <row r="407" spans="137:228" x14ac:dyDescent="0.3">
      <c r="EG407">
        <v>149</v>
      </c>
      <c r="EH407" s="1" t="str">
        <f>"alpha1_hat_vec_"&amp;EG407&amp;"(s) = alpha_hat_"&amp;EG407&amp;"(1);"</f>
        <v>alpha1_hat_vec_149(s) = alpha_hat_149(1);</v>
      </c>
      <c r="HS407">
        <v>130</v>
      </c>
      <c r="HT407" t="s">
        <v>18</v>
      </c>
    </row>
    <row r="408" spans="137:228" x14ac:dyDescent="0.3">
      <c r="EG408">
        <v>149</v>
      </c>
      <c r="EH408" s="1" t="str">
        <f>"synthetic_control_sp_"&amp;EG408&amp;"(T+s) = Y_"&amp;EG408&amp;"(1,T+s)-alpha1_hat_vec_"&amp;EG408&amp;"(s);"</f>
        <v>synthetic_control_sp_149(T+s) = Y_149(1,T+s)-alpha1_hat_vec_149(s);</v>
      </c>
      <c r="HS408">
        <v>133</v>
      </c>
      <c r="HT408" t="str">
        <f>"p_value_vec_"&amp;HS408&amp;" = zeros(1,S);"</f>
        <v>p_value_vec_133 = zeros(1,S);</v>
      </c>
    </row>
    <row r="409" spans="137:228" x14ac:dyDescent="0.3">
      <c r="EG409">
        <v>149</v>
      </c>
      <c r="EH409" s="3" t="s">
        <v>18</v>
      </c>
      <c r="HS409">
        <v>133</v>
      </c>
      <c r="HT409" t="str">
        <f>"lb_vec_"&amp;HS409&amp;" = zeros(1,S);"</f>
        <v>lb_vec_133 = zeros(1,S);</v>
      </c>
    </row>
    <row r="410" spans="137:228" x14ac:dyDescent="0.3">
      <c r="EG410">
        <v>150</v>
      </c>
      <c r="EH410" s="3" t="str">
        <f>"%PROVINCIA "&amp;EG410</f>
        <v>%PROVINCIA 150</v>
      </c>
      <c r="HS410">
        <v>133</v>
      </c>
      <c r="HT410" t="str">
        <f>"ub_vec_"&amp;HS410&amp;" = zeros(1,S);"</f>
        <v>ub_vec_133 = zeros(1,S);</v>
      </c>
    </row>
    <row r="411" spans="137:228" x14ac:dyDescent="0.3">
      <c r="EG411">
        <v>150</v>
      </c>
      <c r="EH411" s="3" t="s">
        <v>17</v>
      </c>
      <c r="HS411">
        <v>133</v>
      </c>
      <c r="HT411" t="s">
        <v>35</v>
      </c>
    </row>
    <row r="412" spans="137:228" x14ac:dyDescent="0.3">
      <c r="EG412">
        <v>150</v>
      </c>
      <c r="EH412" s="1" t="str">
        <f>"Y_Ts_"&amp;EG412&amp;" = Y_"&amp;EG412&amp;"(:,T+s);"</f>
        <v>Y_Ts_150 = Y_150(:,T+s);</v>
      </c>
      <c r="HS412">
        <v>133</v>
      </c>
      <c r="HT412" t="str">
        <f>"    [p_value_"&amp;HS412&amp; ",lb_"&amp;HS412&amp;",ub_"&amp;HS412&amp;"] = sp_andrews_te(Y_pre_"&amp;HS412&amp;",pobreza_"&amp;HS412&amp;"(:,T+s),A_"&amp;HS412&amp;",C,.05);"</f>
        <v xml:space="preserve">    [p_value_133,lb_133,ub_133] = sp_andrews_te(Y_pre_133,pobreza_133(:,T+s),A_133,C,.05);</v>
      </c>
    </row>
    <row r="413" spans="137:228" x14ac:dyDescent="0.3">
      <c r="EG413">
        <v>150</v>
      </c>
      <c r="EH413" s="1" t="str">
        <f>"gamma_hat_"&amp;EG412&amp;" = (A_"&amp;EG412&amp;"'*M_hat_"&amp;EG412&amp;"*A_"&amp;EG412&amp;")\(A_"&amp;EG412&amp;"'*(eye(N)-B_hat_"&amp;EG412&amp;")'*((eye(N)-B_hat_"&amp;EG412&amp;")*Y_Ts_"&amp;EG412&amp;"-a_hat_"&amp;EG412&amp;"));"</f>
        <v>gamma_hat_150 = (A_150'*M_hat_150*A_150)\(A_150'*(eye(N)-B_hat_150)'*((eye(N)-B_hat_150)*Y_Ts_150-a_hat_150));</v>
      </c>
      <c r="HS413">
        <v>133</v>
      </c>
      <c r="HT413" t="str">
        <f>"    p_value_vec_"&amp;HS413&amp;"(s) = p_value_"&amp;HS413&amp;";"</f>
        <v xml:space="preserve">    p_value_vec_133(s) = p_value_133;</v>
      </c>
    </row>
    <row r="414" spans="137:228" x14ac:dyDescent="0.3">
      <c r="EG414">
        <v>150</v>
      </c>
      <c r="EH414" s="1" t="str">
        <f>"alpha_hat_"&amp;EG414&amp;" = A_"&amp;EG414&amp;"*gamma_hat_"&amp;EG414&amp;";"</f>
        <v>alpha_hat_150 = A_150*gamma_hat_150;</v>
      </c>
      <c r="HS414">
        <v>133</v>
      </c>
      <c r="HT414" t="str">
        <f>"    lb_vec_"&amp;HS414&amp;"(s) = lb_"&amp;HS414&amp;";"</f>
        <v xml:space="preserve">    lb_vec_133(s) = lb_133;</v>
      </c>
    </row>
    <row r="415" spans="137:228" x14ac:dyDescent="0.3">
      <c r="EG415">
        <v>150</v>
      </c>
      <c r="EH415" s="1" t="str">
        <f>"alpha1_hat_vec_"&amp;EG415&amp;"(s) = alpha_hat_"&amp;EG415&amp;"(1);"</f>
        <v>alpha1_hat_vec_150(s) = alpha_hat_150(1);</v>
      </c>
      <c r="HS415">
        <v>133</v>
      </c>
      <c r="HT415" t="str">
        <f>"    ub_vec_"&amp;HS415&amp;"(s) = ub_"&amp;HS414&amp;";"</f>
        <v xml:space="preserve">    ub_vec_133(s) = ub_133;</v>
      </c>
    </row>
    <row r="416" spans="137:228" x14ac:dyDescent="0.3">
      <c r="EG416">
        <v>150</v>
      </c>
      <c r="EH416" s="1" t="str">
        <f>"synthetic_control_sp_"&amp;EG416&amp;"(T+s) = Y_"&amp;EG416&amp;"(1,T+s)-alpha1_hat_vec_"&amp;EG416&amp;"(s);"</f>
        <v>synthetic_control_sp_150(T+s) = Y_150(1,T+s)-alpha1_hat_vec_150(s);</v>
      </c>
      <c r="HS416">
        <v>133</v>
      </c>
      <c r="HT416" t="s">
        <v>18</v>
      </c>
    </row>
    <row r="417" spans="137:228" x14ac:dyDescent="0.3">
      <c r="EG417">
        <v>150</v>
      </c>
      <c r="EH417" s="3" t="s">
        <v>18</v>
      </c>
      <c r="HS417">
        <v>139</v>
      </c>
      <c r="HT417" t="str">
        <f>"p_value_vec_"&amp;HS417&amp;" = zeros(1,S);"</f>
        <v>p_value_vec_139 = zeros(1,S);</v>
      </c>
    </row>
    <row r="418" spans="137:228" x14ac:dyDescent="0.3">
      <c r="EG418">
        <v>152</v>
      </c>
      <c r="EH418" s="3" t="str">
        <f>"%PROVINCIA "&amp;EG418</f>
        <v>%PROVINCIA 152</v>
      </c>
      <c r="HS418">
        <v>139</v>
      </c>
      <c r="HT418" t="str">
        <f>"lb_vec_"&amp;HS418&amp;" = zeros(1,S);"</f>
        <v>lb_vec_139 = zeros(1,S);</v>
      </c>
    </row>
    <row r="419" spans="137:228" x14ac:dyDescent="0.3">
      <c r="EG419">
        <v>152</v>
      </c>
      <c r="EH419" s="3" t="s">
        <v>17</v>
      </c>
      <c r="HS419">
        <v>139</v>
      </c>
      <c r="HT419" t="str">
        <f>"ub_vec_"&amp;HS419&amp;" = zeros(1,S);"</f>
        <v>ub_vec_139 = zeros(1,S);</v>
      </c>
    </row>
    <row r="420" spans="137:228" x14ac:dyDescent="0.3">
      <c r="EG420">
        <v>152</v>
      </c>
      <c r="EH420" s="1" t="str">
        <f>"Y_Ts_"&amp;EG420&amp;" = Y_"&amp;EG420&amp;"(:,T+s);"</f>
        <v>Y_Ts_152 = Y_152(:,T+s);</v>
      </c>
      <c r="HS420">
        <v>139</v>
      </c>
      <c r="HT420" t="s">
        <v>35</v>
      </c>
    </row>
    <row r="421" spans="137:228" x14ac:dyDescent="0.3">
      <c r="EG421">
        <v>152</v>
      </c>
      <c r="EH421" s="1" t="str">
        <f>"gamma_hat_"&amp;EG420&amp;" = (A_"&amp;EG420&amp;"'*M_hat_"&amp;EG420&amp;"*A_"&amp;EG420&amp;")\(A_"&amp;EG420&amp;"'*(eye(N)-B_hat_"&amp;EG420&amp;")'*((eye(N)-B_hat_"&amp;EG420&amp;")*Y_Ts_"&amp;EG420&amp;"-a_hat_"&amp;EG420&amp;"));"</f>
        <v>gamma_hat_152 = (A_152'*M_hat_152*A_152)\(A_152'*(eye(N)-B_hat_152)'*((eye(N)-B_hat_152)*Y_Ts_152-a_hat_152));</v>
      </c>
      <c r="HS421">
        <v>139</v>
      </c>
      <c r="HT421" t="str">
        <f>"    [p_value_"&amp;HS421&amp; ",lb_"&amp;HS421&amp;",ub_"&amp;HS421&amp;"] = sp_andrews_te(Y_pre_"&amp;HS421&amp;",pobreza_"&amp;HS421&amp;"(:,T+s),A_"&amp;HS421&amp;",C,.05);"</f>
        <v xml:space="preserve">    [p_value_139,lb_139,ub_139] = sp_andrews_te(Y_pre_139,pobreza_139(:,T+s),A_139,C,.05);</v>
      </c>
    </row>
    <row r="422" spans="137:228" x14ac:dyDescent="0.3">
      <c r="EG422">
        <v>152</v>
      </c>
      <c r="EH422" s="1" t="str">
        <f>"alpha_hat_"&amp;EG422&amp;" = A_"&amp;EG422&amp;"*gamma_hat_"&amp;EG422&amp;";"</f>
        <v>alpha_hat_152 = A_152*gamma_hat_152;</v>
      </c>
      <c r="HS422">
        <v>139</v>
      </c>
      <c r="HT422" t="str">
        <f>"    p_value_vec_"&amp;HS422&amp;"(s) = p_value_"&amp;HS422&amp;";"</f>
        <v xml:space="preserve">    p_value_vec_139(s) = p_value_139;</v>
      </c>
    </row>
    <row r="423" spans="137:228" x14ac:dyDescent="0.3">
      <c r="EG423">
        <v>152</v>
      </c>
      <c r="EH423" s="1" t="str">
        <f>"alpha1_hat_vec_"&amp;EG423&amp;"(s) = alpha_hat_"&amp;EG423&amp;"(1);"</f>
        <v>alpha1_hat_vec_152(s) = alpha_hat_152(1);</v>
      </c>
      <c r="HS423">
        <v>139</v>
      </c>
      <c r="HT423" t="str">
        <f>"    lb_vec_"&amp;HS423&amp;"(s) = lb_"&amp;HS423&amp;";"</f>
        <v xml:space="preserve">    lb_vec_139(s) = lb_139;</v>
      </c>
    </row>
    <row r="424" spans="137:228" x14ac:dyDescent="0.3">
      <c r="EG424">
        <v>152</v>
      </c>
      <c r="EH424" s="1" t="str">
        <f>"synthetic_control_sp_"&amp;EG424&amp;"(T+s) = Y_"&amp;EG424&amp;"(1,T+s)-alpha1_hat_vec_"&amp;EG424&amp;"(s);"</f>
        <v>synthetic_control_sp_152(T+s) = Y_152(1,T+s)-alpha1_hat_vec_152(s);</v>
      </c>
      <c r="HS424">
        <v>139</v>
      </c>
      <c r="HT424" t="str">
        <f>"    ub_vec_"&amp;HS424&amp;"(s) = ub_"&amp;HS423&amp;";"</f>
        <v xml:space="preserve">    ub_vec_139(s) = ub_139;</v>
      </c>
    </row>
    <row r="425" spans="137:228" x14ac:dyDescent="0.3">
      <c r="EG425">
        <v>152</v>
      </c>
      <c r="EH425" s="3" t="s">
        <v>18</v>
      </c>
      <c r="HS425">
        <v>139</v>
      </c>
      <c r="HT425" t="s">
        <v>18</v>
      </c>
    </row>
    <row r="426" spans="137:228" x14ac:dyDescent="0.3">
      <c r="EG426">
        <v>153</v>
      </c>
      <c r="EH426" s="3" t="str">
        <f>"%PROVINCIA "&amp;EG426</f>
        <v>%PROVINCIA 153</v>
      </c>
      <c r="HS426">
        <v>140</v>
      </c>
      <c r="HT426" t="str">
        <f>"p_value_vec_"&amp;HS426&amp;" = zeros(1,S);"</f>
        <v>p_value_vec_140 = zeros(1,S);</v>
      </c>
    </row>
    <row r="427" spans="137:228" x14ac:dyDescent="0.3">
      <c r="EG427">
        <v>153</v>
      </c>
      <c r="EH427" s="3" t="s">
        <v>17</v>
      </c>
      <c r="HS427">
        <v>140</v>
      </c>
      <c r="HT427" t="str">
        <f>"lb_vec_"&amp;HS427&amp;" = zeros(1,S);"</f>
        <v>lb_vec_140 = zeros(1,S);</v>
      </c>
    </row>
    <row r="428" spans="137:228" x14ac:dyDescent="0.3">
      <c r="EG428">
        <v>153</v>
      </c>
      <c r="EH428" s="1" t="str">
        <f>"Y_Ts_"&amp;EG428&amp;" = Y_"&amp;EG428&amp;"(:,T+s);"</f>
        <v>Y_Ts_153 = Y_153(:,T+s);</v>
      </c>
      <c r="HS428">
        <v>140</v>
      </c>
      <c r="HT428" t="str">
        <f>"ub_vec_"&amp;HS428&amp;" = zeros(1,S);"</f>
        <v>ub_vec_140 = zeros(1,S);</v>
      </c>
    </row>
    <row r="429" spans="137:228" x14ac:dyDescent="0.3">
      <c r="EG429">
        <v>153</v>
      </c>
      <c r="EH429" s="1" t="str">
        <f>"gamma_hat_"&amp;EG428&amp;" = (A_"&amp;EG428&amp;"'*M_hat_"&amp;EG428&amp;"*A_"&amp;EG428&amp;")\(A_"&amp;EG428&amp;"'*(eye(N)-B_hat_"&amp;EG428&amp;")'*((eye(N)-B_hat_"&amp;EG428&amp;")*Y_Ts_"&amp;EG428&amp;"-a_hat_"&amp;EG428&amp;"));"</f>
        <v>gamma_hat_153 = (A_153'*M_hat_153*A_153)\(A_153'*(eye(N)-B_hat_153)'*((eye(N)-B_hat_153)*Y_Ts_153-a_hat_153));</v>
      </c>
      <c r="HS429">
        <v>140</v>
      </c>
      <c r="HT429" t="s">
        <v>35</v>
      </c>
    </row>
    <row r="430" spans="137:228" x14ac:dyDescent="0.3">
      <c r="EG430">
        <v>153</v>
      </c>
      <c r="EH430" s="1" t="str">
        <f>"alpha_hat_"&amp;EG430&amp;" = A_"&amp;EG430&amp;"*gamma_hat_"&amp;EG430&amp;";"</f>
        <v>alpha_hat_153 = A_153*gamma_hat_153;</v>
      </c>
      <c r="HS430">
        <v>140</v>
      </c>
      <c r="HT430" t="str">
        <f>"    [p_value_"&amp;HS430&amp; ",lb_"&amp;HS430&amp;",ub_"&amp;HS430&amp;"] = sp_andrews_te(Y_pre_"&amp;HS430&amp;",pobreza_"&amp;HS430&amp;"(:,T+s),A_"&amp;HS430&amp;",C,.05);"</f>
        <v xml:space="preserve">    [p_value_140,lb_140,ub_140] = sp_andrews_te(Y_pre_140,pobreza_140(:,T+s),A_140,C,.05);</v>
      </c>
    </row>
    <row r="431" spans="137:228" x14ac:dyDescent="0.3">
      <c r="EG431">
        <v>153</v>
      </c>
      <c r="EH431" s="1" t="str">
        <f>"alpha1_hat_vec_"&amp;EG431&amp;"(s) = alpha_hat_"&amp;EG431&amp;"(1);"</f>
        <v>alpha1_hat_vec_153(s) = alpha_hat_153(1);</v>
      </c>
      <c r="HS431">
        <v>140</v>
      </c>
      <c r="HT431" t="str">
        <f>"    p_value_vec_"&amp;HS431&amp;"(s) = p_value_"&amp;HS431&amp;";"</f>
        <v xml:space="preserve">    p_value_vec_140(s) = p_value_140;</v>
      </c>
    </row>
    <row r="432" spans="137:228" x14ac:dyDescent="0.3">
      <c r="EG432">
        <v>153</v>
      </c>
      <c r="EH432" s="1" t="str">
        <f>"synthetic_control_sp_"&amp;EG432&amp;"(T+s) = Y_"&amp;EG432&amp;"(1,T+s)-alpha1_hat_vec_"&amp;EG432&amp;"(s);"</f>
        <v>synthetic_control_sp_153(T+s) = Y_153(1,T+s)-alpha1_hat_vec_153(s);</v>
      </c>
      <c r="HS432">
        <v>140</v>
      </c>
      <c r="HT432" t="str">
        <f>"    lb_vec_"&amp;HS432&amp;"(s) = lb_"&amp;HS432&amp;";"</f>
        <v xml:space="preserve">    lb_vec_140(s) = lb_140;</v>
      </c>
    </row>
    <row r="433" spans="137:228" x14ac:dyDescent="0.3">
      <c r="EG433">
        <v>153</v>
      </c>
      <c r="EH433" s="3" t="s">
        <v>18</v>
      </c>
      <c r="HS433">
        <v>140</v>
      </c>
      <c r="HT433" t="str">
        <f>"    ub_vec_"&amp;HS433&amp;"(s) = ub_"&amp;HS432&amp;";"</f>
        <v xml:space="preserve">    ub_vec_140(s) = ub_140;</v>
      </c>
    </row>
    <row r="434" spans="137:228" x14ac:dyDescent="0.3">
      <c r="EG434">
        <v>157</v>
      </c>
      <c r="EH434" s="3" t="str">
        <f>"%PROVINCIA "&amp;EG434</f>
        <v>%PROVINCIA 157</v>
      </c>
      <c r="HS434">
        <v>140</v>
      </c>
      <c r="HT434" t="s">
        <v>18</v>
      </c>
    </row>
    <row r="435" spans="137:228" x14ac:dyDescent="0.3">
      <c r="EG435">
        <v>157</v>
      </c>
      <c r="EH435" s="3" t="s">
        <v>17</v>
      </c>
      <c r="HS435">
        <v>141</v>
      </c>
      <c r="HT435" t="str">
        <f>"p_value_vec_"&amp;HS435&amp;" = zeros(1,S);"</f>
        <v>p_value_vec_141 = zeros(1,S);</v>
      </c>
    </row>
    <row r="436" spans="137:228" x14ac:dyDescent="0.3">
      <c r="EG436">
        <v>157</v>
      </c>
      <c r="EH436" s="1" t="str">
        <f>"Y_Ts_"&amp;EG436&amp;" = Y_"&amp;EG436&amp;"(:,T+s);"</f>
        <v>Y_Ts_157 = Y_157(:,T+s);</v>
      </c>
      <c r="HS436">
        <v>141</v>
      </c>
      <c r="HT436" t="str">
        <f>"lb_vec_"&amp;HS436&amp;" = zeros(1,S);"</f>
        <v>lb_vec_141 = zeros(1,S);</v>
      </c>
    </row>
    <row r="437" spans="137:228" x14ac:dyDescent="0.3">
      <c r="EG437">
        <v>157</v>
      </c>
      <c r="EH437" s="1" t="str">
        <f>"gamma_hat_"&amp;EG436&amp;" = (A_"&amp;EG436&amp;"'*M_hat_"&amp;EG436&amp;"*A_"&amp;EG436&amp;")\(A_"&amp;EG436&amp;"'*(eye(N)-B_hat_"&amp;EG436&amp;")'*((eye(N)-B_hat_"&amp;EG436&amp;")*Y_Ts_"&amp;EG436&amp;"-a_hat_"&amp;EG436&amp;"));"</f>
        <v>gamma_hat_157 = (A_157'*M_hat_157*A_157)\(A_157'*(eye(N)-B_hat_157)'*((eye(N)-B_hat_157)*Y_Ts_157-a_hat_157));</v>
      </c>
      <c r="HS437">
        <v>141</v>
      </c>
      <c r="HT437" t="str">
        <f>"ub_vec_"&amp;HS437&amp;" = zeros(1,S);"</f>
        <v>ub_vec_141 = zeros(1,S);</v>
      </c>
    </row>
    <row r="438" spans="137:228" x14ac:dyDescent="0.3">
      <c r="EG438">
        <v>157</v>
      </c>
      <c r="EH438" s="1" t="str">
        <f>"alpha_hat_"&amp;EG438&amp;" = A_"&amp;EG438&amp;"*gamma_hat_"&amp;EG438&amp;";"</f>
        <v>alpha_hat_157 = A_157*gamma_hat_157;</v>
      </c>
      <c r="HS438">
        <v>141</v>
      </c>
      <c r="HT438" t="s">
        <v>35</v>
      </c>
    </row>
    <row r="439" spans="137:228" x14ac:dyDescent="0.3">
      <c r="EG439">
        <v>157</v>
      </c>
      <c r="EH439" s="1" t="str">
        <f>"alpha1_hat_vec_"&amp;EG439&amp;"(s) = alpha_hat_"&amp;EG439&amp;"(1);"</f>
        <v>alpha1_hat_vec_157(s) = alpha_hat_157(1);</v>
      </c>
      <c r="HS439">
        <v>141</v>
      </c>
      <c r="HT439" t="str">
        <f>"    [p_value_"&amp;HS439&amp; ",lb_"&amp;HS439&amp;",ub_"&amp;HS439&amp;"] = sp_andrews_te(Y_pre_"&amp;HS439&amp;",pobreza_"&amp;HS439&amp;"(:,T+s),A_"&amp;HS439&amp;",C,.05);"</f>
        <v xml:space="preserve">    [p_value_141,lb_141,ub_141] = sp_andrews_te(Y_pre_141,pobreza_141(:,T+s),A_141,C,.05);</v>
      </c>
    </row>
    <row r="440" spans="137:228" x14ac:dyDescent="0.3">
      <c r="EG440">
        <v>157</v>
      </c>
      <c r="EH440" s="1" t="str">
        <f>"synthetic_control_sp_"&amp;EG440&amp;"(T+s) = Y_"&amp;EG440&amp;"(1,T+s)-alpha1_hat_vec_"&amp;EG440&amp;"(s);"</f>
        <v>synthetic_control_sp_157(T+s) = Y_157(1,T+s)-alpha1_hat_vec_157(s);</v>
      </c>
      <c r="HS440">
        <v>141</v>
      </c>
      <c r="HT440" t="str">
        <f>"    p_value_vec_"&amp;HS440&amp;"(s) = p_value_"&amp;HS440&amp;";"</f>
        <v xml:space="preserve">    p_value_vec_141(s) = p_value_141;</v>
      </c>
    </row>
    <row r="441" spans="137:228" x14ac:dyDescent="0.3">
      <c r="EG441">
        <v>157</v>
      </c>
      <c r="EH441" s="3" t="s">
        <v>18</v>
      </c>
      <c r="HS441">
        <v>141</v>
      </c>
      <c r="HT441" t="str">
        <f>"    lb_vec_"&amp;HS441&amp;"(s) = lb_"&amp;HS441&amp;";"</f>
        <v xml:space="preserve">    lb_vec_141(s) = lb_141;</v>
      </c>
    </row>
    <row r="442" spans="137:228" x14ac:dyDescent="0.3">
      <c r="EG442">
        <v>158</v>
      </c>
      <c r="EH442" s="3" t="str">
        <f>"%PROVINCIA "&amp;EG442</f>
        <v>%PROVINCIA 158</v>
      </c>
      <c r="HS442">
        <v>141</v>
      </c>
      <c r="HT442" t="str">
        <f>"    ub_vec_"&amp;HS442&amp;"(s) = ub_"&amp;HS441&amp;";"</f>
        <v xml:space="preserve">    ub_vec_141(s) = ub_141;</v>
      </c>
    </row>
    <row r="443" spans="137:228" x14ac:dyDescent="0.3">
      <c r="EG443">
        <v>158</v>
      </c>
      <c r="EH443" s="3" t="s">
        <v>17</v>
      </c>
      <c r="HS443">
        <v>141</v>
      </c>
      <c r="HT443" t="s">
        <v>18</v>
      </c>
    </row>
    <row r="444" spans="137:228" x14ac:dyDescent="0.3">
      <c r="EG444">
        <v>158</v>
      </c>
      <c r="EH444" s="1" t="str">
        <f>"Y_Ts_"&amp;EG444&amp;" = Y_"&amp;EG444&amp;"(:,T+s);"</f>
        <v>Y_Ts_158 = Y_158(:,T+s);</v>
      </c>
      <c r="HS444">
        <v>144</v>
      </c>
      <c r="HT444" t="str">
        <f>"p_value_vec_"&amp;HS444&amp;" = zeros(1,S);"</f>
        <v>p_value_vec_144 = zeros(1,S);</v>
      </c>
    </row>
    <row r="445" spans="137:228" x14ac:dyDescent="0.3">
      <c r="EG445">
        <v>158</v>
      </c>
      <c r="EH445" s="1" t="str">
        <f>"gamma_hat_"&amp;EG444&amp;" = (A_"&amp;EG444&amp;"'*M_hat_"&amp;EG444&amp;"*A_"&amp;EG444&amp;")\(A_"&amp;EG444&amp;"'*(eye(N)-B_hat_"&amp;EG444&amp;")'*((eye(N)-B_hat_"&amp;EG444&amp;")*Y_Ts_"&amp;EG444&amp;"-a_hat_"&amp;EG444&amp;"));"</f>
        <v>gamma_hat_158 = (A_158'*M_hat_158*A_158)\(A_158'*(eye(N)-B_hat_158)'*((eye(N)-B_hat_158)*Y_Ts_158-a_hat_158));</v>
      </c>
      <c r="HS445">
        <v>144</v>
      </c>
      <c r="HT445" t="str">
        <f>"lb_vec_"&amp;HS445&amp;" = zeros(1,S);"</f>
        <v>lb_vec_144 = zeros(1,S);</v>
      </c>
    </row>
    <row r="446" spans="137:228" x14ac:dyDescent="0.3">
      <c r="EG446">
        <v>158</v>
      </c>
      <c r="EH446" s="1" t="str">
        <f>"alpha_hat_"&amp;EG446&amp;" = A_"&amp;EG446&amp;"*gamma_hat_"&amp;EG446&amp;";"</f>
        <v>alpha_hat_158 = A_158*gamma_hat_158;</v>
      </c>
      <c r="HS446">
        <v>144</v>
      </c>
      <c r="HT446" t="str">
        <f>"ub_vec_"&amp;HS446&amp;" = zeros(1,S);"</f>
        <v>ub_vec_144 = zeros(1,S);</v>
      </c>
    </row>
    <row r="447" spans="137:228" x14ac:dyDescent="0.3">
      <c r="EG447">
        <v>158</v>
      </c>
      <c r="EH447" s="1" t="str">
        <f>"alpha1_hat_vec_"&amp;EG447&amp;"(s) = alpha_hat_"&amp;EG447&amp;"(1);"</f>
        <v>alpha1_hat_vec_158(s) = alpha_hat_158(1);</v>
      </c>
      <c r="HS447">
        <v>144</v>
      </c>
      <c r="HT447" t="s">
        <v>35</v>
      </c>
    </row>
    <row r="448" spans="137:228" x14ac:dyDescent="0.3">
      <c r="EG448">
        <v>158</v>
      </c>
      <c r="EH448" s="1" t="str">
        <f>"synthetic_control_sp_"&amp;EG448&amp;"(T+s) = Y_"&amp;EG448&amp;"(1,T+s)-alpha1_hat_vec_"&amp;EG448&amp;"(s);"</f>
        <v>synthetic_control_sp_158(T+s) = Y_158(1,T+s)-alpha1_hat_vec_158(s);</v>
      </c>
      <c r="HS448">
        <v>144</v>
      </c>
      <c r="HT448" t="str">
        <f>"    [p_value_"&amp;HS448&amp; ",lb_"&amp;HS448&amp;",ub_"&amp;HS448&amp;"] = sp_andrews_te(Y_pre_"&amp;HS448&amp;",pobreza_"&amp;HS448&amp;"(:,T+s),A_"&amp;HS448&amp;",C,.05);"</f>
        <v xml:space="preserve">    [p_value_144,lb_144,ub_144] = sp_andrews_te(Y_pre_144,pobreza_144(:,T+s),A_144,C,.05);</v>
      </c>
    </row>
    <row r="449" spans="137:228" x14ac:dyDescent="0.3">
      <c r="EG449">
        <v>158</v>
      </c>
      <c r="EH449" s="3" t="s">
        <v>18</v>
      </c>
      <c r="HS449">
        <v>144</v>
      </c>
      <c r="HT449" t="str">
        <f>"    p_value_vec_"&amp;HS449&amp;"(s) = p_value_"&amp;HS449&amp;";"</f>
        <v xml:space="preserve">    p_value_vec_144(s) = p_value_144;</v>
      </c>
    </row>
    <row r="450" spans="137:228" x14ac:dyDescent="0.3">
      <c r="EG450">
        <v>159</v>
      </c>
      <c r="EH450" s="3" t="str">
        <f>"%PROVINCIA "&amp;EG450</f>
        <v>%PROVINCIA 159</v>
      </c>
      <c r="HS450">
        <v>144</v>
      </c>
      <c r="HT450" t="str">
        <f>"    lb_vec_"&amp;HS450&amp;"(s) = lb_"&amp;HS450&amp;";"</f>
        <v xml:space="preserve">    lb_vec_144(s) = lb_144;</v>
      </c>
    </row>
    <row r="451" spans="137:228" x14ac:dyDescent="0.3">
      <c r="EG451">
        <v>159</v>
      </c>
      <c r="EH451" s="3" t="s">
        <v>17</v>
      </c>
      <c r="HS451">
        <v>144</v>
      </c>
      <c r="HT451" t="str">
        <f>"    ub_vec_"&amp;HS451&amp;"(s) = ub_"&amp;HS450&amp;";"</f>
        <v xml:space="preserve">    ub_vec_144(s) = ub_144;</v>
      </c>
    </row>
    <row r="452" spans="137:228" x14ac:dyDescent="0.3">
      <c r="EG452">
        <v>159</v>
      </c>
      <c r="EH452" s="1" t="str">
        <f>"Y_Ts_"&amp;EG452&amp;" = Y_"&amp;EG452&amp;"(:,T+s);"</f>
        <v>Y_Ts_159 = Y_159(:,T+s);</v>
      </c>
      <c r="HS452">
        <v>144</v>
      </c>
      <c r="HT452" t="s">
        <v>18</v>
      </c>
    </row>
    <row r="453" spans="137:228" x14ac:dyDescent="0.3">
      <c r="EG453">
        <v>159</v>
      </c>
      <c r="EH453" s="1" t="str">
        <f>"gamma_hat_"&amp;EG452&amp;" = (A_"&amp;EG452&amp;"'*M_hat_"&amp;EG452&amp;"*A_"&amp;EG452&amp;")\(A_"&amp;EG452&amp;"'*(eye(N)-B_hat_"&amp;EG452&amp;")'*((eye(N)-B_hat_"&amp;EG452&amp;")*Y_Ts_"&amp;EG452&amp;"-a_hat_"&amp;EG452&amp;"));"</f>
        <v>gamma_hat_159 = (A_159'*M_hat_159*A_159)\(A_159'*(eye(N)-B_hat_159)'*((eye(N)-B_hat_159)*Y_Ts_159-a_hat_159));</v>
      </c>
      <c r="HS453">
        <v>149</v>
      </c>
      <c r="HT453" t="str">
        <f>"p_value_vec_"&amp;HS453&amp;" = zeros(1,S);"</f>
        <v>p_value_vec_149 = zeros(1,S);</v>
      </c>
    </row>
    <row r="454" spans="137:228" x14ac:dyDescent="0.3">
      <c r="EG454">
        <v>159</v>
      </c>
      <c r="EH454" s="1" t="str">
        <f>"alpha_hat_"&amp;EG454&amp;" = A_"&amp;EG454&amp;"*gamma_hat_"&amp;EG454&amp;";"</f>
        <v>alpha_hat_159 = A_159*gamma_hat_159;</v>
      </c>
      <c r="HS454">
        <v>149</v>
      </c>
      <c r="HT454" t="str">
        <f>"lb_vec_"&amp;HS454&amp;" = zeros(1,S);"</f>
        <v>lb_vec_149 = zeros(1,S);</v>
      </c>
    </row>
    <row r="455" spans="137:228" x14ac:dyDescent="0.3">
      <c r="EG455">
        <v>159</v>
      </c>
      <c r="EH455" s="1" t="str">
        <f>"alpha1_hat_vec_"&amp;EG455&amp;"(s) = alpha_hat_"&amp;EG455&amp;"(1);"</f>
        <v>alpha1_hat_vec_159(s) = alpha_hat_159(1);</v>
      </c>
      <c r="HS455">
        <v>149</v>
      </c>
      <c r="HT455" t="str">
        <f>"ub_vec_"&amp;HS455&amp;" = zeros(1,S);"</f>
        <v>ub_vec_149 = zeros(1,S);</v>
      </c>
    </row>
    <row r="456" spans="137:228" x14ac:dyDescent="0.3">
      <c r="EG456">
        <v>159</v>
      </c>
      <c r="EH456" s="1" t="str">
        <f>"synthetic_control_sp_"&amp;EG456&amp;"(T+s) = Y_"&amp;EG456&amp;"(1,T+s)-alpha1_hat_vec_"&amp;EG456&amp;"(s);"</f>
        <v>synthetic_control_sp_159(T+s) = Y_159(1,T+s)-alpha1_hat_vec_159(s);</v>
      </c>
      <c r="HS456">
        <v>149</v>
      </c>
      <c r="HT456" t="s">
        <v>35</v>
      </c>
    </row>
    <row r="457" spans="137:228" x14ac:dyDescent="0.3">
      <c r="EG457">
        <v>159</v>
      </c>
      <c r="EH457" s="3" t="s">
        <v>18</v>
      </c>
      <c r="HS457">
        <v>149</v>
      </c>
      <c r="HT457" t="str">
        <f>"    [p_value_"&amp;HS457&amp; ",lb_"&amp;HS457&amp;",ub_"&amp;HS457&amp;"] = sp_andrews_te(Y_pre_"&amp;HS457&amp;",pobreza_"&amp;HS457&amp;"(:,T+s),A_"&amp;HS457&amp;",C,.05);"</f>
        <v xml:space="preserve">    [p_value_149,lb_149,ub_149] = sp_andrews_te(Y_pre_149,pobreza_149(:,T+s),A_149,C,.05);</v>
      </c>
    </row>
    <row r="458" spans="137:228" x14ac:dyDescent="0.3">
      <c r="EG458">
        <v>162</v>
      </c>
      <c r="EH458" s="3" t="str">
        <f>"%PROVINCIA "&amp;EG458</f>
        <v>%PROVINCIA 162</v>
      </c>
      <c r="HS458">
        <v>149</v>
      </c>
      <c r="HT458" t="str">
        <f>"    p_value_vec_"&amp;HS458&amp;"(s) = p_value_"&amp;HS458&amp;";"</f>
        <v xml:space="preserve">    p_value_vec_149(s) = p_value_149;</v>
      </c>
    </row>
    <row r="459" spans="137:228" x14ac:dyDescent="0.3">
      <c r="EG459">
        <v>162</v>
      </c>
      <c r="EH459" s="3" t="s">
        <v>17</v>
      </c>
      <c r="HS459">
        <v>149</v>
      </c>
      <c r="HT459" t="str">
        <f>"    lb_vec_"&amp;HS459&amp;"(s) = lb_"&amp;HS459&amp;";"</f>
        <v xml:space="preserve">    lb_vec_149(s) = lb_149;</v>
      </c>
    </row>
    <row r="460" spans="137:228" x14ac:dyDescent="0.3">
      <c r="EG460">
        <v>162</v>
      </c>
      <c r="EH460" s="1" t="str">
        <f>"Y_Ts_"&amp;EG460&amp;" = Y_"&amp;EG460&amp;"(:,T+s);"</f>
        <v>Y_Ts_162 = Y_162(:,T+s);</v>
      </c>
      <c r="HS460">
        <v>149</v>
      </c>
      <c r="HT460" t="str">
        <f>"    ub_vec_"&amp;HS460&amp;"(s) = ub_"&amp;HS459&amp;";"</f>
        <v xml:space="preserve">    ub_vec_149(s) = ub_149;</v>
      </c>
    </row>
    <row r="461" spans="137:228" x14ac:dyDescent="0.3">
      <c r="EG461">
        <v>162</v>
      </c>
      <c r="EH461" s="1" t="str">
        <f>"gamma_hat_"&amp;EG460&amp;" = (A_"&amp;EG460&amp;"'*M_hat_"&amp;EG460&amp;"*A_"&amp;EG460&amp;")\(A_"&amp;EG460&amp;"'*(eye(N)-B_hat_"&amp;EG460&amp;")'*((eye(N)-B_hat_"&amp;EG460&amp;")*Y_Ts_"&amp;EG460&amp;"-a_hat_"&amp;EG460&amp;"));"</f>
        <v>gamma_hat_162 = (A_162'*M_hat_162*A_162)\(A_162'*(eye(N)-B_hat_162)'*((eye(N)-B_hat_162)*Y_Ts_162-a_hat_162));</v>
      </c>
      <c r="HS461">
        <v>149</v>
      </c>
      <c r="HT461" t="s">
        <v>18</v>
      </c>
    </row>
    <row r="462" spans="137:228" x14ac:dyDescent="0.3">
      <c r="EG462">
        <v>162</v>
      </c>
      <c r="EH462" s="1" t="str">
        <f>"alpha_hat_"&amp;EG462&amp;" = A_"&amp;EG462&amp;"*gamma_hat_"&amp;EG462&amp;";"</f>
        <v>alpha_hat_162 = A_162*gamma_hat_162;</v>
      </c>
      <c r="HS462">
        <v>150</v>
      </c>
      <c r="HT462" t="str">
        <f>"p_value_vec_"&amp;HS462&amp;" = zeros(1,S);"</f>
        <v>p_value_vec_150 = zeros(1,S);</v>
      </c>
    </row>
    <row r="463" spans="137:228" x14ac:dyDescent="0.3">
      <c r="EG463">
        <v>162</v>
      </c>
      <c r="EH463" s="1" t="str">
        <f>"alpha1_hat_vec_"&amp;EG463&amp;"(s) = alpha_hat_"&amp;EG463&amp;"(1);"</f>
        <v>alpha1_hat_vec_162(s) = alpha_hat_162(1);</v>
      </c>
      <c r="HS463">
        <v>150</v>
      </c>
      <c r="HT463" t="str">
        <f>"lb_vec_"&amp;HS463&amp;" = zeros(1,S);"</f>
        <v>lb_vec_150 = zeros(1,S);</v>
      </c>
    </row>
    <row r="464" spans="137:228" x14ac:dyDescent="0.3">
      <c r="EG464">
        <v>162</v>
      </c>
      <c r="EH464" s="1" t="str">
        <f>"synthetic_control_sp_"&amp;EG464&amp;"(T+s) = Y_"&amp;EG464&amp;"(1,T+s)-alpha1_hat_vec_"&amp;EG464&amp;"(s);"</f>
        <v>synthetic_control_sp_162(T+s) = Y_162(1,T+s)-alpha1_hat_vec_162(s);</v>
      </c>
      <c r="HS464">
        <v>150</v>
      </c>
      <c r="HT464" t="str">
        <f>"ub_vec_"&amp;HS464&amp;" = zeros(1,S);"</f>
        <v>ub_vec_150 = zeros(1,S);</v>
      </c>
    </row>
    <row r="465" spans="137:228" x14ac:dyDescent="0.3">
      <c r="EG465">
        <v>162</v>
      </c>
      <c r="EH465" s="3" t="s">
        <v>18</v>
      </c>
      <c r="HS465">
        <v>150</v>
      </c>
      <c r="HT465" t="s">
        <v>35</v>
      </c>
    </row>
    <row r="466" spans="137:228" x14ac:dyDescent="0.3">
      <c r="EG466">
        <v>169</v>
      </c>
      <c r="EH466" s="3" t="str">
        <f>"%PROVINCIA "&amp;EG466</f>
        <v>%PROVINCIA 169</v>
      </c>
      <c r="HS466">
        <v>150</v>
      </c>
      <c r="HT466" t="str">
        <f>"    [p_value_"&amp;HS466&amp; ",lb_"&amp;HS466&amp;",ub_"&amp;HS466&amp;"] = sp_andrews_te(Y_pre_"&amp;HS466&amp;",pobreza_"&amp;HS466&amp;"(:,T+s),A_"&amp;HS466&amp;",C,.05);"</f>
        <v xml:space="preserve">    [p_value_150,lb_150,ub_150] = sp_andrews_te(Y_pre_150,pobreza_150(:,T+s),A_150,C,.05);</v>
      </c>
    </row>
    <row r="467" spans="137:228" x14ac:dyDescent="0.3">
      <c r="EG467">
        <v>169</v>
      </c>
      <c r="EH467" s="3" t="s">
        <v>17</v>
      </c>
      <c r="HS467">
        <v>150</v>
      </c>
      <c r="HT467" t="str">
        <f>"    p_value_vec_"&amp;HS467&amp;"(s) = p_value_"&amp;HS467&amp;";"</f>
        <v xml:space="preserve">    p_value_vec_150(s) = p_value_150;</v>
      </c>
    </row>
    <row r="468" spans="137:228" x14ac:dyDescent="0.3">
      <c r="EG468">
        <v>169</v>
      </c>
      <c r="EH468" s="1" t="str">
        <f>"Y_Ts_"&amp;EG468&amp;" = Y_"&amp;EG468&amp;"(:,T+s);"</f>
        <v>Y_Ts_169 = Y_169(:,T+s);</v>
      </c>
      <c r="HS468">
        <v>150</v>
      </c>
      <c r="HT468" t="str">
        <f>"    lb_vec_"&amp;HS468&amp;"(s) = lb_"&amp;HS468&amp;";"</f>
        <v xml:space="preserve">    lb_vec_150(s) = lb_150;</v>
      </c>
    </row>
    <row r="469" spans="137:228" x14ac:dyDescent="0.3">
      <c r="EG469">
        <v>169</v>
      </c>
      <c r="EH469" s="1" t="str">
        <f>"gamma_hat_"&amp;EG468&amp;" = (A_"&amp;EG468&amp;"'*M_hat_"&amp;EG468&amp;"*A_"&amp;EG468&amp;")\(A_"&amp;EG468&amp;"'*(eye(N)-B_hat_"&amp;EG468&amp;")'*((eye(N)-B_hat_"&amp;EG468&amp;")*Y_Ts_"&amp;EG468&amp;"-a_hat_"&amp;EG468&amp;"));"</f>
        <v>gamma_hat_169 = (A_169'*M_hat_169*A_169)\(A_169'*(eye(N)-B_hat_169)'*((eye(N)-B_hat_169)*Y_Ts_169-a_hat_169));</v>
      </c>
      <c r="HS469">
        <v>150</v>
      </c>
      <c r="HT469" t="str">
        <f>"    ub_vec_"&amp;HS469&amp;"(s) = ub_"&amp;HS468&amp;";"</f>
        <v xml:space="preserve">    ub_vec_150(s) = ub_150;</v>
      </c>
    </row>
    <row r="470" spans="137:228" x14ac:dyDescent="0.3">
      <c r="EG470">
        <v>169</v>
      </c>
      <c r="EH470" s="1" t="str">
        <f>"alpha_hat_"&amp;EG470&amp;" = A_"&amp;EG470&amp;"*gamma_hat_"&amp;EG470&amp;";"</f>
        <v>alpha_hat_169 = A_169*gamma_hat_169;</v>
      </c>
      <c r="HS470">
        <v>150</v>
      </c>
      <c r="HT470" t="s">
        <v>18</v>
      </c>
    </row>
    <row r="471" spans="137:228" x14ac:dyDescent="0.3">
      <c r="EG471">
        <v>169</v>
      </c>
      <c r="EH471" s="1" t="str">
        <f>"alpha1_hat_vec_"&amp;EG471&amp;"(s) = alpha_hat_"&amp;EG471&amp;"(1);"</f>
        <v>alpha1_hat_vec_169(s) = alpha_hat_169(1);</v>
      </c>
      <c r="HS471">
        <v>152</v>
      </c>
      <c r="HT471" t="str">
        <f>"p_value_vec_"&amp;HS471&amp;" = zeros(1,S);"</f>
        <v>p_value_vec_152 = zeros(1,S);</v>
      </c>
    </row>
    <row r="472" spans="137:228" x14ac:dyDescent="0.3">
      <c r="EG472">
        <v>169</v>
      </c>
      <c r="EH472" s="1" t="str">
        <f>"synthetic_control_sp_"&amp;EG472&amp;"(T+s) = Y_"&amp;EG472&amp;"(1,T+s)-alpha1_hat_vec_"&amp;EG472&amp;"(s);"</f>
        <v>synthetic_control_sp_169(T+s) = Y_169(1,T+s)-alpha1_hat_vec_169(s);</v>
      </c>
      <c r="HS472">
        <v>152</v>
      </c>
      <c r="HT472" t="str">
        <f>"lb_vec_"&amp;HS472&amp;" = zeros(1,S);"</f>
        <v>lb_vec_152 = zeros(1,S);</v>
      </c>
    </row>
    <row r="473" spans="137:228" x14ac:dyDescent="0.3">
      <c r="EG473">
        <v>169</v>
      </c>
      <c r="EH473" s="3" t="s">
        <v>18</v>
      </c>
      <c r="HS473">
        <v>152</v>
      </c>
      <c r="HT473" t="str">
        <f>"ub_vec_"&amp;HS473&amp;" = zeros(1,S);"</f>
        <v>ub_vec_152 = zeros(1,S);</v>
      </c>
    </row>
    <row r="474" spans="137:228" x14ac:dyDescent="0.3">
      <c r="EH474" s="3"/>
      <c r="HS474">
        <v>152</v>
      </c>
      <c r="HT474" t="s">
        <v>35</v>
      </c>
    </row>
    <row r="475" spans="137:228" x14ac:dyDescent="0.3">
      <c r="EH475" s="3"/>
      <c r="HS475">
        <v>152</v>
      </c>
      <c r="HT475" t="str">
        <f>"    [p_value_"&amp;HS475&amp; ",lb_"&amp;HS475&amp;",ub_"&amp;HS475&amp;"] = sp_andrews_te(Y_pre_"&amp;HS475&amp;",pobreza_"&amp;HS475&amp;"(:,T+s),A_"&amp;HS475&amp;",C,.05);"</f>
        <v xml:space="preserve">    [p_value_152,lb_152,ub_152] = sp_andrews_te(Y_pre_152,pobreza_152(:,T+s),A_152,C,.05);</v>
      </c>
    </row>
    <row r="476" spans="137:228" x14ac:dyDescent="0.3">
      <c r="EH476" s="1"/>
      <c r="HS476">
        <v>152</v>
      </c>
      <c r="HT476" t="str">
        <f>"    p_value_vec_"&amp;HS476&amp;"(s) = p_value_"&amp;HS476&amp;";"</f>
        <v xml:space="preserve">    p_value_vec_152(s) = p_value_152;</v>
      </c>
    </row>
    <row r="477" spans="137:228" x14ac:dyDescent="0.3">
      <c r="EH477" s="1"/>
      <c r="HS477">
        <v>152</v>
      </c>
      <c r="HT477" t="str">
        <f>"    lb_vec_"&amp;HS477&amp;"(s) = lb_"&amp;HS477&amp;";"</f>
        <v xml:space="preserve">    lb_vec_152(s) = lb_152;</v>
      </c>
    </row>
    <row r="478" spans="137:228" x14ac:dyDescent="0.3">
      <c r="EH478" s="1"/>
      <c r="HS478">
        <v>152</v>
      </c>
      <c r="HT478" t="str">
        <f>"    ub_vec_"&amp;HS478&amp;"(s) = ub_"&amp;HS477&amp;";"</f>
        <v xml:space="preserve">    ub_vec_152(s) = ub_152;</v>
      </c>
    </row>
    <row r="479" spans="137:228" x14ac:dyDescent="0.3">
      <c r="EH479" s="1"/>
      <c r="HS479">
        <v>152</v>
      </c>
      <c r="HT479" t="s">
        <v>18</v>
      </c>
    </row>
    <row r="480" spans="137:228" x14ac:dyDescent="0.3">
      <c r="EH480" s="1"/>
      <c r="HS480">
        <v>153</v>
      </c>
      <c r="HT480" t="str">
        <f>"p_value_vec_"&amp;HS480&amp;" = zeros(1,S);"</f>
        <v>p_value_vec_153 = zeros(1,S);</v>
      </c>
    </row>
    <row r="481" spans="138:228" x14ac:dyDescent="0.3">
      <c r="EH481" s="3"/>
      <c r="HS481">
        <v>153</v>
      </c>
      <c r="HT481" t="str">
        <f>"lb_vec_"&amp;HS481&amp;" = zeros(1,S);"</f>
        <v>lb_vec_153 = zeros(1,S);</v>
      </c>
    </row>
    <row r="482" spans="138:228" x14ac:dyDescent="0.3">
      <c r="EH482" s="3"/>
      <c r="HS482">
        <v>153</v>
      </c>
      <c r="HT482" t="str">
        <f>"ub_vec_"&amp;HS482&amp;" = zeros(1,S);"</f>
        <v>ub_vec_153 = zeros(1,S);</v>
      </c>
    </row>
    <row r="483" spans="138:228" x14ac:dyDescent="0.3">
      <c r="EH483" s="3"/>
      <c r="HS483">
        <v>153</v>
      </c>
      <c r="HT483" t="s">
        <v>35</v>
      </c>
    </row>
    <row r="484" spans="138:228" x14ac:dyDescent="0.3">
      <c r="EH484" s="1"/>
      <c r="HS484">
        <v>153</v>
      </c>
      <c r="HT484" t="str">
        <f>"    [p_value_"&amp;HS484&amp; ",lb_"&amp;HS484&amp;",ub_"&amp;HS484&amp;"] = sp_andrews_te(Y_pre_"&amp;HS484&amp;",pobreza_"&amp;HS484&amp;"(:,T+s),A_"&amp;HS484&amp;",C,.05);"</f>
        <v xml:space="preserve">    [p_value_153,lb_153,ub_153] = sp_andrews_te(Y_pre_153,pobreza_153(:,T+s),A_153,C,.05);</v>
      </c>
    </row>
    <row r="485" spans="138:228" x14ac:dyDescent="0.3">
      <c r="EH485" s="1"/>
      <c r="HS485">
        <v>153</v>
      </c>
      <c r="HT485" t="str">
        <f>"    p_value_vec_"&amp;HS485&amp;"(s) = p_value_"&amp;HS485&amp;";"</f>
        <v xml:space="preserve">    p_value_vec_153(s) = p_value_153;</v>
      </c>
    </row>
    <row r="486" spans="138:228" x14ac:dyDescent="0.3">
      <c r="EH486" s="1"/>
      <c r="HS486">
        <v>153</v>
      </c>
      <c r="HT486" t="str">
        <f>"    lb_vec_"&amp;HS486&amp;"(s) = lb_"&amp;HS486&amp;";"</f>
        <v xml:space="preserve">    lb_vec_153(s) = lb_153;</v>
      </c>
    </row>
    <row r="487" spans="138:228" x14ac:dyDescent="0.3">
      <c r="EH487" s="1"/>
      <c r="HS487">
        <v>153</v>
      </c>
      <c r="HT487" t="str">
        <f>"    ub_vec_"&amp;HS487&amp;"(s) = ub_"&amp;HS486&amp;";"</f>
        <v xml:space="preserve">    ub_vec_153(s) = ub_153;</v>
      </c>
    </row>
    <row r="488" spans="138:228" x14ac:dyDescent="0.3">
      <c r="EH488" s="1"/>
      <c r="HS488">
        <v>153</v>
      </c>
      <c r="HT488" t="s">
        <v>18</v>
      </c>
    </row>
    <row r="489" spans="138:228" x14ac:dyDescent="0.3">
      <c r="EH489" s="3"/>
      <c r="HS489">
        <v>157</v>
      </c>
      <c r="HT489" t="str">
        <f>"p_value_vec_"&amp;HS489&amp;" = zeros(1,S);"</f>
        <v>p_value_vec_157 = zeros(1,S);</v>
      </c>
    </row>
    <row r="490" spans="138:228" x14ac:dyDescent="0.3">
      <c r="EH490" s="3"/>
      <c r="HS490">
        <v>157</v>
      </c>
      <c r="HT490" t="str">
        <f>"lb_vec_"&amp;HS490&amp;" = zeros(1,S);"</f>
        <v>lb_vec_157 = zeros(1,S);</v>
      </c>
    </row>
    <row r="491" spans="138:228" x14ac:dyDescent="0.3">
      <c r="EH491" s="3"/>
      <c r="HS491">
        <v>157</v>
      </c>
      <c r="HT491" t="str">
        <f>"ub_vec_"&amp;HS491&amp;" = zeros(1,S);"</f>
        <v>ub_vec_157 = zeros(1,S);</v>
      </c>
    </row>
    <row r="492" spans="138:228" x14ac:dyDescent="0.3">
      <c r="EH492" s="1"/>
      <c r="HS492">
        <v>157</v>
      </c>
      <c r="HT492" t="s">
        <v>35</v>
      </c>
    </row>
    <row r="493" spans="138:228" x14ac:dyDescent="0.3">
      <c r="EH493" s="1"/>
      <c r="HS493">
        <v>157</v>
      </c>
      <c r="HT493" t="str">
        <f>"    [p_value_"&amp;HS493&amp; ",lb_"&amp;HS493&amp;",ub_"&amp;HS493&amp;"] = sp_andrews_te(Y_pre_"&amp;HS493&amp;",pobreza_"&amp;HS493&amp;"(:,T+s),A_"&amp;HS493&amp;",C,.05);"</f>
        <v xml:space="preserve">    [p_value_157,lb_157,ub_157] = sp_andrews_te(Y_pre_157,pobreza_157(:,T+s),A_157,C,.05);</v>
      </c>
    </row>
    <row r="494" spans="138:228" x14ac:dyDescent="0.3">
      <c r="EH494" s="1"/>
      <c r="HS494">
        <v>157</v>
      </c>
      <c r="HT494" t="str">
        <f>"    p_value_vec_"&amp;HS494&amp;"(s) = p_value_"&amp;HS494&amp;";"</f>
        <v xml:space="preserve">    p_value_vec_157(s) = p_value_157;</v>
      </c>
    </row>
    <row r="495" spans="138:228" x14ac:dyDescent="0.3">
      <c r="EH495" s="1"/>
      <c r="HS495">
        <v>157</v>
      </c>
      <c r="HT495" t="str">
        <f>"    lb_vec_"&amp;HS495&amp;"(s) = lb_"&amp;HS495&amp;";"</f>
        <v xml:space="preserve">    lb_vec_157(s) = lb_157;</v>
      </c>
    </row>
    <row r="496" spans="138:228" x14ac:dyDescent="0.3">
      <c r="EH496" s="1"/>
      <c r="HS496">
        <v>157</v>
      </c>
      <c r="HT496" t="str">
        <f>"    ub_vec_"&amp;HS496&amp;"(s) = ub_"&amp;HS495&amp;";"</f>
        <v xml:space="preserve">    ub_vec_157(s) = ub_157;</v>
      </c>
    </row>
    <row r="497" spans="138:228" x14ac:dyDescent="0.3">
      <c r="EH497" s="3"/>
      <c r="HS497">
        <v>157</v>
      </c>
      <c r="HT497" t="s">
        <v>18</v>
      </c>
    </row>
    <row r="498" spans="138:228" x14ac:dyDescent="0.3">
      <c r="EH498" s="3"/>
      <c r="HS498">
        <v>158</v>
      </c>
      <c r="HT498" t="str">
        <f>"p_value_vec_"&amp;HS498&amp;" = zeros(1,S);"</f>
        <v>p_value_vec_158 = zeros(1,S);</v>
      </c>
    </row>
    <row r="499" spans="138:228" x14ac:dyDescent="0.3">
      <c r="EH499" s="3"/>
      <c r="HS499">
        <v>158</v>
      </c>
      <c r="HT499" t="str">
        <f>"lb_vec_"&amp;HS499&amp;" = zeros(1,S);"</f>
        <v>lb_vec_158 = zeros(1,S);</v>
      </c>
    </row>
    <row r="500" spans="138:228" x14ac:dyDescent="0.3">
      <c r="EH500" s="1"/>
      <c r="HS500">
        <v>158</v>
      </c>
      <c r="HT500" t="str">
        <f>"ub_vec_"&amp;HS500&amp;" = zeros(1,S);"</f>
        <v>ub_vec_158 = zeros(1,S);</v>
      </c>
    </row>
    <row r="501" spans="138:228" x14ac:dyDescent="0.3">
      <c r="EH501" s="1"/>
      <c r="HS501">
        <v>158</v>
      </c>
      <c r="HT501" t="s">
        <v>35</v>
      </c>
    </row>
    <row r="502" spans="138:228" x14ac:dyDescent="0.3">
      <c r="EH502" s="1"/>
      <c r="HS502">
        <v>158</v>
      </c>
      <c r="HT502" t="str">
        <f>"    [p_value_"&amp;HS502&amp; ",lb_"&amp;HS502&amp;",ub_"&amp;HS502&amp;"] = sp_andrews_te(Y_pre_"&amp;HS502&amp;",pobreza_"&amp;HS502&amp;"(:,T+s),A_"&amp;HS502&amp;",C,.05);"</f>
        <v xml:space="preserve">    [p_value_158,lb_158,ub_158] = sp_andrews_te(Y_pre_158,pobreza_158(:,T+s),A_158,C,.05);</v>
      </c>
    </row>
    <row r="503" spans="138:228" x14ac:dyDescent="0.3">
      <c r="EH503" s="1"/>
      <c r="HS503">
        <v>158</v>
      </c>
      <c r="HT503" t="str">
        <f>"    p_value_vec_"&amp;HS503&amp;"(s) = p_value_"&amp;HS503&amp;";"</f>
        <v xml:space="preserve">    p_value_vec_158(s) = p_value_158;</v>
      </c>
    </row>
    <row r="504" spans="138:228" x14ac:dyDescent="0.3">
      <c r="EH504" s="1"/>
      <c r="HS504">
        <v>158</v>
      </c>
      <c r="HT504" t="str">
        <f>"    lb_vec_"&amp;HS504&amp;"(s) = lb_"&amp;HS504&amp;";"</f>
        <v xml:space="preserve">    lb_vec_158(s) = lb_158;</v>
      </c>
    </row>
    <row r="505" spans="138:228" x14ac:dyDescent="0.3">
      <c r="EH505" s="3"/>
      <c r="HS505">
        <v>158</v>
      </c>
      <c r="HT505" t="str">
        <f>"    ub_vec_"&amp;HS505&amp;"(s) = ub_"&amp;HS504&amp;";"</f>
        <v xml:space="preserve">    ub_vec_158(s) = ub_158;</v>
      </c>
    </row>
    <row r="506" spans="138:228" x14ac:dyDescent="0.3">
      <c r="EH506" s="3"/>
      <c r="HS506">
        <v>158</v>
      </c>
      <c r="HT506" t="s">
        <v>18</v>
      </c>
    </row>
    <row r="507" spans="138:228" x14ac:dyDescent="0.3">
      <c r="EH507" s="3"/>
      <c r="HS507">
        <v>159</v>
      </c>
      <c r="HT507" t="str">
        <f>"p_value_vec_"&amp;HS507&amp;" = zeros(1,S);"</f>
        <v>p_value_vec_159 = zeros(1,S);</v>
      </c>
    </row>
    <row r="508" spans="138:228" x14ac:dyDescent="0.3">
      <c r="EH508" s="1"/>
      <c r="HS508">
        <v>159</v>
      </c>
      <c r="HT508" t="str">
        <f>"lb_vec_"&amp;HS508&amp;" = zeros(1,S);"</f>
        <v>lb_vec_159 = zeros(1,S);</v>
      </c>
    </row>
    <row r="509" spans="138:228" x14ac:dyDescent="0.3">
      <c r="EH509" s="1"/>
      <c r="HS509">
        <v>159</v>
      </c>
      <c r="HT509" t="str">
        <f>"ub_vec_"&amp;HS509&amp;" = zeros(1,S);"</f>
        <v>ub_vec_159 = zeros(1,S);</v>
      </c>
    </row>
    <row r="510" spans="138:228" x14ac:dyDescent="0.3">
      <c r="EH510" s="1"/>
      <c r="HS510">
        <v>159</v>
      </c>
      <c r="HT510" t="s">
        <v>35</v>
      </c>
    </row>
    <row r="511" spans="138:228" x14ac:dyDescent="0.3">
      <c r="EH511" s="1"/>
      <c r="HS511">
        <v>159</v>
      </c>
      <c r="HT511" t="str">
        <f>"    [p_value_"&amp;HS511&amp; ",lb_"&amp;HS511&amp;",ub_"&amp;HS511&amp;"] = sp_andrews_te(Y_pre_"&amp;HS511&amp;",pobreza_"&amp;HS511&amp;"(:,T+s),A_"&amp;HS511&amp;",C,.05);"</f>
        <v xml:space="preserve">    [p_value_159,lb_159,ub_159] = sp_andrews_te(Y_pre_159,pobreza_159(:,T+s),A_159,C,.05);</v>
      </c>
    </row>
    <row r="512" spans="138:228" x14ac:dyDescent="0.3">
      <c r="EH512" s="1"/>
      <c r="HS512">
        <v>159</v>
      </c>
      <c r="HT512" t="str">
        <f>"    p_value_vec_"&amp;HS512&amp;"(s) = p_value_"&amp;HS512&amp;";"</f>
        <v xml:space="preserve">    p_value_vec_159(s) = p_value_159;</v>
      </c>
    </row>
    <row r="513" spans="138:228" x14ac:dyDescent="0.3">
      <c r="EH513" s="3"/>
      <c r="HS513">
        <v>159</v>
      </c>
      <c r="HT513" t="str">
        <f>"    lb_vec_"&amp;HS513&amp;"(s) = lb_"&amp;HS513&amp;";"</f>
        <v xml:space="preserve">    lb_vec_159(s) = lb_159;</v>
      </c>
    </row>
    <row r="514" spans="138:228" x14ac:dyDescent="0.3">
      <c r="EH514" s="3"/>
      <c r="HS514">
        <v>159</v>
      </c>
      <c r="HT514" t="str">
        <f>"    ub_vec_"&amp;HS514&amp;"(s) = ub_"&amp;HS513&amp;";"</f>
        <v xml:space="preserve">    ub_vec_159(s) = ub_159;</v>
      </c>
    </row>
    <row r="515" spans="138:228" x14ac:dyDescent="0.3">
      <c r="EH515" s="3"/>
      <c r="HS515">
        <v>159</v>
      </c>
      <c r="HT515" t="s">
        <v>18</v>
      </c>
    </row>
    <row r="516" spans="138:228" x14ac:dyDescent="0.3">
      <c r="EH516" s="1"/>
      <c r="HS516">
        <v>162</v>
      </c>
      <c r="HT516" t="str">
        <f>"p_value_vec_"&amp;HS516&amp;" = zeros(1,S);"</f>
        <v>p_value_vec_162 = zeros(1,S);</v>
      </c>
    </row>
    <row r="517" spans="138:228" x14ac:dyDescent="0.3">
      <c r="EH517" s="1"/>
      <c r="HS517">
        <v>162</v>
      </c>
      <c r="HT517" t="str">
        <f>"lb_vec_"&amp;HS517&amp;" = zeros(1,S);"</f>
        <v>lb_vec_162 = zeros(1,S);</v>
      </c>
    </row>
    <row r="518" spans="138:228" x14ac:dyDescent="0.3">
      <c r="EH518" s="1"/>
      <c r="HS518">
        <v>162</v>
      </c>
      <c r="HT518" t="str">
        <f>"ub_vec_"&amp;HS518&amp;" = zeros(1,S);"</f>
        <v>ub_vec_162 = zeros(1,S);</v>
      </c>
    </row>
    <row r="519" spans="138:228" x14ac:dyDescent="0.3">
      <c r="EH519" s="1"/>
      <c r="HS519">
        <v>162</v>
      </c>
      <c r="HT519" t="s">
        <v>35</v>
      </c>
    </row>
    <row r="520" spans="138:228" x14ac:dyDescent="0.3">
      <c r="EH520" s="1"/>
      <c r="HS520">
        <v>162</v>
      </c>
      <c r="HT520" t="str">
        <f>"    [p_value_"&amp;HS520&amp; ",lb_"&amp;HS520&amp;",ub_"&amp;HS520&amp;"] = sp_andrews_te(Y_pre_"&amp;HS520&amp;",pobreza_"&amp;HS520&amp;"(:,T+s),A_"&amp;HS520&amp;",C,.05);"</f>
        <v xml:space="preserve">    [p_value_162,lb_162,ub_162] = sp_andrews_te(Y_pre_162,pobreza_162(:,T+s),A_162,C,.05);</v>
      </c>
    </row>
    <row r="521" spans="138:228" x14ac:dyDescent="0.3">
      <c r="EH521" s="3"/>
      <c r="HS521">
        <v>162</v>
      </c>
      <c r="HT521" t="str">
        <f>"    p_value_vec_"&amp;HS521&amp;"(s) = p_value_"&amp;HS521&amp;";"</f>
        <v xml:space="preserve">    p_value_vec_162(s) = p_value_162;</v>
      </c>
    </row>
    <row r="522" spans="138:228" x14ac:dyDescent="0.3">
      <c r="EH522" s="3"/>
      <c r="HS522">
        <v>162</v>
      </c>
      <c r="HT522" t="str">
        <f>"    lb_vec_"&amp;HS522&amp;"(s) = lb_"&amp;HS522&amp;";"</f>
        <v xml:space="preserve">    lb_vec_162(s) = lb_162;</v>
      </c>
    </row>
    <row r="523" spans="138:228" x14ac:dyDescent="0.3">
      <c r="EH523" s="3"/>
      <c r="HS523">
        <v>162</v>
      </c>
      <c r="HT523" t="str">
        <f>"    ub_vec_"&amp;HS523&amp;"(s) = ub_"&amp;HS522&amp;";"</f>
        <v xml:space="preserve">    ub_vec_162(s) = ub_162;</v>
      </c>
    </row>
    <row r="524" spans="138:228" x14ac:dyDescent="0.3">
      <c r="EH524" s="1"/>
      <c r="HS524">
        <v>162</v>
      </c>
      <c r="HT524" t="s">
        <v>18</v>
      </c>
    </row>
    <row r="525" spans="138:228" x14ac:dyDescent="0.3">
      <c r="EH525" s="1"/>
      <c r="HS525">
        <v>169</v>
      </c>
      <c r="HT525" t="str">
        <f>"p_value_vec_"&amp;HS525&amp;" = zeros(1,S);"</f>
        <v>p_value_vec_169 = zeros(1,S);</v>
      </c>
    </row>
    <row r="526" spans="138:228" x14ac:dyDescent="0.3">
      <c r="EH526" s="1"/>
      <c r="HS526">
        <v>169</v>
      </c>
      <c r="HT526" t="str">
        <f>"lb_vec_"&amp;HS526&amp;" = zeros(1,S);"</f>
        <v>lb_vec_169 = zeros(1,S);</v>
      </c>
    </row>
    <row r="527" spans="138:228" x14ac:dyDescent="0.3">
      <c r="EH527" s="1"/>
      <c r="HS527">
        <v>169</v>
      </c>
      <c r="HT527" t="str">
        <f>"ub_vec_"&amp;HS527&amp;" = zeros(1,S);"</f>
        <v>ub_vec_169 = zeros(1,S);</v>
      </c>
    </row>
    <row r="528" spans="138:228" x14ac:dyDescent="0.3">
      <c r="EH528" s="1"/>
      <c r="HS528">
        <v>169</v>
      </c>
      <c r="HT528" t="s">
        <v>35</v>
      </c>
    </row>
    <row r="529" spans="138:228" x14ac:dyDescent="0.3">
      <c r="EH529" s="3"/>
      <c r="HS529">
        <v>169</v>
      </c>
      <c r="HT529" t="str">
        <f>"    [p_value_"&amp;HS529&amp; ",lb_"&amp;HS529&amp;",ub_"&amp;HS529&amp;"] = sp_andrews_te(Y_pre_"&amp;HS529&amp;",pobreza_"&amp;HS529&amp;"(:,T+s),A_"&amp;HS529&amp;",C,.05);"</f>
        <v xml:space="preserve">    [p_value_169,lb_169,ub_169] = sp_andrews_te(Y_pre_169,pobreza_169(:,T+s),A_169,C,.05);</v>
      </c>
    </row>
    <row r="530" spans="138:228" x14ac:dyDescent="0.3">
      <c r="EH530" s="3"/>
      <c r="HS530">
        <v>169</v>
      </c>
      <c r="HT530" t="str">
        <f>"    p_value_vec_"&amp;HS530&amp;"(s) = p_value_"&amp;HS530&amp;";"</f>
        <v xml:space="preserve">    p_value_vec_169(s) = p_value_169;</v>
      </c>
    </row>
    <row r="531" spans="138:228" x14ac:dyDescent="0.3">
      <c r="EH531" s="3"/>
      <c r="HS531">
        <v>169</v>
      </c>
      <c r="HT531" t="str">
        <f>"    lb_vec_"&amp;HS531&amp;"(s) = lb_"&amp;HS531&amp;";"</f>
        <v xml:space="preserve">    lb_vec_169(s) = lb_169;</v>
      </c>
    </row>
    <row r="532" spans="138:228" x14ac:dyDescent="0.3">
      <c r="EH532" s="1"/>
      <c r="HS532">
        <v>169</v>
      </c>
      <c r="HT532" t="str">
        <f>"    ub_vec_"&amp;HS532&amp;"(s) = ub_"&amp;HS531&amp;";"</f>
        <v xml:space="preserve">    ub_vec_169(s) = ub_169;</v>
      </c>
    </row>
    <row r="533" spans="138:228" x14ac:dyDescent="0.3">
      <c r="EH533" s="1"/>
      <c r="HS533">
        <v>169</v>
      </c>
      <c r="HT533" t="s">
        <v>18</v>
      </c>
    </row>
    <row r="534" spans="138:228" x14ac:dyDescent="0.3">
      <c r="EH534" s="1"/>
    </row>
    <row r="535" spans="138:228" x14ac:dyDescent="0.3">
      <c r="EH535" s="1"/>
    </row>
    <row r="536" spans="138:228" x14ac:dyDescent="0.3">
      <c r="EH536" s="1"/>
    </row>
    <row r="537" spans="138:228" x14ac:dyDescent="0.3">
      <c r="EH537" s="3"/>
    </row>
    <row r="538" spans="138:228" x14ac:dyDescent="0.3">
      <c r="EH538" s="3"/>
    </row>
    <row r="539" spans="138:228" x14ac:dyDescent="0.3">
      <c r="EH539" s="3"/>
    </row>
    <row r="540" spans="138:228" x14ac:dyDescent="0.3">
      <c r="EH540" s="1"/>
    </row>
    <row r="541" spans="138:228" x14ac:dyDescent="0.3">
      <c r="EH541" s="1"/>
    </row>
    <row r="542" spans="138:228" x14ac:dyDescent="0.3">
      <c r="EH542" s="1"/>
    </row>
    <row r="543" spans="138:228" x14ac:dyDescent="0.3">
      <c r="EH543" s="1"/>
    </row>
    <row r="544" spans="138:228" x14ac:dyDescent="0.3">
      <c r="EH544" s="1"/>
    </row>
    <row r="545" spans="138:138" x14ac:dyDescent="0.3">
      <c r="EH545" s="3"/>
    </row>
    <row r="546" spans="138:138" x14ac:dyDescent="0.3">
      <c r="EH546" s="3"/>
    </row>
    <row r="547" spans="138:138" x14ac:dyDescent="0.3">
      <c r="EH547" s="3"/>
    </row>
    <row r="548" spans="138:138" x14ac:dyDescent="0.3">
      <c r="EH548" s="1"/>
    </row>
    <row r="549" spans="138:138" x14ac:dyDescent="0.3">
      <c r="EH549" s="1"/>
    </row>
    <row r="550" spans="138:138" x14ac:dyDescent="0.3">
      <c r="EH550" s="1"/>
    </row>
    <row r="551" spans="138:138" x14ac:dyDescent="0.3">
      <c r="EH551" s="1"/>
    </row>
    <row r="552" spans="138:138" x14ac:dyDescent="0.3">
      <c r="EH552" s="1"/>
    </row>
    <row r="553" spans="138:138" x14ac:dyDescent="0.3">
      <c r="EH553" s="3"/>
    </row>
    <row r="554" spans="138:138" x14ac:dyDescent="0.3">
      <c r="EH554" s="3"/>
    </row>
    <row r="555" spans="138:138" x14ac:dyDescent="0.3">
      <c r="EH555" s="3"/>
    </row>
    <row r="556" spans="138:138" x14ac:dyDescent="0.3">
      <c r="EH556" s="1"/>
    </row>
    <row r="557" spans="138:138" x14ac:dyDescent="0.3">
      <c r="EH557" s="1"/>
    </row>
    <row r="558" spans="138:138" x14ac:dyDescent="0.3">
      <c r="EH558" s="1"/>
    </row>
    <row r="559" spans="138:138" x14ac:dyDescent="0.3">
      <c r="EH559" s="1"/>
    </row>
    <row r="560" spans="138:138" x14ac:dyDescent="0.3">
      <c r="EH560" s="1"/>
    </row>
    <row r="561" spans="138:138" x14ac:dyDescent="0.3">
      <c r="EH561" s="3"/>
    </row>
    <row r="562" spans="138:138" x14ac:dyDescent="0.3">
      <c r="EH562" s="3"/>
    </row>
    <row r="563" spans="138:138" x14ac:dyDescent="0.3">
      <c r="EH563" s="3"/>
    </row>
    <row r="564" spans="138:138" x14ac:dyDescent="0.3">
      <c r="EH564" s="1"/>
    </row>
    <row r="565" spans="138:138" x14ac:dyDescent="0.3">
      <c r="EH565" s="1"/>
    </row>
    <row r="566" spans="138:138" x14ac:dyDescent="0.3">
      <c r="EH566" s="1"/>
    </row>
    <row r="567" spans="138:138" x14ac:dyDescent="0.3">
      <c r="EH567" s="1"/>
    </row>
    <row r="568" spans="138:138" x14ac:dyDescent="0.3">
      <c r="EH568" s="1"/>
    </row>
    <row r="569" spans="138:138" x14ac:dyDescent="0.3">
      <c r="EH569" s="3"/>
    </row>
    <row r="570" spans="138:138" x14ac:dyDescent="0.3">
      <c r="EH570" s="3"/>
    </row>
    <row r="571" spans="138:138" x14ac:dyDescent="0.3">
      <c r="EH571" s="3"/>
    </row>
    <row r="572" spans="138:138" x14ac:dyDescent="0.3">
      <c r="EH572" s="1"/>
    </row>
    <row r="573" spans="138:138" x14ac:dyDescent="0.3">
      <c r="EH573" s="1"/>
    </row>
    <row r="574" spans="138:138" x14ac:dyDescent="0.3">
      <c r="EH574" s="1"/>
    </row>
    <row r="575" spans="138:138" x14ac:dyDescent="0.3">
      <c r="EH575" s="1"/>
    </row>
    <row r="576" spans="138:138" x14ac:dyDescent="0.3">
      <c r="EH576" s="1"/>
    </row>
    <row r="577" spans="138:138" x14ac:dyDescent="0.3">
      <c r="EH57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E431-6C91-4E11-B48C-CF009FC35CF0}">
  <dimension ref="A1:MA577"/>
  <sheetViews>
    <sheetView topLeftCell="GQ1" workbookViewId="0">
      <selection activeCell="GY1" sqref="GY1"/>
    </sheetView>
  </sheetViews>
  <sheetFormatPr baseColWidth="10" defaultRowHeight="14.4" x14ac:dyDescent="0.3"/>
  <sheetData>
    <row r="1" spans="1:339" x14ac:dyDescent="0.3">
      <c r="A1" t="s">
        <v>0</v>
      </c>
      <c r="B1" s="2" t="s">
        <v>1</v>
      </c>
      <c r="E1" s="2" t="s">
        <v>2</v>
      </c>
      <c r="J1" s="2" t="s">
        <v>4</v>
      </c>
      <c r="O1" s="2" t="s">
        <v>8</v>
      </c>
      <c r="T1" s="2" t="s">
        <v>8</v>
      </c>
      <c r="X1" s="2" t="s">
        <v>9</v>
      </c>
      <c r="AC1" s="2" t="s">
        <v>10</v>
      </c>
      <c r="AI1" s="2" t="s">
        <v>11</v>
      </c>
      <c r="AN1" s="2" t="s">
        <v>12</v>
      </c>
      <c r="AS1" s="2" t="s">
        <v>13</v>
      </c>
      <c r="BA1" s="2" t="s">
        <v>14</v>
      </c>
      <c r="BL1" s="2" t="s">
        <v>21</v>
      </c>
      <c r="BR1" s="2" t="s">
        <v>22</v>
      </c>
      <c r="BX1" s="2" t="s">
        <v>23</v>
      </c>
      <c r="CD1" s="2" t="s">
        <v>24</v>
      </c>
      <c r="CJ1" s="2" t="s">
        <v>25</v>
      </c>
      <c r="CQ1" t="s">
        <v>106</v>
      </c>
      <c r="CV1" t="s">
        <v>107</v>
      </c>
      <c r="DA1" t="s">
        <v>108</v>
      </c>
      <c r="DF1" t="s">
        <v>109</v>
      </c>
      <c r="DK1" s="2" t="s">
        <v>15</v>
      </c>
      <c r="DQ1" s="2" t="s">
        <v>19</v>
      </c>
      <c r="DW1" s="2" t="s">
        <v>16</v>
      </c>
      <c r="EA1" s="2" t="s">
        <v>20</v>
      </c>
      <c r="EL1" s="2" t="s">
        <v>26</v>
      </c>
      <c r="EZ1" s="2" t="s">
        <v>27</v>
      </c>
      <c r="FG1" s="2" t="s">
        <v>28</v>
      </c>
      <c r="FM1" s="2" t="s">
        <v>29</v>
      </c>
      <c r="FT1" s="2" t="s">
        <v>30</v>
      </c>
      <c r="FZ1" s="2" t="s">
        <v>31</v>
      </c>
      <c r="GF1" s="2" t="s">
        <v>33</v>
      </c>
      <c r="GN1" s="2" t="s">
        <v>582</v>
      </c>
      <c r="GU1" s="2" t="s">
        <v>584</v>
      </c>
      <c r="HA1" s="2" t="s">
        <v>585</v>
      </c>
      <c r="HG1" s="2" t="s">
        <v>586</v>
      </c>
      <c r="HN1" t="s">
        <v>34</v>
      </c>
      <c r="HU1" t="s">
        <v>38</v>
      </c>
      <c r="IB1" t="s">
        <v>98</v>
      </c>
      <c r="IP1" t="s">
        <v>101</v>
      </c>
      <c r="JB1" t="s">
        <v>102</v>
      </c>
      <c r="JN1" t="s">
        <v>103</v>
      </c>
      <c r="JZ1" t="s">
        <v>104</v>
      </c>
      <c r="KM1" t="s">
        <v>105</v>
      </c>
      <c r="KZ1" t="s">
        <v>583</v>
      </c>
      <c r="LG1" t="s">
        <v>587</v>
      </c>
      <c r="LN1" t="s">
        <v>588</v>
      </c>
      <c r="LZ1" t="s">
        <v>589</v>
      </c>
    </row>
    <row r="2" spans="1:339" x14ac:dyDescent="0.3">
      <c r="A2">
        <v>1</v>
      </c>
      <c r="B2" s="1" t="str">
        <f>"[data_"&amp;A2&amp;",provincias_"&amp;A2&amp;",~] = xlsread('BD_pobre_est_1_provincia_"&amp;A2&amp;".xlsx');"</f>
        <v>[data_1,provincias_1,~] = xlsread('BD_pobre_est_1_provincia_1.xlsx');</v>
      </c>
      <c r="E2" s="1" t="str">
        <f>"provincia_"&amp;A2&amp;" = unique(provincias_"&amp;A2&amp;"(2:end,1));"</f>
        <v>provincia_1 = unique(provincias_1(2:end,1));</v>
      </c>
      <c r="J2" s="1" t="s">
        <v>3</v>
      </c>
      <c r="O2" s="1" t="str">
        <f>"pobreza_"&amp;A2&amp;" = reshape(data_"&amp;A2&amp;"(:,2),T+S,N);"</f>
        <v>pobreza_1 = reshape(data_1(:,2),T+S,N);</v>
      </c>
      <c r="T2" s="1" t="str">
        <f>"pobreza_"&amp;A2&amp;" = pobreza_"&amp;A2&amp;"'; "</f>
        <v xml:space="preserve">pobreza_1 = pobreza_1'; </v>
      </c>
      <c r="X2" s="1" t="str">
        <f>"tratado_"&amp;A2&amp;" = pobreza_"&amp;A2&amp;"(1,:);"</f>
        <v>tratado_1 = pobreza_1(1,:);</v>
      </c>
      <c r="AC2" s="1" t="str">
        <f>"pobreza_"&amp;A2&amp;"(1,:) = [];"</f>
        <v>pobreza_1(1,:) = [];</v>
      </c>
      <c r="AI2" s="1" t="str">
        <f t="shared" ref="AI2:AI60" si="0">"pobreza_"&amp;A2&amp;" = [tratado_"&amp;A2&amp;";pobreza_"&amp;A2&amp;"];"</f>
        <v>pobreza_1 = [tratado_1;pobreza_1];</v>
      </c>
      <c r="AN2" s="1" t="str">
        <f>"Y_"&amp;A2&amp;" = pobreza_"&amp;A2&amp;"; % outcome matrix"</f>
        <v>Y_1 = pobreza_1; % outcome matrix</v>
      </c>
      <c r="AS2" s="1" t="str">
        <f>"Y_pre_"&amp;A2&amp;" = Y_"&amp;A2&amp;"(:,1:T);"</f>
        <v>Y_pre_1 = Y_1(:,1:T);</v>
      </c>
      <c r="AW2" s="1" t="str">
        <f>"Y_post_"&amp;A2&amp;" = Y_"&amp;A2&amp;"(:,T+1:end);"</f>
        <v>Y_post_1 = Y_1(:,T+1:end);</v>
      </c>
      <c r="BA2" s="1" t="str">
        <f>"[a_hat_"&amp;A2&amp;",B_hat_"&amp;A2&amp;"] = scm_batch(Y_pre_"&amp;A2&amp;");"</f>
        <v>[a_hat_1,B_hat_1] = scm_batch(Y_pre_1);</v>
      </c>
      <c r="BF2" s="1" t="str">
        <f>"synthetic_control_"&amp;A2&amp;" = a_hat_"&amp;A2&amp;"(1)+B_hat_"&amp;A2&amp;"(1,:)*Y_"&amp;A2&amp;";"</f>
        <v>synthetic_control_1 = a_hat_1(1)+B_hat_1(1,:)*Y_1;</v>
      </c>
      <c r="BL2">
        <v>1</v>
      </c>
      <c r="BM2" s="1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110</v>
      </c>
      <c r="CV2">
        <v>1</v>
      </c>
      <c r="CW2" t="s">
        <v>110</v>
      </c>
      <c r="DA2">
        <v>1</v>
      </c>
      <c r="DB2" t="s">
        <v>110</v>
      </c>
      <c r="DF2">
        <v>1</v>
      </c>
      <c r="DG2" t="s">
        <v>110</v>
      </c>
      <c r="DK2" s="1" t="str">
        <f>"M_hat_"&amp;A2&amp;" = (eye(N)-B_hat_"&amp;A2&amp;")'*(eye(N)-B_hat_"&amp;A2&amp;");"</f>
        <v>M_hat_1 = (eye(N)-B_hat_1)'*(eye(N)-B_hat_1);</v>
      </c>
      <c r="DQ2" s="1" t="str">
        <f>"synthetic_control_sp_"&amp;A2&amp;" = a_hat_"&amp;A2&amp;"(1)+B_hat_"&amp;A2&amp;"(1,:)*Y_"&amp;A2&amp;";"</f>
        <v>synthetic_control_sp_1 = a_hat_1(1)+B_hat_1(1,:)*Y_1;</v>
      </c>
      <c r="DW2" s="1" t="s">
        <v>39</v>
      </c>
      <c r="EA2">
        <v>1</v>
      </c>
      <c r="EB2" s="3" t="str">
        <f>"%PROVINCIA "&amp;EA2</f>
        <v>%PROVINCIA 1</v>
      </c>
      <c r="EL2" s="1" t="str">
        <f>"synthetic_control_"&amp;$A2&amp;"=synthetic_control_"&amp;$A2&amp;"'"</f>
        <v>synthetic_control_1=synthetic_control_1'</v>
      </c>
      <c r="EQ2" s="1" t="str">
        <f>"synthetic_control_sp_"&amp;$A2&amp;"=synthetic_control_sp_"&amp;$A2&amp;"'"</f>
        <v>synthetic_control_sp_1=synthetic_control_sp_1'</v>
      </c>
      <c r="EV2" s="1" t="str">
        <f>"tratado_"&amp;$A2&amp;"=tratado_"&amp;$A2&amp;"'"</f>
        <v>tratado_1=tratado_1'</v>
      </c>
      <c r="EZ2" s="1" t="str">
        <f t="shared" ref="EZ2:EZ33" si="1">"xlswrite('G:\Mi unidad\1. PROYECTOS TELLO 2022\SCM SPILL OVERS\outputs\pobreza\distancia_centro_salud\1%\simulacion_2\synthetic_control_outputs.xlsx',synthetic_control_"&amp;$A2&amp;","&amp;$A2&amp;")"</f>
        <v>xlswrite('G:\Mi unidad\1. PROYECTOS TELLO 2022\SCM SPILL OVERS\outputs\pobreza\distancia_centro_salud\1%\simulacion_2\synthetic_control_outputs.xlsx',synthetic_control_1,1)</v>
      </c>
      <c r="FG2" s="1" t="str">
        <f t="shared" ref="FG2:FG33" si="2">"xlswrite('G:\Mi unidad\1. PROYECTOS TELLO 2022\SCM SPILL OVERS\outputs\pobreza\informalidad\1%\simulacion_2\synthetic_control_outputs.xlsx',synthetic_control_"&amp;$A2&amp;","&amp;$A2&amp;")"</f>
        <v>xlswrite('G:\Mi unidad\1. PROYECTOS TELLO 2022\SCM SPILL OVERS\outputs\pobreza\informalidad\1%\simulacion_2\synthetic_control_outputs.xlsx',synthetic_control_1,1)</v>
      </c>
      <c r="FM2" s="1" t="str">
        <f t="shared" ref="FM2:FM33" si="3">"xlswrite('G:\Mi unidad\1. PROYECTOS TELLO 2022\SCM SPILL OVERS\outputs\pobreza\densidad\1%\simulacion_2\synthetic_control_outputs.xlsx',synthetic_control_"&amp;$A2&amp;","&amp;$A2&amp;")"</f>
        <v>xlswrite('G:\Mi unidad\1. PROYECTOS TELLO 2022\SCM SPILL OVERS\outputs\pobreza\densidad\1%\simulacion_2\synthetic_control_outputs.xlsx',synthetic_control_1,1)</v>
      </c>
      <c r="FT2" s="1" t="str">
        <f t="shared" ref="FT2:FT33" si="4">"xlswrite('G:\Mi unidad\1. PROYECTOS TELLO 2022\SCM SPILL OVERS\outputs\pobreza\bajo_niv_educ\1%\simulacion_2\synthetic_control_outputs.xlsx',synthetic_control_"&amp;$A2&amp;","&amp;$A2&amp;")"</f>
        <v>xlswrite('G:\Mi unidad\1. PROYECTOS TELLO 2022\SCM SPILL OVERS\outputs\pobreza\bajo_niv_educ\1%\simulacion_2\synthetic_control_outputs.xlsx',synthetic_control_1,1)</v>
      </c>
      <c r="FZ2" s="1" t="str">
        <f t="shared" ref="FZ2:FZ33" si="5">"xlswrite('G:\Mi unidad\1. PROYECTOS TELLO 2022\SCM SPILL OVERS\outputs\pobreza\bajo_ingreso\1%\simulacion_2\synthetic_control_outputs.xlsx',synthetic_control_"&amp;$A2&amp;","&amp;$A2&amp;")"</f>
        <v>xlswrite('G:\Mi unidad\1. PROYECTOS TELLO 2022\SCM SPILL OVERS\outputs\pobreza\bajo_ingreso\1%\simulacion_2\synthetic_control_outputs.xlsx',synthetic_control_1,1)</v>
      </c>
      <c r="GF2" s="1" t="str">
        <f t="shared" ref="GF2:GF33" si="6">"xlswrite('G:\Mi unidad\1. PROYECTOS TELLO 2022\SCM SPILL OVERS\outputs\pobreza\densidad_g\1%\simulacion_2\synthetic_control_outputs.xlsx',synthetic_control_"&amp;$A2&amp;","&amp;$A2&amp;")"</f>
        <v>xlswrite('G:\Mi unidad\1. PROYECTOS TELLO 2022\SCM SPILL OVERS\outputs\pobreza\densidad_g\1%\simulacion_2\synthetic_control_outputs.xlsx',synthetic_control_1,1)</v>
      </c>
      <c r="GN2" s="1" t="str">
        <f t="shared" ref="GN2:GN33" si="7">"xlswrite('G:\Mi unidad\1. PROYECTOS TELLO 2022\SCM SPILL OVERS\outputs\pobreza\alimentos\1%\simulacion_2\synthetic_control_outputs.xlsx',synthetic_control_"&amp;$A2&amp;","&amp;$A2&amp;");"</f>
        <v>xlswrite('G:\Mi unidad\1. PROYECTOS TELLO 2022\SCM SPILL OVERS\outputs\pobreza\alimentos\1%\simulacion_2\synthetic_control_outputs.xlsx',synthetic_control_1,1);</v>
      </c>
      <c r="GQ2" s="1"/>
      <c r="GR2" s="1"/>
      <c r="GS2" s="1"/>
      <c r="GT2" s="1"/>
      <c r="GU2" s="1" t="str">
        <f t="shared" ref="GU2:GU33" si="8">"xlswrite('G:\Mi unidad\1. PROYECTOS TELLO 2022\SCM SPILL OVERS\outputs\pobreza\jefe_hogar\1%\simulacion_2\synthetic_control_outputs.xlsx',synthetic_control_"&amp;$A2&amp;","&amp;$A2&amp;");"</f>
        <v>xlswrite('G:\Mi unidad\1. PROYECTOS TELLO 2022\SCM SPILL OVERS\outputs\pobreza\jefe_hogar\1%\simulacion_2\synthetic_control_outputs.xlsx',synthetic_control_1,1);</v>
      </c>
      <c r="GX2" s="1"/>
      <c r="GY2" s="1"/>
      <c r="GZ2" s="1"/>
      <c r="HA2" s="1" t="str">
        <f t="shared" ref="HA2:HA33" si="9">"xlswrite('G:\Mi unidad\1. PROYECTOS TELLO 2022\SCM SPILL OVERS\outputs\pobreza\mujeres\1%\simulacion_2\synthetic_control_outputs.xlsx',synthetic_control_"&amp;$A2&amp;","&amp;$A2&amp;");"</f>
        <v>xlswrite('G:\Mi unidad\1. PROYECTOS TELLO 2022\SCM SPILL OVERS\outputs\pobreza\mujeres\1%\simulacion_2\synthetic_control_outputs.xlsx',synthetic_control_1,1);</v>
      </c>
      <c r="HD2" s="1"/>
      <c r="HE2" s="1"/>
      <c r="HF2" s="1"/>
      <c r="HG2" s="1" t="str">
        <f t="shared" ref="HG2:HG33" si="10">"xlswrite('G:\Mi unidad\1. PROYECTOS TELLO 2022\SCM SPILL OVERS\outputs\pobreza\criminalidad\1%\simulacion_2\synthetic_control_outputs.xlsx',synthetic_control_"&amp;$A2&amp;","&amp;$A2&amp;");"</f>
        <v>xlswrite('G:\Mi unidad\1. PROYECTOS TELLO 2022\SCM SPILL OVERS\outputs\pobreza\criminalidad\1%\simulacion_2\synthetic_control_outputs.xlsx',synthetic_control_1,1);</v>
      </c>
      <c r="HJ2" s="1"/>
      <c r="HK2" s="1"/>
      <c r="HL2" s="1"/>
      <c r="HM2" s="1"/>
      <c r="HO2" t="s">
        <v>100</v>
      </c>
      <c r="HV2" t="s">
        <v>99</v>
      </c>
      <c r="IB2">
        <v>1</v>
      </c>
      <c r="IC2" t="str">
        <f>"xlswrite('G:\Mi unidad\1. PROYECTOS TELLO 2022\SCM SPILL OVERS\outputs\pobreza\bajo_niv_educ\1%\simulacion_2\output_tests.xlsx',lb_vec_"&amp;IB2&amp;"','lb_vec_"&amp;IB2&amp;"');"</f>
        <v>xlswrite('G:\Mi unidad\1. PROYECTOS TELLO 2022\SCM SPILL OVERS\outputs\pobreza\bajo_niv_educ\1%\simulacion_2\output_tests.xlsx',lb_vec_1','lb_vec_1');</v>
      </c>
      <c r="IP2">
        <v>1</v>
      </c>
      <c r="IQ2" t="str">
        <f>"xlswrite('G:\Mi unidad\1. PROYECTOS TELLO 2022\SCM SPILL OVERS\outputs\pobreza\bajo_ingreso\1%\simulacion_2\output_tests.xlsx',lb_vec_"&amp;IP2&amp;"','lb_vec_"&amp;IP2&amp;"');"</f>
        <v>xlswrite('G:\Mi unidad\1. PROYECTOS TELLO 2022\SCM SPILL OVERS\outputs\pobreza\bajo_ingreso\1%\simulacion_2\output_tests.xlsx',lb_vec_1','lb_vec_1');</v>
      </c>
      <c r="JB2">
        <v>1</v>
      </c>
      <c r="JC2" t="str">
        <f>"xlswrite('G:\Mi unidad\1. PROYECTOS TELLO 2022\SCM SPILL OVERS\outputs\pobreza\densidad\1%\simulacion_2\output_tests.xlsx',lb_vec_"&amp;JB2&amp;"','lb_vec_"&amp;JB2&amp;"');"</f>
        <v>xlswrite('G:\Mi unidad\1. PROYECTOS TELLO 2022\SCM SPILL OVERS\outputs\pobreza\densidad\1%\simulacion_2\output_tests.xlsx',lb_vec_1','lb_vec_1');</v>
      </c>
      <c r="JN2">
        <v>1</v>
      </c>
      <c r="JO2" t="str">
        <f>"xlswrite('G:\Mi unidad\1. PROYECTOS TELLO 2022\SCM SPILL OVERS\outputs\pobreza\densidad_g\1%\simulacion_2\output_tests.xlsx',lb_vec_"&amp;JN2&amp;"','lb_vec_"&amp;JN2&amp;"');"</f>
        <v>xlswrite('G:\Mi unidad\1. PROYECTOS TELLO 2022\SCM SPILL OVERS\outputs\pobreza\densidad_g\1%\simulacion_2\output_tests.xlsx',lb_vec_1','lb_vec_1');</v>
      </c>
      <c r="JZ2">
        <v>1</v>
      </c>
      <c r="KA2" t="str">
        <f>"xlswrite('G:\Mi unidad\1. PROYECTOS TELLO 2022\SCM SPILL OVERS\outputs\pobreza\distancia_centro_salud\1%\simulacion_2\output_tests.xlsx',lb_vec_"&amp;JZ2&amp;"','lb_vec_"&amp;JZ2&amp;"');"</f>
        <v>xlswrite('G:\Mi unidad\1. PROYECTOS TELLO 2022\SCM SPILL OVERS\outputs\pobreza\distancia_centro_salud\1%\simulacion_2\output_tests.xlsx',lb_vec_1','lb_vec_1');</v>
      </c>
      <c r="KM2">
        <v>1</v>
      </c>
      <c r="KN2" t="str">
        <f>"xlswrite('G:\Mi unidad\1. PROYECTOS TELLO 2022\SCM SPILL OVERS\outputs\pobreza\informalidad\1%\simulacion_2\output_tests.xlsx',lb_vec_"&amp;KM2&amp;"','lb_vec_"&amp;KM2&amp;"');"</f>
        <v>xlswrite('G:\Mi unidad\1. PROYECTOS TELLO 2022\SCM SPILL OVERS\outputs\pobreza\informalidad\1%\simulacion_2\output_tests.xlsx',lb_vec_1','lb_vec_1');</v>
      </c>
      <c r="KZ2">
        <v>1</v>
      </c>
      <c r="LA2" t="str">
        <f>"xlswrite('G:\Mi unidad\1. PROYECTOS TELLO 2022\SCM SPILL OVERS\outputs\pobreza\alimentos\1%\simulacion_2\output_tests.xlsx',lb_vec_"&amp;KZ2&amp;"','lb_vec_"&amp;KZ2&amp;"');"</f>
        <v>xlswrite('G:\Mi unidad\1. PROYECTOS TELLO 2022\SCM SPILL OVERS\outputs\pobreza\alimentos\1%\simulacion_2\output_tests.xlsx',lb_vec_1','lb_vec_1');</v>
      </c>
      <c r="LG2">
        <v>1</v>
      </c>
      <c r="LH2" t="str">
        <f>"xlswrite('G:\Mi unidad\1. PROYECTOS TELLO 2022\SCM SPILL OVERS\outputs\pobreza\jefe_hogar\1%\simulacion_2\output_tests.xlsx',lb_vec_"&amp;LG2&amp;"','lb_vec_"&amp;LG2&amp;"');"</f>
        <v>xlswrite('G:\Mi unidad\1. PROYECTOS TELLO 2022\SCM SPILL OVERS\outputs\pobreza\jefe_hogar\1%\simulacion_2\output_tests.xlsx',lb_vec_1','lb_vec_1');</v>
      </c>
      <c r="LN2">
        <v>1</v>
      </c>
      <c r="LO2" t="str">
        <f>"xlswrite('G:\Mi unidad\1. PROYECTOS TELLO 2022\SCM SPILL OVERS\outputs\pobreza\mujeres\1%\simulacion_2\output_tests.xlsx',lb_vec_"&amp;LN2&amp;"','lb_vec_"&amp;LN2&amp;"');"</f>
        <v>xlswrite('G:\Mi unidad\1. PROYECTOS TELLO 2022\SCM SPILL OVERS\outputs\pobreza\mujeres\1%\simulacion_2\output_tests.xlsx',lb_vec_1','lb_vec_1');</v>
      </c>
      <c r="LZ2">
        <v>1</v>
      </c>
      <c r="MA2" t="str">
        <f>"xlswrite('G:\Mi unidad\1. PROYECTOS TELLO 2022\SCM SPILL OVERS\outputs\pobreza\criminalidad\1%\simulacion_2\output_tests.xlsx',lb_vec_"&amp;LZ2&amp;"','lb_vec_"&amp;LZ2&amp;"');"</f>
        <v>xlswrite('G:\Mi unidad\1. PROYECTOS TELLO 2022\SCM SPILL OVERS\outputs\pobreza\criminalidad\1%\simulacion_2\output_tests.xlsx',lb_vec_1','lb_vec_1');</v>
      </c>
    </row>
    <row r="3" spans="1:339" x14ac:dyDescent="0.3">
      <c r="A3">
        <v>7</v>
      </c>
      <c r="B3" s="1" t="str">
        <f t="shared" ref="B3:B60" si="11">"[data_"&amp;A3&amp;",provincias_"&amp;A3&amp;",~] = xlsread('BD_pobre_est_1_provincia_"&amp;A3&amp;".xlsx');"</f>
        <v>[data_7,provincias_7,~] = xlsread('BD_pobre_est_1_provincia_7.xlsx');</v>
      </c>
      <c r="E3" s="1" t="str">
        <f t="shared" ref="E3:E60" si="12">"provincia_"&amp;A3&amp;" = unique(provincias_"&amp;A3&amp;"(2:end,1));"</f>
        <v>provincia_7 = unique(provincias_7(2:end,1));</v>
      </c>
      <c r="J3" s="1" t="s">
        <v>5</v>
      </c>
      <c r="O3" s="1" t="str">
        <f t="shared" ref="O3:O60" si="13">"pobreza_"&amp;A3&amp;" = reshape(data_"&amp;A3&amp;"(:,2),T+S,N);"</f>
        <v>pobreza_7 = reshape(data_7(:,2),T+S,N);</v>
      </c>
      <c r="T3" s="1" t="str">
        <f t="shared" ref="T3:T60" si="14">"pobreza_"&amp;A3&amp;" = pobreza_"&amp;A3&amp;"'; "</f>
        <v xml:space="preserve">pobreza_7 = pobreza_7'; </v>
      </c>
      <c r="X3" s="1" t="str">
        <f t="shared" ref="X3:X60" si="15">"tratado_"&amp;A3&amp;" = pobreza_"&amp;A3&amp;"(1,:);"</f>
        <v>tratado_7 = pobreza_7(1,:);</v>
      </c>
      <c r="AC3" s="1" t="str">
        <f>"pobreza_"&amp;A3&amp;"(1,:) = [];"</f>
        <v>pobreza_7(1,:) = [];</v>
      </c>
      <c r="AI3" s="1" t="str">
        <f t="shared" si="0"/>
        <v>pobreza_7 = [tratado_7;pobreza_7];</v>
      </c>
      <c r="AN3" s="1" t="str">
        <f>"Y_"&amp;A3&amp;" = pobreza_"&amp;A3&amp;"; % outcome matrix"</f>
        <v>Y_7 = pobreza_7; % outcome matrix</v>
      </c>
      <c r="AS3" s="1" t="str">
        <f>"Y_pre_"&amp;A3&amp;" = Y_"&amp;A3&amp;"(:,1:T);"</f>
        <v>Y_pre_7 = Y_7(:,1:T);</v>
      </c>
      <c r="AW3" s="1" t="str">
        <f>"Y_post_"&amp;A3&amp;" = Y_"&amp;A3&amp;"(:,T+1:end);"</f>
        <v>Y_post_7 = Y_7(:,T+1:end);</v>
      </c>
      <c r="BA3" s="1" t="str">
        <f>"[a_hat_"&amp;A3&amp;",B_hat_"&amp;A3&amp;"] = scm_batch(Y_pre_"&amp;A3&amp;");"</f>
        <v>[a_hat_7,B_hat_7] = scm_batch(Y_pre_7);</v>
      </c>
      <c r="BF3" s="1" t="str">
        <f t="shared" ref="BF3:BF60" si="16">"synthetic_control_"&amp;A3&amp;" = a_hat_"&amp;A3&amp;"(1)+B_hat_"&amp;A3&amp;"(1,:)*Y_"&amp;A3&amp;";"</f>
        <v>synthetic_control_7 = a_hat_7(1)+B_hat_7(1,:)*Y_7;</v>
      </c>
      <c r="BL3">
        <v>1</v>
      </c>
      <c r="BM3" s="1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111</v>
      </c>
      <c r="CV3">
        <v>1</v>
      </c>
      <c r="CW3" t="s">
        <v>111</v>
      </c>
      <c r="DA3">
        <v>1</v>
      </c>
      <c r="DB3" t="s">
        <v>111</v>
      </c>
      <c r="DF3">
        <v>1</v>
      </c>
      <c r="DG3" t="s">
        <v>111</v>
      </c>
      <c r="DK3" s="1" t="str">
        <f t="shared" ref="DK3:DK60" si="17">"M_hat_"&amp;A3&amp;" = (eye(N)-B_hat_"&amp;A3&amp;")'*(eye(N)-B_hat_"&amp;A3&amp;");"</f>
        <v>M_hat_7 = (eye(N)-B_hat_7)'*(eye(N)-B_hat_7);</v>
      </c>
      <c r="DQ3" s="1" t="str">
        <f t="shared" ref="DQ3:DQ60" si="18">"synthetic_control_sp_"&amp;A3&amp;" = a_hat_"&amp;A3&amp;"(1)+B_hat_"&amp;A3&amp;"(1,:)*Y_"&amp;A3&amp;";"</f>
        <v>synthetic_control_sp_7 = a_hat_7(1)+B_hat_7(1,:)*Y_7;</v>
      </c>
      <c r="DW3" s="1" t="s">
        <v>40</v>
      </c>
      <c r="EA3">
        <v>1</v>
      </c>
      <c r="EB3" s="3" t="s">
        <v>17</v>
      </c>
      <c r="EL3" s="1" t="str">
        <f t="shared" ref="EL3:EL60" si="19">"synthetic_control_"&amp;$A3&amp;"=synthetic_control_"&amp;$A3&amp;"'"</f>
        <v>synthetic_control_7=synthetic_control_7'</v>
      </c>
      <c r="EQ3" s="1" t="str">
        <f t="shared" ref="EQ3:EQ60" si="20">"synthetic_control_sp_"&amp;$A3&amp;"=synthetic_control_sp_"&amp;$A3&amp;"'"</f>
        <v>synthetic_control_sp_7=synthetic_control_sp_7'</v>
      </c>
      <c r="EV3" s="1" t="str">
        <f t="shared" ref="EV3:EV60" si="21">"tratado_"&amp;$A3&amp;"=tratado_"&amp;$A3&amp;"'"</f>
        <v>tratado_7=tratado_7'</v>
      </c>
      <c r="EZ3" s="1" t="str">
        <f t="shared" si="1"/>
        <v>xlswrite('G:\Mi unidad\1. PROYECTOS TELLO 2022\SCM SPILL OVERS\outputs\pobreza\distancia_centro_salud\1%\simulacion_2\synthetic_control_outputs.xlsx',synthetic_control_7,7)</v>
      </c>
      <c r="FG3" s="1" t="str">
        <f t="shared" si="2"/>
        <v>xlswrite('G:\Mi unidad\1. PROYECTOS TELLO 2022\SCM SPILL OVERS\outputs\pobreza\informalidad\1%\simulacion_2\synthetic_control_outputs.xlsx',synthetic_control_7,7)</v>
      </c>
      <c r="FM3" s="1" t="str">
        <f t="shared" si="3"/>
        <v>xlswrite('G:\Mi unidad\1. PROYECTOS TELLO 2022\SCM SPILL OVERS\outputs\pobreza\densidad\1%\simulacion_2\synthetic_control_outputs.xlsx',synthetic_control_7,7)</v>
      </c>
      <c r="FT3" s="1" t="str">
        <f t="shared" si="4"/>
        <v>xlswrite('G:\Mi unidad\1. PROYECTOS TELLO 2022\SCM SPILL OVERS\outputs\pobreza\bajo_niv_educ\1%\simulacion_2\synthetic_control_outputs.xlsx',synthetic_control_7,7)</v>
      </c>
      <c r="FZ3" s="1" t="str">
        <f t="shared" si="5"/>
        <v>xlswrite('G:\Mi unidad\1. PROYECTOS TELLO 2022\SCM SPILL OVERS\outputs\pobreza\bajo_ingreso\1%\simulacion_2\synthetic_control_outputs.xlsx',synthetic_control_7,7)</v>
      </c>
      <c r="GF3" s="1" t="str">
        <f t="shared" si="6"/>
        <v>xlswrite('G:\Mi unidad\1. PROYECTOS TELLO 2022\SCM SPILL OVERS\outputs\pobreza\densidad_g\1%\simulacion_2\synthetic_control_outputs.xlsx',synthetic_control_7,7)</v>
      </c>
      <c r="GN3" s="1" t="str">
        <f t="shared" si="7"/>
        <v>xlswrite('G:\Mi unidad\1. PROYECTOS TELLO 2022\SCM SPILL OVERS\outputs\pobreza\alimentos\1%\simulacion_2\synthetic_control_outputs.xlsx',synthetic_control_7,7);</v>
      </c>
      <c r="GU3" s="1" t="str">
        <f t="shared" si="8"/>
        <v>xlswrite('G:\Mi unidad\1. PROYECTOS TELLO 2022\SCM SPILL OVERS\outputs\pobreza\jefe_hogar\1%\simulacion_2\synthetic_control_outputs.xlsx',synthetic_control_7,7);</v>
      </c>
      <c r="HA3" s="1" t="str">
        <f t="shared" si="9"/>
        <v>xlswrite('G:\Mi unidad\1. PROYECTOS TELLO 2022\SCM SPILL OVERS\outputs\pobreza\mujeres\1%\simulacion_2\synthetic_control_outputs.xlsx',synthetic_control_7,7);</v>
      </c>
      <c r="HG3" s="1" t="str">
        <f t="shared" si="10"/>
        <v>xlswrite('G:\Mi unidad\1. PROYECTOS TELLO 2022\SCM SPILL OVERS\outputs\pobreza\criminalidad\1%\simulacion_2\synthetic_control_outputs.xlsx',synthetic_control_7,7);</v>
      </c>
      <c r="HN3">
        <v>1</v>
      </c>
      <c r="HO3" t="str">
        <f>"p_value_vec_"&amp;HN3&amp;" = zeros(1,S);"</f>
        <v>p_value_vec_1 = zeros(1,S);</v>
      </c>
      <c r="HU3">
        <v>1</v>
      </c>
      <c r="HV3" t="str">
        <f>"spillover_test_"&amp;HU3&amp;" = zeros(1,S);"</f>
        <v>spillover_test_1 = zeros(1,S);</v>
      </c>
      <c r="IB3">
        <v>1</v>
      </c>
      <c r="IC3" t="str">
        <f>"xlswrite('G:\Mi unidad\1. PROYECTOS TELLO 2022\SCM SPILL OVERS\outputs\pobreza\bajo_niv_educ\1%\simulacion_2\output_tests.xlsx',ub_vec_"&amp;IB3&amp;"','ub_vec_"&amp;IB3&amp;"');"</f>
        <v>xlswrite('G:\Mi unidad\1. PROYECTOS TELLO 2022\SCM SPILL OVERS\outputs\pobreza\bajo_niv_educ\1%\simulacion_2\output_tests.xlsx',ub_vec_1','ub_vec_1');</v>
      </c>
      <c r="IP3">
        <v>1</v>
      </c>
      <c r="IQ3" t="str">
        <f>"xlswrite('G:\Mi unidad\1. PROYECTOS TELLO 2022\SCM SPILL OVERS\outputs\pobreza\bajo_ingreso\1%\simulacion_2\output_tests.xlsx',ub_vec_"&amp;IP3&amp;"','ub_vec_"&amp;IP3&amp;"');"</f>
        <v>xlswrite('G:\Mi unidad\1. PROYECTOS TELLO 2022\SCM SPILL OVERS\outputs\pobreza\bajo_ingreso\1%\simulacion_2\output_tests.xlsx',ub_vec_1','ub_vec_1');</v>
      </c>
      <c r="JB3">
        <v>1</v>
      </c>
      <c r="JC3" t="str">
        <f>"xlswrite('G:\Mi unidad\1. PROYECTOS TELLO 2022\SCM SPILL OVERS\outputs\pobreza\densidad\1%\simulacion_2\output_tests.xlsx',ub_vec_"&amp;JB3&amp;"','ub_vec_"&amp;JB3&amp;"');"</f>
        <v>xlswrite('G:\Mi unidad\1. PROYECTOS TELLO 2022\SCM SPILL OVERS\outputs\pobreza\densidad\1%\simulacion_2\output_tests.xlsx',ub_vec_1','ub_vec_1');</v>
      </c>
      <c r="JN3">
        <v>1</v>
      </c>
      <c r="JO3" t="str">
        <f>"xlswrite('G:\Mi unidad\1. PROYECTOS TELLO 2022\SCM SPILL OVERS\outputs\pobreza\densidad_g\1%\simulacion_2\output_tests.xlsx',ub_vec_"&amp;JN3&amp;"','ub_vec_"&amp;JN3&amp;"');"</f>
        <v>xlswrite('G:\Mi unidad\1. PROYECTOS TELLO 2022\SCM SPILL OVERS\outputs\pobreza\densidad_g\1%\simulacion_2\output_tests.xlsx',ub_vec_1','ub_vec_1');</v>
      </c>
      <c r="JZ3">
        <v>1</v>
      </c>
      <c r="KA3" t="str">
        <f>"xlswrite('G:\Mi unidad\1. PROYECTOS TELLO 2022\SCM SPILL OVERS\outputs\pobreza\distancia_centro_salud\1%\simulacion_2\output_tests.xlsx',ub_vec_"&amp;JZ3&amp;"','ub_vec_"&amp;JZ3&amp;"');"</f>
        <v>xlswrite('G:\Mi unidad\1. PROYECTOS TELLO 2022\SCM SPILL OVERS\outputs\pobreza\distancia_centro_salud\1%\simulacion_2\output_tests.xlsx',ub_vec_1','ub_vec_1');</v>
      </c>
      <c r="KM3">
        <v>1</v>
      </c>
      <c r="KN3" t="str">
        <f>"xlswrite('G:\Mi unidad\1. PROYECTOS TELLO 2022\SCM SPILL OVERS\outputs\pobreza\informalidad\1%\simulacion_2\output_tests.xlsx',ub_vec_"&amp;KM3&amp;"','ub_vec_"&amp;KM3&amp;"');"</f>
        <v>xlswrite('G:\Mi unidad\1. PROYECTOS TELLO 2022\SCM SPILL OVERS\outputs\pobreza\informalidad\1%\simulacion_2\output_tests.xlsx',ub_vec_1','ub_vec_1');</v>
      </c>
      <c r="KZ3">
        <v>1</v>
      </c>
      <c r="LA3" t="str">
        <f>"xlswrite('G:\Mi unidad\1. PROYECTOS TELLO 2022\SCM SPILL OVERS\outputs\pobreza\alimentos\1%\simulacion_2\output_tests.xlsx',ub_vec_"&amp;KZ3&amp;"','ub_vec_"&amp;KZ3&amp;"');"</f>
        <v>xlswrite('G:\Mi unidad\1. PROYECTOS TELLO 2022\SCM SPILL OVERS\outputs\pobreza\alimentos\1%\simulacion_2\output_tests.xlsx',ub_vec_1','ub_vec_1');</v>
      </c>
      <c r="LG3">
        <v>1</v>
      </c>
      <c r="LH3" t="str">
        <f>"xlswrite('G:\Mi unidad\1. PROYECTOS TELLO 2022\SCM SPILL OVERS\outputs\pobreza\jefe_hogar\1%\simulacion_2\output_tests.xlsx',ub_vec_"&amp;LG3&amp;"','ub_vec_"&amp;LG3&amp;"');"</f>
        <v>xlswrite('G:\Mi unidad\1. PROYECTOS TELLO 2022\SCM SPILL OVERS\outputs\pobreza\jefe_hogar\1%\simulacion_2\output_tests.xlsx',ub_vec_1','ub_vec_1');</v>
      </c>
      <c r="LN3">
        <v>1</v>
      </c>
      <c r="LO3" t="str">
        <f>"xlswrite('G:\Mi unidad\1. PROYECTOS TELLO 2022\SCM SPILL OVERS\outputs\pobreza\mujeres\1%\simulacion_2\output_tests.xlsx',ub_vec_"&amp;LN3&amp;"','ub_vec_"&amp;LN3&amp;"');"</f>
        <v>xlswrite('G:\Mi unidad\1. PROYECTOS TELLO 2022\SCM SPILL OVERS\outputs\pobreza\mujeres\1%\simulacion_2\output_tests.xlsx',ub_vec_1','ub_vec_1');</v>
      </c>
      <c r="LZ3">
        <v>1</v>
      </c>
      <c r="MA3" t="str">
        <f>"xlswrite('G:\Mi unidad\1. PROYECTOS TELLO 2022\SCM SPILL OVERS\outputs\pobreza\criminalidad\1%\simulacion_2\output_tests.xlsx',ub_vec_"&amp;LZ3&amp;"','ub_vec_"&amp;LZ3&amp;"');"</f>
        <v>xlswrite('G:\Mi unidad\1. PROYECTOS TELLO 2022\SCM SPILL OVERS\outputs\pobreza\criminalidad\1%\simulacion_2\output_tests.xlsx',ub_vec_1','ub_vec_1');</v>
      </c>
    </row>
    <row r="4" spans="1:339" x14ac:dyDescent="0.3">
      <c r="A4">
        <v>10</v>
      </c>
      <c r="B4" s="1" t="str">
        <f t="shared" si="11"/>
        <v>[data_10,provincias_10,~] = xlsread('BD_pobre_est_1_provincia_10.xlsx');</v>
      </c>
      <c r="E4" s="1" t="str">
        <f t="shared" si="12"/>
        <v>provincia_10 = unique(provincias_10(2:end,1));</v>
      </c>
      <c r="J4" s="1" t="s">
        <v>6</v>
      </c>
      <c r="O4" s="1" t="str">
        <f t="shared" si="13"/>
        <v>pobreza_10 = reshape(data_10(:,2),T+S,N);</v>
      </c>
      <c r="T4" s="1" t="str">
        <f t="shared" si="14"/>
        <v xml:space="preserve">pobreza_10 = pobreza_10'; </v>
      </c>
      <c r="X4" s="1" t="str">
        <f t="shared" si="15"/>
        <v>tratado_10 = pobreza_10(1,:);</v>
      </c>
      <c r="AC4" s="1" t="str">
        <f>"pobreza_"&amp;A4&amp;"(1,:) = [];"</f>
        <v>pobreza_10(1,:) = [];</v>
      </c>
      <c r="AI4" s="1" t="str">
        <f t="shared" si="0"/>
        <v>pobreza_10 = [tratado_10;pobreza_10];</v>
      </c>
      <c r="AN4" s="1" t="str">
        <f t="shared" ref="AN4:AN60" si="22">"Y_"&amp;A4&amp;" = pobreza_"&amp;A4&amp;"; % outcome matrix"</f>
        <v>Y_10 = pobreza_10; % outcome matrix</v>
      </c>
      <c r="AS4" s="1" t="str">
        <f t="shared" ref="AS4:AS60" si="23">"Y_pre_"&amp;A4&amp;" = Y_"&amp;A4&amp;"(:,1:T);"</f>
        <v>Y_pre_10 = Y_10(:,1:T);</v>
      </c>
      <c r="AW4" s="1" t="str">
        <f t="shared" ref="AW4:AW60" si="24">"Y_post_"&amp;A4&amp;" = Y_"&amp;A4&amp;"(:,T+1:end);"</f>
        <v>Y_post_10 = Y_10(:,T+1:end);</v>
      </c>
      <c r="BA4" s="1" t="str">
        <f t="shared" ref="BA4:BA60" si="25">"[a_hat_"&amp;A4&amp;",B_hat_"&amp;A4&amp;"] = scm_batch(Y_pre_"&amp;A4&amp;");"</f>
        <v>[a_hat_10,B_hat_10] = scm_batch(Y_pre_10);</v>
      </c>
      <c r="BF4" s="1" t="str">
        <f t="shared" si="16"/>
        <v>synthetic_control_10 = a_hat_10(1)+B_hat_10(1,:)*Y_10;</v>
      </c>
      <c r="BL4">
        <v>1</v>
      </c>
      <c r="BM4" s="1" t="str">
        <f>"A_"&amp;BL2&amp;"(:,ind_"&amp;BL2&amp;" == 0) = [];"</f>
        <v>A_1(:,ind_1 == 0) = [];</v>
      </c>
      <c r="BR4">
        <v>1</v>
      </c>
      <c r="BS4" s="1" t="str">
        <f>"ind_"&amp;BR2&amp;" = xlsread('spillover_bajo_niv_educ_"&amp;BR2&amp;".xlsx')"</f>
        <v>ind_1 = xlsread('spillover_bajo_niv_educ_1.xlsx')</v>
      </c>
      <c r="BX4">
        <v>1</v>
      </c>
      <c r="BY4" s="1" t="str">
        <f>"ind_"&amp;BX2&amp;" = xlsread('spillover_bajo_ingreso_"&amp;BX2&amp;".xlsx')"</f>
        <v>ind_1 = xlsread('spillover_bajo_ingreso_1.xlsx')</v>
      </c>
      <c r="CD4">
        <v>1</v>
      </c>
      <c r="CE4" s="1" t="str">
        <f>"ind_"&amp;CD2&amp;" = xlsread('spillover_densidad_"&amp;CD2&amp;".xlsx')"</f>
        <v>ind_1 = xlsread('spillover_densidad_1.xlsx')</v>
      </c>
      <c r="CJ4">
        <v>1</v>
      </c>
      <c r="CK4" s="1" t="str">
        <f>"ind_"&amp;CJ2&amp;" = xlsread('spillover_tiempo_cs_"&amp;CJ2&amp;".xlsx')"</f>
        <v>ind_1 = xlsread('spillover_tiempo_cs_1.xlsx')</v>
      </c>
      <c r="CQ4">
        <v>1</v>
      </c>
      <c r="CR4" t="s">
        <v>112</v>
      </c>
      <c r="CV4">
        <v>1</v>
      </c>
      <c r="CW4" t="s">
        <v>113</v>
      </c>
      <c r="DA4">
        <v>1</v>
      </c>
      <c r="DB4" t="s">
        <v>114</v>
      </c>
      <c r="DF4">
        <v>1</v>
      </c>
      <c r="DG4" t="s">
        <v>115</v>
      </c>
      <c r="DK4" s="1" t="str">
        <f t="shared" si="17"/>
        <v>M_hat_10 = (eye(N)-B_hat_10)'*(eye(N)-B_hat_10);</v>
      </c>
      <c r="DQ4" s="1" t="str">
        <f t="shared" si="18"/>
        <v>synthetic_control_sp_10 = a_hat_10(1)+B_hat_10(1,:)*Y_10;</v>
      </c>
      <c r="DW4" s="1" t="s">
        <v>41</v>
      </c>
      <c r="EA4">
        <v>1</v>
      </c>
      <c r="EB4" s="1" t="str">
        <f>"Y_Ts_"&amp;EA4&amp;" = Y_"&amp;EA4&amp;"(:,T+s);"</f>
        <v>Y_Ts_1 = Y_1(:,T+s);</v>
      </c>
      <c r="EL4" s="1" t="str">
        <f t="shared" si="19"/>
        <v>synthetic_control_10=synthetic_control_10'</v>
      </c>
      <c r="EQ4" s="1" t="str">
        <f t="shared" si="20"/>
        <v>synthetic_control_sp_10=synthetic_control_sp_10'</v>
      </c>
      <c r="EV4" s="1" t="str">
        <f t="shared" si="21"/>
        <v>tratado_10=tratado_10'</v>
      </c>
      <c r="EZ4" s="1" t="str">
        <f t="shared" si="1"/>
        <v>xlswrite('G:\Mi unidad\1. PROYECTOS TELLO 2022\SCM SPILL OVERS\outputs\pobreza\distancia_centro_salud\1%\simulacion_2\synthetic_control_outputs.xlsx',synthetic_control_10,10)</v>
      </c>
      <c r="FG4" s="1" t="str">
        <f t="shared" si="2"/>
        <v>xlswrite('G:\Mi unidad\1. PROYECTOS TELLO 2022\SCM SPILL OVERS\outputs\pobreza\informalidad\1%\simulacion_2\synthetic_control_outputs.xlsx',synthetic_control_10,10)</v>
      </c>
      <c r="FM4" s="1" t="str">
        <f t="shared" si="3"/>
        <v>xlswrite('G:\Mi unidad\1. PROYECTOS TELLO 2022\SCM SPILL OVERS\outputs\pobreza\densidad\1%\simulacion_2\synthetic_control_outputs.xlsx',synthetic_control_10,10)</v>
      </c>
      <c r="FT4" s="1" t="str">
        <f t="shared" si="4"/>
        <v>xlswrite('G:\Mi unidad\1. PROYECTOS TELLO 2022\SCM SPILL OVERS\outputs\pobreza\bajo_niv_educ\1%\simulacion_2\synthetic_control_outputs.xlsx',synthetic_control_10,10)</v>
      </c>
      <c r="FZ4" s="1" t="str">
        <f t="shared" si="5"/>
        <v>xlswrite('G:\Mi unidad\1. PROYECTOS TELLO 2022\SCM SPILL OVERS\outputs\pobreza\bajo_ingreso\1%\simulacion_2\synthetic_control_outputs.xlsx',synthetic_control_10,10)</v>
      </c>
      <c r="GF4" s="1" t="str">
        <f t="shared" si="6"/>
        <v>xlswrite('G:\Mi unidad\1. PROYECTOS TELLO 2022\SCM SPILL OVERS\outputs\pobreza\densidad_g\1%\simulacion_2\synthetic_control_outputs.xlsx',synthetic_control_10,10)</v>
      </c>
      <c r="GN4" s="1" t="str">
        <f t="shared" si="7"/>
        <v>xlswrite('G:\Mi unidad\1. PROYECTOS TELLO 2022\SCM SPILL OVERS\outputs\pobreza\alimentos\1%\simulacion_2\synthetic_control_outputs.xlsx',synthetic_control_10,10);</v>
      </c>
      <c r="GU4" s="1" t="str">
        <f t="shared" si="8"/>
        <v>xlswrite('G:\Mi unidad\1. PROYECTOS TELLO 2022\SCM SPILL OVERS\outputs\pobreza\jefe_hogar\1%\simulacion_2\synthetic_control_outputs.xlsx',synthetic_control_10,10);</v>
      </c>
      <c r="HA4" s="1" t="str">
        <f t="shared" si="9"/>
        <v>xlswrite('G:\Mi unidad\1. PROYECTOS TELLO 2022\SCM SPILL OVERS\outputs\pobreza\mujeres\1%\simulacion_2\synthetic_control_outputs.xlsx',synthetic_control_10,10);</v>
      </c>
      <c r="HG4" s="1" t="str">
        <f t="shared" si="10"/>
        <v>xlswrite('G:\Mi unidad\1. PROYECTOS TELLO 2022\SCM SPILL OVERS\outputs\pobreza\criminalidad\1%\simulacion_2\synthetic_control_outputs.xlsx',synthetic_control_10,10);</v>
      </c>
      <c r="HN4">
        <v>1</v>
      </c>
      <c r="HO4" t="str">
        <f>"lb_vec_"&amp;HN4&amp;" = zeros(1,S);"</f>
        <v>lb_vec_1 = zeros(1,S);</v>
      </c>
      <c r="HU4">
        <v>1</v>
      </c>
      <c r="HV4" t="s">
        <v>35</v>
      </c>
      <c r="IB4">
        <v>1</v>
      </c>
      <c r="IC4" t="str">
        <f>"xlswrite('G:\Mi unidad\1. PROYECTOS TELLO 2022\SCM SPILL OVERS\outputs\pobreza\bajo_niv_educ\1%\simulacion_2\output_tests.xlsx',p_value_vec_"&amp;IB4&amp;"','p_value_vec_"&amp;IB4&amp;"');"</f>
        <v>xlswrite('G:\Mi unidad\1. PROYECTOS TELLO 2022\SCM SPILL OVERS\outputs\pobreza\bajo_niv_educ\1%\simulacion_2\output_tests.xlsx',p_value_vec_1','p_value_vec_1');</v>
      </c>
      <c r="IP4">
        <v>1</v>
      </c>
      <c r="IQ4" t="str">
        <f>"xlswrite('G:\Mi unidad\1. PROYECTOS TELLO 2022\SCM SPILL OVERS\outputs\pobreza\bajo_ingreso\1%\simulacion_2\output_tests.xlsx',p_value_vec_"&amp;IP4&amp;"','p_value_vec_"&amp;IP4&amp;"');"</f>
        <v>xlswrite('G:\Mi unidad\1. PROYECTOS TELLO 2022\SCM SPILL OVERS\outputs\pobreza\bajo_ingreso\1%\simulacion_2\output_tests.xlsx',p_value_vec_1','p_value_vec_1');</v>
      </c>
      <c r="JB4">
        <v>1</v>
      </c>
      <c r="JC4" t="str">
        <f>"xlswrite('G:\Mi unidad\1. PROYECTOS TELLO 2022\SCM SPILL OVERS\outputs\pobreza\densidad\1%\simulacion_2\output_tests.xlsx',p_value_vec_"&amp;JB4&amp;"','p_value_vec_"&amp;JB4&amp;"');"</f>
        <v>xlswrite('G:\Mi unidad\1. PROYECTOS TELLO 2022\SCM SPILL OVERS\outputs\pobreza\densidad\1%\simulacion_2\output_tests.xlsx',p_value_vec_1','p_value_vec_1');</v>
      </c>
      <c r="JN4">
        <v>1</v>
      </c>
      <c r="JO4" t="str">
        <f>"xlswrite('G:\Mi unidad\1. PROYECTOS TELLO 2022\SCM SPILL OVERS\outputs\pobreza\densidad_g\1%\simulacion_2\output_tests.xlsx',p_value_vec_"&amp;JN4&amp;"','p_value_vec_"&amp;JN4&amp;"');"</f>
        <v>xlswrite('G:\Mi unidad\1. PROYECTOS TELLO 2022\SCM SPILL OVERS\outputs\pobreza\densidad_g\1%\simulacion_2\output_tests.xlsx',p_value_vec_1','p_value_vec_1');</v>
      </c>
      <c r="JZ4">
        <v>1</v>
      </c>
      <c r="KA4" t="str">
        <f>"xlswrite('G:\Mi unidad\1. PROYECTOS TELLO 2022\SCM SPILL OVERS\outputs\pobreza\distancia_centro_salud\1%\simulacion_2\output_tests.xlsx',p_value_vec_"&amp;JZ4&amp;"','p_value_vec_"&amp;JZ4&amp;"');"</f>
        <v>xlswrite('G:\Mi unidad\1. PROYECTOS TELLO 2022\SCM SPILL OVERS\outputs\pobreza\distancia_centro_salud\1%\simulacion_2\output_tests.xlsx',p_value_vec_1','p_value_vec_1');</v>
      </c>
      <c r="KM4">
        <v>1</v>
      </c>
      <c r="KN4" t="str">
        <f>"xlswrite('G:\Mi unidad\1. PROYECTOS TELLO 2022\SCM SPILL OVERS\outputs\pobreza\informalidad\1%\simulacion_2\output_tests.xlsx',p_value_vec_"&amp;KM4&amp;"','p_value_vec_"&amp;KM4&amp;"');"</f>
        <v>xlswrite('G:\Mi unidad\1. PROYECTOS TELLO 2022\SCM SPILL OVERS\outputs\pobreza\informalidad\1%\simulacion_2\output_tests.xlsx',p_value_vec_1','p_value_vec_1');</v>
      </c>
      <c r="KZ4">
        <v>1</v>
      </c>
      <c r="LA4" t="str">
        <f>"xlswrite('G:\Mi unidad\1. PROYECTOS TELLO 2022\SCM SPILL OVERS\outputs\pobreza\alimentos\1%\simulacion_2\output_tests.xlsx',p_value_vec_"&amp;KZ4&amp;"','p_value_vec_"&amp;KZ4&amp;"');"</f>
        <v>xlswrite('G:\Mi unidad\1. PROYECTOS TELLO 2022\SCM SPILL OVERS\outputs\pobreza\alimentos\1%\simulacion_2\output_tests.xlsx',p_value_vec_1','p_value_vec_1');</v>
      </c>
      <c r="LG4">
        <v>1</v>
      </c>
      <c r="LH4" t="str">
        <f>"xlswrite('G:\Mi unidad\1. PROYECTOS TELLO 2022\SCM SPILL OVERS\outputs\pobreza\jefe_hogar\1%\simulacion_2\output_tests.xlsx',p_value_vec_"&amp;LG4&amp;"','p_value_vec_"&amp;LG4&amp;"');"</f>
        <v>xlswrite('G:\Mi unidad\1. PROYECTOS TELLO 2022\SCM SPILL OVERS\outputs\pobreza\jefe_hogar\1%\simulacion_2\output_tests.xlsx',p_value_vec_1','p_value_vec_1');</v>
      </c>
      <c r="LN4">
        <v>1</v>
      </c>
      <c r="LO4" t="str">
        <f>"xlswrite('G:\Mi unidad\1. PROYECTOS TELLO 2022\SCM SPILL OVERS\outputs\pobreza\mujeres\1%\simulacion_2\output_tests.xlsx',p_value_vec_"&amp;LN4&amp;"','p_value_vec_"&amp;LN4&amp;"');"</f>
        <v>xlswrite('G:\Mi unidad\1. PROYECTOS TELLO 2022\SCM SPILL OVERS\outputs\pobreza\mujeres\1%\simulacion_2\output_tests.xlsx',p_value_vec_1','p_value_vec_1');</v>
      </c>
      <c r="LZ4">
        <v>1</v>
      </c>
      <c r="MA4" t="str">
        <f>"xlswrite('G:\Mi unidad\1. PROYECTOS TELLO 2022\SCM SPILL OVERS\outputs\pobreza\criminalidad\1%\simulacion_2\output_tests.xlsx',p_value_vec_"&amp;LZ4&amp;"','p_value_vec_"&amp;LZ4&amp;"');"</f>
        <v>xlswrite('G:\Mi unidad\1. PROYECTOS TELLO 2022\SCM SPILL OVERS\outputs\pobreza\criminalidad\1%\simulacion_2\output_tests.xlsx',p_value_vec_1','p_value_vec_1');</v>
      </c>
    </row>
    <row r="5" spans="1:339" x14ac:dyDescent="0.3">
      <c r="A5">
        <v>16</v>
      </c>
      <c r="B5" s="1" t="str">
        <f t="shared" si="11"/>
        <v>[data_16,provincias_16,~] = xlsread('BD_pobre_est_1_provincia_16.xlsx');</v>
      </c>
      <c r="E5" s="1" t="str">
        <f t="shared" si="12"/>
        <v>provincia_16 = unique(provincias_16(2:end,1));</v>
      </c>
      <c r="J5" s="1" t="s">
        <v>7</v>
      </c>
      <c r="O5" s="1" t="str">
        <f t="shared" si="13"/>
        <v>pobreza_16 = reshape(data_16(:,2),T+S,N);</v>
      </c>
      <c r="T5" s="1" t="str">
        <f t="shared" si="14"/>
        <v xml:space="preserve">pobreza_16 = pobreza_16'; </v>
      </c>
      <c r="X5" s="1" t="str">
        <f t="shared" si="15"/>
        <v>tratado_16 = pobreza_16(1,:);</v>
      </c>
      <c r="AC5" s="1" t="str">
        <f t="shared" ref="AC5:AC60" si="26">"pobreza_"&amp;A5&amp;"(1,:) = [];"</f>
        <v>pobreza_16(1,:) = [];</v>
      </c>
      <c r="AI5" s="1" t="str">
        <f t="shared" si="0"/>
        <v>pobreza_16 = [tratado_16;pobreza_16];</v>
      </c>
      <c r="AN5" s="1" t="str">
        <f t="shared" si="22"/>
        <v>Y_16 = pobreza_16; % outcome matrix</v>
      </c>
      <c r="AS5" s="1" t="str">
        <f t="shared" si="23"/>
        <v>Y_pre_16 = Y_16(:,1:T);</v>
      </c>
      <c r="AW5" s="1" t="str">
        <f t="shared" si="24"/>
        <v>Y_post_16 = Y_16(:,T+1:end);</v>
      </c>
      <c r="BA5" s="1" t="str">
        <f t="shared" si="25"/>
        <v>[a_hat_16,B_hat_16] = scm_batch(Y_pre_16);</v>
      </c>
      <c r="BF5" s="1" t="str">
        <f t="shared" si="16"/>
        <v>synthetic_control_16 = a_hat_16(1)+B_hat_16(1,:)*Y_16;</v>
      </c>
      <c r="BL5">
        <v>1</v>
      </c>
      <c r="BM5" s="1"/>
      <c r="BR5">
        <v>1</v>
      </c>
      <c r="BS5" s="1" t="str">
        <f>"A_"&amp;BR2&amp;" = eye(N);"</f>
        <v>A_1 = eye(N);</v>
      </c>
      <c r="BX5">
        <v>1</v>
      </c>
      <c r="BY5" s="1" t="str">
        <f>"A_"&amp;BX2&amp;" = eye(N);"</f>
        <v>A_1 = eye(N);</v>
      </c>
      <c r="CD5">
        <v>1</v>
      </c>
      <c r="CE5" s="1" t="str">
        <f>"A_"&amp;CD2&amp;" = eye(N);"</f>
        <v>A_1 = eye(N);</v>
      </c>
      <c r="CJ5">
        <v>1</v>
      </c>
      <c r="CK5" s="1" t="str">
        <f>"A_"&amp;CJ2&amp;" = eye(N);"</f>
        <v>A_1 = eye(N);</v>
      </c>
      <c r="CQ5">
        <v>1</v>
      </c>
      <c r="CR5" t="s">
        <v>116</v>
      </c>
      <c r="CV5">
        <v>1</v>
      </c>
      <c r="CW5" t="s">
        <v>116</v>
      </c>
      <c r="DA5">
        <v>1</v>
      </c>
      <c r="DB5" t="s">
        <v>116</v>
      </c>
      <c r="DF5">
        <v>1</v>
      </c>
      <c r="DG5" t="s">
        <v>116</v>
      </c>
      <c r="DK5" s="1" t="str">
        <f t="shared" si="17"/>
        <v>M_hat_16 = (eye(N)-B_hat_16)'*(eye(N)-B_hat_16);</v>
      </c>
      <c r="DQ5" s="1" t="str">
        <f t="shared" si="18"/>
        <v>synthetic_control_sp_16 = a_hat_16(1)+B_hat_16(1,:)*Y_16;</v>
      </c>
      <c r="DW5" s="1" t="s">
        <v>42</v>
      </c>
      <c r="EA5">
        <v>1</v>
      </c>
      <c r="EB5" s="1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1" t="str">
        <f t="shared" si="19"/>
        <v>synthetic_control_16=synthetic_control_16'</v>
      </c>
      <c r="EQ5" s="1" t="str">
        <f t="shared" si="20"/>
        <v>synthetic_control_sp_16=synthetic_control_sp_16'</v>
      </c>
      <c r="EV5" s="1" t="str">
        <f t="shared" si="21"/>
        <v>tratado_16=tratado_16'</v>
      </c>
      <c r="EZ5" s="1" t="str">
        <f t="shared" si="1"/>
        <v>xlswrite('G:\Mi unidad\1. PROYECTOS TELLO 2022\SCM SPILL OVERS\outputs\pobreza\distancia_centro_salud\1%\simulacion_2\synthetic_control_outputs.xlsx',synthetic_control_16,16)</v>
      </c>
      <c r="FG5" s="1" t="str">
        <f t="shared" si="2"/>
        <v>xlswrite('G:\Mi unidad\1. PROYECTOS TELLO 2022\SCM SPILL OVERS\outputs\pobreza\informalidad\1%\simulacion_2\synthetic_control_outputs.xlsx',synthetic_control_16,16)</v>
      </c>
      <c r="FM5" s="1" t="str">
        <f t="shared" si="3"/>
        <v>xlswrite('G:\Mi unidad\1. PROYECTOS TELLO 2022\SCM SPILL OVERS\outputs\pobreza\densidad\1%\simulacion_2\synthetic_control_outputs.xlsx',synthetic_control_16,16)</v>
      </c>
      <c r="FT5" s="1" t="str">
        <f t="shared" si="4"/>
        <v>xlswrite('G:\Mi unidad\1. PROYECTOS TELLO 2022\SCM SPILL OVERS\outputs\pobreza\bajo_niv_educ\1%\simulacion_2\synthetic_control_outputs.xlsx',synthetic_control_16,16)</v>
      </c>
      <c r="FZ5" s="1" t="str">
        <f t="shared" si="5"/>
        <v>xlswrite('G:\Mi unidad\1. PROYECTOS TELLO 2022\SCM SPILL OVERS\outputs\pobreza\bajo_ingreso\1%\simulacion_2\synthetic_control_outputs.xlsx',synthetic_control_16,16)</v>
      </c>
      <c r="GF5" s="1" t="str">
        <f t="shared" si="6"/>
        <v>xlswrite('G:\Mi unidad\1. PROYECTOS TELLO 2022\SCM SPILL OVERS\outputs\pobreza\densidad_g\1%\simulacion_2\synthetic_control_outputs.xlsx',synthetic_control_16,16)</v>
      </c>
      <c r="GN5" s="1" t="str">
        <f t="shared" si="7"/>
        <v>xlswrite('G:\Mi unidad\1. PROYECTOS TELLO 2022\SCM SPILL OVERS\outputs\pobreza\alimentos\1%\simulacion_2\synthetic_control_outputs.xlsx',synthetic_control_16,16);</v>
      </c>
      <c r="GU5" s="1" t="str">
        <f t="shared" si="8"/>
        <v>xlswrite('G:\Mi unidad\1. PROYECTOS TELLO 2022\SCM SPILL OVERS\outputs\pobreza\jefe_hogar\1%\simulacion_2\synthetic_control_outputs.xlsx',synthetic_control_16,16);</v>
      </c>
      <c r="HA5" s="1" t="str">
        <f t="shared" si="9"/>
        <v>xlswrite('G:\Mi unidad\1. PROYECTOS TELLO 2022\SCM SPILL OVERS\outputs\pobreza\mujeres\1%\simulacion_2\synthetic_control_outputs.xlsx',synthetic_control_16,16);</v>
      </c>
      <c r="HG5" s="1" t="str">
        <f t="shared" si="10"/>
        <v>xlswrite('G:\Mi unidad\1. PROYECTOS TELLO 2022\SCM SPILL OVERS\outputs\pobreza\criminalidad\1%\simulacion_2\synthetic_control_outputs.xlsx',synthetic_control_16,16);</v>
      </c>
      <c r="HN5">
        <v>1</v>
      </c>
      <c r="HO5" t="str">
        <f>"ub_vec_"&amp;HN5&amp;" = zeros(1,S);"</f>
        <v>ub_vec_1 = zeros(1,S);</v>
      </c>
      <c r="HU5">
        <v>1</v>
      </c>
      <c r="HV5" t="s">
        <v>36</v>
      </c>
      <c r="IB5">
        <v>1</v>
      </c>
      <c r="IC5" t="str">
        <f>"xlswrite('G:\Mi unidad\1. PROYECTOS TELLO 2022\SCM SPILL OVERS\outputs\pobreza\bajo_niv_educ\1%\simulacion_2\output_tests.xlsx',alpha1_hat_vec_"&amp;IB5&amp;"','alpha1_hat_vec_"&amp;IB5&amp;"');"</f>
        <v>xlswrite('G:\Mi unidad\1. PROYECTOS TELLO 2022\SCM SPILL OVERS\outputs\pobreza\bajo_niv_educ\1%\simulacion_2\output_tests.xlsx',alpha1_hat_vec_1','alpha1_hat_vec_1');</v>
      </c>
      <c r="IP5">
        <v>1</v>
      </c>
      <c r="IQ5" t="str">
        <f>"xlswrite('G:\Mi unidad\1. PROYECTOS TELLO 2022\SCM SPILL OVERS\outputs\pobreza\bajo_ingreso\1%\simulacion_2\output_tests.xlsx',alpha1_hat_vec_"&amp;IP5&amp;"','alpha1_hat_vec_"&amp;IP5&amp;"');"</f>
        <v>xlswrite('G:\Mi unidad\1. PROYECTOS TELLO 2022\SCM SPILL OVERS\outputs\pobreza\bajo_ingreso\1%\simulacion_2\output_tests.xlsx',alpha1_hat_vec_1','alpha1_hat_vec_1');</v>
      </c>
      <c r="JB5">
        <v>1</v>
      </c>
      <c r="JC5" t="str">
        <f>"xlswrite('G:\Mi unidad\1. PROYECTOS TELLO 2022\SCM SPILL OVERS\outputs\pobreza\densidad\1%\simulacion_2\output_tests.xlsx',alpha1_hat_vec_"&amp;JB5&amp;"','alpha1_hat_vec_"&amp;JB5&amp;"');"</f>
        <v>xlswrite('G:\Mi unidad\1. PROYECTOS TELLO 2022\SCM SPILL OVERS\outputs\pobreza\densidad\1%\simulacion_2\output_tests.xlsx',alpha1_hat_vec_1','alpha1_hat_vec_1');</v>
      </c>
      <c r="JN5">
        <v>1</v>
      </c>
      <c r="JO5" t="str">
        <f>"xlswrite('G:\Mi unidad\1. PROYECTOS TELLO 2022\SCM SPILL OVERS\outputs\pobreza\densidad_g\1%\simulacion_2\output_tests.xlsx',alpha1_hat_vec_"&amp;JN5&amp;"','alpha1_hat_vec_"&amp;JN5&amp;"');"</f>
        <v>xlswrite('G:\Mi unidad\1. PROYECTOS TELLO 2022\SCM SPILL OVERS\outputs\pobreza\densidad_g\1%\simulacion_2\output_tests.xlsx',alpha1_hat_vec_1','alpha1_hat_vec_1');</v>
      </c>
      <c r="JZ5">
        <v>1</v>
      </c>
      <c r="KA5" t="str">
        <f>"xlswrite('G:\Mi unidad\1. PROYECTOS TELLO 2022\SCM SPILL OVERS\outputs\pobreza\distancia_centro_salud\1%\simulacion_2\output_tests.xlsx',alpha1_hat_vec_"&amp;JZ5&amp;"','alpha1_hat_vec_"&amp;JZ5&amp;"');"</f>
        <v>xlswrite('G:\Mi unidad\1. PROYECTOS TELLO 2022\SCM SPILL OVERS\outputs\pobreza\distancia_centro_salud\1%\simulacion_2\output_tests.xlsx',alpha1_hat_vec_1','alpha1_hat_vec_1');</v>
      </c>
      <c r="KM5">
        <v>1</v>
      </c>
      <c r="KN5" t="str">
        <f>"xlswrite('G:\Mi unidad\1. PROYECTOS TELLO 2022\SCM SPILL OVERS\outputs\pobreza\informalidad\1%\simulacion_2\output_tests.xlsx',alpha1_hat_vec_"&amp;KM5&amp;"','alpha1_hat_vec_"&amp;KM5&amp;"');"</f>
        <v>xlswrite('G:\Mi unidad\1. PROYECTOS TELLO 2022\SCM SPILL OVERS\outputs\pobreza\informalidad\1%\simulacion_2\output_tests.xlsx',alpha1_hat_vec_1','alpha1_hat_vec_1');</v>
      </c>
      <c r="KZ5">
        <v>1</v>
      </c>
      <c r="LA5" t="str">
        <f>"xlswrite('G:\Mi unidad\1. PROYECTOS TELLO 2022\SCM SPILL OVERS\outputs\pobreza\alimentos\1%\simulacion_2\output_tests.xlsx',alpha1_hat_vec_"&amp;KZ5&amp;"','alpha1_hat_vec_"&amp;KZ5&amp;"');"</f>
        <v>xlswrite('G:\Mi unidad\1. PROYECTOS TELLO 2022\SCM SPILL OVERS\outputs\pobreza\alimentos\1%\simulacion_2\output_tests.xlsx',alpha1_hat_vec_1','alpha1_hat_vec_1');</v>
      </c>
      <c r="LG5">
        <v>1</v>
      </c>
      <c r="LH5" t="str">
        <f>"xlswrite('G:\Mi unidad\1. PROYECTOS TELLO 2022\SCM SPILL OVERS\outputs\pobreza\jefe_hogar\1%\simulacion_2\output_tests.xlsx',alpha1_hat_vec_"&amp;LG5&amp;"','alpha1_hat_vec_"&amp;LG5&amp;"');"</f>
        <v>xlswrite('G:\Mi unidad\1. PROYECTOS TELLO 2022\SCM SPILL OVERS\outputs\pobreza\jefe_hogar\1%\simulacion_2\output_tests.xlsx',alpha1_hat_vec_1','alpha1_hat_vec_1');</v>
      </c>
      <c r="LN5">
        <v>1</v>
      </c>
      <c r="LO5" t="str">
        <f>"xlswrite('G:\Mi unidad\1. PROYECTOS TELLO 2022\SCM SPILL OVERS\outputs\pobreza\mujeres\1%\simulacion_2\output_tests.xlsx',alpha1_hat_vec_"&amp;LN5&amp;"','alpha1_hat_vec_"&amp;LN5&amp;"');"</f>
        <v>xlswrite('G:\Mi unidad\1. PROYECTOS TELLO 2022\SCM SPILL OVERS\outputs\pobreza\mujeres\1%\simulacion_2\output_tests.xlsx',alpha1_hat_vec_1','alpha1_hat_vec_1');</v>
      </c>
      <c r="LZ5">
        <v>1</v>
      </c>
      <c r="MA5" t="str">
        <f>"xlswrite('G:\Mi unidad\1. PROYECTOS TELLO 2022\SCM SPILL OVERS\outputs\pobreza\criminalidad\1%\simulacion_2\output_tests.xlsx',alpha1_hat_vec_"&amp;LZ5&amp;"','alpha1_hat_vec_"&amp;LZ5&amp;"');"</f>
        <v>xlswrite('G:\Mi unidad\1. PROYECTOS TELLO 2022\SCM SPILL OVERS\outputs\pobreza\criminalidad\1%\simulacion_2\output_tests.xlsx',alpha1_hat_vec_1','alpha1_hat_vec_1');</v>
      </c>
    </row>
    <row r="6" spans="1:339" x14ac:dyDescent="0.3">
      <c r="A6">
        <v>17</v>
      </c>
      <c r="B6" s="1" t="str">
        <f t="shared" si="11"/>
        <v>[data_17,provincias_17,~] = xlsread('BD_pobre_est_1_provincia_17.xlsx');</v>
      </c>
      <c r="E6" s="1" t="str">
        <f t="shared" si="12"/>
        <v>provincia_17 = unique(provincias_17(2:end,1));</v>
      </c>
      <c r="O6" s="1" t="str">
        <f t="shared" si="13"/>
        <v>pobreza_17 = reshape(data_17(:,2),T+S,N);</v>
      </c>
      <c r="T6" s="1" t="str">
        <f t="shared" si="14"/>
        <v xml:space="preserve">pobreza_17 = pobreza_17'; </v>
      </c>
      <c r="X6" s="1" t="str">
        <f t="shared" si="15"/>
        <v>tratado_17 = pobreza_17(1,:);</v>
      </c>
      <c r="AC6" s="1" t="str">
        <f t="shared" si="26"/>
        <v>pobreza_17(1,:) = [];</v>
      </c>
      <c r="AI6" s="1" t="str">
        <f t="shared" si="0"/>
        <v>pobreza_17 = [tratado_17;pobreza_17];</v>
      </c>
      <c r="AN6" s="1" t="str">
        <f t="shared" si="22"/>
        <v>Y_17 = pobreza_17; % outcome matrix</v>
      </c>
      <c r="AS6" s="1" t="str">
        <f t="shared" si="23"/>
        <v>Y_pre_17 = Y_17(:,1:T);</v>
      </c>
      <c r="AW6" s="1" t="str">
        <f t="shared" si="24"/>
        <v>Y_post_17 = Y_17(:,T+1:end);</v>
      </c>
      <c r="BA6" s="1" t="str">
        <f t="shared" si="25"/>
        <v>[a_hat_17,B_hat_17] = scm_batch(Y_pre_17);</v>
      </c>
      <c r="BF6" s="1" t="str">
        <f t="shared" si="16"/>
        <v>synthetic_control_17 = a_hat_17(1)+B_hat_17(1,:)*Y_17;</v>
      </c>
      <c r="BL6">
        <v>1</v>
      </c>
      <c r="BR6">
        <v>1</v>
      </c>
      <c r="BS6" s="1" t="str">
        <f>"A_"&amp;BR2&amp;"(:,ind_"&amp;BR2&amp;" == 0) = [];"</f>
        <v>A_1(:,ind_1 == 0) = [];</v>
      </c>
      <c r="BX6">
        <v>1</v>
      </c>
      <c r="BY6" s="1" t="str">
        <f>"A_"&amp;BX2&amp;"(:,ind_"&amp;BX2&amp;" == 0) = [];"</f>
        <v>A_1(:,ind_1 == 0) = [];</v>
      </c>
      <c r="CD6">
        <v>1</v>
      </c>
      <c r="CE6" s="1" t="str">
        <f>"A_"&amp;CD2&amp;"(:,ind_"&amp;CD2&amp;" == 0) = [];"</f>
        <v>A_1(:,ind_1 == 0) = [];</v>
      </c>
      <c r="CJ6">
        <v>1</v>
      </c>
      <c r="CK6" s="1" t="str">
        <f>"A_"&amp;CJ2&amp;"(:,ind_"&amp;CJ2&amp;" == 0) = [];"</f>
        <v>A_1(:,ind_1 == 0) = [];</v>
      </c>
      <c r="CQ6">
        <v>1</v>
      </c>
      <c r="CR6" t="s">
        <v>117</v>
      </c>
      <c r="CV6">
        <v>1</v>
      </c>
      <c r="CW6" t="s">
        <v>117</v>
      </c>
      <c r="DA6">
        <v>1</v>
      </c>
      <c r="DB6" t="s">
        <v>117</v>
      </c>
      <c r="DF6">
        <v>1</v>
      </c>
      <c r="DG6" t="s">
        <v>117</v>
      </c>
      <c r="DK6" s="1" t="str">
        <f t="shared" si="17"/>
        <v>M_hat_17 = (eye(N)-B_hat_17)'*(eye(N)-B_hat_17);</v>
      </c>
      <c r="DQ6" s="1" t="str">
        <f t="shared" si="18"/>
        <v>synthetic_control_sp_17 = a_hat_17(1)+B_hat_17(1,:)*Y_17;</v>
      </c>
      <c r="DW6" s="1" t="s">
        <v>43</v>
      </c>
      <c r="EA6">
        <v>1</v>
      </c>
      <c r="EB6" s="1" t="str">
        <f>"alpha_hat_"&amp;EA6&amp;" = A_"&amp;EA6&amp;"*gamma_hat_"&amp;EA6&amp;";"</f>
        <v>alpha_hat_1 = A_1*gamma_hat_1;</v>
      </c>
      <c r="EL6" s="1" t="str">
        <f t="shared" si="19"/>
        <v>synthetic_control_17=synthetic_control_17'</v>
      </c>
      <c r="EQ6" s="1" t="str">
        <f t="shared" si="20"/>
        <v>synthetic_control_sp_17=synthetic_control_sp_17'</v>
      </c>
      <c r="EV6" s="1" t="str">
        <f t="shared" si="21"/>
        <v>tratado_17=tratado_17'</v>
      </c>
      <c r="EZ6" s="1" t="str">
        <f t="shared" si="1"/>
        <v>xlswrite('G:\Mi unidad\1. PROYECTOS TELLO 2022\SCM SPILL OVERS\outputs\pobreza\distancia_centro_salud\1%\simulacion_2\synthetic_control_outputs.xlsx',synthetic_control_17,17)</v>
      </c>
      <c r="FG6" s="1" t="str">
        <f t="shared" si="2"/>
        <v>xlswrite('G:\Mi unidad\1. PROYECTOS TELLO 2022\SCM SPILL OVERS\outputs\pobreza\informalidad\1%\simulacion_2\synthetic_control_outputs.xlsx',synthetic_control_17,17)</v>
      </c>
      <c r="FM6" s="1" t="str">
        <f t="shared" si="3"/>
        <v>xlswrite('G:\Mi unidad\1. PROYECTOS TELLO 2022\SCM SPILL OVERS\outputs\pobreza\densidad\1%\simulacion_2\synthetic_control_outputs.xlsx',synthetic_control_17,17)</v>
      </c>
      <c r="FT6" s="1" t="str">
        <f t="shared" si="4"/>
        <v>xlswrite('G:\Mi unidad\1. PROYECTOS TELLO 2022\SCM SPILL OVERS\outputs\pobreza\bajo_niv_educ\1%\simulacion_2\synthetic_control_outputs.xlsx',synthetic_control_17,17)</v>
      </c>
      <c r="FZ6" s="1" t="str">
        <f t="shared" si="5"/>
        <v>xlswrite('G:\Mi unidad\1. PROYECTOS TELLO 2022\SCM SPILL OVERS\outputs\pobreza\bajo_ingreso\1%\simulacion_2\synthetic_control_outputs.xlsx',synthetic_control_17,17)</v>
      </c>
      <c r="GF6" s="1" t="str">
        <f t="shared" si="6"/>
        <v>xlswrite('G:\Mi unidad\1. PROYECTOS TELLO 2022\SCM SPILL OVERS\outputs\pobreza\densidad_g\1%\simulacion_2\synthetic_control_outputs.xlsx',synthetic_control_17,17)</v>
      </c>
      <c r="GN6" s="1" t="str">
        <f t="shared" si="7"/>
        <v>xlswrite('G:\Mi unidad\1. PROYECTOS TELLO 2022\SCM SPILL OVERS\outputs\pobreza\alimentos\1%\simulacion_2\synthetic_control_outputs.xlsx',synthetic_control_17,17);</v>
      </c>
      <c r="GU6" s="1" t="str">
        <f t="shared" si="8"/>
        <v>xlswrite('G:\Mi unidad\1. PROYECTOS TELLO 2022\SCM SPILL OVERS\outputs\pobreza\jefe_hogar\1%\simulacion_2\synthetic_control_outputs.xlsx',synthetic_control_17,17);</v>
      </c>
      <c r="HA6" s="1" t="str">
        <f t="shared" si="9"/>
        <v>xlswrite('G:\Mi unidad\1. PROYECTOS TELLO 2022\SCM SPILL OVERS\outputs\pobreza\mujeres\1%\simulacion_2\synthetic_control_outputs.xlsx',synthetic_control_17,17);</v>
      </c>
      <c r="HG6" s="1" t="str">
        <f t="shared" si="10"/>
        <v>xlswrite('G:\Mi unidad\1. PROYECTOS TELLO 2022\SCM SPILL OVERS\outputs\pobreza\criminalidad\1%\simulacion_2\synthetic_control_outputs.xlsx',synthetic_control_17,17);</v>
      </c>
      <c r="HN6">
        <v>1</v>
      </c>
      <c r="HO6" t="s">
        <v>35</v>
      </c>
      <c r="HU6">
        <v>1</v>
      </c>
      <c r="HV6" t="s">
        <v>37</v>
      </c>
      <c r="IB6">
        <v>1</v>
      </c>
      <c r="IC6" t="str">
        <f>"xlswrite('G:\Mi unidad\1. PROYECTOS TELLO 2022\SCM SPILL OVERS\outputs\pobreza\bajo_niv_educ\1%\simulacion_2\output_tests.xlsx',spillover_test_"&amp;IB6&amp;"','sp_test_"&amp;IB6&amp;"');"</f>
        <v>xlswrite('G:\Mi unidad\1. PROYECTOS TELLO 2022\SCM SPILL OVERS\outputs\pobreza\bajo_niv_educ\1%\simulacion_2\output_tests.xlsx',spillover_test_1','sp_test_1');</v>
      </c>
      <c r="IP6">
        <v>1</v>
      </c>
      <c r="IQ6" t="str">
        <f>"xlswrite('G:\Mi unidad\1. PROYECTOS TELLO 2022\SCM SPILL OVERS\outputs\pobreza\bajo_ingreso\1%\simulacion_2\output_tests.xlsx',spillover_test_"&amp;IP6&amp;"','sp_test_"&amp;IP6&amp;"');"</f>
        <v>xlswrite('G:\Mi unidad\1. PROYECTOS TELLO 2022\SCM SPILL OVERS\outputs\pobreza\bajo_ingreso\1%\simulacion_2\output_tests.xlsx',spillover_test_1','sp_test_1');</v>
      </c>
      <c r="JB6">
        <v>1</v>
      </c>
      <c r="JC6" t="str">
        <f>"xlswrite('G:\Mi unidad\1. PROYECTOS TELLO 2022\SCM SPILL OVERS\outputs\pobreza\densidad\1%\simulacion_2\output_tests.xlsx',spillover_test_"&amp;JB6&amp;"','sp_test_"&amp;JB6&amp;"');"</f>
        <v>xlswrite('G:\Mi unidad\1. PROYECTOS TELLO 2022\SCM SPILL OVERS\outputs\pobreza\densidad\1%\simulacion_2\output_tests.xlsx',spillover_test_1','sp_test_1');</v>
      </c>
      <c r="JN6">
        <v>1</v>
      </c>
      <c r="JO6" t="str">
        <f>"xlswrite('G:\Mi unidad\1. PROYECTOS TELLO 2022\SCM SPILL OVERS\outputs\pobreza\densidad_g\1%\simulacion_2\output_tests.xlsx',spillover_test_"&amp;JN6&amp;"','sp_test_"&amp;JN6&amp;"');"</f>
        <v>xlswrite('G:\Mi unidad\1. PROYECTOS TELLO 2022\SCM SPILL OVERS\outputs\pobreza\densidad_g\1%\simulacion_2\output_tests.xlsx',spillover_test_1','sp_test_1');</v>
      </c>
      <c r="JZ6">
        <v>1</v>
      </c>
      <c r="KA6" t="str">
        <f>"xlswrite('G:\Mi unidad\1. PROYECTOS TELLO 2022\SCM SPILL OVERS\outputs\pobreza\distancia_centro_salud\1%\simulacion_2\output_tests.xlsx',spillover_test_"&amp;JZ6&amp;"','sp_test_"&amp;JZ6&amp;"');"</f>
        <v>xlswrite('G:\Mi unidad\1. PROYECTOS TELLO 2022\SCM SPILL OVERS\outputs\pobreza\distancia_centro_salud\1%\simulacion_2\output_tests.xlsx',spillover_test_1','sp_test_1');</v>
      </c>
      <c r="KM6">
        <v>1</v>
      </c>
      <c r="KN6" t="str">
        <f>"xlswrite('G:\Mi unidad\1. PROYECTOS TELLO 2022\SCM SPILL OVERS\outputs\pobreza\informalidad\1%\simulacion_2\output_tests.xlsx',spillover_test_"&amp;KM6&amp;"','sp_test_"&amp;KM6&amp;"');"</f>
        <v>xlswrite('G:\Mi unidad\1. PROYECTOS TELLO 2022\SCM SPILL OVERS\outputs\pobreza\informalidad\1%\simulacion_2\output_tests.xlsx',spillover_test_1','sp_test_1');</v>
      </c>
      <c r="KZ6">
        <v>1</v>
      </c>
      <c r="LA6" t="str">
        <f>"xlswrite('G:\Mi unidad\1. PROYECTOS TELLO 2022\SCM SPILL OVERS\outputs\pobreza\alimentos\1%\simulacion_2\output_tests.xlsx',spillover_test_"&amp;KZ6&amp;"','sp_test_"&amp;KZ6&amp;"');"</f>
        <v>xlswrite('G:\Mi unidad\1. PROYECTOS TELLO 2022\SCM SPILL OVERS\outputs\pobreza\alimentos\1%\simulacion_2\output_tests.xlsx',spillover_test_1','sp_test_1');</v>
      </c>
      <c r="LG6">
        <v>1</v>
      </c>
      <c r="LH6" t="str">
        <f>"xlswrite('G:\Mi unidad\1. PROYECTOS TELLO 2022\SCM SPILL OVERS\outputs\pobreza\jefe_hogar\1%\simulacion_2\output_tests.xlsx',spillover_test_"&amp;LG6&amp;"','sp_test_"&amp;LG6&amp;"');"</f>
        <v>xlswrite('G:\Mi unidad\1. PROYECTOS TELLO 2022\SCM SPILL OVERS\outputs\pobreza\jefe_hogar\1%\simulacion_2\output_tests.xlsx',spillover_test_1','sp_test_1');</v>
      </c>
      <c r="LN6">
        <v>1</v>
      </c>
      <c r="LO6" t="str">
        <f>"xlswrite('G:\Mi unidad\1. PROYECTOS TELLO 2022\SCM SPILL OVERS\outputs\pobreza\mujeres\1%\simulacion_2\output_tests.xlsx',spillover_test_"&amp;LN6&amp;"','sp_test_"&amp;LN6&amp;"');"</f>
        <v>xlswrite('G:\Mi unidad\1. PROYECTOS TELLO 2022\SCM SPILL OVERS\outputs\pobreza\mujeres\1%\simulacion_2\output_tests.xlsx',spillover_test_1','sp_test_1');</v>
      </c>
      <c r="LZ6">
        <v>1</v>
      </c>
      <c r="MA6" t="str">
        <f>"xlswrite('G:\Mi unidad\1. PROYECTOS TELLO 2022\SCM SPILL OVERS\outputs\pobreza\criminalidad\1%\simulacion_2\output_tests.xlsx',spillover_test_"&amp;LZ6&amp;"','sp_test_"&amp;LZ6&amp;"');"</f>
        <v>xlswrite('G:\Mi unidad\1. PROYECTOS TELLO 2022\SCM SPILL OVERS\outputs\pobreza\criminalidad\1%\simulacion_2\output_tests.xlsx',spillover_test_1','sp_test_1');</v>
      </c>
    </row>
    <row r="7" spans="1:339" x14ac:dyDescent="0.3">
      <c r="A7">
        <v>18</v>
      </c>
      <c r="B7" s="1" t="str">
        <f t="shared" si="11"/>
        <v>[data_18,provincias_18,~] = xlsread('BD_pobre_est_1_provincia_18.xlsx');</v>
      </c>
      <c r="E7" s="1" t="str">
        <f t="shared" si="12"/>
        <v>provincia_18 = unique(provincias_18(2:end,1));</v>
      </c>
      <c r="O7" s="1" t="str">
        <f t="shared" si="13"/>
        <v>pobreza_18 = reshape(data_18(:,2),T+S,N);</v>
      </c>
      <c r="T7" s="1" t="str">
        <f t="shared" si="14"/>
        <v xml:space="preserve">pobreza_18 = pobreza_18'; </v>
      </c>
      <c r="X7" s="1" t="str">
        <f t="shared" si="15"/>
        <v>tratado_18 = pobreza_18(1,:);</v>
      </c>
      <c r="AC7" s="1" t="str">
        <f t="shared" si="26"/>
        <v>pobreza_18(1,:) = [];</v>
      </c>
      <c r="AI7" s="1" t="str">
        <f t="shared" si="0"/>
        <v>pobreza_18 = [tratado_18;pobreza_18];</v>
      </c>
      <c r="AN7" s="1" t="str">
        <f t="shared" si="22"/>
        <v>Y_18 = pobreza_18; % outcome matrix</v>
      </c>
      <c r="AS7" s="1" t="str">
        <f t="shared" si="23"/>
        <v>Y_pre_18 = Y_18(:,1:T);</v>
      </c>
      <c r="AW7" s="1" t="str">
        <f t="shared" si="24"/>
        <v>Y_post_18 = Y_18(:,T+1:end);</v>
      </c>
      <c r="BA7" s="1" t="str">
        <f t="shared" si="25"/>
        <v>[a_hat_18,B_hat_18] = scm_batch(Y_pre_18);</v>
      </c>
      <c r="BF7" s="1" t="str">
        <f t="shared" si="16"/>
        <v>synthetic_control_18 = a_hat_18(1)+B_hat_18(1,:)*Y_18;</v>
      </c>
      <c r="BL7">
        <v>7</v>
      </c>
      <c r="BM7" s="1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118</v>
      </c>
      <c r="CV7">
        <v>7</v>
      </c>
      <c r="CW7" t="s">
        <v>118</v>
      </c>
      <c r="DA7">
        <v>7</v>
      </c>
      <c r="DB7" t="s">
        <v>118</v>
      </c>
      <c r="DF7">
        <v>7</v>
      </c>
      <c r="DG7" t="s">
        <v>118</v>
      </c>
      <c r="DK7" s="1" t="str">
        <f t="shared" si="17"/>
        <v>M_hat_18 = (eye(N)-B_hat_18)'*(eye(N)-B_hat_18);</v>
      </c>
      <c r="DQ7" s="1" t="str">
        <f t="shared" si="18"/>
        <v>synthetic_control_sp_18 = a_hat_18(1)+B_hat_18(1,:)*Y_18;</v>
      </c>
      <c r="DW7" s="1" t="s">
        <v>44</v>
      </c>
      <c r="EA7">
        <v>1</v>
      </c>
      <c r="EB7" s="1" t="str">
        <f>"alpha1_hat_vec_"&amp;EA7&amp;"(s) = alpha_hat_"&amp;EA7&amp;"(1);"</f>
        <v>alpha1_hat_vec_1(s) = alpha_hat_1(1);</v>
      </c>
      <c r="EL7" s="1" t="str">
        <f t="shared" si="19"/>
        <v>synthetic_control_18=synthetic_control_18'</v>
      </c>
      <c r="EQ7" s="1" t="str">
        <f t="shared" si="20"/>
        <v>synthetic_control_sp_18=synthetic_control_sp_18'</v>
      </c>
      <c r="EV7" s="1" t="str">
        <f t="shared" si="21"/>
        <v>tratado_18=tratado_18'</v>
      </c>
      <c r="EZ7" s="1" t="str">
        <f t="shared" si="1"/>
        <v>xlswrite('G:\Mi unidad\1. PROYECTOS TELLO 2022\SCM SPILL OVERS\outputs\pobreza\distancia_centro_salud\1%\simulacion_2\synthetic_control_outputs.xlsx',synthetic_control_18,18)</v>
      </c>
      <c r="FG7" s="1" t="str">
        <f t="shared" si="2"/>
        <v>xlswrite('G:\Mi unidad\1. PROYECTOS TELLO 2022\SCM SPILL OVERS\outputs\pobreza\informalidad\1%\simulacion_2\synthetic_control_outputs.xlsx',synthetic_control_18,18)</v>
      </c>
      <c r="FM7" s="1" t="str">
        <f t="shared" si="3"/>
        <v>xlswrite('G:\Mi unidad\1. PROYECTOS TELLO 2022\SCM SPILL OVERS\outputs\pobreza\densidad\1%\simulacion_2\synthetic_control_outputs.xlsx',synthetic_control_18,18)</v>
      </c>
      <c r="FT7" s="1" t="str">
        <f t="shared" si="4"/>
        <v>xlswrite('G:\Mi unidad\1. PROYECTOS TELLO 2022\SCM SPILL OVERS\outputs\pobreza\bajo_niv_educ\1%\simulacion_2\synthetic_control_outputs.xlsx',synthetic_control_18,18)</v>
      </c>
      <c r="FZ7" s="1" t="str">
        <f t="shared" si="5"/>
        <v>xlswrite('G:\Mi unidad\1. PROYECTOS TELLO 2022\SCM SPILL OVERS\outputs\pobreza\bajo_ingreso\1%\simulacion_2\synthetic_control_outputs.xlsx',synthetic_control_18,18)</v>
      </c>
      <c r="GF7" s="1" t="str">
        <f t="shared" si="6"/>
        <v>xlswrite('G:\Mi unidad\1. PROYECTOS TELLO 2022\SCM SPILL OVERS\outputs\pobreza\densidad_g\1%\simulacion_2\synthetic_control_outputs.xlsx',synthetic_control_18,18)</v>
      </c>
      <c r="GN7" s="1" t="str">
        <f t="shared" si="7"/>
        <v>xlswrite('G:\Mi unidad\1. PROYECTOS TELLO 2022\SCM SPILL OVERS\outputs\pobreza\alimentos\1%\simulacion_2\synthetic_control_outputs.xlsx',synthetic_control_18,18);</v>
      </c>
      <c r="GU7" s="1" t="str">
        <f t="shared" si="8"/>
        <v>xlswrite('G:\Mi unidad\1. PROYECTOS TELLO 2022\SCM SPILL OVERS\outputs\pobreza\jefe_hogar\1%\simulacion_2\synthetic_control_outputs.xlsx',synthetic_control_18,18);</v>
      </c>
      <c r="HA7" s="1" t="str">
        <f t="shared" si="9"/>
        <v>xlswrite('G:\Mi unidad\1. PROYECTOS TELLO 2022\SCM SPILL OVERS\outputs\pobreza\mujeres\1%\simulacion_2\synthetic_control_outputs.xlsx',synthetic_control_18,18);</v>
      </c>
      <c r="HG7" s="1" t="str">
        <f t="shared" si="10"/>
        <v>xlswrite('G:\Mi unidad\1. PROYECTOS TELLO 2022\SCM SPILL OVERS\outputs\pobreza\criminalidad\1%\simulacion_2\synthetic_control_outputs.xlsx',synthetic_control_18,18);</v>
      </c>
      <c r="HN7">
        <v>1</v>
      </c>
      <c r="HO7" t="str">
        <f>"    [p_value_"&amp;HN7&amp; ",lb_"&amp;HN7&amp;",ub_"&amp;HN7&amp;"] = sp_andrews_te(Y_pre_"&amp;HN7&amp;",pobreza_"&amp;HN7&amp;"(:,T+s),A_"&amp;HN7&amp;",C,.05);"</f>
        <v xml:space="preserve">    [p_value_1,lb_1,ub_1] = sp_andrews_te(Y_pre_1,pobreza_1(:,T+s),A_1,C,.05);</v>
      </c>
      <c r="HU7">
        <v>1</v>
      </c>
      <c r="HV7" t="str">
        <f>"    spillover_test_"&amp;HU7&amp;"(s) = sp_andrews(Y_pre_"&amp;HU7&amp;",pobreza_"&amp;HU7&amp;"(:,T+s),A_"&amp;HU7&amp;",C,d,alpha_sig);"</f>
        <v xml:space="preserve">    spillover_test_1(s) = sp_andrews(Y_pre_1,pobreza_1(:,T+s),A_1,C,d,alpha_sig);</v>
      </c>
      <c r="IB7">
        <v>7</v>
      </c>
      <c r="IC7" t="str">
        <f>"xlswrite('G:\Mi unidad\1. PROYECTOS TELLO 2022\SCM SPILL OVERS\outputs\pobreza\bajo_niv_educ\1%\simulacion_2\output_tests.xlsx',lb_vec_"&amp;IB7&amp;"','lb_vec_"&amp;IB7&amp;"');"</f>
        <v>xlswrite('G:\Mi unidad\1. PROYECTOS TELLO 2022\SCM SPILL OVERS\outputs\pobreza\bajo_niv_educ\1%\simulacion_2\output_tests.xlsx',lb_vec_7','lb_vec_7');</v>
      </c>
      <c r="IP7">
        <v>7</v>
      </c>
      <c r="IQ7" t="str">
        <f>"xlswrite('G:\Mi unidad\1. PROYECTOS TELLO 2022\SCM SPILL OVERS\outputs\pobreza\bajo_ingreso\1%\simulacion_2\output_tests.xlsx',lb_vec_"&amp;IP7&amp;"','lb_vec_"&amp;IP7&amp;"');"</f>
        <v>xlswrite('G:\Mi unidad\1. PROYECTOS TELLO 2022\SCM SPILL OVERS\outputs\pobreza\bajo_ingreso\1%\simulacion_2\output_tests.xlsx',lb_vec_7','lb_vec_7');</v>
      </c>
      <c r="JB7">
        <v>7</v>
      </c>
      <c r="JC7" t="str">
        <f>"xlswrite('G:\Mi unidad\1. PROYECTOS TELLO 2022\SCM SPILL OVERS\outputs\pobreza\densidad\1%\simulacion_2\output_tests.xlsx',lb_vec_"&amp;JB7&amp;"','lb_vec_"&amp;JB7&amp;"');"</f>
        <v>xlswrite('G:\Mi unidad\1. PROYECTOS TELLO 2022\SCM SPILL OVERS\outputs\pobreza\densidad\1%\simulacion_2\output_tests.xlsx',lb_vec_7','lb_vec_7');</v>
      </c>
      <c r="JN7">
        <v>7</v>
      </c>
      <c r="JO7" t="str">
        <f>"xlswrite('G:\Mi unidad\1. PROYECTOS TELLO 2022\SCM SPILL OVERS\outputs\pobreza\densidad_g\1%\simulacion_2\output_tests.xlsx',lb_vec_"&amp;JN7&amp;"','lb_vec_"&amp;JN7&amp;"');"</f>
        <v>xlswrite('G:\Mi unidad\1. PROYECTOS TELLO 2022\SCM SPILL OVERS\outputs\pobreza\densidad_g\1%\simulacion_2\output_tests.xlsx',lb_vec_7','lb_vec_7');</v>
      </c>
      <c r="JZ7">
        <v>7</v>
      </c>
      <c r="KA7" t="str">
        <f>"xlswrite('G:\Mi unidad\1. PROYECTOS TELLO 2022\SCM SPILL OVERS\outputs\pobreza\distancia_centro_salud\1%\simulacion_2\output_tests.xlsx',lb_vec_"&amp;JZ7&amp;"','lb_vec_"&amp;JZ7&amp;"');"</f>
        <v>xlswrite('G:\Mi unidad\1. PROYECTOS TELLO 2022\SCM SPILL OVERS\outputs\pobreza\distancia_centro_salud\1%\simulacion_2\output_tests.xlsx',lb_vec_7','lb_vec_7');</v>
      </c>
      <c r="KM7">
        <v>7</v>
      </c>
      <c r="KN7" t="str">
        <f>"xlswrite('G:\Mi unidad\1. PROYECTOS TELLO 2022\SCM SPILL OVERS\outputs\pobreza\informalidad\1%\simulacion_2\output_tests.xlsx',lb_vec_"&amp;KM7&amp;"','lb_vec_"&amp;KM7&amp;"');"</f>
        <v>xlswrite('G:\Mi unidad\1. PROYECTOS TELLO 2022\SCM SPILL OVERS\outputs\pobreza\informalidad\1%\simulacion_2\output_tests.xlsx',lb_vec_7','lb_vec_7');</v>
      </c>
      <c r="KZ7">
        <v>7</v>
      </c>
      <c r="LA7" t="str">
        <f>"xlswrite('G:\Mi unidad\1. PROYECTOS TELLO 2022\SCM SPILL OVERS\outputs\pobreza\alimentos\1%\simulacion_2\output_tests.xlsx',lb_vec_"&amp;KZ7&amp;"','lb_vec_"&amp;KZ7&amp;"');"</f>
        <v>xlswrite('G:\Mi unidad\1. PROYECTOS TELLO 2022\SCM SPILL OVERS\outputs\pobreza\alimentos\1%\simulacion_2\output_tests.xlsx',lb_vec_7','lb_vec_7');</v>
      </c>
      <c r="LG7">
        <v>7</v>
      </c>
      <c r="LH7" t="str">
        <f>"xlswrite('G:\Mi unidad\1. PROYECTOS TELLO 2022\SCM SPILL OVERS\outputs\pobreza\jefe_hogar\1%\simulacion_2\output_tests.xlsx',lb_vec_"&amp;LG7&amp;"','lb_vec_"&amp;LG7&amp;"');"</f>
        <v>xlswrite('G:\Mi unidad\1. PROYECTOS TELLO 2022\SCM SPILL OVERS\outputs\pobreza\jefe_hogar\1%\simulacion_2\output_tests.xlsx',lb_vec_7','lb_vec_7');</v>
      </c>
      <c r="LN7">
        <v>7</v>
      </c>
      <c r="LO7" t="str">
        <f>"xlswrite('G:\Mi unidad\1. PROYECTOS TELLO 2022\SCM SPILL OVERS\outputs\pobreza\mujeres\1%\simulacion_2\output_tests.xlsx',lb_vec_"&amp;LN7&amp;"','lb_vec_"&amp;LN7&amp;"');"</f>
        <v>xlswrite('G:\Mi unidad\1. PROYECTOS TELLO 2022\SCM SPILL OVERS\outputs\pobreza\mujeres\1%\simulacion_2\output_tests.xlsx',lb_vec_7','lb_vec_7');</v>
      </c>
      <c r="LZ7">
        <v>7</v>
      </c>
      <c r="MA7" t="str">
        <f>"xlswrite('G:\Mi unidad\1. PROYECTOS TELLO 2022\SCM SPILL OVERS\outputs\pobreza\criminalidad\1%\simulacion_2\output_tests.xlsx',lb_vec_"&amp;LZ7&amp;"','lb_vec_"&amp;LZ7&amp;"');"</f>
        <v>xlswrite('G:\Mi unidad\1. PROYECTOS TELLO 2022\SCM SPILL OVERS\outputs\pobreza\criminalidad\1%\simulacion_2\output_tests.xlsx',lb_vec_7','lb_vec_7');</v>
      </c>
    </row>
    <row r="8" spans="1:339" x14ac:dyDescent="0.3">
      <c r="A8">
        <v>23</v>
      </c>
      <c r="B8" s="1" t="str">
        <f t="shared" si="11"/>
        <v>[data_23,provincias_23,~] = xlsread('BD_pobre_est_1_provincia_23.xlsx');</v>
      </c>
      <c r="E8" s="1" t="str">
        <f t="shared" si="12"/>
        <v>provincia_23 = unique(provincias_23(2:end,1));</v>
      </c>
      <c r="O8" s="1" t="str">
        <f t="shared" si="13"/>
        <v>pobreza_23 = reshape(data_23(:,2),T+S,N);</v>
      </c>
      <c r="T8" s="1" t="str">
        <f t="shared" si="14"/>
        <v xml:space="preserve">pobreza_23 = pobreza_23'; </v>
      </c>
      <c r="X8" s="1" t="str">
        <f t="shared" si="15"/>
        <v>tratado_23 = pobreza_23(1,:);</v>
      </c>
      <c r="AC8" s="1" t="str">
        <f t="shared" si="26"/>
        <v>pobreza_23(1,:) = [];</v>
      </c>
      <c r="AI8" s="1" t="str">
        <f t="shared" si="0"/>
        <v>pobreza_23 = [tratado_23;pobreza_23];</v>
      </c>
      <c r="AN8" s="1" t="str">
        <f t="shared" si="22"/>
        <v>Y_23 = pobreza_23; % outcome matrix</v>
      </c>
      <c r="AS8" s="1" t="str">
        <f t="shared" si="23"/>
        <v>Y_pre_23 = Y_23(:,1:T);</v>
      </c>
      <c r="AW8" s="1" t="str">
        <f t="shared" si="24"/>
        <v>Y_post_23 = Y_23(:,T+1:end);</v>
      </c>
      <c r="BA8" s="1" t="str">
        <f t="shared" si="25"/>
        <v>[a_hat_23,B_hat_23] = scm_batch(Y_pre_23);</v>
      </c>
      <c r="BF8" s="1" t="str">
        <f t="shared" si="16"/>
        <v>synthetic_control_23 = a_hat_23(1)+B_hat_23(1,:)*Y_23;</v>
      </c>
      <c r="BL8">
        <v>7</v>
      </c>
      <c r="BM8" s="1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119</v>
      </c>
      <c r="CV8">
        <v>7</v>
      </c>
      <c r="CW8" t="s">
        <v>119</v>
      </c>
      <c r="DA8">
        <v>7</v>
      </c>
      <c r="DB8" t="s">
        <v>119</v>
      </c>
      <c r="DF8">
        <v>7</v>
      </c>
      <c r="DG8" t="s">
        <v>119</v>
      </c>
      <c r="DK8" s="1" t="str">
        <f t="shared" si="17"/>
        <v>M_hat_23 = (eye(N)-B_hat_23)'*(eye(N)-B_hat_23);</v>
      </c>
      <c r="DQ8" s="1" t="str">
        <f t="shared" si="18"/>
        <v>synthetic_control_sp_23 = a_hat_23(1)+B_hat_23(1,:)*Y_23;</v>
      </c>
      <c r="DW8" s="1" t="s">
        <v>45</v>
      </c>
      <c r="EA8">
        <v>1</v>
      </c>
      <c r="EB8" s="1" t="str">
        <f>"synthetic_control_sp_"&amp;EA8&amp;"(T+s) = Y_"&amp;EA8&amp;"(1,T+s)-alpha1_hat_vec_"&amp;EA8&amp;"(s);"</f>
        <v>synthetic_control_sp_1(T+s) = Y_1(1,T+s)-alpha1_hat_vec_1(s);</v>
      </c>
      <c r="EL8" s="1" t="str">
        <f t="shared" si="19"/>
        <v>synthetic_control_23=synthetic_control_23'</v>
      </c>
      <c r="EQ8" s="1" t="str">
        <f t="shared" si="20"/>
        <v>synthetic_control_sp_23=synthetic_control_sp_23'</v>
      </c>
      <c r="EV8" s="1" t="str">
        <f t="shared" si="21"/>
        <v>tratado_23=tratado_23'</v>
      </c>
      <c r="EZ8" s="1" t="str">
        <f t="shared" si="1"/>
        <v>xlswrite('G:\Mi unidad\1. PROYECTOS TELLO 2022\SCM SPILL OVERS\outputs\pobreza\distancia_centro_salud\1%\simulacion_2\synthetic_control_outputs.xlsx',synthetic_control_23,23)</v>
      </c>
      <c r="FG8" s="1" t="str">
        <f t="shared" si="2"/>
        <v>xlswrite('G:\Mi unidad\1. PROYECTOS TELLO 2022\SCM SPILL OVERS\outputs\pobreza\informalidad\1%\simulacion_2\synthetic_control_outputs.xlsx',synthetic_control_23,23)</v>
      </c>
      <c r="FM8" s="1" t="str">
        <f t="shared" si="3"/>
        <v>xlswrite('G:\Mi unidad\1. PROYECTOS TELLO 2022\SCM SPILL OVERS\outputs\pobreza\densidad\1%\simulacion_2\synthetic_control_outputs.xlsx',synthetic_control_23,23)</v>
      </c>
      <c r="FT8" s="1" t="str">
        <f t="shared" si="4"/>
        <v>xlswrite('G:\Mi unidad\1. PROYECTOS TELLO 2022\SCM SPILL OVERS\outputs\pobreza\bajo_niv_educ\1%\simulacion_2\synthetic_control_outputs.xlsx',synthetic_control_23,23)</v>
      </c>
      <c r="FZ8" s="1" t="str">
        <f t="shared" si="5"/>
        <v>xlswrite('G:\Mi unidad\1. PROYECTOS TELLO 2022\SCM SPILL OVERS\outputs\pobreza\bajo_ingreso\1%\simulacion_2\synthetic_control_outputs.xlsx',synthetic_control_23,23)</v>
      </c>
      <c r="GF8" s="1" t="str">
        <f t="shared" si="6"/>
        <v>xlswrite('G:\Mi unidad\1. PROYECTOS TELLO 2022\SCM SPILL OVERS\outputs\pobreza\densidad_g\1%\simulacion_2\synthetic_control_outputs.xlsx',synthetic_control_23,23)</v>
      </c>
      <c r="GN8" s="1" t="str">
        <f t="shared" si="7"/>
        <v>xlswrite('G:\Mi unidad\1. PROYECTOS TELLO 2022\SCM SPILL OVERS\outputs\pobreza\alimentos\1%\simulacion_2\synthetic_control_outputs.xlsx',synthetic_control_23,23);</v>
      </c>
      <c r="GU8" s="1" t="str">
        <f t="shared" si="8"/>
        <v>xlswrite('G:\Mi unidad\1. PROYECTOS TELLO 2022\SCM SPILL OVERS\outputs\pobreza\jefe_hogar\1%\simulacion_2\synthetic_control_outputs.xlsx',synthetic_control_23,23);</v>
      </c>
      <c r="HA8" s="1" t="str">
        <f t="shared" si="9"/>
        <v>xlswrite('G:\Mi unidad\1. PROYECTOS TELLO 2022\SCM SPILL OVERS\outputs\pobreza\mujeres\1%\simulacion_2\synthetic_control_outputs.xlsx',synthetic_control_23,23);</v>
      </c>
      <c r="HG8" s="1" t="str">
        <f t="shared" si="10"/>
        <v>xlswrite('G:\Mi unidad\1. PROYECTOS TELLO 2022\SCM SPILL OVERS\outputs\pobreza\criminalidad\1%\simulacion_2\synthetic_control_outputs.xlsx',synthetic_control_23,23);</v>
      </c>
      <c r="HN8">
        <v>1</v>
      </c>
      <c r="HO8" t="str">
        <f>"    p_value_vec_"&amp;HN8&amp;"(s) = p_value_"&amp;HN8&amp;";"</f>
        <v xml:space="preserve">    p_value_vec_1(s) = p_value_1;</v>
      </c>
      <c r="HU8">
        <v>1</v>
      </c>
      <c r="HV8" t="s">
        <v>18</v>
      </c>
      <c r="IB8">
        <v>7</v>
      </c>
      <c r="IC8" t="str">
        <f>"xlswrite('G:\Mi unidad\1. PROYECTOS TELLO 2022\SCM SPILL OVERS\outputs\pobreza\bajo_niv_educ\1%\simulacion_2\output_tests.xlsx',ub_vec_"&amp;IB8&amp;"','ub_vec_"&amp;IB8&amp;"');"</f>
        <v>xlswrite('G:\Mi unidad\1. PROYECTOS TELLO 2022\SCM SPILL OVERS\outputs\pobreza\bajo_niv_educ\1%\simulacion_2\output_tests.xlsx',ub_vec_7','ub_vec_7');</v>
      </c>
      <c r="IP8">
        <v>7</v>
      </c>
      <c r="IQ8" t="str">
        <f>"xlswrite('G:\Mi unidad\1. PROYECTOS TELLO 2022\SCM SPILL OVERS\outputs\pobreza\bajo_ingreso\1%\simulacion_2\output_tests.xlsx',ub_vec_"&amp;IP8&amp;"','ub_vec_"&amp;IP8&amp;"');"</f>
        <v>xlswrite('G:\Mi unidad\1. PROYECTOS TELLO 2022\SCM SPILL OVERS\outputs\pobreza\bajo_ingreso\1%\simulacion_2\output_tests.xlsx',ub_vec_7','ub_vec_7');</v>
      </c>
      <c r="JB8">
        <v>7</v>
      </c>
      <c r="JC8" t="str">
        <f>"xlswrite('G:\Mi unidad\1. PROYECTOS TELLO 2022\SCM SPILL OVERS\outputs\pobreza\densidad\1%\simulacion_2\output_tests.xlsx',ub_vec_"&amp;JB8&amp;"','ub_vec_"&amp;JB8&amp;"');"</f>
        <v>xlswrite('G:\Mi unidad\1. PROYECTOS TELLO 2022\SCM SPILL OVERS\outputs\pobreza\densidad\1%\simulacion_2\output_tests.xlsx',ub_vec_7','ub_vec_7');</v>
      </c>
      <c r="JN8">
        <v>7</v>
      </c>
      <c r="JO8" t="str">
        <f>"xlswrite('G:\Mi unidad\1. PROYECTOS TELLO 2022\SCM SPILL OVERS\outputs\pobreza\densidad_g\1%\simulacion_2\output_tests.xlsx',ub_vec_"&amp;JN8&amp;"','ub_vec_"&amp;JN8&amp;"');"</f>
        <v>xlswrite('G:\Mi unidad\1. PROYECTOS TELLO 2022\SCM SPILL OVERS\outputs\pobreza\densidad_g\1%\simulacion_2\output_tests.xlsx',ub_vec_7','ub_vec_7');</v>
      </c>
      <c r="JZ8">
        <v>7</v>
      </c>
      <c r="KA8" t="str">
        <f>"xlswrite('G:\Mi unidad\1. PROYECTOS TELLO 2022\SCM SPILL OVERS\outputs\pobreza\distancia_centro_salud\1%\simulacion_2\output_tests.xlsx',ub_vec_"&amp;JZ8&amp;"','ub_vec_"&amp;JZ8&amp;"');"</f>
        <v>xlswrite('G:\Mi unidad\1. PROYECTOS TELLO 2022\SCM SPILL OVERS\outputs\pobreza\distancia_centro_salud\1%\simulacion_2\output_tests.xlsx',ub_vec_7','ub_vec_7');</v>
      </c>
      <c r="KM8">
        <v>7</v>
      </c>
      <c r="KN8" t="str">
        <f>"xlswrite('G:\Mi unidad\1. PROYECTOS TELLO 2022\SCM SPILL OVERS\outputs\pobreza\informalidad\1%\simulacion_2\output_tests.xlsx',ub_vec_"&amp;KM8&amp;"','ub_vec_"&amp;KM8&amp;"');"</f>
        <v>xlswrite('G:\Mi unidad\1. PROYECTOS TELLO 2022\SCM SPILL OVERS\outputs\pobreza\informalidad\1%\simulacion_2\output_tests.xlsx',ub_vec_7','ub_vec_7');</v>
      </c>
      <c r="KZ8">
        <v>7</v>
      </c>
      <c r="LA8" t="str">
        <f>"xlswrite('G:\Mi unidad\1. PROYECTOS TELLO 2022\SCM SPILL OVERS\outputs\pobreza\alimentos\1%\simulacion_2\output_tests.xlsx',ub_vec_"&amp;KZ8&amp;"','ub_vec_"&amp;KZ8&amp;"');"</f>
        <v>xlswrite('G:\Mi unidad\1. PROYECTOS TELLO 2022\SCM SPILL OVERS\outputs\pobreza\alimentos\1%\simulacion_2\output_tests.xlsx',ub_vec_7','ub_vec_7');</v>
      </c>
      <c r="LG8">
        <v>7</v>
      </c>
      <c r="LH8" t="str">
        <f>"xlswrite('G:\Mi unidad\1. PROYECTOS TELLO 2022\SCM SPILL OVERS\outputs\pobreza\jefe_hogar\1%\simulacion_2\output_tests.xlsx',ub_vec_"&amp;LG8&amp;"','ub_vec_"&amp;LG8&amp;"');"</f>
        <v>xlswrite('G:\Mi unidad\1. PROYECTOS TELLO 2022\SCM SPILL OVERS\outputs\pobreza\jefe_hogar\1%\simulacion_2\output_tests.xlsx',ub_vec_7','ub_vec_7');</v>
      </c>
      <c r="LN8">
        <v>7</v>
      </c>
      <c r="LO8" t="str">
        <f>"xlswrite('G:\Mi unidad\1. PROYECTOS TELLO 2022\SCM SPILL OVERS\outputs\pobreza\mujeres\1%\simulacion_2\output_tests.xlsx',ub_vec_"&amp;LN8&amp;"','ub_vec_"&amp;LN8&amp;"');"</f>
        <v>xlswrite('G:\Mi unidad\1. PROYECTOS TELLO 2022\SCM SPILL OVERS\outputs\pobreza\mujeres\1%\simulacion_2\output_tests.xlsx',ub_vec_7','ub_vec_7');</v>
      </c>
      <c r="LZ8">
        <v>7</v>
      </c>
      <c r="MA8" t="str">
        <f>"xlswrite('G:\Mi unidad\1. PROYECTOS TELLO 2022\SCM SPILL OVERS\outputs\pobreza\criminalidad\1%\simulacion_2\output_tests.xlsx',ub_vec_"&amp;LZ8&amp;"','ub_vec_"&amp;LZ8&amp;"');"</f>
        <v>xlswrite('G:\Mi unidad\1. PROYECTOS TELLO 2022\SCM SPILL OVERS\outputs\pobreza\criminalidad\1%\simulacion_2\output_tests.xlsx',ub_vec_7','ub_vec_7');</v>
      </c>
    </row>
    <row r="9" spans="1:339" x14ac:dyDescent="0.3">
      <c r="A9">
        <v>26</v>
      </c>
      <c r="B9" s="1" t="str">
        <f t="shared" si="11"/>
        <v>[data_26,provincias_26,~] = xlsread('BD_pobre_est_1_provincia_26.xlsx');</v>
      </c>
      <c r="E9" s="1" t="str">
        <f t="shared" si="12"/>
        <v>provincia_26 = unique(provincias_26(2:end,1));</v>
      </c>
      <c r="O9" s="1" t="str">
        <f t="shared" si="13"/>
        <v>pobreza_26 = reshape(data_26(:,2),T+S,N);</v>
      </c>
      <c r="T9" s="1" t="str">
        <f t="shared" si="14"/>
        <v xml:space="preserve">pobreza_26 = pobreza_26'; </v>
      </c>
      <c r="X9" s="1" t="str">
        <f t="shared" si="15"/>
        <v>tratado_26 = pobreza_26(1,:);</v>
      </c>
      <c r="AC9" s="1" t="str">
        <f t="shared" si="26"/>
        <v>pobreza_26(1,:) = [];</v>
      </c>
      <c r="AI9" s="1" t="str">
        <f t="shared" si="0"/>
        <v>pobreza_26 = [tratado_26;pobreza_26];</v>
      </c>
      <c r="AN9" s="1" t="str">
        <f t="shared" si="22"/>
        <v>Y_26 = pobreza_26; % outcome matrix</v>
      </c>
      <c r="AS9" s="1" t="str">
        <f t="shared" si="23"/>
        <v>Y_pre_26 = Y_26(:,1:T);</v>
      </c>
      <c r="AW9" s="1" t="str">
        <f t="shared" si="24"/>
        <v>Y_post_26 = Y_26(:,T+1:end);</v>
      </c>
      <c r="BA9" s="1" t="str">
        <f t="shared" si="25"/>
        <v>[a_hat_26,B_hat_26] = scm_batch(Y_pre_26);</v>
      </c>
      <c r="BF9" s="1" t="str">
        <f t="shared" si="16"/>
        <v>synthetic_control_26 = a_hat_26(1)+B_hat_26(1,:)*Y_26;</v>
      </c>
      <c r="BL9">
        <v>7</v>
      </c>
      <c r="BM9" s="1" t="str">
        <f>"A_"&amp;BL7&amp;"(:,ind_"&amp;BL7&amp;" == 0) = [];"</f>
        <v>A_7(:,ind_7 == 0) = [];</v>
      </c>
      <c r="BR9">
        <v>7</v>
      </c>
      <c r="BS9" s="1" t="str">
        <f>"ind_"&amp;BR7&amp;" = xlsread('spillover_bajo_niv_educ_"&amp;BR7&amp;".xlsx')"</f>
        <v>ind_7 = xlsread('spillover_bajo_niv_educ_7.xlsx')</v>
      </c>
      <c r="BX9">
        <v>7</v>
      </c>
      <c r="BY9" s="1" t="str">
        <f>"ind_"&amp;BX7&amp;" = xlsread('spillover_bajo_ingreso_"&amp;BX7&amp;".xlsx')"</f>
        <v>ind_7 = xlsread('spillover_bajo_ingreso_7.xlsx')</v>
      </c>
      <c r="CD9">
        <v>7</v>
      </c>
      <c r="CE9" s="1" t="str">
        <f>"ind_"&amp;CD7&amp;" = xlsread('spillover_densidad_"&amp;CD7&amp;".xlsx')"</f>
        <v>ind_7 = xlsread('spillover_densidad_7.xlsx')</v>
      </c>
      <c r="CJ9">
        <v>7</v>
      </c>
      <c r="CK9" s="1" t="str">
        <f>"ind_"&amp;CJ7&amp;" = xlsread('spillover_tiempo_cs_"&amp;CJ7&amp;".xlsx')"</f>
        <v>ind_7 = xlsread('spillover_tiempo_cs_7.xlsx')</v>
      </c>
      <c r="CQ9">
        <v>7</v>
      </c>
      <c r="CR9" t="s">
        <v>120</v>
      </c>
      <c r="CV9">
        <v>7</v>
      </c>
      <c r="CW9" t="s">
        <v>121</v>
      </c>
      <c r="DA9">
        <v>7</v>
      </c>
      <c r="DB9" t="s">
        <v>122</v>
      </c>
      <c r="DF9">
        <v>7</v>
      </c>
      <c r="DG9" t="s">
        <v>123</v>
      </c>
      <c r="DK9" s="1" t="str">
        <f t="shared" si="17"/>
        <v>M_hat_26 = (eye(N)-B_hat_26)'*(eye(N)-B_hat_26);</v>
      </c>
      <c r="DQ9" s="1" t="str">
        <f t="shared" si="18"/>
        <v>synthetic_control_sp_26 = a_hat_26(1)+B_hat_26(1,:)*Y_26;</v>
      </c>
      <c r="DW9" s="1" t="s">
        <v>46</v>
      </c>
      <c r="EA9">
        <v>1</v>
      </c>
      <c r="EB9" s="3" t="s">
        <v>18</v>
      </c>
      <c r="EL9" s="1" t="str">
        <f t="shared" si="19"/>
        <v>synthetic_control_26=synthetic_control_26'</v>
      </c>
      <c r="EQ9" s="1" t="str">
        <f t="shared" si="20"/>
        <v>synthetic_control_sp_26=synthetic_control_sp_26'</v>
      </c>
      <c r="EV9" s="1" t="str">
        <f t="shared" si="21"/>
        <v>tratado_26=tratado_26'</v>
      </c>
      <c r="EZ9" s="1" t="str">
        <f t="shared" si="1"/>
        <v>xlswrite('G:\Mi unidad\1. PROYECTOS TELLO 2022\SCM SPILL OVERS\outputs\pobreza\distancia_centro_salud\1%\simulacion_2\synthetic_control_outputs.xlsx',synthetic_control_26,26)</v>
      </c>
      <c r="FG9" s="1" t="str">
        <f t="shared" si="2"/>
        <v>xlswrite('G:\Mi unidad\1. PROYECTOS TELLO 2022\SCM SPILL OVERS\outputs\pobreza\informalidad\1%\simulacion_2\synthetic_control_outputs.xlsx',synthetic_control_26,26)</v>
      </c>
      <c r="FM9" s="1" t="str">
        <f t="shared" si="3"/>
        <v>xlswrite('G:\Mi unidad\1. PROYECTOS TELLO 2022\SCM SPILL OVERS\outputs\pobreza\densidad\1%\simulacion_2\synthetic_control_outputs.xlsx',synthetic_control_26,26)</v>
      </c>
      <c r="FT9" s="1" t="str">
        <f t="shared" si="4"/>
        <v>xlswrite('G:\Mi unidad\1. PROYECTOS TELLO 2022\SCM SPILL OVERS\outputs\pobreza\bajo_niv_educ\1%\simulacion_2\synthetic_control_outputs.xlsx',synthetic_control_26,26)</v>
      </c>
      <c r="FZ9" s="1" t="str">
        <f t="shared" si="5"/>
        <v>xlswrite('G:\Mi unidad\1. PROYECTOS TELLO 2022\SCM SPILL OVERS\outputs\pobreza\bajo_ingreso\1%\simulacion_2\synthetic_control_outputs.xlsx',synthetic_control_26,26)</v>
      </c>
      <c r="GF9" s="1" t="str">
        <f t="shared" si="6"/>
        <v>xlswrite('G:\Mi unidad\1. PROYECTOS TELLO 2022\SCM SPILL OVERS\outputs\pobreza\densidad_g\1%\simulacion_2\synthetic_control_outputs.xlsx',synthetic_control_26,26)</v>
      </c>
      <c r="GN9" s="1" t="str">
        <f t="shared" si="7"/>
        <v>xlswrite('G:\Mi unidad\1. PROYECTOS TELLO 2022\SCM SPILL OVERS\outputs\pobreza\alimentos\1%\simulacion_2\synthetic_control_outputs.xlsx',synthetic_control_26,26);</v>
      </c>
      <c r="GU9" s="1" t="str">
        <f t="shared" si="8"/>
        <v>xlswrite('G:\Mi unidad\1. PROYECTOS TELLO 2022\SCM SPILL OVERS\outputs\pobreza\jefe_hogar\1%\simulacion_2\synthetic_control_outputs.xlsx',synthetic_control_26,26);</v>
      </c>
      <c r="HA9" s="1" t="str">
        <f t="shared" si="9"/>
        <v>xlswrite('G:\Mi unidad\1. PROYECTOS TELLO 2022\SCM SPILL OVERS\outputs\pobreza\mujeres\1%\simulacion_2\synthetic_control_outputs.xlsx',synthetic_control_26,26);</v>
      </c>
      <c r="HG9" s="1" t="str">
        <f t="shared" si="10"/>
        <v>xlswrite('G:\Mi unidad\1. PROYECTOS TELLO 2022\SCM SPILL OVERS\outputs\pobreza\criminalidad\1%\simulacion_2\synthetic_control_outputs.xlsx',synthetic_control_26,26);</v>
      </c>
      <c r="HN9">
        <v>1</v>
      </c>
      <c r="HO9" t="str">
        <f>"    lb_vec_"&amp;HN9&amp;"(s) = lb_"&amp;HN9&amp;";"</f>
        <v xml:space="preserve">    lb_vec_1(s) = lb_1;</v>
      </c>
      <c r="HU9">
        <v>7</v>
      </c>
      <c r="HV9" t="str">
        <f>"spillover_test_"&amp;HU9&amp;" = zeros(1,S);"</f>
        <v>spillover_test_7 = zeros(1,S);</v>
      </c>
      <c r="IB9">
        <v>7</v>
      </c>
      <c r="IC9" t="str">
        <f>"xlswrite('G:\Mi unidad\1. PROYECTOS TELLO 2022\SCM SPILL OVERS\outputs\pobreza\bajo_niv_educ\1%\simulacion_2\output_tests.xlsx',p_value_vec_"&amp;IB9&amp;"','p_value_vec_"&amp;IB9&amp;"');"</f>
        <v>xlswrite('G:\Mi unidad\1. PROYECTOS TELLO 2022\SCM SPILL OVERS\outputs\pobreza\bajo_niv_educ\1%\simulacion_2\output_tests.xlsx',p_value_vec_7','p_value_vec_7');</v>
      </c>
      <c r="IP9">
        <v>7</v>
      </c>
      <c r="IQ9" t="str">
        <f>"xlswrite('G:\Mi unidad\1. PROYECTOS TELLO 2022\SCM SPILL OVERS\outputs\pobreza\bajo_ingreso\1%\simulacion_2\output_tests.xlsx',p_value_vec_"&amp;IP9&amp;"','p_value_vec_"&amp;IP9&amp;"');"</f>
        <v>xlswrite('G:\Mi unidad\1. PROYECTOS TELLO 2022\SCM SPILL OVERS\outputs\pobreza\bajo_ingreso\1%\simulacion_2\output_tests.xlsx',p_value_vec_7','p_value_vec_7');</v>
      </c>
      <c r="JB9">
        <v>7</v>
      </c>
      <c r="JC9" t="str">
        <f>"xlswrite('G:\Mi unidad\1. PROYECTOS TELLO 2022\SCM SPILL OVERS\outputs\pobreza\densidad\1%\simulacion_2\output_tests.xlsx',p_value_vec_"&amp;JB9&amp;"','p_value_vec_"&amp;JB9&amp;"');"</f>
        <v>xlswrite('G:\Mi unidad\1. PROYECTOS TELLO 2022\SCM SPILL OVERS\outputs\pobreza\densidad\1%\simulacion_2\output_tests.xlsx',p_value_vec_7','p_value_vec_7');</v>
      </c>
      <c r="JN9">
        <v>7</v>
      </c>
      <c r="JO9" t="str">
        <f>"xlswrite('G:\Mi unidad\1. PROYECTOS TELLO 2022\SCM SPILL OVERS\outputs\pobreza\densidad_g\1%\simulacion_2\output_tests.xlsx',p_value_vec_"&amp;JN9&amp;"','p_value_vec_"&amp;JN9&amp;"');"</f>
        <v>xlswrite('G:\Mi unidad\1. PROYECTOS TELLO 2022\SCM SPILL OVERS\outputs\pobreza\densidad_g\1%\simulacion_2\output_tests.xlsx',p_value_vec_7','p_value_vec_7');</v>
      </c>
      <c r="JZ9">
        <v>7</v>
      </c>
      <c r="KA9" t="str">
        <f>"xlswrite('G:\Mi unidad\1. PROYECTOS TELLO 2022\SCM SPILL OVERS\outputs\pobreza\distancia_centro_salud\1%\simulacion_2\output_tests.xlsx',p_value_vec_"&amp;JZ9&amp;"','p_value_vec_"&amp;JZ9&amp;"');"</f>
        <v>xlswrite('G:\Mi unidad\1. PROYECTOS TELLO 2022\SCM SPILL OVERS\outputs\pobreza\distancia_centro_salud\1%\simulacion_2\output_tests.xlsx',p_value_vec_7','p_value_vec_7');</v>
      </c>
      <c r="KM9">
        <v>7</v>
      </c>
      <c r="KN9" t="str">
        <f>"xlswrite('G:\Mi unidad\1. PROYECTOS TELLO 2022\SCM SPILL OVERS\outputs\pobreza\informalidad\1%\simulacion_2\output_tests.xlsx',p_value_vec_"&amp;KM9&amp;"','p_value_vec_"&amp;KM9&amp;"');"</f>
        <v>xlswrite('G:\Mi unidad\1. PROYECTOS TELLO 2022\SCM SPILL OVERS\outputs\pobreza\informalidad\1%\simulacion_2\output_tests.xlsx',p_value_vec_7','p_value_vec_7');</v>
      </c>
      <c r="KZ9">
        <v>7</v>
      </c>
      <c r="LA9" t="str">
        <f>"xlswrite('G:\Mi unidad\1. PROYECTOS TELLO 2022\SCM SPILL OVERS\outputs\pobreza\alimentos\1%\simulacion_2\output_tests.xlsx',p_value_vec_"&amp;KZ9&amp;"','p_value_vec_"&amp;KZ9&amp;"');"</f>
        <v>xlswrite('G:\Mi unidad\1. PROYECTOS TELLO 2022\SCM SPILL OVERS\outputs\pobreza\alimentos\1%\simulacion_2\output_tests.xlsx',p_value_vec_7','p_value_vec_7');</v>
      </c>
      <c r="LG9">
        <v>7</v>
      </c>
      <c r="LH9" t="str">
        <f>"xlswrite('G:\Mi unidad\1. PROYECTOS TELLO 2022\SCM SPILL OVERS\outputs\pobreza\jefe_hogar\1%\simulacion_2\output_tests.xlsx',p_value_vec_"&amp;LG9&amp;"','p_value_vec_"&amp;LG9&amp;"');"</f>
        <v>xlswrite('G:\Mi unidad\1. PROYECTOS TELLO 2022\SCM SPILL OVERS\outputs\pobreza\jefe_hogar\1%\simulacion_2\output_tests.xlsx',p_value_vec_7','p_value_vec_7');</v>
      </c>
      <c r="LN9">
        <v>7</v>
      </c>
      <c r="LO9" t="str">
        <f>"xlswrite('G:\Mi unidad\1. PROYECTOS TELLO 2022\SCM SPILL OVERS\outputs\pobreza\mujeres\1%\simulacion_2\output_tests.xlsx',p_value_vec_"&amp;LN9&amp;"','p_value_vec_"&amp;LN9&amp;"');"</f>
        <v>xlswrite('G:\Mi unidad\1. PROYECTOS TELLO 2022\SCM SPILL OVERS\outputs\pobreza\mujeres\1%\simulacion_2\output_tests.xlsx',p_value_vec_7','p_value_vec_7');</v>
      </c>
      <c r="LZ9">
        <v>7</v>
      </c>
      <c r="MA9" t="str">
        <f>"xlswrite('G:\Mi unidad\1. PROYECTOS TELLO 2022\SCM SPILL OVERS\outputs\pobreza\criminalidad\1%\simulacion_2\output_tests.xlsx',p_value_vec_"&amp;LZ9&amp;"','p_value_vec_"&amp;LZ9&amp;"');"</f>
        <v>xlswrite('G:\Mi unidad\1. PROYECTOS TELLO 2022\SCM SPILL OVERS\outputs\pobreza\criminalidad\1%\simulacion_2\output_tests.xlsx',p_value_vec_7','p_value_vec_7');</v>
      </c>
    </row>
    <row r="10" spans="1:339" x14ac:dyDescent="0.3">
      <c r="A10">
        <v>27</v>
      </c>
      <c r="B10" s="1" t="str">
        <f t="shared" si="11"/>
        <v>[data_27,provincias_27,~] = xlsread('BD_pobre_est_1_provincia_27.xlsx');</v>
      </c>
      <c r="E10" s="1" t="str">
        <f t="shared" si="12"/>
        <v>provincia_27 = unique(provincias_27(2:end,1));</v>
      </c>
      <c r="O10" s="1" t="str">
        <f t="shared" si="13"/>
        <v>pobreza_27 = reshape(data_27(:,2),T+S,N);</v>
      </c>
      <c r="T10" s="1" t="str">
        <f t="shared" si="14"/>
        <v xml:space="preserve">pobreza_27 = pobreza_27'; </v>
      </c>
      <c r="X10" s="1" t="str">
        <f t="shared" si="15"/>
        <v>tratado_27 = pobreza_27(1,:);</v>
      </c>
      <c r="AC10" s="1" t="str">
        <f t="shared" si="26"/>
        <v>pobreza_27(1,:) = [];</v>
      </c>
      <c r="AI10" s="1" t="str">
        <f t="shared" si="0"/>
        <v>pobreza_27 = [tratado_27;pobreza_27];</v>
      </c>
      <c r="AN10" s="1" t="str">
        <f t="shared" si="22"/>
        <v>Y_27 = pobreza_27; % outcome matrix</v>
      </c>
      <c r="AS10" s="1" t="str">
        <f t="shared" si="23"/>
        <v>Y_pre_27 = Y_27(:,1:T);</v>
      </c>
      <c r="AW10" s="1" t="str">
        <f t="shared" si="24"/>
        <v>Y_post_27 = Y_27(:,T+1:end);</v>
      </c>
      <c r="BA10" s="1" t="str">
        <f t="shared" si="25"/>
        <v>[a_hat_27,B_hat_27] = scm_batch(Y_pre_27);</v>
      </c>
      <c r="BF10" s="1" t="str">
        <f t="shared" si="16"/>
        <v>synthetic_control_27 = a_hat_27(1)+B_hat_27(1,:)*Y_27;</v>
      </c>
      <c r="BL10">
        <v>7</v>
      </c>
      <c r="BM10" s="1"/>
      <c r="BR10">
        <v>7</v>
      </c>
      <c r="BS10" s="1" t="str">
        <f>"A_"&amp;BR7&amp;" = eye(N);"</f>
        <v>A_7 = eye(N);</v>
      </c>
      <c r="BX10">
        <v>7</v>
      </c>
      <c r="BY10" s="1" t="str">
        <f>"A_"&amp;BX7&amp;" = eye(N);"</f>
        <v>A_7 = eye(N);</v>
      </c>
      <c r="CD10">
        <v>7</v>
      </c>
      <c r="CE10" s="1" t="str">
        <f>"A_"&amp;CD7&amp;" = eye(N);"</f>
        <v>A_7 = eye(N);</v>
      </c>
      <c r="CJ10">
        <v>7</v>
      </c>
      <c r="CK10" s="1" t="str">
        <f>"A_"&amp;CJ7&amp;" = eye(N);"</f>
        <v>A_7 = eye(N);</v>
      </c>
      <c r="CQ10">
        <v>7</v>
      </c>
      <c r="CR10" t="s">
        <v>124</v>
      </c>
      <c r="CV10">
        <v>7</v>
      </c>
      <c r="CW10" t="s">
        <v>124</v>
      </c>
      <c r="DA10">
        <v>7</v>
      </c>
      <c r="DB10" t="s">
        <v>124</v>
      </c>
      <c r="DF10">
        <v>7</v>
      </c>
      <c r="DG10" t="s">
        <v>124</v>
      </c>
      <c r="DK10" s="1" t="str">
        <f t="shared" si="17"/>
        <v>M_hat_27 = (eye(N)-B_hat_27)'*(eye(N)-B_hat_27);</v>
      </c>
      <c r="DQ10" s="1" t="str">
        <f t="shared" si="18"/>
        <v>synthetic_control_sp_27 = a_hat_27(1)+B_hat_27(1,:)*Y_27;</v>
      </c>
      <c r="DW10" s="1" t="s">
        <v>47</v>
      </c>
      <c r="EA10">
        <v>7</v>
      </c>
      <c r="EB10" s="3" t="str">
        <f>"%PROVINCIA "&amp;EA10</f>
        <v>%PROVINCIA 7</v>
      </c>
      <c r="EL10" s="1" t="str">
        <f t="shared" si="19"/>
        <v>synthetic_control_27=synthetic_control_27'</v>
      </c>
      <c r="EQ10" s="1" t="str">
        <f t="shared" si="20"/>
        <v>synthetic_control_sp_27=synthetic_control_sp_27'</v>
      </c>
      <c r="EV10" s="1" t="str">
        <f t="shared" si="21"/>
        <v>tratado_27=tratado_27'</v>
      </c>
      <c r="EZ10" s="1" t="str">
        <f t="shared" si="1"/>
        <v>xlswrite('G:\Mi unidad\1. PROYECTOS TELLO 2022\SCM SPILL OVERS\outputs\pobreza\distancia_centro_salud\1%\simulacion_2\synthetic_control_outputs.xlsx',synthetic_control_27,27)</v>
      </c>
      <c r="FG10" s="1" t="str">
        <f t="shared" si="2"/>
        <v>xlswrite('G:\Mi unidad\1. PROYECTOS TELLO 2022\SCM SPILL OVERS\outputs\pobreza\informalidad\1%\simulacion_2\synthetic_control_outputs.xlsx',synthetic_control_27,27)</v>
      </c>
      <c r="FM10" s="1" t="str">
        <f t="shared" si="3"/>
        <v>xlswrite('G:\Mi unidad\1. PROYECTOS TELLO 2022\SCM SPILL OVERS\outputs\pobreza\densidad\1%\simulacion_2\synthetic_control_outputs.xlsx',synthetic_control_27,27)</v>
      </c>
      <c r="FT10" s="1" t="str">
        <f t="shared" si="4"/>
        <v>xlswrite('G:\Mi unidad\1. PROYECTOS TELLO 2022\SCM SPILL OVERS\outputs\pobreza\bajo_niv_educ\1%\simulacion_2\synthetic_control_outputs.xlsx',synthetic_control_27,27)</v>
      </c>
      <c r="FZ10" s="1" t="str">
        <f t="shared" si="5"/>
        <v>xlswrite('G:\Mi unidad\1. PROYECTOS TELLO 2022\SCM SPILL OVERS\outputs\pobreza\bajo_ingreso\1%\simulacion_2\synthetic_control_outputs.xlsx',synthetic_control_27,27)</v>
      </c>
      <c r="GF10" s="1" t="str">
        <f t="shared" si="6"/>
        <v>xlswrite('G:\Mi unidad\1. PROYECTOS TELLO 2022\SCM SPILL OVERS\outputs\pobreza\densidad_g\1%\simulacion_2\synthetic_control_outputs.xlsx',synthetic_control_27,27)</v>
      </c>
      <c r="GN10" s="1" t="str">
        <f t="shared" si="7"/>
        <v>xlswrite('G:\Mi unidad\1. PROYECTOS TELLO 2022\SCM SPILL OVERS\outputs\pobreza\alimentos\1%\simulacion_2\synthetic_control_outputs.xlsx',synthetic_control_27,27);</v>
      </c>
      <c r="GU10" s="1" t="str">
        <f t="shared" si="8"/>
        <v>xlswrite('G:\Mi unidad\1. PROYECTOS TELLO 2022\SCM SPILL OVERS\outputs\pobreza\jefe_hogar\1%\simulacion_2\synthetic_control_outputs.xlsx',synthetic_control_27,27);</v>
      </c>
      <c r="HA10" s="1" t="str">
        <f t="shared" si="9"/>
        <v>xlswrite('G:\Mi unidad\1. PROYECTOS TELLO 2022\SCM SPILL OVERS\outputs\pobreza\mujeres\1%\simulacion_2\synthetic_control_outputs.xlsx',synthetic_control_27,27);</v>
      </c>
      <c r="HG10" s="1" t="str">
        <f t="shared" si="10"/>
        <v>xlswrite('G:\Mi unidad\1. PROYECTOS TELLO 2022\SCM SPILL OVERS\outputs\pobreza\criminalidad\1%\simulacion_2\synthetic_control_outputs.xlsx',synthetic_control_27,27);</v>
      </c>
      <c r="HN10">
        <v>1</v>
      </c>
      <c r="HO10" t="str">
        <f>"    ub_vec_"&amp;HN10&amp;"(s) = ub_"&amp;HN9&amp;";"</f>
        <v xml:space="preserve">    ub_vec_1(s) = ub_1;</v>
      </c>
      <c r="HU10">
        <v>7</v>
      </c>
      <c r="HV10" t="s">
        <v>35</v>
      </c>
      <c r="IB10">
        <v>7</v>
      </c>
      <c r="IC10" t="str">
        <f>"xlswrite('G:\Mi unidad\1. PROYECTOS TELLO 2022\SCM SPILL OVERS\outputs\pobreza\bajo_niv_educ\1%\simulacion_2\output_tests.xlsx',alpha1_hat_vec_"&amp;IB10&amp;"','alpha1_hat_vec_"&amp;IB10&amp;"');"</f>
        <v>xlswrite('G:\Mi unidad\1. PROYECTOS TELLO 2022\SCM SPILL OVERS\outputs\pobreza\bajo_niv_educ\1%\simulacion_2\output_tests.xlsx',alpha1_hat_vec_7','alpha1_hat_vec_7');</v>
      </c>
      <c r="IP10">
        <v>7</v>
      </c>
      <c r="IQ10" t="str">
        <f>"xlswrite('G:\Mi unidad\1. PROYECTOS TELLO 2022\SCM SPILL OVERS\outputs\pobreza\bajo_ingreso\1%\simulacion_2\output_tests.xlsx',alpha1_hat_vec_"&amp;IP10&amp;"','alpha1_hat_vec_"&amp;IP10&amp;"');"</f>
        <v>xlswrite('G:\Mi unidad\1. PROYECTOS TELLO 2022\SCM SPILL OVERS\outputs\pobreza\bajo_ingreso\1%\simulacion_2\output_tests.xlsx',alpha1_hat_vec_7','alpha1_hat_vec_7');</v>
      </c>
      <c r="JB10">
        <v>7</v>
      </c>
      <c r="JC10" t="str">
        <f>"xlswrite('G:\Mi unidad\1. PROYECTOS TELLO 2022\SCM SPILL OVERS\outputs\pobreza\densidad\1%\simulacion_2\output_tests.xlsx',alpha1_hat_vec_"&amp;JB10&amp;"','alpha1_hat_vec_"&amp;JB10&amp;"');"</f>
        <v>xlswrite('G:\Mi unidad\1. PROYECTOS TELLO 2022\SCM SPILL OVERS\outputs\pobreza\densidad\1%\simulacion_2\output_tests.xlsx',alpha1_hat_vec_7','alpha1_hat_vec_7');</v>
      </c>
      <c r="JN10">
        <v>7</v>
      </c>
      <c r="JO10" t="str">
        <f>"xlswrite('G:\Mi unidad\1. PROYECTOS TELLO 2022\SCM SPILL OVERS\outputs\pobreza\densidad_g\1%\simulacion_2\output_tests.xlsx',alpha1_hat_vec_"&amp;JN10&amp;"','alpha1_hat_vec_"&amp;JN10&amp;"');"</f>
        <v>xlswrite('G:\Mi unidad\1. PROYECTOS TELLO 2022\SCM SPILL OVERS\outputs\pobreza\densidad_g\1%\simulacion_2\output_tests.xlsx',alpha1_hat_vec_7','alpha1_hat_vec_7');</v>
      </c>
      <c r="JZ10">
        <v>7</v>
      </c>
      <c r="KA10" t="str">
        <f>"xlswrite('G:\Mi unidad\1. PROYECTOS TELLO 2022\SCM SPILL OVERS\outputs\pobreza\distancia_centro_salud\1%\simulacion_2\output_tests.xlsx',alpha1_hat_vec_"&amp;JZ10&amp;"','alpha1_hat_vec_"&amp;JZ10&amp;"');"</f>
        <v>xlswrite('G:\Mi unidad\1. PROYECTOS TELLO 2022\SCM SPILL OVERS\outputs\pobreza\distancia_centro_salud\1%\simulacion_2\output_tests.xlsx',alpha1_hat_vec_7','alpha1_hat_vec_7');</v>
      </c>
      <c r="KM10">
        <v>7</v>
      </c>
      <c r="KN10" t="str">
        <f>"xlswrite('G:\Mi unidad\1. PROYECTOS TELLO 2022\SCM SPILL OVERS\outputs\pobreza\informalidad\1%\simulacion_2\output_tests.xlsx',alpha1_hat_vec_"&amp;KM10&amp;"','alpha1_hat_vec_"&amp;KM10&amp;"');"</f>
        <v>xlswrite('G:\Mi unidad\1. PROYECTOS TELLO 2022\SCM SPILL OVERS\outputs\pobreza\informalidad\1%\simulacion_2\output_tests.xlsx',alpha1_hat_vec_7','alpha1_hat_vec_7');</v>
      </c>
      <c r="KZ10">
        <v>7</v>
      </c>
      <c r="LA10" t="str">
        <f>"xlswrite('G:\Mi unidad\1. PROYECTOS TELLO 2022\SCM SPILL OVERS\outputs\pobreza\alimentos\1%\simulacion_2\output_tests.xlsx',alpha1_hat_vec_"&amp;KZ10&amp;"','alpha1_hat_vec_"&amp;KZ10&amp;"');"</f>
        <v>xlswrite('G:\Mi unidad\1. PROYECTOS TELLO 2022\SCM SPILL OVERS\outputs\pobreza\alimentos\1%\simulacion_2\output_tests.xlsx',alpha1_hat_vec_7','alpha1_hat_vec_7');</v>
      </c>
      <c r="LG10">
        <v>7</v>
      </c>
      <c r="LH10" t="str">
        <f>"xlswrite('G:\Mi unidad\1. PROYECTOS TELLO 2022\SCM SPILL OVERS\outputs\pobreza\jefe_hogar\1%\simulacion_2\output_tests.xlsx',alpha1_hat_vec_"&amp;LG10&amp;"','alpha1_hat_vec_"&amp;LG10&amp;"');"</f>
        <v>xlswrite('G:\Mi unidad\1. PROYECTOS TELLO 2022\SCM SPILL OVERS\outputs\pobreza\jefe_hogar\1%\simulacion_2\output_tests.xlsx',alpha1_hat_vec_7','alpha1_hat_vec_7');</v>
      </c>
      <c r="LN10">
        <v>7</v>
      </c>
      <c r="LO10" t="str">
        <f>"xlswrite('G:\Mi unidad\1. PROYECTOS TELLO 2022\SCM SPILL OVERS\outputs\pobreza\mujeres\1%\simulacion_2\output_tests.xlsx',alpha1_hat_vec_"&amp;LN10&amp;"','alpha1_hat_vec_"&amp;LN10&amp;"');"</f>
        <v>xlswrite('G:\Mi unidad\1. PROYECTOS TELLO 2022\SCM SPILL OVERS\outputs\pobreza\mujeres\1%\simulacion_2\output_tests.xlsx',alpha1_hat_vec_7','alpha1_hat_vec_7');</v>
      </c>
      <c r="LZ10">
        <v>7</v>
      </c>
      <c r="MA10" t="str">
        <f>"xlswrite('G:\Mi unidad\1. PROYECTOS TELLO 2022\SCM SPILL OVERS\outputs\pobreza\criminalidad\1%\simulacion_2\output_tests.xlsx',alpha1_hat_vec_"&amp;LZ10&amp;"','alpha1_hat_vec_"&amp;LZ10&amp;"');"</f>
        <v>xlswrite('G:\Mi unidad\1. PROYECTOS TELLO 2022\SCM SPILL OVERS\outputs\pobreza\criminalidad\1%\simulacion_2\output_tests.xlsx',alpha1_hat_vec_7','alpha1_hat_vec_7');</v>
      </c>
    </row>
    <row r="11" spans="1:339" x14ac:dyDescent="0.3">
      <c r="A11">
        <v>38</v>
      </c>
      <c r="B11" s="1" t="str">
        <f t="shared" si="11"/>
        <v>[data_38,provincias_38,~] = xlsread('BD_pobre_est_1_provincia_38.xlsx');</v>
      </c>
      <c r="E11" s="1" t="str">
        <f t="shared" si="12"/>
        <v>provincia_38 = unique(provincias_38(2:end,1));</v>
      </c>
      <c r="O11" s="1" t="str">
        <f t="shared" si="13"/>
        <v>pobreza_38 = reshape(data_38(:,2),T+S,N);</v>
      </c>
      <c r="T11" s="1" t="str">
        <f t="shared" si="14"/>
        <v xml:space="preserve">pobreza_38 = pobreza_38'; </v>
      </c>
      <c r="X11" s="1" t="str">
        <f t="shared" si="15"/>
        <v>tratado_38 = pobreza_38(1,:);</v>
      </c>
      <c r="AC11" s="1" t="str">
        <f t="shared" si="26"/>
        <v>pobreza_38(1,:) = [];</v>
      </c>
      <c r="AI11" s="1" t="str">
        <f t="shared" si="0"/>
        <v>pobreza_38 = [tratado_38;pobreza_38];</v>
      </c>
      <c r="AN11" s="1" t="str">
        <f t="shared" si="22"/>
        <v>Y_38 = pobreza_38; % outcome matrix</v>
      </c>
      <c r="AS11" s="1" t="str">
        <f t="shared" si="23"/>
        <v>Y_pre_38 = Y_38(:,1:T);</v>
      </c>
      <c r="AW11" s="1" t="str">
        <f t="shared" si="24"/>
        <v>Y_post_38 = Y_38(:,T+1:end);</v>
      </c>
      <c r="BA11" s="1" t="str">
        <f t="shared" si="25"/>
        <v>[a_hat_38,B_hat_38] = scm_batch(Y_pre_38);</v>
      </c>
      <c r="BF11" s="1" t="str">
        <f t="shared" si="16"/>
        <v>synthetic_control_38 = a_hat_38(1)+B_hat_38(1,:)*Y_38;</v>
      </c>
      <c r="BL11">
        <v>7</v>
      </c>
      <c r="BR11">
        <v>7</v>
      </c>
      <c r="BS11" s="1" t="str">
        <f>"A_"&amp;BR7&amp;"(:,ind_"&amp;BR7&amp;" == 0) = [];"</f>
        <v>A_7(:,ind_7 == 0) = [];</v>
      </c>
      <c r="BX11">
        <v>7</v>
      </c>
      <c r="BY11" s="1" t="str">
        <f>"A_"&amp;BX7&amp;"(:,ind_"&amp;BX7&amp;" == 0) = [];"</f>
        <v>A_7(:,ind_7 == 0) = [];</v>
      </c>
      <c r="CD11">
        <v>7</v>
      </c>
      <c r="CE11" s="1" t="str">
        <f>"A_"&amp;CD7&amp;"(:,ind_"&amp;CD7&amp;" == 0) = [];"</f>
        <v>A_7(:,ind_7 == 0) = [];</v>
      </c>
      <c r="CJ11">
        <v>7</v>
      </c>
      <c r="CK11" s="1" t="str">
        <f>"A_"&amp;CJ7&amp;"(:,ind_"&amp;CJ7&amp;" == 0) = [];"</f>
        <v>A_7(:,ind_7 == 0) = [];</v>
      </c>
      <c r="CQ11">
        <v>7</v>
      </c>
      <c r="CR11" t="s">
        <v>125</v>
      </c>
      <c r="CV11">
        <v>7</v>
      </c>
      <c r="CW11" t="s">
        <v>125</v>
      </c>
      <c r="DA11">
        <v>7</v>
      </c>
      <c r="DB11" t="s">
        <v>125</v>
      </c>
      <c r="DF11">
        <v>7</v>
      </c>
      <c r="DG11" t="s">
        <v>125</v>
      </c>
      <c r="DK11" s="1" t="str">
        <f t="shared" si="17"/>
        <v>M_hat_38 = (eye(N)-B_hat_38)'*(eye(N)-B_hat_38);</v>
      </c>
      <c r="DQ11" s="1" t="str">
        <f t="shared" si="18"/>
        <v>synthetic_control_sp_38 = a_hat_38(1)+B_hat_38(1,:)*Y_38;</v>
      </c>
      <c r="DW11" s="1" t="s">
        <v>48</v>
      </c>
      <c r="EA11">
        <v>7</v>
      </c>
      <c r="EB11" s="3" t="s">
        <v>17</v>
      </c>
      <c r="EL11" s="1" t="str">
        <f t="shared" si="19"/>
        <v>synthetic_control_38=synthetic_control_38'</v>
      </c>
      <c r="EQ11" s="1" t="str">
        <f t="shared" si="20"/>
        <v>synthetic_control_sp_38=synthetic_control_sp_38'</v>
      </c>
      <c r="EV11" s="1" t="str">
        <f t="shared" si="21"/>
        <v>tratado_38=tratado_38'</v>
      </c>
      <c r="EZ11" s="1" t="str">
        <f t="shared" si="1"/>
        <v>xlswrite('G:\Mi unidad\1. PROYECTOS TELLO 2022\SCM SPILL OVERS\outputs\pobreza\distancia_centro_salud\1%\simulacion_2\synthetic_control_outputs.xlsx',synthetic_control_38,38)</v>
      </c>
      <c r="FG11" s="1" t="str">
        <f t="shared" si="2"/>
        <v>xlswrite('G:\Mi unidad\1. PROYECTOS TELLO 2022\SCM SPILL OVERS\outputs\pobreza\informalidad\1%\simulacion_2\synthetic_control_outputs.xlsx',synthetic_control_38,38)</v>
      </c>
      <c r="FM11" s="1" t="str">
        <f t="shared" si="3"/>
        <v>xlswrite('G:\Mi unidad\1. PROYECTOS TELLO 2022\SCM SPILL OVERS\outputs\pobreza\densidad\1%\simulacion_2\synthetic_control_outputs.xlsx',synthetic_control_38,38)</v>
      </c>
      <c r="FT11" s="1" t="str">
        <f t="shared" si="4"/>
        <v>xlswrite('G:\Mi unidad\1. PROYECTOS TELLO 2022\SCM SPILL OVERS\outputs\pobreza\bajo_niv_educ\1%\simulacion_2\synthetic_control_outputs.xlsx',synthetic_control_38,38)</v>
      </c>
      <c r="FZ11" s="1" t="str">
        <f t="shared" si="5"/>
        <v>xlswrite('G:\Mi unidad\1. PROYECTOS TELLO 2022\SCM SPILL OVERS\outputs\pobreza\bajo_ingreso\1%\simulacion_2\synthetic_control_outputs.xlsx',synthetic_control_38,38)</v>
      </c>
      <c r="GF11" s="1" t="str">
        <f t="shared" si="6"/>
        <v>xlswrite('G:\Mi unidad\1. PROYECTOS TELLO 2022\SCM SPILL OVERS\outputs\pobreza\densidad_g\1%\simulacion_2\synthetic_control_outputs.xlsx',synthetic_control_38,38)</v>
      </c>
      <c r="GN11" s="1" t="str">
        <f t="shared" si="7"/>
        <v>xlswrite('G:\Mi unidad\1. PROYECTOS TELLO 2022\SCM SPILL OVERS\outputs\pobreza\alimentos\1%\simulacion_2\synthetic_control_outputs.xlsx',synthetic_control_38,38);</v>
      </c>
      <c r="GU11" s="1" t="str">
        <f t="shared" si="8"/>
        <v>xlswrite('G:\Mi unidad\1. PROYECTOS TELLO 2022\SCM SPILL OVERS\outputs\pobreza\jefe_hogar\1%\simulacion_2\synthetic_control_outputs.xlsx',synthetic_control_38,38);</v>
      </c>
      <c r="HA11" s="1" t="str">
        <f t="shared" si="9"/>
        <v>xlswrite('G:\Mi unidad\1. PROYECTOS TELLO 2022\SCM SPILL OVERS\outputs\pobreza\mujeres\1%\simulacion_2\synthetic_control_outputs.xlsx',synthetic_control_38,38);</v>
      </c>
      <c r="HG11" s="1" t="str">
        <f t="shared" si="10"/>
        <v>xlswrite('G:\Mi unidad\1. PROYECTOS TELLO 2022\SCM SPILL OVERS\outputs\pobreza\criminalidad\1%\simulacion_2\synthetic_control_outputs.xlsx',synthetic_control_38,38);</v>
      </c>
      <c r="HN11">
        <v>1</v>
      </c>
      <c r="HO11" t="s">
        <v>18</v>
      </c>
      <c r="HU11">
        <v>7</v>
      </c>
      <c r="HV11" t="s">
        <v>36</v>
      </c>
      <c r="IB11">
        <v>7</v>
      </c>
      <c r="IC11" t="str">
        <f>"xlswrite('G:\Mi unidad\1. PROYECTOS TELLO 2022\SCM SPILL OVERS\outputs\pobreza\bajo_niv_educ\1%\simulacion_2\output_tests.xlsx',spillover_test_"&amp;IB11&amp;"','sp_test_"&amp;IB11&amp;"');"</f>
        <v>xlswrite('G:\Mi unidad\1. PROYECTOS TELLO 2022\SCM SPILL OVERS\outputs\pobreza\bajo_niv_educ\1%\simulacion_2\output_tests.xlsx',spillover_test_7','sp_test_7');</v>
      </c>
      <c r="IP11">
        <v>7</v>
      </c>
      <c r="IQ11" t="str">
        <f>"xlswrite('G:\Mi unidad\1. PROYECTOS TELLO 2022\SCM SPILL OVERS\outputs\pobreza\bajo_ingreso\1%\simulacion_2\output_tests.xlsx',spillover_test_"&amp;IP11&amp;"','sp_test_"&amp;IP11&amp;"');"</f>
        <v>xlswrite('G:\Mi unidad\1. PROYECTOS TELLO 2022\SCM SPILL OVERS\outputs\pobreza\bajo_ingreso\1%\simulacion_2\output_tests.xlsx',spillover_test_7','sp_test_7');</v>
      </c>
      <c r="JB11">
        <v>7</v>
      </c>
      <c r="JC11" t="str">
        <f>"xlswrite('G:\Mi unidad\1. PROYECTOS TELLO 2022\SCM SPILL OVERS\outputs\pobreza\densidad\1%\simulacion_2\output_tests.xlsx',spillover_test_"&amp;JB11&amp;"','sp_test_"&amp;JB11&amp;"');"</f>
        <v>xlswrite('G:\Mi unidad\1. PROYECTOS TELLO 2022\SCM SPILL OVERS\outputs\pobreza\densidad\1%\simulacion_2\output_tests.xlsx',spillover_test_7','sp_test_7');</v>
      </c>
      <c r="JN11">
        <v>7</v>
      </c>
      <c r="JO11" t="str">
        <f>"xlswrite('G:\Mi unidad\1. PROYECTOS TELLO 2022\SCM SPILL OVERS\outputs\pobreza\densidad_g\1%\simulacion_2\output_tests.xlsx',spillover_test_"&amp;JN11&amp;"','sp_test_"&amp;JN11&amp;"');"</f>
        <v>xlswrite('G:\Mi unidad\1. PROYECTOS TELLO 2022\SCM SPILL OVERS\outputs\pobreza\densidad_g\1%\simulacion_2\output_tests.xlsx',spillover_test_7','sp_test_7');</v>
      </c>
      <c r="JZ11">
        <v>7</v>
      </c>
      <c r="KA11" t="str">
        <f>"xlswrite('G:\Mi unidad\1. PROYECTOS TELLO 2022\SCM SPILL OVERS\outputs\pobreza\distancia_centro_salud\1%\simulacion_2\output_tests.xlsx',spillover_test_"&amp;JZ11&amp;"','sp_test_"&amp;JZ11&amp;"');"</f>
        <v>xlswrite('G:\Mi unidad\1. PROYECTOS TELLO 2022\SCM SPILL OVERS\outputs\pobreza\distancia_centro_salud\1%\simulacion_2\output_tests.xlsx',spillover_test_7','sp_test_7');</v>
      </c>
      <c r="KM11">
        <v>7</v>
      </c>
      <c r="KN11" t="str">
        <f>"xlswrite('G:\Mi unidad\1. PROYECTOS TELLO 2022\SCM SPILL OVERS\outputs\pobreza\informalidad\1%\simulacion_2\output_tests.xlsx',spillover_test_"&amp;KM11&amp;"','sp_test_"&amp;KM11&amp;"');"</f>
        <v>xlswrite('G:\Mi unidad\1. PROYECTOS TELLO 2022\SCM SPILL OVERS\outputs\pobreza\informalidad\1%\simulacion_2\output_tests.xlsx',spillover_test_7','sp_test_7');</v>
      </c>
      <c r="KZ11">
        <v>7</v>
      </c>
      <c r="LA11" t="str">
        <f>"xlswrite('G:\Mi unidad\1. PROYECTOS TELLO 2022\SCM SPILL OVERS\outputs\pobreza\alimentos\1%\simulacion_2\output_tests.xlsx',spillover_test_"&amp;KZ11&amp;"','sp_test_"&amp;KZ11&amp;"');"</f>
        <v>xlswrite('G:\Mi unidad\1. PROYECTOS TELLO 2022\SCM SPILL OVERS\outputs\pobreza\alimentos\1%\simulacion_2\output_tests.xlsx',spillover_test_7','sp_test_7');</v>
      </c>
      <c r="LG11">
        <v>7</v>
      </c>
      <c r="LH11" t="str">
        <f>"xlswrite('G:\Mi unidad\1. PROYECTOS TELLO 2022\SCM SPILL OVERS\outputs\pobreza\jefe_hogar\1%\simulacion_2\output_tests.xlsx',spillover_test_"&amp;LG11&amp;"','sp_test_"&amp;LG11&amp;"');"</f>
        <v>xlswrite('G:\Mi unidad\1. PROYECTOS TELLO 2022\SCM SPILL OVERS\outputs\pobreza\jefe_hogar\1%\simulacion_2\output_tests.xlsx',spillover_test_7','sp_test_7');</v>
      </c>
      <c r="LN11">
        <v>7</v>
      </c>
      <c r="LO11" t="str">
        <f>"xlswrite('G:\Mi unidad\1. PROYECTOS TELLO 2022\SCM SPILL OVERS\outputs\pobreza\mujeres\1%\simulacion_2\output_tests.xlsx',spillover_test_"&amp;LN11&amp;"','sp_test_"&amp;LN11&amp;"');"</f>
        <v>xlswrite('G:\Mi unidad\1. PROYECTOS TELLO 2022\SCM SPILL OVERS\outputs\pobreza\mujeres\1%\simulacion_2\output_tests.xlsx',spillover_test_7','sp_test_7');</v>
      </c>
      <c r="LZ11">
        <v>7</v>
      </c>
      <c r="MA11" t="str">
        <f>"xlswrite('G:\Mi unidad\1. PROYECTOS TELLO 2022\SCM SPILL OVERS\outputs\pobreza\criminalidad\1%\simulacion_2\output_tests.xlsx',spillover_test_"&amp;LZ11&amp;"','sp_test_"&amp;LZ11&amp;"');"</f>
        <v>xlswrite('G:\Mi unidad\1. PROYECTOS TELLO 2022\SCM SPILL OVERS\outputs\pobreza\criminalidad\1%\simulacion_2\output_tests.xlsx',spillover_test_7','sp_test_7');</v>
      </c>
    </row>
    <row r="12" spans="1:339" x14ac:dyDescent="0.3">
      <c r="A12">
        <v>39</v>
      </c>
      <c r="B12" s="1" t="str">
        <f t="shared" si="11"/>
        <v>[data_39,provincias_39,~] = xlsread('BD_pobre_est_1_provincia_39.xlsx');</v>
      </c>
      <c r="E12" s="1" t="str">
        <f t="shared" si="12"/>
        <v>provincia_39 = unique(provincias_39(2:end,1));</v>
      </c>
      <c r="O12" s="1" t="str">
        <f t="shared" si="13"/>
        <v>pobreza_39 = reshape(data_39(:,2),T+S,N);</v>
      </c>
      <c r="T12" s="1" t="str">
        <f t="shared" si="14"/>
        <v xml:space="preserve">pobreza_39 = pobreza_39'; </v>
      </c>
      <c r="X12" s="1" t="str">
        <f t="shared" si="15"/>
        <v>tratado_39 = pobreza_39(1,:);</v>
      </c>
      <c r="AC12" s="1" t="str">
        <f t="shared" si="26"/>
        <v>pobreza_39(1,:) = [];</v>
      </c>
      <c r="AI12" s="1" t="str">
        <f t="shared" si="0"/>
        <v>pobreza_39 = [tratado_39;pobreza_39];</v>
      </c>
      <c r="AN12" s="1" t="str">
        <f t="shared" si="22"/>
        <v>Y_39 = pobreza_39; % outcome matrix</v>
      </c>
      <c r="AS12" s="1" t="str">
        <f t="shared" si="23"/>
        <v>Y_pre_39 = Y_39(:,1:T);</v>
      </c>
      <c r="AW12" s="1" t="str">
        <f t="shared" si="24"/>
        <v>Y_post_39 = Y_39(:,T+1:end);</v>
      </c>
      <c r="BA12" s="1" t="str">
        <f t="shared" si="25"/>
        <v>[a_hat_39,B_hat_39] = scm_batch(Y_pre_39);</v>
      </c>
      <c r="BF12" s="1" t="str">
        <f t="shared" si="16"/>
        <v>synthetic_control_39 = a_hat_39(1)+B_hat_39(1,:)*Y_39;</v>
      </c>
      <c r="BL12">
        <v>10</v>
      </c>
      <c r="BM12" s="1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126</v>
      </c>
      <c r="CV12">
        <v>10</v>
      </c>
      <c r="CW12" t="s">
        <v>126</v>
      </c>
      <c r="DA12">
        <v>10</v>
      </c>
      <c r="DB12" t="s">
        <v>126</v>
      </c>
      <c r="DF12">
        <v>10</v>
      </c>
      <c r="DG12" t="s">
        <v>126</v>
      </c>
      <c r="DK12" s="1" t="str">
        <f t="shared" si="17"/>
        <v>M_hat_39 = (eye(N)-B_hat_39)'*(eye(N)-B_hat_39);</v>
      </c>
      <c r="DQ12" s="1" t="str">
        <f t="shared" si="18"/>
        <v>synthetic_control_sp_39 = a_hat_39(1)+B_hat_39(1,:)*Y_39;</v>
      </c>
      <c r="DW12" s="1" t="s">
        <v>49</v>
      </c>
      <c r="EA12">
        <v>7</v>
      </c>
      <c r="EB12" s="1" t="str">
        <f>"Y_Ts_"&amp;EA12&amp;" = Y_"&amp;EA12&amp;"(:,T+s);"</f>
        <v>Y_Ts_7 = Y_7(:,T+s);</v>
      </c>
      <c r="EL12" s="1" t="str">
        <f t="shared" si="19"/>
        <v>synthetic_control_39=synthetic_control_39'</v>
      </c>
      <c r="EQ12" s="1" t="str">
        <f t="shared" si="20"/>
        <v>synthetic_control_sp_39=synthetic_control_sp_39'</v>
      </c>
      <c r="EV12" s="1" t="str">
        <f t="shared" si="21"/>
        <v>tratado_39=tratado_39'</v>
      </c>
      <c r="EZ12" s="1" t="str">
        <f t="shared" si="1"/>
        <v>xlswrite('G:\Mi unidad\1. PROYECTOS TELLO 2022\SCM SPILL OVERS\outputs\pobreza\distancia_centro_salud\1%\simulacion_2\synthetic_control_outputs.xlsx',synthetic_control_39,39)</v>
      </c>
      <c r="FG12" s="1" t="str">
        <f t="shared" si="2"/>
        <v>xlswrite('G:\Mi unidad\1. PROYECTOS TELLO 2022\SCM SPILL OVERS\outputs\pobreza\informalidad\1%\simulacion_2\synthetic_control_outputs.xlsx',synthetic_control_39,39)</v>
      </c>
      <c r="FM12" s="1" t="str">
        <f t="shared" si="3"/>
        <v>xlswrite('G:\Mi unidad\1. PROYECTOS TELLO 2022\SCM SPILL OVERS\outputs\pobreza\densidad\1%\simulacion_2\synthetic_control_outputs.xlsx',synthetic_control_39,39)</v>
      </c>
      <c r="FT12" s="1" t="str">
        <f t="shared" si="4"/>
        <v>xlswrite('G:\Mi unidad\1. PROYECTOS TELLO 2022\SCM SPILL OVERS\outputs\pobreza\bajo_niv_educ\1%\simulacion_2\synthetic_control_outputs.xlsx',synthetic_control_39,39)</v>
      </c>
      <c r="FZ12" s="1" t="str">
        <f t="shared" si="5"/>
        <v>xlswrite('G:\Mi unidad\1. PROYECTOS TELLO 2022\SCM SPILL OVERS\outputs\pobreza\bajo_ingreso\1%\simulacion_2\synthetic_control_outputs.xlsx',synthetic_control_39,39)</v>
      </c>
      <c r="GF12" s="1" t="str">
        <f t="shared" si="6"/>
        <v>xlswrite('G:\Mi unidad\1. PROYECTOS TELLO 2022\SCM SPILL OVERS\outputs\pobreza\densidad_g\1%\simulacion_2\synthetic_control_outputs.xlsx',synthetic_control_39,39)</v>
      </c>
      <c r="GN12" s="1" t="str">
        <f t="shared" si="7"/>
        <v>xlswrite('G:\Mi unidad\1. PROYECTOS TELLO 2022\SCM SPILL OVERS\outputs\pobreza\alimentos\1%\simulacion_2\synthetic_control_outputs.xlsx',synthetic_control_39,39);</v>
      </c>
      <c r="GU12" s="1" t="str">
        <f t="shared" si="8"/>
        <v>xlswrite('G:\Mi unidad\1. PROYECTOS TELLO 2022\SCM SPILL OVERS\outputs\pobreza\jefe_hogar\1%\simulacion_2\synthetic_control_outputs.xlsx',synthetic_control_39,39);</v>
      </c>
      <c r="HA12" s="1" t="str">
        <f t="shared" si="9"/>
        <v>xlswrite('G:\Mi unidad\1. PROYECTOS TELLO 2022\SCM SPILL OVERS\outputs\pobreza\mujeres\1%\simulacion_2\synthetic_control_outputs.xlsx',synthetic_control_39,39);</v>
      </c>
      <c r="HG12" s="1" t="str">
        <f t="shared" si="10"/>
        <v>xlswrite('G:\Mi unidad\1. PROYECTOS TELLO 2022\SCM SPILL OVERS\outputs\pobreza\criminalidad\1%\simulacion_2\synthetic_control_outputs.xlsx',synthetic_control_39,39);</v>
      </c>
      <c r="HN12">
        <v>7</v>
      </c>
      <c r="HO12" t="str">
        <f>"p_value_vec_"&amp;HN12&amp;" = zeros(1,S);"</f>
        <v>p_value_vec_7 = zeros(1,S);</v>
      </c>
      <c r="HU12">
        <v>7</v>
      </c>
      <c r="HV12" t="s">
        <v>37</v>
      </c>
      <c r="IB12">
        <v>10</v>
      </c>
      <c r="IC12" t="str">
        <f>"xlswrite('G:\Mi unidad\1. PROYECTOS TELLO 2022\SCM SPILL OVERS\outputs\pobreza\bajo_niv_educ\1%\simulacion_2\output_tests.xlsx',lb_vec_"&amp;IB12&amp;"','lb_vec_"&amp;IB12&amp;"');"</f>
        <v>xlswrite('G:\Mi unidad\1. PROYECTOS TELLO 2022\SCM SPILL OVERS\outputs\pobreza\bajo_niv_educ\1%\simulacion_2\output_tests.xlsx',lb_vec_10','lb_vec_10');</v>
      </c>
      <c r="IP12">
        <v>10</v>
      </c>
      <c r="IQ12" t="str">
        <f>"xlswrite('G:\Mi unidad\1. PROYECTOS TELLO 2022\SCM SPILL OVERS\outputs\pobreza\bajo_ingreso\1%\simulacion_2\output_tests.xlsx',lb_vec_"&amp;IP12&amp;"','lb_vec_"&amp;IP12&amp;"');"</f>
        <v>xlswrite('G:\Mi unidad\1. PROYECTOS TELLO 2022\SCM SPILL OVERS\outputs\pobreza\bajo_ingreso\1%\simulacion_2\output_tests.xlsx',lb_vec_10','lb_vec_10');</v>
      </c>
      <c r="JB12">
        <v>10</v>
      </c>
      <c r="JC12" t="str">
        <f>"xlswrite('G:\Mi unidad\1. PROYECTOS TELLO 2022\SCM SPILL OVERS\outputs\pobreza\densidad\1%\simulacion_2\output_tests.xlsx',lb_vec_"&amp;JB12&amp;"','lb_vec_"&amp;JB12&amp;"');"</f>
        <v>xlswrite('G:\Mi unidad\1. PROYECTOS TELLO 2022\SCM SPILL OVERS\outputs\pobreza\densidad\1%\simulacion_2\output_tests.xlsx',lb_vec_10','lb_vec_10');</v>
      </c>
      <c r="JN12">
        <v>10</v>
      </c>
      <c r="JO12" t="str">
        <f>"xlswrite('G:\Mi unidad\1. PROYECTOS TELLO 2022\SCM SPILL OVERS\outputs\pobreza\densidad_g\1%\simulacion_2\output_tests.xlsx',lb_vec_"&amp;JN12&amp;"','lb_vec_"&amp;JN12&amp;"');"</f>
        <v>xlswrite('G:\Mi unidad\1. PROYECTOS TELLO 2022\SCM SPILL OVERS\outputs\pobreza\densidad_g\1%\simulacion_2\output_tests.xlsx',lb_vec_10','lb_vec_10');</v>
      </c>
      <c r="JZ12">
        <v>10</v>
      </c>
      <c r="KA12" t="str">
        <f>"xlswrite('G:\Mi unidad\1. PROYECTOS TELLO 2022\SCM SPILL OVERS\outputs\pobreza\distancia_centro_salud\1%\simulacion_2\output_tests.xlsx',lb_vec_"&amp;JZ12&amp;"','lb_vec_"&amp;JZ12&amp;"');"</f>
        <v>xlswrite('G:\Mi unidad\1. PROYECTOS TELLO 2022\SCM SPILL OVERS\outputs\pobreza\distancia_centro_salud\1%\simulacion_2\output_tests.xlsx',lb_vec_10','lb_vec_10');</v>
      </c>
      <c r="KM12">
        <v>10</v>
      </c>
      <c r="KN12" t="str">
        <f>"xlswrite('G:\Mi unidad\1. PROYECTOS TELLO 2022\SCM SPILL OVERS\outputs\pobreza\informalidad\1%\simulacion_2\output_tests.xlsx',lb_vec_"&amp;KM12&amp;"','lb_vec_"&amp;KM12&amp;"');"</f>
        <v>xlswrite('G:\Mi unidad\1. PROYECTOS TELLO 2022\SCM SPILL OVERS\outputs\pobreza\informalidad\1%\simulacion_2\output_tests.xlsx',lb_vec_10','lb_vec_10');</v>
      </c>
      <c r="KZ12">
        <v>10</v>
      </c>
      <c r="LA12" t="str">
        <f>"xlswrite('G:\Mi unidad\1. PROYECTOS TELLO 2022\SCM SPILL OVERS\outputs\pobreza\alimentos\1%\simulacion_2\output_tests.xlsx',lb_vec_"&amp;KZ12&amp;"','lb_vec_"&amp;KZ12&amp;"');"</f>
        <v>xlswrite('G:\Mi unidad\1. PROYECTOS TELLO 2022\SCM SPILL OVERS\outputs\pobreza\alimentos\1%\simulacion_2\output_tests.xlsx',lb_vec_10','lb_vec_10');</v>
      </c>
      <c r="LG12">
        <v>10</v>
      </c>
      <c r="LH12" t="str">
        <f>"xlswrite('G:\Mi unidad\1. PROYECTOS TELLO 2022\SCM SPILL OVERS\outputs\pobreza\jefe_hogar\1%\simulacion_2\output_tests.xlsx',lb_vec_"&amp;LG12&amp;"','lb_vec_"&amp;LG12&amp;"');"</f>
        <v>xlswrite('G:\Mi unidad\1. PROYECTOS TELLO 2022\SCM SPILL OVERS\outputs\pobreza\jefe_hogar\1%\simulacion_2\output_tests.xlsx',lb_vec_10','lb_vec_10');</v>
      </c>
      <c r="LN12">
        <v>10</v>
      </c>
      <c r="LO12" t="str">
        <f>"xlswrite('G:\Mi unidad\1. PROYECTOS TELLO 2022\SCM SPILL OVERS\outputs\pobreza\mujeres\1%\simulacion_2\output_tests.xlsx',lb_vec_"&amp;LN12&amp;"','lb_vec_"&amp;LN12&amp;"');"</f>
        <v>xlswrite('G:\Mi unidad\1. PROYECTOS TELLO 2022\SCM SPILL OVERS\outputs\pobreza\mujeres\1%\simulacion_2\output_tests.xlsx',lb_vec_10','lb_vec_10');</v>
      </c>
      <c r="LZ12">
        <v>10</v>
      </c>
      <c r="MA12" t="str">
        <f>"xlswrite('G:\Mi unidad\1. PROYECTOS TELLO 2022\SCM SPILL OVERS\outputs\pobreza\criminalidad\1%\simulacion_2\output_tests.xlsx',lb_vec_"&amp;LZ12&amp;"','lb_vec_"&amp;LZ12&amp;"');"</f>
        <v>xlswrite('G:\Mi unidad\1. PROYECTOS TELLO 2022\SCM SPILL OVERS\outputs\pobreza\criminalidad\1%\simulacion_2\output_tests.xlsx',lb_vec_10','lb_vec_10');</v>
      </c>
    </row>
    <row r="13" spans="1:339" x14ac:dyDescent="0.3">
      <c r="A13">
        <v>41</v>
      </c>
      <c r="B13" s="1" t="str">
        <f t="shared" si="11"/>
        <v>[data_41,provincias_41,~] = xlsread('BD_pobre_est_1_provincia_41.xlsx');</v>
      </c>
      <c r="E13" s="1" t="str">
        <f t="shared" si="12"/>
        <v>provincia_41 = unique(provincias_41(2:end,1));</v>
      </c>
      <c r="O13" s="1" t="str">
        <f t="shared" si="13"/>
        <v>pobreza_41 = reshape(data_41(:,2),T+S,N);</v>
      </c>
      <c r="T13" s="1" t="str">
        <f t="shared" si="14"/>
        <v xml:space="preserve">pobreza_41 = pobreza_41'; </v>
      </c>
      <c r="X13" s="1" t="str">
        <f t="shared" si="15"/>
        <v>tratado_41 = pobreza_41(1,:);</v>
      </c>
      <c r="AC13" s="1" t="str">
        <f t="shared" si="26"/>
        <v>pobreza_41(1,:) = [];</v>
      </c>
      <c r="AI13" s="1" t="str">
        <f t="shared" si="0"/>
        <v>pobreza_41 = [tratado_41;pobreza_41];</v>
      </c>
      <c r="AN13" s="1" t="str">
        <f t="shared" si="22"/>
        <v>Y_41 = pobreza_41; % outcome matrix</v>
      </c>
      <c r="AS13" s="1" t="str">
        <f t="shared" si="23"/>
        <v>Y_pre_41 = Y_41(:,1:T);</v>
      </c>
      <c r="AW13" s="1" t="str">
        <f t="shared" si="24"/>
        <v>Y_post_41 = Y_41(:,T+1:end);</v>
      </c>
      <c r="BA13" s="1" t="str">
        <f t="shared" si="25"/>
        <v>[a_hat_41,B_hat_41] = scm_batch(Y_pre_41);</v>
      </c>
      <c r="BF13" s="1" t="str">
        <f t="shared" si="16"/>
        <v>synthetic_control_41 = a_hat_41(1)+B_hat_41(1,:)*Y_41;</v>
      </c>
      <c r="BL13">
        <v>10</v>
      </c>
      <c r="BM13" s="1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127</v>
      </c>
      <c r="CV13">
        <v>10</v>
      </c>
      <c r="CW13" t="s">
        <v>127</v>
      </c>
      <c r="DA13">
        <v>10</v>
      </c>
      <c r="DB13" t="s">
        <v>127</v>
      </c>
      <c r="DF13">
        <v>10</v>
      </c>
      <c r="DG13" t="s">
        <v>127</v>
      </c>
      <c r="DK13" s="1" t="str">
        <f t="shared" si="17"/>
        <v>M_hat_41 = (eye(N)-B_hat_41)'*(eye(N)-B_hat_41);</v>
      </c>
      <c r="DQ13" s="1" t="str">
        <f t="shared" si="18"/>
        <v>synthetic_control_sp_41 = a_hat_41(1)+B_hat_41(1,:)*Y_41;</v>
      </c>
      <c r="DW13" s="1" t="s">
        <v>50</v>
      </c>
      <c r="EA13">
        <v>7</v>
      </c>
      <c r="EB13" s="1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1" t="str">
        <f t="shared" si="19"/>
        <v>synthetic_control_41=synthetic_control_41'</v>
      </c>
      <c r="EQ13" s="1" t="str">
        <f t="shared" si="20"/>
        <v>synthetic_control_sp_41=synthetic_control_sp_41'</v>
      </c>
      <c r="EV13" s="1" t="str">
        <f t="shared" si="21"/>
        <v>tratado_41=tratado_41'</v>
      </c>
      <c r="EZ13" s="1" t="str">
        <f t="shared" si="1"/>
        <v>xlswrite('G:\Mi unidad\1. PROYECTOS TELLO 2022\SCM SPILL OVERS\outputs\pobreza\distancia_centro_salud\1%\simulacion_2\synthetic_control_outputs.xlsx',synthetic_control_41,41)</v>
      </c>
      <c r="FG13" s="1" t="str">
        <f t="shared" si="2"/>
        <v>xlswrite('G:\Mi unidad\1. PROYECTOS TELLO 2022\SCM SPILL OVERS\outputs\pobreza\informalidad\1%\simulacion_2\synthetic_control_outputs.xlsx',synthetic_control_41,41)</v>
      </c>
      <c r="FM13" s="1" t="str">
        <f t="shared" si="3"/>
        <v>xlswrite('G:\Mi unidad\1. PROYECTOS TELLO 2022\SCM SPILL OVERS\outputs\pobreza\densidad\1%\simulacion_2\synthetic_control_outputs.xlsx',synthetic_control_41,41)</v>
      </c>
      <c r="FT13" s="1" t="str">
        <f t="shared" si="4"/>
        <v>xlswrite('G:\Mi unidad\1. PROYECTOS TELLO 2022\SCM SPILL OVERS\outputs\pobreza\bajo_niv_educ\1%\simulacion_2\synthetic_control_outputs.xlsx',synthetic_control_41,41)</v>
      </c>
      <c r="FZ13" s="1" t="str">
        <f t="shared" si="5"/>
        <v>xlswrite('G:\Mi unidad\1. PROYECTOS TELLO 2022\SCM SPILL OVERS\outputs\pobreza\bajo_ingreso\1%\simulacion_2\synthetic_control_outputs.xlsx',synthetic_control_41,41)</v>
      </c>
      <c r="GF13" s="1" t="str">
        <f t="shared" si="6"/>
        <v>xlswrite('G:\Mi unidad\1. PROYECTOS TELLO 2022\SCM SPILL OVERS\outputs\pobreza\densidad_g\1%\simulacion_2\synthetic_control_outputs.xlsx',synthetic_control_41,41)</v>
      </c>
      <c r="GN13" s="1" t="str">
        <f t="shared" si="7"/>
        <v>xlswrite('G:\Mi unidad\1. PROYECTOS TELLO 2022\SCM SPILL OVERS\outputs\pobreza\alimentos\1%\simulacion_2\synthetic_control_outputs.xlsx',synthetic_control_41,41);</v>
      </c>
      <c r="GU13" s="1" t="str">
        <f t="shared" si="8"/>
        <v>xlswrite('G:\Mi unidad\1. PROYECTOS TELLO 2022\SCM SPILL OVERS\outputs\pobreza\jefe_hogar\1%\simulacion_2\synthetic_control_outputs.xlsx',synthetic_control_41,41);</v>
      </c>
      <c r="HA13" s="1" t="str">
        <f t="shared" si="9"/>
        <v>xlswrite('G:\Mi unidad\1. PROYECTOS TELLO 2022\SCM SPILL OVERS\outputs\pobreza\mujeres\1%\simulacion_2\synthetic_control_outputs.xlsx',synthetic_control_41,41);</v>
      </c>
      <c r="HG13" s="1" t="str">
        <f t="shared" si="10"/>
        <v>xlswrite('G:\Mi unidad\1. PROYECTOS TELLO 2022\SCM SPILL OVERS\outputs\pobreza\criminalidad\1%\simulacion_2\synthetic_control_outputs.xlsx',synthetic_control_41,41);</v>
      </c>
      <c r="HN13">
        <v>7</v>
      </c>
      <c r="HO13" t="str">
        <f>"lb_vec_"&amp;HN13&amp;" = zeros(1,S);"</f>
        <v>lb_vec_7 = zeros(1,S);</v>
      </c>
      <c r="HU13">
        <v>7</v>
      </c>
      <c r="HV13" t="str">
        <f>"    spillover_test_"&amp;HU13&amp;"(s) = sp_andrews(Y_pre_"&amp;HU13&amp;",pobreza_"&amp;HU13&amp;"(:,T+s),A_"&amp;HU13&amp;",C,d,alpha_sig);"</f>
        <v xml:space="preserve">    spillover_test_7(s) = sp_andrews(Y_pre_7,pobreza_7(:,T+s),A_7,C,d,alpha_sig);</v>
      </c>
      <c r="IB13">
        <v>10</v>
      </c>
      <c r="IC13" t="str">
        <f>"xlswrite('G:\Mi unidad\1. PROYECTOS TELLO 2022\SCM SPILL OVERS\outputs\pobreza\bajo_niv_educ\1%\simulacion_2\output_tests.xlsx',ub_vec_"&amp;IB13&amp;"','ub_vec_"&amp;IB13&amp;"');"</f>
        <v>xlswrite('G:\Mi unidad\1. PROYECTOS TELLO 2022\SCM SPILL OVERS\outputs\pobreza\bajo_niv_educ\1%\simulacion_2\output_tests.xlsx',ub_vec_10','ub_vec_10');</v>
      </c>
      <c r="IP13">
        <v>10</v>
      </c>
      <c r="IQ13" t="str">
        <f>"xlswrite('G:\Mi unidad\1. PROYECTOS TELLO 2022\SCM SPILL OVERS\outputs\pobreza\bajo_ingreso\1%\simulacion_2\output_tests.xlsx',ub_vec_"&amp;IP13&amp;"','ub_vec_"&amp;IP13&amp;"');"</f>
        <v>xlswrite('G:\Mi unidad\1. PROYECTOS TELLO 2022\SCM SPILL OVERS\outputs\pobreza\bajo_ingreso\1%\simulacion_2\output_tests.xlsx',ub_vec_10','ub_vec_10');</v>
      </c>
      <c r="JB13">
        <v>10</v>
      </c>
      <c r="JC13" t="str">
        <f>"xlswrite('G:\Mi unidad\1. PROYECTOS TELLO 2022\SCM SPILL OVERS\outputs\pobreza\densidad\1%\simulacion_2\output_tests.xlsx',ub_vec_"&amp;JB13&amp;"','ub_vec_"&amp;JB13&amp;"');"</f>
        <v>xlswrite('G:\Mi unidad\1. PROYECTOS TELLO 2022\SCM SPILL OVERS\outputs\pobreza\densidad\1%\simulacion_2\output_tests.xlsx',ub_vec_10','ub_vec_10');</v>
      </c>
      <c r="JN13">
        <v>10</v>
      </c>
      <c r="JO13" t="str">
        <f>"xlswrite('G:\Mi unidad\1. PROYECTOS TELLO 2022\SCM SPILL OVERS\outputs\pobreza\densidad_g\1%\simulacion_2\output_tests.xlsx',ub_vec_"&amp;JN13&amp;"','ub_vec_"&amp;JN13&amp;"');"</f>
        <v>xlswrite('G:\Mi unidad\1. PROYECTOS TELLO 2022\SCM SPILL OVERS\outputs\pobreza\densidad_g\1%\simulacion_2\output_tests.xlsx',ub_vec_10','ub_vec_10');</v>
      </c>
      <c r="JZ13">
        <v>10</v>
      </c>
      <c r="KA13" t="str">
        <f>"xlswrite('G:\Mi unidad\1. PROYECTOS TELLO 2022\SCM SPILL OVERS\outputs\pobreza\distancia_centro_salud\1%\simulacion_2\output_tests.xlsx',ub_vec_"&amp;JZ13&amp;"','ub_vec_"&amp;JZ13&amp;"');"</f>
        <v>xlswrite('G:\Mi unidad\1. PROYECTOS TELLO 2022\SCM SPILL OVERS\outputs\pobreza\distancia_centro_salud\1%\simulacion_2\output_tests.xlsx',ub_vec_10','ub_vec_10');</v>
      </c>
      <c r="KM13">
        <v>10</v>
      </c>
      <c r="KN13" t="str">
        <f>"xlswrite('G:\Mi unidad\1. PROYECTOS TELLO 2022\SCM SPILL OVERS\outputs\pobreza\informalidad\1%\simulacion_2\output_tests.xlsx',ub_vec_"&amp;KM13&amp;"','ub_vec_"&amp;KM13&amp;"');"</f>
        <v>xlswrite('G:\Mi unidad\1. PROYECTOS TELLO 2022\SCM SPILL OVERS\outputs\pobreza\informalidad\1%\simulacion_2\output_tests.xlsx',ub_vec_10','ub_vec_10');</v>
      </c>
      <c r="KZ13">
        <v>10</v>
      </c>
      <c r="LA13" t="str">
        <f>"xlswrite('G:\Mi unidad\1. PROYECTOS TELLO 2022\SCM SPILL OVERS\outputs\pobreza\alimentos\1%\simulacion_2\output_tests.xlsx',ub_vec_"&amp;KZ13&amp;"','ub_vec_"&amp;KZ13&amp;"');"</f>
        <v>xlswrite('G:\Mi unidad\1. PROYECTOS TELLO 2022\SCM SPILL OVERS\outputs\pobreza\alimentos\1%\simulacion_2\output_tests.xlsx',ub_vec_10','ub_vec_10');</v>
      </c>
      <c r="LG13">
        <v>10</v>
      </c>
      <c r="LH13" t="str">
        <f>"xlswrite('G:\Mi unidad\1. PROYECTOS TELLO 2022\SCM SPILL OVERS\outputs\pobreza\jefe_hogar\1%\simulacion_2\output_tests.xlsx',ub_vec_"&amp;LG13&amp;"','ub_vec_"&amp;LG13&amp;"');"</f>
        <v>xlswrite('G:\Mi unidad\1. PROYECTOS TELLO 2022\SCM SPILL OVERS\outputs\pobreza\jefe_hogar\1%\simulacion_2\output_tests.xlsx',ub_vec_10','ub_vec_10');</v>
      </c>
      <c r="LN13">
        <v>10</v>
      </c>
      <c r="LO13" t="str">
        <f>"xlswrite('G:\Mi unidad\1. PROYECTOS TELLO 2022\SCM SPILL OVERS\outputs\pobreza\mujeres\1%\simulacion_2\output_tests.xlsx',ub_vec_"&amp;LN13&amp;"','ub_vec_"&amp;LN13&amp;"');"</f>
        <v>xlswrite('G:\Mi unidad\1. PROYECTOS TELLO 2022\SCM SPILL OVERS\outputs\pobreza\mujeres\1%\simulacion_2\output_tests.xlsx',ub_vec_10','ub_vec_10');</v>
      </c>
      <c r="LZ13">
        <v>10</v>
      </c>
      <c r="MA13" t="str">
        <f>"xlswrite('G:\Mi unidad\1. PROYECTOS TELLO 2022\SCM SPILL OVERS\outputs\pobreza\criminalidad\1%\simulacion_2\output_tests.xlsx',ub_vec_"&amp;LZ13&amp;"','ub_vec_"&amp;LZ13&amp;"');"</f>
        <v>xlswrite('G:\Mi unidad\1. PROYECTOS TELLO 2022\SCM SPILL OVERS\outputs\pobreza\criminalidad\1%\simulacion_2\output_tests.xlsx',ub_vec_10','ub_vec_10');</v>
      </c>
    </row>
    <row r="14" spans="1:339" x14ac:dyDescent="0.3">
      <c r="A14">
        <v>42</v>
      </c>
      <c r="B14" s="1" t="str">
        <f t="shared" si="11"/>
        <v>[data_42,provincias_42,~] = xlsread('BD_pobre_est_1_provincia_42.xlsx');</v>
      </c>
      <c r="E14" s="1" t="str">
        <f t="shared" si="12"/>
        <v>provincia_42 = unique(provincias_42(2:end,1));</v>
      </c>
      <c r="O14" s="1" t="str">
        <f t="shared" si="13"/>
        <v>pobreza_42 = reshape(data_42(:,2),T+S,N);</v>
      </c>
      <c r="T14" s="1" t="str">
        <f t="shared" si="14"/>
        <v xml:space="preserve">pobreza_42 = pobreza_42'; </v>
      </c>
      <c r="X14" s="1" t="str">
        <f t="shared" si="15"/>
        <v>tratado_42 = pobreza_42(1,:);</v>
      </c>
      <c r="AC14" s="1" t="str">
        <f t="shared" si="26"/>
        <v>pobreza_42(1,:) = [];</v>
      </c>
      <c r="AI14" s="1" t="str">
        <f t="shared" si="0"/>
        <v>pobreza_42 = [tratado_42;pobreza_42];</v>
      </c>
      <c r="AN14" s="1" t="str">
        <f t="shared" si="22"/>
        <v>Y_42 = pobreza_42; % outcome matrix</v>
      </c>
      <c r="AS14" s="1" t="str">
        <f t="shared" si="23"/>
        <v>Y_pre_42 = Y_42(:,1:T);</v>
      </c>
      <c r="AW14" s="1" t="str">
        <f t="shared" si="24"/>
        <v>Y_post_42 = Y_42(:,T+1:end);</v>
      </c>
      <c r="BA14" s="1" t="str">
        <f t="shared" si="25"/>
        <v>[a_hat_42,B_hat_42] = scm_batch(Y_pre_42);</v>
      </c>
      <c r="BF14" s="1" t="str">
        <f t="shared" si="16"/>
        <v>synthetic_control_42 = a_hat_42(1)+B_hat_42(1,:)*Y_42;</v>
      </c>
      <c r="BL14">
        <v>10</v>
      </c>
      <c r="BM14" s="1" t="str">
        <f>"A_"&amp;BL12&amp;"(:,ind_"&amp;BL12&amp;" == 0) = [];"</f>
        <v>A_10(:,ind_10 == 0) = [];</v>
      </c>
      <c r="BR14">
        <v>10</v>
      </c>
      <c r="BS14" s="1" t="str">
        <f>"ind_"&amp;BR12&amp;" = xlsread('spillover_bajo_niv_educ_"&amp;BR12&amp;".xlsx')"</f>
        <v>ind_10 = xlsread('spillover_bajo_niv_educ_10.xlsx')</v>
      </c>
      <c r="BX14">
        <v>10</v>
      </c>
      <c r="BY14" s="1" t="str">
        <f>"ind_"&amp;BX12&amp;" = xlsread('spillover_bajo_ingreso_"&amp;BX12&amp;".xlsx')"</f>
        <v>ind_10 = xlsread('spillover_bajo_ingreso_10.xlsx')</v>
      </c>
      <c r="CD14">
        <v>10</v>
      </c>
      <c r="CE14" s="1" t="str">
        <f>"ind_"&amp;CD12&amp;" = xlsread('spillover_densidad_"&amp;CD12&amp;".xlsx')"</f>
        <v>ind_10 = xlsread('spillover_densidad_10.xlsx')</v>
      </c>
      <c r="CJ14">
        <v>10</v>
      </c>
      <c r="CK14" s="1" t="str">
        <f>"ind_"&amp;CJ12&amp;" = xlsread('spillover_tiempo_cs_"&amp;CJ12&amp;".xlsx')"</f>
        <v>ind_10 = xlsread('spillover_tiempo_cs_10.xlsx')</v>
      </c>
      <c r="CQ14">
        <v>10</v>
      </c>
      <c r="CR14" t="s">
        <v>128</v>
      </c>
      <c r="CV14">
        <v>10</v>
      </c>
      <c r="CW14" t="s">
        <v>129</v>
      </c>
      <c r="DA14">
        <v>10</v>
      </c>
      <c r="DB14" t="s">
        <v>130</v>
      </c>
      <c r="DF14">
        <v>10</v>
      </c>
      <c r="DG14" t="s">
        <v>131</v>
      </c>
      <c r="DK14" s="1" t="str">
        <f t="shared" si="17"/>
        <v>M_hat_42 = (eye(N)-B_hat_42)'*(eye(N)-B_hat_42);</v>
      </c>
      <c r="DQ14" s="1" t="str">
        <f t="shared" si="18"/>
        <v>synthetic_control_sp_42 = a_hat_42(1)+B_hat_42(1,:)*Y_42;</v>
      </c>
      <c r="DW14" s="1" t="s">
        <v>51</v>
      </c>
      <c r="EA14">
        <v>7</v>
      </c>
      <c r="EB14" s="1" t="str">
        <f>"alpha_hat_"&amp;EA14&amp;" = A_"&amp;EA14&amp;"*gamma_hat_"&amp;EA14&amp;";"</f>
        <v>alpha_hat_7 = A_7*gamma_hat_7;</v>
      </c>
      <c r="EL14" s="1" t="str">
        <f t="shared" si="19"/>
        <v>synthetic_control_42=synthetic_control_42'</v>
      </c>
      <c r="EQ14" s="1" t="str">
        <f t="shared" si="20"/>
        <v>synthetic_control_sp_42=synthetic_control_sp_42'</v>
      </c>
      <c r="EV14" s="1" t="str">
        <f t="shared" si="21"/>
        <v>tratado_42=tratado_42'</v>
      </c>
      <c r="EZ14" s="1" t="str">
        <f t="shared" si="1"/>
        <v>xlswrite('G:\Mi unidad\1. PROYECTOS TELLO 2022\SCM SPILL OVERS\outputs\pobreza\distancia_centro_salud\1%\simulacion_2\synthetic_control_outputs.xlsx',synthetic_control_42,42)</v>
      </c>
      <c r="FG14" s="1" t="str">
        <f t="shared" si="2"/>
        <v>xlswrite('G:\Mi unidad\1. PROYECTOS TELLO 2022\SCM SPILL OVERS\outputs\pobreza\informalidad\1%\simulacion_2\synthetic_control_outputs.xlsx',synthetic_control_42,42)</v>
      </c>
      <c r="FM14" s="1" t="str">
        <f t="shared" si="3"/>
        <v>xlswrite('G:\Mi unidad\1. PROYECTOS TELLO 2022\SCM SPILL OVERS\outputs\pobreza\densidad\1%\simulacion_2\synthetic_control_outputs.xlsx',synthetic_control_42,42)</v>
      </c>
      <c r="FT14" s="1" t="str">
        <f t="shared" si="4"/>
        <v>xlswrite('G:\Mi unidad\1. PROYECTOS TELLO 2022\SCM SPILL OVERS\outputs\pobreza\bajo_niv_educ\1%\simulacion_2\synthetic_control_outputs.xlsx',synthetic_control_42,42)</v>
      </c>
      <c r="FZ14" s="1" t="str">
        <f t="shared" si="5"/>
        <v>xlswrite('G:\Mi unidad\1. PROYECTOS TELLO 2022\SCM SPILL OVERS\outputs\pobreza\bajo_ingreso\1%\simulacion_2\synthetic_control_outputs.xlsx',synthetic_control_42,42)</v>
      </c>
      <c r="GF14" s="1" t="str">
        <f t="shared" si="6"/>
        <v>xlswrite('G:\Mi unidad\1. PROYECTOS TELLO 2022\SCM SPILL OVERS\outputs\pobreza\densidad_g\1%\simulacion_2\synthetic_control_outputs.xlsx',synthetic_control_42,42)</v>
      </c>
      <c r="GN14" s="1" t="str">
        <f t="shared" si="7"/>
        <v>xlswrite('G:\Mi unidad\1. PROYECTOS TELLO 2022\SCM SPILL OVERS\outputs\pobreza\alimentos\1%\simulacion_2\synthetic_control_outputs.xlsx',synthetic_control_42,42);</v>
      </c>
      <c r="GU14" s="1" t="str">
        <f t="shared" si="8"/>
        <v>xlswrite('G:\Mi unidad\1. PROYECTOS TELLO 2022\SCM SPILL OVERS\outputs\pobreza\jefe_hogar\1%\simulacion_2\synthetic_control_outputs.xlsx',synthetic_control_42,42);</v>
      </c>
      <c r="HA14" s="1" t="str">
        <f t="shared" si="9"/>
        <v>xlswrite('G:\Mi unidad\1. PROYECTOS TELLO 2022\SCM SPILL OVERS\outputs\pobreza\mujeres\1%\simulacion_2\synthetic_control_outputs.xlsx',synthetic_control_42,42);</v>
      </c>
      <c r="HG14" s="1" t="str">
        <f t="shared" si="10"/>
        <v>xlswrite('G:\Mi unidad\1. PROYECTOS TELLO 2022\SCM SPILL OVERS\outputs\pobreza\criminalidad\1%\simulacion_2\synthetic_control_outputs.xlsx',synthetic_control_42,42);</v>
      </c>
      <c r="HN14">
        <v>7</v>
      </c>
      <c r="HO14" t="str">
        <f>"ub_vec_"&amp;HN14&amp;" = zeros(1,S);"</f>
        <v>ub_vec_7 = zeros(1,S);</v>
      </c>
      <c r="HU14">
        <v>7</v>
      </c>
      <c r="HV14" t="s">
        <v>18</v>
      </c>
      <c r="IB14">
        <v>10</v>
      </c>
      <c r="IC14" t="str">
        <f>"xlswrite('G:\Mi unidad\1. PROYECTOS TELLO 2022\SCM SPILL OVERS\outputs\pobreza\bajo_niv_educ\1%\simulacion_2\output_tests.xlsx',p_value_vec_"&amp;IB14&amp;"','p_value_vec_"&amp;IB14&amp;"');"</f>
        <v>xlswrite('G:\Mi unidad\1. PROYECTOS TELLO 2022\SCM SPILL OVERS\outputs\pobreza\bajo_niv_educ\1%\simulacion_2\output_tests.xlsx',p_value_vec_10','p_value_vec_10');</v>
      </c>
      <c r="IP14">
        <v>10</v>
      </c>
      <c r="IQ14" t="str">
        <f>"xlswrite('G:\Mi unidad\1. PROYECTOS TELLO 2022\SCM SPILL OVERS\outputs\pobreza\bajo_ingreso\1%\simulacion_2\output_tests.xlsx',p_value_vec_"&amp;IP14&amp;"','p_value_vec_"&amp;IP14&amp;"');"</f>
        <v>xlswrite('G:\Mi unidad\1. PROYECTOS TELLO 2022\SCM SPILL OVERS\outputs\pobreza\bajo_ingreso\1%\simulacion_2\output_tests.xlsx',p_value_vec_10','p_value_vec_10');</v>
      </c>
      <c r="JB14">
        <v>10</v>
      </c>
      <c r="JC14" t="str">
        <f>"xlswrite('G:\Mi unidad\1. PROYECTOS TELLO 2022\SCM SPILL OVERS\outputs\pobreza\densidad\1%\simulacion_2\output_tests.xlsx',p_value_vec_"&amp;JB14&amp;"','p_value_vec_"&amp;JB14&amp;"');"</f>
        <v>xlswrite('G:\Mi unidad\1. PROYECTOS TELLO 2022\SCM SPILL OVERS\outputs\pobreza\densidad\1%\simulacion_2\output_tests.xlsx',p_value_vec_10','p_value_vec_10');</v>
      </c>
      <c r="JN14">
        <v>10</v>
      </c>
      <c r="JO14" t="str">
        <f>"xlswrite('G:\Mi unidad\1. PROYECTOS TELLO 2022\SCM SPILL OVERS\outputs\pobreza\densidad_g\1%\simulacion_2\output_tests.xlsx',p_value_vec_"&amp;JN14&amp;"','p_value_vec_"&amp;JN14&amp;"');"</f>
        <v>xlswrite('G:\Mi unidad\1. PROYECTOS TELLO 2022\SCM SPILL OVERS\outputs\pobreza\densidad_g\1%\simulacion_2\output_tests.xlsx',p_value_vec_10','p_value_vec_10');</v>
      </c>
      <c r="JZ14">
        <v>10</v>
      </c>
      <c r="KA14" t="str">
        <f>"xlswrite('G:\Mi unidad\1. PROYECTOS TELLO 2022\SCM SPILL OVERS\outputs\pobreza\distancia_centro_salud\1%\simulacion_2\output_tests.xlsx',p_value_vec_"&amp;JZ14&amp;"','p_value_vec_"&amp;JZ14&amp;"');"</f>
        <v>xlswrite('G:\Mi unidad\1. PROYECTOS TELLO 2022\SCM SPILL OVERS\outputs\pobreza\distancia_centro_salud\1%\simulacion_2\output_tests.xlsx',p_value_vec_10','p_value_vec_10');</v>
      </c>
      <c r="KM14">
        <v>10</v>
      </c>
      <c r="KN14" t="str">
        <f>"xlswrite('G:\Mi unidad\1. PROYECTOS TELLO 2022\SCM SPILL OVERS\outputs\pobreza\informalidad\1%\simulacion_2\output_tests.xlsx',p_value_vec_"&amp;KM14&amp;"','p_value_vec_"&amp;KM14&amp;"');"</f>
        <v>xlswrite('G:\Mi unidad\1. PROYECTOS TELLO 2022\SCM SPILL OVERS\outputs\pobreza\informalidad\1%\simulacion_2\output_tests.xlsx',p_value_vec_10','p_value_vec_10');</v>
      </c>
      <c r="KZ14">
        <v>10</v>
      </c>
      <c r="LA14" t="str">
        <f>"xlswrite('G:\Mi unidad\1. PROYECTOS TELLO 2022\SCM SPILL OVERS\outputs\pobreza\alimentos\1%\simulacion_2\output_tests.xlsx',p_value_vec_"&amp;KZ14&amp;"','p_value_vec_"&amp;KZ14&amp;"');"</f>
        <v>xlswrite('G:\Mi unidad\1. PROYECTOS TELLO 2022\SCM SPILL OVERS\outputs\pobreza\alimentos\1%\simulacion_2\output_tests.xlsx',p_value_vec_10','p_value_vec_10');</v>
      </c>
      <c r="LG14">
        <v>10</v>
      </c>
      <c r="LH14" t="str">
        <f>"xlswrite('G:\Mi unidad\1. PROYECTOS TELLO 2022\SCM SPILL OVERS\outputs\pobreza\jefe_hogar\1%\simulacion_2\output_tests.xlsx',p_value_vec_"&amp;LG14&amp;"','p_value_vec_"&amp;LG14&amp;"');"</f>
        <v>xlswrite('G:\Mi unidad\1. PROYECTOS TELLO 2022\SCM SPILL OVERS\outputs\pobreza\jefe_hogar\1%\simulacion_2\output_tests.xlsx',p_value_vec_10','p_value_vec_10');</v>
      </c>
      <c r="LN14">
        <v>10</v>
      </c>
      <c r="LO14" t="str">
        <f>"xlswrite('G:\Mi unidad\1. PROYECTOS TELLO 2022\SCM SPILL OVERS\outputs\pobreza\mujeres\1%\simulacion_2\output_tests.xlsx',p_value_vec_"&amp;LN14&amp;"','p_value_vec_"&amp;LN14&amp;"');"</f>
        <v>xlswrite('G:\Mi unidad\1. PROYECTOS TELLO 2022\SCM SPILL OVERS\outputs\pobreza\mujeres\1%\simulacion_2\output_tests.xlsx',p_value_vec_10','p_value_vec_10');</v>
      </c>
      <c r="LZ14">
        <v>10</v>
      </c>
      <c r="MA14" t="str">
        <f>"xlswrite('G:\Mi unidad\1. PROYECTOS TELLO 2022\SCM SPILL OVERS\outputs\pobreza\criminalidad\1%\simulacion_2\output_tests.xlsx',p_value_vec_"&amp;LZ14&amp;"','p_value_vec_"&amp;LZ14&amp;"');"</f>
        <v>xlswrite('G:\Mi unidad\1. PROYECTOS TELLO 2022\SCM SPILL OVERS\outputs\pobreza\criminalidad\1%\simulacion_2\output_tests.xlsx',p_value_vec_10','p_value_vec_10');</v>
      </c>
    </row>
    <row r="15" spans="1:339" x14ac:dyDescent="0.3">
      <c r="A15">
        <v>44</v>
      </c>
      <c r="B15" s="1" t="str">
        <f t="shared" si="11"/>
        <v>[data_44,provincias_44,~] = xlsread('BD_pobre_est_1_provincia_44.xlsx');</v>
      </c>
      <c r="E15" s="1" t="str">
        <f t="shared" si="12"/>
        <v>provincia_44 = unique(provincias_44(2:end,1));</v>
      </c>
      <c r="O15" s="1" t="str">
        <f t="shared" si="13"/>
        <v>pobreza_44 = reshape(data_44(:,2),T+S,N);</v>
      </c>
      <c r="T15" s="1" t="str">
        <f t="shared" si="14"/>
        <v xml:space="preserve">pobreza_44 = pobreza_44'; </v>
      </c>
      <c r="X15" s="1" t="str">
        <f t="shared" si="15"/>
        <v>tratado_44 = pobreza_44(1,:);</v>
      </c>
      <c r="AC15" s="1" t="str">
        <f t="shared" si="26"/>
        <v>pobreza_44(1,:) = [];</v>
      </c>
      <c r="AI15" s="1" t="str">
        <f t="shared" si="0"/>
        <v>pobreza_44 = [tratado_44;pobreza_44];</v>
      </c>
      <c r="AN15" s="1" t="str">
        <f t="shared" si="22"/>
        <v>Y_44 = pobreza_44; % outcome matrix</v>
      </c>
      <c r="AS15" s="1" t="str">
        <f t="shared" si="23"/>
        <v>Y_pre_44 = Y_44(:,1:T);</v>
      </c>
      <c r="AW15" s="1" t="str">
        <f t="shared" si="24"/>
        <v>Y_post_44 = Y_44(:,T+1:end);</v>
      </c>
      <c r="BA15" s="1" t="str">
        <f t="shared" si="25"/>
        <v>[a_hat_44,B_hat_44] = scm_batch(Y_pre_44);</v>
      </c>
      <c r="BF15" s="1" t="str">
        <f t="shared" si="16"/>
        <v>synthetic_control_44 = a_hat_44(1)+B_hat_44(1,:)*Y_44;</v>
      </c>
      <c r="BL15">
        <v>10</v>
      </c>
      <c r="BM15" s="1"/>
      <c r="BR15">
        <v>10</v>
      </c>
      <c r="BS15" s="1" t="str">
        <f>"A_"&amp;BR12&amp;" = eye(N);"</f>
        <v>A_10 = eye(N);</v>
      </c>
      <c r="BX15">
        <v>10</v>
      </c>
      <c r="BY15" s="1" t="str">
        <f>"A_"&amp;BX12&amp;" = eye(N);"</f>
        <v>A_10 = eye(N);</v>
      </c>
      <c r="CD15">
        <v>10</v>
      </c>
      <c r="CE15" s="1" t="str">
        <f>"A_"&amp;CD12&amp;" = eye(N);"</f>
        <v>A_10 = eye(N);</v>
      </c>
      <c r="CJ15">
        <v>10</v>
      </c>
      <c r="CK15" s="1" t="str">
        <f>"A_"&amp;CJ12&amp;" = eye(N);"</f>
        <v>A_10 = eye(N);</v>
      </c>
      <c r="CQ15">
        <v>10</v>
      </c>
      <c r="CR15" t="s">
        <v>132</v>
      </c>
      <c r="CV15">
        <v>10</v>
      </c>
      <c r="CW15" t="s">
        <v>132</v>
      </c>
      <c r="DA15">
        <v>10</v>
      </c>
      <c r="DB15" t="s">
        <v>132</v>
      </c>
      <c r="DF15">
        <v>10</v>
      </c>
      <c r="DG15" t="s">
        <v>132</v>
      </c>
      <c r="DK15" s="1" t="str">
        <f t="shared" si="17"/>
        <v>M_hat_44 = (eye(N)-B_hat_44)'*(eye(N)-B_hat_44);</v>
      </c>
      <c r="DQ15" s="1" t="str">
        <f t="shared" si="18"/>
        <v>synthetic_control_sp_44 = a_hat_44(1)+B_hat_44(1,:)*Y_44;</v>
      </c>
      <c r="DW15" s="1" t="s">
        <v>52</v>
      </c>
      <c r="EA15">
        <v>7</v>
      </c>
      <c r="EB15" s="1" t="str">
        <f>"alpha1_hat_vec_"&amp;EA15&amp;"(s) = alpha_hat_"&amp;EA15&amp;"(1);"</f>
        <v>alpha1_hat_vec_7(s) = alpha_hat_7(1);</v>
      </c>
      <c r="EL15" s="1" t="str">
        <f t="shared" si="19"/>
        <v>synthetic_control_44=synthetic_control_44'</v>
      </c>
      <c r="EQ15" s="1" t="str">
        <f t="shared" si="20"/>
        <v>synthetic_control_sp_44=synthetic_control_sp_44'</v>
      </c>
      <c r="EV15" s="1" t="str">
        <f t="shared" si="21"/>
        <v>tratado_44=tratado_44'</v>
      </c>
      <c r="EZ15" s="1" t="str">
        <f t="shared" si="1"/>
        <v>xlswrite('G:\Mi unidad\1. PROYECTOS TELLO 2022\SCM SPILL OVERS\outputs\pobreza\distancia_centro_salud\1%\simulacion_2\synthetic_control_outputs.xlsx',synthetic_control_44,44)</v>
      </c>
      <c r="FG15" s="1" t="str">
        <f t="shared" si="2"/>
        <v>xlswrite('G:\Mi unidad\1. PROYECTOS TELLO 2022\SCM SPILL OVERS\outputs\pobreza\informalidad\1%\simulacion_2\synthetic_control_outputs.xlsx',synthetic_control_44,44)</v>
      </c>
      <c r="FM15" s="1" t="str">
        <f t="shared" si="3"/>
        <v>xlswrite('G:\Mi unidad\1. PROYECTOS TELLO 2022\SCM SPILL OVERS\outputs\pobreza\densidad\1%\simulacion_2\synthetic_control_outputs.xlsx',synthetic_control_44,44)</v>
      </c>
      <c r="FT15" s="1" t="str">
        <f t="shared" si="4"/>
        <v>xlswrite('G:\Mi unidad\1. PROYECTOS TELLO 2022\SCM SPILL OVERS\outputs\pobreza\bajo_niv_educ\1%\simulacion_2\synthetic_control_outputs.xlsx',synthetic_control_44,44)</v>
      </c>
      <c r="FZ15" s="1" t="str">
        <f t="shared" si="5"/>
        <v>xlswrite('G:\Mi unidad\1. PROYECTOS TELLO 2022\SCM SPILL OVERS\outputs\pobreza\bajo_ingreso\1%\simulacion_2\synthetic_control_outputs.xlsx',synthetic_control_44,44)</v>
      </c>
      <c r="GF15" s="1" t="str">
        <f t="shared" si="6"/>
        <v>xlswrite('G:\Mi unidad\1. PROYECTOS TELLO 2022\SCM SPILL OVERS\outputs\pobreza\densidad_g\1%\simulacion_2\synthetic_control_outputs.xlsx',synthetic_control_44,44)</v>
      </c>
      <c r="GN15" s="1" t="str">
        <f t="shared" si="7"/>
        <v>xlswrite('G:\Mi unidad\1. PROYECTOS TELLO 2022\SCM SPILL OVERS\outputs\pobreza\alimentos\1%\simulacion_2\synthetic_control_outputs.xlsx',synthetic_control_44,44);</v>
      </c>
      <c r="GU15" s="1" t="str">
        <f t="shared" si="8"/>
        <v>xlswrite('G:\Mi unidad\1. PROYECTOS TELLO 2022\SCM SPILL OVERS\outputs\pobreza\jefe_hogar\1%\simulacion_2\synthetic_control_outputs.xlsx',synthetic_control_44,44);</v>
      </c>
      <c r="HA15" s="1" t="str">
        <f t="shared" si="9"/>
        <v>xlswrite('G:\Mi unidad\1. PROYECTOS TELLO 2022\SCM SPILL OVERS\outputs\pobreza\mujeres\1%\simulacion_2\synthetic_control_outputs.xlsx',synthetic_control_44,44);</v>
      </c>
      <c r="HG15" s="1" t="str">
        <f t="shared" si="10"/>
        <v>xlswrite('G:\Mi unidad\1. PROYECTOS TELLO 2022\SCM SPILL OVERS\outputs\pobreza\criminalidad\1%\simulacion_2\synthetic_control_outputs.xlsx',synthetic_control_44,44);</v>
      </c>
      <c r="HN15">
        <v>7</v>
      </c>
      <c r="HO15" t="s">
        <v>35</v>
      </c>
      <c r="HU15">
        <v>10</v>
      </c>
      <c r="HV15" t="str">
        <f>"spillover_test_"&amp;HU15&amp;" = zeros(1,S);"</f>
        <v>spillover_test_10 = zeros(1,S);</v>
      </c>
      <c r="IB15">
        <v>10</v>
      </c>
      <c r="IC15" t="str">
        <f>"xlswrite('G:\Mi unidad\1. PROYECTOS TELLO 2022\SCM SPILL OVERS\outputs\pobreza\bajo_niv_educ\1%\simulacion_2\output_tests.xlsx',alpha1_hat_vec_"&amp;IB15&amp;"','alpha1_hat_vec_"&amp;IB15&amp;"');"</f>
        <v>xlswrite('G:\Mi unidad\1. PROYECTOS TELLO 2022\SCM SPILL OVERS\outputs\pobreza\bajo_niv_educ\1%\simulacion_2\output_tests.xlsx',alpha1_hat_vec_10','alpha1_hat_vec_10');</v>
      </c>
      <c r="IP15">
        <v>10</v>
      </c>
      <c r="IQ15" t="str">
        <f>"xlswrite('G:\Mi unidad\1. PROYECTOS TELLO 2022\SCM SPILL OVERS\outputs\pobreza\bajo_ingreso\1%\simulacion_2\output_tests.xlsx',alpha1_hat_vec_"&amp;IP15&amp;"','alpha1_hat_vec_"&amp;IP15&amp;"');"</f>
        <v>xlswrite('G:\Mi unidad\1. PROYECTOS TELLO 2022\SCM SPILL OVERS\outputs\pobreza\bajo_ingreso\1%\simulacion_2\output_tests.xlsx',alpha1_hat_vec_10','alpha1_hat_vec_10');</v>
      </c>
      <c r="JB15">
        <v>10</v>
      </c>
      <c r="JC15" t="str">
        <f>"xlswrite('G:\Mi unidad\1. PROYECTOS TELLO 2022\SCM SPILL OVERS\outputs\pobreza\densidad\1%\simulacion_2\output_tests.xlsx',alpha1_hat_vec_"&amp;JB15&amp;"','alpha1_hat_vec_"&amp;JB15&amp;"');"</f>
        <v>xlswrite('G:\Mi unidad\1. PROYECTOS TELLO 2022\SCM SPILL OVERS\outputs\pobreza\densidad\1%\simulacion_2\output_tests.xlsx',alpha1_hat_vec_10','alpha1_hat_vec_10');</v>
      </c>
      <c r="JN15">
        <v>10</v>
      </c>
      <c r="JO15" t="str">
        <f>"xlswrite('G:\Mi unidad\1. PROYECTOS TELLO 2022\SCM SPILL OVERS\outputs\pobreza\densidad_g\1%\simulacion_2\output_tests.xlsx',alpha1_hat_vec_"&amp;JN15&amp;"','alpha1_hat_vec_"&amp;JN15&amp;"');"</f>
        <v>xlswrite('G:\Mi unidad\1. PROYECTOS TELLO 2022\SCM SPILL OVERS\outputs\pobreza\densidad_g\1%\simulacion_2\output_tests.xlsx',alpha1_hat_vec_10','alpha1_hat_vec_10');</v>
      </c>
      <c r="JZ15">
        <v>10</v>
      </c>
      <c r="KA15" t="str">
        <f>"xlswrite('G:\Mi unidad\1. PROYECTOS TELLO 2022\SCM SPILL OVERS\outputs\pobreza\distancia_centro_salud\1%\simulacion_2\output_tests.xlsx',alpha1_hat_vec_"&amp;JZ15&amp;"','alpha1_hat_vec_"&amp;JZ15&amp;"');"</f>
        <v>xlswrite('G:\Mi unidad\1. PROYECTOS TELLO 2022\SCM SPILL OVERS\outputs\pobreza\distancia_centro_salud\1%\simulacion_2\output_tests.xlsx',alpha1_hat_vec_10','alpha1_hat_vec_10');</v>
      </c>
      <c r="KM15">
        <v>10</v>
      </c>
      <c r="KN15" t="str">
        <f>"xlswrite('G:\Mi unidad\1. PROYECTOS TELLO 2022\SCM SPILL OVERS\outputs\pobreza\informalidad\1%\simulacion_2\output_tests.xlsx',alpha1_hat_vec_"&amp;KM15&amp;"','alpha1_hat_vec_"&amp;KM15&amp;"');"</f>
        <v>xlswrite('G:\Mi unidad\1. PROYECTOS TELLO 2022\SCM SPILL OVERS\outputs\pobreza\informalidad\1%\simulacion_2\output_tests.xlsx',alpha1_hat_vec_10','alpha1_hat_vec_10');</v>
      </c>
      <c r="KZ15">
        <v>10</v>
      </c>
      <c r="LA15" t="str">
        <f>"xlswrite('G:\Mi unidad\1. PROYECTOS TELLO 2022\SCM SPILL OVERS\outputs\pobreza\alimentos\1%\simulacion_2\output_tests.xlsx',alpha1_hat_vec_"&amp;KZ15&amp;"','alpha1_hat_vec_"&amp;KZ15&amp;"');"</f>
        <v>xlswrite('G:\Mi unidad\1. PROYECTOS TELLO 2022\SCM SPILL OVERS\outputs\pobreza\alimentos\1%\simulacion_2\output_tests.xlsx',alpha1_hat_vec_10','alpha1_hat_vec_10');</v>
      </c>
      <c r="LG15">
        <v>10</v>
      </c>
      <c r="LH15" t="str">
        <f>"xlswrite('G:\Mi unidad\1. PROYECTOS TELLO 2022\SCM SPILL OVERS\outputs\pobreza\jefe_hogar\1%\simulacion_2\output_tests.xlsx',alpha1_hat_vec_"&amp;LG15&amp;"','alpha1_hat_vec_"&amp;LG15&amp;"');"</f>
        <v>xlswrite('G:\Mi unidad\1. PROYECTOS TELLO 2022\SCM SPILL OVERS\outputs\pobreza\jefe_hogar\1%\simulacion_2\output_tests.xlsx',alpha1_hat_vec_10','alpha1_hat_vec_10');</v>
      </c>
      <c r="LN15">
        <v>10</v>
      </c>
      <c r="LO15" t="str">
        <f>"xlswrite('G:\Mi unidad\1. PROYECTOS TELLO 2022\SCM SPILL OVERS\outputs\pobreza\mujeres\1%\simulacion_2\output_tests.xlsx',alpha1_hat_vec_"&amp;LN15&amp;"','alpha1_hat_vec_"&amp;LN15&amp;"');"</f>
        <v>xlswrite('G:\Mi unidad\1. PROYECTOS TELLO 2022\SCM SPILL OVERS\outputs\pobreza\mujeres\1%\simulacion_2\output_tests.xlsx',alpha1_hat_vec_10','alpha1_hat_vec_10');</v>
      </c>
      <c r="LZ15">
        <v>10</v>
      </c>
      <c r="MA15" t="str">
        <f>"xlswrite('G:\Mi unidad\1. PROYECTOS TELLO 2022\SCM SPILL OVERS\outputs\pobreza\criminalidad\1%\simulacion_2\output_tests.xlsx',alpha1_hat_vec_"&amp;LZ15&amp;"','alpha1_hat_vec_"&amp;LZ15&amp;"');"</f>
        <v>xlswrite('G:\Mi unidad\1. PROYECTOS TELLO 2022\SCM SPILL OVERS\outputs\pobreza\criminalidad\1%\simulacion_2\output_tests.xlsx',alpha1_hat_vec_10','alpha1_hat_vec_10');</v>
      </c>
    </row>
    <row r="16" spans="1:339" x14ac:dyDescent="0.3">
      <c r="A16">
        <v>45</v>
      </c>
      <c r="B16" s="1" t="str">
        <f t="shared" si="11"/>
        <v>[data_45,provincias_45,~] = xlsread('BD_pobre_est_1_provincia_45.xlsx');</v>
      </c>
      <c r="E16" s="1" t="str">
        <f t="shared" si="12"/>
        <v>provincia_45 = unique(provincias_45(2:end,1));</v>
      </c>
      <c r="O16" s="1" t="str">
        <f t="shared" si="13"/>
        <v>pobreza_45 = reshape(data_45(:,2),T+S,N);</v>
      </c>
      <c r="T16" s="1" t="str">
        <f t="shared" si="14"/>
        <v xml:space="preserve">pobreza_45 = pobreza_45'; </v>
      </c>
      <c r="X16" s="1" t="str">
        <f t="shared" si="15"/>
        <v>tratado_45 = pobreza_45(1,:);</v>
      </c>
      <c r="AC16" s="1" t="str">
        <f t="shared" si="26"/>
        <v>pobreza_45(1,:) = [];</v>
      </c>
      <c r="AI16" s="1" t="str">
        <f t="shared" si="0"/>
        <v>pobreza_45 = [tratado_45;pobreza_45];</v>
      </c>
      <c r="AN16" s="1" t="str">
        <f t="shared" si="22"/>
        <v>Y_45 = pobreza_45; % outcome matrix</v>
      </c>
      <c r="AS16" s="1" t="str">
        <f t="shared" si="23"/>
        <v>Y_pre_45 = Y_45(:,1:T);</v>
      </c>
      <c r="AW16" s="1" t="str">
        <f t="shared" si="24"/>
        <v>Y_post_45 = Y_45(:,T+1:end);</v>
      </c>
      <c r="BA16" s="1" t="str">
        <f t="shared" si="25"/>
        <v>[a_hat_45,B_hat_45] = scm_batch(Y_pre_45);</v>
      </c>
      <c r="BF16" s="1" t="str">
        <f t="shared" si="16"/>
        <v>synthetic_control_45 = a_hat_45(1)+B_hat_45(1,:)*Y_45;</v>
      </c>
      <c r="BL16">
        <v>10</v>
      </c>
      <c r="BR16">
        <v>10</v>
      </c>
      <c r="BS16" s="1" t="str">
        <f>"A_"&amp;BR12&amp;"(:,ind_"&amp;BR12&amp;" == 0) = [];"</f>
        <v>A_10(:,ind_10 == 0) = [];</v>
      </c>
      <c r="BX16">
        <v>10</v>
      </c>
      <c r="BY16" s="1" t="str">
        <f>"A_"&amp;BX12&amp;"(:,ind_"&amp;BX12&amp;" == 0) = [];"</f>
        <v>A_10(:,ind_10 == 0) = [];</v>
      </c>
      <c r="CD16">
        <v>10</v>
      </c>
      <c r="CE16" s="1" t="str">
        <f>"A_"&amp;CD12&amp;"(:,ind_"&amp;CD12&amp;" == 0) = [];"</f>
        <v>A_10(:,ind_10 == 0) = [];</v>
      </c>
      <c r="CJ16">
        <v>10</v>
      </c>
      <c r="CK16" s="1" t="str">
        <f>"A_"&amp;CJ12&amp;"(:,ind_"&amp;CJ12&amp;" == 0) = [];"</f>
        <v>A_10(:,ind_10 == 0) = [];</v>
      </c>
      <c r="CQ16">
        <v>10</v>
      </c>
      <c r="CR16" t="s">
        <v>133</v>
      </c>
      <c r="CV16">
        <v>10</v>
      </c>
      <c r="CW16" t="s">
        <v>133</v>
      </c>
      <c r="DA16">
        <v>10</v>
      </c>
      <c r="DB16" t="s">
        <v>133</v>
      </c>
      <c r="DF16">
        <v>10</v>
      </c>
      <c r="DG16" t="s">
        <v>133</v>
      </c>
      <c r="DK16" s="1" t="str">
        <f t="shared" si="17"/>
        <v>M_hat_45 = (eye(N)-B_hat_45)'*(eye(N)-B_hat_45);</v>
      </c>
      <c r="DQ16" s="1" t="str">
        <f t="shared" si="18"/>
        <v>synthetic_control_sp_45 = a_hat_45(1)+B_hat_45(1,:)*Y_45;</v>
      </c>
      <c r="DW16" s="1" t="s">
        <v>53</v>
      </c>
      <c r="EA16">
        <v>7</v>
      </c>
      <c r="EB16" s="1" t="str">
        <f>"synthetic_control_sp_"&amp;EA16&amp;"(T+s) = Y_"&amp;EA16&amp;"(1,T+s)-alpha1_hat_vec_"&amp;EA16&amp;"(s);"</f>
        <v>synthetic_control_sp_7(T+s) = Y_7(1,T+s)-alpha1_hat_vec_7(s);</v>
      </c>
      <c r="EL16" s="1" t="str">
        <f t="shared" si="19"/>
        <v>synthetic_control_45=synthetic_control_45'</v>
      </c>
      <c r="EQ16" s="1" t="str">
        <f t="shared" si="20"/>
        <v>synthetic_control_sp_45=synthetic_control_sp_45'</v>
      </c>
      <c r="EV16" s="1" t="str">
        <f t="shared" si="21"/>
        <v>tratado_45=tratado_45'</v>
      </c>
      <c r="EZ16" s="1" t="str">
        <f t="shared" si="1"/>
        <v>xlswrite('G:\Mi unidad\1. PROYECTOS TELLO 2022\SCM SPILL OVERS\outputs\pobreza\distancia_centro_salud\1%\simulacion_2\synthetic_control_outputs.xlsx',synthetic_control_45,45)</v>
      </c>
      <c r="FG16" s="1" t="str">
        <f t="shared" si="2"/>
        <v>xlswrite('G:\Mi unidad\1. PROYECTOS TELLO 2022\SCM SPILL OVERS\outputs\pobreza\informalidad\1%\simulacion_2\synthetic_control_outputs.xlsx',synthetic_control_45,45)</v>
      </c>
      <c r="FM16" s="1" t="str">
        <f t="shared" si="3"/>
        <v>xlswrite('G:\Mi unidad\1. PROYECTOS TELLO 2022\SCM SPILL OVERS\outputs\pobreza\densidad\1%\simulacion_2\synthetic_control_outputs.xlsx',synthetic_control_45,45)</v>
      </c>
      <c r="FT16" s="1" t="str">
        <f t="shared" si="4"/>
        <v>xlswrite('G:\Mi unidad\1. PROYECTOS TELLO 2022\SCM SPILL OVERS\outputs\pobreza\bajo_niv_educ\1%\simulacion_2\synthetic_control_outputs.xlsx',synthetic_control_45,45)</v>
      </c>
      <c r="FZ16" s="1" t="str">
        <f t="shared" si="5"/>
        <v>xlswrite('G:\Mi unidad\1. PROYECTOS TELLO 2022\SCM SPILL OVERS\outputs\pobreza\bajo_ingreso\1%\simulacion_2\synthetic_control_outputs.xlsx',synthetic_control_45,45)</v>
      </c>
      <c r="GF16" s="1" t="str">
        <f t="shared" si="6"/>
        <v>xlswrite('G:\Mi unidad\1. PROYECTOS TELLO 2022\SCM SPILL OVERS\outputs\pobreza\densidad_g\1%\simulacion_2\synthetic_control_outputs.xlsx',synthetic_control_45,45)</v>
      </c>
      <c r="GN16" s="1" t="str">
        <f t="shared" si="7"/>
        <v>xlswrite('G:\Mi unidad\1. PROYECTOS TELLO 2022\SCM SPILL OVERS\outputs\pobreza\alimentos\1%\simulacion_2\synthetic_control_outputs.xlsx',synthetic_control_45,45);</v>
      </c>
      <c r="GU16" s="1" t="str">
        <f t="shared" si="8"/>
        <v>xlswrite('G:\Mi unidad\1. PROYECTOS TELLO 2022\SCM SPILL OVERS\outputs\pobreza\jefe_hogar\1%\simulacion_2\synthetic_control_outputs.xlsx',synthetic_control_45,45);</v>
      </c>
      <c r="HA16" s="1" t="str">
        <f t="shared" si="9"/>
        <v>xlswrite('G:\Mi unidad\1. PROYECTOS TELLO 2022\SCM SPILL OVERS\outputs\pobreza\mujeres\1%\simulacion_2\synthetic_control_outputs.xlsx',synthetic_control_45,45);</v>
      </c>
      <c r="HG16" s="1" t="str">
        <f t="shared" si="10"/>
        <v>xlswrite('G:\Mi unidad\1. PROYECTOS TELLO 2022\SCM SPILL OVERS\outputs\pobreza\criminalidad\1%\simulacion_2\synthetic_control_outputs.xlsx',synthetic_control_45,45);</v>
      </c>
      <c r="HN16">
        <v>7</v>
      </c>
      <c r="HO16" t="str">
        <f>"    [p_value_"&amp;HN16&amp; ",lb_"&amp;HN16&amp;",ub_"&amp;HN16&amp;"] = sp_andrews_te(Y_pre_"&amp;HN16&amp;",pobreza_"&amp;HN16&amp;"(:,T+s),A_"&amp;HN16&amp;",C,.05);"</f>
        <v xml:space="preserve">    [p_value_7,lb_7,ub_7] = sp_andrews_te(Y_pre_7,pobreza_7(:,T+s),A_7,C,.05);</v>
      </c>
      <c r="HU16">
        <v>10</v>
      </c>
      <c r="HV16" t="s">
        <v>35</v>
      </c>
      <c r="IB16">
        <v>10</v>
      </c>
      <c r="IC16" t="str">
        <f>"xlswrite('G:\Mi unidad\1. PROYECTOS TELLO 2022\SCM SPILL OVERS\outputs\pobreza\bajo_niv_educ\1%\simulacion_2\output_tests.xlsx',spillover_test_"&amp;IB16&amp;"','sp_test_"&amp;IB16&amp;"');"</f>
        <v>xlswrite('G:\Mi unidad\1. PROYECTOS TELLO 2022\SCM SPILL OVERS\outputs\pobreza\bajo_niv_educ\1%\simulacion_2\output_tests.xlsx',spillover_test_10','sp_test_10');</v>
      </c>
      <c r="IP16">
        <v>10</v>
      </c>
      <c r="IQ16" t="str">
        <f>"xlswrite('G:\Mi unidad\1. PROYECTOS TELLO 2022\SCM SPILL OVERS\outputs\pobreza\bajo_ingreso\1%\simulacion_2\output_tests.xlsx',spillover_test_"&amp;IP16&amp;"','sp_test_"&amp;IP16&amp;"');"</f>
        <v>xlswrite('G:\Mi unidad\1. PROYECTOS TELLO 2022\SCM SPILL OVERS\outputs\pobreza\bajo_ingreso\1%\simulacion_2\output_tests.xlsx',spillover_test_10','sp_test_10');</v>
      </c>
      <c r="JB16">
        <v>10</v>
      </c>
      <c r="JC16" t="str">
        <f>"xlswrite('G:\Mi unidad\1. PROYECTOS TELLO 2022\SCM SPILL OVERS\outputs\pobreza\densidad\1%\simulacion_2\output_tests.xlsx',spillover_test_"&amp;JB16&amp;"','sp_test_"&amp;JB16&amp;"');"</f>
        <v>xlswrite('G:\Mi unidad\1. PROYECTOS TELLO 2022\SCM SPILL OVERS\outputs\pobreza\densidad\1%\simulacion_2\output_tests.xlsx',spillover_test_10','sp_test_10');</v>
      </c>
      <c r="JN16">
        <v>10</v>
      </c>
      <c r="JO16" t="str">
        <f>"xlswrite('G:\Mi unidad\1. PROYECTOS TELLO 2022\SCM SPILL OVERS\outputs\pobreza\densidad_g\1%\simulacion_2\output_tests.xlsx',spillover_test_"&amp;JN16&amp;"','sp_test_"&amp;JN16&amp;"');"</f>
        <v>xlswrite('G:\Mi unidad\1. PROYECTOS TELLO 2022\SCM SPILL OVERS\outputs\pobreza\densidad_g\1%\simulacion_2\output_tests.xlsx',spillover_test_10','sp_test_10');</v>
      </c>
      <c r="JZ16">
        <v>10</v>
      </c>
      <c r="KA16" t="str">
        <f>"xlswrite('G:\Mi unidad\1. PROYECTOS TELLO 2022\SCM SPILL OVERS\outputs\pobreza\distancia_centro_salud\1%\simulacion_2\output_tests.xlsx',spillover_test_"&amp;JZ16&amp;"','sp_test_"&amp;JZ16&amp;"');"</f>
        <v>xlswrite('G:\Mi unidad\1. PROYECTOS TELLO 2022\SCM SPILL OVERS\outputs\pobreza\distancia_centro_salud\1%\simulacion_2\output_tests.xlsx',spillover_test_10','sp_test_10');</v>
      </c>
      <c r="KM16">
        <v>10</v>
      </c>
      <c r="KN16" t="str">
        <f>"xlswrite('G:\Mi unidad\1. PROYECTOS TELLO 2022\SCM SPILL OVERS\outputs\pobreza\informalidad\1%\simulacion_2\output_tests.xlsx',spillover_test_"&amp;KM16&amp;"','sp_test_"&amp;KM16&amp;"');"</f>
        <v>xlswrite('G:\Mi unidad\1. PROYECTOS TELLO 2022\SCM SPILL OVERS\outputs\pobreza\informalidad\1%\simulacion_2\output_tests.xlsx',spillover_test_10','sp_test_10');</v>
      </c>
      <c r="KZ16">
        <v>10</v>
      </c>
      <c r="LA16" t="str">
        <f>"xlswrite('G:\Mi unidad\1. PROYECTOS TELLO 2022\SCM SPILL OVERS\outputs\pobreza\alimentos\1%\simulacion_2\output_tests.xlsx',spillover_test_"&amp;KZ16&amp;"','sp_test_"&amp;KZ16&amp;"');"</f>
        <v>xlswrite('G:\Mi unidad\1. PROYECTOS TELLO 2022\SCM SPILL OVERS\outputs\pobreza\alimentos\1%\simulacion_2\output_tests.xlsx',spillover_test_10','sp_test_10');</v>
      </c>
      <c r="LG16">
        <v>10</v>
      </c>
      <c r="LH16" t="str">
        <f>"xlswrite('G:\Mi unidad\1. PROYECTOS TELLO 2022\SCM SPILL OVERS\outputs\pobreza\jefe_hogar\1%\simulacion_2\output_tests.xlsx',spillover_test_"&amp;LG16&amp;"','sp_test_"&amp;LG16&amp;"');"</f>
        <v>xlswrite('G:\Mi unidad\1. PROYECTOS TELLO 2022\SCM SPILL OVERS\outputs\pobreza\jefe_hogar\1%\simulacion_2\output_tests.xlsx',spillover_test_10','sp_test_10');</v>
      </c>
      <c r="LN16">
        <v>10</v>
      </c>
      <c r="LO16" t="str">
        <f>"xlswrite('G:\Mi unidad\1. PROYECTOS TELLO 2022\SCM SPILL OVERS\outputs\pobreza\mujeres\1%\simulacion_2\output_tests.xlsx',spillover_test_"&amp;LN16&amp;"','sp_test_"&amp;LN16&amp;"');"</f>
        <v>xlswrite('G:\Mi unidad\1. PROYECTOS TELLO 2022\SCM SPILL OVERS\outputs\pobreza\mujeres\1%\simulacion_2\output_tests.xlsx',spillover_test_10','sp_test_10');</v>
      </c>
      <c r="LZ16">
        <v>10</v>
      </c>
      <c r="MA16" t="str">
        <f>"xlswrite('G:\Mi unidad\1. PROYECTOS TELLO 2022\SCM SPILL OVERS\outputs\pobreza\criminalidad\1%\simulacion_2\output_tests.xlsx',spillover_test_"&amp;LZ16&amp;"','sp_test_"&amp;LZ16&amp;"');"</f>
        <v>xlswrite('G:\Mi unidad\1. PROYECTOS TELLO 2022\SCM SPILL OVERS\outputs\pobreza\criminalidad\1%\simulacion_2\output_tests.xlsx',spillover_test_10','sp_test_10');</v>
      </c>
    </row>
    <row r="17" spans="1:339" x14ac:dyDescent="0.3">
      <c r="A17">
        <v>55</v>
      </c>
      <c r="B17" s="1" t="str">
        <f t="shared" si="11"/>
        <v>[data_55,provincias_55,~] = xlsread('BD_pobre_est_1_provincia_55.xlsx');</v>
      </c>
      <c r="E17" s="1" t="str">
        <f t="shared" si="12"/>
        <v>provincia_55 = unique(provincias_55(2:end,1));</v>
      </c>
      <c r="O17" s="1" t="str">
        <f t="shared" si="13"/>
        <v>pobreza_55 = reshape(data_55(:,2),T+S,N);</v>
      </c>
      <c r="T17" s="1" t="str">
        <f t="shared" si="14"/>
        <v xml:space="preserve">pobreza_55 = pobreza_55'; </v>
      </c>
      <c r="X17" s="1" t="str">
        <f t="shared" si="15"/>
        <v>tratado_55 = pobreza_55(1,:);</v>
      </c>
      <c r="AC17" s="1" t="str">
        <f t="shared" si="26"/>
        <v>pobreza_55(1,:) = [];</v>
      </c>
      <c r="AI17" s="1" t="str">
        <f t="shared" si="0"/>
        <v>pobreza_55 = [tratado_55;pobreza_55];</v>
      </c>
      <c r="AN17" s="1" t="str">
        <f t="shared" si="22"/>
        <v>Y_55 = pobreza_55; % outcome matrix</v>
      </c>
      <c r="AS17" s="1" t="str">
        <f t="shared" si="23"/>
        <v>Y_pre_55 = Y_55(:,1:T);</v>
      </c>
      <c r="AW17" s="1" t="str">
        <f t="shared" si="24"/>
        <v>Y_post_55 = Y_55(:,T+1:end);</v>
      </c>
      <c r="BA17" s="1" t="str">
        <f t="shared" si="25"/>
        <v>[a_hat_55,B_hat_55] = scm_batch(Y_pre_55);</v>
      </c>
      <c r="BF17" s="1" t="str">
        <f t="shared" si="16"/>
        <v>synthetic_control_55 = a_hat_55(1)+B_hat_55(1,:)*Y_55;</v>
      </c>
      <c r="BL17">
        <v>16</v>
      </c>
      <c r="BM17" s="1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134</v>
      </c>
      <c r="CV17">
        <v>16</v>
      </c>
      <c r="CW17" t="s">
        <v>134</v>
      </c>
      <c r="DA17">
        <v>16</v>
      </c>
      <c r="DB17" t="s">
        <v>134</v>
      </c>
      <c r="DF17">
        <v>16</v>
      </c>
      <c r="DG17" t="s">
        <v>134</v>
      </c>
      <c r="DK17" s="1" t="str">
        <f t="shared" si="17"/>
        <v>M_hat_55 = (eye(N)-B_hat_55)'*(eye(N)-B_hat_55);</v>
      </c>
      <c r="DQ17" s="1" t="str">
        <f t="shared" si="18"/>
        <v>synthetic_control_sp_55 = a_hat_55(1)+B_hat_55(1,:)*Y_55;</v>
      </c>
      <c r="DW17" s="1" t="s">
        <v>54</v>
      </c>
      <c r="EA17">
        <v>7</v>
      </c>
      <c r="EB17" s="3" t="s">
        <v>18</v>
      </c>
      <c r="EL17" s="1" t="str">
        <f t="shared" si="19"/>
        <v>synthetic_control_55=synthetic_control_55'</v>
      </c>
      <c r="EQ17" s="1" t="str">
        <f t="shared" si="20"/>
        <v>synthetic_control_sp_55=synthetic_control_sp_55'</v>
      </c>
      <c r="EV17" s="1" t="str">
        <f t="shared" si="21"/>
        <v>tratado_55=tratado_55'</v>
      </c>
      <c r="EZ17" s="1" t="str">
        <f t="shared" si="1"/>
        <v>xlswrite('G:\Mi unidad\1. PROYECTOS TELLO 2022\SCM SPILL OVERS\outputs\pobreza\distancia_centro_salud\1%\simulacion_2\synthetic_control_outputs.xlsx',synthetic_control_55,55)</v>
      </c>
      <c r="FG17" s="1" t="str">
        <f t="shared" si="2"/>
        <v>xlswrite('G:\Mi unidad\1. PROYECTOS TELLO 2022\SCM SPILL OVERS\outputs\pobreza\informalidad\1%\simulacion_2\synthetic_control_outputs.xlsx',synthetic_control_55,55)</v>
      </c>
      <c r="FM17" s="1" t="str">
        <f t="shared" si="3"/>
        <v>xlswrite('G:\Mi unidad\1. PROYECTOS TELLO 2022\SCM SPILL OVERS\outputs\pobreza\densidad\1%\simulacion_2\synthetic_control_outputs.xlsx',synthetic_control_55,55)</v>
      </c>
      <c r="FT17" s="1" t="str">
        <f t="shared" si="4"/>
        <v>xlswrite('G:\Mi unidad\1. PROYECTOS TELLO 2022\SCM SPILL OVERS\outputs\pobreza\bajo_niv_educ\1%\simulacion_2\synthetic_control_outputs.xlsx',synthetic_control_55,55)</v>
      </c>
      <c r="FZ17" s="1" t="str">
        <f t="shared" si="5"/>
        <v>xlswrite('G:\Mi unidad\1. PROYECTOS TELLO 2022\SCM SPILL OVERS\outputs\pobreza\bajo_ingreso\1%\simulacion_2\synthetic_control_outputs.xlsx',synthetic_control_55,55)</v>
      </c>
      <c r="GF17" s="1" t="str">
        <f t="shared" si="6"/>
        <v>xlswrite('G:\Mi unidad\1. PROYECTOS TELLO 2022\SCM SPILL OVERS\outputs\pobreza\densidad_g\1%\simulacion_2\synthetic_control_outputs.xlsx',synthetic_control_55,55)</v>
      </c>
      <c r="GN17" s="1" t="str">
        <f t="shared" si="7"/>
        <v>xlswrite('G:\Mi unidad\1. PROYECTOS TELLO 2022\SCM SPILL OVERS\outputs\pobreza\alimentos\1%\simulacion_2\synthetic_control_outputs.xlsx',synthetic_control_55,55);</v>
      </c>
      <c r="GU17" s="1" t="str">
        <f t="shared" si="8"/>
        <v>xlswrite('G:\Mi unidad\1. PROYECTOS TELLO 2022\SCM SPILL OVERS\outputs\pobreza\jefe_hogar\1%\simulacion_2\synthetic_control_outputs.xlsx',synthetic_control_55,55);</v>
      </c>
      <c r="HA17" s="1" t="str">
        <f t="shared" si="9"/>
        <v>xlswrite('G:\Mi unidad\1. PROYECTOS TELLO 2022\SCM SPILL OVERS\outputs\pobreza\mujeres\1%\simulacion_2\synthetic_control_outputs.xlsx',synthetic_control_55,55);</v>
      </c>
      <c r="HG17" s="1" t="str">
        <f t="shared" si="10"/>
        <v>xlswrite('G:\Mi unidad\1. PROYECTOS TELLO 2022\SCM SPILL OVERS\outputs\pobreza\criminalidad\1%\simulacion_2\synthetic_control_outputs.xlsx',synthetic_control_55,55);</v>
      </c>
      <c r="HN17">
        <v>7</v>
      </c>
      <c r="HO17" t="str">
        <f>"    p_value_vec_"&amp;HN17&amp;"(s) = p_value_"&amp;HN17&amp;";"</f>
        <v xml:space="preserve">    p_value_vec_7(s) = p_value_7;</v>
      </c>
      <c r="HU17">
        <v>10</v>
      </c>
      <c r="HV17" t="s">
        <v>36</v>
      </c>
      <c r="IB17">
        <v>16</v>
      </c>
      <c r="IC17" t="str">
        <f>"xlswrite('G:\Mi unidad\1. PROYECTOS TELLO 2022\SCM SPILL OVERS\outputs\pobreza\bajo_niv_educ\1%\simulacion_2\output_tests.xlsx',lb_vec_"&amp;IB17&amp;"','lb_vec_"&amp;IB17&amp;"');"</f>
        <v>xlswrite('G:\Mi unidad\1. PROYECTOS TELLO 2022\SCM SPILL OVERS\outputs\pobreza\bajo_niv_educ\1%\simulacion_2\output_tests.xlsx',lb_vec_16','lb_vec_16');</v>
      </c>
      <c r="IP17">
        <v>16</v>
      </c>
      <c r="IQ17" t="str">
        <f>"xlswrite('G:\Mi unidad\1. PROYECTOS TELLO 2022\SCM SPILL OVERS\outputs\pobreza\bajo_ingreso\1%\simulacion_2\output_tests.xlsx',lb_vec_"&amp;IP17&amp;"','lb_vec_"&amp;IP17&amp;"');"</f>
        <v>xlswrite('G:\Mi unidad\1. PROYECTOS TELLO 2022\SCM SPILL OVERS\outputs\pobreza\bajo_ingreso\1%\simulacion_2\output_tests.xlsx',lb_vec_16','lb_vec_16');</v>
      </c>
      <c r="JB17">
        <v>16</v>
      </c>
      <c r="JC17" t="str">
        <f>"xlswrite('G:\Mi unidad\1. PROYECTOS TELLO 2022\SCM SPILL OVERS\outputs\pobreza\densidad\1%\simulacion_2\output_tests.xlsx',lb_vec_"&amp;JB17&amp;"','lb_vec_"&amp;JB17&amp;"');"</f>
        <v>xlswrite('G:\Mi unidad\1. PROYECTOS TELLO 2022\SCM SPILL OVERS\outputs\pobreza\densidad\1%\simulacion_2\output_tests.xlsx',lb_vec_16','lb_vec_16');</v>
      </c>
      <c r="JN17">
        <v>16</v>
      </c>
      <c r="JO17" t="str">
        <f>"xlswrite('G:\Mi unidad\1. PROYECTOS TELLO 2022\SCM SPILL OVERS\outputs\pobreza\densidad_g\1%\simulacion_2\output_tests.xlsx',lb_vec_"&amp;JN17&amp;"','lb_vec_"&amp;JN17&amp;"');"</f>
        <v>xlswrite('G:\Mi unidad\1. PROYECTOS TELLO 2022\SCM SPILL OVERS\outputs\pobreza\densidad_g\1%\simulacion_2\output_tests.xlsx',lb_vec_16','lb_vec_16');</v>
      </c>
      <c r="JZ17">
        <v>16</v>
      </c>
      <c r="KA17" t="str">
        <f>"xlswrite('G:\Mi unidad\1. PROYECTOS TELLO 2022\SCM SPILL OVERS\outputs\pobreza\distancia_centro_salud\1%\simulacion_2\output_tests.xlsx',lb_vec_"&amp;JZ17&amp;"','lb_vec_"&amp;JZ17&amp;"');"</f>
        <v>xlswrite('G:\Mi unidad\1. PROYECTOS TELLO 2022\SCM SPILL OVERS\outputs\pobreza\distancia_centro_salud\1%\simulacion_2\output_tests.xlsx',lb_vec_16','lb_vec_16');</v>
      </c>
      <c r="KM17">
        <v>16</v>
      </c>
      <c r="KN17" t="str">
        <f>"xlswrite('G:\Mi unidad\1. PROYECTOS TELLO 2022\SCM SPILL OVERS\outputs\pobreza\informalidad\1%\simulacion_2\output_tests.xlsx',lb_vec_"&amp;KM17&amp;"','lb_vec_"&amp;KM17&amp;"');"</f>
        <v>xlswrite('G:\Mi unidad\1. PROYECTOS TELLO 2022\SCM SPILL OVERS\outputs\pobreza\informalidad\1%\simulacion_2\output_tests.xlsx',lb_vec_16','lb_vec_16');</v>
      </c>
      <c r="KZ17">
        <v>16</v>
      </c>
      <c r="LA17" t="str">
        <f>"xlswrite('G:\Mi unidad\1. PROYECTOS TELLO 2022\SCM SPILL OVERS\outputs\pobreza\alimentos\1%\simulacion_2\output_tests.xlsx',lb_vec_"&amp;KZ17&amp;"','lb_vec_"&amp;KZ17&amp;"');"</f>
        <v>xlswrite('G:\Mi unidad\1. PROYECTOS TELLO 2022\SCM SPILL OVERS\outputs\pobreza\alimentos\1%\simulacion_2\output_tests.xlsx',lb_vec_16','lb_vec_16');</v>
      </c>
      <c r="LG17">
        <v>16</v>
      </c>
      <c r="LH17" t="str">
        <f>"xlswrite('G:\Mi unidad\1. PROYECTOS TELLO 2022\SCM SPILL OVERS\outputs\pobreza\jefe_hogar\1%\simulacion_2\output_tests.xlsx',lb_vec_"&amp;LG17&amp;"','lb_vec_"&amp;LG17&amp;"');"</f>
        <v>xlswrite('G:\Mi unidad\1. PROYECTOS TELLO 2022\SCM SPILL OVERS\outputs\pobreza\jefe_hogar\1%\simulacion_2\output_tests.xlsx',lb_vec_16','lb_vec_16');</v>
      </c>
      <c r="LN17">
        <v>16</v>
      </c>
      <c r="LO17" t="str">
        <f>"xlswrite('G:\Mi unidad\1. PROYECTOS TELLO 2022\SCM SPILL OVERS\outputs\pobreza\mujeres\1%\simulacion_2\output_tests.xlsx',lb_vec_"&amp;LN17&amp;"','lb_vec_"&amp;LN17&amp;"');"</f>
        <v>xlswrite('G:\Mi unidad\1. PROYECTOS TELLO 2022\SCM SPILL OVERS\outputs\pobreza\mujeres\1%\simulacion_2\output_tests.xlsx',lb_vec_16','lb_vec_16');</v>
      </c>
      <c r="LZ17">
        <v>16</v>
      </c>
      <c r="MA17" t="str">
        <f>"xlswrite('G:\Mi unidad\1. PROYECTOS TELLO 2022\SCM SPILL OVERS\outputs\pobreza\criminalidad\1%\simulacion_2\output_tests.xlsx',lb_vec_"&amp;LZ17&amp;"','lb_vec_"&amp;LZ17&amp;"');"</f>
        <v>xlswrite('G:\Mi unidad\1. PROYECTOS TELLO 2022\SCM SPILL OVERS\outputs\pobreza\criminalidad\1%\simulacion_2\output_tests.xlsx',lb_vec_16','lb_vec_16');</v>
      </c>
    </row>
    <row r="18" spans="1:339" x14ac:dyDescent="0.3">
      <c r="A18">
        <v>57</v>
      </c>
      <c r="B18" s="1" t="str">
        <f t="shared" si="11"/>
        <v>[data_57,provincias_57,~] = xlsread('BD_pobre_est_1_provincia_57.xlsx');</v>
      </c>
      <c r="E18" s="1" t="str">
        <f t="shared" si="12"/>
        <v>provincia_57 = unique(provincias_57(2:end,1));</v>
      </c>
      <c r="O18" s="1" t="str">
        <f t="shared" si="13"/>
        <v>pobreza_57 = reshape(data_57(:,2),T+S,N);</v>
      </c>
      <c r="T18" s="1" t="str">
        <f t="shared" si="14"/>
        <v xml:space="preserve">pobreza_57 = pobreza_57'; </v>
      </c>
      <c r="X18" s="1" t="str">
        <f t="shared" si="15"/>
        <v>tratado_57 = pobreza_57(1,:);</v>
      </c>
      <c r="AC18" s="1" t="str">
        <f t="shared" si="26"/>
        <v>pobreza_57(1,:) = [];</v>
      </c>
      <c r="AI18" s="1" t="str">
        <f t="shared" si="0"/>
        <v>pobreza_57 = [tratado_57;pobreza_57];</v>
      </c>
      <c r="AN18" s="1" t="str">
        <f t="shared" si="22"/>
        <v>Y_57 = pobreza_57; % outcome matrix</v>
      </c>
      <c r="AS18" s="1" t="str">
        <f t="shared" si="23"/>
        <v>Y_pre_57 = Y_57(:,1:T);</v>
      </c>
      <c r="AW18" s="1" t="str">
        <f t="shared" si="24"/>
        <v>Y_post_57 = Y_57(:,T+1:end);</v>
      </c>
      <c r="BA18" s="1" t="str">
        <f t="shared" si="25"/>
        <v>[a_hat_57,B_hat_57] = scm_batch(Y_pre_57);</v>
      </c>
      <c r="BF18" s="1" t="str">
        <f t="shared" si="16"/>
        <v>synthetic_control_57 = a_hat_57(1)+B_hat_57(1,:)*Y_57;</v>
      </c>
      <c r="BL18">
        <v>16</v>
      </c>
      <c r="BM18" s="1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135</v>
      </c>
      <c r="CV18">
        <v>16</v>
      </c>
      <c r="CW18" t="s">
        <v>135</v>
      </c>
      <c r="DA18">
        <v>16</v>
      </c>
      <c r="DB18" t="s">
        <v>135</v>
      </c>
      <c r="DF18">
        <v>16</v>
      </c>
      <c r="DG18" t="s">
        <v>135</v>
      </c>
      <c r="DK18" s="1" t="str">
        <f t="shared" si="17"/>
        <v>M_hat_57 = (eye(N)-B_hat_57)'*(eye(N)-B_hat_57);</v>
      </c>
      <c r="DQ18" s="1" t="str">
        <f t="shared" si="18"/>
        <v>synthetic_control_sp_57 = a_hat_57(1)+B_hat_57(1,:)*Y_57;</v>
      </c>
      <c r="DW18" s="1" t="s">
        <v>55</v>
      </c>
      <c r="EA18">
        <v>10</v>
      </c>
      <c r="EB18" s="3" t="str">
        <f>"%PROVINCIA "&amp;EA18</f>
        <v>%PROVINCIA 10</v>
      </c>
      <c r="EL18" s="1" t="str">
        <f t="shared" si="19"/>
        <v>synthetic_control_57=synthetic_control_57'</v>
      </c>
      <c r="EQ18" s="1" t="str">
        <f t="shared" si="20"/>
        <v>synthetic_control_sp_57=synthetic_control_sp_57'</v>
      </c>
      <c r="EV18" s="1" t="str">
        <f t="shared" si="21"/>
        <v>tratado_57=tratado_57'</v>
      </c>
      <c r="EZ18" s="1" t="str">
        <f t="shared" si="1"/>
        <v>xlswrite('G:\Mi unidad\1. PROYECTOS TELLO 2022\SCM SPILL OVERS\outputs\pobreza\distancia_centro_salud\1%\simulacion_2\synthetic_control_outputs.xlsx',synthetic_control_57,57)</v>
      </c>
      <c r="FG18" s="1" t="str">
        <f t="shared" si="2"/>
        <v>xlswrite('G:\Mi unidad\1. PROYECTOS TELLO 2022\SCM SPILL OVERS\outputs\pobreza\informalidad\1%\simulacion_2\synthetic_control_outputs.xlsx',synthetic_control_57,57)</v>
      </c>
      <c r="FM18" s="1" t="str">
        <f t="shared" si="3"/>
        <v>xlswrite('G:\Mi unidad\1. PROYECTOS TELLO 2022\SCM SPILL OVERS\outputs\pobreza\densidad\1%\simulacion_2\synthetic_control_outputs.xlsx',synthetic_control_57,57)</v>
      </c>
      <c r="FT18" s="1" t="str">
        <f t="shared" si="4"/>
        <v>xlswrite('G:\Mi unidad\1. PROYECTOS TELLO 2022\SCM SPILL OVERS\outputs\pobreza\bajo_niv_educ\1%\simulacion_2\synthetic_control_outputs.xlsx',synthetic_control_57,57)</v>
      </c>
      <c r="FZ18" s="1" t="str">
        <f t="shared" si="5"/>
        <v>xlswrite('G:\Mi unidad\1. PROYECTOS TELLO 2022\SCM SPILL OVERS\outputs\pobreza\bajo_ingreso\1%\simulacion_2\synthetic_control_outputs.xlsx',synthetic_control_57,57)</v>
      </c>
      <c r="GF18" s="1" t="str">
        <f t="shared" si="6"/>
        <v>xlswrite('G:\Mi unidad\1. PROYECTOS TELLO 2022\SCM SPILL OVERS\outputs\pobreza\densidad_g\1%\simulacion_2\synthetic_control_outputs.xlsx',synthetic_control_57,57)</v>
      </c>
      <c r="GN18" s="1" t="str">
        <f t="shared" si="7"/>
        <v>xlswrite('G:\Mi unidad\1. PROYECTOS TELLO 2022\SCM SPILL OVERS\outputs\pobreza\alimentos\1%\simulacion_2\synthetic_control_outputs.xlsx',synthetic_control_57,57);</v>
      </c>
      <c r="GU18" s="1" t="str">
        <f t="shared" si="8"/>
        <v>xlswrite('G:\Mi unidad\1. PROYECTOS TELLO 2022\SCM SPILL OVERS\outputs\pobreza\jefe_hogar\1%\simulacion_2\synthetic_control_outputs.xlsx',synthetic_control_57,57);</v>
      </c>
      <c r="HA18" s="1" t="str">
        <f t="shared" si="9"/>
        <v>xlswrite('G:\Mi unidad\1. PROYECTOS TELLO 2022\SCM SPILL OVERS\outputs\pobreza\mujeres\1%\simulacion_2\synthetic_control_outputs.xlsx',synthetic_control_57,57);</v>
      </c>
      <c r="HG18" s="1" t="str">
        <f t="shared" si="10"/>
        <v>xlswrite('G:\Mi unidad\1. PROYECTOS TELLO 2022\SCM SPILL OVERS\outputs\pobreza\criminalidad\1%\simulacion_2\synthetic_control_outputs.xlsx',synthetic_control_57,57);</v>
      </c>
      <c r="HN18">
        <v>7</v>
      </c>
      <c r="HO18" t="str">
        <f>"    lb_vec_"&amp;HN18&amp;"(s) = lb_"&amp;HN18&amp;";"</f>
        <v xml:space="preserve">    lb_vec_7(s) = lb_7;</v>
      </c>
      <c r="HU18">
        <v>10</v>
      </c>
      <c r="HV18" t="s">
        <v>37</v>
      </c>
      <c r="IB18">
        <v>16</v>
      </c>
      <c r="IC18" t="str">
        <f>"xlswrite('G:\Mi unidad\1. PROYECTOS TELLO 2022\SCM SPILL OVERS\outputs\pobreza\bajo_niv_educ\1%\simulacion_2\output_tests.xlsx',ub_vec_"&amp;IB18&amp;"','ub_vec_"&amp;IB18&amp;"');"</f>
        <v>xlswrite('G:\Mi unidad\1. PROYECTOS TELLO 2022\SCM SPILL OVERS\outputs\pobreza\bajo_niv_educ\1%\simulacion_2\output_tests.xlsx',ub_vec_16','ub_vec_16');</v>
      </c>
      <c r="IP18">
        <v>16</v>
      </c>
      <c r="IQ18" t="str">
        <f>"xlswrite('G:\Mi unidad\1. PROYECTOS TELLO 2022\SCM SPILL OVERS\outputs\pobreza\bajo_ingreso\1%\simulacion_2\output_tests.xlsx',ub_vec_"&amp;IP18&amp;"','ub_vec_"&amp;IP18&amp;"');"</f>
        <v>xlswrite('G:\Mi unidad\1. PROYECTOS TELLO 2022\SCM SPILL OVERS\outputs\pobreza\bajo_ingreso\1%\simulacion_2\output_tests.xlsx',ub_vec_16','ub_vec_16');</v>
      </c>
      <c r="JB18">
        <v>16</v>
      </c>
      <c r="JC18" t="str">
        <f>"xlswrite('G:\Mi unidad\1. PROYECTOS TELLO 2022\SCM SPILL OVERS\outputs\pobreza\densidad\1%\simulacion_2\output_tests.xlsx',ub_vec_"&amp;JB18&amp;"','ub_vec_"&amp;JB18&amp;"');"</f>
        <v>xlswrite('G:\Mi unidad\1. PROYECTOS TELLO 2022\SCM SPILL OVERS\outputs\pobreza\densidad\1%\simulacion_2\output_tests.xlsx',ub_vec_16','ub_vec_16');</v>
      </c>
      <c r="JN18">
        <v>16</v>
      </c>
      <c r="JO18" t="str">
        <f>"xlswrite('G:\Mi unidad\1. PROYECTOS TELLO 2022\SCM SPILL OVERS\outputs\pobreza\densidad_g\1%\simulacion_2\output_tests.xlsx',ub_vec_"&amp;JN18&amp;"','ub_vec_"&amp;JN18&amp;"');"</f>
        <v>xlswrite('G:\Mi unidad\1. PROYECTOS TELLO 2022\SCM SPILL OVERS\outputs\pobreza\densidad_g\1%\simulacion_2\output_tests.xlsx',ub_vec_16','ub_vec_16');</v>
      </c>
      <c r="JZ18">
        <v>16</v>
      </c>
      <c r="KA18" t="str">
        <f>"xlswrite('G:\Mi unidad\1. PROYECTOS TELLO 2022\SCM SPILL OVERS\outputs\pobreza\distancia_centro_salud\1%\simulacion_2\output_tests.xlsx',ub_vec_"&amp;JZ18&amp;"','ub_vec_"&amp;JZ18&amp;"');"</f>
        <v>xlswrite('G:\Mi unidad\1. PROYECTOS TELLO 2022\SCM SPILL OVERS\outputs\pobreza\distancia_centro_salud\1%\simulacion_2\output_tests.xlsx',ub_vec_16','ub_vec_16');</v>
      </c>
      <c r="KM18">
        <v>16</v>
      </c>
      <c r="KN18" t="str">
        <f>"xlswrite('G:\Mi unidad\1. PROYECTOS TELLO 2022\SCM SPILL OVERS\outputs\pobreza\informalidad\1%\simulacion_2\output_tests.xlsx',ub_vec_"&amp;KM18&amp;"','ub_vec_"&amp;KM18&amp;"');"</f>
        <v>xlswrite('G:\Mi unidad\1. PROYECTOS TELLO 2022\SCM SPILL OVERS\outputs\pobreza\informalidad\1%\simulacion_2\output_tests.xlsx',ub_vec_16','ub_vec_16');</v>
      </c>
      <c r="KZ18">
        <v>16</v>
      </c>
      <c r="LA18" t="str">
        <f>"xlswrite('G:\Mi unidad\1. PROYECTOS TELLO 2022\SCM SPILL OVERS\outputs\pobreza\alimentos\1%\simulacion_2\output_tests.xlsx',ub_vec_"&amp;KZ18&amp;"','ub_vec_"&amp;KZ18&amp;"');"</f>
        <v>xlswrite('G:\Mi unidad\1. PROYECTOS TELLO 2022\SCM SPILL OVERS\outputs\pobreza\alimentos\1%\simulacion_2\output_tests.xlsx',ub_vec_16','ub_vec_16');</v>
      </c>
      <c r="LG18">
        <v>16</v>
      </c>
      <c r="LH18" t="str">
        <f>"xlswrite('G:\Mi unidad\1. PROYECTOS TELLO 2022\SCM SPILL OVERS\outputs\pobreza\jefe_hogar\1%\simulacion_2\output_tests.xlsx',ub_vec_"&amp;LG18&amp;"','ub_vec_"&amp;LG18&amp;"');"</f>
        <v>xlswrite('G:\Mi unidad\1. PROYECTOS TELLO 2022\SCM SPILL OVERS\outputs\pobreza\jefe_hogar\1%\simulacion_2\output_tests.xlsx',ub_vec_16','ub_vec_16');</v>
      </c>
      <c r="LN18">
        <v>16</v>
      </c>
      <c r="LO18" t="str">
        <f>"xlswrite('G:\Mi unidad\1. PROYECTOS TELLO 2022\SCM SPILL OVERS\outputs\pobreza\mujeres\1%\simulacion_2\output_tests.xlsx',ub_vec_"&amp;LN18&amp;"','ub_vec_"&amp;LN18&amp;"');"</f>
        <v>xlswrite('G:\Mi unidad\1. PROYECTOS TELLO 2022\SCM SPILL OVERS\outputs\pobreza\mujeres\1%\simulacion_2\output_tests.xlsx',ub_vec_16','ub_vec_16');</v>
      </c>
      <c r="LZ18">
        <v>16</v>
      </c>
      <c r="MA18" t="str">
        <f>"xlswrite('G:\Mi unidad\1. PROYECTOS TELLO 2022\SCM SPILL OVERS\outputs\pobreza\criminalidad\1%\simulacion_2\output_tests.xlsx',ub_vec_"&amp;LZ18&amp;"','ub_vec_"&amp;LZ18&amp;"');"</f>
        <v>xlswrite('G:\Mi unidad\1. PROYECTOS TELLO 2022\SCM SPILL OVERS\outputs\pobreza\criminalidad\1%\simulacion_2\output_tests.xlsx',ub_vec_16','ub_vec_16');</v>
      </c>
    </row>
    <row r="19" spans="1:339" x14ac:dyDescent="0.3">
      <c r="A19">
        <v>65</v>
      </c>
      <c r="B19" s="1" t="str">
        <f t="shared" si="11"/>
        <v>[data_65,provincias_65,~] = xlsread('BD_pobre_est_1_provincia_65.xlsx');</v>
      </c>
      <c r="E19" s="1" t="str">
        <f t="shared" si="12"/>
        <v>provincia_65 = unique(provincias_65(2:end,1));</v>
      </c>
      <c r="O19" s="1" t="str">
        <f t="shared" si="13"/>
        <v>pobreza_65 = reshape(data_65(:,2),T+S,N);</v>
      </c>
      <c r="T19" s="1" t="str">
        <f t="shared" si="14"/>
        <v xml:space="preserve">pobreza_65 = pobreza_65'; </v>
      </c>
      <c r="X19" s="1" t="str">
        <f t="shared" si="15"/>
        <v>tratado_65 = pobreza_65(1,:);</v>
      </c>
      <c r="AC19" s="1" t="str">
        <f t="shared" si="26"/>
        <v>pobreza_65(1,:) = [];</v>
      </c>
      <c r="AI19" s="1" t="str">
        <f t="shared" si="0"/>
        <v>pobreza_65 = [tratado_65;pobreza_65];</v>
      </c>
      <c r="AN19" s="1" t="str">
        <f t="shared" si="22"/>
        <v>Y_65 = pobreza_65; % outcome matrix</v>
      </c>
      <c r="AS19" s="1" t="str">
        <f t="shared" si="23"/>
        <v>Y_pre_65 = Y_65(:,1:T);</v>
      </c>
      <c r="AW19" s="1" t="str">
        <f t="shared" si="24"/>
        <v>Y_post_65 = Y_65(:,T+1:end);</v>
      </c>
      <c r="BA19" s="1" t="str">
        <f t="shared" si="25"/>
        <v>[a_hat_65,B_hat_65] = scm_batch(Y_pre_65);</v>
      </c>
      <c r="BF19" s="1" t="str">
        <f t="shared" si="16"/>
        <v>synthetic_control_65 = a_hat_65(1)+B_hat_65(1,:)*Y_65;</v>
      </c>
      <c r="BL19">
        <v>16</v>
      </c>
      <c r="BM19" s="1" t="str">
        <f>"A_"&amp;BL17&amp;"(:,ind_"&amp;BL17&amp;" == 0) = [];"</f>
        <v>A_16(:,ind_16 == 0) = [];</v>
      </c>
      <c r="BR19">
        <v>16</v>
      </c>
      <c r="BS19" s="1" t="str">
        <f>"ind_"&amp;BR17&amp;" = xlsread('spillover_bajo_niv_educ_"&amp;BR17&amp;".xlsx')"</f>
        <v>ind_16 = xlsread('spillover_bajo_niv_educ_16.xlsx')</v>
      </c>
      <c r="BX19">
        <v>16</v>
      </c>
      <c r="BY19" s="1" t="str">
        <f>"ind_"&amp;BX17&amp;" = xlsread('spillover_bajo_ingreso_"&amp;BX17&amp;".xlsx')"</f>
        <v>ind_16 = xlsread('spillover_bajo_ingreso_16.xlsx')</v>
      </c>
      <c r="CD19">
        <v>16</v>
      </c>
      <c r="CE19" s="1" t="str">
        <f>"ind_"&amp;CD17&amp;" = xlsread('spillover_densidad_"&amp;CD17&amp;".xlsx')"</f>
        <v>ind_16 = xlsread('spillover_densidad_16.xlsx')</v>
      </c>
      <c r="CJ19">
        <v>16</v>
      </c>
      <c r="CK19" s="1" t="str">
        <f>"ind_"&amp;CJ17&amp;" = xlsread('spillover_tiempo_cs_"&amp;CJ17&amp;".xlsx')"</f>
        <v>ind_16 = xlsread('spillover_tiempo_cs_16.xlsx')</v>
      </c>
      <c r="CQ19">
        <v>16</v>
      </c>
      <c r="CR19" t="s">
        <v>136</v>
      </c>
      <c r="CV19">
        <v>16</v>
      </c>
      <c r="CW19" t="s">
        <v>137</v>
      </c>
      <c r="DA19">
        <v>16</v>
      </c>
      <c r="DB19" t="s">
        <v>138</v>
      </c>
      <c r="DF19">
        <v>16</v>
      </c>
      <c r="DG19" t="s">
        <v>139</v>
      </c>
      <c r="DK19" s="1" t="str">
        <f t="shared" si="17"/>
        <v>M_hat_65 = (eye(N)-B_hat_65)'*(eye(N)-B_hat_65);</v>
      </c>
      <c r="DQ19" s="1" t="str">
        <f t="shared" si="18"/>
        <v>synthetic_control_sp_65 = a_hat_65(1)+B_hat_65(1,:)*Y_65;</v>
      </c>
      <c r="DW19" s="1" t="s">
        <v>56</v>
      </c>
      <c r="EA19">
        <v>10</v>
      </c>
      <c r="EB19" s="3" t="s">
        <v>17</v>
      </c>
      <c r="EL19" s="1" t="str">
        <f t="shared" si="19"/>
        <v>synthetic_control_65=synthetic_control_65'</v>
      </c>
      <c r="EQ19" s="1" t="str">
        <f t="shared" si="20"/>
        <v>synthetic_control_sp_65=synthetic_control_sp_65'</v>
      </c>
      <c r="EV19" s="1" t="str">
        <f t="shared" si="21"/>
        <v>tratado_65=tratado_65'</v>
      </c>
      <c r="EZ19" s="1" t="str">
        <f t="shared" si="1"/>
        <v>xlswrite('G:\Mi unidad\1. PROYECTOS TELLO 2022\SCM SPILL OVERS\outputs\pobreza\distancia_centro_salud\1%\simulacion_2\synthetic_control_outputs.xlsx',synthetic_control_65,65)</v>
      </c>
      <c r="FG19" s="1" t="str">
        <f t="shared" si="2"/>
        <v>xlswrite('G:\Mi unidad\1. PROYECTOS TELLO 2022\SCM SPILL OVERS\outputs\pobreza\informalidad\1%\simulacion_2\synthetic_control_outputs.xlsx',synthetic_control_65,65)</v>
      </c>
      <c r="FM19" s="1" t="str">
        <f t="shared" si="3"/>
        <v>xlswrite('G:\Mi unidad\1. PROYECTOS TELLO 2022\SCM SPILL OVERS\outputs\pobreza\densidad\1%\simulacion_2\synthetic_control_outputs.xlsx',synthetic_control_65,65)</v>
      </c>
      <c r="FT19" s="1" t="str">
        <f t="shared" si="4"/>
        <v>xlswrite('G:\Mi unidad\1. PROYECTOS TELLO 2022\SCM SPILL OVERS\outputs\pobreza\bajo_niv_educ\1%\simulacion_2\synthetic_control_outputs.xlsx',synthetic_control_65,65)</v>
      </c>
      <c r="FZ19" s="1" t="str">
        <f t="shared" si="5"/>
        <v>xlswrite('G:\Mi unidad\1. PROYECTOS TELLO 2022\SCM SPILL OVERS\outputs\pobreza\bajo_ingreso\1%\simulacion_2\synthetic_control_outputs.xlsx',synthetic_control_65,65)</v>
      </c>
      <c r="GF19" s="1" t="str">
        <f t="shared" si="6"/>
        <v>xlswrite('G:\Mi unidad\1. PROYECTOS TELLO 2022\SCM SPILL OVERS\outputs\pobreza\densidad_g\1%\simulacion_2\synthetic_control_outputs.xlsx',synthetic_control_65,65)</v>
      </c>
      <c r="GN19" s="1" t="str">
        <f t="shared" si="7"/>
        <v>xlswrite('G:\Mi unidad\1. PROYECTOS TELLO 2022\SCM SPILL OVERS\outputs\pobreza\alimentos\1%\simulacion_2\synthetic_control_outputs.xlsx',synthetic_control_65,65);</v>
      </c>
      <c r="GU19" s="1" t="str">
        <f t="shared" si="8"/>
        <v>xlswrite('G:\Mi unidad\1. PROYECTOS TELLO 2022\SCM SPILL OVERS\outputs\pobreza\jefe_hogar\1%\simulacion_2\synthetic_control_outputs.xlsx',synthetic_control_65,65);</v>
      </c>
      <c r="HA19" s="1" t="str">
        <f t="shared" si="9"/>
        <v>xlswrite('G:\Mi unidad\1. PROYECTOS TELLO 2022\SCM SPILL OVERS\outputs\pobreza\mujeres\1%\simulacion_2\synthetic_control_outputs.xlsx',synthetic_control_65,65);</v>
      </c>
      <c r="HG19" s="1" t="str">
        <f t="shared" si="10"/>
        <v>xlswrite('G:\Mi unidad\1. PROYECTOS TELLO 2022\SCM SPILL OVERS\outputs\pobreza\criminalidad\1%\simulacion_2\synthetic_control_outputs.xlsx',synthetic_control_65,65);</v>
      </c>
      <c r="HN19">
        <v>7</v>
      </c>
      <c r="HO19" t="str">
        <f>"    ub_vec_"&amp;HN19&amp;"(s) = ub_"&amp;HN18&amp;";"</f>
        <v xml:space="preserve">    ub_vec_7(s) = ub_7;</v>
      </c>
      <c r="HU19">
        <v>10</v>
      </c>
      <c r="HV19" t="str">
        <f>"    spillover_test_"&amp;HU19&amp;"(s) = sp_andrews(Y_pre_"&amp;HU19&amp;",pobreza_"&amp;HU19&amp;"(:,T+s),A_"&amp;HU19&amp;",C,d,alpha_sig);"</f>
        <v xml:space="preserve">    spillover_test_10(s) = sp_andrews(Y_pre_10,pobreza_10(:,T+s),A_10,C,d,alpha_sig);</v>
      </c>
      <c r="IB19">
        <v>16</v>
      </c>
      <c r="IC19" t="str">
        <f>"xlswrite('G:\Mi unidad\1. PROYECTOS TELLO 2022\SCM SPILL OVERS\outputs\pobreza\bajo_niv_educ\1%\simulacion_2\output_tests.xlsx',p_value_vec_"&amp;IB19&amp;"','p_value_vec_"&amp;IB19&amp;"');"</f>
        <v>xlswrite('G:\Mi unidad\1. PROYECTOS TELLO 2022\SCM SPILL OVERS\outputs\pobreza\bajo_niv_educ\1%\simulacion_2\output_tests.xlsx',p_value_vec_16','p_value_vec_16');</v>
      </c>
      <c r="IP19">
        <v>16</v>
      </c>
      <c r="IQ19" t="str">
        <f>"xlswrite('G:\Mi unidad\1. PROYECTOS TELLO 2022\SCM SPILL OVERS\outputs\pobreza\bajo_ingreso\1%\simulacion_2\output_tests.xlsx',p_value_vec_"&amp;IP19&amp;"','p_value_vec_"&amp;IP19&amp;"');"</f>
        <v>xlswrite('G:\Mi unidad\1. PROYECTOS TELLO 2022\SCM SPILL OVERS\outputs\pobreza\bajo_ingreso\1%\simulacion_2\output_tests.xlsx',p_value_vec_16','p_value_vec_16');</v>
      </c>
      <c r="JB19">
        <v>16</v>
      </c>
      <c r="JC19" t="str">
        <f>"xlswrite('G:\Mi unidad\1. PROYECTOS TELLO 2022\SCM SPILL OVERS\outputs\pobreza\densidad\1%\simulacion_2\output_tests.xlsx',p_value_vec_"&amp;JB19&amp;"','p_value_vec_"&amp;JB19&amp;"');"</f>
        <v>xlswrite('G:\Mi unidad\1. PROYECTOS TELLO 2022\SCM SPILL OVERS\outputs\pobreza\densidad\1%\simulacion_2\output_tests.xlsx',p_value_vec_16','p_value_vec_16');</v>
      </c>
      <c r="JN19">
        <v>16</v>
      </c>
      <c r="JO19" t="str">
        <f>"xlswrite('G:\Mi unidad\1. PROYECTOS TELLO 2022\SCM SPILL OVERS\outputs\pobreza\densidad_g\1%\simulacion_2\output_tests.xlsx',p_value_vec_"&amp;JN19&amp;"','p_value_vec_"&amp;JN19&amp;"');"</f>
        <v>xlswrite('G:\Mi unidad\1. PROYECTOS TELLO 2022\SCM SPILL OVERS\outputs\pobreza\densidad_g\1%\simulacion_2\output_tests.xlsx',p_value_vec_16','p_value_vec_16');</v>
      </c>
      <c r="JZ19">
        <v>16</v>
      </c>
      <c r="KA19" t="str">
        <f>"xlswrite('G:\Mi unidad\1. PROYECTOS TELLO 2022\SCM SPILL OVERS\outputs\pobreza\distancia_centro_salud\1%\simulacion_2\output_tests.xlsx',p_value_vec_"&amp;JZ19&amp;"','p_value_vec_"&amp;JZ19&amp;"');"</f>
        <v>xlswrite('G:\Mi unidad\1. PROYECTOS TELLO 2022\SCM SPILL OVERS\outputs\pobreza\distancia_centro_salud\1%\simulacion_2\output_tests.xlsx',p_value_vec_16','p_value_vec_16');</v>
      </c>
      <c r="KM19">
        <v>16</v>
      </c>
      <c r="KN19" t="str">
        <f>"xlswrite('G:\Mi unidad\1. PROYECTOS TELLO 2022\SCM SPILL OVERS\outputs\pobreza\informalidad\1%\simulacion_2\output_tests.xlsx',p_value_vec_"&amp;KM19&amp;"','p_value_vec_"&amp;KM19&amp;"');"</f>
        <v>xlswrite('G:\Mi unidad\1. PROYECTOS TELLO 2022\SCM SPILL OVERS\outputs\pobreza\informalidad\1%\simulacion_2\output_tests.xlsx',p_value_vec_16','p_value_vec_16');</v>
      </c>
      <c r="KZ19">
        <v>16</v>
      </c>
      <c r="LA19" t="str">
        <f>"xlswrite('G:\Mi unidad\1. PROYECTOS TELLO 2022\SCM SPILL OVERS\outputs\pobreza\alimentos\1%\simulacion_2\output_tests.xlsx',p_value_vec_"&amp;KZ19&amp;"','p_value_vec_"&amp;KZ19&amp;"');"</f>
        <v>xlswrite('G:\Mi unidad\1. PROYECTOS TELLO 2022\SCM SPILL OVERS\outputs\pobreza\alimentos\1%\simulacion_2\output_tests.xlsx',p_value_vec_16','p_value_vec_16');</v>
      </c>
      <c r="LG19">
        <v>16</v>
      </c>
      <c r="LH19" t="str">
        <f>"xlswrite('G:\Mi unidad\1. PROYECTOS TELLO 2022\SCM SPILL OVERS\outputs\pobreza\jefe_hogar\1%\simulacion_2\output_tests.xlsx',p_value_vec_"&amp;LG19&amp;"','p_value_vec_"&amp;LG19&amp;"');"</f>
        <v>xlswrite('G:\Mi unidad\1. PROYECTOS TELLO 2022\SCM SPILL OVERS\outputs\pobreza\jefe_hogar\1%\simulacion_2\output_tests.xlsx',p_value_vec_16','p_value_vec_16');</v>
      </c>
      <c r="LN19">
        <v>16</v>
      </c>
      <c r="LO19" t="str">
        <f>"xlswrite('G:\Mi unidad\1. PROYECTOS TELLO 2022\SCM SPILL OVERS\outputs\pobreza\mujeres\1%\simulacion_2\output_tests.xlsx',p_value_vec_"&amp;LN19&amp;"','p_value_vec_"&amp;LN19&amp;"');"</f>
        <v>xlswrite('G:\Mi unidad\1. PROYECTOS TELLO 2022\SCM SPILL OVERS\outputs\pobreza\mujeres\1%\simulacion_2\output_tests.xlsx',p_value_vec_16','p_value_vec_16');</v>
      </c>
      <c r="LZ19">
        <v>16</v>
      </c>
      <c r="MA19" t="str">
        <f>"xlswrite('G:\Mi unidad\1. PROYECTOS TELLO 2022\SCM SPILL OVERS\outputs\pobreza\criminalidad\1%\simulacion_2\output_tests.xlsx',p_value_vec_"&amp;LZ19&amp;"','p_value_vec_"&amp;LZ19&amp;"');"</f>
        <v>xlswrite('G:\Mi unidad\1. PROYECTOS TELLO 2022\SCM SPILL OVERS\outputs\pobreza\criminalidad\1%\simulacion_2\output_tests.xlsx',p_value_vec_16','p_value_vec_16');</v>
      </c>
    </row>
    <row r="20" spans="1:339" x14ac:dyDescent="0.3">
      <c r="A20">
        <v>66</v>
      </c>
      <c r="B20" s="1" t="str">
        <f t="shared" si="11"/>
        <v>[data_66,provincias_66,~] = xlsread('BD_pobre_est_1_provincia_66.xlsx');</v>
      </c>
      <c r="E20" s="1" t="str">
        <f t="shared" si="12"/>
        <v>provincia_66 = unique(provincias_66(2:end,1));</v>
      </c>
      <c r="O20" s="1" t="str">
        <f t="shared" si="13"/>
        <v>pobreza_66 = reshape(data_66(:,2),T+S,N);</v>
      </c>
      <c r="T20" s="1" t="str">
        <f t="shared" si="14"/>
        <v xml:space="preserve">pobreza_66 = pobreza_66'; </v>
      </c>
      <c r="X20" s="1" t="str">
        <f t="shared" si="15"/>
        <v>tratado_66 = pobreza_66(1,:);</v>
      </c>
      <c r="AC20" s="1" t="str">
        <f t="shared" si="26"/>
        <v>pobreza_66(1,:) = [];</v>
      </c>
      <c r="AI20" s="1" t="str">
        <f t="shared" si="0"/>
        <v>pobreza_66 = [tratado_66;pobreza_66];</v>
      </c>
      <c r="AN20" s="1" t="str">
        <f t="shared" si="22"/>
        <v>Y_66 = pobreza_66; % outcome matrix</v>
      </c>
      <c r="AS20" s="1" t="str">
        <f t="shared" si="23"/>
        <v>Y_pre_66 = Y_66(:,1:T);</v>
      </c>
      <c r="AW20" s="1" t="str">
        <f t="shared" si="24"/>
        <v>Y_post_66 = Y_66(:,T+1:end);</v>
      </c>
      <c r="BA20" s="1" t="str">
        <f t="shared" si="25"/>
        <v>[a_hat_66,B_hat_66] = scm_batch(Y_pre_66);</v>
      </c>
      <c r="BF20" s="1" t="str">
        <f t="shared" si="16"/>
        <v>synthetic_control_66 = a_hat_66(1)+B_hat_66(1,:)*Y_66;</v>
      </c>
      <c r="BL20">
        <v>16</v>
      </c>
      <c r="BR20">
        <v>16</v>
      </c>
      <c r="BS20" s="1" t="str">
        <f>"A_"&amp;BR17&amp;" = eye(N);"</f>
        <v>A_16 = eye(N);</v>
      </c>
      <c r="BX20">
        <v>16</v>
      </c>
      <c r="BY20" s="1" t="str">
        <f>"A_"&amp;BX17&amp;" = eye(N);"</f>
        <v>A_16 = eye(N);</v>
      </c>
      <c r="CD20">
        <v>16</v>
      </c>
      <c r="CE20" s="1" t="str">
        <f>"A_"&amp;CD17&amp;" = eye(N);"</f>
        <v>A_16 = eye(N);</v>
      </c>
      <c r="CJ20">
        <v>16</v>
      </c>
      <c r="CK20" s="1" t="str">
        <f>"A_"&amp;CJ17&amp;" = eye(N);"</f>
        <v>A_16 = eye(N);</v>
      </c>
      <c r="CQ20">
        <v>16</v>
      </c>
      <c r="CR20" t="s">
        <v>140</v>
      </c>
      <c r="CV20">
        <v>16</v>
      </c>
      <c r="CW20" t="s">
        <v>140</v>
      </c>
      <c r="DA20">
        <v>16</v>
      </c>
      <c r="DB20" t="s">
        <v>140</v>
      </c>
      <c r="DF20">
        <v>16</v>
      </c>
      <c r="DG20" t="s">
        <v>140</v>
      </c>
      <c r="DK20" s="1" t="str">
        <f t="shared" si="17"/>
        <v>M_hat_66 = (eye(N)-B_hat_66)'*(eye(N)-B_hat_66);</v>
      </c>
      <c r="DQ20" s="1" t="str">
        <f t="shared" si="18"/>
        <v>synthetic_control_sp_66 = a_hat_66(1)+B_hat_66(1,:)*Y_66;</v>
      </c>
      <c r="DW20" s="1" t="s">
        <v>57</v>
      </c>
      <c r="EA20">
        <v>10</v>
      </c>
      <c r="EB20" s="1" t="str">
        <f>"Y_Ts_"&amp;EA20&amp;" = Y_"&amp;EA20&amp;"(:,T+s);"</f>
        <v>Y_Ts_10 = Y_10(:,T+s);</v>
      </c>
      <c r="EL20" s="1" t="str">
        <f t="shared" si="19"/>
        <v>synthetic_control_66=synthetic_control_66'</v>
      </c>
      <c r="EQ20" s="1" t="str">
        <f t="shared" si="20"/>
        <v>synthetic_control_sp_66=synthetic_control_sp_66'</v>
      </c>
      <c r="EV20" s="1" t="str">
        <f t="shared" si="21"/>
        <v>tratado_66=tratado_66'</v>
      </c>
      <c r="EZ20" s="1" t="str">
        <f t="shared" si="1"/>
        <v>xlswrite('G:\Mi unidad\1. PROYECTOS TELLO 2022\SCM SPILL OVERS\outputs\pobreza\distancia_centro_salud\1%\simulacion_2\synthetic_control_outputs.xlsx',synthetic_control_66,66)</v>
      </c>
      <c r="FG20" s="1" t="str">
        <f t="shared" si="2"/>
        <v>xlswrite('G:\Mi unidad\1. PROYECTOS TELLO 2022\SCM SPILL OVERS\outputs\pobreza\informalidad\1%\simulacion_2\synthetic_control_outputs.xlsx',synthetic_control_66,66)</v>
      </c>
      <c r="FM20" s="1" t="str">
        <f t="shared" si="3"/>
        <v>xlswrite('G:\Mi unidad\1. PROYECTOS TELLO 2022\SCM SPILL OVERS\outputs\pobreza\densidad\1%\simulacion_2\synthetic_control_outputs.xlsx',synthetic_control_66,66)</v>
      </c>
      <c r="FT20" s="1" t="str">
        <f t="shared" si="4"/>
        <v>xlswrite('G:\Mi unidad\1. PROYECTOS TELLO 2022\SCM SPILL OVERS\outputs\pobreza\bajo_niv_educ\1%\simulacion_2\synthetic_control_outputs.xlsx',synthetic_control_66,66)</v>
      </c>
      <c r="FZ20" s="1" t="str">
        <f t="shared" si="5"/>
        <v>xlswrite('G:\Mi unidad\1. PROYECTOS TELLO 2022\SCM SPILL OVERS\outputs\pobreza\bajo_ingreso\1%\simulacion_2\synthetic_control_outputs.xlsx',synthetic_control_66,66)</v>
      </c>
      <c r="GF20" s="1" t="str">
        <f t="shared" si="6"/>
        <v>xlswrite('G:\Mi unidad\1. PROYECTOS TELLO 2022\SCM SPILL OVERS\outputs\pobreza\densidad_g\1%\simulacion_2\synthetic_control_outputs.xlsx',synthetic_control_66,66)</v>
      </c>
      <c r="GN20" s="1" t="str">
        <f t="shared" si="7"/>
        <v>xlswrite('G:\Mi unidad\1. PROYECTOS TELLO 2022\SCM SPILL OVERS\outputs\pobreza\alimentos\1%\simulacion_2\synthetic_control_outputs.xlsx',synthetic_control_66,66);</v>
      </c>
      <c r="GU20" s="1" t="str">
        <f t="shared" si="8"/>
        <v>xlswrite('G:\Mi unidad\1. PROYECTOS TELLO 2022\SCM SPILL OVERS\outputs\pobreza\jefe_hogar\1%\simulacion_2\synthetic_control_outputs.xlsx',synthetic_control_66,66);</v>
      </c>
      <c r="HA20" s="1" t="str">
        <f t="shared" si="9"/>
        <v>xlswrite('G:\Mi unidad\1. PROYECTOS TELLO 2022\SCM SPILL OVERS\outputs\pobreza\mujeres\1%\simulacion_2\synthetic_control_outputs.xlsx',synthetic_control_66,66);</v>
      </c>
      <c r="HG20" s="1" t="str">
        <f t="shared" si="10"/>
        <v>xlswrite('G:\Mi unidad\1. PROYECTOS TELLO 2022\SCM SPILL OVERS\outputs\pobreza\criminalidad\1%\simulacion_2\synthetic_control_outputs.xlsx',synthetic_control_66,66);</v>
      </c>
      <c r="HN20">
        <v>7</v>
      </c>
      <c r="HO20" t="s">
        <v>18</v>
      </c>
      <c r="HU20">
        <v>10</v>
      </c>
      <c r="HV20" t="s">
        <v>18</v>
      </c>
      <c r="IB20">
        <v>16</v>
      </c>
      <c r="IC20" t="str">
        <f>"xlswrite('G:\Mi unidad\1. PROYECTOS TELLO 2022\SCM SPILL OVERS\outputs\pobreza\bajo_niv_educ\1%\simulacion_2\output_tests.xlsx',alpha1_hat_vec_"&amp;IB20&amp;"','alpha1_hat_vec_"&amp;IB20&amp;"');"</f>
        <v>xlswrite('G:\Mi unidad\1. PROYECTOS TELLO 2022\SCM SPILL OVERS\outputs\pobreza\bajo_niv_educ\1%\simulacion_2\output_tests.xlsx',alpha1_hat_vec_16','alpha1_hat_vec_16');</v>
      </c>
      <c r="IP20">
        <v>16</v>
      </c>
      <c r="IQ20" t="str">
        <f>"xlswrite('G:\Mi unidad\1. PROYECTOS TELLO 2022\SCM SPILL OVERS\outputs\pobreza\bajo_ingreso\1%\simulacion_2\output_tests.xlsx',alpha1_hat_vec_"&amp;IP20&amp;"','alpha1_hat_vec_"&amp;IP20&amp;"');"</f>
        <v>xlswrite('G:\Mi unidad\1. PROYECTOS TELLO 2022\SCM SPILL OVERS\outputs\pobreza\bajo_ingreso\1%\simulacion_2\output_tests.xlsx',alpha1_hat_vec_16','alpha1_hat_vec_16');</v>
      </c>
      <c r="JB20">
        <v>16</v>
      </c>
      <c r="JC20" t="str">
        <f>"xlswrite('G:\Mi unidad\1. PROYECTOS TELLO 2022\SCM SPILL OVERS\outputs\pobreza\densidad\1%\simulacion_2\output_tests.xlsx',alpha1_hat_vec_"&amp;JB20&amp;"','alpha1_hat_vec_"&amp;JB20&amp;"');"</f>
        <v>xlswrite('G:\Mi unidad\1. PROYECTOS TELLO 2022\SCM SPILL OVERS\outputs\pobreza\densidad\1%\simulacion_2\output_tests.xlsx',alpha1_hat_vec_16','alpha1_hat_vec_16');</v>
      </c>
      <c r="JN20">
        <v>16</v>
      </c>
      <c r="JO20" t="str">
        <f>"xlswrite('G:\Mi unidad\1. PROYECTOS TELLO 2022\SCM SPILL OVERS\outputs\pobreza\densidad_g\1%\simulacion_2\output_tests.xlsx',alpha1_hat_vec_"&amp;JN20&amp;"','alpha1_hat_vec_"&amp;JN20&amp;"');"</f>
        <v>xlswrite('G:\Mi unidad\1. PROYECTOS TELLO 2022\SCM SPILL OVERS\outputs\pobreza\densidad_g\1%\simulacion_2\output_tests.xlsx',alpha1_hat_vec_16','alpha1_hat_vec_16');</v>
      </c>
      <c r="JZ20">
        <v>16</v>
      </c>
      <c r="KA20" t="str">
        <f>"xlswrite('G:\Mi unidad\1. PROYECTOS TELLO 2022\SCM SPILL OVERS\outputs\pobreza\distancia_centro_salud\1%\simulacion_2\output_tests.xlsx',alpha1_hat_vec_"&amp;JZ20&amp;"','alpha1_hat_vec_"&amp;JZ20&amp;"');"</f>
        <v>xlswrite('G:\Mi unidad\1. PROYECTOS TELLO 2022\SCM SPILL OVERS\outputs\pobreza\distancia_centro_salud\1%\simulacion_2\output_tests.xlsx',alpha1_hat_vec_16','alpha1_hat_vec_16');</v>
      </c>
      <c r="KM20">
        <v>16</v>
      </c>
      <c r="KN20" t="str">
        <f>"xlswrite('G:\Mi unidad\1. PROYECTOS TELLO 2022\SCM SPILL OVERS\outputs\pobreza\informalidad\1%\simulacion_2\output_tests.xlsx',alpha1_hat_vec_"&amp;KM20&amp;"','alpha1_hat_vec_"&amp;KM20&amp;"');"</f>
        <v>xlswrite('G:\Mi unidad\1. PROYECTOS TELLO 2022\SCM SPILL OVERS\outputs\pobreza\informalidad\1%\simulacion_2\output_tests.xlsx',alpha1_hat_vec_16','alpha1_hat_vec_16');</v>
      </c>
      <c r="KZ20">
        <v>16</v>
      </c>
      <c r="LA20" t="str">
        <f>"xlswrite('G:\Mi unidad\1. PROYECTOS TELLO 2022\SCM SPILL OVERS\outputs\pobreza\alimentos\1%\simulacion_2\output_tests.xlsx',alpha1_hat_vec_"&amp;KZ20&amp;"','alpha1_hat_vec_"&amp;KZ20&amp;"');"</f>
        <v>xlswrite('G:\Mi unidad\1. PROYECTOS TELLO 2022\SCM SPILL OVERS\outputs\pobreza\alimentos\1%\simulacion_2\output_tests.xlsx',alpha1_hat_vec_16','alpha1_hat_vec_16');</v>
      </c>
      <c r="LG20">
        <v>16</v>
      </c>
      <c r="LH20" t="str">
        <f>"xlswrite('G:\Mi unidad\1. PROYECTOS TELLO 2022\SCM SPILL OVERS\outputs\pobreza\jefe_hogar\1%\simulacion_2\output_tests.xlsx',alpha1_hat_vec_"&amp;LG20&amp;"','alpha1_hat_vec_"&amp;LG20&amp;"');"</f>
        <v>xlswrite('G:\Mi unidad\1. PROYECTOS TELLO 2022\SCM SPILL OVERS\outputs\pobreza\jefe_hogar\1%\simulacion_2\output_tests.xlsx',alpha1_hat_vec_16','alpha1_hat_vec_16');</v>
      </c>
      <c r="LN20">
        <v>16</v>
      </c>
      <c r="LO20" t="str">
        <f>"xlswrite('G:\Mi unidad\1. PROYECTOS TELLO 2022\SCM SPILL OVERS\outputs\pobreza\mujeres\1%\simulacion_2\output_tests.xlsx',alpha1_hat_vec_"&amp;LN20&amp;"','alpha1_hat_vec_"&amp;LN20&amp;"');"</f>
        <v>xlswrite('G:\Mi unidad\1. PROYECTOS TELLO 2022\SCM SPILL OVERS\outputs\pobreza\mujeres\1%\simulacion_2\output_tests.xlsx',alpha1_hat_vec_16','alpha1_hat_vec_16');</v>
      </c>
      <c r="LZ20">
        <v>16</v>
      </c>
      <c r="MA20" t="str">
        <f>"xlswrite('G:\Mi unidad\1. PROYECTOS TELLO 2022\SCM SPILL OVERS\outputs\pobreza\criminalidad\1%\simulacion_2\output_tests.xlsx',alpha1_hat_vec_"&amp;LZ20&amp;"','alpha1_hat_vec_"&amp;LZ20&amp;"');"</f>
        <v>xlswrite('G:\Mi unidad\1. PROYECTOS TELLO 2022\SCM SPILL OVERS\outputs\pobreza\criminalidad\1%\simulacion_2\output_tests.xlsx',alpha1_hat_vec_16','alpha1_hat_vec_16');</v>
      </c>
    </row>
    <row r="21" spans="1:339" x14ac:dyDescent="0.3">
      <c r="A21">
        <v>71</v>
      </c>
      <c r="B21" s="1" t="str">
        <f t="shared" si="11"/>
        <v>[data_71,provincias_71,~] = xlsread('BD_pobre_est_1_provincia_71.xlsx');</v>
      </c>
      <c r="E21" s="1" t="str">
        <f t="shared" si="12"/>
        <v>provincia_71 = unique(provincias_71(2:end,1));</v>
      </c>
      <c r="O21" s="1" t="str">
        <f t="shared" si="13"/>
        <v>pobreza_71 = reshape(data_71(:,2),T+S,N);</v>
      </c>
      <c r="T21" s="1" t="str">
        <f t="shared" si="14"/>
        <v xml:space="preserve">pobreza_71 = pobreza_71'; </v>
      </c>
      <c r="X21" s="1" t="str">
        <f t="shared" si="15"/>
        <v>tratado_71 = pobreza_71(1,:);</v>
      </c>
      <c r="AC21" s="1" t="str">
        <f t="shared" si="26"/>
        <v>pobreza_71(1,:) = [];</v>
      </c>
      <c r="AI21" s="1" t="str">
        <f t="shared" si="0"/>
        <v>pobreza_71 = [tratado_71;pobreza_71];</v>
      </c>
      <c r="AN21" s="1" t="str">
        <f t="shared" si="22"/>
        <v>Y_71 = pobreza_71; % outcome matrix</v>
      </c>
      <c r="AS21" s="1" t="str">
        <f t="shared" si="23"/>
        <v>Y_pre_71 = Y_71(:,1:T);</v>
      </c>
      <c r="AW21" s="1" t="str">
        <f t="shared" si="24"/>
        <v>Y_post_71 = Y_71(:,T+1:end);</v>
      </c>
      <c r="BA21" s="1" t="str">
        <f t="shared" si="25"/>
        <v>[a_hat_71,B_hat_71] = scm_batch(Y_pre_71);</v>
      </c>
      <c r="BF21" s="1" t="str">
        <f t="shared" si="16"/>
        <v>synthetic_control_71 = a_hat_71(1)+B_hat_71(1,:)*Y_71;</v>
      </c>
      <c r="BL21">
        <v>16</v>
      </c>
      <c r="BR21">
        <v>16</v>
      </c>
      <c r="BS21" s="1" t="str">
        <f>"A_"&amp;BR17&amp;"(:,ind_"&amp;BR17&amp;" == 0) = [];"</f>
        <v>A_16(:,ind_16 == 0) = [];</v>
      </c>
      <c r="BX21">
        <v>16</v>
      </c>
      <c r="BY21" s="1" t="str">
        <f>"A_"&amp;BX17&amp;"(:,ind_"&amp;BX17&amp;" == 0) = [];"</f>
        <v>A_16(:,ind_16 == 0) = [];</v>
      </c>
      <c r="CD21">
        <v>16</v>
      </c>
      <c r="CE21" s="1" t="str">
        <f>"A_"&amp;CD17&amp;"(:,ind_"&amp;CD17&amp;" == 0) = [];"</f>
        <v>A_16(:,ind_16 == 0) = [];</v>
      </c>
      <c r="CJ21">
        <v>16</v>
      </c>
      <c r="CK21" s="1" t="str">
        <f>"A_"&amp;CJ17&amp;"(:,ind_"&amp;CJ17&amp;" == 0) = [];"</f>
        <v>A_16(:,ind_16 == 0) = [];</v>
      </c>
      <c r="CQ21">
        <v>16</v>
      </c>
      <c r="CR21" t="s">
        <v>141</v>
      </c>
      <c r="CV21">
        <v>16</v>
      </c>
      <c r="CW21" t="s">
        <v>141</v>
      </c>
      <c r="DA21">
        <v>16</v>
      </c>
      <c r="DB21" t="s">
        <v>141</v>
      </c>
      <c r="DF21">
        <v>16</v>
      </c>
      <c r="DG21" t="s">
        <v>141</v>
      </c>
      <c r="DK21" s="1" t="str">
        <f t="shared" si="17"/>
        <v>M_hat_71 = (eye(N)-B_hat_71)'*(eye(N)-B_hat_71);</v>
      </c>
      <c r="DQ21" s="1" t="str">
        <f t="shared" si="18"/>
        <v>synthetic_control_sp_71 = a_hat_71(1)+B_hat_71(1,:)*Y_71;</v>
      </c>
      <c r="DW21" s="1" t="s">
        <v>58</v>
      </c>
      <c r="EA21">
        <v>10</v>
      </c>
      <c r="EB21" s="1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1" t="str">
        <f t="shared" si="19"/>
        <v>synthetic_control_71=synthetic_control_71'</v>
      </c>
      <c r="EQ21" s="1" t="str">
        <f t="shared" si="20"/>
        <v>synthetic_control_sp_71=synthetic_control_sp_71'</v>
      </c>
      <c r="EV21" s="1" t="str">
        <f t="shared" si="21"/>
        <v>tratado_71=tratado_71'</v>
      </c>
      <c r="EZ21" s="1" t="str">
        <f t="shared" si="1"/>
        <v>xlswrite('G:\Mi unidad\1. PROYECTOS TELLO 2022\SCM SPILL OVERS\outputs\pobreza\distancia_centro_salud\1%\simulacion_2\synthetic_control_outputs.xlsx',synthetic_control_71,71)</v>
      </c>
      <c r="FG21" s="1" t="str">
        <f t="shared" si="2"/>
        <v>xlswrite('G:\Mi unidad\1. PROYECTOS TELLO 2022\SCM SPILL OVERS\outputs\pobreza\informalidad\1%\simulacion_2\synthetic_control_outputs.xlsx',synthetic_control_71,71)</v>
      </c>
      <c r="FM21" s="1" t="str">
        <f t="shared" si="3"/>
        <v>xlswrite('G:\Mi unidad\1. PROYECTOS TELLO 2022\SCM SPILL OVERS\outputs\pobreza\densidad\1%\simulacion_2\synthetic_control_outputs.xlsx',synthetic_control_71,71)</v>
      </c>
      <c r="FT21" s="1" t="str">
        <f t="shared" si="4"/>
        <v>xlswrite('G:\Mi unidad\1. PROYECTOS TELLO 2022\SCM SPILL OVERS\outputs\pobreza\bajo_niv_educ\1%\simulacion_2\synthetic_control_outputs.xlsx',synthetic_control_71,71)</v>
      </c>
      <c r="FZ21" s="1" t="str">
        <f t="shared" si="5"/>
        <v>xlswrite('G:\Mi unidad\1. PROYECTOS TELLO 2022\SCM SPILL OVERS\outputs\pobreza\bajo_ingreso\1%\simulacion_2\synthetic_control_outputs.xlsx',synthetic_control_71,71)</v>
      </c>
      <c r="GF21" s="1" t="str">
        <f t="shared" si="6"/>
        <v>xlswrite('G:\Mi unidad\1. PROYECTOS TELLO 2022\SCM SPILL OVERS\outputs\pobreza\densidad_g\1%\simulacion_2\synthetic_control_outputs.xlsx',synthetic_control_71,71)</v>
      </c>
      <c r="GN21" s="1" t="str">
        <f t="shared" si="7"/>
        <v>xlswrite('G:\Mi unidad\1. PROYECTOS TELLO 2022\SCM SPILL OVERS\outputs\pobreza\alimentos\1%\simulacion_2\synthetic_control_outputs.xlsx',synthetic_control_71,71);</v>
      </c>
      <c r="GU21" s="1" t="str">
        <f t="shared" si="8"/>
        <v>xlswrite('G:\Mi unidad\1. PROYECTOS TELLO 2022\SCM SPILL OVERS\outputs\pobreza\jefe_hogar\1%\simulacion_2\synthetic_control_outputs.xlsx',synthetic_control_71,71);</v>
      </c>
      <c r="HA21" s="1" t="str">
        <f t="shared" si="9"/>
        <v>xlswrite('G:\Mi unidad\1. PROYECTOS TELLO 2022\SCM SPILL OVERS\outputs\pobreza\mujeres\1%\simulacion_2\synthetic_control_outputs.xlsx',synthetic_control_71,71);</v>
      </c>
      <c r="HG21" s="1" t="str">
        <f t="shared" si="10"/>
        <v>xlswrite('G:\Mi unidad\1. PROYECTOS TELLO 2022\SCM SPILL OVERS\outputs\pobreza\criminalidad\1%\simulacion_2\synthetic_control_outputs.xlsx',synthetic_control_71,71);</v>
      </c>
      <c r="HN21">
        <v>10</v>
      </c>
      <c r="HO21" t="str">
        <f>"p_value_vec_"&amp;HN21&amp;" = zeros(1,S);"</f>
        <v>p_value_vec_10 = zeros(1,S);</v>
      </c>
      <c r="HU21">
        <v>16</v>
      </c>
      <c r="HV21" t="str">
        <f>"spillover_test_"&amp;HU21&amp;" = zeros(1,S);"</f>
        <v>spillover_test_16 = zeros(1,S);</v>
      </c>
      <c r="IB21">
        <v>16</v>
      </c>
      <c r="IC21" t="str">
        <f>"xlswrite('G:\Mi unidad\1. PROYECTOS TELLO 2022\SCM SPILL OVERS\outputs\pobreza\bajo_niv_educ\1%\simulacion_2\output_tests.xlsx',spillover_test_"&amp;IB21&amp;"','sp_test_"&amp;IB21&amp;"');"</f>
        <v>xlswrite('G:\Mi unidad\1. PROYECTOS TELLO 2022\SCM SPILL OVERS\outputs\pobreza\bajo_niv_educ\1%\simulacion_2\output_tests.xlsx',spillover_test_16','sp_test_16');</v>
      </c>
      <c r="IP21">
        <v>16</v>
      </c>
      <c r="IQ21" t="str">
        <f>"xlswrite('G:\Mi unidad\1. PROYECTOS TELLO 2022\SCM SPILL OVERS\outputs\pobreza\bajo_ingreso\1%\simulacion_2\output_tests.xlsx',spillover_test_"&amp;IP21&amp;"','sp_test_"&amp;IP21&amp;"');"</f>
        <v>xlswrite('G:\Mi unidad\1. PROYECTOS TELLO 2022\SCM SPILL OVERS\outputs\pobreza\bajo_ingreso\1%\simulacion_2\output_tests.xlsx',spillover_test_16','sp_test_16');</v>
      </c>
      <c r="JB21">
        <v>16</v>
      </c>
      <c r="JC21" t="str">
        <f>"xlswrite('G:\Mi unidad\1. PROYECTOS TELLO 2022\SCM SPILL OVERS\outputs\pobreza\densidad\1%\simulacion_2\output_tests.xlsx',spillover_test_"&amp;JB21&amp;"','sp_test_"&amp;JB21&amp;"');"</f>
        <v>xlswrite('G:\Mi unidad\1. PROYECTOS TELLO 2022\SCM SPILL OVERS\outputs\pobreza\densidad\1%\simulacion_2\output_tests.xlsx',spillover_test_16','sp_test_16');</v>
      </c>
      <c r="JN21">
        <v>16</v>
      </c>
      <c r="JO21" t="str">
        <f>"xlswrite('G:\Mi unidad\1. PROYECTOS TELLO 2022\SCM SPILL OVERS\outputs\pobreza\densidad_g\1%\simulacion_2\output_tests.xlsx',spillover_test_"&amp;JN21&amp;"','sp_test_"&amp;JN21&amp;"');"</f>
        <v>xlswrite('G:\Mi unidad\1. PROYECTOS TELLO 2022\SCM SPILL OVERS\outputs\pobreza\densidad_g\1%\simulacion_2\output_tests.xlsx',spillover_test_16','sp_test_16');</v>
      </c>
      <c r="JZ21">
        <v>16</v>
      </c>
      <c r="KA21" t="str">
        <f>"xlswrite('G:\Mi unidad\1. PROYECTOS TELLO 2022\SCM SPILL OVERS\outputs\pobreza\distancia_centro_salud\1%\simulacion_2\output_tests.xlsx',spillover_test_"&amp;JZ21&amp;"','sp_test_"&amp;JZ21&amp;"');"</f>
        <v>xlswrite('G:\Mi unidad\1. PROYECTOS TELLO 2022\SCM SPILL OVERS\outputs\pobreza\distancia_centro_salud\1%\simulacion_2\output_tests.xlsx',spillover_test_16','sp_test_16');</v>
      </c>
      <c r="KM21">
        <v>16</v>
      </c>
      <c r="KN21" t="str">
        <f>"xlswrite('G:\Mi unidad\1. PROYECTOS TELLO 2022\SCM SPILL OVERS\outputs\pobreza\informalidad\1%\simulacion_2\output_tests.xlsx',spillover_test_"&amp;KM21&amp;"','sp_test_"&amp;KM21&amp;"');"</f>
        <v>xlswrite('G:\Mi unidad\1. PROYECTOS TELLO 2022\SCM SPILL OVERS\outputs\pobreza\informalidad\1%\simulacion_2\output_tests.xlsx',spillover_test_16','sp_test_16');</v>
      </c>
      <c r="KZ21">
        <v>16</v>
      </c>
      <c r="LA21" t="str">
        <f>"xlswrite('G:\Mi unidad\1. PROYECTOS TELLO 2022\SCM SPILL OVERS\outputs\pobreza\alimentos\1%\simulacion_2\output_tests.xlsx',spillover_test_"&amp;KZ21&amp;"','sp_test_"&amp;KZ21&amp;"');"</f>
        <v>xlswrite('G:\Mi unidad\1. PROYECTOS TELLO 2022\SCM SPILL OVERS\outputs\pobreza\alimentos\1%\simulacion_2\output_tests.xlsx',spillover_test_16','sp_test_16');</v>
      </c>
      <c r="LG21">
        <v>16</v>
      </c>
      <c r="LH21" t="str">
        <f>"xlswrite('G:\Mi unidad\1. PROYECTOS TELLO 2022\SCM SPILL OVERS\outputs\pobreza\jefe_hogar\1%\simulacion_2\output_tests.xlsx',spillover_test_"&amp;LG21&amp;"','sp_test_"&amp;LG21&amp;"');"</f>
        <v>xlswrite('G:\Mi unidad\1. PROYECTOS TELLO 2022\SCM SPILL OVERS\outputs\pobreza\jefe_hogar\1%\simulacion_2\output_tests.xlsx',spillover_test_16','sp_test_16');</v>
      </c>
      <c r="LN21">
        <v>16</v>
      </c>
      <c r="LO21" t="str">
        <f>"xlswrite('G:\Mi unidad\1. PROYECTOS TELLO 2022\SCM SPILL OVERS\outputs\pobreza\mujeres\1%\simulacion_2\output_tests.xlsx',spillover_test_"&amp;LN21&amp;"','sp_test_"&amp;LN21&amp;"');"</f>
        <v>xlswrite('G:\Mi unidad\1. PROYECTOS TELLO 2022\SCM SPILL OVERS\outputs\pobreza\mujeres\1%\simulacion_2\output_tests.xlsx',spillover_test_16','sp_test_16');</v>
      </c>
      <c r="LZ21">
        <v>16</v>
      </c>
      <c r="MA21" t="str">
        <f>"xlswrite('G:\Mi unidad\1. PROYECTOS TELLO 2022\SCM SPILL OVERS\outputs\pobreza\criminalidad\1%\simulacion_2\output_tests.xlsx',spillover_test_"&amp;LZ21&amp;"','sp_test_"&amp;LZ21&amp;"');"</f>
        <v>xlswrite('G:\Mi unidad\1. PROYECTOS TELLO 2022\SCM SPILL OVERS\outputs\pobreza\criminalidad\1%\simulacion_2\output_tests.xlsx',spillover_test_16','sp_test_16');</v>
      </c>
    </row>
    <row r="22" spans="1:339" x14ac:dyDescent="0.3">
      <c r="A22">
        <v>75</v>
      </c>
      <c r="B22" s="1" t="str">
        <f t="shared" si="11"/>
        <v>[data_75,provincias_75,~] = xlsread('BD_pobre_est_1_provincia_75.xlsx');</v>
      </c>
      <c r="E22" s="1" t="str">
        <f t="shared" si="12"/>
        <v>provincia_75 = unique(provincias_75(2:end,1));</v>
      </c>
      <c r="O22" s="1" t="str">
        <f t="shared" si="13"/>
        <v>pobreza_75 = reshape(data_75(:,2),T+S,N);</v>
      </c>
      <c r="T22" s="1" t="str">
        <f t="shared" si="14"/>
        <v xml:space="preserve">pobreza_75 = pobreza_75'; </v>
      </c>
      <c r="X22" s="1" t="str">
        <f t="shared" si="15"/>
        <v>tratado_75 = pobreza_75(1,:);</v>
      </c>
      <c r="AC22" s="1" t="str">
        <f t="shared" si="26"/>
        <v>pobreza_75(1,:) = [];</v>
      </c>
      <c r="AI22" s="1" t="str">
        <f t="shared" si="0"/>
        <v>pobreza_75 = [tratado_75;pobreza_75];</v>
      </c>
      <c r="AN22" s="1" t="str">
        <f t="shared" si="22"/>
        <v>Y_75 = pobreza_75; % outcome matrix</v>
      </c>
      <c r="AS22" s="1" t="str">
        <f t="shared" si="23"/>
        <v>Y_pre_75 = Y_75(:,1:T);</v>
      </c>
      <c r="AW22" s="1" t="str">
        <f t="shared" si="24"/>
        <v>Y_post_75 = Y_75(:,T+1:end);</v>
      </c>
      <c r="BA22" s="1" t="str">
        <f t="shared" si="25"/>
        <v>[a_hat_75,B_hat_75] = scm_batch(Y_pre_75);</v>
      </c>
      <c r="BF22" s="1" t="str">
        <f t="shared" si="16"/>
        <v>synthetic_control_75 = a_hat_75(1)+B_hat_75(1,:)*Y_75;</v>
      </c>
      <c r="BL22">
        <v>17</v>
      </c>
      <c r="BM22" s="1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142</v>
      </c>
      <c r="CV22">
        <v>17</v>
      </c>
      <c r="CW22" t="s">
        <v>142</v>
      </c>
      <c r="DA22">
        <v>17</v>
      </c>
      <c r="DB22" t="s">
        <v>142</v>
      </c>
      <c r="DF22">
        <v>17</v>
      </c>
      <c r="DG22" t="s">
        <v>142</v>
      </c>
      <c r="DK22" s="1" t="str">
        <f t="shared" si="17"/>
        <v>M_hat_75 = (eye(N)-B_hat_75)'*(eye(N)-B_hat_75);</v>
      </c>
      <c r="DQ22" s="1" t="str">
        <f t="shared" si="18"/>
        <v>synthetic_control_sp_75 = a_hat_75(1)+B_hat_75(1,:)*Y_75;</v>
      </c>
      <c r="DW22" s="1" t="s">
        <v>59</v>
      </c>
      <c r="EA22">
        <v>10</v>
      </c>
      <c r="EB22" s="1" t="str">
        <f>"alpha_hat_"&amp;EA22&amp;" = A_"&amp;EA22&amp;"*gamma_hat_"&amp;EA22&amp;";"</f>
        <v>alpha_hat_10 = A_10*gamma_hat_10;</v>
      </c>
      <c r="EL22" s="1" t="str">
        <f t="shared" si="19"/>
        <v>synthetic_control_75=synthetic_control_75'</v>
      </c>
      <c r="EQ22" s="1" t="str">
        <f t="shared" si="20"/>
        <v>synthetic_control_sp_75=synthetic_control_sp_75'</v>
      </c>
      <c r="EV22" s="1" t="str">
        <f t="shared" si="21"/>
        <v>tratado_75=tratado_75'</v>
      </c>
      <c r="EZ22" s="1" t="str">
        <f t="shared" si="1"/>
        <v>xlswrite('G:\Mi unidad\1. PROYECTOS TELLO 2022\SCM SPILL OVERS\outputs\pobreza\distancia_centro_salud\1%\simulacion_2\synthetic_control_outputs.xlsx',synthetic_control_75,75)</v>
      </c>
      <c r="FG22" s="1" t="str">
        <f t="shared" si="2"/>
        <v>xlswrite('G:\Mi unidad\1. PROYECTOS TELLO 2022\SCM SPILL OVERS\outputs\pobreza\informalidad\1%\simulacion_2\synthetic_control_outputs.xlsx',synthetic_control_75,75)</v>
      </c>
      <c r="FM22" s="1" t="str">
        <f t="shared" si="3"/>
        <v>xlswrite('G:\Mi unidad\1. PROYECTOS TELLO 2022\SCM SPILL OVERS\outputs\pobreza\densidad\1%\simulacion_2\synthetic_control_outputs.xlsx',synthetic_control_75,75)</v>
      </c>
      <c r="FT22" s="1" t="str">
        <f t="shared" si="4"/>
        <v>xlswrite('G:\Mi unidad\1. PROYECTOS TELLO 2022\SCM SPILL OVERS\outputs\pobreza\bajo_niv_educ\1%\simulacion_2\synthetic_control_outputs.xlsx',synthetic_control_75,75)</v>
      </c>
      <c r="FZ22" s="1" t="str">
        <f t="shared" si="5"/>
        <v>xlswrite('G:\Mi unidad\1. PROYECTOS TELLO 2022\SCM SPILL OVERS\outputs\pobreza\bajo_ingreso\1%\simulacion_2\synthetic_control_outputs.xlsx',synthetic_control_75,75)</v>
      </c>
      <c r="GF22" s="1" t="str">
        <f t="shared" si="6"/>
        <v>xlswrite('G:\Mi unidad\1. PROYECTOS TELLO 2022\SCM SPILL OVERS\outputs\pobreza\densidad_g\1%\simulacion_2\synthetic_control_outputs.xlsx',synthetic_control_75,75)</v>
      </c>
      <c r="GN22" s="1" t="str">
        <f t="shared" si="7"/>
        <v>xlswrite('G:\Mi unidad\1. PROYECTOS TELLO 2022\SCM SPILL OVERS\outputs\pobreza\alimentos\1%\simulacion_2\synthetic_control_outputs.xlsx',synthetic_control_75,75);</v>
      </c>
      <c r="GU22" s="1" t="str">
        <f t="shared" si="8"/>
        <v>xlswrite('G:\Mi unidad\1. PROYECTOS TELLO 2022\SCM SPILL OVERS\outputs\pobreza\jefe_hogar\1%\simulacion_2\synthetic_control_outputs.xlsx',synthetic_control_75,75);</v>
      </c>
      <c r="HA22" s="1" t="str">
        <f t="shared" si="9"/>
        <v>xlswrite('G:\Mi unidad\1. PROYECTOS TELLO 2022\SCM SPILL OVERS\outputs\pobreza\mujeres\1%\simulacion_2\synthetic_control_outputs.xlsx',synthetic_control_75,75);</v>
      </c>
      <c r="HG22" s="1" t="str">
        <f t="shared" si="10"/>
        <v>xlswrite('G:\Mi unidad\1. PROYECTOS TELLO 2022\SCM SPILL OVERS\outputs\pobreza\criminalidad\1%\simulacion_2\synthetic_control_outputs.xlsx',synthetic_control_75,75);</v>
      </c>
      <c r="HN22">
        <v>10</v>
      </c>
      <c r="HO22" t="str">
        <f>"lb_vec_"&amp;HN22&amp;" = zeros(1,S);"</f>
        <v>lb_vec_10 = zeros(1,S);</v>
      </c>
      <c r="HU22">
        <v>16</v>
      </c>
      <c r="HV22" t="s">
        <v>35</v>
      </c>
      <c r="IB22">
        <v>17</v>
      </c>
      <c r="IC22" t="str">
        <f>"xlswrite('G:\Mi unidad\1. PROYECTOS TELLO 2022\SCM SPILL OVERS\outputs\pobreza\bajo_niv_educ\1%\simulacion_2\output_tests.xlsx',lb_vec_"&amp;IB22&amp;"','lb_vec_"&amp;IB22&amp;"');"</f>
        <v>xlswrite('G:\Mi unidad\1. PROYECTOS TELLO 2022\SCM SPILL OVERS\outputs\pobreza\bajo_niv_educ\1%\simulacion_2\output_tests.xlsx',lb_vec_17','lb_vec_17');</v>
      </c>
      <c r="IP22">
        <v>17</v>
      </c>
      <c r="IQ22" t="str">
        <f>"xlswrite('G:\Mi unidad\1. PROYECTOS TELLO 2022\SCM SPILL OVERS\outputs\pobreza\bajo_ingreso\1%\simulacion_2\output_tests.xlsx',lb_vec_"&amp;IP22&amp;"','lb_vec_"&amp;IP22&amp;"');"</f>
        <v>xlswrite('G:\Mi unidad\1. PROYECTOS TELLO 2022\SCM SPILL OVERS\outputs\pobreza\bajo_ingreso\1%\simulacion_2\output_tests.xlsx',lb_vec_17','lb_vec_17');</v>
      </c>
      <c r="JB22">
        <v>17</v>
      </c>
      <c r="JC22" t="str">
        <f>"xlswrite('G:\Mi unidad\1. PROYECTOS TELLO 2022\SCM SPILL OVERS\outputs\pobreza\densidad\1%\simulacion_2\output_tests.xlsx',lb_vec_"&amp;JB22&amp;"','lb_vec_"&amp;JB22&amp;"');"</f>
        <v>xlswrite('G:\Mi unidad\1. PROYECTOS TELLO 2022\SCM SPILL OVERS\outputs\pobreza\densidad\1%\simulacion_2\output_tests.xlsx',lb_vec_17','lb_vec_17');</v>
      </c>
      <c r="JN22">
        <v>17</v>
      </c>
      <c r="JO22" t="str">
        <f>"xlswrite('G:\Mi unidad\1. PROYECTOS TELLO 2022\SCM SPILL OVERS\outputs\pobreza\densidad_g\1%\simulacion_2\output_tests.xlsx',lb_vec_"&amp;JN22&amp;"','lb_vec_"&amp;JN22&amp;"');"</f>
        <v>xlswrite('G:\Mi unidad\1. PROYECTOS TELLO 2022\SCM SPILL OVERS\outputs\pobreza\densidad_g\1%\simulacion_2\output_tests.xlsx',lb_vec_17','lb_vec_17');</v>
      </c>
      <c r="JZ22">
        <v>17</v>
      </c>
      <c r="KA22" t="str">
        <f>"xlswrite('G:\Mi unidad\1. PROYECTOS TELLO 2022\SCM SPILL OVERS\outputs\pobreza\distancia_centro_salud\1%\simulacion_2\output_tests.xlsx',lb_vec_"&amp;JZ22&amp;"','lb_vec_"&amp;JZ22&amp;"');"</f>
        <v>xlswrite('G:\Mi unidad\1. PROYECTOS TELLO 2022\SCM SPILL OVERS\outputs\pobreza\distancia_centro_salud\1%\simulacion_2\output_tests.xlsx',lb_vec_17','lb_vec_17');</v>
      </c>
      <c r="KM22">
        <v>17</v>
      </c>
      <c r="KN22" t="str">
        <f>"xlswrite('G:\Mi unidad\1. PROYECTOS TELLO 2022\SCM SPILL OVERS\outputs\pobreza\informalidad\1%\simulacion_2\output_tests.xlsx',lb_vec_"&amp;KM22&amp;"','lb_vec_"&amp;KM22&amp;"');"</f>
        <v>xlswrite('G:\Mi unidad\1. PROYECTOS TELLO 2022\SCM SPILL OVERS\outputs\pobreza\informalidad\1%\simulacion_2\output_tests.xlsx',lb_vec_17','lb_vec_17');</v>
      </c>
      <c r="KZ22">
        <v>17</v>
      </c>
      <c r="LA22" t="str">
        <f>"xlswrite('G:\Mi unidad\1. PROYECTOS TELLO 2022\SCM SPILL OVERS\outputs\pobreza\alimentos\1%\simulacion_2\output_tests.xlsx',lb_vec_"&amp;KZ22&amp;"','lb_vec_"&amp;KZ22&amp;"');"</f>
        <v>xlswrite('G:\Mi unidad\1. PROYECTOS TELLO 2022\SCM SPILL OVERS\outputs\pobreza\alimentos\1%\simulacion_2\output_tests.xlsx',lb_vec_17','lb_vec_17');</v>
      </c>
      <c r="LG22">
        <v>17</v>
      </c>
      <c r="LH22" t="str">
        <f>"xlswrite('G:\Mi unidad\1. PROYECTOS TELLO 2022\SCM SPILL OVERS\outputs\pobreza\jefe_hogar\1%\simulacion_2\output_tests.xlsx',lb_vec_"&amp;LG22&amp;"','lb_vec_"&amp;LG22&amp;"');"</f>
        <v>xlswrite('G:\Mi unidad\1. PROYECTOS TELLO 2022\SCM SPILL OVERS\outputs\pobreza\jefe_hogar\1%\simulacion_2\output_tests.xlsx',lb_vec_17','lb_vec_17');</v>
      </c>
      <c r="LN22">
        <v>17</v>
      </c>
      <c r="LO22" t="str">
        <f>"xlswrite('G:\Mi unidad\1. PROYECTOS TELLO 2022\SCM SPILL OVERS\outputs\pobreza\mujeres\1%\simulacion_2\output_tests.xlsx',lb_vec_"&amp;LN22&amp;"','lb_vec_"&amp;LN22&amp;"');"</f>
        <v>xlswrite('G:\Mi unidad\1. PROYECTOS TELLO 2022\SCM SPILL OVERS\outputs\pobreza\mujeres\1%\simulacion_2\output_tests.xlsx',lb_vec_17','lb_vec_17');</v>
      </c>
      <c r="LZ22">
        <v>17</v>
      </c>
      <c r="MA22" t="str">
        <f>"xlswrite('G:\Mi unidad\1. PROYECTOS TELLO 2022\SCM SPILL OVERS\outputs\pobreza\criminalidad\1%\simulacion_2\output_tests.xlsx',lb_vec_"&amp;LZ22&amp;"','lb_vec_"&amp;LZ22&amp;"');"</f>
        <v>xlswrite('G:\Mi unidad\1. PROYECTOS TELLO 2022\SCM SPILL OVERS\outputs\pobreza\criminalidad\1%\simulacion_2\output_tests.xlsx',lb_vec_17','lb_vec_17');</v>
      </c>
    </row>
    <row r="23" spans="1:339" x14ac:dyDescent="0.3">
      <c r="A23">
        <v>76</v>
      </c>
      <c r="B23" s="1" t="str">
        <f t="shared" si="11"/>
        <v>[data_76,provincias_76,~] = xlsread('BD_pobre_est_1_provincia_76.xlsx');</v>
      </c>
      <c r="E23" s="1" t="str">
        <f t="shared" si="12"/>
        <v>provincia_76 = unique(provincias_76(2:end,1));</v>
      </c>
      <c r="O23" s="1" t="str">
        <f t="shared" si="13"/>
        <v>pobreza_76 = reshape(data_76(:,2),T+S,N);</v>
      </c>
      <c r="T23" s="1" t="str">
        <f t="shared" si="14"/>
        <v xml:space="preserve">pobreza_76 = pobreza_76'; </v>
      </c>
      <c r="X23" s="1" t="str">
        <f t="shared" si="15"/>
        <v>tratado_76 = pobreza_76(1,:);</v>
      </c>
      <c r="AC23" s="1" t="str">
        <f t="shared" si="26"/>
        <v>pobreza_76(1,:) = [];</v>
      </c>
      <c r="AI23" s="1" t="str">
        <f t="shared" si="0"/>
        <v>pobreza_76 = [tratado_76;pobreza_76];</v>
      </c>
      <c r="AN23" s="1" t="str">
        <f t="shared" si="22"/>
        <v>Y_76 = pobreza_76; % outcome matrix</v>
      </c>
      <c r="AS23" s="1" t="str">
        <f t="shared" si="23"/>
        <v>Y_pre_76 = Y_76(:,1:T);</v>
      </c>
      <c r="AW23" s="1" t="str">
        <f t="shared" si="24"/>
        <v>Y_post_76 = Y_76(:,T+1:end);</v>
      </c>
      <c r="BA23" s="1" t="str">
        <f t="shared" si="25"/>
        <v>[a_hat_76,B_hat_76] = scm_batch(Y_pre_76);</v>
      </c>
      <c r="BF23" s="1" t="str">
        <f t="shared" si="16"/>
        <v>synthetic_control_76 = a_hat_76(1)+B_hat_76(1,:)*Y_76;</v>
      </c>
      <c r="BL23">
        <v>17</v>
      </c>
      <c r="BM23" s="1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143</v>
      </c>
      <c r="CV23">
        <v>17</v>
      </c>
      <c r="CW23" t="s">
        <v>143</v>
      </c>
      <c r="DA23">
        <v>17</v>
      </c>
      <c r="DB23" t="s">
        <v>143</v>
      </c>
      <c r="DF23">
        <v>17</v>
      </c>
      <c r="DG23" t="s">
        <v>143</v>
      </c>
      <c r="DK23" s="1" t="str">
        <f t="shared" si="17"/>
        <v>M_hat_76 = (eye(N)-B_hat_76)'*(eye(N)-B_hat_76);</v>
      </c>
      <c r="DQ23" s="1" t="str">
        <f t="shared" si="18"/>
        <v>synthetic_control_sp_76 = a_hat_76(1)+B_hat_76(1,:)*Y_76;</v>
      </c>
      <c r="DW23" s="1" t="s">
        <v>60</v>
      </c>
      <c r="EA23">
        <v>10</v>
      </c>
      <c r="EB23" s="1" t="str">
        <f>"alpha1_hat_vec_"&amp;EA23&amp;"(s) = alpha_hat_"&amp;EA23&amp;"(1);"</f>
        <v>alpha1_hat_vec_10(s) = alpha_hat_10(1);</v>
      </c>
      <c r="EL23" s="1" t="str">
        <f t="shared" si="19"/>
        <v>synthetic_control_76=synthetic_control_76'</v>
      </c>
      <c r="EQ23" s="1" t="str">
        <f t="shared" si="20"/>
        <v>synthetic_control_sp_76=synthetic_control_sp_76'</v>
      </c>
      <c r="EV23" s="1" t="str">
        <f t="shared" si="21"/>
        <v>tratado_76=tratado_76'</v>
      </c>
      <c r="EZ23" s="1" t="str">
        <f t="shared" si="1"/>
        <v>xlswrite('G:\Mi unidad\1. PROYECTOS TELLO 2022\SCM SPILL OVERS\outputs\pobreza\distancia_centro_salud\1%\simulacion_2\synthetic_control_outputs.xlsx',synthetic_control_76,76)</v>
      </c>
      <c r="FG23" s="1" t="str">
        <f t="shared" si="2"/>
        <v>xlswrite('G:\Mi unidad\1. PROYECTOS TELLO 2022\SCM SPILL OVERS\outputs\pobreza\informalidad\1%\simulacion_2\synthetic_control_outputs.xlsx',synthetic_control_76,76)</v>
      </c>
      <c r="FM23" s="1" t="str">
        <f t="shared" si="3"/>
        <v>xlswrite('G:\Mi unidad\1. PROYECTOS TELLO 2022\SCM SPILL OVERS\outputs\pobreza\densidad\1%\simulacion_2\synthetic_control_outputs.xlsx',synthetic_control_76,76)</v>
      </c>
      <c r="FT23" s="1" t="str">
        <f t="shared" si="4"/>
        <v>xlswrite('G:\Mi unidad\1. PROYECTOS TELLO 2022\SCM SPILL OVERS\outputs\pobreza\bajo_niv_educ\1%\simulacion_2\synthetic_control_outputs.xlsx',synthetic_control_76,76)</v>
      </c>
      <c r="FZ23" s="1" t="str">
        <f t="shared" si="5"/>
        <v>xlswrite('G:\Mi unidad\1. PROYECTOS TELLO 2022\SCM SPILL OVERS\outputs\pobreza\bajo_ingreso\1%\simulacion_2\synthetic_control_outputs.xlsx',synthetic_control_76,76)</v>
      </c>
      <c r="GF23" s="1" t="str">
        <f t="shared" si="6"/>
        <v>xlswrite('G:\Mi unidad\1. PROYECTOS TELLO 2022\SCM SPILL OVERS\outputs\pobreza\densidad_g\1%\simulacion_2\synthetic_control_outputs.xlsx',synthetic_control_76,76)</v>
      </c>
      <c r="GN23" s="1" t="str">
        <f t="shared" si="7"/>
        <v>xlswrite('G:\Mi unidad\1. PROYECTOS TELLO 2022\SCM SPILL OVERS\outputs\pobreza\alimentos\1%\simulacion_2\synthetic_control_outputs.xlsx',synthetic_control_76,76);</v>
      </c>
      <c r="GU23" s="1" t="str">
        <f t="shared" si="8"/>
        <v>xlswrite('G:\Mi unidad\1. PROYECTOS TELLO 2022\SCM SPILL OVERS\outputs\pobreza\jefe_hogar\1%\simulacion_2\synthetic_control_outputs.xlsx',synthetic_control_76,76);</v>
      </c>
      <c r="HA23" s="1" t="str">
        <f t="shared" si="9"/>
        <v>xlswrite('G:\Mi unidad\1. PROYECTOS TELLO 2022\SCM SPILL OVERS\outputs\pobreza\mujeres\1%\simulacion_2\synthetic_control_outputs.xlsx',synthetic_control_76,76);</v>
      </c>
      <c r="HG23" s="1" t="str">
        <f t="shared" si="10"/>
        <v>xlswrite('G:\Mi unidad\1. PROYECTOS TELLO 2022\SCM SPILL OVERS\outputs\pobreza\criminalidad\1%\simulacion_2\synthetic_control_outputs.xlsx',synthetic_control_76,76);</v>
      </c>
      <c r="HN23">
        <v>10</v>
      </c>
      <c r="HO23" t="str">
        <f>"ub_vec_"&amp;HN23&amp;" = zeros(1,S);"</f>
        <v>ub_vec_10 = zeros(1,S);</v>
      </c>
      <c r="HU23">
        <v>16</v>
      </c>
      <c r="HV23" t="s">
        <v>36</v>
      </c>
      <c r="IB23">
        <v>17</v>
      </c>
      <c r="IC23" t="str">
        <f>"xlswrite('G:\Mi unidad\1. PROYECTOS TELLO 2022\SCM SPILL OVERS\outputs\pobreza\bajo_niv_educ\1%\simulacion_2\output_tests.xlsx',ub_vec_"&amp;IB23&amp;"','ub_vec_"&amp;IB23&amp;"');"</f>
        <v>xlswrite('G:\Mi unidad\1. PROYECTOS TELLO 2022\SCM SPILL OVERS\outputs\pobreza\bajo_niv_educ\1%\simulacion_2\output_tests.xlsx',ub_vec_17','ub_vec_17');</v>
      </c>
      <c r="IP23">
        <v>17</v>
      </c>
      <c r="IQ23" t="str">
        <f>"xlswrite('G:\Mi unidad\1. PROYECTOS TELLO 2022\SCM SPILL OVERS\outputs\pobreza\bajo_ingreso\1%\simulacion_2\output_tests.xlsx',ub_vec_"&amp;IP23&amp;"','ub_vec_"&amp;IP23&amp;"');"</f>
        <v>xlswrite('G:\Mi unidad\1. PROYECTOS TELLO 2022\SCM SPILL OVERS\outputs\pobreza\bajo_ingreso\1%\simulacion_2\output_tests.xlsx',ub_vec_17','ub_vec_17');</v>
      </c>
      <c r="JB23">
        <v>17</v>
      </c>
      <c r="JC23" t="str">
        <f>"xlswrite('G:\Mi unidad\1. PROYECTOS TELLO 2022\SCM SPILL OVERS\outputs\pobreza\densidad\1%\simulacion_2\output_tests.xlsx',ub_vec_"&amp;JB23&amp;"','ub_vec_"&amp;JB23&amp;"');"</f>
        <v>xlswrite('G:\Mi unidad\1. PROYECTOS TELLO 2022\SCM SPILL OVERS\outputs\pobreza\densidad\1%\simulacion_2\output_tests.xlsx',ub_vec_17','ub_vec_17');</v>
      </c>
      <c r="JN23">
        <v>17</v>
      </c>
      <c r="JO23" t="str">
        <f>"xlswrite('G:\Mi unidad\1. PROYECTOS TELLO 2022\SCM SPILL OVERS\outputs\pobreza\densidad_g\1%\simulacion_2\output_tests.xlsx',ub_vec_"&amp;JN23&amp;"','ub_vec_"&amp;JN23&amp;"');"</f>
        <v>xlswrite('G:\Mi unidad\1. PROYECTOS TELLO 2022\SCM SPILL OVERS\outputs\pobreza\densidad_g\1%\simulacion_2\output_tests.xlsx',ub_vec_17','ub_vec_17');</v>
      </c>
      <c r="JZ23">
        <v>17</v>
      </c>
      <c r="KA23" t="str">
        <f>"xlswrite('G:\Mi unidad\1. PROYECTOS TELLO 2022\SCM SPILL OVERS\outputs\pobreza\distancia_centro_salud\1%\simulacion_2\output_tests.xlsx',ub_vec_"&amp;JZ23&amp;"','ub_vec_"&amp;JZ23&amp;"');"</f>
        <v>xlswrite('G:\Mi unidad\1. PROYECTOS TELLO 2022\SCM SPILL OVERS\outputs\pobreza\distancia_centro_salud\1%\simulacion_2\output_tests.xlsx',ub_vec_17','ub_vec_17');</v>
      </c>
      <c r="KM23">
        <v>17</v>
      </c>
      <c r="KN23" t="str">
        <f>"xlswrite('G:\Mi unidad\1. PROYECTOS TELLO 2022\SCM SPILL OVERS\outputs\pobreza\informalidad\1%\simulacion_2\output_tests.xlsx',ub_vec_"&amp;KM23&amp;"','ub_vec_"&amp;KM23&amp;"');"</f>
        <v>xlswrite('G:\Mi unidad\1. PROYECTOS TELLO 2022\SCM SPILL OVERS\outputs\pobreza\informalidad\1%\simulacion_2\output_tests.xlsx',ub_vec_17','ub_vec_17');</v>
      </c>
      <c r="KZ23">
        <v>17</v>
      </c>
      <c r="LA23" t="str">
        <f>"xlswrite('G:\Mi unidad\1. PROYECTOS TELLO 2022\SCM SPILL OVERS\outputs\pobreza\alimentos\1%\simulacion_2\output_tests.xlsx',ub_vec_"&amp;KZ23&amp;"','ub_vec_"&amp;KZ23&amp;"');"</f>
        <v>xlswrite('G:\Mi unidad\1. PROYECTOS TELLO 2022\SCM SPILL OVERS\outputs\pobreza\alimentos\1%\simulacion_2\output_tests.xlsx',ub_vec_17','ub_vec_17');</v>
      </c>
      <c r="LG23">
        <v>17</v>
      </c>
      <c r="LH23" t="str">
        <f>"xlswrite('G:\Mi unidad\1. PROYECTOS TELLO 2022\SCM SPILL OVERS\outputs\pobreza\jefe_hogar\1%\simulacion_2\output_tests.xlsx',ub_vec_"&amp;LG23&amp;"','ub_vec_"&amp;LG23&amp;"');"</f>
        <v>xlswrite('G:\Mi unidad\1. PROYECTOS TELLO 2022\SCM SPILL OVERS\outputs\pobreza\jefe_hogar\1%\simulacion_2\output_tests.xlsx',ub_vec_17','ub_vec_17');</v>
      </c>
      <c r="LN23">
        <v>17</v>
      </c>
      <c r="LO23" t="str">
        <f>"xlswrite('G:\Mi unidad\1. PROYECTOS TELLO 2022\SCM SPILL OVERS\outputs\pobreza\mujeres\1%\simulacion_2\output_tests.xlsx',ub_vec_"&amp;LN23&amp;"','ub_vec_"&amp;LN23&amp;"');"</f>
        <v>xlswrite('G:\Mi unidad\1. PROYECTOS TELLO 2022\SCM SPILL OVERS\outputs\pobreza\mujeres\1%\simulacion_2\output_tests.xlsx',ub_vec_17','ub_vec_17');</v>
      </c>
      <c r="LZ23">
        <v>17</v>
      </c>
      <c r="MA23" t="str">
        <f>"xlswrite('G:\Mi unidad\1. PROYECTOS TELLO 2022\SCM SPILL OVERS\outputs\pobreza\criminalidad\1%\simulacion_2\output_tests.xlsx',ub_vec_"&amp;LZ23&amp;"','ub_vec_"&amp;LZ23&amp;"');"</f>
        <v>xlswrite('G:\Mi unidad\1. PROYECTOS TELLO 2022\SCM SPILL OVERS\outputs\pobreza\criminalidad\1%\simulacion_2\output_tests.xlsx',ub_vec_17','ub_vec_17');</v>
      </c>
    </row>
    <row r="24" spans="1:339" x14ac:dyDescent="0.3">
      <c r="A24">
        <v>77</v>
      </c>
      <c r="B24" s="1" t="str">
        <f t="shared" si="11"/>
        <v>[data_77,provincias_77,~] = xlsread('BD_pobre_est_1_provincia_77.xlsx');</v>
      </c>
      <c r="E24" s="1" t="str">
        <f t="shared" si="12"/>
        <v>provincia_77 = unique(provincias_77(2:end,1));</v>
      </c>
      <c r="O24" s="1" t="str">
        <f t="shared" si="13"/>
        <v>pobreza_77 = reshape(data_77(:,2),T+S,N);</v>
      </c>
      <c r="T24" s="1" t="str">
        <f t="shared" si="14"/>
        <v xml:space="preserve">pobreza_77 = pobreza_77'; </v>
      </c>
      <c r="X24" s="1" t="str">
        <f t="shared" si="15"/>
        <v>tratado_77 = pobreza_77(1,:);</v>
      </c>
      <c r="AC24" s="1" t="str">
        <f t="shared" si="26"/>
        <v>pobreza_77(1,:) = [];</v>
      </c>
      <c r="AI24" s="1" t="str">
        <f t="shared" si="0"/>
        <v>pobreza_77 = [tratado_77;pobreza_77];</v>
      </c>
      <c r="AN24" s="1" t="str">
        <f t="shared" si="22"/>
        <v>Y_77 = pobreza_77; % outcome matrix</v>
      </c>
      <c r="AS24" s="1" t="str">
        <f t="shared" si="23"/>
        <v>Y_pre_77 = Y_77(:,1:T);</v>
      </c>
      <c r="AW24" s="1" t="str">
        <f t="shared" si="24"/>
        <v>Y_post_77 = Y_77(:,T+1:end);</v>
      </c>
      <c r="BA24" s="1" t="str">
        <f t="shared" si="25"/>
        <v>[a_hat_77,B_hat_77] = scm_batch(Y_pre_77);</v>
      </c>
      <c r="BF24" s="1" t="str">
        <f t="shared" si="16"/>
        <v>synthetic_control_77 = a_hat_77(1)+B_hat_77(1,:)*Y_77;</v>
      </c>
      <c r="BL24">
        <v>17</v>
      </c>
      <c r="BM24" s="1" t="str">
        <f>"A_"&amp;BL22&amp;"(:,ind_"&amp;BL22&amp;" == 0) = [];"</f>
        <v>A_17(:,ind_17 == 0) = [];</v>
      </c>
      <c r="BR24">
        <v>17</v>
      </c>
      <c r="BS24" s="1" t="str">
        <f>"ind_"&amp;BR22&amp;" = xlsread('spillover_bajo_niv_educ_"&amp;BR22&amp;".xlsx')"</f>
        <v>ind_17 = xlsread('spillover_bajo_niv_educ_17.xlsx')</v>
      </c>
      <c r="BX24">
        <v>17</v>
      </c>
      <c r="BY24" s="1" t="str">
        <f>"ind_"&amp;BX22&amp;" = xlsread('spillover_bajo_ingreso_"&amp;BX22&amp;".xlsx')"</f>
        <v>ind_17 = xlsread('spillover_bajo_ingreso_17.xlsx')</v>
      </c>
      <c r="CD24">
        <v>17</v>
      </c>
      <c r="CE24" s="1" t="str">
        <f>"ind_"&amp;CD22&amp;" = xlsread('spillover_densidad_"&amp;CD22&amp;".xlsx')"</f>
        <v>ind_17 = xlsread('spillover_densidad_17.xlsx')</v>
      </c>
      <c r="CJ24">
        <v>17</v>
      </c>
      <c r="CK24" s="1" t="str">
        <f>"ind_"&amp;CJ22&amp;" = xlsread('spillover_tiempo_cs_"&amp;CJ22&amp;".xlsx')"</f>
        <v>ind_17 = xlsread('spillover_tiempo_cs_17.xlsx')</v>
      </c>
      <c r="CQ24">
        <v>17</v>
      </c>
      <c r="CR24" t="s">
        <v>144</v>
      </c>
      <c r="CV24">
        <v>17</v>
      </c>
      <c r="CW24" t="s">
        <v>145</v>
      </c>
      <c r="DA24">
        <v>17</v>
      </c>
      <c r="DB24" t="s">
        <v>146</v>
      </c>
      <c r="DF24">
        <v>17</v>
      </c>
      <c r="DG24" t="s">
        <v>147</v>
      </c>
      <c r="DK24" s="1" t="str">
        <f t="shared" si="17"/>
        <v>M_hat_77 = (eye(N)-B_hat_77)'*(eye(N)-B_hat_77);</v>
      </c>
      <c r="DQ24" s="1" t="str">
        <f t="shared" si="18"/>
        <v>synthetic_control_sp_77 = a_hat_77(1)+B_hat_77(1,:)*Y_77;</v>
      </c>
      <c r="DW24" s="1" t="s">
        <v>61</v>
      </c>
      <c r="EA24">
        <v>10</v>
      </c>
      <c r="EB24" s="1" t="str">
        <f>"synthetic_control_sp_"&amp;EA24&amp;"(T+s) = Y_"&amp;EA24&amp;"(1,T+s)-alpha1_hat_vec_"&amp;EA24&amp;"(s);"</f>
        <v>synthetic_control_sp_10(T+s) = Y_10(1,T+s)-alpha1_hat_vec_10(s);</v>
      </c>
      <c r="EL24" s="1" t="str">
        <f t="shared" si="19"/>
        <v>synthetic_control_77=synthetic_control_77'</v>
      </c>
      <c r="EQ24" s="1" t="str">
        <f t="shared" si="20"/>
        <v>synthetic_control_sp_77=synthetic_control_sp_77'</v>
      </c>
      <c r="EV24" s="1" t="str">
        <f t="shared" si="21"/>
        <v>tratado_77=tratado_77'</v>
      </c>
      <c r="EZ24" s="1" t="str">
        <f t="shared" si="1"/>
        <v>xlswrite('G:\Mi unidad\1. PROYECTOS TELLO 2022\SCM SPILL OVERS\outputs\pobreza\distancia_centro_salud\1%\simulacion_2\synthetic_control_outputs.xlsx',synthetic_control_77,77)</v>
      </c>
      <c r="FG24" s="1" t="str">
        <f t="shared" si="2"/>
        <v>xlswrite('G:\Mi unidad\1. PROYECTOS TELLO 2022\SCM SPILL OVERS\outputs\pobreza\informalidad\1%\simulacion_2\synthetic_control_outputs.xlsx',synthetic_control_77,77)</v>
      </c>
      <c r="FM24" s="1" t="str">
        <f t="shared" si="3"/>
        <v>xlswrite('G:\Mi unidad\1. PROYECTOS TELLO 2022\SCM SPILL OVERS\outputs\pobreza\densidad\1%\simulacion_2\synthetic_control_outputs.xlsx',synthetic_control_77,77)</v>
      </c>
      <c r="FT24" s="1" t="str">
        <f t="shared" si="4"/>
        <v>xlswrite('G:\Mi unidad\1. PROYECTOS TELLO 2022\SCM SPILL OVERS\outputs\pobreza\bajo_niv_educ\1%\simulacion_2\synthetic_control_outputs.xlsx',synthetic_control_77,77)</v>
      </c>
      <c r="FZ24" s="1" t="str">
        <f t="shared" si="5"/>
        <v>xlswrite('G:\Mi unidad\1. PROYECTOS TELLO 2022\SCM SPILL OVERS\outputs\pobreza\bajo_ingreso\1%\simulacion_2\synthetic_control_outputs.xlsx',synthetic_control_77,77)</v>
      </c>
      <c r="GF24" s="1" t="str">
        <f t="shared" si="6"/>
        <v>xlswrite('G:\Mi unidad\1. PROYECTOS TELLO 2022\SCM SPILL OVERS\outputs\pobreza\densidad_g\1%\simulacion_2\synthetic_control_outputs.xlsx',synthetic_control_77,77)</v>
      </c>
      <c r="GN24" s="1" t="str">
        <f t="shared" si="7"/>
        <v>xlswrite('G:\Mi unidad\1. PROYECTOS TELLO 2022\SCM SPILL OVERS\outputs\pobreza\alimentos\1%\simulacion_2\synthetic_control_outputs.xlsx',synthetic_control_77,77);</v>
      </c>
      <c r="GU24" s="1" t="str">
        <f t="shared" si="8"/>
        <v>xlswrite('G:\Mi unidad\1. PROYECTOS TELLO 2022\SCM SPILL OVERS\outputs\pobreza\jefe_hogar\1%\simulacion_2\synthetic_control_outputs.xlsx',synthetic_control_77,77);</v>
      </c>
      <c r="HA24" s="1" t="str">
        <f t="shared" si="9"/>
        <v>xlswrite('G:\Mi unidad\1. PROYECTOS TELLO 2022\SCM SPILL OVERS\outputs\pobreza\mujeres\1%\simulacion_2\synthetic_control_outputs.xlsx',synthetic_control_77,77);</v>
      </c>
      <c r="HG24" s="1" t="str">
        <f t="shared" si="10"/>
        <v>xlswrite('G:\Mi unidad\1. PROYECTOS TELLO 2022\SCM SPILL OVERS\outputs\pobreza\criminalidad\1%\simulacion_2\synthetic_control_outputs.xlsx',synthetic_control_77,77);</v>
      </c>
      <c r="HN24">
        <v>10</v>
      </c>
      <c r="HO24" t="s">
        <v>35</v>
      </c>
      <c r="HU24">
        <v>16</v>
      </c>
      <c r="HV24" t="s">
        <v>37</v>
      </c>
      <c r="IB24">
        <v>17</v>
      </c>
      <c r="IC24" t="str">
        <f>"xlswrite('G:\Mi unidad\1. PROYECTOS TELLO 2022\SCM SPILL OVERS\outputs\pobreza\bajo_niv_educ\1%\simulacion_2\output_tests.xlsx',p_value_vec_"&amp;IB24&amp;"','p_value_vec_"&amp;IB24&amp;"');"</f>
        <v>xlswrite('G:\Mi unidad\1. PROYECTOS TELLO 2022\SCM SPILL OVERS\outputs\pobreza\bajo_niv_educ\1%\simulacion_2\output_tests.xlsx',p_value_vec_17','p_value_vec_17');</v>
      </c>
      <c r="IP24">
        <v>17</v>
      </c>
      <c r="IQ24" t="str">
        <f>"xlswrite('G:\Mi unidad\1. PROYECTOS TELLO 2022\SCM SPILL OVERS\outputs\pobreza\bajo_ingreso\1%\simulacion_2\output_tests.xlsx',p_value_vec_"&amp;IP24&amp;"','p_value_vec_"&amp;IP24&amp;"');"</f>
        <v>xlswrite('G:\Mi unidad\1. PROYECTOS TELLO 2022\SCM SPILL OVERS\outputs\pobreza\bajo_ingreso\1%\simulacion_2\output_tests.xlsx',p_value_vec_17','p_value_vec_17');</v>
      </c>
      <c r="JB24">
        <v>17</v>
      </c>
      <c r="JC24" t="str">
        <f>"xlswrite('G:\Mi unidad\1. PROYECTOS TELLO 2022\SCM SPILL OVERS\outputs\pobreza\densidad\1%\simulacion_2\output_tests.xlsx',p_value_vec_"&amp;JB24&amp;"','p_value_vec_"&amp;JB24&amp;"');"</f>
        <v>xlswrite('G:\Mi unidad\1. PROYECTOS TELLO 2022\SCM SPILL OVERS\outputs\pobreza\densidad\1%\simulacion_2\output_tests.xlsx',p_value_vec_17','p_value_vec_17');</v>
      </c>
      <c r="JN24">
        <v>17</v>
      </c>
      <c r="JO24" t="str">
        <f>"xlswrite('G:\Mi unidad\1. PROYECTOS TELLO 2022\SCM SPILL OVERS\outputs\pobreza\densidad_g\1%\simulacion_2\output_tests.xlsx',p_value_vec_"&amp;JN24&amp;"','p_value_vec_"&amp;JN24&amp;"');"</f>
        <v>xlswrite('G:\Mi unidad\1. PROYECTOS TELLO 2022\SCM SPILL OVERS\outputs\pobreza\densidad_g\1%\simulacion_2\output_tests.xlsx',p_value_vec_17','p_value_vec_17');</v>
      </c>
      <c r="JZ24">
        <v>17</v>
      </c>
      <c r="KA24" t="str">
        <f>"xlswrite('G:\Mi unidad\1. PROYECTOS TELLO 2022\SCM SPILL OVERS\outputs\pobreza\distancia_centro_salud\1%\simulacion_2\output_tests.xlsx',p_value_vec_"&amp;JZ24&amp;"','p_value_vec_"&amp;JZ24&amp;"');"</f>
        <v>xlswrite('G:\Mi unidad\1. PROYECTOS TELLO 2022\SCM SPILL OVERS\outputs\pobreza\distancia_centro_salud\1%\simulacion_2\output_tests.xlsx',p_value_vec_17','p_value_vec_17');</v>
      </c>
      <c r="KM24">
        <v>17</v>
      </c>
      <c r="KN24" t="str">
        <f>"xlswrite('G:\Mi unidad\1. PROYECTOS TELLO 2022\SCM SPILL OVERS\outputs\pobreza\informalidad\1%\simulacion_2\output_tests.xlsx',p_value_vec_"&amp;KM24&amp;"','p_value_vec_"&amp;KM24&amp;"');"</f>
        <v>xlswrite('G:\Mi unidad\1. PROYECTOS TELLO 2022\SCM SPILL OVERS\outputs\pobreza\informalidad\1%\simulacion_2\output_tests.xlsx',p_value_vec_17','p_value_vec_17');</v>
      </c>
      <c r="KZ24">
        <v>17</v>
      </c>
      <c r="LA24" t="str">
        <f>"xlswrite('G:\Mi unidad\1. PROYECTOS TELLO 2022\SCM SPILL OVERS\outputs\pobreza\alimentos\1%\simulacion_2\output_tests.xlsx',p_value_vec_"&amp;KZ24&amp;"','p_value_vec_"&amp;KZ24&amp;"');"</f>
        <v>xlswrite('G:\Mi unidad\1. PROYECTOS TELLO 2022\SCM SPILL OVERS\outputs\pobreza\alimentos\1%\simulacion_2\output_tests.xlsx',p_value_vec_17','p_value_vec_17');</v>
      </c>
      <c r="LG24">
        <v>17</v>
      </c>
      <c r="LH24" t="str">
        <f>"xlswrite('G:\Mi unidad\1. PROYECTOS TELLO 2022\SCM SPILL OVERS\outputs\pobreza\jefe_hogar\1%\simulacion_2\output_tests.xlsx',p_value_vec_"&amp;LG24&amp;"','p_value_vec_"&amp;LG24&amp;"');"</f>
        <v>xlswrite('G:\Mi unidad\1. PROYECTOS TELLO 2022\SCM SPILL OVERS\outputs\pobreza\jefe_hogar\1%\simulacion_2\output_tests.xlsx',p_value_vec_17','p_value_vec_17');</v>
      </c>
      <c r="LN24">
        <v>17</v>
      </c>
      <c r="LO24" t="str">
        <f>"xlswrite('G:\Mi unidad\1. PROYECTOS TELLO 2022\SCM SPILL OVERS\outputs\pobreza\mujeres\1%\simulacion_2\output_tests.xlsx',p_value_vec_"&amp;LN24&amp;"','p_value_vec_"&amp;LN24&amp;"');"</f>
        <v>xlswrite('G:\Mi unidad\1. PROYECTOS TELLO 2022\SCM SPILL OVERS\outputs\pobreza\mujeres\1%\simulacion_2\output_tests.xlsx',p_value_vec_17','p_value_vec_17');</v>
      </c>
      <c r="LZ24">
        <v>17</v>
      </c>
      <c r="MA24" t="str">
        <f>"xlswrite('G:\Mi unidad\1. PROYECTOS TELLO 2022\SCM SPILL OVERS\outputs\pobreza\criminalidad\1%\simulacion_2\output_tests.xlsx',p_value_vec_"&amp;LZ24&amp;"','p_value_vec_"&amp;LZ24&amp;"');"</f>
        <v>xlswrite('G:\Mi unidad\1. PROYECTOS TELLO 2022\SCM SPILL OVERS\outputs\pobreza\criminalidad\1%\simulacion_2\output_tests.xlsx',p_value_vec_17','p_value_vec_17');</v>
      </c>
    </row>
    <row r="25" spans="1:339" x14ac:dyDescent="0.3">
      <c r="A25">
        <v>78</v>
      </c>
      <c r="B25" s="1" t="str">
        <f t="shared" si="11"/>
        <v>[data_78,provincias_78,~] = xlsread('BD_pobre_est_1_provincia_78.xlsx');</v>
      </c>
      <c r="E25" s="1" t="str">
        <f t="shared" si="12"/>
        <v>provincia_78 = unique(provincias_78(2:end,1));</v>
      </c>
      <c r="O25" s="1" t="str">
        <f t="shared" si="13"/>
        <v>pobreza_78 = reshape(data_78(:,2),T+S,N);</v>
      </c>
      <c r="T25" s="1" t="str">
        <f t="shared" si="14"/>
        <v xml:space="preserve">pobreza_78 = pobreza_78'; </v>
      </c>
      <c r="X25" s="1" t="str">
        <f t="shared" si="15"/>
        <v>tratado_78 = pobreza_78(1,:);</v>
      </c>
      <c r="AC25" s="1" t="str">
        <f t="shared" si="26"/>
        <v>pobreza_78(1,:) = [];</v>
      </c>
      <c r="AI25" s="1" t="str">
        <f t="shared" si="0"/>
        <v>pobreza_78 = [tratado_78;pobreza_78];</v>
      </c>
      <c r="AN25" s="1" t="str">
        <f t="shared" si="22"/>
        <v>Y_78 = pobreza_78; % outcome matrix</v>
      </c>
      <c r="AS25" s="1" t="str">
        <f t="shared" si="23"/>
        <v>Y_pre_78 = Y_78(:,1:T);</v>
      </c>
      <c r="AW25" s="1" t="str">
        <f t="shared" si="24"/>
        <v>Y_post_78 = Y_78(:,T+1:end);</v>
      </c>
      <c r="BA25" s="1" t="str">
        <f t="shared" si="25"/>
        <v>[a_hat_78,B_hat_78] = scm_batch(Y_pre_78);</v>
      </c>
      <c r="BF25" s="1" t="str">
        <f t="shared" si="16"/>
        <v>synthetic_control_78 = a_hat_78(1)+B_hat_78(1,:)*Y_78;</v>
      </c>
      <c r="BL25">
        <v>17</v>
      </c>
      <c r="BR25">
        <v>17</v>
      </c>
      <c r="BS25" s="1" t="str">
        <f>"A_"&amp;BR22&amp;" = eye(N);"</f>
        <v>A_17 = eye(N);</v>
      </c>
      <c r="BX25">
        <v>17</v>
      </c>
      <c r="BY25" s="1" t="str">
        <f>"A_"&amp;BX22&amp;" = eye(N);"</f>
        <v>A_17 = eye(N);</v>
      </c>
      <c r="CD25">
        <v>17</v>
      </c>
      <c r="CE25" s="1" t="str">
        <f>"A_"&amp;CD22&amp;" = eye(N);"</f>
        <v>A_17 = eye(N);</v>
      </c>
      <c r="CJ25">
        <v>17</v>
      </c>
      <c r="CK25" s="1" t="str">
        <f>"A_"&amp;CJ22&amp;" = eye(N);"</f>
        <v>A_17 = eye(N);</v>
      </c>
      <c r="CQ25">
        <v>17</v>
      </c>
      <c r="CR25" t="s">
        <v>148</v>
      </c>
      <c r="CV25">
        <v>17</v>
      </c>
      <c r="CW25" t="s">
        <v>148</v>
      </c>
      <c r="DA25">
        <v>17</v>
      </c>
      <c r="DB25" t="s">
        <v>148</v>
      </c>
      <c r="DF25">
        <v>17</v>
      </c>
      <c r="DG25" t="s">
        <v>148</v>
      </c>
      <c r="DK25" s="1" t="str">
        <f t="shared" si="17"/>
        <v>M_hat_78 = (eye(N)-B_hat_78)'*(eye(N)-B_hat_78);</v>
      </c>
      <c r="DQ25" s="1" t="str">
        <f t="shared" si="18"/>
        <v>synthetic_control_sp_78 = a_hat_78(1)+B_hat_78(1,:)*Y_78;</v>
      </c>
      <c r="DW25" s="1" t="s">
        <v>62</v>
      </c>
      <c r="EA25">
        <v>10</v>
      </c>
      <c r="EB25" s="3" t="s">
        <v>18</v>
      </c>
      <c r="EL25" s="1" t="str">
        <f t="shared" si="19"/>
        <v>synthetic_control_78=synthetic_control_78'</v>
      </c>
      <c r="EQ25" s="1" t="str">
        <f t="shared" si="20"/>
        <v>synthetic_control_sp_78=synthetic_control_sp_78'</v>
      </c>
      <c r="EV25" s="1" t="str">
        <f t="shared" si="21"/>
        <v>tratado_78=tratado_78'</v>
      </c>
      <c r="EZ25" s="1" t="str">
        <f t="shared" si="1"/>
        <v>xlswrite('G:\Mi unidad\1. PROYECTOS TELLO 2022\SCM SPILL OVERS\outputs\pobreza\distancia_centro_salud\1%\simulacion_2\synthetic_control_outputs.xlsx',synthetic_control_78,78)</v>
      </c>
      <c r="FG25" s="1" t="str">
        <f t="shared" si="2"/>
        <v>xlswrite('G:\Mi unidad\1. PROYECTOS TELLO 2022\SCM SPILL OVERS\outputs\pobreza\informalidad\1%\simulacion_2\synthetic_control_outputs.xlsx',synthetic_control_78,78)</v>
      </c>
      <c r="FM25" s="1" t="str">
        <f t="shared" si="3"/>
        <v>xlswrite('G:\Mi unidad\1. PROYECTOS TELLO 2022\SCM SPILL OVERS\outputs\pobreza\densidad\1%\simulacion_2\synthetic_control_outputs.xlsx',synthetic_control_78,78)</v>
      </c>
      <c r="FT25" s="1" t="str">
        <f t="shared" si="4"/>
        <v>xlswrite('G:\Mi unidad\1. PROYECTOS TELLO 2022\SCM SPILL OVERS\outputs\pobreza\bajo_niv_educ\1%\simulacion_2\synthetic_control_outputs.xlsx',synthetic_control_78,78)</v>
      </c>
      <c r="FZ25" s="1" t="str">
        <f t="shared" si="5"/>
        <v>xlswrite('G:\Mi unidad\1. PROYECTOS TELLO 2022\SCM SPILL OVERS\outputs\pobreza\bajo_ingreso\1%\simulacion_2\synthetic_control_outputs.xlsx',synthetic_control_78,78)</v>
      </c>
      <c r="GF25" s="1" t="str">
        <f t="shared" si="6"/>
        <v>xlswrite('G:\Mi unidad\1. PROYECTOS TELLO 2022\SCM SPILL OVERS\outputs\pobreza\densidad_g\1%\simulacion_2\synthetic_control_outputs.xlsx',synthetic_control_78,78)</v>
      </c>
      <c r="GN25" s="1" t="str">
        <f t="shared" si="7"/>
        <v>xlswrite('G:\Mi unidad\1. PROYECTOS TELLO 2022\SCM SPILL OVERS\outputs\pobreza\alimentos\1%\simulacion_2\synthetic_control_outputs.xlsx',synthetic_control_78,78);</v>
      </c>
      <c r="GU25" s="1" t="str">
        <f t="shared" si="8"/>
        <v>xlswrite('G:\Mi unidad\1. PROYECTOS TELLO 2022\SCM SPILL OVERS\outputs\pobreza\jefe_hogar\1%\simulacion_2\synthetic_control_outputs.xlsx',synthetic_control_78,78);</v>
      </c>
      <c r="HA25" s="1" t="str">
        <f t="shared" si="9"/>
        <v>xlswrite('G:\Mi unidad\1. PROYECTOS TELLO 2022\SCM SPILL OVERS\outputs\pobreza\mujeres\1%\simulacion_2\synthetic_control_outputs.xlsx',synthetic_control_78,78);</v>
      </c>
      <c r="HG25" s="1" t="str">
        <f t="shared" si="10"/>
        <v>xlswrite('G:\Mi unidad\1. PROYECTOS TELLO 2022\SCM SPILL OVERS\outputs\pobreza\criminalidad\1%\simulacion_2\synthetic_control_outputs.xlsx',synthetic_control_78,78);</v>
      </c>
      <c r="HN25">
        <v>10</v>
      </c>
      <c r="HO25" t="str">
        <f>"    [p_value_"&amp;HN25&amp; ",lb_"&amp;HN25&amp;",ub_"&amp;HN25&amp;"] = sp_andrews_te(Y_pre_"&amp;HN25&amp;",pobreza_"&amp;HN25&amp;"(:,T+s),A_"&amp;HN25&amp;",C,.05);"</f>
        <v xml:space="preserve">    [p_value_10,lb_10,ub_10] = sp_andrews_te(Y_pre_10,pobreza_10(:,T+s),A_10,C,.05);</v>
      </c>
      <c r="HU25">
        <v>16</v>
      </c>
      <c r="HV25" t="str">
        <f>"    spillover_test_"&amp;HU25&amp;"(s) = sp_andrews(Y_pre_"&amp;HU25&amp;",pobreza_"&amp;HU25&amp;"(:,T+s),A_"&amp;HU25&amp;",C,d,alpha_sig);"</f>
        <v xml:space="preserve">    spillover_test_16(s) = sp_andrews(Y_pre_16,pobreza_16(:,T+s),A_16,C,d,alpha_sig);</v>
      </c>
      <c r="IB25">
        <v>17</v>
      </c>
      <c r="IC25" t="str">
        <f>"xlswrite('G:\Mi unidad\1. PROYECTOS TELLO 2022\SCM SPILL OVERS\outputs\pobreza\bajo_niv_educ\1%\simulacion_2\output_tests.xlsx',alpha1_hat_vec_"&amp;IB25&amp;"','alpha1_hat_vec_"&amp;IB25&amp;"');"</f>
        <v>xlswrite('G:\Mi unidad\1. PROYECTOS TELLO 2022\SCM SPILL OVERS\outputs\pobreza\bajo_niv_educ\1%\simulacion_2\output_tests.xlsx',alpha1_hat_vec_17','alpha1_hat_vec_17');</v>
      </c>
      <c r="IP25">
        <v>17</v>
      </c>
      <c r="IQ25" t="str">
        <f>"xlswrite('G:\Mi unidad\1. PROYECTOS TELLO 2022\SCM SPILL OVERS\outputs\pobreza\bajo_ingreso\1%\simulacion_2\output_tests.xlsx',alpha1_hat_vec_"&amp;IP25&amp;"','alpha1_hat_vec_"&amp;IP25&amp;"');"</f>
        <v>xlswrite('G:\Mi unidad\1. PROYECTOS TELLO 2022\SCM SPILL OVERS\outputs\pobreza\bajo_ingreso\1%\simulacion_2\output_tests.xlsx',alpha1_hat_vec_17','alpha1_hat_vec_17');</v>
      </c>
      <c r="JB25">
        <v>17</v>
      </c>
      <c r="JC25" t="str">
        <f>"xlswrite('G:\Mi unidad\1. PROYECTOS TELLO 2022\SCM SPILL OVERS\outputs\pobreza\densidad\1%\simulacion_2\output_tests.xlsx',alpha1_hat_vec_"&amp;JB25&amp;"','alpha1_hat_vec_"&amp;JB25&amp;"');"</f>
        <v>xlswrite('G:\Mi unidad\1. PROYECTOS TELLO 2022\SCM SPILL OVERS\outputs\pobreza\densidad\1%\simulacion_2\output_tests.xlsx',alpha1_hat_vec_17','alpha1_hat_vec_17');</v>
      </c>
      <c r="JN25">
        <v>17</v>
      </c>
      <c r="JO25" t="str">
        <f>"xlswrite('G:\Mi unidad\1. PROYECTOS TELLO 2022\SCM SPILL OVERS\outputs\pobreza\densidad_g\1%\simulacion_2\output_tests.xlsx',alpha1_hat_vec_"&amp;JN25&amp;"','alpha1_hat_vec_"&amp;JN25&amp;"');"</f>
        <v>xlswrite('G:\Mi unidad\1. PROYECTOS TELLO 2022\SCM SPILL OVERS\outputs\pobreza\densidad_g\1%\simulacion_2\output_tests.xlsx',alpha1_hat_vec_17','alpha1_hat_vec_17');</v>
      </c>
      <c r="JZ25">
        <v>17</v>
      </c>
      <c r="KA25" t="str">
        <f>"xlswrite('G:\Mi unidad\1. PROYECTOS TELLO 2022\SCM SPILL OVERS\outputs\pobreza\distancia_centro_salud\1%\simulacion_2\output_tests.xlsx',alpha1_hat_vec_"&amp;JZ25&amp;"','alpha1_hat_vec_"&amp;JZ25&amp;"');"</f>
        <v>xlswrite('G:\Mi unidad\1. PROYECTOS TELLO 2022\SCM SPILL OVERS\outputs\pobreza\distancia_centro_salud\1%\simulacion_2\output_tests.xlsx',alpha1_hat_vec_17','alpha1_hat_vec_17');</v>
      </c>
      <c r="KM25">
        <v>17</v>
      </c>
      <c r="KN25" t="str">
        <f>"xlswrite('G:\Mi unidad\1. PROYECTOS TELLO 2022\SCM SPILL OVERS\outputs\pobreza\informalidad\1%\simulacion_2\output_tests.xlsx',alpha1_hat_vec_"&amp;KM25&amp;"','alpha1_hat_vec_"&amp;KM25&amp;"');"</f>
        <v>xlswrite('G:\Mi unidad\1. PROYECTOS TELLO 2022\SCM SPILL OVERS\outputs\pobreza\informalidad\1%\simulacion_2\output_tests.xlsx',alpha1_hat_vec_17','alpha1_hat_vec_17');</v>
      </c>
      <c r="KZ25">
        <v>17</v>
      </c>
      <c r="LA25" t="str">
        <f>"xlswrite('G:\Mi unidad\1. PROYECTOS TELLO 2022\SCM SPILL OVERS\outputs\pobreza\alimentos\1%\simulacion_2\output_tests.xlsx',alpha1_hat_vec_"&amp;KZ25&amp;"','alpha1_hat_vec_"&amp;KZ25&amp;"');"</f>
        <v>xlswrite('G:\Mi unidad\1. PROYECTOS TELLO 2022\SCM SPILL OVERS\outputs\pobreza\alimentos\1%\simulacion_2\output_tests.xlsx',alpha1_hat_vec_17','alpha1_hat_vec_17');</v>
      </c>
      <c r="LG25">
        <v>17</v>
      </c>
      <c r="LH25" t="str">
        <f>"xlswrite('G:\Mi unidad\1. PROYECTOS TELLO 2022\SCM SPILL OVERS\outputs\pobreza\jefe_hogar\1%\simulacion_2\output_tests.xlsx',alpha1_hat_vec_"&amp;LG25&amp;"','alpha1_hat_vec_"&amp;LG25&amp;"');"</f>
        <v>xlswrite('G:\Mi unidad\1. PROYECTOS TELLO 2022\SCM SPILL OVERS\outputs\pobreza\jefe_hogar\1%\simulacion_2\output_tests.xlsx',alpha1_hat_vec_17','alpha1_hat_vec_17');</v>
      </c>
      <c r="LN25">
        <v>17</v>
      </c>
      <c r="LO25" t="str">
        <f>"xlswrite('G:\Mi unidad\1. PROYECTOS TELLO 2022\SCM SPILL OVERS\outputs\pobreza\mujeres\1%\simulacion_2\output_tests.xlsx',alpha1_hat_vec_"&amp;LN25&amp;"','alpha1_hat_vec_"&amp;LN25&amp;"');"</f>
        <v>xlswrite('G:\Mi unidad\1. PROYECTOS TELLO 2022\SCM SPILL OVERS\outputs\pobreza\mujeres\1%\simulacion_2\output_tests.xlsx',alpha1_hat_vec_17','alpha1_hat_vec_17');</v>
      </c>
      <c r="LZ25">
        <v>17</v>
      </c>
      <c r="MA25" t="str">
        <f>"xlswrite('G:\Mi unidad\1. PROYECTOS TELLO 2022\SCM SPILL OVERS\outputs\pobreza\criminalidad\1%\simulacion_2\output_tests.xlsx',alpha1_hat_vec_"&amp;LZ25&amp;"','alpha1_hat_vec_"&amp;LZ25&amp;"');"</f>
        <v>xlswrite('G:\Mi unidad\1. PROYECTOS TELLO 2022\SCM SPILL OVERS\outputs\pobreza\criminalidad\1%\simulacion_2\output_tests.xlsx',alpha1_hat_vec_17','alpha1_hat_vec_17');</v>
      </c>
    </row>
    <row r="26" spans="1:339" x14ac:dyDescent="0.3">
      <c r="A26">
        <v>79</v>
      </c>
      <c r="B26" s="1" t="str">
        <f t="shared" si="11"/>
        <v>[data_79,provincias_79,~] = xlsread('BD_pobre_est_1_provincia_79.xlsx');</v>
      </c>
      <c r="E26" s="1" t="str">
        <f t="shared" si="12"/>
        <v>provincia_79 = unique(provincias_79(2:end,1));</v>
      </c>
      <c r="O26" s="1" t="str">
        <f t="shared" si="13"/>
        <v>pobreza_79 = reshape(data_79(:,2),T+S,N);</v>
      </c>
      <c r="T26" s="1" t="str">
        <f t="shared" si="14"/>
        <v xml:space="preserve">pobreza_79 = pobreza_79'; </v>
      </c>
      <c r="X26" s="1" t="str">
        <f t="shared" si="15"/>
        <v>tratado_79 = pobreza_79(1,:);</v>
      </c>
      <c r="AC26" s="1" t="str">
        <f t="shared" si="26"/>
        <v>pobreza_79(1,:) = [];</v>
      </c>
      <c r="AI26" s="1" t="str">
        <f t="shared" si="0"/>
        <v>pobreza_79 = [tratado_79;pobreza_79];</v>
      </c>
      <c r="AN26" s="1" t="str">
        <f t="shared" si="22"/>
        <v>Y_79 = pobreza_79; % outcome matrix</v>
      </c>
      <c r="AS26" s="1" t="str">
        <f t="shared" si="23"/>
        <v>Y_pre_79 = Y_79(:,1:T);</v>
      </c>
      <c r="AW26" s="1" t="str">
        <f t="shared" si="24"/>
        <v>Y_post_79 = Y_79(:,T+1:end);</v>
      </c>
      <c r="BA26" s="1" t="str">
        <f t="shared" si="25"/>
        <v>[a_hat_79,B_hat_79] = scm_batch(Y_pre_79);</v>
      </c>
      <c r="BF26" s="1" t="str">
        <f t="shared" si="16"/>
        <v>synthetic_control_79 = a_hat_79(1)+B_hat_79(1,:)*Y_79;</v>
      </c>
      <c r="BL26">
        <v>17</v>
      </c>
      <c r="BR26">
        <v>17</v>
      </c>
      <c r="BS26" s="1" t="str">
        <f>"A_"&amp;BR22&amp;"(:,ind_"&amp;BR22&amp;" == 0) = [];"</f>
        <v>A_17(:,ind_17 == 0) = [];</v>
      </c>
      <c r="BX26">
        <v>17</v>
      </c>
      <c r="BY26" s="1" t="str">
        <f>"A_"&amp;BX22&amp;"(:,ind_"&amp;BX22&amp;" == 0) = [];"</f>
        <v>A_17(:,ind_17 == 0) = [];</v>
      </c>
      <c r="CD26">
        <v>17</v>
      </c>
      <c r="CE26" s="1" t="str">
        <f>"A_"&amp;CD22&amp;"(:,ind_"&amp;CD22&amp;" == 0) = [];"</f>
        <v>A_17(:,ind_17 == 0) = [];</v>
      </c>
      <c r="CJ26">
        <v>17</v>
      </c>
      <c r="CK26" s="1" t="str">
        <f>"A_"&amp;CJ22&amp;"(:,ind_"&amp;CJ22&amp;" == 0) = [];"</f>
        <v>A_17(:,ind_17 == 0) = [];</v>
      </c>
      <c r="CQ26">
        <v>17</v>
      </c>
      <c r="CR26" t="s">
        <v>149</v>
      </c>
      <c r="CV26">
        <v>17</v>
      </c>
      <c r="CW26" t="s">
        <v>149</v>
      </c>
      <c r="DA26">
        <v>17</v>
      </c>
      <c r="DB26" t="s">
        <v>149</v>
      </c>
      <c r="DF26">
        <v>17</v>
      </c>
      <c r="DG26" t="s">
        <v>149</v>
      </c>
      <c r="DK26" s="1" t="str">
        <f t="shared" si="17"/>
        <v>M_hat_79 = (eye(N)-B_hat_79)'*(eye(N)-B_hat_79);</v>
      </c>
      <c r="DQ26" s="1" t="str">
        <f t="shared" si="18"/>
        <v>synthetic_control_sp_79 = a_hat_79(1)+B_hat_79(1,:)*Y_79;</v>
      </c>
      <c r="DW26" s="1" t="s">
        <v>63</v>
      </c>
      <c r="EA26">
        <v>16</v>
      </c>
      <c r="EB26" s="3" t="str">
        <f>"%PROVINCIA "&amp;EA26</f>
        <v>%PROVINCIA 16</v>
      </c>
      <c r="EL26" s="1" t="str">
        <f t="shared" si="19"/>
        <v>synthetic_control_79=synthetic_control_79'</v>
      </c>
      <c r="EQ26" s="1" t="str">
        <f t="shared" si="20"/>
        <v>synthetic_control_sp_79=synthetic_control_sp_79'</v>
      </c>
      <c r="EV26" s="1" t="str">
        <f t="shared" si="21"/>
        <v>tratado_79=tratado_79'</v>
      </c>
      <c r="EZ26" s="1" t="str">
        <f t="shared" si="1"/>
        <v>xlswrite('G:\Mi unidad\1. PROYECTOS TELLO 2022\SCM SPILL OVERS\outputs\pobreza\distancia_centro_salud\1%\simulacion_2\synthetic_control_outputs.xlsx',synthetic_control_79,79)</v>
      </c>
      <c r="FG26" s="1" t="str">
        <f t="shared" si="2"/>
        <v>xlswrite('G:\Mi unidad\1. PROYECTOS TELLO 2022\SCM SPILL OVERS\outputs\pobreza\informalidad\1%\simulacion_2\synthetic_control_outputs.xlsx',synthetic_control_79,79)</v>
      </c>
      <c r="FM26" s="1" t="str">
        <f t="shared" si="3"/>
        <v>xlswrite('G:\Mi unidad\1. PROYECTOS TELLO 2022\SCM SPILL OVERS\outputs\pobreza\densidad\1%\simulacion_2\synthetic_control_outputs.xlsx',synthetic_control_79,79)</v>
      </c>
      <c r="FT26" s="1" t="str">
        <f t="shared" si="4"/>
        <v>xlswrite('G:\Mi unidad\1. PROYECTOS TELLO 2022\SCM SPILL OVERS\outputs\pobreza\bajo_niv_educ\1%\simulacion_2\synthetic_control_outputs.xlsx',synthetic_control_79,79)</v>
      </c>
      <c r="FZ26" s="1" t="str">
        <f t="shared" si="5"/>
        <v>xlswrite('G:\Mi unidad\1. PROYECTOS TELLO 2022\SCM SPILL OVERS\outputs\pobreza\bajo_ingreso\1%\simulacion_2\synthetic_control_outputs.xlsx',synthetic_control_79,79)</v>
      </c>
      <c r="GF26" s="1" t="str">
        <f t="shared" si="6"/>
        <v>xlswrite('G:\Mi unidad\1. PROYECTOS TELLO 2022\SCM SPILL OVERS\outputs\pobreza\densidad_g\1%\simulacion_2\synthetic_control_outputs.xlsx',synthetic_control_79,79)</v>
      </c>
      <c r="GN26" s="1" t="str">
        <f t="shared" si="7"/>
        <v>xlswrite('G:\Mi unidad\1. PROYECTOS TELLO 2022\SCM SPILL OVERS\outputs\pobreza\alimentos\1%\simulacion_2\synthetic_control_outputs.xlsx',synthetic_control_79,79);</v>
      </c>
      <c r="GU26" s="1" t="str">
        <f t="shared" si="8"/>
        <v>xlswrite('G:\Mi unidad\1. PROYECTOS TELLO 2022\SCM SPILL OVERS\outputs\pobreza\jefe_hogar\1%\simulacion_2\synthetic_control_outputs.xlsx',synthetic_control_79,79);</v>
      </c>
      <c r="HA26" s="1" t="str">
        <f t="shared" si="9"/>
        <v>xlswrite('G:\Mi unidad\1. PROYECTOS TELLO 2022\SCM SPILL OVERS\outputs\pobreza\mujeres\1%\simulacion_2\synthetic_control_outputs.xlsx',synthetic_control_79,79);</v>
      </c>
      <c r="HG26" s="1" t="str">
        <f t="shared" si="10"/>
        <v>xlswrite('G:\Mi unidad\1. PROYECTOS TELLO 2022\SCM SPILL OVERS\outputs\pobreza\criminalidad\1%\simulacion_2\synthetic_control_outputs.xlsx',synthetic_control_79,79);</v>
      </c>
      <c r="HN26">
        <v>10</v>
      </c>
      <c r="HO26" t="str">
        <f>"    p_value_vec_"&amp;HN26&amp;"(s) = p_value_"&amp;HN26&amp;";"</f>
        <v xml:space="preserve">    p_value_vec_10(s) = p_value_10;</v>
      </c>
      <c r="HU26">
        <v>16</v>
      </c>
      <c r="HV26" t="s">
        <v>18</v>
      </c>
      <c r="IB26">
        <v>17</v>
      </c>
      <c r="IC26" t="str">
        <f>"xlswrite('G:\Mi unidad\1. PROYECTOS TELLO 2022\SCM SPILL OVERS\outputs\pobreza\bajo_niv_educ\1%\simulacion_2\output_tests.xlsx',spillover_test_"&amp;IB26&amp;"','sp_test_"&amp;IB26&amp;"');"</f>
        <v>xlswrite('G:\Mi unidad\1. PROYECTOS TELLO 2022\SCM SPILL OVERS\outputs\pobreza\bajo_niv_educ\1%\simulacion_2\output_tests.xlsx',spillover_test_17','sp_test_17');</v>
      </c>
      <c r="IP26">
        <v>17</v>
      </c>
      <c r="IQ26" t="str">
        <f>"xlswrite('G:\Mi unidad\1. PROYECTOS TELLO 2022\SCM SPILL OVERS\outputs\pobreza\bajo_ingreso\1%\simulacion_2\output_tests.xlsx',spillover_test_"&amp;IP26&amp;"','sp_test_"&amp;IP26&amp;"');"</f>
        <v>xlswrite('G:\Mi unidad\1. PROYECTOS TELLO 2022\SCM SPILL OVERS\outputs\pobreza\bajo_ingreso\1%\simulacion_2\output_tests.xlsx',spillover_test_17','sp_test_17');</v>
      </c>
      <c r="JB26">
        <v>17</v>
      </c>
      <c r="JC26" t="str">
        <f>"xlswrite('G:\Mi unidad\1. PROYECTOS TELLO 2022\SCM SPILL OVERS\outputs\pobreza\densidad\1%\simulacion_2\output_tests.xlsx',spillover_test_"&amp;JB26&amp;"','sp_test_"&amp;JB26&amp;"');"</f>
        <v>xlswrite('G:\Mi unidad\1. PROYECTOS TELLO 2022\SCM SPILL OVERS\outputs\pobreza\densidad\1%\simulacion_2\output_tests.xlsx',spillover_test_17','sp_test_17');</v>
      </c>
      <c r="JN26">
        <v>17</v>
      </c>
      <c r="JO26" t="str">
        <f>"xlswrite('G:\Mi unidad\1. PROYECTOS TELLO 2022\SCM SPILL OVERS\outputs\pobreza\densidad_g\1%\simulacion_2\output_tests.xlsx',spillover_test_"&amp;JN26&amp;"','sp_test_"&amp;JN26&amp;"');"</f>
        <v>xlswrite('G:\Mi unidad\1. PROYECTOS TELLO 2022\SCM SPILL OVERS\outputs\pobreza\densidad_g\1%\simulacion_2\output_tests.xlsx',spillover_test_17','sp_test_17');</v>
      </c>
      <c r="JZ26">
        <v>17</v>
      </c>
      <c r="KA26" t="str">
        <f>"xlswrite('G:\Mi unidad\1. PROYECTOS TELLO 2022\SCM SPILL OVERS\outputs\pobreza\distancia_centro_salud\1%\simulacion_2\output_tests.xlsx',spillover_test_"&amp;JZ26&amp;"','sp_test_"&amp;JZ26&amp;"');"</f>
        <v>xlswrite('G:\Mi unidad\1. PROYECTOS TELLO 2022\SCM SPILL OVERS\outputs\pobreza\distancia_centro_salud\1%\simulacion_2\output_tests.xlsx',spillover_test_17','sp_test_17');</v>
      </c>
      <c r="KM26">
        <v>17</v>
      </c>
      <c r="KN26" t="str">
        <f>"xlswrite('G:\Mi unidad\1. PROYECTOS TELLO 2022\SCM SPILL OVERS\outputs\pobreza\informalidad\1%\simulacion_2\output_tests.xlsx',spillover_test_"&amp;KM26&amp;"','sp_test_"&amp;KM26&amp;"');"</f>
        <v>xlswrite('G:\Mi unidad\1. PROYECTOS TELLO 2022\SCM SPILL OVERS\outputs\pobreza\informalidad\1%\simulacion_2\output_tests.xlsx',spillover_test_17','sp_test_17');</v>
      </c>
      <c r="KZ26">
        <v>17</v>
      </c>
      <c r="LA26" t="str">
        <f>"xlswrite('G:\Mi unidad\1. PROYECTOS TELLO 2022\SCM SPILL OVERS\outputs\pobreza\alimentos\1%\simulacion_2\output_tests.xlsx',spillover_test_"&amp;KZ26&amp;"','sp_test_"&amp;KZ26&amp;"');"</f>
        <v>xlswrite('G:\Mi unidad\1. PROYECTOS TELLO 2022\SCM SPILL OVERS\outputs\pobreza\alimentos\1%\simulacion_2\output_tests.xlsx',spillover_test_17','sp_test_17');</v>
      </c>
      <c r="LG26">
        <v>17</v>
      </c>
      <c r="LH26" t="str">
        <f>"xlswrite('G:\Mi unidad\1. PROYECTOS TELLO 2022\SCM SPILL OVERS\outputs\pobreza\jefe_hogar\1%\simulacion_2\output_tests.xlsx',spillover_test_"&amp;LG26&amp;"','sp_test_"&amp;LG26&amp;"');"</f>
        <v>xlswrite('G:\Mi unidad\1. PROYECTOS TELLO 2022\SCM SPILL OVERS\outputs\pobreza\jefe_hogar\1%\simulacion_2\output_tests.xlsx',spillover_test_17','sp_test_17');</v>
      </c>
      <c r="LN26">
        <v>17</v>
      </c>
      <c r="LO26" t="str">
        <f>"xlswrite('G:\Mi unidad\1. PROYECTOS TELLO 2022\SCM SPILL OVERS\outputs\pobreza\mujeres\1%\simulacion_2\output_tests.xlsx',spillover_test_"&amp;LN26&amp;"','sp_test_"&amp;LN26&amp;"');"</f>
        <v>xlswrite('G:\Mi unidad\1. PROYECTOS TELLO 2022\SCM SPILL OVERS\outputs\pobreza\mujeres\1%\simulacion_2\output_tests.xlsx',spillover_test_17','sp_test_17');</v>
      </c>
      <c r="LZ26">
        <v>17</v>
      </c>
      <c r="MA26" t="str">
        <f>"xlswrite('G:\Mi unidad\1. PROYECTOS TELLO 2022\SCM SPILL OVERS\outputs\pobreza\criminalidad\1%\simulacion_2\output_tests.xlsx',spillover_test_"&amp;LZ26&amp;"','sp_test_"&amp;LZ26&amp;"');"</f>
        <v>xlswrite('G:\Mi unidad\1. PROYECTOS TELLO 2022\SCM SPILL OVERS\outputs\pobreza\criminalidad\1%\simulacion_2\output_tests.xlsx',spillover_test_17','sp_test_17');</v>
      </c>
    </row>
    <row r="27" spans="1:339" x14ac:dyDescent="0.3">
      <c r="A27">
        <v>80</v>
      </c>
      <c r="B27" s="1" t="str">
        <f t="shared" si="11"/>
        <v>[data_80,provincias_80,~] = xlsread('BD_pobre_est_1_provincia_80.xlsx');</v>
      </c>
      <c r="E27" s="1" t="str">
        <f t="shared" si="12"/>
        <v>provincia_80 = unique(provincias_80(2:end,1));</v>
      </c>
      <c r="O27" s="1" t="str">
        <f t="shared" si="13"/>
        <v>pobreza_80 = reshape(data_80(:,2),T+S,N);</v>
      </c>
      <c r="T27" s="1" t="str">
        <f t="shared" si="14"/>
        <v xml:space="preserve">pobreza_80 = pobreza_80'; </v>
      </c>
      <c r="X27" s="1" t="str">
        <f t="shared" si="15"/>
        <v>tratado_80 = pobreza_80(1,:);</v>
      </c>
      <c r="AC27" s="1" t="str">
        <f t="shared" si="26"/>
        <v>pobreza_80(1,:) = [];</v>
      </c>
      <c r="AI27" s="1" t="str">
        <f t="shared" si="0"/>
        <v>pobreza_80 = [tratado_80;pobreza_80];</v>
      </c>
      <c r="AN27" s="1" t="str">
        <f t="shared" si="22"/>
        <v>Y_80 = pobreza_80; % outcome matrix</v>
      </c>
      <c r="AS27" s="1" t="str">
        <f t="shared" si="23"/>
        <v>Y_pre_80 = Y_80(:,1:T);</v>
      </c>
      <c r="AW27" s="1" t="str">
        <f t="shared" si="24"/>
        <v>Y_post_80 = Y_80(:,T+1:end);</v>
      </c>
      <c r="BA27" s="1" t="str">
        <f t="shared" si="25"/>
        <v>[a_hat_80,B_hat_80] = scm_batch(Y_pre_80);</v>
      </c>
      <c r="BF27" s="1" t="str">
        <f t="shared" si="16"/>
        <v>synthetic_control_80 = a_hat_80(1)+B_hat_80(1,:)*Y_80;</v>
      </c>
      <c r="BL27">
        <v>18</v>
      </c>
      <c r="BM27" s="1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150</v>
      </c>
      <c r="CV27">
        <v>18</v>
      </c>
      <c r="CW27" t="s">
        <v>150</v>
      </c>
      <c r="DA27">
        <v>18</v>
      </c>
      <c r="DB27" t="s">
        <v>150</v>
      </c>
      <c r="DF27">
        <v>18</v>
      </c>
      <c r="DG27" t="s">
        <v>150</v>
      </c>
      <c r="DK27" s="1" t="str">
        <f t="shared" si="17"/>
        <v>M_hat_80 = (eye(N)-B_hat_80)'*(eye(N)-B_hat_80);</v>
      </c>
      <c r="DQ27" s="1" t="str">
        <f t="shared" si="18"/>
        <v>synthetic_control_sp_80 = a_hat_80(1)+B_hat_80(1,:)*Y_80;</v>
      </c>
      <c r="DW27" s="1" t="s">
        <v>64</v>
      </c>
      <c r="EA27">
        <v>16</v>
      </c>
      <c r="EB27" s="3" t="s">
        <v>17</v>
      </c>
      <c r="EL27" s="1" t="str">
        <f t="shared" si="19"/>
        <v>synthetic_control_80=synthetic_control_80'</v>
      </c>
      <c r="EQ27" s="1" t="str">
        <f t="shared" si="20"/>
        <v>synthetic_control_sp_80=synthetic_control_sp_80'</v>
      </c>
      <c r="EV27" s="1" t="str">
        <f t="shared" si="21"/>
        <v>tratado_80=tratado_80'</v>
      </c>
      <c r="EZ27" s="1" t="str">
        <f t="shared" si="1"/>
        <v>xlswrite('G:\Mi unidad\1. PROYECTOS TELLO 2022\SCM SPILL OVERS\outputs\pobreza\distancia_centro_salud\1%\simulacion_2\synthetic_control_outputs.xlsx',synthetic_control_80,80)</v>
      </c>
      <c r="FG27" s="1" t="str">
        <f t="shared" si="2"/>
        <v>xlswrite('G:\Mi unidad\1. PROYECTOS TELLO 2022\SCM SPILL OVERS\outputs\pobreza\informalidad\1%\simulacion_2\synthetic_control_outputs.xlsx',synthetic_control_80,80)</v>
      </c>
      <c r="FM27" s="1" t="str">
        <f t="shared" si="3"/>
        <v>xlswrite('G:\Mi unidad\1. PROYECTOS TELLO 2022\SCM SPILL OVERS\outputs\pobreza\densidad\1%\simulacion_2\synthetic_control_outputs.xlsx',synthetic_control_80,80)</v>
      </c>
      <c r="FT27" s="1" t="str">
        <f t="shared" si="4"/>
        <v>xlswrite('G:\Mi unidad\1. PROYECTOS TELLO 2022\SCM SPILL OVERS\outputs\pobreza\bajo_niv_educ\1%\simulacion_2\synthetic_control_outputs.xlsx',synthetic_control_80,80)</v>
      </c>
      <c r="FZ27" s="1" t="str">
        <f t="shared" si="5"/>
        <v>xlswrite('G:\Mi unidad\1. PROYECTOS TELLO 2022\SCM SPILL OVERS\outputs\pobreza\bajo_ingreso\1%\simulacion_2\synthetic_control_outputs.xlsx',synthetic_control_80,80)</v>
      </c>
      <c r="GF27" s="1" t="str">
        <f t="shared" si="6"/>
        <v>xlswrite('G:\Mi unidad\1. PROYECTOS TELLO 2022\SCM SPILL OVERS\outputs\pobreza\densidad_g\1%\simulacion_2\synthetic_control_outputs.xlsx',synthetic_control_80,80)</v>
      </c>
      <c r="GN27" s="1" t="str">
        <f t="shared" si="7"/>
        <v>xlswrite('G:\Mi unidad\1. PROYECTOS TELLO 2022\SCM SPILL OVERS\outputs\pobreza\alimentos\1%\simulacion_2\synthetic_control_outputs.xlsx',synthetic_control_80,80);</v>
      </c>
      <c r="GU27" s="1" t="str">
        <f t="shared" si="8"/>
        <v>xlswrite('G:\Mi unidad\1. PROYECTOS TELLO 2022\SCM SPILL OVERS\outputs\pobreza\jefe_hogar\1%\simulacion_2\synthetic_control_outputs.xlsx',synthetic_control_80,80);</v>
      </c>
      <c r="HA27" s="1" t="str">
        <f t="shared" si="9"/>
        <v>xlswrite('G:\Mi unidad\1. PROYECTOS TELLO 2022\SCM SPILL OVERS\outputs\pobreza\mujeres\1%\simulacion_2\synthetic_control_outputs.xlsx',synthetic_control_80,80);</v>
      </c>
      <c r="HG27" s="1" t="str">
        <f t="shared" si="10"/>
        <v>xlswrite('G:\Mi unidad\1. PROYECTOS TELLO 2022\SCM SPILL OVERS\outputs\pobreza\criminalidad\1%\simulacion_2\synthetic_control_outputs.xlsx',synthetic_control_80,80);</v>
      </c>
      <c r="HN27">
        <v>10</v>
      </c>
      <c r="HO27" t="str">
        <f>"    lb_vec_"&amp;HN27&amp;"(s) = lb_"&amp;HN27&amp;";"</f>
        <v xml:space="preserve">    lb_vec_10(s) = lb_10;</v>
      </c>
      <c r="HU27">
        <v>17</v>
      </c>
      <c r="HV27" t="str">
        <f>"spillover_test_"&amp;HU27&amp;" = zeros(1,S);"</f>
        <v>spillover_test_17 = zeros(1,S);</v>
      </c>
      <c r="IB27">
        <v>18</v>
      </c>
      <c r="IC27" t="str">
        <f>"xlswrite('G:\Mi unidad\1. PROYECTOS TELLO 2022\SCM SPILL OVERS\outputs\pobreza\bajo_niv_educ\1%\simulacion_2\output_tests.xlsx',lb_vec_"&amp;IB27&amp;"','lb_vec_"&amp;IB27&amp;"');"</f>
        <v>xlswrite('G:\Mi unidad\1. PROYECTOS TELLO 2022\SCM SPILL OVERS\outputs\pobreza\bajo_niv_educ\1%\simulacion_2\output_tests.xlsx',lb_vec_18','lb_vec_18');</v>
      </c>
      <c r="IP27">
        <v>18</v>
      </c>
      <c r="IQ27" t="str">
        <f>"xlswrite('G:\Mi unidad\1. PROYECTOS TELLO 2022\SCM SPILL OVERS\outputs\pobreza\bajo_ingreso\1%\simulacion_2\output_tests.xlsx',lb_vec_"&amp;IP27&amp;"','lb_vec_"&amp;IP27&amp;"');"</f>
        <v>xlswrite('G:\Mi unidad\1. PROYECTOS TELLO 2022\SCM SPILL OVERS\outputs\pobreza\bajo_ingreso\1%\simulacion_2\output_tests.xlsx',lb_vec_18','lb_vec_18');</v>
      </c>
      <c r="JB27">
        <v>18</v>
      </c>
      <c r="JC27" t="str">
        <f>"xlswrite('G:\Mi unidad\1. PROYECTOS TELLO 2022\SCM SPILL OVERS\outputs\pobreza\densidad\1%\simulacion_2\output_tests.xlsx',lb_vec_"&amp;JB27&amp;"','lb_vec_"&amp;JB27&amp;"');"</f>
        <v>xlswrite('G:\Mi unidad\1. PROYECTOS TELLO 2022\SCM SPILL OVERS\outputs\pobreza\densidad\1%\simulacion_2\output_tests.xlsx',lb_vec_18','lb_vec_18');</v>
      </c>
      <c r="JN27">
        <v>18</v>
      </c>
      <c r="JO27" t="str">
        <f>"xlswrite('G:\Mi unidad\1. PROYECTOS TELLO 2022\SCM SPILL OVERS\outputs\pobreza\densidad_g\1%\simulacion_2\output_tests.xlsx',lb_vec_"&amp;JN27&amp;"','lb_vec_"&amp;JN27&amp;"');"</f>
        <v>xlswrite('G:\Mi unidad\1. PROYECTOS TELLO 2022\SCM SPILL OVERS\outputs\pobreza\densidad_g\1%\simulacion_2\output_tests.xlsx',lb_vec_18','lb_vec_18');</v>
      </c>
      <c r="JZ27">
        <v>18</v>
      </c>
      <c r="KA27" t="str">
        <f>"xlswrite('G:\Mi unidad\1. PROYECTOS TELLO 2022\SCM SPILL OVERS\outputs\pobreza\distancia_centro_salud\1%\simulacion_2\output_tests.xlsx',lb_vec_"&amp;JZ27&amp;"','lb_vec_"&amp;JZ27&amp;"');"</f>
        <v>xlswrite('G:\Mi unidad\1. PROYECTOS TELLO 2022\SCM SPILL OVERS\outputs\pobreza\distancia_centro_salud\1%\simulacion_2\output_tests.xlsx',lb_vec_18','lb_vec_18');</v>
      </c>
      <c r="KM27">
        <v>18</v>
      </c>
      <c r="KN27" t="str">
        <f>"xlswrite('G:\Mi unidad\1. PROYECTOS TELLO 2022\SCM SPILL OVERS\outputs\pobreza\informalidad\1%\simulacion_2\output_tests.xlsx',lb_vec_"&amp;KM27&amp;"','lb_vec_"&amp;KM27&amp;"');"</f>
        <v>xlswrite('G:\Mi unidad\1. PROYECTOS TELLO 2022\SCM SPILL OVERS\outputs\pobreza\informalidad\1%\simulacion_2\output_tests.xlsx',lb_vec_18','lb_vec_18');</v>
      </c>
      <c r="KZ27">
        <v>18</v>
      </c>
      <c r="LA27" t="str">
        <f>"xlswrite('G:\Mi unidad\1. PROYECTOS TELLO 2022\SCM SPILL OVERS\outputs\pobreza\alimentos\1%\simulacion_2\output_tests.xlsx',lb_vec_"&amp;KZ27&amp;"','lb_vec_"&amp;KZ27&amp;"');"</f>
        <v>xlswrite('G:\Mi unidad\1. PROYECTOS TELLO 2022\SCM SPILL OVERS\outputs\pobreza\alimentos\1%\simulacion_2\output_tests.xlsx',lb_vec_18','lb_vec_18');</v>
      </c>
      <c r="LG27">
        <v>18</v>
      </c>
      <c r="LH27" t="str">
        <f>"xlswrite('G:\Mi unidad\1. PROYECTOS TELLO 2022\SCM SPILL OVERS\outputs\pobreza\jefe_hogar\1%\simulacion_2\output_tests.xlsx',lb_vec_"&amp;LG27&amp;"','lb_vec_"&amp;LG27&amp;"');"</f>
        <v>xlswrite('G:\Mi unidad\1. PROYECTOS TELLO 2022\SCM SPILL OVERS\outputs\pobreza\jefe_hogar\1%\simulacion_2\output_tests.xlsx',lb_vec_18','lb_vec_18');</v>
      </c>
      <c r="LN27">
        <v>18</v>
      </c>
      <c r="LO27" t="str">
        <f>"xlswrite('G:\Mi unidad\1. PROYECTOS TELLO 2022\SCM SPILL OVERS\outputs\pobreza\mujeres\1%\simulacion_2\output_tests.xlsx',lb_vec_"&amp;LN27&amp;"','lb_vec_"&amp;LN27&amp;"');"</f>
        <v>xlswrite('G:\Mi unidad\1. PROYECTOS TELLO 2022\SCM SPILL OVERS\outputs\pobreza\mujeres\1%\simulacion_2\output_tests.xlsx',lb_vec_18','lb_vec_18');</v>
      </c>
      <c r="LZ27">
        <v>18</v>
      </c>
      <c r="MA27" t="str">
        <f>"xlswrite('G:\Mi unidad\1. PROYECTOS TELLO 2022\SCM SPILL OVERS\outputs\pobreza\criminalidad\1%\simulacion_2\output_tests.xlsx',lb_vec_"&amp;LZ27&amp;"','lb_vec_"&amp;LZ27&amp;"');"</f>
        <v>xlswrite('G:\Mi unidad\1. PROYECTOS TELLO 2022\SCM SPILL OVERS\outputs\pobreza\criminalidad\1%\simulacion_2\output_tests.xlsx',lb_vec_18','lb_vec_18');</v>
      </c>
    </row>
    <row r="28" spans="1:339" x14ac:dyDescent="0.3">
      <c r="A28">
        <v>84</v>
      </c>
      <c r="B28" s="1" t="str">
        <f t="shared" si="11"/>
        <v>[data_84,provincias_84,~] = xlsread('BD_pobre_est_1_provincia_84.xlsx');</v>
      </c>
      <c r="E28" s="1" t="str">
        <f t="shared" si="12"/>
        <v>provincia_84 = unique(provincias_84(2:end,1));</v>
      </c>
      <c r="O28" s="1" t="str">
        <f t="shared" si="13"/>
        <v>pobreza_84 = reshape(data_84(:,2),T+S,N);</v>
      </c>
      <c r="T28" s="1" t="str">
        <f t="shared" si="14"/>
        <v xml:space="preserve">pobreza_84 = pobreza_84'; </v>
      </c>
      <c r="X28" s="1" t="str">
        <f t="shared" si="15"/>
        <v>tratado_84 = pobreza_84(1,:);</v>
      </c>
      <c r="AC28" s="1" t="str">
        <f t="shared" si="26"/>
        <v>pobreza_84(1,:) = [];</v>
      </c>
      <c r="AI28" s="1" t="str">
        <f t="shared" si="0"/>
        <v>pobreza_84 = [tratado_84;pobreza_84];</v>
      </c>
      <c r="AN28" s="1" t="str">
        <f t="shared" si="22"/>
        <v>Y_84 = pobreza_84; % outcome matrix</v>
      </c>
      <c r="AS28" s="1" t="str">
        <f t="shared" si="23"/>
        <v>Y_pre_84 = Y_84(:,1:T);</v>
      </c>
      <c r="AW28" s="1" t="str">
        <f t="shared" si="24"/>
        <v>Y_post_84 = Y_84(:,T+1:end);</v>
      </c>
      <c r="BA28" s="1" t="str">
        <f t="shared" si="25"/>
        <v>[a_hat_84,B_hat_84] = scm_batch(Y_pre_84);</v>
      </c>
      <c r="BF28" s="1" t="str">
        <f t="shared" si="16"/>
        <v>synthetic_control_84 = a_hat_84(1)+B_hat_84(1,:)*Y_84;</v>
      </c>
      <c r="BL28">
        <v>18</v>
      </c>
      <c r="BM28" s="1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151</v>
      </c>
      <c r="CV28">
        <v>18</v>
      </c>
      <c r="CW28" t="s">
        <v>151</v>
      </c>
      <c r="DA28">
        <v>18</v>
      </c>
      <c r="DB28" t="s">
        <v>151</v>
      </c>
      <c r="DF28">
        <v>18</v>
      </c>
      <c r="DG28" t="s">
        <v>151</v>
      </c>
      <c r="DK28" s="1" t="str">
        <f t="shared" si="17"/>
        <v>M_hat_84 = (eye(N)-B_hat_84)'*(eye(N)-B_hat_84);</v>
      </c>
      <c r="DQ28" s="1" t="str">
        <f t="shared" si="18"/>
        <v>synthetic_control_sp_84 = a_hat_84(1)+B_hat_84(1,:)*Y_84;</v>
      </c>
      <c r="DW28" s="1" t="s">
        <v>65</v>
      </c>
      <c r="EA28">
        <v>16</v>
      </c>
      <c r="EB28" s="1" t="str">
        <f>"Y_Ts_"&amp;EA28&amp;" = Y_"&amp;EA28&amp;"(:,T+s);"</f>
        <v>Y_Ts_16 = Y_16(:,T+s);</v>
      </c>
      <c r="EL28" s="1" t="str">
        <f t="shared" si="19"/>
        <v>synthetic_control_84=synthetic_control_84'</v>
      </c>
      <c r="EQ28" s="1" t="str">
        <f t="shared" si="20"/>
        <v>synthetic_control_sp_84=synthetic_control_sp_84'</v>
      </c>
      <c r="EV28" s="1" t="str">
        <f t="shared" si="21"/>
        <v>tratado_84=tratado_84'</v>
      </c>
      <c r="EZ28" s="1" t="str">
        <f t="shared" si="1"/>
        <v>xlswrite('G:\Mi unidad\1. PROYECTOS TELLO 2022\SCM SPILL OVERS\outputs\pobreza\distancia_centro_salud\1%\simulacion_2\synthetic_control_outputs.xlsx',synthetic_control_84,84)</v>
      </c>
      <c r="FG28" s="1" t="str">
        <f t="shared" si="2"/>
        <v>xlswrite('G:\Mi unidad\1. PROYECTOS TELLO 2022\SCM SPILL OVERS\outputs\pobreza\informalidad\1%\simulacion_2\synthetic_control_outputs.xlsx',synthetic_control_84,84)</v>
      </c>
      <c r="FM28" s="1" t="str">
        <f t="shared" si="3"/>
        <v>xlswrite('G:\Mi unidad\1. PROYECTOS TELLO 2022\SCM SPILL OVERS\outputs\pobreza\densidad\1%\simulacion_2\synthetic_control_outputs.xlsx',synthetic_control_84,84)</v>
      </c>
      <c r="FT28" s="1" t="str">
        <f t="shared" si="4"/>
        <v>xlswrite('G:\Mi unidad\1. PROYECTOS TELLO 2022\SCM SPILL OVERS\outputs\pobreza\bajo_niv_educ\1%\simulacion_2\synthetic_control_outputs.xlsx',synthetic_control_84,84)</v>
      </c>
      <c r="FZ28" s="1" t="str">
        <f t="shared" si="5"/>
        <v>xlswrite('G:\Mi unidad\1. PROYECTOS TELLO 2022\SCM SPILL OVERS\outputs\pobreza\bajo_ingreso\1%\simulacion_2\synthetic_control_outputs.xlsx',synthetic_control_84,84)</v>
      </c>
      <c r="GF28" s="1" t="str">
        <f t="shared" si="6"/>
        <v>xlswrite('G:\Mi unidad\1. PROYECTOS TELLO 2022\SCM SPILL OVERS\outputs\pobreza\densidad_g\1%\simulacion_2\synthetic_control_outputs.xlsx',synthetic_control_84,84)</v>
      </c>
      <c r="GN28" s="1" t="str">
        <f t="shared" si="7"/>
        <v>xlswrite('G:\Mi unidad\1. PROYECTOS TELLO 2022\SCM SPILL OVERS\outputs\pobreza\alimentos\1%\simulacion_2\synthetic_control_outputs.xlsx',synthetic_control_84,84);</v>
      </c>
      <c r="GU28" s="1" t="str">
        <f t="shared" si="8"/>
        <v>xlswrite('G:\Mi unidad\1. PROYECTOS TELLO 2022\SCM SPILL OVERS\outputs\pobreza\jefe_hogar\1%\simulacion_2\synthetic_control_outputs.xlsx',synthetic_control_84,84);</v>
      </c>
      <c r="HA28" s="1" t="str">
        <f t="shared" si="9"/>
        <v>xlswrite('G:\Mi unidad\1. PROYECTOS TELLO 2022\SCM SPILL OVERS\outputs\pobreza\mujeres\1%\simulacion_2\synthetic_control_outputs.xlsx',synthetic_control_84,84);</v>
      </c>
      <c r="HG28" s="1" t="str">
        <f t="shared" si="10"/>
        <v>xlswrite('G:\Mi unidad\1. PROYECTOS TELLO 2022\SCM SPILL OVERS\outputs\pobreza\criminalidad\1%\simulacion_2\synthetic_control_outputs.xlsx',synthetic_control_84,84);</v>
      </c>
      <c r="HN28">
        <v>10</v>
      </c>
      <c r="HO28" t="str">
        <f>"    ub_vec_"&amp;HN28&amp;"(s) = ub_"&amp;HN27&amp;";"</f>
        <v xml:space="preserve">    ub_vec_10(s) = ub_10;</v>
      </c>
      <c r="HU28">
        <v>17</v>
      </c>
      <c r="HV28" t="s">
        <v>35</v>
      </c>
      <c r="IB28">
        <v>18</v>
      </c>
      <c r="IC28" t="str">
        <f>"xlswrite('G:\Mi unidad\1. PROYECTOS TELLO 2022\SCM SPILL OVERS\outputs\pobreza\bajo_niv_educ\1%\simulacion_2\output_tests.xlsx',ub_vec_"&amp;IB28&amp;"','ub_vec_"&amp;IB28&amp;"');"</f>
        <v>xlswrite('G:\Mi unidad\1. PROYECTOS TELLO 2022\SCM SPILL OVERS\outputs\pobreza\bajo_niv_educ\1%\simulacion_2\output_tests.xlsx',ub_vec_18','ub_vec_18');</v>
      </c>
      <c r="IP28">
        <v>18</v>
      </c>
      <c r="IQ28" t="str">
        <f>"xlswrite('G:\Mi unidad\1. PROYECTOS TELLO 2022\SCM SPILL OVERS\outputs\pobreza\bajo_ingreso\1%\simulacion_2\output_tests.xlsx',ub_vec_"&amp;IP28&amp;"','ub_vec_"&amp;IP28&amp;"');"</f>
        <v>xlswrite('G:\Mi unidad\1. PROYECTOS TELLO 2022\SCM SPILL OVERS\outputs\pobreza\bajo_ingreso\1%\simulacion_2\output_tests.xlsx',ub_vec_18','ub_vec_18');</v>
      </c>
      <c r="JB28">
        <v>18</v>
      </c>
      <c r="JC28" t="str">
        <f>"xlswrite('G:\Mi unidad\1. PROYECTOS TELLO 2022\SCM SPILL OVERS\outputs\pobreza\densidad\1%\simulacion_2\output_tests.xlsx',ub_vec_"&amp;JB28&amp;"','ub_vec_"&amp;JB28&amp;"');"</f>
        <v>xlswrite('G:\Mi unidad\1. PROYECTOS TELLO 2022\SCM SPILL OVERS\outputs\pobreza\densidad\1%\simulacion_2\output_tests.xlsx',ub_vec_18','ub_vec_18');</v>
      </c>
      <c r="JN28">
        <v>18</v>
      </c>
      <c r="JO28" t="str">
        <f>"xlswrite('G:\Mi unidad\1. PROYECTOS TELLO 2022\SCM SPILL OVERS\outputs\pobreza\densidad_g\1%\simulacion_2\output_tests.xlsx',ub_vec_"&amp;JN28&amp;"','ub_vec_"&amp;JN28&amp;"');"</f>
        <v>xlswrite('G:\Mi unidad\1. PROYECTOS TELLO 2022\SCM SPILL OVERS\outputs\pobreza\densidad_g\1%\simulacion_2\output_tests.xlsx',ub_vec_18','ub_vec_18');</v>
      </c>
      <c r="JZ28">
        <v>18</v>
      </c>
      <c r="KA28" t="str">
        <f>"xlswrite('G:\Mi unidad\1. PROYECTOS TELLO 2022\SCM SPILL OVERS\outputs\pobreza\distancia_centro_salud\1%\simulacion_2\output_tests.xlsx',ub_vec_"&amp;JZ28&amp;"','ub_vec_"&amp;JZ28&amp;"');"</f>
        <v>xlswrite('G:\Mi unidad\1. PROYECTOS TELLO 2022\SCM SPILL OVERS\outputs\pobreza\distancia_centro_salud\1%\simulacion_2\output_tests.xlsx',ub_vec_18','ub_vec_18');</v>
      </c>
      <c r="KM28">
        <v>18</v>
      </c>
      <c r="KN28" t="str">
        <f>"xlswrite('G:\Mi unidad\1. PROYECTOS TELLO 2022\SCM SPILL OVERS\outputs\pobreza\informalidad\1%\simulacion_2\output_tests.xlsx',ub_vec_"&amp;KM28&amp;"','ub_vec_"&amp;KM28&amp;"');"</f>
        <v>xlswrite('G:\Mi unidad\1. PROYECTOS TELLO 2022\SCM SPILL OVERS\outputs\pobreza\informalidad\1%\simulacion_2\output_tests.xlsx',ub_vec_18','ub_vec_18');</v>
      </c>
      <c r="KZ28">
        <v>18</v>
      </c>
      <c r="LA28" t="str">
        <f>"xlswrite('G:\Mi unidad\1. PROYECTOS TELLO 2022\SCM SPILL OVERS\outputs\pobreza\alimentos\1%\simulacion_2\output_tests.xlsx',ub_vec_"&amp;KZ28&amp;"','ub_vec_"&amp;KZ28&amp;"');"</f>
        <v>xlswrite('G:\Mi unidad\1. PROYECTOS TELLO 2022\SCM SPILL OVERS\outputs\pobreza\alimentos\1%\simulacion_2\output_tests.xlsx',ub_vec_18','ub_vec_18');</v>
      </c>
      <c r="LG28">
        <v>18</v>
      </c>
      <c r="LH28" t="str">
        <f>"xlswrite('G:\Mi unidad\1. PROYECTOS TELLO 2022\SCM SPILL OVERS\outputs\pobreza\jefe_hogar\1%\simulacion_2\output_tests.xlsx',ub_vec_"&amp;LG28&amp;"','ub_vec_"&amp;LG28&amp;"');"</f>
        <v>xlswrite('G:\Mi unidad\1. PROYECTOS TELLO 2022\SCM SPILL OVERS\outputs\pobreza\jefe_hogar\1%\simulacion_2\output_tests.xlsx',ub_vec_18','ub_vec_18');</v>
      </c>
      <c r="LN28">
        <v>18</v>
      </c>
      <c r="LO28" t="str">
        <f>"xlswrite('G:\Mi unidad\1. PROYECTOS TELLO 2022\SCM SPILL OVERS\outputs\pobreza\mujeres\1%\simulacion_2\output_tests.xlsx',ub_vec_"&amp;LN28&amp;"','ub_vec_"&amp;LN28&amp;"');"</f>
        <v>xlswrite('G:\Mi unidad\1. PROYECTOS TELLO 2022\SCM SPILL OVERS\outputs\pobreza\mujeres\1%\simulacion_2\output_tests.xlsx',ub_vec_18','ub_vec_18');</v>
      </c>
      <c r="LZ28">
        <v>18</v>
      </c>
      <c r="MA28" t="str">
        <f>"xlswrite('G:\Mi unidad\1. PROYECTOS TELLO 2022\SCM SPILL OVERS\outputs\pobreza\criminalidad\1%\simulacion_2\output_tests.xlsx',ub_vec_"&amp;LZ28&amp;"','ub_vec_"&amp;LZ28&amp;"');"</f>
        <v>xlswrite('G:\Mi unidad\1. PROYECTOS TELLO 2022\SCM SPILL OVERS\outputs\pobreza\criminalidad\1%\simulacion_2\output_tests.xlsx',ub_vec_18','ub_vec_18');</v>
      </c>
    </row>
    <row r="29" spans="1:339" x14ac:dyDescent="0.3">
      <c r="A29">
        <v>86</v>
      </c>
      <c r="B29" s="1" t="str">
        <f t="shared" si="11"/>
        <v>[data_86,provincias_86,~] = xlsread('BD_pobre_est_1_provincia_86.xlsx');</v>
      </c>
      <c r="E29" s="1" t="str">
        <f t="shared" si="12"/>
        <v>provincia_86 = unique(provincias_86(2:end,1));</v>
      </c>
      <c r="O29" s="1" t="str">
        <f t="shared" si="13"/>
        <v>pobreza_86 = reshape(data_86(:,2),T+S,N);</v>
      </c>
      <c r="T29" s="1" t="str">
        <f t="shared" si="14"/>
        <v xml:space="preserve">pobreza_86 = pobreza_86'; </v>
      </c>
      <c r="X29" s="1" t="str">
        <f t="shared" si="15"/>
        <v>tratado_86 = pobreza_86(1,:);</v>
      </c>
      <c r="AC29" s="1" t="str">
        <f t="shared" si="26"/>
        <v>pobreza_86(1,:) = [];</v>
      </c>
      <c r="AI29" s="1" t="str">
        <f t="shared" si="0"/>
        <v>pobreza_86 = [tratado_86;pobreza_86];</v>
      </c>
      <c r="AN29" s="1" t="str">
        <f t="shared" si="22"/>
        <v>Y_86 = pobreza_86; % outcome matrix</v>
      </c>
      <c r="AS29" s="1" t="str">
        <f t="shared" si="23"/>
        <v>Y_pre_86 = Y_86(:,1:T);</v>
      </c>
      <c r="AW29" s="1" t="str">
        <f t="shared" si="24"/>
        <v>Y_post_86 = Y_86(:,T+1:end);</v>
      </c>
      <c r="BA29" s="1" t="str">
        <f t="shared" si="25"/>
        <v>[a_hat_86,B_hat_86] = scm_batch(Y_pre_86);</v>
      </c>
      <c r="BF29" s="1" t="str">
        <f t="shared" si="16"/>
        <v>synthetic_control_86 = a_hat_86(1)+B_hat_86(1,:)*Y_86;</v>
      </c>
      <c r="BL29">
        <v>18</v>
      </c>
      <c r="BM29" s="1" t="str">
        <f>"A_"&amp;BL27&amp;"(:,ind_"&amp;BL27&amp;" == 0) = [];"</f>
        <v>A_18(:,ind_18 == 0) = [];</v>
      </c>
      <c r="BR29">
        <v>18</v>
      </c>
      <c r="BS29" s="1" t="str">
        <f>"ind_"&amp;BR27&amp;" = xlsread('spillover_bajo_niv_educ_"&amp;BR27&amp;".xlsx')"</f>
        <v>ind_18 = xlsread('spillover_bajo_niv_educ_18.xlsx')</v>
      </c>
      <c r="BX29">
        <v>18</v>
      </c>
      <c r="BY29" s="1" t="str">
        <f>"ind_"&amp;BX27&amp;" = xlsread('spillover_bajo_ingreso_"&amp;BX27&amp;".xlsx')"</f>
        <v>ind_18 = xlsread('spillover_bajo_ingreso_18.xlsx')</v>
      </c>
      <c r="CD29">
        <v>18</v>
      </c>
      <c r="CE29" s="1" t="str">
        <f>"ind_"&amp;CD27&amp;" = xlsread('spillover_densidad_"&amp;CD27&amp;".xlsx')"</f>
        <v>ind_18 = xlsread('spillover_densidad_18.xlsx')</v>
      </c>
      <c r="CJ29">
        <v>18</v>
      </c>
      <c r="CK29" s="1" t="str">
        <f>"ind_"&amp;CJ27&amp;" = xlsread('spillover_tiempo_cs_"&amp;CJ27&amp;".xlsx')"</f>
        <v>ind_18 = xlsread('spillover_tiempo_cs_18.xlsx')</v>
      </c>
      <c r="CQ29">
        <v>18</v>
      </c>
      <c r="CR29" t="s">
        <v>152</v>
      </c>
      <c r="CV29">
        <v>18</v>
      </c>
      <c r="CW29" t="s">
        <v>153</v>
      </c>
      <c r="DA29">
        <v>18</v>
      </c>
      <c r="DB29" t="s">
        <v>154</v>
      </c>
      <c r="DF29">
        <v>18</v>
      </c>
      <c r="DG29" t="s">
        <v>155</v>
      </c>
      <c r="DK29" s="1" t="str">
        <f t="shared" si="17"/>
        <v>M_hat_86 = (eye(N)-B_hat_86)'*(eye(N)-B_hat_86);</v>
      </c>
      <c r="DQ29" s="1" t="str">
        <f t="shared" si="18"/>
        <v>synthetic_control_sp_86 = a_hat_86(1)+B_hat_86(1,:)*Y_86;</v>
      </c>
      <c r="DW29" s="1" t="s">
        <v>66</v>
      </c>
      <c r="EA29">
        <v>16</v>
      </c>
      <c r="EB29" s="1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1" t="str">
        <f t="shared" si="19"/>
        <v>synthetic_control_86=synthetic_control_86'</v>
      </c>
      <c r="EQ29" s="1" t="str">
        <f t="shared" si="20"/>
        <v>synthetic_control_sp_86=synthetic_control_sp_86'</v>
      </c>
      <c r="EV29" s="1" t="str">
        <f t="shared" si="21"/>
        <v>tratado_86=tratado_86'</v>
      </c>
      <c r="EZ29" s="1" t="str">
        <f t="shared" si="1"/>
        <v>xlswrite('G:\Mi unidad\1. PROYECTOS TELLO 2022\SCM SPILL OVERS\outputs\pobreza\distancia_centro_salud\1%\simulacion_2\synthetic_control_outputs.xlsx',synthetic_control_86,86)</v>
      </c>
      <c r="FG29" s="1" t="str">
        <f t="shared" si="2"/>
        <v>xlswrite('G:\Mi unidad\1. PROYECTOS TELLO 2022\SCM SPILL OVERS\outputs\pobreza\informalidad\1%\simulacion_2\synthetic_control_outputs.xlsx',synthetic_control_86,86)</v>
      </c>
      <c r="FM29" s="1" t="str">
        <f t="shared" si="3"/>
        <v>xlswrite('G:\Mi unidad\1. PROYECTOS TELLO 2022\SCM SPILL OVERS\outputs\pobreza\densidad\1%\simulacion_2\synthetic_control_outputs.xlsx',synthetic_control_86,86)</v>
      </c>
      <c r="FT29" s="1" t="str">
        <f t="shared" si="4"/>
        <v>xlswrite('G:\Mi unidad\1. PROYECTOS TELLO 2022\SCM SPILL OVERS\outputs\pobreza\bajo_niv_educ\1%\simulacion_2\synthetic_control_outputs.xlsx',synthetic_control_86,86)</v>
      </c>
      <c r="FZ29" s="1" t="str">
        <f t="shared" si="5"/>
        <v>xlswrite('G:\Mi unidad\1. PROYECTOS TELLO 2022\SCM SPILL OVERS\outputs\pobreza\bajo_ingreso\1%\simulacion_2\synthetic_control_outputs.xlsx',synthetic_control_86,86)</v>
      </c>
      <c r="GF29" s="1" t="str">
        <f t="shared" si="6"/>
        <v>xlswrite('G:\Mi unidad\1. PROYECTOS TELLO 2022\SCM SPILL OVERS\outputs\pobreza\densidad_g\1%\simulacion_2\synthetic_control_outputs.xlsx',synthetic_control_86,86)</v>
      </c>
      <c r="GN29" s="1" t="str">
        <f t="shared" si="7"/>
        <v>xlswrite('G:\Mi unidad\1. PROYECTOS TELLO 2022\SCM SPILL OVERS\outputs\pobreza\alimentos\1%\simulacion_2\synthetic_control_outputs.xlsx',synthetic_control_86,86);</v>
      </c>
      <c r="GU29" s="1" t="str">
        <f t="shared" si="8"/>
        <v>xlswrite('G:\Mi unidad\1. PROYECTOS TELLO 2022\SCM SPILL OVERS\outputs\pobreza\jefe_hogar\1%\simulacion_2\synthetic_control_outputs.xlsx',synthetic_control_86,86);</v>
      </c>
      <c r="HA29" s="1" t="str">
        <f t="shared" si="9"/>
        <v>xlswrite('G:\Mi unidad\1. PROYECTOS TELLO 2022\SCM SPILL OVERS\outputs\pobreza\mujeres\1%\simulacion_2\synthetic_control_outputs.xlsx',synthetic_control_86,86);</v>
      </c>
      <c r="HG29" s="1" t="str">
        <f t="shared" si="10"/>
        <v>xlswrite('G:\Mi unidad\1. PROYECTOS TELLO 2022\SCM SPILL OVERS\outputs\pobreza\criminalidad\1%\simulacion_2\synthetic_control_outputs.xlsx',synthetic_control_86,86);</v>
      </c>
      <c r="HN29">
        <v>10</v>
      </c>
      <c r="HO29" t="s">
        <v>18</v>
      </c>
      <c r="HU29">
        <v>17</v>
      </c>
      <c r="HV29" t="s">
        <v>36</v>
      </c>
      <c r="IB29">
        <v>18</v>
      </c>
      <c r="IC29" t="str">
        <f>"xlswrite('G:\Mi unidad\1. PROYECTOS TELLO 2022\SCM SPILL OVERS\outputs\pobreza\bajo_niv_educ\1%\simulacion_2\output_tests.xlsx',p_value_vec_"&amp;IB29&amp;"','p_value_vec_"&amp;IB29&amp;"');"</f>
        <v>xlswrite('G:\Mi unidad\1. PROYECTOS TELLO 2022\SCM SPILL OVERS\outputs\pobreza\bajo_niv_educ\1%\simulacion_2\output_tests.xlsx',p_value_vec_18','p_value_vec_18');</v>
      </c>
      <c r="IP29">
        <v>18</v>
      </c>
      <c r="IQ29" t="str">
        <f>"xlswrite('G:\Mi unidad\1. PROYECTOS TELLO 2022\SCM SPILL OVERS\outputs\pobreza\bajo_ingreso\1%\simulacion_2\output_tests.xlsx',p_value_vec_"&amp;IP29&amp;"','p_value_vec_"&amp;IP29&amp;"');"</f>
        <v>xlswrite('G:\Mi unidad\1. PROYECTOS TELLO 2022\SCM SPILL OVERS\outputs\pobreza\bajo_ingreso\1%\simulacion_2\output_tests.xlsx',p_value_vec_18','p_value_vec_18');</v>
      </c>
      <c r="JB29">
        <v>18</v>
      </c>
      <c r="JC29" t="str">
        <f>"xlswrite('G:\Mi unidad\1. PROYECTOS TELLO 2022\SCM SPILL OVERS\outputs\pobreza\densidad\1%\simulacion_2\output_tests.xlsx',p_value_vec_"&amp;JB29&amp;"','p_value_vec_"&amp;JB29&amp;"');"</f>
        <v>xlswrite('G:\Mi unidad\1. PROYECTOS TELLO 2022\SCM SPILL OVERS\outputs\pobreza\densidad\1%\simulacion_2\output_tests.xlsx',p_value_vec_18','p_value_vec_18');</v>
      </c>
      <c r="JN29">
        <v>18</v>
      </c>
      <c r="JO29" t="str">
        <f>"xlswrite('G:\Mi unidad\1. PROYECTOS TELLO 2022\SCM SPILL OVERS\outputs\pobreza\densidad_g\1%\simulacion_2\output_tests.xlsx',p_value_vec_"&amp;JN29&amp;"','p_value_vec_"&amp;JN29&amp;"');"</f>
        <v>xlswrite('G:\Mi unidad\1. PROYECTOS TELLO 2022\SCM SPILL OVERS\outputs\pobreza\densidad_g\1%\simulacion_2\output_tests.xlsx',p_value_vec_18','p_value_vec_18');</v>
      </c>
      <c r="JZ29">
        <v>18</v>
      </c>
      <c r="KA29" t="str">
        <f>"xlswrite('G:\Mi unidad\1. PROYECTOS TELLO 2022\SCM SPILL OVERS\outputs\pobreza\distancia_centro_salud\1%\simulacion_2\output_tests.xlsx',p_value_vec_"&amp;JZ29&amp;"','p_value_vec_"&amp;JZ29&amp;"');"</f>
        <v>xlswrite('G:\Mi unidad\1. PROYECTOS TELLO 2022\SCM SPILL OVERS\outputs\pobreza\distancia_centro_salud\1%\simulacion_2\output_tests.xlsx',p_value_vec_18','p_value_vec_18');</v>
      </c>
      <c r="KM29">
        <v>18</v>
      </c>
      <c r="KN29" t="str">
        <f>"xlswrite('G:\Mi unidad\1. PROYECTOS TELLO 2022\SCM SPILL OVERS\outputs\pobreza\informalidad\1%\simulacion_2\output_tests.xlsx',p_value_vec_"&amp;KM29&amp;"','p_value_vec_"&amp;KM29&amp;"');"</f>
        <v>xlswrite('G:\Mi unidad\1. PROYECTOS TELLO 2022\SCM SPILL OVERS\outputs\pobreza\informalidad\1%\simulacion_2\output_tests.xlsx',p_value_vec_18','p_value_vec_18');</v>
      </c>
      <c r="KZ29">
        <v>18</v>
      </c>
      <c r="LA29" t="str">
        <f>"xlswrite('G:\Mi unidad\1. PROYECTOS TELLO 2022\SCM SPILL OVERS\outputs\pobreza\alimentos\1%\simulacion_2\output_tests.xlsx',p_value_vec_"&amp;KZ29&amp;"','p_value_vec_"&amp;KZ29&amp;"');"</f>
        <v>xlswrite('G:\Mi unidad\1. PROYECTOS TELLO 2022\SCM SPILL OVERS\outputs\pobreza\alimentos\1%\simulacion_2\output_tests.xlsx',p_value_vec_18','p_value_vec_18');</v>
      </c>
      <c r="LG29">
        <v>18</v>
      </c>
      <c r="LH29" t="str">
        <f>"xlswrite('G:\Mi unidad\1. PROYECTOS TELLO 2022\SCM SPILL OVERS\outputs\pobreza\jefe_hogar\1%\simulacion_2\output_tests.xlsx',p_value_vec_"&amp;LG29&amp;"','p_value_vec_"&amp;LG29&amp;"');"</f>
        <v>xlswrite('G:\Mi unidad\1. PROYECTOS TELLO 2022\SCM SPILL OVERS\outputs\pobreza\jefe_hogar\1%\simulacion_2\output_tests.xlsx',p_value_vec_18','p_value_vec_18');</v>
      </c>
      <c r="LN29">
        <v>18</v>
      </c>
      <c r="LO29" t="str">
        <f>"xlswrite('G:\Mi unidad\1. PROYECTOS TELLO 2022\SCM SPILL OVERS\outputs\pobreza\mujeres\1%\simulacion_2\output_tests.xlsx',p_value_vec_"&amp;LN29&amp;"','p_value_vec_"&amp;LN29&amp;"');"</f>
        <v>xlswrite('G:\Mi unidad\1. PROYECTOS TELLO 2022\SCM SPILL OVERS\outputs\pobreza\mujeres\1%\simulacion_2\output_tests.xlsx',p_value_vec_18','p_value_vec_18');</v>
      </c>
      <c r="LZ29">
        <v>18</v>
      </c>
      <c r="MA29" t="str">
        <f>"xlswrite('G:\Mi unidad\1. PROYECTOS TELLO 2022\SCM SPILL OVERS\outputs\pobreza\criminalidad\1%\simulacion_2\output_tests.xlsx',p_value_vec_"&amp;LZ29&amp;"','p_value_vec_"&amp;LZ29&amp;"');"</f>
        <v>xlswrite('G:\Mi unidad\1. PROYECTOS TELLO 2022\SCM SPILL OVERS\outputs\pobreza\criminalidad\1%\simulacion_2\output_tests.xlsx',p_value_vec_18','p_value_vec_18');</v>
      </c>
    </row>
    <row r="30" spans="1:339" x14ac:dyDescent="0.3">
      <c r="A30">
        <v>87</v>
      </c>
      <c r="B30" s="1" t="str">
        <f t="shared" si="11"/>
        <v>[data_87,provincias_87,~] = xlsread('BD_pobre_est_1_provincia_87.xlsx');</v>
      </c>
      <c r="E30" s="1" t="str">
        <f t="shared" si="12"/>
        <v>provincia_87 = unique(provincias_87(2:end,1));</v>
      </c>
      <c r="O30" s="1" t="str">
        <f t="shared" si="13"/>
        <v>pobreza_87 = reshape(data_87(:,2),T+S,N);</v>
      </c>
      <c r="T30" s="1" t="str">
        <f t="shared" si="14"/>
        <v xml:space="preserve">pobreza_87 = pobreza_87'; </v>
      </c>
      <c r="X30" s="1" t="str">
        <f t="shared" si="15"/>
        <v>tratado_87 = pobreza_87(1,:);</v>
      </c>
      <c r="AC30" s="1" t="str">
        <f t="shared" si="26"/>
        <v>pobreza_87(1,:) = [];</v>
      </c>
      <c r="AI30" s="1" t="str">
        <f t="shared" si="0"/>
        <v>pobreza_87 = [tratado_87;pobreza_87];</v>
      </c>
      <c r="AN30" s="1" t="str">
        <f t="shared" si="22"/>
        <v>Y_87 = pobreza_87; % outcome matrix</v>
      </c>
      <c r="AS30" s="1" t="str">
        <f t="shared" si="23"/>
        <v>Y_pre_87 = Y_87(:,1:T);</v>
      </c>
      <c r="AW30" s="1" t="str">
        <f t="shared" si="24"/>
        <v>Y_post_87 = Y_87(:,T+1:end);</v>
      </c>
      <c r="BA30" s="1" t="str">
        <f t="shared" si="25"/>
        <v>[a_hat_87,B_hat_87] = scm_batch(Y_pre_87);</v>
      </c>
      <c r="BF30" s="1" t="str">
        <f t="shared" si="16"/>
        <v>synthetic_control_87 = a_hat_87(1)+B_hat_87(1,:)*Y_87;</v>
      </c>
      <c r="BL30">
        <v>18</v>
      </c>
      <c r="BR30">
        <v>18</v>
      </c>
      <c r="BS30" s="1" t="str">
        <f>"A_"&amp;BR27&amp;" = eye(N);"</f>
        <v>A_18 = eye(N);</v>
      </c>
      <c r="BX30">
        <v>18</v>
      </c>
      <c r="BY30" s="1" t="str">
        <f>"A_"&amp;BX27&amp;" = eye(N);"</f>
        <v>A_18 = eye(N);</v>
      </c>
      <c r="CD30">
        <v>18</v>
      </c>
      <c r="CE30" s="1" t="str">
        <f>"A_"&amp;CD27&amp;" = eye(N);"</f>
        <v>A_18 = eye(N);</v>
      </c>
      <c r="CJ30">
        <v>18</v>
      </c>
      <c r="CK30" s="1" t="str">
        <f>"A_"&amp;CJ27&amp;" = eye(N);"</f>
        <v>A_18 = eye(N);</v>
      </c>
      <c r="CQ30">
        <v>18</v>
      </c>
      <c r="CR30" t="s">
        <v>156</v>
      </c>
      <c r="CV30">
        <v>18</v>
      </c>
      <c r="CW30" t="s">
        <v>156</v>
      </c>
      <c r="DA30">
        <v>18</v>
      </c>
      <c r="DB30" t="s">
        <v>156</v>
      </c>
      <c r="DF30">
        <v>18</v>
      </c>
      <c r="DG30" t="s">
        <v>156</v>
      </c>
      <c r="DK30" s="1" t="str">
        <f t="shared" si="17"/>
        <v>M_hat_87 = (eye(N)-B_hat_87)'*(eye(N)-B_hat_87);</v>
      </c>
      <c r="DQ30" s="1" t="str">
        <f t="shared" si="18"/>
        <v>synthetic_control_sp_87 = a_hat_87(1)+B_hat_87(1,:)*Y_87;</v>
      </c>
      <c r="DW30" s="1" t="s">
        <v>67</v>
      </c>
      <c r="EA30">
        <v>16</v>
      </c>
      <c r="EB30" s="1" t="str">
        <f>"alpha_hat_"&amp;EA30&amp;" = A_"&amp;EA30&amp;"*gamma_hat_"&amp;EA30&amp;";"</f>
        <v>alpha_hat_16 = A_16*gamma_hat_16;</v>
      </c>
      <c r="EL30" s="1" t="str">
        <f t="shared" si="19"/>
        <v>synthetic_control_87=synthetic_control_87'</v>
      </c>
      <c r="EQ30" s="1" t="str">
        <f t="shared" si="20"/>
        <v>synthetic_control_sp_87=synthetic_control_sp_87'</v>
      </c>
      <c r="EV30" s="1" t="str">
        <f t="shared" si="21"/>
        <v>tratado_87=tratado_87'</v>
      </c>
      <c r="EZ30" s="1" t="str">
        <f t="shared" si="1"/>
        <v>xlswrite('G:\Mi unidad\1. PROYECTOS TELLO 2022\SCM SPILL OVERS\outputs\pobreza\distancia_centro_salud\1%\simulacion_2\synthetic_control_outputs.xlsx',synthetic_control_87,87)</v>
      </c>
      <c r="FG30" s="1" t="str">
        <f t="shared" si="2"/>
        <v>xlswrite('G:\Mi unidad\1. PROYECTOS TELLO 2022\SCM SPILL OVERS\outputs\pobreza\informalidad\1%\simulacion_2\synthetic_control_outputs.xlsx',synthetic_control_87,87)</v>
      </c>
      <c r="FM30" s="1" t="str">
        <f t="shared" si="3"/>
        <v>xlswrite('G:\Mi unidad\1. PROYECTOS TELLO 2022\SCM SPILL OVERS\outputs\pobreza\densidad\1%\simulacion_2\synthetic_control_outputs.xlsx',synthetic_control_87,87)</v>
      </c>
      <c r="FT30" s="1" t="str">
        <f t="shared" si="4"/>
        <v>xlswrite('G:\Mi unidad\1. PROYECTOS TELLO 2022\SCM SPILL OVERS\outputs\pobreza\bajo_niv_educ\1%\simulacion_2\synthetic_control_outputs.xlsx',synthetic_control_87,87)</v>
      </c>
      <c r="FZ30" s="1" t="str">
        <f t="shared" si="5"/>
        <v>xlswrite('G:\Mi unidad\1. PROYECTOS TELLO 2022\SCM SPILL OVERS\outputs\pobreza\bajo_ingreso\1%\simulacion_2\synthetic_control_outputs.xlsx',synthetic_control_87,87)</v>
      </c>
      <c r="GF30" s="1" t="str">
        <f t="shared" si="6"/>
        <v>xlswrite('G:\Mi unidad\1. PROYECTOS TELLO 2022\SCM SPILL OVERS\outputs\pobreza\densidad_g\1%\simulacion_2\synthetic_control_outputs.xlsx',synthetic_control_87,87)</v>
      </c>
      <c r="GN30" s="1" t="str">
        <f t="shared" si="7"/>
        <v>xlswrite('G:\Mi unidad\1. PROYECTOS TELLO 2022\SCM SPILL OVERS\outputs\pobreza\alimentos\1%\simulacion_2\synthetic_control_outputs.xlsx',synthetic_control_87,87);</v>
      </c>
      <c r="GU30" s="1" t="str">
        <f t="shared" si="8"/>
        <v>xlswrite('G:\Mi unidad\1. PROYECTOS TELLO 2022\SCM SPILL OVERS\outputs\pobreza\jefe_hogar\1%\simulacion_2\synthetic_control_outputs.xlsx',synthetic_control_87,87);</v>
      </c>
      <c r="HA30" s="1" t="str">
        <f t="shared" si="9"/>
        <v>xlswrite('G:\Mi unidad\1. PROYECTOS TELLO 2022\SCM SPILL OVERS\outputs\pobreza\mujeres\1%\simulacion_2\synthetic_control_outputs.xlsx',synthetic_control_87,87);</v>
      </c>
      <c r="HG30" s="1" t="str">
        <f t="shared" si="10"/>
        <v>xlswrite('G:\Mi unidad\1. PROYECTOS TELLO 2022\SCM SPILL OVERS\outputs\pobreza\criminalidad\1%\simulacion_2\synthetic_control_outputs.xlsx',synthetic_control_87,87);</v>
      </c>
      <c r="HN30">
        <v>16</v>
      </c>
      <c r="HO30" t="str">
        <f>"p_value_vec_"&amp;HN30&amp;" = zeros(1,S);"</f>
        <v>p_value_vec_16 = zeros(1,S);</v>
      </c>
      <c r="HU30">
        <v>17</v>
      </c>
      <c r="HV30" t="s">
        <v>37</v>
      </c>
      <c r="IB30">
        <v>18</v>
      </c>
      <c r="IC30" t="str">
        <f>"xlswrite('G:\Mi unidad\1. PROYECTOS TELLO 2022\SCM SPILL OVERS\outputs\pobreza\bajo_niv_educ\1%\simulacion_2\output_tests.xlsx',alpha1_hat_vec_"&amp;IB30&amp;"','alpha1_hat_vec_"&amp;IB30&amp;"');"</f>
        <v>xlswrite('G:\Mi unidad\1. PROYECTOS TELLO 2022\SCM SPILL OVERS\outputs\pobreza\bajo_niv_educ\1%\simulacion_2\output_tests.xlsx',alpha1_hat_vec_18','alpha1_hat_vec_18');</v>
      </c>
      <c r="IP30">
        <v>18</v>
      </c>
      <c r="IQ30" t="str">
        <f>"xlswrite('G:\Mi unidad\1. PROYECTOS TELLO 2022\SCM SPILL OVERS\outputs\pobreza\bajo_ingreso\1%\simulacion_2\output_tests.xlsx',alpha1_hat_vec_"&amp;IP30&amp;"','alpha1_hat_vec_"&amp;IP30&amp;"');"</f>
        <v>xlswrite('G:\Mi unidad\1. PROYECTOS TELLO 2022\SCM SPILL OVERS\outputs\pobreza\bajo_ingreso\1%\simulacion_2\output_tests.xlsx',alpha1_hat_vec_18','alpha1_hat_vec_18');</v>
      </c>
      <c r="JB30">
        <v>18</v>
      </c>
      <c r="JC30" t="str">
        <f>"xlswrite('G:\Mi unidad\1. PROYECTOS TELLO 2022\SCM SPILL OVERS\outputs\pobreza\densidad\1%\simulacion_2\output_tests.xlsx',alpha1_hat_vec_"&amp;JB30&amp;"','alpha1_hat_vec_"&amp;JB30&amp;"');"</f>
        <v>xlswrite('G:\Mi unidad\1. PROYECTOS TELLO 2022\SCM SPILL OVERS\outputs\pobreza\densidad\1%\simulacion_2\output_tests.xlsx',alpha1_hat_vec_18','alpha1_hat_vec_18');</v>
      </c>
      <c r="JN30">
        <v>18</v>
      </c>
      <c r="JO30" t="str">
        <f>"xlswrite('G:\Mi unidad\1. PROYECTOS TELLO 2022\SCM SPILL OVERS\outputs\pobreza\densidad_g\1%\simulacion_2\output_tests.xlsx',alpha1_hat_vec_"&amp;JN30&amp;"','alpha1_hat_vec_"&amp;JN30&amp;"');"</f>
        <v>xlswrite('G:\Mi unidad\1. PROYECTOS TELLO 2022\SCM SPILL OVERS\outputs\pobreza\densidad_g\1%\simulacion_2\output_tests.xlsx',alpha1_hat_vec_18','alpha1_hat_vec_18');</v>
      </c>
      <c r="JZ30">
        <v>18</v>
      </c>
      <c r="KA30" t="str">
        <f>"xlswrite('G:\Mi unidad\1. PROYECTOS TELLO 2022\SCM SPILL OVERS\outputs\pobreza\distancia_centro_salud\1%\simulacion_2\output_tests.xlsx',alpha1_hat_vec_"&amp;JZ30&amp;"','alpha1_hat_vec_"&amp;JZ30&amp;"');"</f>
        <v>xlswrite('G:\Mi unidad\1. PROYECTOS TELLO 2022\SCM SPILL OVERS\outputs\pobreza\distancia_centro_salud\1%\simulacion_2\output_tests.xlsx',alpha1_hat_vec_18','alpha1_hat_vec_18');</v>
      </c>
      <c r="KM30">
        <v>18</v>
      </c>
      <c r="KN30" t="str">
        <f>"xlswrite('G:\Mi unidad\1. PROYECTOS TELLO 2022\SCM SPILL OVERS\outputs\pobreza\informalidad\1%\simulacion_2\output_tests.xlsx',alpha1_hat_vec_"&amp;KM30&amp;"','alpha1_hat_vec_"&amp;KM30&amp;"');"</f>
        <v>xlswrite('G:\Mi unidad\1. PROYECTOS TELLO 2022\SCM SPILL OVERS\outputs\pobreza\informalidad\1%\simulacion_2\output_tests.xlsx',alpha1_hat_vec_18','alpha1_hat_vec_18');</v>
      </c>
      <c r="KZ30">
        <v>18</v>
      </c>
      <c r="LA30" t="str">
        <f>"xlswrite('G:\Mi unidad\1. PROYECTOS TELLO 2022\SCM SPILL OVERS\outputs\pobreza\alimentos\1%\simulacion_2\output_tests.xlsx',alpha1_hat_vec_"&amp;KZ30&amp;"','alpha1_hat_vec_"&amp;KZ30&amp;"');"</f>
        <v>xlswrite('G:\Mi unidad\1. PROYECTOS TELLO 2022\SCM SPILL OVERS\outputs\pobreza\alimentos\1%\simulacion_2\output_tests.xlsx',alpha1_hat_vec_18','alpha1_hat_vec_18');</v>
      </c>
      <c r="LG30">
        <v>18</v>
      </c>
      <c r="LH30" t="str">
        <f>"xlswrite('G:\Mi unidad\1. PROYECTOS TELLO 2022\SCM SPILL OVERS\outputs\pobreza\jefe_hogar\1%\simulacion_2\output_tests.xlsx',alpha1_hat_vec_"&amp;LG30&amp;"','alpha1_hat_vec_"&amp;LG30&amp;"');"</f>
        <v>xlswrite('G:\Mi unidad\1. PROYECTOS TELLO 2022\SCM SPILL OVERS\outputs\pobreza\jefe_hogar\1%\simulacion_2\output_tests.xlsx',alpha1_hat_vec_18','alpha1_hat_vec_18');</v>
      </c>
      <c r="LN30">
        <v>18</v>
      </c>
      <c r="LO30" t="str">
        <f>"xlswrite('G:\Mi unidad\1. PROYECTOS TELLO 2022\SCM SPILL OVERS\outputs\pobreza\mujeres\1%\simulacion_2\output_tests.xlsx',alpha1_hat_vec_"&amp;LN30&amp;"','alpha1_hat_vec_"&amp;LN30&amp;"');"</f>
        <v>xlswrite('G:\Mi unidad\1. PROYECTOS TELLO 2022\SCM SPILL OVERS\outputs\pobreza\mujeres\1%\simulacion_2\output_tests.xlsx',alpha1_hat_vec_18','alpha1_hat_vec_18');</v>
      </c>
      <c r="LZ30">
        <v>18</v>
      </c>
      <c r="MA30" t="str">
        <f>"xlswrite('G:\Mi unidad\1. PROYECTOS TELLO 2022\SCM SPILL OVERS\outputs\pobreza\criminalidad\1%\simulacion_2\output_tests.xlsx',alpha1_hat_vec_"&amp;LZ30&amp;"','alpha1_hat_vec_"&amp;LZ30&amp;"');"</f>
        <v>xlswrite('G:\Mi unidad\1. PROYECTOS TELLO 2022\SCM SPILL OVERS\outputs\pobreza\criminalidad\1%\simulacion_2\output_tests.xlsx',alpha1_hat_vec_18','alpha1_hat_vec_18');</v>
      </c>
    </row>
    <row r="31" spans="1:339" x14ac:dyDescent="0.3">
      <c r="A31">
        <v>88</v>
      </c>
      <c r="B31" s="1" t="str">
        <f t="shared" si="11"/>
        <v>[data_88,provincias_88,~] = xlsread('BD_pobre_est_1_provincia_88.xlsx');</v>
      </c>
      <c r="E31" s="1" t="str">
        <f t="shared" si="12"/>
        <v>provincia_88 = unique(provincias_88(2:end,1));</v>
      </c>
      <c r="O31" s="1" t="str">
        <f t="shared" si="13"/>
        <v>pobreza_88 = reshape(data_88(:,2),T+S,N);</v>
      </c>
      <c r="T31" s="1" t="str">
        <f t="shared" si="14"/>
        <v xml:space="preserve">pobreza_88 = pobreza_88'; </v>
      </c>
      <c r="X31" s="1" t="str">
        <f t="shared" si="15"/>
        <v>tratado_88 = pobreza_88(1,:);</v>
      </c>
      <c r="AC31" s="1" t="str">
        <f t="shared" si="26"/>
        <v>pobreza_88(1,:) = [];</v>
      </c>
      <c r="AI31" s="1" t="str">
        <f t="shared" si="0"/>
        <v>pobreza_88 = [tratado_88;pobreza_88];</v>
      </c>
      <c r="AN31" s="1" t="str">
        <f t="shared" si="22"/>
        <v>Y_88 = pobreza_88; % outcome matrix</v>
      </c>
      <c r="AS31" s="1" t="str">
        <f t="shared" si="23"/>
        <v>Y_pre_88 = Y_88(:,1:T);</v>
      </c>
      <c r="AW31" s="1" t="str">
        <f t="shared" si="24"/>
        <v>Y_post_88 = Y_88(:,T+1:end);</v>
      </c>
      <c r="BA31" s="1" t="str">
        <f t="shared" si="25"/>
        <v>[a_hat_88,B_hat_88] = scm_batch(Y_pre_88);</v>
      </c>
      <c r="BF31" s="1" t="str">
        <f t="shared" si="16"/>
        <v>synthetic_control_88 = a_hat_88(1)+B_hat_88(1,:)*Y_88;</v>
      </c>
      <c r="BL31">
        <v>18</v>
      </c>
      <c r="BR31">
        <v>18</v>
      </c>
      <c r="BS31" s="1" t="str">
        <f>"A_"&amp;BR27&amp;"(:,ind_"&amp;BR27&amp;" == 0) = [];"</f>
        <v>A_18(:,ind_18 == 0) = [];</v>
      </c>
      <c r="BX31">
        <v>18</v>
      </c>
      <c r="BY31" s="1" t="str">
        <f>"A_"&amp;BX27&amp;"(:,ind_"&amp;BX27&amp;" == 0) = [];"</f>
        <v>A_18(:,ind_18 == 0) = [];</v>
      </c>
      <c r="CD31">
        <v>18</v>
      </c>
      <c r="CE31" s="1" t="str">
        <f>"A_"&amp;CD27&amp;"(:,ind_"&amp;CD27&amp;" == 0) = [];"</f>
        <v>A_18(:,ind_18 == 0) = [];</v>
      </c>
      <c r="CJ31">
        <v>18</v>
      </c>
      <c r="CK31" s="1" t="str">
        <f>"A_"&amp;CJ27&amp;"(:,ind_"&amp;CJ27&amp;" == 0) = [];"</f>
        <v>A_18(:,ind_18 == 0) = [];</v>
      </c>
      <c r="CQ31">
        <v>18</v>
      </c>
      <c r="CR31" t="s">
        <v>157</v>
      </c>
      <c r="CV31">
        <v>18</v>
      </c>
      <c r="CW31" t="s">
        <v>157</v>
      </c>
      <c r="DA31">
        <v>18</v>
      </c>
      <c r="DB31" t="s">
        <v>157</v>
      </c>
      <c r="DF31">
        <v>18</v>
      </c>
      <c r="DG31" t="s">
        <v>157</v>
      </c>
      <c r="DK31" s="1" t="str">
        <f t="shared" si="17"/>
        <v>M_hat_88 = (eye(N)-B_hat_88)'*(eye(N)-B_hat_88);</v>
      </c>
      <c r="DQ31" s="1" t="str">
        <f t="shared" si="18"/>
        <v>synthetic_control_sp_88 = a_hat_88(1)+B_hat_88(1,:)*Y_88;</v>
      </c>
      <c r="DW31" s="1" t="s">
        <v>68</v>
      </c>
      <c r="EA31">
        <v>16</v>
      </c>
      <c r="EB31" s="1" t="str">
        <f>"alpha1_hat_vec_"&amp;EA31&amp;"(s) = alpha_hat_"&amp;EA31&amp;"(1);"</f>
        <v>alpha1_hat_vec_16(s) = alpha_hat_16(1);</v>
      </c>
      <c r="EL31" s="1" t="str">
        <f t="shared" si="19"/>
        <v>synthetic_control_88=synthetic_control_88'</v>
      </c>
      <c r="EQ31" s="1" t="str">
        <f t="shared" si="20"/>
        <v>synthetic_control_sp_88=synthetic_control_sp_88'</v>
      </c>
      <c r="EV31" s="1" t="str">
        <f t="shared" si="21"/>
        <v>tratado_88=tratado_88'</v>
      </c>
      <c r="EZ31" s="1" t="str">
        <f t="shared" si="1"/>
        <v>xlswrite('G:\Mi unidad\1. PROYECTOS TELLO 2022\SCM SPILL OVERS\outputs\pobreza\distancia_centro_salud\1%\simulacion_2\synthetic_control_outputs.xlsx',synthetic_control_88,88)</v>
      </c>
      <c r="FG31" s="1" t="str">
        <f t="shared" si="2"/>
        <v>xlswrite('G:\Mi unidad\1. PROYECTOS TELLO 2022\SCM SPILL OVERS\outputs\pobreza\informalidad\1%\simulacion_2\synthetic_control_outputs.xlsx',synthetic_control_88,88)</v>
      </c>
      <c r="FM31" s="1" t="str">
        <f t="shared" si="3"/>
        <v>xlswrite('G:\Mi unidad\1. PROYECTOS TELLO 2022\SCM SPILL OVERS\outputs\pobreza\densidad\1%\simulacion_2\synthetic_control_outputs.xlsx',synthetic_control_88,88)</v>
      </c>
      <c r="FT31" s="1" t="str">
        <f t="shared" si="4"/>
        <v>xlswrite('G:\Mi unidad\1. PROYECTOS TELLO 2022\SCM SPILL OVERS\outputs\pobreza\bajo_niv_educ\1%\simulacion_2\synthetic_control_outputs.xlsx',synthetic_control_88,88)</v>
      </c>
      <c r="FZ31" s="1" t="str">
        <f t="shared" si="5"/>
        <v>xlswrite('G:\Mi unidad\1. PROYECTOS TELLO 2022\SCM SPILL OVERS\outputs\pobreza\bajo_ingreso\1%\simulacion_2\synthetic_control_outputs.xlsx',synthetic_control_88,88)</v>
      </c>
      <c r="GF31" s="1" t="str">
        <f t="shared" si="6"/>
        <v>xlswrite('G:\Mi unidad\1. PROYECTOS TELLO 2022\SCM SPILL OVERS\outputs\pobreza\densidad_g\1%\simulacion_2\synthetic_control_outputs.xlsx',synthetic_control_88,88)</v>
      </c>
      <c r="GN31" s="1" t="str">
        <f t="shared" si="7"/>
        <v>xlswrite('G:\Mi unidad\1. PROYECTOS TELLO 2022\SCM SPILL OVERS\outputs\pobreza\alimentos\1%\simulacion_2\synthetic_control_outputs.xlsx',synthetic_control_88,88);</v>
      </c>
      <c r="GU31" s="1" t="str">
        <f t="shared" si="8"/>
        <v>xlswrite('G:\Mi unidad\1. PROYECTOS TELLO 2022\SCM SPILL OVERS\outputs\pobreza\jefe_hogar\1%\simulacion_2\synthetic_control_outputs.xlsx',synthetic_control_88,88);</v>
      </c>
      <c r="HA31" s="1" t="str">
        <f t="shared" si="9"/>
        <v>xlswrite('G:\Mi unidad\1. PROYECTOS TELLO 2022\SCM SPILL OVERS\outputs\pobreza\mujeres\1%\simulacion_2\synthetic_control_outputs.xlsx',synthetic_control_88,88);</v>
      </c>
      <c r="HG31" s="1" t="str">
        <f t="shared" si="10"/>
        <v>xlswrite('G:\Mi unidad\1. PROYECTOS TELLO 2022\SCM SPILL OVERS\outputs\pobreza\criminalidad\1%\simulacion_2\synthetic_control_outputs.xlsx',synthetic_control_88,88);</v>
      </c>
      <c r="HN31">
        <v>16</v>
      </c>
      <c r="HO31" t="str">
        <f>"lb_vec_"&amp;HN31&amp;" = zeros(1,S);"</f>
        <v>lb_vec_16 = zeros(1,S);</v>
      </c>
      <c r="HU31">
        <v>17</v>
      </c>
      <c r="HV31" t="str">
        <f>"    spillover_test_"&amp;HU31&amp;"(s) = sp_andrews(Y_pre_"&amp;HU31&amp;",pobreza_"&amp;HU31&amp;"(:,T+s),A_"&amp;HU31&amp;",C,d,alpha_sig);"</f>
        <v xml:space="preserve">    spillover_test_17(s) = sp_andrews(Y_pre_17,pobreza_17(:,T+s),A_17,C,d,alpha_sig);</v>
      </c>
      <c r="IB31">
        <v>18</v>
      </c>
      <c r="IC31" t="str">
        <f>"xlswrite('G:\Mi unidad\1. PROYECTOS TELLO 2022\SCM SPILL OVERS\outputs\pobreza\bajo_niv_educ\1%\simulacion_2\output_tests.xlsx',spillover_test_"&amp;IB31&amp;"','sp_test_"&amp;IB31&amp;"');"</f>
        <v>xlswrite('G:\Mi unidad\1. PROYECTOS TELLO 2022\SCM SPILL OVERS\outputs\pobreza\bajo_niv_educ\1%\simulacion_2\output_tests.xlsx',spillover_test_18','sp_test_18');</v>
      </c>
      <c r="IP31">
        <v>18</v>
      </c>
      <c r="IQ31" t="str">
        <f>"xlswrite('G:\Mi unidad\1. PROYECTOS TELLO 2022\SCM SPILL OVERS\outputs\pobreza\bajo_ingreso\1%\simulacion_2\output_tests.xlsx',spillover_test_"&amp;IP31&amp;"','sp_test_"&amp;IP31&amp;"');"</f>
        <v>xlswrite('G:\Mi unidad\1. PROYECTOS TELLO 2022\SCM SPILL OVERS\outputs\pobreza\bajo_ingreso\1%\simulacion_2\output_tests.xlsx',spillover_test_18','sp_test_18');</v>
      </c>
      <c r="JB31">
        <v>18</v>
      </c>
      <c r="JC31" t="str">
        <f>"xlswrite('G:\Mi unidad\1. PROYECTOS TELLO 2022\SCM SPILL OVERS\outputs\pobreza\densidad\1%\simulacion_2\output_tests.xlsx',spillover_test_"&amp;JB31&amp;"','sp_test_"&amp;JB31&amp;"');"</f>
        <v>xlswrite('G:\Mi unidad\1. PROYECTOS TELLO 2022\SCM SPILL OVERS\outputs\pobreza\densidad\1%\simulacion_2\output_tests.xlsx',spillover_test_18','sp_test_18');</v>
      </c>
      <c r="JN31">
        <v>18</v>
      </c>
      <c r="JO31" t="str">
        <f>"xlswrite('G:\Mi unidad\1. PROYECTOS TELLO 2022\SCM SPILL OVERS\outputs\pobreza\densidad_g\1%\simulacion_2\output_tests.xlsx',spillover_test_"&amp;JN31&amp;"','sp_test_"&amp;JN31&amp;"');"</f>
        <v>xlswrite('G:\Mi unidad\1. PROYECTOS TELLO 2022\SCM SPILL OVERS\outputs\pobreza\densidad_g\1%\simulacion_2\output_tests.xlsx',spillover_test_18','sp_test_18');</v>
      </c>
      <c r="JZ31">
        <v>18</v>
      </c>
      <c r="KA31" t="str">
        <f>"xlswrite('G:\Mi unidad\1. PROYECTOS TELLO 2022\SCM SPILL OVERS\outputs\pobreza\distancia_centro_salud\1%\simulacion_2\output_tests.xlsx',spillover_test_"&amp;JZ31&amp;"','sp_test_"&amp;JZ31&amp;"');"</f>
        <v>xlswrite('G:\Mi unidad\1. PROYECTOS TELLO 2022\SCM SPILL OVERS\outputs\pobreza\distancia_centro_salud\1%\simulacion_2\output_tests.xlsx',spillover_test_18','sp_test_18');</v>
      </c>
      <c r="KM31">
        <v>18</v>
      </c>
      <c r="KN31" t="str">
        <f>"xlswrite('G:\Mi unidad\1. PROYECTOS TELLO 2022\SCM SPILL OVERS\outputs\pobreza\informalidad\1%\simulacion_2\output_tests.xlsx',spillover_test_"&amp;KM31&amp;"','sp_test_"&amp;KM31&amp;"');"</f>
        <v>xlswrite('G:\Mi unidad\1. PROYECTOS TELLO 2022\SCM SPILL OVERS\outputs\pobreza\informalidad\1%\simulacion_2\output_tests.xlsx',spillover_test_18','sp_test_18');</v>
      </c>
      <c r="KZ31">
        <v>18</v>
      </c>
      <c r="LA31" t="str">
        <f>"xlswrite('G:\Mi unidad\1. PROYECTOS TELLO 2022\SCM SPILL OVERS\outputs\pobreza\alimentos\1%\simulacion_2\output_tests.xlsx',spillover_test_"&amp;KZ31&amp;"','sp_test_"&amp;KZ31&amp;"');"</f>
        <v>xlswrite('G:\Mi unidad\1. PROYECTOS TELLO 2022\SCM SPILL OVERS\outputs\pobreza\alimentos\1%\simulacion_2\output_tests.xlsx',spillover_test_18','sp_test_18');</v>
      </c>
      <c r="LG31">
        <v>18</v>
      </c>
      <c r="LH31" t="str">
        <f>"xlswrite('G:\Mi unidad\1. PROYECTOS TELLO 2022\SCM SPILL OVERS\outputs\pobreza\jefe_hogar\1%\simulacion_2\output_tests.xlsx',spillover_test_"&amp;LG31&amp;"','sp_test_"&amp;LG31&amp;"');"</f>
        <v>xlswrite('G:\Mi unidad\1. PROYECTOS TELLO 2022\SCM SPILL OVERS\outputs\pobreza\jefe_hogar\1%\simulacion_2\output_tests.xlsx',spillover_test_18','sp_test_18');</v>
      </c>
      <c r="LN31">
        <v>18</v>
      </c>
      <c r="LO31" t="str">
        <f>"xlswrite('G:\Mi unidad\1. PROYECTOS TELLO 2022\SCM SPILL OVERS\outputs\pobreza\mujeres\1%\simulacion_2\output_tests.xlsx',spillover_test_"&amp;LN31&amp;"','sp_test_"&amp;LN31&amp;"');"</f>
        <v>xlswrite('G:\Mi unidad\1. PROYECTOS TELLO 2022\SCM SPILL OVERS\outputs\pobreza\mujeres\1%\simulacion_2\output_tests.xlsx',spillover_test_18','sp_test_18');</v>
      </c>
      <c r="LZ31">
        <v>18</v>
      </c>
      <c r="MA31" t="str">
        <f>"xlswrite('G:\Mi unidad\1. PROYECTOS TELLO 2022\SCM SPILL OVERS\outputs\pobreza\criminalidad\1%\simulacion_2\output_tests.xlsx',spillover_test_"&amp;LZ31&amp;"','sp_test_"&amp;LZ31&amp;"');"</f>
        <v>xlswrite('G:\Mi unidad\1. PROYECTOS TELLO 2022\SCM SPILL OVERS\outputs\pobreza\criminalidad\1%\simulacion_2\output_tests.xlsx',spillover_test_18','sp_test_18');</v>
      </c>
    </row>
    <row r="32" spans="1:339" x14ac:dyDescent="0.3">
      <c r="A32">
        <v>89</v>
      </c>
      <c r="B32" s="1" t="str">
        <f t="shared" si="11"/>
        <v>[data_89,provincias_89,~] = xlsread('BD_pobre_est_1_provincia_89.xlsx');</v>
      </c>
      <c r="E32" s="1" t="str">
        <f t="shared" si="12"/>
        <v>provincia_89 = unique(provincias_89(2:end,1));</v>
      </c>
      <c r="O32" s="1" t="str">
        <f t="shared" si="13"/>
        <v>pobreza_89 = reshape(data_89(:,2),T+S,N);</v>
      </c>
      <c r="T32" s="1" t="str">
        <f t="shared" si="14"/>
        <v xml:space="preserve">pobreza_89 = pobreza_89'; </v>
      </c>
      <c r="X32" s="1" t="str">
        <f t="shared" si="15"/>
        <v>tratado_89 = pobreza_89(1,:);</v>
      </c>
      <c r="AC32" s="1" t="str">
        <f t="shared" si="26"/>
        <v>pobreza_89(1,:) = [];</v>
      </c>
      <c r="AI32" s="1" t="str">
        <f t="shared" si="0"/>
        <v>pobreza_89 = [tratado_89;pobreza_89];</v>
      </c>
      <c r="AN32" s="1" t="str">
        <f t="shared" si="22"/>
        <v>Y_89 = pobreza_89; % outcome matrix</v>
      </c>
      <c r="AS32" s="1" t="str">
        <f t="shared" si="23"/>
        <v>Y_pre_89 = Y_89(:,1:T);</v>
      </c>
      <c r="AW32" s="1" t="str">
        <f t="shared" si="24"/>
        <v>Y_post_89 = Y_89(:,T+1:end);</v>
      </c>
      <c r="BA32" s="1" t="str">
        <f t="shared" si="25"/>
        <v>[a_hat_89,B_hat_89] = scm_batch(Y_pre_89);</v>
      </c>
      <c r="BF32" s="1" t="str">
        <f t="shared" si="16"/>
        <v>synthetic_control_89 = a_hat_89(1)+B_hat_89(1,:)*Y_89;</v>
      </c>
      <c r="BL32">
        <v>23</v>
      </c>
      <c r="BM32" s="1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158</v>
      </c>
      <c r="CV32">
        <v>23</v>
      </c>
      <c r="CW32" t="s">
        <v>159</v>
      </c>
      <c r="DA32">
        <v>23</v>
      </c>
      <c r="DB32" t="s">
        <v>159</v>
      </c>
      <c r="DF32">
        <v>23</v>
      </c>
      <c r="DG32" t="s">
        <v>159</v>
      </c>
      <c r="DK32" s="1" t="str">
        <f t="shared" si="17"/>
        <v>M_hat_89 = (eye(N)-B_hat_89)'*(eye(N)-B_hat_89);</v>
      </c>
      <c r="DQ32" s="1" t="str">
        <f t="shared" si="18"/>
        <v>synthetic_control_sp_89 = a_hat_89(1)+B_hat_89(1,:)*Y_89;</v>
      </c>
      <c r="DW32" s="1" t="s">
        <v>69</v>
      </c>
      <c r="EA32">
        <v>16</v>
      </c>
      <c r="EB32" s="1" t="str">
        <f>"synthetic_control_sp_"&amp;EA32&amp;"(T+s) = Y_"&amp;EA32&amp;"(1,T+s)-alpha1_hat_vec_"&amp;EA32&amp;"(s);"</f>
        <v>synthetic_control_sp_16(T+s) = Y_16(1,T+s)-alpha1_hat_vec_16(s);</v>
      </c>
      <c r="EL32" s="1" t="str">
        <f t="shared" si="19"/>
        <v>synthetic_control_89=synthetic_control_89'</v>
      </c>
      <c r="EQ32" s="1" t="str">
        <f t="shared" si="20"/>
        <v>synthetic_control_sp_89=synthetic_control_sp_89'</v>
      </c>
      <c r="EV32" s="1" t="str">
        <f t="shared" si="21"/>
        <v>tratado_89=tratado_89'</v>
      </c>
      <c r="EZ32" s="1" t="str">
        <f t="shared" si="1"/>
        <v>xlswrite('G:\Mi unidad\1. PROYECTOS TELLO 2022\SCM SPILL OVERS\outputs\pobreza\distancia_centro_salud\1%\simulacion_2\synthetic_control_outputs.xlsx',synthetic_control_89,89)</v>
      </c>
      <c r="FG32" s="1" t="str">
        <f t="shared" si="2"/>
        <v>xlswrite('G:\Mi unidad\1. PROYECTOS TELLO 2022\SCM SPILL OVERS\outputs\pobreza\informalidad\1%\simulacion_2\synthetic_control_outputs.xlsx',synthetic_control_89,89)</v>
      </c>
      <c r="FM32" s="1" t="str">
        <f t="shared" si="3"/>
        <v>xlswrite('G:\Mi unidad\1. PROYECTOS TELLO 2022\SCM SPILL OVERS\outputs\pobreza\densidad\1%\simulacion_2\synthetic_control_outputs.xlsx',synthetic_control_89,89)</v>
      </c>
      <c r="FT32" s="1" t="str">
        <f t="shared" si="4"/>
        <v>xlswrite('G:\Mi unidad\1. PROYECTOS TELLO 2022\SCM SPILL OVERS\outputs\pobreza\bajo_niv_educ\1%\simulacion_2\synthetic_control_outputs.xlsx',synthetic_control_89,89)</v>
      </c>
      <c r="FZ32" s="1" t="str">
        <f t="shared" si="5"/>
        <v>xlswrite('G:\Mi unidad\1. PROYECTOS TELLO 2022\SCM SPILL OVERS\outputs\pobreza\bajo_ingreso\1%\simulacion_2\synthetic_control_outputs.xlsx',synthetic_control_89,89)</v>
      </c>
      <c r="GF32" s="1" t="str">
        <f t="shared" si="6"/>
        <v>xlswrite('G:\Mi unidad\1. PROYECTOS TELLO 2022\SCM SPILL OVERS\outputs\pobreza\densidad_g\1%\simulacion_2\synthetic_control_outputs.xlsx',synthetic_control_89,89)</v>
      </c>
      <c r="GN32" s="1" t="str">
        <f t="shared" si="7"/>
        <v>xlswrite('G:\Mi unidad\1. PROYECTOS TELLO 2022\SCM SPILL OVERS\outputs\pobreza\alimentos\1%\simulacion_2\synthetic_control_outputs.xlsx',synthetic_control_89,89);</v>
      </c>
      <c r="GU32" s="1" t="str">
        <f t="shared" si="8"/>
        <v>xlswrite('G:\Mi unidad\1. PROYECTOS TELLO 2022\SCM SPILL OVERS\outputs\pobreza\jefe_hogar\1%\simulacion_2\synthetic_control_outputs.xlsx',synthetic_control_89,89);</v>
      </c>
      <c r="HA32" s="1" t="str">
        <f t="shared" si="9"/>
        <v>xlswrite('G:\Mi unidad\1. PROYECTOS TELLO 2022\SCM SPILL OVERS\outputs\pobreza\mujeres\1%\simulacion_2\synthetic_control_outputs.xlsx',synthetic_control_89,89);</v>
      </c>
      <c r="HG32" s="1" t="str">
        <f t="shared" si="10"/>
        <v>xlswrite('G:\Mi unidad\1. PROYECTOS TELLO 2022\SCM SPILL OVERS\outputs\pobreza\criminalidad\1%\simulacion_2\synthetic_control_outputs.xlsx',synthetic_control_89,89);</v>
      </c>
      <c r="HN32">
        <v>16</v>
      </c>
      <c r="HO32" t="str">
        <f>"ub_vec_"&amp;HN32&amp;" = zeros(1,S);"</f>
        <v>ub_vec_16 = zeros(1,S);</v>
      </c>
      <c r="HU32">
        <v>17</v>
      </c>
      <c r="HV32" t="s">
        <v>18</v>
      </c>
      <c r="IB32">
        <v>23</v>
      </c>
      <c r="IC32" t="str">
        <f>"xlswrite('G:\Mi unidad\1. PROYECTOS TELLO 2022\SCM SPILL OVERS\outputs\pobreza\bajo_niv_educ\1%\simulacion_2\output_tests.xlsx',lb_vec_"&amp;IB32&amp;"','lb_vec_"&amp;IB32&amp;"');"</f>
        <v>xlswrite('G:\Mi unidad\1. PROYECTOS TELLO 2022\SCM SPILL OVERS\outputs\pobreza\bajo_niv_educ\1%\simulacion_2\output_tests.xlsx',lb_vec_23','lb_vec_23');</v>
      </c>
      <c r="IP32">
        <v>23</v>
      </c>
      <c r="IQ32" t="str">
        <f>"xlswrite('G:\Mi unidad\1. PROYECTOS TELLO 2022\SCM SPILL OVERS\outputs\pobreza\bajo_ingreso\1%\simulacion_2\output_tests.xlsx',lb_vec_"&amp;IP32&amp;"','lb_vec_"&amp;IP32&amp;"');"</f>
        <v>xlswrite('G:\Mi unidad\1. PROYECTOS TELLO 2022\SCM SPILL OVERS\outputs\pobreza\bajo_ingreso\1%\simulacion_2\output_tests.xlsx',lb_vec_23','lb_vec_23');</v>
      </c>
      <c r="JB32">
        <v>23</v>
      </c>
      <c r="JC32" t="str">
        <f>"xlswrite('G:\Mi unidad\1. PROYECTOS TELLO 2022\SCM SPILL OVERS\outputs\pobreza\densidad\1%\simulacion_2\output_tests.xlsx',lb_vec_"&amp;JB32&amp;"','lb_vec_"&amp;JB32&amp;"');"</f>
        <v>xlswrite('G:\Mi unidad\1. PROYECTOS TELLO 2022\SCM SPILL OVERS\outputs\pobreza\densidad\1%\simulacion_2\output_tests.xlsx',lb_vec_23','lb_vec_23');</v>
      </c>
      <c r="JN32">
        <v>23</v>
      </c>
      <c r="JO32" t="str">
        <f>"xlswrite('G:\Mi unidad\1. PROYECTOS TELLO 2022\SCM SPILL OVERS\outputs\pobreza\densidad_g\1%\simulacion_2\output_tests.xlsx',lb_vec_"&amp;JN32&amp;"','lb_vec_"&amp;JN32&amp;"');"</f>
        <v>xlswrite('G:\Mi unidad\1. PROYECTOS TELLO 2022\SCM SPILL OVERS\outputs\pobreza\densidad_g\1%\simulacion_2\output_tests.xlsx',lb_vec_23','lb_vec_23');</v>
      </c>
      <c r="JZ32">
        <v>23</v>
      </c>
      <c r="KA32" t="str">
        <f>"xlswrite('G:\Mi unidad\1. PROYECTOS TELLO 2022\SCM SPILL OVERS\outputs\pobreza\distancia_centro_salud\1%\simulacion_2\output_tests.xlsx',lb_vec_"&amp;JZ32&amp;"','lb_vec_"&amp;JZ32&amp;"');"</f>
        <v>xlswrite('G:\Mi unidad\1. PROYECTOS TELLO 2022\SCM SPILL OVERS\outputs\pobreza\distancia_centro_salud\1%\simulacion_2\output_tests.xlsx',lb_vec_23','lb_vec_23');</v>
      </c>
      <c r="KM32">
        <v>23</v>
      </c>
      <c r="KN32" t="str">
        <f>"xlswrite('G:\Mi unidad\1. PROYECTOS TELLO 2022\SCM SPILL OVERS\outputs\pobreza\informalidad\1%\simulacion_2\output_tests.xlsx',lb_vec_"&amp;KM32&amp;"','lb_vec_"&amp;KM32&amp;"');"</f>
        <v>xlswrite('G:\Mi unidad\1. PROYECTOS TELLO 2022\SCM SPILL OVERS\outputs\pobreza\informalidad\1%\simulacion_2\output_tests.xlsx',lb_vec_23','lb_vec_23');</v>
      </c>
      <c r="KZ32">
        <v>23</v>
      </c>
      <c r="LA32" t="str">
        <f>"xlswrite('G:\Mi unidad\1. PROYECTOS TELLO 2022\SCM SPILL OVERS\outputs\pobreza\alimentos\1%\simulacion_2\output_tests.xlsx',lb_vec_"&amp;KZ32&amp;"','lb_vec_"&amp;KZ32&amp;"');"</f>
        <v>xlswrite('G:\Mi unidad\1. PROYECTOS TELLO 2022\SCM SPILL OVERS\outputs\pobreza\alimentos\1%\simulacion_2\output_tests.xlsx',lb_vec_23','lb_vec_23');</v>
      </c>
      <c r="LG32">
        <v>23</v>
      </c>
      <c r="LH32" t="str">
        <f>"xlswrite('G:\Mi unidad\1. PROYECTOS TELLO 2022\SCM SPILL OVERS\outputs\pobreza\jefe_hogar\1%\simulacion_2\output_tests.xlsx',lb_vec_"&amp;LG32&amp;"','lb_vec_"&amp;LG32&amp;"');"</f>
        <v>xlswrite('G:\Mi unidad\1. PROYECTOS TELLO 2022\SCM SPILL OVERS\outputs\pobreza\jefe_hogar\1%\simulacion_2\output_tests.xlsx',lb_vec_23','lb_vec_23');</v>
      </c>
      <c r="LN32">
        <v>23</v>
      </c>
      <c r="LO32" t="str">
        <f>"xlswrite('G:\Mi unidad\1. PROYECTOS TELLO 2022\SCM SPILL OVERS\outputs\pobreza\mujeres\1%\simulacion_2\output_tests.xlsx',lb_vec_"&amp;LN32&amp;"','lb_vec_"&amp;LN32&amp;"');"</f>
        <v>xlswrite('G:\Mi unidad\1. PROYECTOS TELLO 2022\SCM SPILL OVERS\outputs\pobreza\mujeres\1%\simulacion_2\output_tests.xlsx',lb_vec_23','lb_vec_23');</v>
      </c>
      <c r="LZ32">
        <v>23</v>
      </c>
      <c r="MA32" t="str">
        <f>"xlswrite('G:\Mi unidad\1. PROYECTOS TELLO 2022\SCM SPILL OVERS\outputs\pobreza\criminalidad\1%\simulacion_2\output_tests.xlsx',lb_vec_"&amp;LZ32&amp;"','lb_vec_"&amp;LZ32&amp;"');"</f>
        <v>xlswrite('G:\Mi unidad\1. PROYECTOS TELLO 2022\SCM SPILL OVERS\outputs\pobreza\criminalidad\1%\simulacion_2\output_tests.xlsx',lb_vec_23','lb_vec_23');</v>
      </c>
    </row>
    <row r="33" spans="1:339" x14ac:dyDescent="0.3">
      <c r="A33">
        <v>91</v>
      </c>
      <c r="B33" s="1" t="str">
        <f t="shared" si="11"/>
        <v>[data_91,provincias_91,~] = xlsread('BD_pobre_est_1_provincia_91.xlsx');</v>
      </c>
      <c r="E33" s="1" t="str">
        <f t="shared" si="12"/>
        <v>provincia_91 = unique(provincias_91(2:end,1));</v>
      </c>
      <c r="O33" s="1" t="str">
        <f t="shared" si="13"/>
        <v>pobreza_91 = reshape(data_91(:,2),T+S,N);</v>
      </c>
      <c r="T33" s="1" t="str">
        <f t="shared" si="14"/>
        <v xml:space="preserve">pobreza_91 = pobreza_91'; </v>
      </c>
      <c r="X33" s="1" t="str">
        <f t="shared" si="15"/>
        <v>tratado_91 = pobreza_91(1,:);</v>
      </c>
      <c r="AC33" s="1" t="str">
        <f t="shared" si="26"/>
        <v>pobreza_91(1,:) = [];</v>
      </c>
      <c r="AI33" s="1" t="str">
        <f t="shared" si="0"/>
        <v>pobreza_91 = [tratado_91;pobreza_91];</v>
      </c>
      <c r="AN33" s="1" t="str">
        <f t="shared" si="22"/>
        <v>Y_91 = pobreza_91; % outcome matrix</v>
      </c>
      <c r="AS33" s="1" t="str">
        <f t="shared" si="23"/>
        <v>Y_pre_91 = Y_91(:,1:T);</v>
      </c>
      <c r="AW33" s="1" t="str">
        <f t="shared" si="24"/>
        <v>Y_post_91 = Y_91(:,T+1:end);</v>
      </c>
      <c r="BA33" s="1" t="str">
        <f t="shared" si="25"/>
        <v>[a_hat_91,B_hat_91] = scm_batch(Y_pre_91);</v>
      </c>
      <c r="BF33" s="1" t="str">
        <f t="shared" si="16"/>
        <v>synthetic_control_91 = a_hat_91(1)+B_hat_91(1,:)*Y_91;</v>
      </c>
      <c r="BL33">
        <v>23</v>
      </c>
      <c r="BM33" s="1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152</v>
      </c>
      <c r="CV33">
        <v>23</v>
      </c>
      <c r="CW33" t="s">
        <v>158</v>
      </c>
      <c r="DA33">
        <v>23</v>
      </c>
      <c r="DB33" t="s">
        <v>158</v>
      </c>
      <c r="DF33">
        <v>23</v>
      </c>
      <c r="DG33" t="s">
        <v>158</v>
      </c>
      <c r="DK33" s="1" t="str">
        <f t="shared" si="17"/>
        <v>M_hat_91 = (eye(N)-B_hat_91)'*(eye(N)-B_hat_91);</v>
      </c>
      <c r="DQ33" s="1" t="str">
        <f t="shared" si="18"/>
        <v>synthetic_control_sp_91 = a_hat_91(1)+B_hat_91(1,:)*Y_91;</v>
      </c>
      <c r="DW33" s="1" t="s">
        <v>70</v>
      </c>
      <c r="EA33">
        <v>16</v>
      </c>
      <c r="EB33" s="3" t="s">
        <v>18</v>
      </c>
      <c r="EL33" s="1" t="str">
        <f t="shared" si="19"/>
        <v>synthetic_control_91=synthetic_control_91'</v>
      </c>
      <c r="EQ33" s="1" t="str">
        <f t="shared" si="20"/>
        <v>synthetic_control_sp_91=synthetic_control_sp_91'</v>
      </c>
      <c r="EV33" s="1" t="str">
        <f t="shared" si="21"/>
        <v>tratado_91=tratado_91'</v>
      </c>
      <c r="EZ33" s="1" t="str">
        <f t="shared" si="1"/>
        <v>xlswrite('G:\Mi unidad\1. PROYECTOS TELLO 2022\SCM SPILL OVERS\outputs\pobreza\distancia_centro_salud\1%\simulacion_2\synthetic_control_outputs.xlsx',synthetic_control_91,91)</v>
      </c>
      <c r="FG33" s="1" t="str">
        <f t="shared" si="2"/>
        <v>xlswrite('G:\Mi unidad\1. PROYECTOS TELLO 2022\SCM SPILL OVERS\outputs\pobreza\informalidad\1%\simulacion_2\synthetic_control_outputs.xlsx',synthetic_control_91,91)</v>
      </c>
      <c r="FM33" s="1" t="str">
        <f t="shared" si="3"/>
        <v>xlswrite('G:\Mi unidad\1. PROYECTOS TELLO 2022\SCM SPILL OVERS\outputs\pobreza\densidad\1%\simulacion_2\synthetic_control_outputs.xlsx',synthetic_control_91,91)</v>
      </c>
      <c r="FT33" s="1" t="str">
        <f t="shared" si="4"/>
        <v>xlswrite('G:\Mi unidad\1. PROYECTOS TELLO 2022\SCM SPILL OVERS\outputs\pobreza\bajo_niv_educ\1%\simulacion_2\synthetic_control_outputs.xlsx',synthetic_control_91,91)</v>
      </c>
      <c r="FZ33" s="1" t="str">
        <f t="shared" si="5"/>
        <v>xlswrite('G:\Mi unidad\1. PROYECTOS TELLO 2022\SCM SPILL OVERS\outputs\pobreza\bajo_ingreso\1%\simulacion_2\synthetic_control_outputs.xlsx',synthetic_control_91,91)</v>
      </c>
      <c r="GF33" s="1" t="str">
        <f t="shared" si="6"/>
        <v>xlswrite('G:\Mi unidad\1. PROYECTOS TELLO 2022\SCM SPILL OVERS\outputs\pobreza\densidad_g\1%\simulacion_2\synthetic_control_outputs.xlsx',synthetic_control_91,91)</v>
      </c>
      <c r="GN33" s="1" t="str">
        <f t="shared" si="7"/>
        <v>xlswrite('G:\Mi unidad\1. PROYECTOS TELLO 2022\SCM SPILL OVERS\outputs\pobreza\alimentos\1%\simulacion_2\synthetic_control_outputs.xlsx',synthetic_control_91,91);</v>
      </c>
      <c r="GU33" s="1" t="str">
        <f t="shared" si="8"/>
        <v>xlswrite('G:\Mi unidad\1. PROYECTOS TELLO 2022\SCM SPILL OVERS\outputs\pobreza\jefe_hogar\1%\simulacion_2\synthetic_control_outputs.xlsx',synthetic_control_91,91);</v>
      </c>
      <c r="HA33" s="1" t="str">
        <f t="shared" si="9"/>
        <v>xlswrite('G:\Mi unidad\1. PROYECTOS TELLO 2022\SCM SPILL OVERS\outputs\pobreza\mujeres\1%\simulacion_2\synthetic_control_outputs.xlsx',synthetic_control_91,91);</v>
      </c>
      <c r="HG33" s="1" t="str">
        <f t="shared" si="10"/>
        <v>xlswrite('G:\Mi unidad\1. PROYECTOS TELLO 2022\SCM SPILL OVERS\outputs\pobreza\criminalidad\1%\simulacion_2\synthetic_control_outputs.xlsx',synthetic_control_91,91);</v>
      </c>
      <c r="HN33">
        <v>16</v>
      </c>
      <c r="HO33" t="s">
        <v>35</v>
      </c>
      <c r="HU33">
        <v>18</v>
      </c>
      <c r="HV33" t="str">
        <f>"spillover_test_"&amp;HU33&amp;" = zeros(1,S);"</f>
        <v>spillover_test_18 = zeros(1,S);</v>
      </c>
      <c r="IB33">
        <v>23</v>
      </c>
      <c r="IC33" t="str">
        <f>"xlswrite('G:\Mi unidad\1. PROYECTOS TELLO 2022\SCM SPILL OVERS\outputs\pobreza\bajo_niv_educ\1%\simulacion_2\output_tests.xlsx',ub_vec_"&amp;IB33&amp;"','ub_vec_"&amp;IB33&amp;"');"</f>
        <v>xlswrite('G:\Mi unidad\1. PROYECTOS TELLO 2022\SCM SPILL OVERS\outputs\pobreza\bajo_niv_educ\1%\simulacion_2\output_tests.xlsx',ub_vec_23','ub_vec_23');</v>
      </c>
      <c r="IP33">
        <v>23</v>
      </c>
      <c r="IQ33" t="str">
        <f>"xlswrite('G:\Mi unidad\1. PROYECTOS TELLO 2022\SCM SPILL OVERS\outputs\pobreza\bajo_ingreso\1%\simulacion_2\output_tests.xlsx',ub_vec_"&amp;IP33&amp;"','ub_vec_"&amp;IP33&amp;"');"</f>
        <v>xlswrite('G:\Mi unidad\1. PROYECTOS TELLO 2022\SCM SPILL OVERS\outputs\pobreza\bajo_ingreso\1%\simulacion_2\output_tests.xlsx',ub_vec_23','ub_vec_23');</v>
      </c>
      <c r="JB33">
        <v>23</v>
      </c>
      <c r="JC33" t="str">
        <f>"xlswrite('G:\Mi unidad\1. PROYECTOS TELLO 2022\SCM SPILL OVERS\outputs\pobreza\densidad\1%\simulacion_2\output_tests.xlsx',ub_vec_"&amp;JB33&amp;"','ub_vec_"&amp;JB33&amp;"');"</f>
        <v>xlswrite('G:\Mi unidad\1. PROYECTOS TELLO 2022\SCM SPILL OVERS\outputs\pobreza\densidad\1%\simulacion_2\output_tests.xlsx',ub_vec_23','ub_vec_23');</v>
      </c>
      <c r="JN33">
        <v>23</v>
      </c>
      <c r="JO33" t="str">
        <f>"xlswrite('G:\Mi unidad\1. PROYECTOS TELLO 2022\SCM SPILL OVERS\outputs\pobreza\densidad_g\1%\simulacion_2\output_tests.xlsx',ub_vec_"&amp;JN33&amp;"','ub_vec_"&amp;JN33&amp;"');"</f>
        <v>xlswrite('G:\Mi unidad\1. PROYECTOS TELLO 2022\SCM SPILL OVERS\outputs\pobreza\densidad_g\1%\simulacion_2\output_tests.xlsx',ub_vec_23','ub_vec_23');</v>
      </c>
      <c r="JZ33">
        <v>23</v>
      </c>
      <c r="KA33" t="str">
        <f>"xlswrite('G:\Mi unidad\1. PROYECTOS TELLO 2022\SCM SPILL OVERS\outputs\pobreza\distancia_centro_salud\1%\simulacion_2\output_tests.xlsx',ub_vec_"&amp;JZ33&amp;"','ub_vec_"&amp;JZ33&amp;"');"</f>
        <v>xlswrite('G:\Mi unidad\1. PROYECTOS TELLO 2022\SCM SPILL OVERS\outputs\pobreza\distancia_centro_salud\1%\simulacion_2\output_tests.xlsx',ub_vec_23','ub_vec_23');</v>
      </c>
      <c r="KM33">
        <v>23</v>
      </c>
      <c r="KN33" t="str">
        <f>"xlswrite('G:\Mi unidad\1. PROYECTOS TELLO 2022\SCM SPILL OVERS\outputs\pobreza\informalidad\1%\simulacion_2\output_tests.xlsx',ub_vec_"&amp;KM33&amp;"','ub_vec_"&amp;KM33&amp;"');"</f>
        <v>xlswrite('G:\Mi unidad\1. PROYECTOS TELLO 2022\SCM SPILL OVERS\outputs\pobreza\informalidad\1%\simulacion_2\output_tests.xlsx',ub_vec_23','ub_vec_23');</v>
      </c>
      <c r="KZ33">
        <v>23</v>
      </c>
      <c r="LA33" t="str">
        <f>"xlswrite('G:\Mi unidad\1. PROYECTOS TELLO 2022\SCM SPILL OVERS\outputs\pobreza\alimentos\1%\simulacion_2\output_tests.xlsx',ub_vec_"&amp;KZ33&amp;"','ub_vec_"&amp;KZ33&amp;"');"</f>
        <v>xlswrite('G:\Mi unidad\1. PROYECTOS TELLO 2022\SCM SPILL OVERS\outputs\pobreza\alimentos\1%\simulacion_2\output_tests.xlsx',ub_vec_23','ub_vec_23');</v>
      </c>
      <c r="LG33">
        <v>23</v>
      </c>
      <c r="LH33" t="str">
        <f>"xlswrite('G:\Mi unidad\1. PROYECTOS TELLO 2022\SCM SPILL OVERS\outputs\pobreza\jefe_hogar\1%\simulacion_2\output_tests.xlsx',ub_vec_"&amp;LG33&amp;"','ub_vec_"&amp;LG33&amp;"');"</f>
        <v>xlswrite('G:\Mi unidad\1. PROYECTOS TELLO 2022\SCM SPILL OVERS\outputs\pobreza\jefe_hogar\1%\simulacion_2\output_tests.xlsx',ub_vec_23','ub_vec_23');</v>
      </c>
      <c r="LN33">
        <v>23</v>
      </c>
      <c r="LO33" t="str">
        <f>"xlswrite('G:\Mi unidad\1. PROYECTOS TELLO 2022\SCM SPILL OVERS\outputs\pobreza\mujeres\1%\simulacion_2\output_tests.xlsx',ub_vec_"&amp;LN33&amp;"','ub_vec_"&amp;LN33&amp;"');"</f>
        <v>xlswrite('G:\Mi unidad\1. PROYECTOS TELLO 2022\SCM SPILL OVERS\outputs\pobreza\mujeres\1%\simulacion_2\output_tests.xlsx',ub_vec_23','ub_vec_23');</v>
      </c>
      <c r="LZ33">
        <v>23</v>
      </c>
      <c r="MA33" t="str">
        <f>"xlswrite('G:\Mi unidad\1. PROYECTOS TELLO 2022\SCM SPILL OVERS\outputs\pobreza\criminalidad\1%\simulacion_2\output_tests.xlsx',ub_vec_"&amp;LZ33&amp;"','ub_vec_"&amp;LZ33&amp;"');"</f>
        <v>xlswrite('G:\Mi unidad\1. PROYECTOS TELLO 2022\SCM SPILL OVERS\outputs\pobreza\criminalidad\1%\simulacion_2\output_tests.xlsx',ub_vec_23','ub_vec_23');</v>
      </c>
    </row>
    <row r="34" spans="1:339" x14ac:dyDescent="0.3">
      <c r="A34">
        <v>92</v>
      </c>
      <c r="B34" s="1" t="str">
        <f t="shared" si="11"/>
        <v>[data_92,provincias_92,~] = xlsread('BD_pobre_est_1_provincia_92.xlsx');</v>
      </c>
      <c r="E34" s="1" t="str">
        <f t="shared" si="12"/>
        <v>provincia_92 = unique(provincias_92(2:end,1));</v>
      </c>
      <c r="O34" s="1" t="str">
        <f t="shared" si="13"/>
        <v>pobreza_92 = reshape(data_92(:,2),T+S,N);</v>
      </c>
      <c r="T34" s="1" t="str">
        <f t="shared" si="14"/>
        <v xml:space="preserve">pobreza_92 = pobreza_92'; </v>
      </c>
      <c r="X34" s="1" t="str">
        <f t="shared" si="15"/>
        <v>tratado_92 = pobreza_92(1,:);</v>
      </c>
      <c r="AC34" s="1" t="str">
        <f t="shared" si="26"/>
        <v>pobreza_92(1,:) = [];</v>
      </c>
      <c r="AI34" s="1" t="str">
        <f t="shared" si="0"/>
        <v>pobreza_92 = [tratado_92;pobreza_92];</v>
      </c>
      <c r="AN34" s="1" t="str">
        <f t="shared" si="22"/>
        <v>Y_92 = pobreza_92; % outcome matrix</v>
      </c>
      <c r="AS34" s="1" t="str">
        <f t="shared" si="23"/>
        <v>Y_pre_92 = Y_92(:,1:T);</v>
      </c>
      <c r="AW34" s="1" t="str">
        <f t="shared" si="24"/>
        <v>Y_post_92 = Y_92(:,T+1:end);</v>
      </c>
      <c r="BA34" s="1" t="str">
        <f t="shared" si="25"/>
        <v>[a_hat_92,B_hat_92] = scm_batch(Y_pre_92);</v>
      </c>
      <c r="BF34" s="1" t="str">
        <f t="shared" si="16"/>
        <v>synthetic_control_92 = a_hat_92(1)+B_hat_92(1,:)*Y_92;</v>
      </c>
      <c r="BL34">
        <v>23</v>
      </c>
      <c r="BM34" s="1" t="str">
        <f>"A_"&amp;BL32&amp;"(:,ind_"&amp;BL32&amp;" == 0) = [];"</f>
        <v>A_23(:,ind_23 == 0) = [];</v>
      </c>
      <c r="BR34">
        <v>23</v>
      </c>
      <c r="BS34" s="1" t="str">
        <f>"ind_"&amp;BR32&amp;" = xlsread('spillover_bajo_niv_educ_"&amp;BR32&amp;".xlsx')"</f>
        <v>ind_23 = xlsread('spillover_bajo_niv_educ_23.xlsx')</v>
      </c>
      <c r="BX34">
        <v>23</v>
      </c>
      <c r="BY34" s="1" t="str">
        <f>"ind_"&amp;BX32&amp;" = xlsread('spillover_bajo_ingreso_"&amp;BX32&amp;".xlsx')"</f>
        <v>ind_23 = xlsread('spillover_bajo_ingreso_23.xlsx')</v>
      </c>
      <c r="CD34">
        <v>23</v>
      </c>
      <c r="CE34" s="1" t="str">
        <f>"ind_"&amp;CD32&amp;" = xlsread('spillover_densidad_"&amp;CD32&amp;".xlsx')"</f>
        <v>ind_23 = xlsread('spillover_densidad_23.xlsx')</v>
      </c>
      <c r="CJ34">
        <v>23</v>
      </c>
      <c r="CK34" s="1" t="str">
        <f>"ind_"&amp;CJ32&amp;" = xlsread('spillover_tiempo_cs_"&amp;CJ32&amp;".xlsx')"</f>
        <v>ind_23 = xlsread('spillover_tiempo_cs_23.xlsx')</v>
      </c>
      <c r="CQ34">
        <v>23</v>
      </c>
      <c r="CR34" t="s">
        <v>156</v>
      </c>
      <c r="CV34">
        <v>23</v>
      </c>
      <c r="CW34" t="s">
        <v>160</v>
      </c>
      <c r="DA34">
        <v>23</v>
      </c>
      <c r="DB34" t="s">
        <v>161</v>
      </c>
      <c r="DF34">
        <v>23</v>
      </c>
      <c r="DG34" t="s">
        <v>162</v>
      </c>
      <c r="DK34" s="1" t="str">
        <f t="shared" si="17"/>
        <v>M_hat_92 = (eye(N)-B_hat_92)'*(eye(N)-B_hat_92);</v>
      </c>
      <c r="DQ34" s="1" t="str">
        <f t="shared" si="18"/>
        <v>synthetic_control_sp_92 = a_hat_92(1)+B_hat_92(1,:)*Y_92;</v>
      </c>
      <c r="DW34" s="1" t="s">
        <v>71</v>
      </c>
      <c r="EA34">
        <v>17</v>
      </c>
      <c r="EB34" s="3" t="str">
        <f>"%PROVINCIA "&amp;EA34</f>
        <v>%PROVINCIA 17</v>
      </c>
      <c r="EL34" s="1" t="str">
        <f t="shared" si="19"/>
        <v>synthetic_control_92=synthetic_control_92'</v>
      </c>
      <c r="EQ34" s="1" t="str">
        <f t="shared" si="20"/>
        <v>synthetic_control_sp_92=synthetic_control_sp_92'</v>
      </c>
      <c r="EV34" s="1" t="str">
        <f t="shared" si="21"/>
        <v>tratado_92=tratado_92'</v>
      </c>
      <c r="EZ34" s="1" t="str">
        <f t="shared" ref="EZ34:EZ60" si="27">"xlswrite('G:\Mi unidad\1. PROYECTOS TELLO 2022\SCM SPILL OVERS\outputs\pobreza\distancia_centro_salud\1%\simulacion_2\synthetic_control_outputs.xlsx',synthetic_control_"&amp;$A34&amp;","&amp;$A34&amp;")"</f>
        <v>xlswrite('G:\Mi unidad\1. PROYECTOS TELLO 2022\SCM SPILL OVERS\outputs\pobreza\distancia_centro_salud\1%\simulacion_2\synthetic_control_outputs.xlsx',synthetic_control_92,92)</v>
      </c>
      <c r="FG34" s="1" t="str">
        <f t="shared" ref="FG34:FG60" si="28">"xlswrite('G:\Mi unidad\1. PROYECTOS TELLO 2022\SCM SPILL OVERS\outputs\pobreza\informalidad\1%\simulacion_2\synthetic_control_outputs.xlsx',synthetic_control_"&amp;$A34&amp;","&amp;$A34&amp;")"</f>
        <v>xlswrite('G:\Mi unidad\1. PROYECTOS TELLO 2022\SCM SPILL OVERS\outputs\pobreza\informalidad\1%\simulacion_2\synthetic_control_outputs.xlsx',synthetic_control_92,92)</v>
      </c>
      <c r="FM34" s="1" t="str">
        <f t="shared" ref="FM34:FM60" si="29">"xlswrite('G:\Mi unidad\1. PROYECTOS TELLO 2022\SCM SPILL OVERS\outputs\pobreza\densidad\1%\simulacion_2\synthetic_control_outputs.xlsx',synthetic_control_"&amp;$A34&amp;","&amp;$A34&amp;")"</f>
        <v>xlswrite('G:\Mi unidad\1. PROYECTOS TELLO 2022\SCM SPILL OVERS\outputs\pobreza\densidad\1%\simulacion_2\synthetic_control_outputs.xlsx',synthetic_control_92,92)</v>
      </c>
      <c r="FT34" s="1" t="str">
        <f t="shared" ref="FT34:FT60" si="30">"xlswrite('G:\Mi unidad\1. PROYECTOS TELLO 2022\SCM SPILL OVERS\outputs\pobreza\bajo_niv_educ\1%\simulacion_2\synthetic_control_outputs.xlsx',synthetic_control_"&amp;$A34&amp;","&amp;$A34&amp;")"</f>
        <v>xlswrite('G:\Mi unidad\1. PROYECTOS TELLO 2022\SCM SPILL OVERS\outputs\pobreza\bajo_niv_educ\1%\simulacion_2\synthetic_control_outputs.xlsx',synthetic_control_92,92)</v>
      </c>
      <c r="FZ34" s="1" t="str">
        <f t="shared" ref="FZ34:FZ60" si="31">"xlswrite('G:\Mi unidad\1. PROYECTOS TELLO 2022\SCM SPILL OVERS\outputs\pobreza\bajo_ingreso\1%\simulacion_2\synthetic_control_outputs.xlsx',synthetic_control_"&amp;$A34&amp;","&amp;$A34&amp;")"</f>
        <v>xlswrite('G:\Mi unidad\1. PROYECTOS TELLO 2022\SCM SPILL OVERS\outputs\pobreza\bajo_ingreso\1%\simulacion_2\synthetic_control_outputs.xlsx',synthetic_control_92,92)</v>
      </c>
      <c r="GF34" s="1" t="str">
        <f t="shared" ref="GF34:GF60" si="32">"xlswrite('G:\Mi unidad\1. PROYECTOS TELLO 2022\SCM SPILL OVERS\outputs\pobreza\densidad_g\1%\simulacion_2\synthetic_control_outputs.xlsx',synthetic_control_"&amp;$A34&amp;","&amp;$A34&amp;")"</f>
        <v>xlswrite('G:\Mi unidad\1. PROYECTOS TELLO 2022\SCM SPILL OVERS\outputs\pobreza\densidad_g\1%\simulacion_2\synthetic_control_outputs.xlsx',synthetic_control_92,92)</v>
      </c>
      <c r="GN34" s="1" t="str">
        <f t="shared" ref="GN34:GN60" si="33">"xlswrite('G:\Mi unidad\1. PROYECTOS TELLO 2022\SCM SPILL OVERS\outputs\pobreza\alimentos\1%\simulacion_2\synthetic_control_outputs.xlsx',synthetic_control_"&amp;$A34&amp;","&amp;$A34&amp;");"</f>
        <v>xlswrite('G:\Mi unidad\1. PROYECTOS TELLO 2022\SCM SPILL OVERS\outputs\pobreza\alimentos\1%\simulacion_2\synthetic_control_outputs.xlsx',synthetic_control_92,92);</v>
      </c>
      <c r="GU34" s="1" t="str">
        <f t="shared" ref="GU34:GU60" si="34">"xlswrite('G:\Mi unidad\1. PROYECTOS TELLO 2022\SCM SPILL OVERS\outputs\pobreza\jefe_hogar\1%\simulacion_2\synthetic_control_outputs.xlsx',synthetic_control_"&amp;$A34&amp;","&amp;$A34&amp;");"</f>
        <v>xlswrite('G:\Mi unidad\1. PROYECTOS TELLO 2022\SCM SPILL OVERS\outputs\pobreza\jefe_hogar\1%\simulacion_2\synthetic_control_outputs.xlsx',synthetic_control_92,92);</v>
      </c>
      <c r="HA34" s="1" t="str">
        <f t="shared" ref="HA34:HA60" si="35">"xlswrite('G:\Mi unidad\1. PROYECTOS TELLO 2022\SCM SPILL OVERS\outputs\pobreza\mujeres\1%\simulacion_2\synthetic_control_outputs.xlsx',synthetic_control_"&amp;$A34&amp;","&amp;$A34&amp;");"</f>
        <v>xlswrite('G:\Mi unidad\1. PROYECTOS TELLO 2022\SCM SPILL OVERS\outputs\pobreza\mujeres\1%\simulacion_2\synthetic_control_outputs.xlsx',synthetic_control_92,92);</v>
      </c>
      <c r="HG34" s="1" t="str">
        <f t="shared" ref="HG34:HG60" si="36">"xlswrite('G:\Mi unidad\1. PROYECTOS TELLO 2022\SCM SPILL OVERS\outputs\pobreza\criminalidad\1%\simulacion_2\synthetic_control_outputs.xlsx',synthetic_control_"&amp;$A34&amp;","&amp;$A34&amp;");"</f>
        <v>xlswrite('G:\Mi unidad\1. PROYECTOS TELLO 2022\SCM SPILL OVERS\outputs\pobreza\criminalidad\1%\simulacion_2\synthetic_control_outputs.xlsx',synthetic_control_92,92);</v>
      </c>
      <c r="HN34">
        <v>16</v>
      </c>
      <c r="HO34" t="str">
        <f>"    [p_value_"&amp;HN34&amp; ",lb_"&amp;HN34&amp;",ub_"&amp;HN34&amp;"] = sp_andrews_te(Y_pre_"&amp;HN34&amp;",pobreza_"&amp;HN34&amp;"(:,T+s),A_"&amp;HN34&amp;",C,.05);"</f>
        <v xml:space="preserve">    [p_value_16,lb_16,ub_16] = sp_andrews_te(Y_pre_16,pobreza_16(:,T+s),A_16,C,.05);</v>
      </c>
      <c r="HU34">
        <v>18</v>
      </c>
      <c r="HV34" t="s">
        <v>35</v>
      </c>
      <c r="IB34">
        <v>23</v>
      </c>
      <c r="IC34" t="str">
        <f>"xlswrite('G:\Mi unidad\1. PROYECTOS TELLO 2022\SCM SPILL OVERS\outputs\pobreza\bajo_niv_educ\1%\simulacion_2\output_tests.xlsx',p_value_vec_"&amp;IB34&amp;"','p_value_vec_"&amp;IB34&amp;"');"</f>
        <v>xlswrite('G:\Mi unidad\1. PROYECTOS TELLO 2022\SCM SPILL OVERS\outputs\pobreza\bajo_niv_educ\1%\simulacion_2\output_tests.xlsx',p_value_vec_23','p_value_vec_23');</v>
      </c>
      <c r="IP34">
        <v>23</v>
      </c>
      <c r="IQ34" t="str">
        <f>"xlswrite('G:\Mi unidad\1. PROYECTOS TELLO 2022\SCM SPILL OVERS\outputs\pobreza\bajo_ingreso\1%\simulacion_2\output_tests.xlsx',p_value_vec_"&amp;IP34&amp;"','p_value_vec_"&amp;IP34&amp;"');"</f>
        <v>xlswrite('G:\Mi unidad\1. PROYECTOS TELLO 2022\SCM SPILL OVERS\outputs\pobreza\bajo_ingreso\1%\simulacion_2\output_tests.xlsx',p_value_vec_23','p_value_vec_23');</v>
      </c>
      <c r="JB34">
        <v>23</v>
      </c>
      <c r="JC34" t="str">
        <f>"xlswrite('G:\Mi unidad\1. PROYECTOS TELLO 2022\SCM SPILL OVERS\outputs\pobreza\densidad\1%\simulacion_2\output_tests.xlsx',p_value_vec_"&amp;JB34&amp;"','p_value_vec_"&amp;JB34&amp;"');"</f>
        <v>xlswrite('G:\Mi unidad\1. PROYECTOS TELLO 2022\SCM SPILL OVERS\outputs\pobreza\densidad\1%\simulacion_2\output_tests.xlsx',p_value_vec_23','p_value_vec_23');</v>
      </c>
      <c r="JN34">
        <v>23</v>
      </c>
      <c r="JO34" t="str">
        <f>"xlswrite('G:\Mi unidad\1. PROYECTOS TELLO 2022\SCM SPILL OVERS\outputs\pobreza\densidad_g\1%\simulacion_2\output_tests.xlsx',p_value_vec_"&amp;JN34&amp;"','p_value_vec_"&amp;JN34&amp;"');"</f>
        <v>xlswrite('G:\Mi unidad\1. PROYECTOS TELLO 2022\SCM SPILL OVERS\outputs\pobreza\densidad_g\1%\simulacion_2\output_tests.xlsx',p_value_vec_23','p_value_vec_23');</v>
      </c>
      <c r="JZ34">
        <v>23</v>
      </c>
      <c r="KA34" t="str">
        <f>"xlswrite('G:\Mi unidad\1. PROYECTOS TELLO 2022\SCM SPILL OVERS\outputs\pobreza\distancia_centro_salud\1%\simulacion_2\output_tests.xlsx',p_value_vec_"&amp;JZ34&amp;"','p_value_vec_"&amp;JZ34&amp;"');"</f>
        <v>xlswrite('G:\Mi unidad\1. PROYECTOS TELLO 2022\SCM SPILL OVERS\outputs\pobreza\distancia_centro_salud\1%\simulacion_2\output_tests.xlsx',p_value_vec_23','p_value_vec_23');</v>
      </c>
      <c r="KM34">
        <v>23</v>
      </c>
      <c r="KN34" t="str">
        <f>"xlswrite('G:\Mi unidad\1. PROYECTOS TELLO 2022\SCM SPILL OVERS\outputs\pobreza\informalidad\1%\simulacion_2\output_tests.xlsx',p_value_vec_"&amp;KM34&amp;"','p_value_vec_"&amp;KM34&amp;"');"</f>
        <v>xlswrite('G:\Mi unidad\1. PROYECTOS TELLO 2022\SCM SPILL OVERS\outputs\pobreza\informalidad\1%\simulacion_2\output_tests.xlsx',p_value_vec_23','p_value_vec_23');</v>
      </c>
      <c r="KZ34">
        <v>23</v>
      </c>
      <c r="LA34" t="str">
        <f>"xlswrite('G:\Mi unidad\1. PROYECTOS TELLO 2022\SCM SPILL OVERS\outputs\pobreza\alimentos\1%\simulacion_2\output_tests.xlsx',p_value_vec_"&amp;KZ34&amp;"','p_value_vec_"&amp;KZ34&amp;"');"</f>
        <v>xlswrite('G:\Mi unidad\1. PROYECTOS TELLO 2022\SCM SPILL OVERS\outputs\pobreza\alimentos\1%\simulacion_2\output_tests.xlsx',p_value_vec_23','p_value_vec_23');</v>
      </c>
      <c r="LG34">
        <v>23</v>
      </c>
      <c r="LH34" t="str">
        <f>"xlswrite('G:\Mi unidad\1. PROYECTOS TELLO 2022\SCM SPILL OVERS\outputs\pobreza\jefe_hogar\1%\simulacion_2\output_tests.xlsx',p_value_vec_"&amp;LG34&amp;"','p_value_vec_"&amp;LG34&amp;"');"</f>
        <v>xlswrite('G:\Mi unidad\1. PROYECTOS TELLO 2022\SCM SPILL OVERS\outputs\pobreza\jefe_hogar\1%\simulacion_2\output_tests.xlsx',p_value_vec_23','p_value_vec_23');</v>
      </c>
      <c r="LN34">
        <v>23</v>
      </c>
      <c r="LO34" t="str">
        <f>"xlswrite('G:\Mi unidad\1. PROYECTOS TELLO 2022\SCM SPILL OVERS\outputs\pobreza\mujeres\1%\simulacion_2\output_tests.xlsx',p_value_vec_"&amp;LN34&amp;"','p_value_vec_"&amp;LN34&amp;"');"</f>
        <v>xlswrite('G:\Mi unidad\1. PROYECTOS TELLO 2022\SCM SPILL OVERS\outputs\pobreza\mujeres\1%\simulacion_2\output_tests.xlsx',p_value_vec_23','p_value_vec_23');</v>
      </c>
      <c r="LZ34">
        <v>23</v>
      </c>
      <c r="MA34" t="str">
        <f>"xlswrite('G:\Mi unidad\1. PROYECTOS TELLO 2022\SCM SPILL OVERS\outputs\pobreza\criminalidad\1%\simulacion_2\output_tests.xlsx',p_value_vec_"&amp;LZ34&amp;"','p_value_vec_"&amp;LZ34&amp;"');"</f>
        <v>xlswrite('G:\Mi unidad\1. PROYECTOS TELLO 2022\SCM SPILL OVERS\outputs\pobreza\criminalidad\1%\simulacion_2\output_tests.xlsx',p_value_vec_23','p_value_vec_23');</v>
      </c>
    </row>
    <row r="35" spans="1:339" x14ac:dyDescent="0.3">
      <c r="A35">
        <v>95</v>
      </c>
      <c r="B35" s="1" t="str">
        <f t="shared" si="11"/>
        <v>[data_95,provincias_95,~] = xlsread('BD_pobre_est_1_provincia_95.xlsx');</v>
      </c>
      <c r="E35" s="1" t="str">
        <f t="shared" si="12"/>
        <v>provincia_95 = unique(provincias_95(2:end,1));</v>
      </c>
      <c r="O35" s="1" t="str">
        <f t="shared" si="13"/>
        <v>pobreza_95 = reshape(data_95(:,2),T+S,N);</v>
      </c>
      <c r="T35" s="1" t="str">
        <f t="shared" si="14"/>
        <v xml:space="preserve">pobreza_95 = pobreza_95'; </v>
      </c>
      <c r="X35" s="1" t="str">
        <f t="shared" si="15"/>
        <v>tratado_95 = pobreza_95(1,:);</v>
      </c>
      <c r="AC35" s="1" t="str">
        <f t="shared" si="26"/>
        <v>pobreza_95(1,:) = [];</v>
      </c>
      <c r="AI35" s="1" t="str">
        <f t="shared" si="0"/>
        <v>pobreza_95 = [tratado_95;pobreza_95];</v>
      </c>
      <c r="AN35" s="1" t="str">
        <f t="shared" si="22"/>
        <v>Y_95 = pobreza_95; % outcome matrix</v>
      </c>
      <c r="AS35" s="1" t="str">
        <f t="shared" si="23"/>
        <v>Y_pre_95 = Y_95(:,1:T);</v>
      </c>
      <c r="AW35" s="1" t="str">
        <f t="shared" si="24"/>
        <v>Y_post_95 = Y_95(:,T+1:end);</v>
      </c>
      <c r="BA35" s="1" t="str">
        <f t="shared" si="25"/>
        <v>[a_hat_95,B_hat_95] = scm_batch(Y_pre_95);</v>
      </c>
      <c r="BF35" s="1" t="str">
        <f t="shared" si="16"/>
        <v>synthetic_control_95 = a_hat_95(1)+B_hat_95(1,:)*Y_95;</v>
      </c>
      <c r="BL35">
        <v>23</v>
      </c>
      <c r="BR35">
        <v>23</v>
      </c>
      <c r="BS35" s="1" t="str">
        <f>"A_"&amp;BR32&amp;" = eye(N);"</f>
        <v>A_23 = eye(N);</v>
      </c>
      <c r="BX35">
        <v>23</v>
      </c>
      <c r="BY35" s="1" t="str">
        <f>"A_"&amp;BX32&amp;" = eye(N);"</f>
        <v>A_23 = eye(N);</v>
      </c>
      <c r="CD35">
        <v>23</v>
      </c>
      <c r="CE35" s="1" t="str">
        <f>"A_"&amp;CD32&amp;" = eye(N);"</f>
        <v>A_23 = eye(N);</v>
      </c>
      <c r="CJ35">
        <v>23</v>
      </c>
      <c r="CK35" s="1" t="str">
        <f>"A_"&amp;CJ32&amp;" = eye(N);"</f>
        <v>A_23 = eye(N);</v>
      </c>
      <c r="CQ35">
        <v>23</v>
      </c>
      <c r="CR35" t="s">
        <v>157</v>
      </c>
      <c r="CV35">
        <v>23</v>
      </c>
      <c r="CW35" t="s">
        <v>163</v>
      </c>
      <c r="DA35">
        <v>23</v>
      </c>
      <c r="DB35" t="s">
        <v>163</v>
      </c>
      <c r="DF35">
        <v>23</v>
      </c>
      <c r="DG35" t="s">
        <v>163</v>
      </c>
      <c r="DK35" s="1" t="str">
        <f t="shared" si="17"/>
        <v>M_hat_95 = (eye(N)-B_hat_95)'*(eye(N)-B_hat_95);</v>
      </c>
      <c r="DQ35" s="1" t="str">
        <f t="shared" si="18"/>
        <v>synthetic_control_sp_95 = a_hat_95(1)+B_hat_95(1,:)*Y_95;</v>
      </c>
      <c r="DW35" s="1" t="s">
        <v>72</v>
      </c>
      <c r="EA35">
        <v>17</v>
      </c>
      <c r="EB35" s="3" t="s">
        <v>17</v>
      </c>
      <c r="EL35" s="1" t="str">
        <f t="shared" si="19"/>
        <v>synthetic_control_95=synthetic_control_95'</v>
      </c>
      <c r="EQ35" s="1" t="str">
        <f t="shared" si="20"/>
        <v>synthetic_control_sp_95=synthetic_control_sp_95'</v>
      </c>
      <c r="EV35" s="1" t="str">
        <f t="shared" si="21"/>
        <v>tratado_95=tratado_95'</v>
      </c>
      <c r="EZ35" s="1" t="str">
        <f t="shared" si="27"/>
        <v>xlswrite('G:\Mi unidad\1. PROYECTOS TELLO 2022\SCM SPILL OVERS\outputs\pobreza\distancia_centro_salud\1%\simulacion_2\synthetic_control_outputs.xlsx',synthetic_control_95,95)</v>
      </c>
      <c r="FG35" s="1" t="str">
        <f t="shared" si="28"/>
        <v>xlswrite('G:\Mi unidad\1. PROYECTOS TELLO 2022\SCM SPILL OVERS\outputs\pobreza\informalidad\1%\simulacion_2\synthetic_control_outputs.xlsx',synthetic_control_95,95)</v>
      </c>
      <c r="FM35" s="1" t="str">
        <f t="shared" si="29"/>
        <v>xlswrite('G:\Mi unidad\1. PROYECTOS TELLO 2022\SCM SPILL OVERS\outputs\pobreza\densidad\1%\simulacion_2\synthetic_control_outputs.xlsx',synthetic_control_95,95)</v>
      </c>
      <c r="FT35" s="1" t="str">
        <f t="shared" si="30"/>
        <v>xlswrite('G:\Mi unidad\1. PROYECTOS TELLO 2022\SCM SPILL OVERS\outputs\pobreza\bajo_niv_educ\1%\simulacion_2\synthetic_control_outputs.xlsx',synthetic_control_95,95)</v>
      </c>
      <c r="FZ35" s="1" t="str">
        <f t="shared" si="31"/>
        <v>xlswrite('G:\Mi unidad\1. PROYECTOS TELLO 2022\SCM SPILL OVERS\outputs\pobreza\bajo_ingreso\1%\simulacion_2\synthetic_control_outputs.xlsx',synthetic_control_95,95)</v>
      </c>
      <c r="GF35" s="1" t="str">
        <f t="shared" si="32"/>
        <v>xlswrite('G:\Mi unidad\1. PROYECTOS TELLO 2022\SCM SPILL OVERS\outputs\pobreza\densidad_g\1%\simulacion_2\synthetic_control_outputs.xlsx',synthetic_control_95,95)</v>
      </c>
      <c r="GN35" s="1" t="str">
        <f t="shared" si="33"/>
        <v>xlswrite('G:\Mi unidad\1. PROYECTOS TELLO 2022\SCM SPILL OVERS\outputs\pobreza\alimentos\1%\simulacion_2\synthetic_control_outputs.xlsx',synthetic_control_95,95);</v>
      </c>
      <c r="GU35" s="1" t="str">
        <f t="shared" si="34"/>
        <v>xlswrite('G:\Mi unidad\1. PROYECTOS TELLO 2022\SCM SPILL OVERS\outputs\pobreza\jefe_hogar\1%\simulacion_2\synthetic_control_outputs.xlsx',synthetic_control_95,95);</v>
      </c>
      <c r="HA35" s="1" t="str">
        <f t="shared" si="35"/>
        <v>xlswrite('G:\Mi unidad\1. PROYECTOS TELLO 2022\SCM SPILL OVERS\outputs\pobreza\mujeres\1%\simulacion_2\synthetic_control_outputs.xlsx',synthetic_control_95,95);</v>
      </c>
      <c r="HG35" s="1" t="str">
        <f t="shared" si="36"/>
        <v>xlswrite('G:\Mi unidad\1. PROYECTOS TELLO 2022\SCM SPILL OVERS\outputs\pobreza\criminalidad\1%\simulacion_2\synthetic_control_outputs.xlsx',synthetic_control_95,95);</v>
      </c>
      <c r="HN35">
        <v>16</v>
      </c>
      <c r="HO35" t="str">
        <f>"    p_value_vec_"&amp;HN35&amp;"(s) = p_value_"&amp;HN35&amp;";"</f>
        <v xml:space="preserve">    p_value_vec_16(s) = p_value_16;</v>
      </c>
      <c r="HU35">
        <v>18</v>
      </c>
      <c r="HV35" t="s">
        <v>36</v>
      </c>
      <c r="IB35">
        <v>23</v>
      </c>
      <c r="IC35" t="str">
        <f>"xlswrite('G:\Mi unidad\1. PROYECTOS TELLO 2022\SCM SPILL OVERS\outputs\pobreza\bajo_niv_educ\1%\simulacion_2\output_tests.xlsx',alpha1_hat_vec_"&amp;IB35&amp;"','alpha1_hat_vec_"&amp;IB35&amp;"');"</f>
        <v>xlswrite('G:\Mi unidad\1. PROYECTOS TELLO 2022\SCM SPILL OVERS\outputs\pobreza\bajo_niv_educ\1%\simulacion_2\output_tests.xlsx',alpha1_hat_vec_23','alpha1_hat_vec_23');</v>
      </c>
      <c r="IP35">
        <v>23</v>
      </c>
      <c r="IQ35" t="str">
        <f>"xlswrite('G:\Mi unidad\1. PROYECTOS TELLO 2022\SCM SPILL OVERS\outputs\pobreza\bajo_ingreso\1%\simulacion_2\output_tests.xlsx',alpha1_hat_vec_"&amp;IP35&amp;"','alpha1_hat_vec_"&amp;IP35&amp;"');"</f>
        <v>xlswrite('G:\Mi unidad\1. PROYECTOS TELLO 2022\SCM SPILL OVERS\outputs\pobreza\bajo_ingreso\1%\simulacion_2\output_tests.xlsx',alpha1_hat_vec_23','alpha1_hat_vec_23');</v>
      </c>
      <c r="JB35">
        <v>23</v>
      </c>
      <c r="JC35" t="str">
        <f>"xlswrite('G:\Mi unidad\1. PROYECTOS TELLO 2022\SCM SPILL OVERS\outputs\pobreza\densidad\1%\simulacion_2\output_tests.xlsx',alpha1_hat_vec_"&amp;JB35&amp;"','alpha1_hat_vec_"&amp;JB35&amp;"');"</f>
        <v>xlswrite('G:\Mi unidad\1. PROYECTOS TELLO 2022\SCM SPILL OVERS\outputs\pobreza\densidad\1%\simulacion_2\output_tests.xlsx',alpha1_hat_vec_23','alpha1_hat_vec_23');</v>
      </c>
      <c r="JN35">
        <v>23</v>
      </c>
      <c r="JO35" t="str">
        <f>"xlswrite('G:\Mi unidad\1. PROYECTOS TELLO 2022\SCM SPILL OVERS\outputs\pobreza\densidad_g\1%\simulacion_2\output_tests.xlsx',alpha1_hat_vec_"&amp;JN35&amp;"','alpha1_hat_vec_"&amp;JN35&amp;"');"</f>
        <v>xlswrite('G:\Mi unidad\1. PROYECTOS TELLO 2022\SCM SPILL OVERS\outputs\pobreza\densidad_g\1%\simulacion_2\output_tests.xlsx',alpha1_hat_vec_23','alpha1_hat_vec_23');</v>
      </c>
      <c r="JZ35">
        <v>23</v>
      </c>
      <c r="KA35" t="str">
        <f>"xlswrite('G:\Mi unidad\1. PROYECTOS TELLO 2022\SCM SPILL OVERS\outputs\pobreza\distancia_centro_salud\1%\simulacion_2\output_tests.xlsx',alpha1_hat_vec_"&amp;JZ35&amp;"','alpha1_hat_vec_"&amp;JZ35&amp;"');"</f>
        <v>xlswrite('G:\Mi unidad\1. PROYECTOS TELLO 2022\SCM SPILL OVERS\outputs\pobreza\distancia_centro_salud\1%\simulacion_2\output_tests.xlsx',alpha1_hat_vec_23','alpha1_hat_vec_23');</v>
      </c>
      <c r="KM35">
        <v>23</v>
      </c>
      <c r="KN35" t="str">
        <f>"xlswrite('G:\Mi unidad\1. PROYECTOS TELLO 2022\SCM SPILL OVERS\outputs\pobreza\informalidad\1%\simulacion_2\output_tests.xlsx',alpha1_hat_vec_"&amp;KM35&amp;"','alpha1_hat_vec_"&amp;KM35&amp;"');"</f>
        <v>xlswrite('G:\Mi unidad\1. PROYECTOS TELLO 2022\SCM SPILL OVERS\outputs\pobreza\informalidad\1%\simulacion_2\output_tests.xlsx',alpha1_hat_vec_23','alpha1_hat_vec_23');</v>
      </c>
      <c r="KZ35">
        <v>23</v>
      </c>
      <c r="LA35" t="str">
        <f>"xlswrite('G:\Mi unidad\1. PROYECTOS TELLO 2022\SCM SPILL OVERS\outputs\pobreza\alimentos\1%\simulacion_2\output_tests.xlsx',alpha1_hat_vec_"&amp;KZ35&amp;"','alpha1_hat_vec_"&amp;KZ35&amp;"');"</f>
        <v>xlswrite('G:\Mi unidad\1. PROYECTOS TELLO 2022\SCM SPILL OVERS\outputs\pobreza\alimentos\1%\simulacion_2\output_tests.xlsx',alpha1_hat_vec_23','alpha1_hat_vec_23');</v>
      </c>
      <c r="LG35">
        <v>23</v>
      </c>
      <c r="LH35" t="str">
        <f>"xlswrite('G:\Mi unidad\1. PROYECTOS TELLO 2022\SCM SPILL OVERS\outputs\pobreza\jefe_hogar\1%\simulacion_2\output_tests.xlsx',alpha1_hat_vec_"&amp;LG35&amp;"','alpha1_hat_vec_"&amp;LG35&amp;"');"</f>
        <v>xlswrite('G:\Mi unidad\1. PROYECTOS TELLO 2022\SCM SPILL OVERS\outputs\pobreza\jefe_hogar\1%\simulacion_2\output_tests.xlsx',alpha1_hat_vec_23','alpha1_hat_vec_23');</v>
      </c>
      <c r="LN35">
        <v>23</v>
      </c>
      <c r="LO35" t="str">
        <f>"xlswrite('G:\Mi unidad\1. PROYECTOS TELLO 2022\SCM SPILL OVERS\outputs\pobreza\mujeres\1%\simulacion_2\output_tests.xlsx',alpha1_hat_vec_"&amp;LN35&amp;"','alpha1_hat_vec_"&amp;LN35&amp;"');"</f>
        <v>xlswrite('G:\Mi unidad\1. PROYECTOS TELLO 2022\SCM SPILL OVERS\outputs\pobreza\mujeres\1%\simulacion_2\output_tests.xlsx',alpha1_hat_vec_23','alpha1_hat_vec_23');</v>
      </c>
      <c r="LZ35">
        <v>23</v>
      </c>
      <c r="MA35" t="str">
        <f>"xlswrite('G:\Mi unidad\1. PROYECTOS TELLO 2022\SCM SPILL OVERS\outputs\pobreza\criminalidad\1%\simulacion_2\output_tests.xlsx',alpha1_hat_vec_"&amp;LZ35&amp;"','alpha1_hat_vec_"&amp;LZ35&amp;"');"</f>
        <v>xlswrite('G:\Mi unidad\1. PROYECTOS TELLO 2022\SCM SPILL OVERS\outputs\pobreza\criminalidad\1%\simulacion_2\output_tests.xlsx',alpha1_hat_vec_23','alpha1_hat_vec_23');</v>
      </c>
    </row>
    <row r="36" spans="1:339" x14ac:dyDescent="0.3">
      <c r="A36">
        <v>100</v>
      </c>
      <c r="B36" s="1" t="str">
        <f t="shared" si="11"/>
        <v>[data_100,provincias_100,~] = xlsread('BD_pobre_est_1_provincia_100.xlsx');</v>
      </c>
      <c r="E36" s="1" t="str">
        <f t="shared" si="12"/>
        <v>provincia_100 = unique(provincias_100(2:end,1));</v>
      </c>
      <c r="O36" s="1" t="str">
        <f t="shared" si="13"/>
        <v>pobreza_100 = reshape(data_100(:,2),T+S,N);</v>
      </c>
      <c r="T36" s="1" t="str">
        <f t="shared" si="14"/>
        <v xml:space="preserve">pobreza_100 = pobreza_100'; </v>
      </c>
      <c r="X36" s="1" t="str">
        <f t="shared" si="15"/>
        <v>tratado_100 = pobreza_100(1,:);</v>
      </c>
      <c r="AC36" s="1" t="str">
        <f t="shared" si="26"/>
        <v>pobreza_100(1,:) = [];</v>
      </c>
      <c r="AI36" s="1" t="str">
        <f t="shared" si="0"/>
        <v>pobreza_100 = [tratado_100;pobreza_100];</v>
      </c>
      <c r="AN36" s="1" t="str">
        <f t="shared" si="22"/>
        <v>Y_100 = pobreza_100; % outcome matrix</v>
      </c>
      <c r="AS36" s="1" t="str">
        <f t="shared" si="23"/>
        <v>Y_pre_100 = Y_100(:,1:T);</v>
      </c>
      <c r="AW36" s="1" t="str">
        <f t="shared" si="24"/>
        <v>Y_post_100 = Y_100(:,T+1:end);</v>
      </c>
      <c r="BA36" s="1" t="str">
        <f t="shared" si="25"/>
        <v>[a_hat_100,B_hat_100] = scm_batch(Y_pre_100);</v>
      </c>
      <c r="BF36" s="1" t="str">
        <f t="shared" si="16"/>
        <v>synthetic_control_100 = a_hat_100(1)+B_hat_100(1,:)*Y_100;</v>
      </c>
      <c r="BL36">
        <v>23</v>
      </c>
      <c r="BR36">
        <v>23</v>
      </c>
      <c r="BS36" s="1" t="str">
        <f>"A_"&amp;BR32&amp;"(:,ind_"&amp;BR32&amp;" == 0) = [];"</f>
        <v>A_23(:,ind_23 == 0) = [];</v>
      </c>
      <c r="BX36">
        <v>23</v>
      </c>
      <c r="BY36" s="1" t="str">
        <f>"A_"&amp;BX32&amp;"(:,ind_"&amp;BX32&amp;" == 0) = [];"</f>
        <v>A_23(:,ind_23 == 0) = [];</v>
      </c>
      <c r="CD36">
        <v>23</v>
      </c>
      <c r="CE36" s="1" t="str">
        <f>"A_"&amp;CD32&amp;"(:,ind_"&amp;CD32&amp;" == 0) = [];"</f>
        <v>A_23(:,ind_23 == 0) = [];</v>
      </c>
      <c r="CJ36">
        <v>23</v>
      </c>
      <c r="CK36" s="1" t="str">
        <f>"A_"&amp;CJ32&amp;"(:,ind_"&amp;CJ32&amp;" == 0) = [];"</f>
        <v>A_23(:,ind_23 == 0) = [];</v>
      </c>
      <c r="CQ36">
        <v>23</v>
      </c>
      <c r="CR36" t="s">
        <v>159</v>
      </c>
      <c r="CV36">
        <v>23</v>
      </c>
      <c r="CW36" t="s">
        <v>164</v>
      </c>
      <c r="DA36">
        <v>23</v>
      </c>
      <c r="DB36" t="s">
        <v>164</v>
      </c>
      <c r="DF36">
        <v>23</v>
      </c>
      <c r="DG36" t="s">
        <v>164</v>
      </c>
      <c r="DK36" s="1" t="str">
        <f t="shared" si="17"/>
        <v>M_hat_100 = (eye(N)-B_hat_100)'*(eye(N)-B_hat_100);</v>
      </c>
      <c r="DQ36" s="1" t="str">
        <f t="shared" si="18"/>
        <v>synthetic_control_sp_100 = a_hat_100(1)+B_hat_100(1,:)*Y_100;</v>
      </c>
      <c r="DW36" s="1" t="s">
        <v>73</v>
      </c>
      <c r="EA36">
        <v>17</v>
      </c>
      <c r="EB36" s="1" t="str">
        <f>"Y_Ts_"&amp;EA36&amp;" = Y_"&amp;EA36&amp;"(:,T+s);"</f>
        <v>Y_Ts_17 = Y_17(:,T+s);</v>
      </c>
      <c r="EL36" s="1" t="str">
        <f t="shared" si="19"/>
        <v>synthetic_control_100=synthetic_control_100'</v>
      </c>
      <c r="EQ36" s="1" t="str">
        <f t="shared" si="20"/>
        <v>synthetic_control_sp_100=synthetic_control_sp_100'</v>
      </c>
      <c r="EV36" s="1" t="str">
        <f t="shared" si="21"/>
        <v>tratado_100=tratado_100'</v>
      </c>
      <c r="EZ36" s="1" t="str">
        <f t="shared" si="27"/>
        <v>xlswrite('G:\Mi unidad\1. PROYECTOS TELLO 2022\SCM SPILL OVERS\outputs\pobreza\distancia_centro_salud\1%\simulacion_2\synthetic_control_outputs.xlsx',synthetic_control_100,100)</v>
      </c>
      <c r="FG36" s="1" t="str">
        <f t="shared" si="28"/>
        <v>xlswrite('G:\Mi unidad\1. PROYECTOS TELLO 2022\SCM SPILL OVERS\outputs\pobreza\informalidad\1%\simulacion_2\synthetic_control_outputs.xlsx',synthetic_control_100,100)</v>
      </c>
      <c r="FM36" s="1" t="str">
        <f t="shared" si="29"/>
        <v>xlswrite('G:\Mi unidad\1. PROYECTOS TELLO 2022\SCM SPILL OVERS\outputs\pobreza\densidad\1%\simulacion_2\synthetic_control_outputs.xlsx',synthetic_control_100,100)</v>
      </c>
      <c r="FT36" s="1" t="str">
        <f t="shared" si="30"/>
        <v>xlswrite('G:\Mi unidad\1. PROYECTOS TELLO 2022\SCM SPILL OVERS\outputs\pobreza\bajo_niv_educ\1%\simulacion_2\synthetic_control_outputs.xlsx',synthetic_control_100,100)</v>
      </c>
      <c r="FZ36" s="1" t="str">
        <f t="shared" si="31"/>
        <v>xlswrite('G:\Mi unidad\1. PROYECTOS TELLO 2022\SCM SPILL OVERS\outputs\pobreza\bajo_ingreso\1%\simulacion_2\synthetic_control_outputs.xlsx',synthetic_control_100,100)</v>
      </c>
      <c r="GF36" s="1" t="str">
        <f t="shared" si="32"/>
        <v>xlswrite('G:\Mi unidad\1. PROYECTOS TELLO 2022\SCM SPILL OVERS\outputs\pobreza\densidad_g\1%\simulacion_2\synthetic_control_outputs.xlsx',synthetic_control_100,100)</v>
      </c>
      <c r="GN36" s="1" t="str">
        <f t="shared" si="33"/>
        <v>xlswrite('G:\Mi unidad\1. PROYECTOS TELLO 2022\SCM SPILL OVERS\outputs\pobreza\alimentos\1%\simulacion_2\synthetic_control_outputs.xlsx',synthetic_control_100,100);</v>
      </c>
      <c r="GU36" s="1" t="str">
        <f t="shared" si="34"/>
        <v>xlswrite('G:\Mi unidad\1. PROYECTOS TELLO 2022\SCM SPILL OVERS\outputs\pobreza\jefe_hogar\1%\simulacion_2\synthetic_control_outputs.xlsx',synthetic_control_100,100);</v>
      </c>
      <c r="HA36" s="1" t="str">
        <f t="shared" si="35"/>
        <v>xlswrite('G:\Mi unidad\1. PROYECTOS TELLO 2022\SCM SPILL OVERS\outputs\pobreza\mujeres\1%\simulacion_2\synthetic_control_outputs.xlsx',synthetic_control_100,100);</v>
      </c>
      <c r="HG36" s="1" t="str">
        <f t="shared" si="36"/>
        <v>xlswrite('G:\Mi unidad\1. PROYECTOS TELLO 2022\SCM SPILL OVERS\outputs\pobreza\criminalidad\1%\simulacion_2\synthetic_control_outputs.xlsx',synthetic_control_100,100);</v>
      </c>
      <c r="HN36">
        <v>16</v>
      </c>
      <c r="HO36" t="str">
        <f>"    lb_vec_"&amp;HN36&amp;"(s) = lb_"&amp;HN36&amp;";"</f>
        <v xml:space="preserve">    lb_vec_16(s) = lb_16;</v>
      </c>
      <c r="HU36">
        <v>18</v>
      </c>
      <c r="HV36" t="s">
        <v>37</v>
      </c>
      <c r="IB36">
        <v>23</v>
      </c>
      <c r="IC36" t="str">
        <f>"xlswrite('G:\Mi unidad\1. PROYECTOS TELLO 2022\SCM SPILL OVERS\outputs\pobreza\bajo_niv_educ\1%\simulacion_2\output_tests.xlsx',spillover_test_"&amp;IB36&amp;"','sp_test_"&amp;IB36&amp;"');"</f>
        <v>xlswrite('G:\Mi unidad\1. PROYECTOS TELLO 2022\SCM SPILL OVERS\outputs\pobreza\bajo_niv_educ\1%\simulacion_2\output_tests.xlsx',spillover_test_23','sp_test_23');</v>
      </c>
      <c r="IP36">
        <v>23</v>
      </c>
      <c r="IQ36" t="str">
        <f>"xlswrite('G:\Mi unidad\1. PROYECTOS TELLO 2022\SCM SPILL OVERS\outputs\pobreza\bajo_ingreso\1%\simulacion_2\output_tests.xlsx',spillover_test_"&amp;IP36&amp;"','sp_test_"&amp;IP36&amp;"');"</f>
        <v>xlswrite('G:\Mi unidad\1. PROYECTOS TELLO 2022\SCM SPILL OVERS\outputs\pobreza\bajo_ingreso\1%\simulacion_2\output_tests.xlsx',spillover_test_23','sp_test_23');</v>
      </c>
      <c r="JB36">
        <v>23</v>
      </c>
      <c r="JC36" t="str">
        <f>"xlswrite('G:\Mi unidad\1. PROYECTOS TELLO 2022\SCM SPILL OVERS\outputs\pobreza\densidad\1%\simulacion_2\output_tests.xlsx',spillover_test_"&amp;JB36&amp;"','sp_test_"&amp;JB36&amp;"');"</f>
        <v>xlswrite('G:\Mi unidad\1. PROYECTOS TELLO 2022\SCM SPILL OVERS\outputs\pobreza\densidad\1%\simulacion_2\output_tests.xlsx',spillover_test_23','sp_test_23');</v>
      </c>
      <c r="JN36">
        <v>23</v>
      </c>
      <c r="JO36" t="str">
        <f>"xlswrite('G:\Mi unidad\1. PROYECTOS TELLO 2022\SCM SPILL OVERS\outputs\pobreza\densidad_g\1%\simulacion_2\output_tests.xlsx',spillover_test_"&amp;JN36&amp;"','sp_test_"&amp;JN36&amp;"');"</f>
        <v>xlswrite('G:\Mi unidad\1. PROYECTOS TELLO 2022\SCM SPILL OVERS\outputs\pobreza\densidad_g\1%\simulacion_2\output_tests.xlsx',spillover_test_23','sp_test_23');</v>
      </c>
      <c r="JZ36">
        <v>23</v>
      </c>
      <c r="KA36" t="str">
        <f>"xlswrite('G:\Mi unidad\1. PROYECTOS TELLO 2022\SCM SPILL OVERS\outputs\pobreza\distancia_centro_salud\1%\simulacion_2\output_tests.xlsx',spillover_test_"&amp;JZ36&amp;"','sp_test_"&amp;JZ36&amp;"');"</f>
        <v>xlswrite('G:\Mi unidad\1. PROYECTOS TELLO 2022\SCM SPILL OVERS\outputs\pobreza\distancia_centro_salud\1%\simulacion_2\output_tests.xlsx',spillover_test_23','sp_test_23');</v>
      </c>
      <c r="KM36">
        <v>23</v>
      </c>
      <c r="KN36" t="str">
        <f>"xlswrite('G:\Mi unidad\1. PROYECTOS TELLO 2022\SCM SPILL OVERS\outputs\pobreza\informalidad\1%\simulacion_2\output_tests.xlsx',spillover_test_"&amp;KM36&amp;"','sp_test_"&amp;KM36&amp;"');"</f>
        <v>xlswrite('G:\Mi unidad\1. PROYECTOS TELLO 2022\SCM SPILL OVERS\outputs\pobreza\informalidad\1%\simulacion_2\output_tests.xlsx',spillover_test_23','sp_test_23');</v>
      </c>
      <c r="KZ36">
        <v>23</v>
      </c>
      <c r="LA36" t="str">
        <f>"xlswrite('G:\Mi unidad\1. PROYECTOS TELLO 2022\SCM SPILL OVERS\outputs\pobreza\alimentos\1%\simulacion_2\output_tests.xlsx',spillover_test_"&amp;KZ36&amp;"','sp_test_"&amp;KZ36&amp;"');"</f>
        <v>xlswrite('G:\Mi unidad\1. PROYECTOS TELLO 2022\SCM SPILL OVERS\outputs\pobreza\alimentos\1%\simulacion_2\output_tests.xlsx',spillover_test_23','sp_test_23');</v>
      </c>
      <c r="LG36">
        <v>23</v>
      </c>
      <c r="LH36" t="str">
        <f>"xlswrite('G:\Mi unidad\1. PROYECTOS TELLO 2022\SCM SPILL OVERS\outputs\pobreza\jefe_hogar\1%\simulacion_2\output_tests.xlsx',spillover_test_"&amp;LG36&amp;"','sp_test_"&amp;LG36&amp;"');"</f>
        <v>xlswrite('G:\Mi unidad\1. PROYECTOS TELLO 2022\SCM SPILL OVERS\outputs\pobreza\jefe_hogar\1%\simulacion_2\output_tests.xlsx',spillover_test_23','sp_test_23');</v>
      </c>
      <c r="LN36">
        <v>23</v>
      </c>
      <c r="LO36" t="str">
        <f>"xlswrite('G:\Mi unidad\1. PROYECTOS TELLO 2022\SCM SPILL OVERS\outputs\pobreza\mujeres\1%\simulacion_2\output_tests.xlsx',spillover_test_"&amp;LN36&amp;"','sp_test_"&amp;LN36&amp;"');"</f>
        <v>xlswrite('G:\Mi unidad\1. PROYECTOS TELLO 2022\SCM SPILL OVERS\outputs\pobreza\mujeres\1%\simulacion_2\output_tests.xlsx',spillover_test_23','sp_test_23');</v>
      </c>
      <c r="LZ36">
        <v>23</v>
      </c>
      <c r="MA36" t="str">
        <f>"xlswrite('G:\Mi unidad\1. PROYECTOS TELLO 2022\SCM SPILL OVERS\outputs\pobreza\criminalidad\1%\simulacion_2\output_tests.xlsx',spillover_test_"&amp;LZ36&amp;"','sp_test_"&amp;LZ36&amp;"');"</f>
        <v>xlswrite('G:\Mi unidad\1. PROYECTOS TELLO 2022\SCM SPILL OVERS\outputs\pobreza\criminalidad\1%\simulacion_2\output_tests.xlsx',spillover_test_23','sp_test_23');</v>
      </c>
    </row>
    <row r="37" spans="1:339" x14ac:dyDescent="0.3">
      <c r="A37">
        <v>104</v>
      </c>
      <c r="B37" s="1" t="str">
        <f t="shared" si="11"/>
        <v>[data_104,provincias_104,~] = xlsread('BD_pobre_est_1_provincia_104.xlsx');</v>
      </c>
      <c r="E37" s="1" t="str">
        <f t="shared" si="12"/>
        <v>provincia_104 = unique(provincias_104(2:end,1));</v>
      </c>
      <c r="O37" s="1" t="str">
        <f t="shared" si="13"/>
        <v>pobreza_104 = reshape(data_104(:,2),T+S,N);</v>
      </c>
      <c r="T37" s="1" t="str">
        <f t="shared" si="14"/>
        <v xml:space="preserve">pobreza_104 = pobreza_104'; </v>
      </c>
      <c r="X37" s="1" t="str">
        <f t="shared" si="15"/>
        <v>tratado_104 = pobreza_104(1,:);</v>
      </c>
      <c r="AC37" s="1" t="str">
        <f t="shared" si="26"/>
        <v>pobreza_104(1,:) = [];</v>
      </c>
      <c r="AI37" s="1" t="str">
        <f t="shared" si="0"/>
        <v>pobreza_104 = [tratado_104;pobreza_104];</v>
      </c>
      <c r="AN37" s="1" t="str">
        <f t="shared" si="22"/>
        <v>Y_104 = pobreza_104; % outcome matrix</v>
      </c>
      <c r="AS37" s="1" t="str">
        <f t="shared" si="23"/>
        <v>Y_pre_104 = Y_104(:,1:T);</v>
      </c>
      <c r="AW37" s="1" t="str">
        <f t="shared" si="24"/>
        <v>Y_post_104 = Y_104(:,T+1:end);</v>
      </c>
      <c r="BA37" s="1" t="str">
        <f t="shared" si="25"/>
        <v>[a_hat_104,B_hat_104] = scm_batch(Y_pre_104);</v>
      </c>
      <c r="BF37" s="1" t="str">
        <f t="shared" si="16"/>
        <v>synthetic_control_104 = a_hat_104(1)+B_hat_104(1,:)*Y_104;</v>
      </c>
      <c r="BL37">
        <v>26</v>
      </c>
      <c r="BM37" s="1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165</v>
      </c>
      <c r="CV37">
        <v>26</v>
      </c>
      <c r="CW37" t="s">
        <v>166</v>
      </c>
      <c r="DA37">
        <v>26</v>
      </c>
      <c r="DB37" t="s">
        <v>166</v>
      </c>
      <c r="DF37">
        <v>26</v>
      </c>
      <c r="DG37" t="s">
        <v>166</v>
      </c>
      <c r="DK37" s="1" t="str">
        <f t="shared" si="17"/>
        <v>M_hat_104 = (eye(N)-B_hat_104)'*(eye(N)-B_hat_104);</v>
      </c>
      <c r="DQ37" s="1" t="str">
        <f t="shared" si="18"/>
        <v>synthetic_control_sp_104 = a_hat_104(1)+B_hat_104(1,:)*Y_104;</v>
      </c>
      <c r="DW37" s="1" t="s">
        <v>74</v>
      </c>
      <c r="EA37">
        <v>17</v>
      </c>
      <c r="EB37" s="1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1" t="str">
        <f t="shared" si="19"/>
        <v>synthetic_control_104=synthetic_control_104'</v>
      </c>
      <c r="EQ37" s="1" t="str">
        <f t="shared" si="20"/>
        <v>synthetic_control_sp_104=synthetic_control_sp_104'</v>
      </c>
      <c r="EV37" s="1" t="str">
        <f t="shared" si="21"/>
        <v>tratado_104=tratado_104'</v>
      </c>
      <c r="EZ37" s="1" t="str">
        <f t="shared" si="27"/>
        <v>xlswrite('G:\Mi unidad\1. PROYECTOS TELLO 2022\SCM SPILL OVERS\outputs\pobreza\distancia_centro_salud\1%\simulacion_2\synthetic_control_outputs.xlsx',synthetic_control_104,104)</v>
      </c>
      <c r="FG37" s="1" t="str">
        <f t="shared" si="28"/>
        <v>xlswrite('G:\Mi unidad\1. PROYECTOS TELLO 2022\SCM SPILL OVERS\outputs\pobreza\informalidad\1%\simulacion_2\synthetic_control_outputs.xlsx',synthetic_control_104,104)</v>
      </c>
      <c r="FM37" s="1" t="str">
        <f t="shared" si="29"/>
        <v>xlswrite('G:\Mi unidad\1. PROYECTOS TELLO 2022\SCM SPILL OVERS\outputs\pobreza\densidad\1%\simulacion_2\synthetic_control_outputs.xlsx',synthetic_control_104,104)</v>
      </c>
      <c r="FT37" s="1" t="str">
        <f t="shared" si="30"/>
        <v>xlswrite('G:\Mi unidad\1. PROYECTOS TELLO 2022\SCM SPILL OVERS\outputs\pobreza\bajo_niv_educ\1%\simulacion_2\synthetic_control_outputs.xlsx',synthetic_control_104,104)</v>
      </c>
      <c r="FZ37" s="1" t="str">
        <f t="shared" si="31"/>
        <v>xlswrite('G:\Mi unidad\1. PROYECTOS TELLO 2022\SCM SPILL OVERS\outputs\pobreza\bajo_ingreso\1%\simulacion_2\synthetic_control_outputs.xlsx',synthetic_control_104,104)</v>
      </c>
      <c r="GF37" s="1" t="str">
        <f t="shared" si="32"/>
        <v>xlswrite('G:\Mi unidad\1. PROYECTOS TELLO 2022\SCM SPILL OVERS\outputs\pobreza\densidad_g\1%\simulacion_2\synthetic_control_outputs.xlsx',synthetic_control_104,104)</v>
      </c>
      <c r="GN37" s="1" t="str">
        <f t="shared" si="33"/>
        <v>xlswrite('G:\Mi unidad\1. PROYECTOS TELLO 2022\SCM SPILL OVERS\outputs\pobreza\alimentos\1%\simulacion_2\synthetic_control_outputs.xlsx',synthetic_control_104,104);</v>
      </c>
      <c r="GU37" s="1" t="str">
        <f t="shared" si="34"/>
        <v>xlswrite('G:\Mi unidad\1. PROYECTOS TELLO 2022\SCM SPILL OVERS\outputs\pobreza\jefe_hogar\1%\simulacion_2\synthetic_control_outputs.xlsx',synthetic_control_104,104);</v>
      </c>
      <c r="HA37" s="1" t="str">
        <f t="shared" si="35"/>
        <v>xlswrite('G:\Mi unidad\1. PROYECTOS TELLO 2022\SCM SPILL OVERS\outputs\pobreza\mujeres\1%\simulacion_2\synthetic_control_outputs.xlsx',synthetic_control_104,104);</v>
      </c>
      <c r="HG37" s="1" t="str">
        <f t="shared" si="36"/>
        <v>xlswrite('G:\Mi unidad\1. PROYECTOS TELLO 2022\SCM SPILL OVERS\outputs\pobreza\criminalidad\1%\simulacion_2\synthetic_control_outputs.xlsx',synthetic_control_104,104);</v>
      </c>
      <c r="HN37">
        <v>16</v>
      </c>
      <c r="HO37" t="str">
        <f>"    ub_vec_"&amp;HN37&amp;"(s) = ub_"&amp;HN36&amp;";"</f>
        <v xml:space="preserve">    ub_vec_16(s) = ub_16;</v>
      </c>
      <c r="HU37">
        <v>18</v>
      </c>
      <c r="HV37" t="str">
        <f>"    spillover_test_"&amp;HU37&amp;"(s) = sp_andrews(Y_pre_"&amp;HU37&amp;",pobreza_"&amp;HU37&amp;"(:,T+s),A_"&amp;HU37&amp;",C,d,alpha_sig);"</f>
        <v xml:space="preserve">    spillover_test_18(s) = sp_andrews(Y_pre_18,pobreza_18(:,T+s),A_18,C,d,alpha_sig);</v>
      </c>
      <c r="IB37">
        <v>26</v>
      </c>
      <c r="IC37" t="str">
        <f>"xlswrite('G:\Mi unidad\1. PROYECTOS TELLO 2022\SCM SPILL OVERS\outputs\pobreza\bajo_niv_educ\1%\simulacion_2\output_tests.xlsx',lb_vec_"&amp;IB37&amp;"','lb_vec_"&amp;IB37&amp;"');"</f>
        <v>xlswrite('G:\Mi unidad\1. PROYECTOS TELLO 2022\SCM SPILL OVERS\outputs\pobreza\bajo_niv_educ\1%\simulacion_2\output_tests.xlsx',lb_vec_26','lb_vec_26');</v>
      </c>
      <c r="IP37">
        <v>26</v>
      </c>
      <c r="IQ37" t="str">
        <f>"xlswrite('G:\Mi unidad\1. PROYECTOS TELLO 2022\SCM SPILL OVERS\outputs\pobreza\bajo_ingreso\1%\simulacion_2\output_tests.xlsx',lb_vec_"&amp;IP37&amp;"','lb_vec_"&amp;IP37&amp;"');"</f>
        <v>xlswrite('G:\Mi unidad\1. PROYECTOS TELLO 2022\SCM SPILL OVERS\outputs\pobreza\bajo_ingreso\1%\simulacion_2\output_tests.xlsx',lb_vec_26','lb_vec_26');</v>
      </c>
      <c r="JB37">
        <v>26</v>
      </c>
      <c r="JC37" t="str">
        <f>"xlswrite('G:\Mi unidad\1. PROYECTOS TELLO 2022\SCM SPILL OVERS\outputs\pobreza\densidad\1%\simulacion_2\output_tests.xlsx',lb_vec_"&amp;JB37&amp;"','lb_vec_"&amp;JB37&amp;"');"</f>
        <v>xlswrite('G:\Mi unidad\1. PROYECTOS TELLO 2022\SCM SPILL OVERS\outputs\pobreza\densidad\1%\simulacion_2\output_tests.xlsx',lb_vec_26','lb_vec_26');</v>
      </c>
      <c r="JN37">
        <v>26</v>
      </c>
      <c r="JO37" t="str">
        <f>"xlswrite('G:\Mi unidad\1. PROYECTOS TELLO 2022\SCM SPILL OVERS\outputs\pobreza\densidad_g\1%\simulacion_2\output_tests.xlsx',lb_vec_"&amp;JN37&amp;"','lb_vec_"&amp;JN37&amp;"');"</f>
        <v>xlswrite('G:\Mi unidad\1. PROYECTOS TELLO 2022\SCM SPILL OVERS\outputs\pobreza\densidad_g\1%\simulacion_2\output_tests.xlsx',lb_vec_26','lb_vec_26');</v>
      </c>
      <c r="JZ37">
        <v>26</v>
      </c>
      <c r="KA37" t="str">
        <f>"xlswrite('G:\Mi unidad\1. PROYECTOS TELLO 2022\SCM SPILL OVERS\outputs\pobreza\distancia_centro_salud\1%\simulacion_2\output_tests.xlsx',lb_vec_"&amp;JZ37&amp;"','lb_vec_"&amp;JZ37&amp;"');"</f>
        <v>xlswrite('G:\Mi unidad\1. PROYECTOS TELLO 2022\SCM SPILL OVERS\outputs\pobreza\distancia_centro_salud\1%\simulacion_2\output_tests.xlsx',lb_vec_26','lb_vec_26');</v>
      </c>
      <c r="KM37">
        <v>26</v>
      </c>
      <c r="KN37" t="str">
        <f>"xlswrite('G:\Mi unidad\1. PROYECTOS TELLO 2022\SCM SPILL OVERS\outputs\pobreza\informalidad\1%\simulacion_2\output_tests.xlsx',lb_vec_"&amp;KM37&amp;"','lb_vec_"&amp;KM37&amp;"');"</f>
        <v>xlswrite('G:\Mi unidad\1. PROYECTOS TELLO 2022\SCM SPILL OVERS\outputs\pobreza\informalidad\1%\simulacion_2\output_tests.xlsx',lb_vec_26','lb_vec_26');</v>
      </c>
      <c r="KZ37">
        <v>26</v>
      </c>
      <c r="LA37" t="str">
        <f>"xlswrite('G:\Mi unidad\1. PROYECTOS TELLO 2022\SCM SPILL OVERS\outputs\pobreza\alimentos\1%\simulacion_2\output_tests.xlsx',lb_vec_"&amp;KZ37&amp;"','lb_vec_"&amp;KZ37&amp;"');"</f>
        <v>xlswrite('G:\Mi unidad\1. PROYECTOS TELLO 2022\SCM SPILL OVERS\outputs\pobreza\alimentos\1%\simulacion_2\output_tests.xlsx',lb_vec_26','lb_vec_26');</v>
      </c>
      <c r="LG37">
        <v>26</v>
      </c>
      <c r="LH37" t="str">
        <f>"xlswrite('G:\Mi unidad\1. PROYECTOS TELLO 2022\SCM SPILL OVERS\outputs\pobreza\jefe_hogar\1%\simulacion_2\output_tests.xlsx',lb_vec_"&amp;LG37&amp;"','lb_vec_"&amp;LG37&amp;"');"</f>
        <v>xlswrite('G:\Mi unidad\1. PROYECTOS TELLO 2022\SCM SPILL OVERS\outputs\pobreza\jefe_hogar\1%\simulacion_2\output_tests.xlsx',lb_vec_26','lb_vec_26');</v>
      </c>
      <c r="LN37">
        <v>26</v>
      </c>
      <c r="LO37" t="str">
        <f>"xlswrite('G:\Mi unidad\1. PROYECTOS TELLO 2022\SCM SPILL OVERS\outputs\pobreza\mujeres\1%\simulacion_2\output_tests.xlsx',lb_vec_"&amp;LN37&amp;"','lb_vec_"&amp;LN37&amp;"');"</f>
        <v>xlswrite('G:\Mi unidad\1. PROYECTOS TELLO 2022\SCM SPILL OVERS\outputs\pobreza\mujeres\1%\simulacion_2\output_tests.xlsx',lb_vec_26','lb_vec_26');</v>
      </c>
      <c r="LZ37">
        <v>26</v>
      </c>
      <c r="MA37" t="str">
        <f>"xlswrite('G:\Mi unidad\1. PROYECTOS TELLO 2022\SCM SPILL OVERS\outputs\pobreza\criminalidad\1%\simulacion_2\output_tests.xlsx',lb_vec_"&amp;LZ37&amp;"','lb_vec_"&amp;LZ37&amp;"');"</f>
        <v>xlswrite('G:\Mi unidad\1. PROYECTOS TELLO 2022\SCM SPILL OVERS\outputs\pobreza\criminalidad\1%\simulacion_2\output_tests.xlsx',lb_vec_26','lb_vec_26');</v>
      </c>
    </row>
    <row r="38" spans="1:339" x14ac:dyDescent="0.3">
      <c r="A38">
        <v>105</v>
      </c>
      <c r="B38" s="1" t="str">
        <f t="shared" si="11"/>
        <v>[data_105,provincias_105,~] = xlsread('BD_pobre_est_1_provincia_105.xlsx');</v>
      </c>
      <c r="E38" s="1" t="str">
        <f t="shared" si="12"/>
        <v>provincia_105 = unique(provincias_105(2:end,1));</v>
      </c>
      <c r="O38" s="1" t="str">
        <f t="shared" si="13"/>
        <v>pobreza_105 = reshape(data_105(:,2),T+S,N);</v>
      </c>
      <c r="T38" s="1" t="str">
        <f t="shared" si="14"/>
        <v xml:space="preserve">pobreza_105 = pobreza_105'; </v>
      </c>
      <c r="X38" s="1" t="str">
        <f t="shared" si="15"/>
        <v>tratado_105 = pobreza_105(1,:);</v>
      </c>
      <c r="AC38" s="1" t="str">
        <f t="shared" si="26"/>
        <v>pobreza_105(1,:) = [];</v>
      </c>
      <c r="AI38" s="1" t="str">
        <f t="shared" si="0"/>
        <v>pobreza_105 = [tratado_105;pobreza_105];</v>
      </c>
      <c r="AN38" s="1" t="str">
        <f t="shared" si="22"/>
        <v>Y_105 = pobreza_105; % outcome matrix</v>
      </c>
      <c r="AS38" s="1" t="str">
        <f t="shared" si="23"/>
        <v>Y_pre_105 = Y_105(:,1:T);</v>
      </c>
      <c r="AW38" s="1" t="str">
        <f t="shared" si="24"/>
        <v>Y_post_105 = Y_105(:,T+1:end);</v>
      </c>
      <c r="BA38" s="1" t="str">
        <f t="shared" si="25"/>
        <v>[a_hat_105,B_hat_105] = scm_batch(Y_pre_105);</v>
      </c>
      <c r="BF38" s="1" t="str">
        <f t="shared" si="16"/>
        <v>synthetic_control_105 = a_hat_105(1)+B_hat_105(1,:)*Y_105;</v>
      </c>
      <c r="BL38">
        <v>26</v>
      </c>
      <c r="BM38" s="1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167</v>
      </c>
      <c r="CV38">
        <v>26</v>
      </c>
      <c r="CW38" t="s">
        <v>165</v>
      </c>
      <c r="DA38">
        <v>26</v>
      </c>
      <c r="DB38" t="s">
        <v>165</v>
      </c>
      <c r="DF38">
        <v>26</v>
      </c>
      <c r="DG38" t="s">
        <v>165</v>
      </c>
      <c r="DK38" s="1" t="str">
        <f t="shared" si="17"/>
        <v>M_hat_105 = (eye(N)-B_hat_105)'*(eye(N)-B_hat_105);</v>
      </c>
      <c r="DQ38" s="1" t="str">
        <f t="shared" si="18"/>
        <v>synthetic_control_sp_105 = a_hat_105(1)+B_hat_105(1,:)*Y_105;</v>
      </c>
      <c r="DW38" s="1" t="s">
        <v>75</v>
      </c>
      <c r="EA38">
        <v>17</v>
      </c>
      <c r="EB38" s="1" t="str">
        <f>"alpha_hat_"&amp;EA38&amp;" = A_"&amp;EA38&amp;"*gamma_hat_"&amp;EA38&amp;";"</f>
        <v>alpha_hat_17 = A_17*gamma_hat_17;</v>
      </c>
      <c r="EL38" s="1" t="str">
        <f t="shared" si="19"/>
        <v>synthetic_control_105=synthetic_control_105'</v>
      </c>
      <c r="EQ38" s="1" t="str">
        <f t="shared" si="20"/>
        <v>synthetic_control_sp_105=synthetic_control_sp_105'</v>
      </c>
      <c r="EV38" s="1" t="str">
        <f t="shared" si="21"/>
        <v>tratado_105=tratado_105'</v>
      </c>
      <c r="EZ38" s="1" t="str">
        <f t="shared" si="27"/>
        <v>xlswrite('G:\Mi unidad\1. PROYECTOS TELLO 2022\SCM SPILL OVERS\outputs\pobreza\distancia_centro_salud\1%\simulacion_2\synthetic_control_outputs.xlsx',synthetic_control_105,105)</v>
      </c>
      <c r="FG38" s="1" t="str">
        <f t="shared" si="28"/>
        <v>xlswrite('G:\Mi unidad\1. PROYECTOS TELLO 2022\SCM SPILL OVERS\outputs\pobreza\informalidad\1%\simulacion_2\synthetic_control_outputs.xlsx',synthetic_control_105,105)</v>
      </c>
      <c r="FM38" s="1" t="str">
        <f t="shared" si="29"/>
        <v>xlswrite('G:\Mi unidad\1. PROYECTOS TELLO 2022\SCM SPILL OVERS\outputs\pobreza\densidad\1%\simulacion_2\synthetic_control_outputs.xlsx',synthetic_control_105,105)</v>
      </c>
      <c r="FT38" s="1" t="str">
        <f t="shared" si="30"/>
        <v>xlswrite('G:\Mi unidad\1. PROYECTOS TELLO 2022\SCM SPILL OVERS\outputs\pobreza\bajo_niv_educ\1%\simulacion_2\synthetic_control_outputs.xlsx',synthetic_control_105,105)</v>
      </c>
      <c r="FZ38" s="1" t="str">
        <f t="shared" si="31"/>
        <v>xlswrite('G:\Mi unidad\1. PROYECTOS TELLO 2022\SCM SPILL OVERS\outputs\pobreza\bajo_ingreso\1%\simulacion_2\synthetic_control_outputs.xlsx',synthetic_control_105,105)</v>
      </c>
      <c r="GF38" s="1" t="str">
        <f t="shared" si="32"/>
        <v>xlswrite('G:\Mi unidad\1. PROYECTOS TELLO 2022\SCM SPILL OVERS\outputs\pobreza\densidad_g\1%\simulacion_2\synthetic_control_outputs.xlsx',synthetic_control_105,105)</v>
      </c>
      <c r="GN38" s="1" t="str">
        <f t="shared" si="33"/>
        <v>xlswrite('G:\Mi unidad\1. PROYECTOS TELLO 2022\SCM SPILL OVERS\outputs\pobreza\alimentos\1%\simulacion_2\synthetic_control_outputs.xlsx',synthetic_control_105,105);</v>
      </c>
      <c r="GU38" s="1" t="str">
        <f t="shared" si="34"/>
        <v>xlswrite('G:\Mi unidad\1. PROYECTOS TELLO 2022\SCM SPILL OVERS\outputs\pobreza\jefe_hogar\1%\simulacion_2\synthetic_control_outputs.xlsx',synthetic_control_105,105);</v>
      </c>
      <c r="HA38" s="1" t="str">
        <f t="shared" si="35"/>
        <v>xlswrite('G:\Mi unidad\1. PROYECTOS TELLO 2022\SCM SPILL OVERS\outputs\pobreza\mujeres\1%\simulacion_2\synthetic_control_outputs.xlsx',synthetic_control_105,105);</v>
      </c>
      <c r="HG38" s="1" t="str">
        <f t="shared" si="36"/>
        <v>xlswrite('G:\Mi unidad\1. PROYECTOS TELLO 2022\SCM SPILL OVERS\outputs\pobreza\criminalidad\1%\simulacion_2\synthetic_control_outputs.xlsx',synthetic_control_105,105);</v>
      </c>
      <c r="HN38">
        <v>16</v>
      </c>
      <c r="HO38" t="s">
        <v>18</v>
      </c>
      <c r="HU38">
        <v>18</v>
      </c>
      <c r="HV38" t="s">
        <v>18</v>
      </c>
      <c r="IB38">
        <v>26</v>
      </c>
      <c r="IC38" t="str">
        <f>"xlswrite('G:\Mi unidad\1. PROYECTOS TELLO 2022\SCM SPILL OVERS\outputs\pobreza\bajo_niv_educ\1%\simulacion_2\output_tests.xlsx',ub_vec_"&amp;IB38&amp;"','ub_vec_"&amp;IB38&amp;"');"</f>
        <v>xlswrite('G:\Mi unidad\1. PROYECTOS TELLO 2022\SCM SPILL OVERS\outputs\pobreza\bajo_niv_educ\1%\simulacion_2\output_tests.xlsx',ub_vec_26','ub_vec_26');</v>
      </c>
      <c r="IP38">
        <v>26</v>
      </c>
      <c r="IQ38" t="str">
        <f>"xlswrite('G:\Mi unidad\1. PROYECTOS TELLO 2022\SCM SPILL OVERS\outputs\pobreza\bajo_ingreso\1%\simulacion_2\output_tests.xlsx',ub_vec_"&amp;IP38&amp;"','ub_vec_"&amp;IP38&amp;"');"</f>
        <v>xlswrite('G:\Mi unidad\1. PROYECTOS TELLO 2022\SCM SPILL OVERS\outputs\pobreza\bajo_ingreso\1%\simulacion_2\output_tests.xlsx',ub_vec_26','ub_vec_26');</v>
      </c>
      <c r="JB38">
        <v>26</v>
      </c>
      <c r="JC38" t="str">
        <f>"xlswrite('G:\Mi unidad\1. PROYECTOS TELLO 2022\SCM SPILL OVERS\outputs\pobreza\densidad\1%\simulacion_2\output_tests.xlsx',ub_vec_"&amp;JB38&amp;"','ub_vec_"&amp;JB38&amp;"');"</f>
        <v>xlswrite('G:\Mi unidad\1. PROYECTOS TELLO 2022\SCM SPILL OVERS\outputs\pobreza\densidad\1%\simulacion_2\output_tests.xlsx',ub_vec_26','ub_vec_26');</v>
      </c>
      <c r="JN38">
        <v>26</v>
      </c>
      <c r="JO38" t="str">
        <f>"xlswrite('G:\Mi unidad\1. PROYECTOS TELLO 2022\SCM SPILL OVERS\outputs\pobreza\densidad_g\1%\simulacion_2\output_tests.xlsx',ub_vec_"&amp;JN38&amp;"','ub_vec_"&amp;JN38&amp;"');"</f>
        <v>xlswrite('G:\Mi unidad\1. PROYECTOS TELLO 2022\SCM SPILL OVERS\outputs\pobreza\densidad_g\1%\simulacion_2\output_tests.xlsx',ub_vec_26','ub_vec_26');</v>
      </c>
      <c r="JZ38">
        <v>26</v>
      </c>
      <c r="KA38" t="str">
        <f>"xlswrite('G:\Mi unidad\1. PROYECTOS TELLO 2022\SCM SPILL OVERS\outputs\pobreza\distancia_centro_salud\1%\simulacion_2\output_tests.xlsx',ub_vec_"&amp;JZ38&amp;"','ub_vec_"&amp;JZ38&amp;"');"</f>
        <v>xlswrite('G:\Mi unidad\1. PROYECTOS TELLO 2022\SCM SPILL OVERS\outputs\pobreza\distancia_centro_salud\1%\simulacion_2\output_tests.xlsx',ub_vec_26','ub_vec_26');</v>
      </c>
      <c r="KM38">
        <v>26</v>
      </c>
      <c r="KN38" t="str">
        <f>"xlswrite('G:\Mi unidad\1. PROYECTOS TELLO 2022\SCM SPILL OVERS\outputs\pobreza\informalidad\1%\simulacion_2\output_tests.xlsx',ub_vec_"&amp;KM38&amp;"','ub_vec_"&amp;KM38&amp;"');"</f>
        <v>xlswrite('G:\Mi unidad\1. PROYECTOS TELLO 2022\SCM SPILL OVERS\outputs\pobreza\informalidad\1%\simulacion_2\output_tests.xlsx',ub_vec_26','ub_vec_26');</v>
      </c>
      <c r="KZ38">
        <v>26</v>
      </c>
      <c r="LA38" t="str">
        <f>"xlswrite('G:\Mi unidad\1. PROYECTOS TELLO 2022\SCM SPILL OVERS\outputs\pobreza\alimentos\1%\simulacion_2\output_tests.xlsx',ub_vec_"&amp;KZ38&amp;"','ub_vec_"&amp;KZ38&amp;"');"</f>
        <v>xlswrite('G:\Mi unidad\1. PROYECTOS TELLO 2022\SCM SPILL OVERS\outputs\pobreza\alimentos\1%\simulacion_2\output_tests.xlsx',ub_vec_26','ub_vec_26');</v>
      </c>
      <c r="LG38">
        <v>26</v>
      </c>
      <c r="LH38" t="str">
        <f>"xlswrite('G:\Mi unidad\1. PROYECTOS TELLO 2022\SCM SPILL OVERS\outputs\pobreza\jefe_hogar\1%\simulacion_2\output_tests.xlsx',ub_vec_"&amp;LG38&amp;"','ub_vec_"&amp;LG38&amp;"');"</f>
        <v>xlswrite('G:\Mi unidad\1. PROYECTOS TELLO 2022\SCM SPILL OVERS\outputs\pobreza\jefe_hogar\1%\simulacion_2\output_tests.xlsx',ub_vec_26','ub_vec_26');</v>
      </c>
      <c r="LN38">
        <v>26</v>
      </c>
      <c r="LO38" t="str">
        <f>"xlswrite('G:\Mi unidad\1. PROYECTOS TELLO 2022\SCM SPILL OVERS\outputs\pobreza\mujeres\1%\simulacion_2\output_tests.xlsx',ub_vec_"&amp;LN38&amp;"','ub_vec_"&amp;LN38&amp;"');"</f>
        <v>xlswrite('G:\Mi unidad\1. PROYECTOS TELLO 2022\SCM SPILL OVERS\outputs\pobreza\mujeres\1%\simulacion_2\output_tests.xlsx',ub_vec_26','ub_vec_26');</v>
      </c>
      <c r="LZ38">
        <v>26</v>
      </c>
      <c r="MA38" t="str">
        <f>"xlswrite('G:\Mi unidad\1. PROYECTOS TELLO 2022\SCM SPILL OVERS\outputs\pobreza\criminalidad\1%\simulacion_2\output_tests.xlsx',ub_vec_"&amp;LZ38&amp;"','ub_vec_"&amp;LZ38&amp;"');"</f>
        <v>xlswrite('G:\Mi unidad\1. PROYECTOS TELLO 2022\SCM SPILL OVERS\outputs\pobreza\criminalidad\1%\simulacion_2\output_tests.xlsx',ub_vec_26','ub_vec_26');</v>
      </c>
    </row>
    <row r="39" spans="1:339" x14ac:dyDescent="0.3">
      <c r="A39">
        <v>106</v>
      </c>
      <c r="B39" s="1" t="str">
        <f t="shared" si="11"/>
        <v>[data_106,provincias_106,~] = xlsread('BD_pobre_est_1_provincia_106.xlsx');</v>
      </c>
      <c r="E39" s="1" t="str">
        <f t="shared" si="12"/>
        <v>provincia_106 = unique(provincias_106(2:end,1));</v>
      </c>
      <c r="O39" s="1" t="str">
        <f t="shared" si="13"/>
        <v>pobreza_106 = reshape(data_106(:,2),T+S,N);</v>
      </c>
      <c r="T39" s="1" t="str">
        <f t="shared" si="14"/>
        <v xml:space="preserve">pobreza_106 = pobreza_106'; </v>
      </c>
      <c r="X39" s="1" t="str">
        <f t="shared" si="15"/>
        <v>tratado_106 = pobreza_106(1,:);</v>
      </c>
      <c r="AC39" s="1" t="str">
        <f t="shared" si="26"/>
        <v>pobreza_106(1,:) = [];</v>
      </c>
      <c r="AI39" s="1" t="str">
        <f t="shared" si="0"/>
        <v>pobreza_106 = [tratado_106;pobreza_106];</v>
      </c>
      <c r="AN39" s="1" t="str">
        <f t="shared" si="22"/>
        <v>Y_106 = pobreza_106; % outcome matrix</v>
      </c>
      <c r="AS39" s="1" t="str">
        <f t="shared" si="23"/>
        <v>Y_pre_106 = Y_106(:,1:T);</v>
      </c>
      <c r="AW39" s="1" t="str">
        <f t="shared" si="24"/>
        <v>Y_post_106 = Y_106(:,T+1:end);</v>
      </c>
      <c r="BA39" s="1" t="str">
        <f t="shared" si="25"/>
        <v>[a_hat_106,B_hat_106] = scm_batch(Y_pre_106);</v>
      </c>
      <c r="BF39" s="1" t="str">
        <f t="shared" si="16"/>
        <v>synthetic_control_106 = a_hat_106(1)+B_hat_106(1,:)*Y_106;</v>
      </c>
      <c r="BL39">
        <v>26</v>
      </c>
      <c r="BM39" s="1" t="str">
        <f>"A_"&amp;BL37&amp;"(:,ind_"&amp;BL37&amp;" == 0) = [];"</f>
        <v>A_26(:,ind_26 == 0) = [];</v>
      </c>
      <c r="BR39">
        <v>26</v>
      </c>
      <c r="BS39" s="1" t="str">
        <f>"ind_"&amp;BR37&amp;" = xlsread('spillover_bajo_niv_educ_"&amp;BR37&amp;".xlsx')"</f>
        <v>ind_26 = xlsread('spillover_bajo_niv_educ_26.xlsx')</v>
      </c>
      <c r="BX39">
        <v>26</v>
      </c>
      <c r="BY39" s="1" t="str">
        <f>"ind_"&amp;BX37&amp;" = xlsread('spillover_bajo_ingreso_"&amp;BX37&amp;".xlsx')"</f>
        <v>ind_26 = xlsread('spillover_bajo_ingreso_26.xlsx')</v>
      </c>
      <c r="CD39">
        <v>26</v>
      </c>
      <c r="CE39" s="1" t="str">
        <f>"ind_"&amp;CD37&amp;" = xlsread('spillover_densidad_"&amp;CD37&amp;".xlsx')"</f>
        <v>ind_26 = xlsread('spillover_densidad_26.xlsx')</v>
      </c>
      <c r="CJ39">
        <v>26</v>
      </c>
      <c r="CK39" s="1" t="str">
        <f>"ind_"&amp;CJ37&amp;" = xlsread('spillover_tiempo_cs_"&amp;CJ37&amp;".xlsx')"</f>
        <v>ind_26 = xlsread('spillover_tiempo_cs_26.xlsx')</v>
      </c>
      <c r="CQ39">
        <v>26</v>
      </c>
      <c r="CR39" t="s">
        <v>163</v>
      </c>
      <c r="CV39">
        <v>26</v>
      </c>
      <c r="CW39" t="s">
        <v>168</v>
      </c>
      <c r="DA39">
        <v>26</v>
      </c>
      <c r="DB39" t="s">
        <v>169</v>
      </c>
      <c r="DF39">
        <v>26</v>
      </c>
      <c r="DG39" t="s">
        <v>170</v>
      </c>
      <c r="DK39" s="1" t="str">
        <f t="shared" si="17"/>
        <v>M_hat_106 = (eye(N)-B_hat_106)'*(eye(N)-B_hat_106);</v>
      </c>
      <c r="DQ39" s="1" t="str">
        <f t="shared" si="18"/>
        <v>synthetic_control_sp_106 = a_hat_106(1)+B_hat_106(1,:)*Y_106;</v>
      </c>
      <c r="DW39" s="1" t="s">
        <v>76</v>
      </c>
      <c r="EA39">
        <v>17</v>
      </c>
      <c r="EB39" s="1" t="str">
        <f>"alpha1_hat_vec_"&amp;EA39&amp;"(s) = alpha_hat_"&amp;EA39&amp;"(1);"</f>
        <v>alpha1_hat_vec_17(s) = alpha_hat_17(1);</v>
      </c>
      <c r="EL39" s="1" t="str">
        <f t="shared" si="19"/>
        <v>synthetic_control_106=synthetic_control_106'</v>
      </c>
      <c r="EQ39" s="1" t="str">
        <f t="shared" si="20"/>
        <v>synthetic_control_sp_106=synthetic_control_sp_106'</v>
      </c>
      <c r="EV39" s="1" t="str">
        <f t="shared" si="21"/>
        <v>tratado_106=tratado_106'</v>
      </c>
      <c r="EZ39" s="1" t="str">
        <f t="shared" si="27"/>
        <v>xlswrite('G:\Mi unidad\1. PROYECTOS TELLO 2022\SCM SPILL OVERS\outputs\pobreza\distancia_centro_salud\1%\simulacion_2\synthetic_control_outputs.xlsx',synthetic_control_106,106)</v>
      </c>
      <c r="FG39" s="1" t="str">
        <f t="shared" si="28"/>
        <v>xlswrite('G:\Mi unidad\1. PROYECTOS TELLO 2022\SCM SPILL OVERS\outputs\pobreza\informalidad\1%\simulacion_2\synthetic_control_outputs.xlsx',synthetic_control_106,106)</v>
      </c>
      <c r="FM39" s="1" t="str">
        <f t="shared" si="29"/>
        <v>xlswrite('G:\Mi unidad\1. PROYECTOS TELLO 2022\SCM SPILL OVERS\outputs\pobreza\densidad\1%\simulacion_2\synthetic_control_outputs.xlsx',synthetic_control_106,106)</v>
      </c>
      <c r="FT39" s="1" t="str">
        <f t="shared" si="30"/>
        <v>xlswrite('G:\Mi unidad\1. PROYECTOS TELLO 2022\SCM SPILL OVERS\outputs\pobreza\bajo_niv_educ\1%\simulacion_2\synthetic_control_outputs.xlsx',synthetic_control_106,106)</v>
      </c>
      <c r="FZ39" s="1" t="str">
        <f t="shared" si="31"/>
        <v>xlswrite('G:\Mi unidad\1. PROYECTOS TELLO 2022\SCM SPILL OVERS\outputs\pobreza\bajo_ingreso\1%\simulacion_2\synthetic_control_outputs.xlsx',synthetic_control_106,106)</v>
      </c>
      <c r="GF39" s="1" t="str">
        <f t="shared" si="32"/>
        <v>xlswrite('G:\Mi unidad\1. PROYECTOS TELLO 2022\SCM SPILL OVERS\outputs\pobreza\densidad_g\1%\simulacion_2\synthetic_control_outputs.xlsx',synthetic_control_106,106)</v>
      </c>
      <c r="GN39" s="1" t="str">
        <f t="shared" si="33"/>
        <v>xlswrite('G:\Mi unidad\1. PROYECTOS TELLO 2022\SCM SPILL OVERS\outputs\pobreza\alimentos\1%\simulacion_2\synthetic_control_outputs.xlsx',synthetic_control_106,106);</v>
      </c>
      <c r="GU39" s="1" t="str">
        <f t="shared" si="34"/>
        <v>xlswrite('G:\Mi unidad\1. PROYECTOS TELLO 2022\SCM SPILL OVERS\outputs\pobreza\jefe_hogar\1%\simulacion_2\synthetic_control_outputs.xlsx',synthetic_control_106,106);</v>
      </c>
      <c r="HA39" s="1" t="str">
        <f t="shared" si="35"/>
        <v>xlswrite('G:\Mi unidad\1. PROYECTOS TELLO 2022\SCM SPILL OVERS\outputs\pobreza\mujeres\1%\simulacion_2\synthetic_control_outputs.xlsx',synthetic_control_106,106);</v>
      </c>
      <c r="HG39" s="1" t="str">
        <f t="shared" si="36"/>
        <v>xlswrite('G:\Mi unidad\1. PROYECTOS TELLO 2022\SCM SPILL OVERS\outputs\pobreza\criminalidad\1%\simulacion_2\synthetic_control_outputs.xlsx',synthetic_control_106,106);</v>
      </c>
      <c r="HN39">
        <v>17</v>
      </c>
      <c r="HO39" t="str">
        <f>"p_value_vec_"&amp;HN39&amp;" = zeros(1,S);"</f>
        <v>p_value_vec_17 = zeros(1,S);</v>
      </c>
      <c r="HU39">
        <v>23</v>
      </c>
      <c r="HV39" t="str">
        <f>"spillover_test_"&amp;HU39&amp;" = zeros(1,S);"</f>
        <v>spillover_test_23 = zeros(1,S);</v>
      </c>
      <c r="IB39">
        <v>26</v>
      </c>
      <c r="IC39" t="str">
        <f>"xlswrite('G:\Mi unidad\1. PROYECTOS TELLO 2022\SCM SPILL OVERS\outputs\pobreza\bajo_niv_educ\1%\simulacion_2\output_tests.xlsx',p_value_vec_"&amp;IB39&amp;"','p_value_vec_"&amp;IB39&amp;"');"</f>
        <v>xlswrite('G:\Mi unidad\1. PROYECTOS TELLO 2022\SCM SPILL OVERS\outputs\pobreza\bajo_niv_educ\1%\simulacion_2\output_tests.xlsx',p_value_vec_26','p_value_vec_26');</v>
      </c>
      <c r="IP39">
        <v>26</v>
      </c>
      <c r="IQ39" t="str">
        <f>"xlswrite('G:\Mi unidad\1. PROYECTOS TELLO 2022\SCM SPILL OVERS\outputs\pobreza\bajo_ingreso\1%\simulacion_2\output_tests.xlsx',p_value_vec_"&amp;IP39&amp;"','p_value_vec_"&amp;IP39&amp;"');"</f>
        <v>xlswrite('G:\Mi unidad\1. PROYECTOS TELLO 2022\SCM SPILL OVERS\outputs\pobreza\bajo_ingreso\1%\simulacion_2\output_tests.xlsx',p_value_vec_26','p_value_vec_26');</v>
      </c>
      <c r="JB39">
        <v>26</v>
      </c>
      <c r="JC39" t="str">
        <f>"xlswrite('G:\Mi unidad\1. PROYECTOS TELLO 2022\SCM SPILL OVERS\outputs\pobreza\densidad\1%\simulacion_2\output_tests.xlsx',p_value_vec_"&amp;JB39&amp;"','p_value_vec_"&amp;JB39&amp;"');"</f>
        <v>xlswrite('G:\Mi unidad\1. PROYECTOS TELLO 2022\SCM SPILL OVERS\outputs\pobreza\densidad\1%\simulacion_2\output_tests.xlsx',p_value_vec_26','p_value_vec_26');</v>
      </c>
      <c r="JN39">
        <v>26</v>
      </c>
      <c r="JO39" t="str">
        <f>"xlswrite('G:\Mi unidad\1. PROYECTOS TELLO 2022\SCM SPILL OVERS\outputs\pobreza\densidad_g\1%\simulacion_2\output_tests.xlsx',p_value_vec_"&amp;JN39&amp;"','p_value_vec_"&amp;JN39&amp;"');"</f>
        <v>xlswrite('G:\Mi unidad\1. PROYECTOS TELLO 2022\SCM SPILL OVERS\outputs\pobreza\densidad_g\1%\simulacion_2\output_tests.xlsx',p_value_vec_26','p_value_vec_26');</v>
      </c>
      <c r="JZ39">
        <v>26</v>
      </c>
      <c r="KA39" t="str">
        <f>"xlswrite('G:\Mi unidad\1. PROYECTOS TELLO 2022\SCM SPILL OVERS\outputs\pobreza\distancia_centro_salud\1%\simulacion_2\output_tests.xlsx',p_value_vec_"&amp;JZ39&amp;"','p_value_vec_"&amp;JZ39&amp;"');"</f>
        <v>xlswrite('G:\Mi unidad\1. PROYECTOS TELLO 2022\SCM SPILL OVERS\outputs\pobreza\distancia_centro_salud\1%\simulacion_2\output_tests.xlsx',p_value_vec_26','p_value_vec_26');</v>
      </c>
      <c r="KM39">
        <v>26</v>
      </c>
      <c r="KN39" t="str">
        <f>"xlswrite('G:\Mi unidad\1. PROYECTOS TELLO 2022\SCM SPILL OVERS\outputs\pobreza\informalidad\1%\simulacion_2\output_tests.xlsx',p_value_vec_"&amp;KM39&amp;"','p_value_vec_"&amp;KM39&amp;"');"</f>
        <v>xlswrite('G:\Mi unidad\1. PROYECTOS TELLO 2022\SCM SPILL OVERS\outputs\pobreza\informalidad\1%\simulacion_2\output_tests.xlsx',p_value_vec_26','p_value_vec_26');</v>
      </c>
      <c r="KZ39">
        <v>26</v>
      </c>
      <c r="LA39" t="str">
        <f>"xlswrite('G:\Mi unidad\1. PROYECTOS TELLO 2022\SCM SPILL OVERS\outputs\pobreza\alimentos\1%\simulacion_2\output_tests.xlsx',p_value_vec_"&amp;KZ39&amp;"','p_value_vec_"&amp;KZ39&amp;"');"</f>
        <v>xlswrite('G:\Mi unidad\1. PROYECTOS TELLO 2022\SCM SPILL OVERS\outputs\pobreza\alimentos\1%\simulacion_2\output_tests.xlsx',p_value_vec_26','p_value_vec_26');</v>
      </c>
      <c r="LG39">
        <v>26</v>
      </c>
      <c r="LH39" t="str">
        <f>"xlswrite('G:\Mi unidad\1. PROYECTOS TELLO 2022\SCM SPILL OVERS\outputs\pobreza\jefe_hogar\1%\simulacion_2\output_tests.xlsx',p_value_vec_"&amp;LG39&amp;"','p_value_vec_"&amp;LG39&amp;"');"</f>
        <v>xlswrite('G:\Mi unidad\1. PROYECTOS TELLO 2022\SCM SPILL OVERS\outputs\pobreza\jefe_hogar\1%\simulacion_2\output_tests.xlsx',p_value_vec_26','p_value_vec_26');</v>
      </c>
      <c r="LN39">
        <v>26</v>
      </c>
      <c r="LO39" t="str">
        <f>"xlswrite('G:\Mi unidad\1. PROYECTOS TELLO 2022\SCM SPILL OVERS\outputs\pobreza\mujeres\1%\simulacion_2\output_tests.xlsx',p_value_vec_"&amp;LN39&amp;"','p_value_vec_"&amp;LN39&amp;"');"</f>
        <v>xlswrite('G:\Mi unidad\1. PROYECTOS TELLO 2022\SCM SPILL OVERS\outputs\pobreza\mujeres\1%\simulacion_2\output_tests.xlsx',p_value_vec_26','p_value_vec_26');</v>
      </c>
      <c r="LZ39">
        <v>26</v>
      </c>
      <c r="MA39" t="str">
        <f>"xlswrite('G:\Mi unidad\1. PROYECTOS TELLO 2022\SCM SPILL OVERS\outputs\pobreza\criminalidad\1%\simulacion_2\output_tests.xlsx',p_value_vec_"&amp;LZ39&amp;"','p_value_vec_"&amp;LZ39&amp;"');"</f>
        <v>xlswrite('G:\Mi unidad\1. PROYECTOS TELLO 2022\SCM SPILL OVERS\outputs\pobreza\criminalidad\1%\simulacion_2\output_tests.xlsx',p_value_vec_26','p_value_vec_26');</v>
      </c>
    </row>
    <row r="40" spans="1:339" x14ac:dyDescent="0.3">
      <c r="A40">
        <v>107</v>
      </c>
      <c r="B40" s="1" t="str">
        <f t="shared" si="11"/>
        <v>[data_107,provincias_107,~] = xlsread('BD_pobre_est_1_provincia_107.xlsx');</v>
      </c>
      <c r="E40" s="1" t="str">
        <f t="shared" si="12"/>
        <v>provincia_107 = unique(provincias_107(2:end,1));</v>
      </c>
      <c r="O40" s="1" t="str">
        <f t="shared" si="13"/>
        <v>pobreza_107 = reshape(data_107(:,2),T+S,N);</v>
      </c>
      <c r="T40" s="1" t="str">
        <f t="shared" si="14"/>
        <v xml:space="preserve">pobreza_107 = pobreza_107'; </v>
      </c>
      <c r="X40" s="1" t="str">
        <f t="shared" si="15"/>
        <v>tratado_107 = pobreza_107(1,:);</v>
      </c>
      <c r="AC40" s="1" t="str">
        <f t="shared" si="26"/>
        <v>pobreza_107(1,:) = [];</v>
      </c>
      <c r="AI40" s="1" t="str">
        <f t="shared" si="0"/>
        <v>pobreza_107 = [tratado_107;pobreza_107];</v>
      </c>
      <c r="AN40" s="1" t="str">
        <f t="shared" si="22"/>
        <v>Y_107 = pobreza_107; % outcome matrix</v>
      </c>
      <c r="AS40" s="1" t="str">
        <f t="shared" si="23"/>
        <v>Y_pre_107 = Y_107(:,1:T);</v>
      </c>
      <c r="AW40" s="1" t="str">
        <f t="shared" si="24"/>
        <v>Y_post_107 = Y_107(:,T+1:end);</v>
      </c>
      <c r="BA40" s="1" t="str">
        <f t="shared" si="25"/>
        <v>[a_hat_107,B_hat_107] = scm_batch(Y_pre_107);</v>
      </c>
      <c r="BF40" s="1" t="str">
        <f t="shared" si="16"/>
        <v>synthetic_control_107 = a_hat_107(1)+B_hat_107(1,:)*Y_107;</v>
      </c>
      <c r="BL40">
        <v>26</v>
      </c>
      <c r="BR40">
        <v>26</v>
      </c>
      <c r="BS40" s="1" t="str">
        <f>"A_"&amp;BR37&amp;" = eye(N);"</f>
        <v>A_26 = eye(N);</v>
      </c>
      <c r="BX40">
        <v>26</v>
      </c>
      <c r="BY40" s="1" t="str">
        <f>"A_"&amp;BX37&amp;" = eye(N);"</f>
        <v>A_26 = eye(N);</v>
      </c>
      <c r="CD40">
        <v>26</v>
      </c>
      <c r="CE40" s="1" t="str">
        <f>"A_"&amp;CD37&amp;" = eye(N);"</f>
        <v>A_26 = eye(N);</v>
      </c>
      <c r="CJ40">
        <v>26</v>
      </c>
      <c r="CK40" s="1" t="str">
        <f>"A_"&amp;CJ37&amp;" = eye(N);"</f>
        <v>A_26 = eye(N);</v>
      </c>
      <c r="CQ40">
        <v>26</v>
      </c>
      <c r="CR40" t="s">
        <v>164</v>
      </c>
      <c r="CV40">
        <v>26</v>
      </c>
      <c r="CW40" t="s">
        <v>171</v>
      </c>
      <c r="DA40">
        <v>26</v>
      </c>
      <c r="DB40" t="s">
        <v>171</v>
      </c>
      <c r="DF40">
        <v>26</v>
      </c>
      <c r="DG40" t="s">
        <v>171</v>
      </c>
      <c r="DK40" s="1" t="str">
        <f t="shared" si="17"/>
        <v>M_hat_107 = (eye(N)-B_hat_107)'*(eye(N)-B_hat_107);</v>
      </c>
      <c r="DQ40" s="1" t="str">
        <f t="shared" si="18"/>
        <v>synthetic_control_sp_107 = a_hat_107(1)+B_hat_107(1,:)*Y_107;</v>
      </c>
      <c r="DW40" s="1" t="s">
        <v>77</v>
      </c>
      <c r="EA40">
        <v>17</v>
      </c>
      <c r="EB40" s="1" t="str">
        <f>"synthetic_control_sp_"&amp;EA40&amp;"(T+s) = Y_"&amp;EA40&amp;"(1,T+s)-alpha1_hat_vec_"&amp;EA40&amp;"(s);"</f>
        <v>synthetic_control_sp_17(T+s) = Y_17(1,T+s)-alpha1_hat_vec_17(s);</v>
      </c>
      <c r="EL40" s="1" t="str">
        <f t="shared" si="19"/>
        <v>synthetic_control_107=synthetic_control_107'</v>
      </c>
      <c r="EQ40" s="1" t="str">
        <f t="shared" si="20"/>
        <v>synthetic_control_sp_107=synthetic_control_sp_107'</v>
      </c>
      <c r="EV40" s="1" t="str">
        <f t="shared" si="21"/>
        <v>tratado_107=tratado_107'</v>
      </c>
      <c r="EZ40" s="1" t="str">
        <f t="shared" si="27"/>
        <v>xlswrite('G:\Mi unidad\1. PROYECTOS TELLO 2022\SCM SPILL OVERS\outputs\pobreza\distancia_centro_salud\1%\simulacion_2\synthetic_control_outputs.xlsx',synthetic_control_107,107)</v>
      </c>
      <c r="FG40" s="1" t="str">
        <f t="shared" si="28"/>
        <v>xlswrite('G:\Mi unidad\1. PROYECTOS TELLO 2022\SCM SPILL OVERS\outputs\pobreza\informalidad\1%\simulacion_2\synthetic_control_outputs.xlsx',synthetic_control_107,107)</v>
      </c>
      <c r="FM40" s="1" t="str">
        <f t="shared" si="29"/>
        <v>xlswrite('G:\Mi unidad\1. PROYECTOS TELLO 2022\SCM SPILL OVERS\outputs\pobreza\densidad\1%\simulacion_2\synthetic_control_outputs.xlsx',synthetic_control_107,107)</v>
      </c>
      <c r="FT40" s="1" t="str">
        <f t="shared" si="30"/>
        <v>xlswrite('G:\Mi unidad\1. PROYECTOS TELLO 2022\SCM SPILL OVERS\outputs\pobreza\bajo_niv_educ\1%\simulacion_2\synthetic_control_outputs.xlsx',synthetic_control_107,107)</v>
      </c>
      <c r="FZ40" s="1" t="str">
        <f t="shared" si="31"/>
        <v>xlswrite('G:\Mi unidad\1. PROYECTOS TELLO 2022\SCM SPILL OVERS\outputs\pobreza\bajo_ingreso\1%\simulacion_2\synthetic_control_outputs.xlsx',synthetic_control_107,107)</v>
      </c>
      <c r="GF40" s="1" t="str">
        <f t="shared" si="32"/>
        <v>xlswrite('G:\Mi unidad\1. PROYECTOS TELLO 2022\SCM SPILL OVERS\outputs\pobreza\densidad_g\1%\simulacion_2\synthetic_control_outputs.xlsx',synthetic_control_107,107)</v>
      </c>
      <c r="GN40" s="1" t="str">
        <f t="shared" si="33"/>
        <v>xlswrite('G:\Mi unidad\1. PROYECTOS TELLO 2022\SCM SPILL OVERS\outputs\pobreza\alimentos\1%\simulacion_2\synthetic_control_outputs.xlsx',synthetic_control_107,107);</v>
      </c>
      <c r="GU40" s="1" t="str">
        <f t="shared" si="34"/>
        <v>xlswrite('G:\Mi unidad\1. PROYECTOS TELLO 2022\SCM SPILL OVERS\outputs\pobreza\jefe_hogar\1%\simulacion_2\synthetic_control_outputs.xlsx',synthetic_control_107,107);</v>
      </c>
      <c r="HA40" s="1" t="str">
        <f t="shared" si="35"/>
        <v>xlswrite('G:\Mi unidad\1. PROYECTOS TELLO 2022\SCM SPILL OVERS\outputs\pobreza\mujeres\1%\simulacion_2\synthetic_control_outputs.xlsx',synthetic_control_107,107);</v>
      </c>
      <c r="HG40" s="1" t="str">
        <f t="shared" si="36"/>
        <v>xlswrite('G:\Mi unidad\1. PROYECTOS TELLO 2022\SCM SPILL OVERS\outputs\pobreza\criminalidad\1%\simulacion_2\synthetic_control_outputs.xlsx',synthetic_control_107,107);</v>
      </c>
      <c r="HN40">
        <v>17</v>
      </c>
      <c r="HO40" t="str">
        <f>"lb_vec_"&amp;HN40&amp;" = zeros(1,S);"</f>
        <v>lb_vec_17 = zeros(1,S);</v>
      </c>
      <c r="HU40">
        <v>23</v>
      </c>
      <c r="HV40" t="s">
        <v>35</v>
      </c>
      <c r="IB40">
        <v>26</v>
      </c>
      <c r="IC40" t="str">
        <f>"xlswrite('G:\Mi unidad\1. PROYECTOS TELLO 2022\SCM SPILL OVERS\outputs\pobreza\bajo_niv_educ\1%\simulacion_2\output_tests.xlsx',alpha1_hat_vec_"&amp;IB40&amp;"','alpha1_hat_vec_"&amp;IB40&amp;"');"</f>
        <v>xlswrite('G:\Mi unidad\1. PROYECTOS TELLO 2022\SCM SPILL OVERS\outputs\pobreza\bajo_niv_educ\1%\simulacion_2\output_tests.xlsx',alpha1_hat_vec_26','alpha1_hat_vec_26');</v>
      </c>
      <c r="IP40">
        <v>26</v>
      </c>
      <c r="IQ40" t="str">
        <f>"xlswrite('G:\Mi unidad\1. PROYECTOS TELLO 2022\SCM SPILL OVERS\outputs\pobreza\bajo_ingreso\1%\simulacion_2\output_tests.xlsx',alpha1_hat_vec_"&amp;IP40&amp;"','alpha1_hat_vec_"&amp;IP40&amp;"');"</f>
        <v>xlswrite('G:\Mi unidad\1. PROYECTOS TELLO 2022\SCM SPILL OVERS\outputs\pobreza\bajo_ingreso\1%\simulacion_2\output_tests.xlsx',alpha1_hat_vec_26','alpha1_hat_vec_26');</v>
      </c>
      <c r="JB40">
        <v>26</v>
      </c>
      <c r="JC40" t="str">
        <f>"xlswrite('G:\Mi unidad\1. PROYECTOS TELLO 2022\SCM SPILL OVERS\outputs\pobreza\densidad\1%\simulacion_2\output_tests.xlsx',alpha1_hat_vec_"&amp;JB40&amp;"','alpha1_hat_vec_"&amp;JB40&amp;"');"</f>
        <v>xlswrite('G:\Mi unidad\1. PROYECTOS TELLO 2022\SCM SPILL OVERS\outputs\pobreza\densidad\1%\simulacion_2\output_tests.xlsx',alpha1_hat_vec_26','alpha1_hat_vec_26');</v>
      </c>
      <c r="JN40">
        <v>26</v>
      </c>
      <c r="JO40" t="str">
        <f>"xlswrite('G:\Mi unidad\1. PROYECTOS TELLO 2022\SCM SPILL OVERS\outputs\pobreza\densidad_g\1%\simulacion_2\output_tests.xlsx',alpha1_hat_vec_"&amp;JN40&amp;"','alpha1_hat_vec_"&amp;JN40&amp;"');"</f>
        <v>xlswrite('G:\Mi unidad\1. PROYECTOS TELLO 2022\SCM SPILL OVERS\outputs\pobreza\densidad_g\1%\simulacion_2\output_tests.xlsx',alpha1_hat_vec_26','alpha1_hat_vec_26');</v>
      </c>
      <c r="JZ40">
        <v>26</v>
      </c>
      <c r="KA40" t="str">
        <f>"xlswrite('G:\Mi unidad\1. PROYECTOS TELLO 2022\SCM SPILL OVERS\outputs\pobreza\distancia_centro_salud\1%\simulacion_2\output_tests.xlsx',alpha1_hat_vec_"&amp;JZ40&amp;"','alpha1_hat_vec_"&amp;JZ40&amp;"');"</f>
        <v>xlswrite('G:\Mi unidad\1. PROYECTOS TELLO 2022\SCM SPILL OVERS\outputs\pobreza\distancia_centro_salud\1%\simulacion_2\output_tests.xlsx',alpha1_hat_vec_26','alpha1_hat_vec_26');</v>
      </c>
      <c r="KM40">
        <v>26</v>
      </c>
      <c r="KN40" t="str">
        <f>"xlswrite('G:\Mi unidad\1. PROYECTOS TELLO 2022\SCM SPILL OVERS\outputs\pobreza\informalidad\1%\simulacion_2\output_tests.xlsx',alpha1_hat_vec_"&amp;KM40&amp;"','alpha1_hat_vec_"&amp;KM40&amp;"');"</f>
        <v>xlswrite('G:\Mi unidad\1. PROYECTOS TELLO 2022\SCM SPILL OVERS\outputs\pobreza\informalidad\1%\simulacion_2\output_tests.xlsx',alpha1_hat_vec_26','alpha1_hat_vec_26');</v>
      </c>
      <c r="KZ40">
        <v>26</v>
      </c>
      <c r="LA40" t="str">
        <f>"xlswrite('G:\Mi unidad\1. PROYECTOS TELLO 2022\SCM SPILL OVERS\outputs\pobreza\alimentos\1%\simulacion_2\output_tests.xlsx',alpha1_hat_vec_"&amp;KZ40&amp;"','alpha1_hat_vec_"&amp;KZ40&amp;"');"</f>
        <v>xlswrite('G:\Mi unidad\1. PROYECTOS TELLO 2022\SCM SPILL OVERS\outputs\pobreza\alimentos\1%\simulacion_2\output_tests.xlsx',alpha1_hat_vec_26','alpha1_hat_vec_26');</v>
      </c>
      <c r="LG40">
        <v>26</v>
      </c>
      <c r="LH40" t="str">
        <f>"xlswrite('G:\Mi unidad\1. PROYECTOS TELLO 2022\SCM SPILL OVERS\outputs\pobreza\jefe_hogar\1%\simulacion_2\output_tests.xlsx',alpha1_hat_vec_"&amp;LG40&amp;"','alpha1_hat_vec_"&amp;LG40&amp;"');"</f>
        <v>xlswrite('G:\Mi unidad\1. PROYECTOS TELLO 2022\SCM SPILL OVERS\outputs\pobreza\jefe_hogar\1%\simulacion_2\output_tests.xlsx',alpha1_hat_vec_26','alpha1_hat_vec_26');</v>
      </c>
      <c r="LN40">
        <v>26</v>
      </c>
      <c r="LO40" t="str">
        <f>"xlswrite('G:\Mi unidad\1. PROYECTOS TELLO 2022\SCM SPILL OVERS\outputs\pobreza\mujeres\1%\simulacion_2\output_tests.xlsx',alpha1_hat_vec_"&amp;LN40&amp;"','alpha1_hat_vec_"&amp;LN40&amp;"');"</f>
        <v>xlswrite('G:\Mi unidad\1. PROYECTOS TELLO 2022\SCM SPILL OVERS\outputs\pobreza\mujeres\1%\simulacion_2\output_tests.xlsx',alpha1_hat_vec_26','alpha1_hat_vec_26');</v>
      </c>
      <c r="LZ40">
        <v>26</v>
      </c>
      <c r="MA40" t="str">
        <f>"xlswrite('G:\Mi unidad\1. PROYECTOS TELLO 2022\SCM SPILL OVERS\outputs\pobreza\criminalidad\1%\simulacion_2\output_tests.xlsx',alpha1_hat_vec_"&amp;LZ40&amp;"','alpha1_hat_vec_"&amp;LZ40&amp;"');"</f>
        <v>xlswrite('G:\Mi unidad\1. PROYECTOS TELLO 2022\SCM SPILL OVERS\outputs\pobreza\criminalidad\1%\simulacion_2\output_tests.xlsx',alpha1_hat_vec_26','alpha1_hat_vec_26');</v>
      </c>
    </row>
    <row r="41" spans="1:339" x14ac:dyDescent="0.3">
      <c r="A41">
        <v>108</v>
      </c>
      <c r="B41" s="1" t="str">
        <f t="shared" si="11"/>
        <v>[data_108,provincias_108,~] = xlsread('BD_pobre_est_1_provincia_108.xlsx');</v>
      </c>
      <c r="E41" s="1" t="str">
        <f t="shared" si="12"/>
        <v>provincia_108 = unique(provincias_108(2:end,1));</v>
      </c>
      <c r="O41" s="1" t="str">
        <f t="shared" si="13"/>
        <v>pobreza_108 = reshape(data_108(:,2),T+S,N);</v>
      </c>
      <c r="T41" s="1" t="str">
        <f t="shared" si="14"/>
        <v xml:space="preserve">pobreza_108 = pobreza_108'; </v>
      </c>
      <c r="X41" s="1" t="str">
        <f t="shared" si="15"/>
        <v>tratado_108 = pobreza_108(1,:);</v>
      </c>
      <c r="AC41" s="1" t="str">
        <f t="shared" si="26"/>
        <v>pobreza_108(1,:) = [];</v>
      </c>
      <c r="AI41" s="1" t="str">
        <f t="shared" si="0"/>
        <v>pobreza_108 = [tratado_108;pobreza_108];</v>
      </c>
      <c r="AN41" s="1" t="str">
        <f t="shared" si="22"/>
        <v>Y_108 = pobreza_108; % outcome matrix</v>
      </c>
      <c r="AS41" s="1" t="str">
        <f t="shared" si="23"/>
        <v>Y_pre_108 = Y_108(:,1:T);</v>
      </c>
      <c r="AW41" s="1" t="str">
        <f t="shared" si="24"/>
        <v>Y_post_108 = Y_108(:,T+1:end);</v>
      </c>
      <c r="BA41" s="1" t="str">
        <f t="shared" si="25"/>
        <v>[a_hat_108,B_hat_108] = scm_batch(Y_pre_108);</v>
      </c>
      <c r="BF41" s="1" t="str">
        <f t="shared" si="16"/>
        <v>synthetic_control_108 = a_hat_108(1)+B_hat_108(1,:)*Y_108;</v>
      </c>
      <c r="BL41">
        <v>26</v>
      </c>
      <c r="BR41">
        <v>26</v>
      </c>
      <c r="BS41" s="1" t="str">
        <f>"A_"&amp;BR37&amp;"(:,ind_"&amp;BR37&amp;" == 0) = [];"</f>
        <v>A_26(:,ind_26 == 0) = [];</v>
      </c>
      <c r="BX41">
        <v>26</v>
      </c>
      <c r="BY41" s="1" t="str">
        <f>"A_"&amp;BX37&amp;"(:,ind_"&amp;BX37&amp;" == 0) = [];"</f>
        <v>A_26(:,ind_26 == 0) = [];</v>
      </c>
      <c r="CD41">
        <v>26</v>
      </c>
      <c r="CE41" s="1" t="str">
        <f>"A_"&amp;CD37&amp;"(:,ind_"&amp;CD37&amp;" == 0) = [];"</f>
        <v>A_26(:,ind_26 == 0) = [];</v>
      </c>
      <c r="CJ41">
        <v>26</v>
      </c>
      <c r="CK41" s="1" t="str">
        <f>"A_"&amp;CJ37&amp;"(:,ind_"&amp;CJ37&amp;" == 0) = [];"</f>
        <v>A_26(:,ind_26 == 0) = [];</v>
      </c>
      <c r="CQ41">
        <v>26</v>
      </c>
      <c r="CR41" t="s">
        <v>166</v>
      </c>
      <c r="CV41">
        <v>26</v>
      </c>
      <c r="CW41" t="s">
        <v>172</v>
      </c>
      <c r="DA41">
        <v>26</v>
      </c>
      <c r="DB41" t="s">
        <v>172</v>
      </c>
      <c r="DF41">
        <v>26</v>
      </c>
      <c r="DG41" t="s">
        <v>172</v>
      </c>
      <c r="DK41" s="1" t="str">
        <f t="shared" si="17"/>
        <v>M_hat_108 = (eye(N)-B_hat_108)'*(eye(N)-B_hat_108);</v>
      </c>
      <c r="DQ41" s="1" t="str">
        <f t="shared" si="18"/>
        <v>synthetic_control_sp_108 = a_hat_108(1)+B_hat_108(1,:)*Y_108;</v>
      </c>
      <c r="DW41" s="1" t="s">
        <v>78</v>
      </c>
      <c r="EA41">
        <v>17</v>
      </c>
      <c r="EB41" s="3" t="s">
        <v>18</v>
      </c>
      <c r="EL41" s="1" t="str">
        <f t="shared" si="19"/>
        <v>synthetic_control_108=synthetic_control_108'</v>
      </c>
      <c r="EQ41" s="1" t="str">
        <f t="shared" si="20"/>
        <v>synthetic_control_sp_108=synthetic_control_sp_108'</v>
      </c>
      <c r="EV41" s="1" t="str">
        <f t="shared" si="21"/>
        <v>tratado_108=tratado_108'</v>
      </c>
      <c r="EZ41" s="1" t="str">
        <f t="shared" si="27"/>
        <v>xlswrite('G:\Mi unidad\1. PROYECTOS TELLO 2022\SCM SPILL OVERS\outputs\pobreza\distancia_centro_salud\1%\simulacion_2\synthetic_control_outputs.xlsx',synthetic_control_108,108)</v>
      </c>
      <c r="FG41" s="1" t="str">
        <f t="shared" si="28"/>
        <v>xlswrite('G:\Mi unidad\1. PROYECTOS TELLO 2022\SCM SPILL OVERS\outputs\pobreza\informalidad\1%\simulacion_2\synthetic_control_outputs.xlsx',synthetic_control_108,108)</v>
      </c>
      <c r="FM41" s="1" t="str">
        <f t="shared" si="29"/>
        <v>xlswrite('G:\Mi unidad\1. PROYECTOS TELLO 2022\SCM SPILL OVERS\outputs\pobreza\densidad\1%\simulacion_2\synthetic_control_outputs.xlsx',synthetic_control_108,108)</v>
      </c>
      <c r="FT41" s="1" t="str">
        <f t="shared" si="30"/>
        <v>xlswrite('G:\Mi unidad\1. PROYECTOS TELLO 2022\SCM SPILL OVERS\outputs\pobreza\bajo_niv_educ\1%\simulacion_2\synthetic_control_outputs.xlsx',synthetic_control_108,108)</v>
      </c>
      <c r="FZ41" s="1" t="str">
        <f t="shared" si="31"/>
        <v>xlswrite('G:\Mi unidad\1. PROYECTOS TELLO 2022\SCM SPILL OVERS\outputs\pobreza\bajo_ingreso\1%\simulacion_2\synthetic_control_outputs.xlsx',synthetic_control_108,108)</v>
      </c>
      <c r="GF41" s="1" t="str">
        <f t="shared" si="32"/>
        <v>xlswrite('G:\Mi unidad\1. PROYECTOS TELLO 2022\SCM SPILL OVERS\outputs\pobreza\densidad_g\1%\simulacion_2\synthetic_control_outputs.xlsx',synthetic_control_108,108)</v>
      </c>
      <c r="GN41" s="1" t="str">
        <f t="shared" si="33"/>
        <v>xlswrite('G:\Mi unidad\1. PROYECTOS TELLO 2022\SCM SPILL OVERS\outputs\pobreza\alimentos\1%\simulacion_2\synthetic_control_outputs.xlsx',synthetic_control_108,108);</v>
      </c>
      <c r="GU41" s="1" t="str">
        <f t="shared" si="34"/>
        <v>xlswrite('G:\Mi unidad\1. PROYECTOS TELLO 2022\SCM SPILL OVERS\outputs\pobreza\jefe_hogar\1%\simulacion_2\synthetic_control_outputs.xlsx',synthetic_control_108,108);</v>
      </c>
      <c r="HA41" s="1" t="str">
        <f t="shared" si="35"/>
        <v>xlswrite('G:\Mi unidad\1. PROYECTOS TELLO 2022\SCM SPILL OVERS\outputs\pobreza\mujeres\1%\simulacion_2\synthetic_control_outputs.xlsx',synthetic_control_108,108);</v>
      </c>
      <c r="HG41" s="1" t="str">
        <f t="shared" si="36"/>
        <v>xlswrite('G:\Mi unidad\1. PROYECTOS TELLO 2022\SCM SPILL OVERS\outputs\pobreza\criminalidad\1%\simulacion_2\synthetic_control_outputs.xlsx',synthetic_control_108,108);</v>
      </c>
      <c r="HN41">
        <v>17</v>
      </c>
      <c r="HO41" t="str">
        <f>"ub_vec_"&amp;HN41&amp;" = zeros(1,S);"</f>
        <v>ub_vec_17 = zeros(1,S);</v>
      </c>
      <c r="HU41">
        <v>23</v>
      </c>
      <c r="HV41" t="s">
        <v>36</v>
      </c>
      <c r="IB41">
        <v>26</v>
      </c>
      <c r="IC41" t="str">
        <f>"xlswrite('G:\Mi unidad\1. PROYECTOS TELLO 2022\SCM SPILL OVERS\outputs\pobreza\bajo_niv_educ\1%\simulacion_2\output_tests.xlsx',spillover_test_"&amp;IB41&amp;"','sp_test_"&amp;IB41&amp;"');"</f>
        <v>xlswrite('G:\Mi unidad\1. PROYECTOS TELLO 2022\SCM SPILL OVERS\outputs\pobreza\bajo_niv_educ\1%\simulacion_2\output_tests.xlsx',spillover_test_26','sp_test_26');</v>
      </c>
      <c r="IP41">
        <v>26</v>
      </c>
      <c r="IQ41" t="str">
        <f>"xlswrite('G:\Mi unidad\1. PROYECTOS TELLO 2022\SCM SPILL OVERS\outputs\pobreza\bajo_ingreso\1%\simulacion_2\output_tests.xlsx',spillover_test_"&amp;IP41&amp;"','sp_test_"&amp;IP41&amp;"');"</f>
        <v>xlswrite('G:\Mi unidad\1. PROYECTOS TELLO 2022\SCM SPILL OVERS\outputs\pobreza\bajo_ingreso\1%\simulacion_2\output_tests.xlsx',spillover_test_26','sp_test_26');</v>
      </c>
      <c r="JB41">
        <v>26</v>
      </c>
      <c r="JC41" t="str">
        <f>"xlswrite('G:\Mi unidad\1. PROYECTOS TELLO 2022\SCM SPILL OVERS\outputs\pobreza\densidad\1%\simulacion_2\output_tests.xlsx',spillover_test_"&amp;JB41&amp;"','sp_test_"&amp;JB41&amp;"');"</f>
        <v>xlswrite('G:\Mi unidad\1. PROYECTOS TELLO 2022\SCM SPILL OVERS\outputs\pobreza\densidad\1%\simulacion_2\output_tests.xlsx',spillover_test_26','sp_test_26');</v>
      </c>
      <c r="JN41">
        <v>26</v>
      </c>
      <c r="JO41" t="str">
        <f>"xlswrite('G:\Mi unidad\1. PROYECTOS TELLO 2022\SCM SPILL OVERS\outputs\pobreza\densidad_g\1%\simulacion_2\output_tests.xlsx',spillover_test_"&amp;JN41&amp;"','sp_test_"&amp;JN41&amp;"');"</f>
        <v>xlswrite('G:\Mi unidad\1. PROYECTOS TELLO 2022\SCM SPILL OVERS\outputs\pobreza\densidad_g\1%\simulacion_2\output_tests.xlsx',spillover_test_26','sp_test_26');</v>
      </c>
      <c r="JZ41">
        <v>26</v>
      </c>
      <c r="KA41" t="str">
        <f>"xlswrite('G:\Mi unidad\1. PROYECTOS TELLO 2022\SCM SPILL OVERS\outputs\pobreza\distancia_centro_salud\1%\simulacion_2\output_tests.xlsx',spillover_test_"&amp;JZ41&amp;"','sp_test_"&amp;JZ41&amp;"');"</f>
        <v>xlswrite('G:\Mi unidad\1. PROYECTOS TELLO 2022\SCM SPILL OVERS\outputs\pobreza\distancia_centro_salud\1%\simulacion_2\output_tests.xlsx',spillover_test_26','sp_test_26');</v>
      </c>
      <c r="KM41">
        <v>26</v>
      </c>
      <c r="KN41" t="str">
        <f>"xlswrite('G:\Mi unidad\1. PROYECTOS TELLO 2022\SCM SPILL OVERS\outputs\pobreza\informalidad\1%\simulacion_2\output_tests.xlsx',spillover_test_"&amp;KM41&amp;"','sp_test_"&amp;KM41&amp;"');"</f>
        <v>xlswrite('G:\Mi unidad\1. PROYECTOS TELLO 2022\SCM SPILL OVERS\outputs\pobreza\informalidad\1%\simulacion_2\output_tests.xlsx',spillover_test_26','sp_test_26');</v>
      </c>
      <c r="KZ41">
        <v>26</v>
      </c>
      <c r="LA41" t="str">
        <f>"xlswrite('G:\Mi unidad\1. PROYECTOS TELLO 2022\SCM SPILL OVERS\outputs\pobreza\alimentos\1%\simulacion_2\output_tests.xlsx',spillover_test_"&amp;KZ41&amp;"','sp_test_"&amp;KZ41&amp;"');"</f>
        <v>xlswrite('G:\Mi unidad\1. PROYECTOS TELLO 2022\SCM SPILL OVERS\outputs\pobreza\alimentos\1%\simulacion_2\output_tests.xlsx',spillover_test_26','sp_test_26');</v>
      </c>
      <c r="LG41">
        <v>26</v>
      </c>
      <c r="LH41" t="str">
        <f>"xlswrite('G:\Mi unidad\1. PROYECTOS TELLO 2022\SCM SPILL OVERS\outputs\pobreza\jefe_hogar\1%\simulacion_2\output_tests.xlsx',spillover_test_"&amp;LG41&amp;"','sp_test_"&amp;LG41&amp;"');"</f>
        <v>xlswrite('G:\Mi unidad\1. PROYECTOS TELLO 2022\SCM SPILL OVERS\outputs\pobreza\jefe_hogar\1%\simulacion_2\output_tests.xlsx',spillover_test_26','sp_test_26');</v>
      </c>
      <c r="LN41">
        <v>26</v>
      </c>
      <c r="LO41" t="str">
        <f>"xlswrite('G:\Mi unidad\1. PROYECTOS TELLO 2022\SCM SPILL OVERS\outputs\pobreza\mujeres\1%\simulacion_2\output_tests.xlsx',spillover_test_"&amp;LN41&amp;"','sp_test_"&amp;LN41&amp;"');"</f>
        <v>xlswrite('G:\Mi unidad\1. PROYECTOS TELLO 2022\SCM SPILL OVERS\outputs\pobreza\mujeres\1%\simulacion_2\output_tests.xlsx',spillover_test_26','sp_test_26');</v>
      </c>
      <c r="LZ41">
        <v>26</v>
      </c>
      <c r="MA41" t="str">
        <f>"xlswrite('G:\Mi unidad\1. PROYECTOS TELLO 2022\SCM SPILL OVERS\outputs\pobreza\criminalidad\1%\simulacion_2\output_tests.xlsx',spillover_test_"&amp;LZ41&amp;"','sp_test_"&amp;LZ41&amp;"');"</f>
        <v>xlswrite('G:\Mi unidad\1. PROYECTOS TELLO 2022\SCM SPILL OVERS\outputs\pobreza\criminalidad\1%\simulacion_2\output_tests.xlsx',spillover_test_26','sp_test_26');</v>
      </c>
    </row>
    <row r="42" spans="1:339" x14ac:dyDescent="0.3">
      <c r="A42">
        <v>112</v>
      </c>
      <c r="B42" s="1" t="str">
        <f t="shared" si="11"/>
        <v>[data_112,provincias_112,~] = xlsread('BD_pobre_est_1_provincia_112.xlsx');</v>
      </c>
      <c r="E42" s="1" t="str">
        <f t="shared" si="12"/>
        <v>provincia_112 = unique(provincias_112(2:end,1));</v>
      </c>
      <c r="O42" s="1" t="str">
        <f t="shared" si="13"/>
        <v>pobreza_112 = reshape(data_112(:,2),T+S,N);</v>
      </c>
      <c r="T42" s="1" t="str">
        <f t="shared" si="14"/>
        <v xml:space="preserve">pobreza_112 = pobreza_112'; </v>
      </c>
      <c r="X42" s="1" t="str">
        <f t="shared" si="15"/>
        <v>tratado_112 = pobreza_112(1,:);</v>
      </c>
      <c r="AC42" s="1" t="str">
        <f t="shared" si="26"/>
        <v>pobreza_112(1,:) = [];</v>
      </c>
      <c r="AI42" s="1" t="str">
        <f t="shared" si="0"/>
        <v>pobreza_112 = [tratado_112;pobreza_112];</v>
      </c>
      <c r="AN42" s="1" t="str">
        <f t="shared" si="22"/>
        <v>Y_112 = pobreza_112; % outcome matrix</v>
      </c>
      <c r="AS42" s="1" t="str">
        <f t="shared" si="23"/>
        <v>Y_pre_112 = Y_112(:,1:T);</v>
      </c>
      <c r="AW42" s="1" t="str">
        <f t="shared" si="24"/>
        <v>Y_post_112 = Y_112(:,T+1:end);</v>
      </c>
      <c r="BA42" s="1" t="str">
        <f t="shared" si="25"/>
        <v>[a_hat_112,B_hat_112] = scm_batch(Y_pre_112);</v>
      </c>
      <c r="BF42" s="1" t="str">
        <f t="shared" si="16"/>
        <v>synthetic_control_112 = a_hat_112(1)+B_hat_112(1,:)*Y_112;</v>
      </c>
      <c r="BL42">
        <v>27</v>
      </c>
      <c r="BM42" s="1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173</v>
      </c>
      <c r="CV42">
        <v>27</v>
      </c>
      <c r="CW42" t="s">
        <v>174</v>
      </c>
      <c r="DA42">
        <v>27</v>
      </c>
      <c r="DB42" t="s">
        <v>174</v>
      </c>
      <c r="DF42">
        <v>27</v>
      </c>
      <c r="DG42" t="s">
        <v>174</v>
      </c>
      <c r="DK42" s="1" t="str">
        <f t="shared" si="17"/>
        <v>M_hat_112 = (eye(N)-B_hat_112)'*(eye(N)-B_hat_112);</v>
      </c>
      <c r="DQ42" s="1" t="str">
        <f t="shared" si="18"/>
        <v>synthetic_control_sp_112 = a_hat_112(1)+B_hat_112(1,:)*Y_112;</v>
      </c>
      <c r="DW42" s="1" t="s">
        <v>79</v>
      </c>
      <c r="EA42">
        <v>18</v>
      </c>
      <c r="EB42" s="3" t="str">
        <f>"%PROVINCIA "&amp;EA42</f>
        <v>%PROVINCIA 18</v>
      </c>
      <c r="EL42" s="1" t="str">
        <f t="shared" si="19"/>
        <v>synthetic_control_112=synthetic_control_112'</v>
      </c>
      <c r="EQ42" s="1" t="str">
        <f t="shared" si="20"/>
        <v>synthetic_control_sp_112=synthetic_control_sp_112'</v>
      </c>
      <c r="EV42" s="1" t="str">
        <f t="shared" si="21"/>
        <v>tratado_112=tratado_112'</v>
      </c>
      <c r="EZ42" s="1" t="str">
        <f t="shared" si="27"/>
        <v>xlswrite('G:\Mi unidad\1. PROYECTOS TELLO 2022\SCM SPILL OVERS\outputs\pobreza\distancia_centro_salud\1%\simulacion_2\synthetic_control_outputs.xlsx',synthetic_control_112,112)</v>
      </c>
      <c r="FG42" s="1" t="str">
        <f t="shared" si="28"/>
        <v>xlswrite('G:\Mi unidad\1. PROYECTOS TELLO 2022\SCM SPILL OVERS\outputs\pobreza\informalidad\1%\simulacion_2\synthetic_control_outputs.xlsx',synthetic_control_112,112)</v>
      </c>
      <c r="FM42" s="1" t="str">
        <f t="shared" si="29"/>
        <v>xlswrite('G:\Mi unidad\1. PROYECTOS TELLO 2022\SCM SPILL OVERS\outputs\pobreza\densidad\1%\simulacion_2\synthetic_control_outputs.xlsx',synthetic_control_112,112)</v>
      </c>
      <c r="FT42" s="1" t="str">
        <f t="shared" si="30"/>
        <v>xlswrite('G:\Mi unidad\1. PROYECTOS TELLO 2022\SCM SPILL OVERS\outputs\pobreza\bajo_niv_educ\1%\simulacion_2\synthetic_control_outputs.xlsx',synthetic_control_112,112)</v>
      </c>
      <c r="FZ42" s="1" t="str">
        <f t="shared" si="31"/>
        <v>xlswrite('G:\Mi unidad\1. PROYECTOS TELLO 2022\SCM SPILL OVERS\outputs\pobreza\bajo_ingreso\1%\simulacion_2\synthetic_control_outputs.xlsx',synthetic_control_112,112)</v>
      </c>
      <c r="GF42" s="1" t="str">
        <f t="shared" si="32"/>
        <v>xlswrite('G:\Mi unidad\1. PROYECTOS TELLO 2022\SCM SPILL OVERS\outputs\pobreza\densidad_g\1%\simulacion_2\synthetic_control_outputs.xlsx',synthetic_control_112,112)</v>
      </c>
      <c r="GN42" s="1" t="str">
        <f t="shared" si="33"/>
        <v>xlswrite('G:\Mi unidad\1. PROYECTOS TELLO 2022\SCM SPILL OVERS\outputs\pobreza\alimentos\1%\simulacion_2\synthetic_control_outputs.xlsx',synthetic_control_112,112);</v>
      </c>
      <c r="GU42" s="1" t="str">
        <f t="shared" si="34"/>
        <v>xlswrite('G:\Mi unidad\1. PROYECTOS TELLO 2022\SCM SPILL OVERS\outputs\pobreza\jefe_hogar\1%\simulacion_2\synthetic_control_outputs.xlsx',synthetic_control_112,112);</v>
      </c>
      <c r="HA42" s="1" t="str">
        <f t="shared" si="35"/>
        <v>xlswrite('G:\Mi unidad\1. PROYECTOS TELLO 2022\SCM SPILL OVERS\outputs\pobreza\mujeres\1%\simulacion_2\synthetic_control_outputs.xlsx',synthetic_control_112,112);</v>
      </c>
      <c r="HG42" s="1" t="str">
        <f t="shared" si="36"/>
        <v>xlswrite('G:\Mi unidad\1. PROYECTOS TELLO 2022\SCM SPILL OVERS\outputs\pobreza\criminalidad\1%\simulacion_2\synthetic_control_outputs.xlsx',synthetic_control_112,112);</v>
      </c>
      <c r="HN42">
        <v>17</v>
      </c>
      <c r="HO42" t="s">
        <v>35</v>
      </c>
      <c r="HU42">
        <v>23</v>
      </c>
      <c r="HV42" t="s">
        <v>37</v>
      </c>
      <c r="IB42">
        <v>27</v>
      </c>
      <c r="IC42" t="str">
        <f>"xlswrite('G:\Mi unidad\1. PROYECTOS TELLO 2022\SCM SPILL OVERS\outputs\pobreza\bajo_niv_educ\1%\simulacion_2\output_tests.xlsx',lb_vec_"&amp;IB42&amp;"','lb_vec_"&amp;IB42&amp;"');"</f>
        <v>xlswrite('G:\Mi unidad\1. PROYECTOS TELLO 2022\SCM SPILL OVERS\outputs\pobreza\bajo_niv_educ\1%\simulacion_2\output_tests.xlsx',lb_vec_27','lb_vec_27');</v>
      </c>
      <c r="IP42">
        <v>27</v>
      </c>
      <c r="IQ42" t="str">
        <f>"xlswrite('G:\Mi unidad\1. PROYECTOS TELLO 2022\SCM SPILL OVERS\outputs\pobreza\bajo_ingreso\1%\simulacion_2\output_tests.xlsx',lb_vec_"&amp;IP42&amp;"','lb_vec_"&amp;IP42&amp;"');"</f>
        <v>xlswrite('G:\Mi unidad\1. PROYECTOS TELLO 2022\SCM SPILL OVERS\outputs\pobreza\bajo_ingreso\1%\simulacion_2\output_tests.xlsx',lb_vec_27','lb_vec_27');</v>
      </c>
      <c r="JB42">
        <v>27</v>
      </c>
      <c r="JC42" t="str">
        <f>"xlswrite('G:\Mi unidad\1. PROYECTOS TELLO 2022\SCM SPILL OVERS\outputs\pobreza\densidad\1%\simulacion_2\output_tests.xlsx',lb_vec_"&amp;JB42&amp;"','lb_vec_"&amp;JB42&amp;"');"</f>
        <v>xlswrite('G:\Mi unidad\1. PROYECTOS TELLO 2022\SCM SPILL OVERS\outputs\pobreza\densidad\1%\simulacion_2\output_tests.xlsx',lb_vec_27','lb_vec_27');</v>
      </c>
      <c r="JN42">
        <v>27</v>
      </c>
      <c r="JO42" t="str">
        <f>"xlswrite('G:\Mi unidad\1. PROYECTOS TELLO 2022\SCM SPILL OVERS\outputs\pobreza\densidad_g\1%\simulacion_2\output_tests.xlsx',lb_vec_"&amp;JN42&amp;"','lb_vec_"&amp;JN42&amp;"');"</f>
        <v>xlswrite('G:\Mi unidad\1. PROYECTOS TELLO 2022\SCM SPILL OVERS\outputs\pobreza\densidad_g\1%\simulacion_2\output_tests.xlsx',lb_vec_27','lb_vec_27');</v>
      </c>
      <c r="JZ42">
        <v>27</v>
      </c>
      <c r="KA42" t="str">
        <f>"xlswrite('G:\Mi unidad\1. PROYECTOS TELLO 2022\SCM SPILL OVERS\outputs\pobreza\distancia_centro_salud\1%\simulacion_2\output_tests.xlsx',lb_vec_"&amp;JZ42&amp;"','lb_vec_"&amp;JZ42&amp;"');"</f>
        <v>xlswrite('G:\Mi unidad\1. PROYECTOS TELLO 2022\SCM SPILL OVERS\outputs\pobreza\distancia_centro_salud\1%\simulacion_2\output_tests.xlsx',lb_vec_27','lb_vec_27');</v>
      </c>
      <c r="KM42">
        <v>27</v>
      </c>
      <c r="KN42" t="str">
        <f>"xlswrite('G:\Mi unidad\1. PROYECTOS TELLO 2022\SCM SPILL OVERS\outputs\pobreza\informalidad\1%\simulacion_2\output_tests.xlsx',lb_vec_"&amp;KM42&amp;"','lb_vec_"&amp;KM42&amp;"');"</f>
        <v>xlswrite('G:\Mi unidad\1. PROYECTOS TELLO 2022\SCM SPILL OVERS\outputs\pobreza\informalidad\1%\simulacion_2\output_tests.xlsx',lb_vec_27','lb_vec_27');</v>
      </c>
      <c r="KZ42">
        <v>27</v>
      </c>
      <c r="LA42" t="str">
        <f>"xlswrite('G:\Mi unidad\1. PROYECTOS TELLO 2022\SCM SPILL OVERS\outputs\pobreza\alimentos\1%\simulacion_2\output_tests.xlsx',lb_vec_"&amp;KZ42&amp;"','lb_vec_"&amp;KZ42&amp;"');"</f>
        <v>xlswrite('G:\Mi unidad\1. PROYECTOS TELLO 2022\SCM SPILL OVERS\outputs\pobreza\alimentos\1%\simulacion_2\output_tests.xlsx',lb_vec_27','lb_vec_27');</v>
      </c>
      <c r="LG42">
        <v>27</v>
      </c>
      <c r="LH42" t="str">
        <f>"xlswrite('G:\Mi unidad\1. PROYECTOS TELLO 2022\SCM SPILL OVERS\outputs\pobreza\jefe_hogar\1%\simulacion_2\output_tests.xlsx',lb_vec_"&amp;LG42&amp;"','lb_vec_"&amp;LG42&amp;"');"</f>
        <v>xlswrite('G:\Mi unidad\1. PROYECTOS TELLO 2022\SCM SPILL OVERS\outputs\pobreza\jefe_hogar\1%\simulacion_2\output_tests.xlsx',lb_vec_27','lb_vec_27');</v>
      </c>
      <c r="LN42">
        <v>27</v>
      </c>
      <c r="LO42" t="str">
        <f>"xlswrite('G:\Mi unidad\1. PROYECTOS TELLO 2022\SCM SPILL OVERS\outputs\pobreza\mujeres\1%\simulacion_2\output_tests.xlsx',lb_vec_"&amp;LN42&amp;"','lb_vec_"&amp;LN42&amp;"');"</f>
        <v>xlswrite('G:\Mi unidad\1. PROYECTOS TELLO 2022\SCM SPILL OVERS\outputs\pobreza\mujeres\1%\simulacion_2\output_tests.xlsx',lb_vec_27','lb_vec_27');</v>
      </c>
      <c r="LZ42">
        <v>27</v>
      </c>
      <c r="MA42" t="str">
        <f>"xlswrite('G:\Mi unidad\1. PROYECTOS TELLO 2022\SCM SPILL OVERS\outputs\pobreza\criminalidad\1%\simulacion_2\output_tests.xlsx',lb_vec_"&amp;LZ42&amp;"','lb_vec_"&amp;LZ42&amp;"');"</f>
        <v>xlswrite('G:\Mi unidad\1. PROYECTOS TELLO 2022\SCM SPILL OVERS\outputs\pobreza\criminalidad\1%\simulacion_2\output_tests.xlsx',lb_vec_27','lb_vec_27');</v>
      </c>
    </row>
    <row r="43" spans="1:339" x14ac:dyDescent="0.3">
      <c r="A43">
        <v>119</v>
      </c>
      <c r="B43" s="1" t="str">
        <f t="shared" si="11"/>
        <v>[data_119,provincias_119,~] = xlsread('BD_pobre_est_1_provincia_119.xlsx');</v>
      </c>
      <c r="E43" s="1" t="str">
        <f t="shared" si="12"/>
        <v>provincia_119 = unique(provincias_119(2:end,1));</v>
      </c>
      <c r="O43" s="1" t="str">
        <f t="shared" si="13"/>
        <v>pobreza_119 = reshape(data_119(:,2),T+S,N);</v>
      </c>
      <c r="T43" s="1" t="str">
        <f t="shared" si="14"/>
        <v xml:space="preserve">pobreza_119 = pobreza_119'; </v>
      </c>
      <c r="X43" s="1" t="str">
        <f t="shared" si="15"/>
        <v>tratado_119 = pobreza_119(1,:);</v>
      </c>
      <c r="AC43" s="1" t="str">
        <f t="shared" si="26"/>
        <v>pobreza_119(1,:) = [];</v>
      </c>
      <c r="AI43" s="1" t="str">
        <f t="shared" si="0"/>
        <v>pobreza_119 = [tratado_119;pobreza_119];</v>
      </c>
      <c r="AN43" s="1" t="str">
        <f t="shared" si="22"/>
        <v>Y_119 = pobreza_119; % outcome matrix</v>
      </c>
      <c r="AS43" s="1" t="str">
        <f t="shared" si="23"/>
        <v>Y_pre_119 = Y_119(:,1:T);</v>
      </c>
      <c r="AW43" s="1" t="str">
        <f t="shared" si="24"/>
        <v>Y_post_119 = Y_119(:,T+1:end);</v>
      </c>
      <c r="BA43" s="1" t="str">
        <f t="shared" si="25"/>
        <v>[a_hat_119,B_hat_119] = scm_batch(Y_pre_119);</v>
      </c>
      <c r="BF43" s="1" t="str">
        <f t="shared" si="16"/>
        <v>synthetic_control_119 = a_hat_119(1)+B_hat_119(1,:)*Y_119;</v>
      </c>
      <c r="BL43">
        <v>27</v>
      </c>
      <c r="BM43" s="1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175</v>
      </c>
      <c r="CV43">
        <v>27</v>
      </c>
      <c r="CW43" t="s">
        <v>173</v>
      </c>
      <c r="DA43">
        <v>27</v>
      </c>
      <c r="DB43" t="s">
        <v>173</v>
      </c>
      <c r="DF43">
        <v>27</v>
      </c>
      <c r="DG43" t="s">
        <v>173</v>
      </c>
      <c r="DK43" s="1" t="str">
        <f t="shared" si="17"/>
        <v>M_hat_119 = (eye(N)-B_hat_119)'*(eye(N)-B_hat_119);</v>
      </c>
      <c r="DQ43" s="1" t="str">
        <f t="shared" si="18"/>
        <v>synthetic_control_sp_119 = a_hat_119(1)+B_hat_119(1,:)*Y_119;</v>
      </c>
      <c r="DW43" s="1" t="s">
        <v>80</v>
      </c>
      <c r="EA43">
        <v>18</v>
      </c>
      <c r="EB43" s="3" t="s">
        <v>17</v>
      </c>
      <c r="EL43" s="1" t="str">
        <f t="shared" si="19"/>
        <v>synthetic_control_119=synthetic_control_119'</v>
      </c>
      <c r="EQ43" s="1" t="str">
        <f t="shared" si="20"/>
        <v>synthetic_control_sp_119=synthetic_control_sp_119'</v>
      </c>
      <c r="EV43" s="1" t="str">
        <f t="shared" si="21"/>
        <v>tratado_119=tratado_119'</v>
      </c>
      <c r="EZ43" s="1" t="str">
        <f t="shared" si="27"/>
        <v>xlswrite('G:\Mi unidad\1. PROYECTOS TELLO 2022\SCM SPILL OVERS\outputs\pobreza\distancia_centro_salud\1%\simulacion_2\synthetic_control_outputs.xlsx',synthetic_control_119,119)</v>
      </c>
      <c r="FG43" s="1" t="str">
        <f t="shared" si="28"/>
        <v>xlswrite('G:\Mi unidad\1. PROYECTOS TELLO 2022\SCM SPILL OVERS\outputs\pobreza\informalidad\1%\simulacion_2\synthetic_control_outputs.xlsx',synthetic_control_119,119)</v>
      </c>
      <c r="FM43" s="1" t="str">
        <f t="shared" si="29"/>
        <v>xlswrite('G:\Mi unidad\1. PROYECTOS TELLO 2022\SCM SPILL OVERS\outputs\pobreza\densidad\1%\simulacion_2\synthetic_control_outputs.xlsx',synthetic_control_119,119)</v>
      </c>
      <c r="FT43" s="1" t="str">
        <f t="shared" si="30"/>
        <v>xlswrite('G:\Mi unidad\1. PROYECTOS TELLO 2022\SCM SPILL OVERS\outputs\pobreza\bajo_niv_educ\1%\simulacion_2\synthetic_control_outputs.xlsx',synthetic_control_119,119)</v>
      </c>
      <c r="FZ43" s="1" t="str">
        <f t="shared" si="31"/>
        <v>xlswrite('G:\Mi unidad\1. PROYECTOS TELLO 2022\SCM SPILL OVERS\outputs\pobreza\bajo_ingreso\1%\simulacion_2\synthetic_control_outputs.xlsx',synthetic_control_119,119)</v>
      </c>
      <c r="GF43" s="1" t="str">
        <f t="shared" si="32"/>
        <v>xlswrite('G:\Mi unidad\1. PROYECTOS TELLO 2022\SCM SPILL OVERS\outputs\pobreza\densidad_g\1%\simulacion_2\synthetic_control_outputs.xlsx',synthetic_control_119,119)</v>
      </c>
      <c r="GN43" s="1" t="str">
        <f t="shared" si="33"/>
        <v>xlswrite('G:\Mi unidad\1. PROYECTOS TELLO 2022\SCM SPILL OVERS\outputs\pobreza\alimentos\1%\simulacion_2\synthetic_control_outputs.xlsx',synthetic_control_119,119);</v>
      </c>
      <c r="GU43" s="1" t="str">
        <f t="shared" si="34"/>
        <v>xlswrite('G:\Mi unidad\1. PROYECTOS TELLO 2022\SCM SPILL OVERS\outputs\pobreza\jefe_hogar\1%\simulacion_2\synthetic_control_outputs.xlsx',synthetic_control_119,119);</v>
      </c>
      <c r="HA43" s="1" t="str">
        <f t="shared" si="35"/>
        <v>xlswrite('G:\Mi unidad\1. PROYECTOS TELLO 2022\SCM SPILL OVERS\outputs\pobreza\mujeres\1%\simulacion_2\synthetic_control_outputs.xlsx',synthetic_control_119,119);</v>
      </c>
      <c r="HG43" s="1" t="str">
        <f t="shared" si="36"/>
        <v>xlswrite('G:\Mi unidad\1. PROYECTOS TELLO 2022\SCM SPILL OVERS\outputs\pobreza\criminalidad\1%\simulacion_2\synthetic_control_outputs.xlsx',synthetic_control_119,119);</v>
      </c>
      <c r="HN43">
        <v>17</v>
      </c>
      <c r="HO43" t="str">
        <f>"    [p_value_"&amp;HN43&amp; ",lb_"&amp;HN43&amp;",ub_"&amp;HN43&amp;"] = sp_andrews_te(Y_pre_"&amp;HN43&amp;",pobreza_"&amp;HN43&amp;"(:,T+s),A_"&amp;HN43&amp;",C,.05);"</f>
        <v xml:space="preserve">    [p_value_17,lb_17,ub_17] = sp_andrews_te(Y_pre_17,pobreza_17(:,T+s),A_17,C,.05);</v>
      </c>
      <c r="HU43">
        <v>23</v>
      </c>
      <c r="HV43" t="str">
        <f>"    spillover_test_"&amp;HU43&amp;"(s) = sp_andrews(Y_pre_"&amp;HU43&amp;",pobreza_"&amp;HU43&amp;"(:,T+s),A_"&amp;HU43&amp;",C,d,alpha_sig);"</f>
        <v xml:space="preserve">    spillover_test_23(s) = sp_andrews(Y_pre_23,pobreza_23(:,T+s),A_23,C,d,alpha_sig);</v>
      </c>
      <c r="IB43">
        <v>27</v>
      </c>
      <c r="IC43" t="str">
        <f>"xlswrite('G:\Mi unidad\1. PROYECTOS TELLO 2022\SCM SPILL OVERS\outputs\pobreza\bajo_niv_educ\1%\simulacion_2\output_tests.xlsx',ub_vec_"&amp;IB43&amp;"','ub_vec_"&amp;IB43&amp;"');"</f>
        <v>xlswrite('G:\Mi unidad\1. PROYECTOS TELLO 2022\SCM SPILL OVERS\outputs\pobreza\bajo_niv_educ\1%\simulacion_2\output_tests.xlsx',ub_vec_27','ub_vec_27');</v>
      </c>
      <c r="IP43">
        <v>27</v>
      </c>
      <c r="IQ43" t="str">
        <f>"xlswrite('G:\Mi unidad\1. PROYECTOS TELLO 2022\SCM SPILL OVERS\outputs\pobreza\bajo_ingreso\1%\simulacion_2\output_tests.xlsx',ub_vec_"&amp;IP43&amp;"','ub_vec_"&amp;IP43&amp;"');"</f>
        <v>xlswrite('G:\Mi unidad\1. PROYECTOS TELLO 2022\SCM SPILL OVERS\outputs\pobreza\bajo_ingreso\1%\simulacion_2\output_tests.xlsx',ub_vec_27','ub_vec_27');</v>
      </c>
      <c r="JB43">
        <v>27</v>
      </c>
      <c r="JC43" t="str">
        <f>"xlswrite('G:\Mi unidad\1. PROYECTOS TELLO 2022\SCM SPILL OVERS\outputs\pobreza\densidad\1%\simulacion_2\output_tests.xlsx',ub_vec_"&amp;JB43&amp;"','ub_vec_"&amp;JB43&amp;"');"</f>
        <v>xlswrite('G:\Mi unidad\1. PROYECTOS TELLO 2022\SCM SPILL OVERS\outputs\pobreza\densidad\1%\simulacion_2\output_tests.xlsx',ub_vec_27','ub_vec_27');</v>
      </c>
      <c r="JN43">
        <v>27</v>
      </c>
      <c r="JO43" t="str">
        <f>"xlswrite('G:\Mi unidad\1. PROYECTOS TELLO 2022\SCM SPILL OVERS\outputs\pobreza\densidad_g\1%\simulacion_2\output_tests.xlsx',ub_vec_"&amp;JN43&amp;"','ub_vec_"&amp;JN43&amp;"');"</f>
        <v>xlswrite('G:\Mi unidad\1. PROYECTOS TELLO 2022\SCM SPILL OVERS\outputs\pobreza\densidad_g\1%\simulacion_2\output_tests.xlsx',ub_vec_27','ub_vec_27');</v>
      </c>
      <c r="JZ43">
        <v>27</v>
      </c>
      <c r="KA43" t="str">
        <f>"xlswrite('G:\Mi unidad\1. PROYECTOS TELLO 2022\SCM SPILL OVERS\outputs\pobreza\distancia_centro_salud\1%\simulacion_2\output_tests.xlsx',ub_vec_"&amp;JZ43&amp;"','ub_vec_"&amp;JZ43&amp;"');"</f>
        <v>xlswrite('G:\Mi unidad\1. PROYECTOS TELLO 2022\SCM SPILL OVERS\outputs\pobreza\distancia_centro_salud\1%\simulacion_2\output_tests.xlsx',ub_vec_27','ub_vec_27');</v>
      </c>
      <c r="KM43">
        <v>27</v>
      </c>
      <c r="KN43" t="str">
        <f>"xlswrite('G:\Mi unidad\1. PROYECTOS TELLO 2022\SCM SPILL OVERS\outputs\pobreza\informalidad\1%\simulacion_2\output_tests.xlsx',ub_vec_"&amp;KM43&amp;"','ub_vec_"&amp;KM43&amp;"');"</f>
        <v>xlswrite('G:\Mi unidad\1. PROYECTOS TELLO 2022\SCM SPILL OVERS\outputs\pobreza\informalidad\1%\simulacion_2\output_tests.xlsx',ub_vec_27','ub_vec_27');</v>
      </c>
      <c r="KZ43">
        <v>27</v>
      </c>
      <c r="LA43" t="str">
        <f>"xlswrite('G:\Mi unidad\1. PROYECTOS TELLO 2022\SCM SPILL OVERS\outputs\pobreza\alimentos\1%\simulacion_2\output_tests.xlsx',ub_vec_"&amp;KZ43&amp;"','ub_vec_"&amp;KZ43&amp;"');"</f>
        <v>xlswrite('G:\Mi unidad\1. PROYECTOS TELLO 2022\SCM SPILL OVERS\outputs\pobreza\alimentos\1%\simulacion_2\output_tests.xlsx',ub_vec_27','ub_vec_27');</v>
      </c>
      <c r="LG43">
        <v>27</v>
      </c>
      <c r="LH43" t="str">
        <f>"xlswrite('G:\Mi unidad\1. PROYECTOS TELLO 2022\SCM SPILL OVERS\outputs\pobreza\jefe_hogar\1%\simulacion_2\output_tests.xlsx',ub_vec_"&amp;LG43&amp;"','ub_vec_"&amp;LG43&amp;"');"</f>
        <v>xlswrite('G:\Mi unidad\1. PROYECTOS TELLO 2022\SCM SPILL OVERS\outputs\pobreza\jefe_hogar\1%\simulacion_2\output_tests.xlsx',ub_vec_27','ub_vec_27');</v>
      </c>
      <c r="LN43">
        <v>27</v>
      </c>
      <c r="LO43" t="str">
        <f>"xlswrite('G:\Mi unidad\1. PROYECTOS TELLO 2022\SCM SPILL OVERS\outputs\pobreza\mujeres\1%\simulacion_2\output_tests.xlsx',ub_vec_"&amp;LN43&amp;"','ub_vec_"&amp;LN43&amp;"');"</f>
        <v>xlswrite('G:\Mi unidad\1. PROYECTOS TELLO 2022\SCM SPILL OVERS\outputs\pobreza\mujeres\1%\simulacion_2\output_tests.xlsx',ub_vec_27','ub_vec_27');</v>
      </c>
      <c r="LZ43">
        <v>27</v>
      </c>
      <c r="MA43" t="str">
        <f>"xlswrite('G:\Mi unidad\1. PROYECTOS TELLO 2022\SCM SPILL OVERS\outputs\pobreza\criminalidad\1%\simulacion_2\output_tests.xlsx',ub_vec_"&amp;LZ43&amp;"','ub_vec_"&amp;LZ43&amp;"');"</f>
        <v>xlswrite('G:\Mi unidad\1. PROYECTOS TELLO 2022\SCM SPILL OVERS\outputs\pobreza\criminalidad\1%\simulacion_2\output_tests.xlsx',ub_vec_27','ub_vec_27');</v>
      </c>
    </row>
    <row r="44" spans="1:339" x14ac:dyDescent="0.3">
      <c r="A44">
        <v>125</v>
      </c>
      <c r="B44" s="1" t="str">
        <f t="shared" si="11"/>
        <v>[data_125,provincias_125,~] = xlsread('BD_pobre_est_1_provincia_125.xlsx');</v>
      </c>
      <c r="E44" s="1" t="str">
        <f t="shared" si="12"/>
        <v>provincia_125 = unique(provincias_125(2:end,1));</v>
      </c>
      <c r="O44" s="1" t="str">
        <f t="shared" si="13"/>
        <v>pobreza_125 = reshape(data_125(:,2),T+S,N);</v>
      </c>
      <c r="T44" s="1" t="str">
        <f t="shared" si="14"/>
        <v xml:space="preserve">pobreza_125 = pobreza_125'; </v>
      </c>
      <c r="X44" s="1" t="str">
        <f t="shared" si="15"/>
        <v>tratado_125 = pobreza_125(1,:);</v>
      </c>
      <c r="AC44" s="1" t="str">
        <f t="shared" si="26"/>
        <v>pobreza_125(1,:) = [];</v>
      </c>
      <c r="AI44" s="1" t="str">
        <f t="shared" si="0"/>
        <v>pobreza_125 = [tratado_125;pobreza_125];</v>
      </c>
      <c r="AN44" s="1" t="str">
        <f t="shared" si="22"/>
        <v>Y_125 = pobreza_125; % outcome matrix</v>
      </c>
      <c r="AS44" s="1" t="str">
        <f t="shared" si="23"/>
        <v>Y_pre_125 = Y_125(:,1:T);</v>
      </c>
      <c r="AW44" s="1" t="str">
        <f t="shared" si="24"/>
        <v>Y_post_125 = Y_125(:,T+1:end);</v>
      </c>
      <c r="BA44" s="1" t="str">
        <f t="shared" si="25"/>
        <v>[a_hat_125,B_hat_125] = scm_batch(Y_pre_125);</v>
      </c>
      <c r="BF44" s="1" t="str">
        <f t="shared" si="16"/>
        <v>synthetic_control_125 = a_hat_125(1)+B_hat_125(1,:)*Y_125;</v>
      </c>
      <c r="BL44">
        <v>27</v>
      </c>
      <c r="BM44" s="1" t="str">
        <f>"A_"&amp;BL42&amp;"(:,ind_"&amp;BL42&amp;" == 0) = [];"</f>
        <v>A_27(:,ind_27 == 0) = [];</v>
      </c>
      <c r="BR44">
        <v>27</v>
      </c>
      <c r="BS44" s="1" t="str">
        <f>"ind_"&amp;BR42&amp;" = xlsread('spillover_bajo_niv_educ_"&amp;BR42&amp;".xlsx')"</f>
        <v>ind_27 = xlsread('spillover_bajo_niv_educ_27.xlsx')</v>
      </c>
      <c r="BX44">
        <v>27</v>
      </c>
      <c r="BY44" s="1" t="str">
        <f>"ind_"&amp;BX42&amp;" = xlsread('spillover_bajo_ingreso_"&amp;BX42&amp;".xlsx')"</f>
        <v>ind_27 = xlsread('spillover_bajo_ingreso_27.xlsx')</v>
      </c>
      <c r="CD44">
        <v>27</v>
      </c>
      <c r="CE44" s="1" t="str">
        <f>"ind_"&amp;CD42&amp;" = xlsread('spillover_densidad_"&amp;CD42&amp;".xlsx')"</f>
        <v>ind_27 = xlsread('spillover_densidad_27.xlsx')</v>
      </c>
      <c r="CJ44">
        <v>27</v>
      </c>
      <c r="CK44" s="1" t="str">
        <f>"ind_"&amp;CJ42&amp;" = xlsread('spillover_tiempo_cs_"&amp;CJ42&amp;".xlsx')"</f>
        <v>ind_27 = xlsread('spillover_tiempo_cs_27.xlsx')</v>
      </c>
      <c r="CQ44">
        <v>27</v>
      </c>
      <c r="CR44" t="s">
        <v>171</v>
      </c>
      <c r="CV44">
        <v>27</v>
      </c>
      <c r="CW44" t="s">
        <v>176</v>
      </c>
      <c r="DA44">
        <v>27</v>
      </c>
      <c r="DB44" t="s">
        <v>177</v>
      </c>
      <c r="DF44">
        <v>27</v>
      </c>
      <c r="DG44" t="s">
        <v>178</v>
      </c>
      <c r="DK44" s="1" t="str">
        <f t="shared" si="17"/>
        <v>M_hat_125 = (eye(N)-B_hat_125)'*(eye(N)-B_hat_125);</v>
      </c>
      <c r="DQ44" s="1" t="str">
        <f t="shared" si="18"/>
        <v>synthetic_control_sp_125 = a_hat_125(1)+B_hat_125(1,:)*Y_125;</v>
      </c>
      <c r="DW44" s="1" t="s">
        <v>81</v>
      </c>
      <c r="EA44">
        <v>18</v>
      </c>
      <c r="EB44" s="1" t="str">
        <f>"Y_Ts_"&amp;EA44&amp;" = Y_"&amp;EA44&amp;"(:,T+s);"</f>
        <v>Y_Ts_18 = Y_18(:,T+s);</v>
      </c>
      <c r="EL44" s="1" t="str">
        <f t="shared" si="19"/>
        <v>synthetic_control_125=synthetic_control_125'</v>
      </c>
      <c r="EQ44" s="1" t="str">
        <f t="shared" si="20"/>
        <v>synthetic_control_sp_125=synthetic_control_sp_125'</v>
      </c>
      <c r="EV44" s="1" t="str">
        <f t="shared" si="21"/>
        <v>tratado_125=tratado_125'</v>
      </c>
      <c r="EZ44" s="1" t="str">
        <f t="shared" si="27"/>
        <v>xlswrite('G:\Mi unidad\1. PROYECTOS TELLO 2022\SCM SPILL OVERS\outputs\pobreza\distancia_centro_salud\1%\simulacion_2\synthetic_control_outputs.xlsx',synthetic_control_125,125)</v>
      </c>
      <c r="FG44" s="1" t="str">
        <f t="shared" si="28"/>
        <v>xlswrite('G:\Mi unidad\1. PROYECTOS TELLO 2022\SCM SPILL OVERS\outputs\pobreza\informalidad\1%\simulacion_2\synthetic_control_outputs.xlsx',synthetic_control_125,125)</v>
      </c>
      <c r="FM44" s="1" t="str">
        <f t="shared" si="29"/>
        <v>xlswrite('G:\Mi unidad\1. PROYECTOS TELLO 2022\SCM SPILL OVERS\outputs\pobreza\densidad\1%\simulacion_2\synthetic_control_outputs.xlsx',synthetic_control_125,125)</v>
      </c>
      <c r="FT44" s="1" t="str">
        <f t="shared" si="30"/>
        <v>xlswrite('G:\Mi unidad\1. PROYECTOS TELLO 2022\SCM SPILL OVERS\outputs\pobreza\bajo_niv_educ\1%\simulacion_2\synthetic_control_outputs.xlsx',synthetic_control_125,125)</v>
      </c>
      <c r="FZ44" s="1" t="str">
        <f t="shared" si="31"/>
        <v>xlswrite('G:\Mi unidad\1. PROYECTOS TELLO 2022\SCM SPILL OVERS\outputs\pobreza\bajo_ingreso\1%\simulacion_2\synthetic_control_outputs.xlsx',synthetic_control_125,125)</v>
      </c>
      <c r="GF44" s="1" t="str">
        <f t="shared" si="32"/>
        <v>xlswrite('G:\Mi unidad\1. PROYECTOS TELLO 2022\SCM SPILL OVERS\outputs\pobreza\densidad_g\1%\simulacion_2\synthetic_control_outputs.xlsx',synthetic_control_125,125)</v>
      </c>
      <c r="GN44" s="1" t="str">
        <f t="shared" si="33"/>
        <v>xlswrite('G:\Mi unidad\1. PROYECTOS TELLO 2022\SCM SPILL OVERS\outputs\pobreza\alimentos\1%\simulacion_2\synthetic_control_outputs.xlsx',synthetic_control_125,125);</v>
      </c>
      <c r="GU44" s="1" t="str">
        <f t="shared" si="34"/>
        <v>xlswrite('G:\Mi unidad\1. PROYECTOS TELLO 2022\SCM SPILL OVERS\outputs\pobreza\jefe_hogar\1%\simulacion_2\synthetic_control_outputs.xlsx',synthetic_control_125,125);</v>
      </c>
      <c r="HA44" s="1" t="str">
        <f t="shared" si="35"/>
        <v>xlswrite('G:\Mi unidad\1. PROYECTOS TELLO 2022\SCM SPILL OVERS\outputs\pobreza\mujeres\1%\simulacion_2\synthetic_control_outputs.xlsx',synthetic_control_125,125);</v>
      </c>
      <c r="HG44" s="1" t="str">
        <f t="shared" si="36"/>
        <v>xlswrite('G:\Mi unidad\1. PROYECTOS TELLO 2022\SCM SPILL OVERS\outputs\pobreza\criminalidad\1%\simulacion_2\synthetic_control_outputs.xlsx',synthetic_control_125,125);</v>
      </c>
      <c r="HN44">
        <v>17</v>
      </c>
      <c r="HO44" t="str">
        <f>"    p_value_vec_"&amp;HN44&amp;"(s) = p_value_"&amp;HN44&amp;";"</f>
        <v xml:space="preserve">    p_value_vec_17(s) = p_value_17;</v>
      </c>
      <c r="HU44">
        <v>23</v>
      </c>
      <c r="HV44" t="s">
        <v>18</v>
      </c>
      <c r="IB44">
        <v>27</v>
      </c>
      <c r="IC44" t="str">
        <f>"xlswrite('G:\Mi unidad\1. PROYECTOS TELLO 2022\SCM SPILL OVERS\outputs\pobreza\bajo_niv_educ\1%\simulacion_2\output_tests.xlsx',p_value_vec_"&amp;IB44&amp;"','p_value_vec_"&amp;IB44&amp;"');"</f>
        <v>xlswrite('G:\Mi unidad\1. PROYECTOS TELLO 2022\SCM SPILL OVERS\outputs\pobreza\bajo_niv_educ\1%\simulacion_2\output_tests.xlsx',p_value_vec_27','p_value_vec_27');</v>
      </c>
      <c r="IP44">
        <v>27</v>
      </c>
      <c r="IQ44" t="str">
        <f>"xlswrite('G:\Mi unidad\1. PROYECTOS TELLO 2022\SCM SPILL OVERS\outputs\pobreza\bajo_ingreso\1%\simulacion_2\output_tests.xlsx',p_value_vec_"&amp;IP44&amp;"','p_value_vec_"&amp;IP44&amp;"');"</f>
        <v>xlswrite('G:\Mi unidad\1. PROYECTOS TELLO 2022\SCM SPILL OVERS\outputs\pobreza\bajo_ingreso\1%\simulacion_2\output_tests.xlsx',p_value_vec_27','p_value_vec_27');</v>
      </c>
      <c r="JB44">
        <v>27</v>
      </c>
      <c r="JC44" t="str">
        <f>"xlswrite('G:\Mi unidad\1. PROYECTOS TELLO 2022\SCM SPILL OVERS\outputs\pobreza\densidad\1%\simulacion_2\output_tests.xlsx',p_value_vec_"&amp;JB44&amp;"','p_value_vec_"&amp;JB44&amp;"');"</f>
        <v>xlswrite('G:\Mi unidad\1. PROYECTOS TELLO 2022\SCM SPILL OVERS\outputs\pobreza\densidad\1%\simulacion_2\output_tests.xlsx',p_value_vec_27','p_value_vec_27');</v>
      </c>
      <c r="JN44">
        <v>27</v>
      </c>
      <c r="JO44" t="str">
        <f>"xlswrite('G:\Mi unidad\1. PROYECTOS TELLO 2022\SCM SPILL OVERS\outputs\pobreza\densidad_g\1%\simulacion_2\output_tests.xlsx',p_value_vec_"&amp;JN44&amp;"','p_value_vec_"&amp;JN44&amp;"');"</f>
        <v>xlswrite('G:\Mi unidad\1. PROYECTOS TELLO 2022\SCM SPILL OVERS\outputs\pobreza\densidad_g\1%\simulacion_2\output_tests.xlsx',p_value_vec_27','p_value_vec_27');</v>
      </c>
      <c r="JZ44">
        <v>27</v>
      </c>
      <c r="KA44" t="str">
        <f>"xlswrite('G:\Mi unidad\1. PROYECTOS TELLO 2022\SCM SPILL OVERS\outputs\pobreza\distancia_centro_salud\1%\simulacion_2\output_tests.xlsx',p_value_vec_"&amp;JZ44&amp;"','p_value_vec_"&amp;JZ44&amp;"');"</f>
        <v>xlswrite('G:\Mi unidad\1. PROYECTOS TELLO 2022\SCM SPILL OVERS\outputs\pobreza\distancia_centro_salud\1%\simulacion_2\output_tests.xlsx',p_value_vec_27','p_value_vec_27');</v>
      </c>
      <c r="KM44">
        <v>27</v>
      </c>
      <c r="KN44" t="str">
        <f>"xlswrite('G:\Mi unidad\1. PROYECTOS TELLO 2022\SCM SPILL OVERS\outputs\pobreza\informalidad\1%\simulacion_2\output_tests.xlsx',p_value_vec_"&amp;KM44&amp;"','p_value_vec_"&amp;KM44&amp;"');"</f>
        <v>xlswrite('G:\Mi unidad\1. PROYECTOS TELLO 2022\SCM SPILL OVERS\outputs\pobreza\informalidad\1%\simulacion_2\output_tests.xlsx',p_value_vec_27','p_value_vec_27');</v>
      </c>
      <c r="KZ44">
        <v>27</v>
      </c>
      <c r="LA44" t="str">
        <f>"xlswrite('G:\Mi unidad\1. PROYECTOS TELLO 2022\SCM SPILL OVERS\outputs\pobreza\alimentos\1%\simulacion_2\output_tests.xlsx',p_value_vec_"&amp;KZ44&amp;"','p_value_vec_"&amp;KZ44&amp;"');"</f>
        <v>xlswrite('G:\Mi unidad\1. PROYECTOS TELLO 2022\SCM SPILL OVERS\outputs\pobreza\alimentos\1%\simulacion_2\output_tests.xlsx',p_value_vec_27','p_value_vec_27');</v>
      </c>
      <c r="LG44">
        <v>27</v>
      </c>
      <c r="LH44" t="str">
        <f>"xlswrite('G:\Mi unidad\1. PROYECTOS TELLO 2022\SCM SPILL OVERS\outputs\pobreza\jefe_hogar\1%\simulacion_2\output_tests.xlsx',p_value_vec_"&amp;LG44&amp;"','p_value_vec_"&amp;LG44&amp;"');"</f>
        <v>xlswrite('G:\Mi unidad\1. PROYECTOS TELLO 2022\SCM SPILL OVERS\outputs\pobreza\jefe_hogar\1%\simulacion_2\output_tests.xlsx',p_value_vec_27','p_value_vec_27');</v>
      </c>
      <c r="LN44">
        <v>27</v>
      </c>
      <c r="LO44" t="str">
        <f>"xlswrite('G:\Mi unidad\1. PROYECTOS TELLO 2022\SCM SPILL OVERS\outputs\pobreza\mujeres\1%\simulacion_2\output_tests.xlsx',p_value_vec_"&amp;LN44&amp;"','p_value_vec_"&amp;LN44&amp;"');"</f>
        <v>xlswrite('G:\Mi unidad\1. PROYECTOS TELLO 2022\SCM SPILL OVERS\outputs\pobreza\mujeres\1%\simulacion_2\output_tests.xlsx',p_value_vec_27','p_value_vec_27');</v>
      </c>
      <c r="LZ44">
        <v>27</v>
      </c>
      <c r="MA44" t="str">
        <f>"xlswrite('G:\Mi unidad\1. PROYECTOS TELLO 2022\SCM SPILL OVERS\outputs\pobreza\criminalidad\1%\simulacion_2\output_tests.xlsx',p_value_vec_"&amp;LZ44&amp;"','p_value_vec_"&amp;LZ44&amp;"');"</f>
        <v>xlswrite('G:\Mi unidad\1. PROYECTOS TELLO 2022\SCM SPILL OVERS\outputs\pobreza\criminalidad\1%\simulacion_2\output_tests.xlsx',p_value_vec_27','p_value_vec_27');</v>
      </c>
    </row>
    <row r="45" spans="1:339" x14ac:dyDescent="0.3">
      <c r="A45">
        <v>129</v>
      </c>
      <c r="B45" s="1" t="str">
        <f t="shared" si="11"/>
        <v>[data_129,provincias_129,~] = xlsread('BD_pobre_est_1_provincia_129.xlsx');</v>
      </c>
      <c r="E45" s="1" t="str">
        <f t="shared" si="12"/>
        <v>provincia_129 = unique(provincias_129(2:end,1));</v>
      </c>
      <c r="O45" s="1" t="str">
        <f t="shared" si="13"/>
        <v>pobreza_129 = reshape(data_129(:,2),T+S,N);</v>
      </c>
      <c r="T45" s="1" t="str">
        <f t="shared" si="14"/>
        <v xml:space="preserve">pobreza_129 = pobreza_129'; </v>
      </c>
      <c r="X45" s="1" t="str">
        <f t="shared" si="15"/>
        <v>tratado_129 = pobreza_129(1,:);</v>
      </c>
      <c r="AC45" s="1" t="str">
        <f t="shared" si="26"/>
        <v>pobreza_129(1,:) = [];</v>
      </c>
      <c r="AI45" s="1" t="str">
        <f t="shared" si="0"/>
        <v>pobreza_129 = [tratado_129;pobreza_129];</v>
      </c>
      <c r="AN45" s="1" t="str">
        <f t="shared" si="22"/>
        <v>Y_129 = pobreza_129; % outcome matrix</v>
      </c>
      <c r="AS45" s="1" t="str">
        <f t="shared" si="23"/>
        <v>Y_pre_129 = Y_129(:,1:T);</v>
      </c>
      <c r="AW45" s="1" t="str">
        <f t="shared" si="24"/>
        <v>Y_post_129 = Y_129(:,T+1:end);</v>
      </c>
      <c r="BA45" s="1" t="str">
        <f t="shared" si="25"/>
        <v>[a_hat_129,B_hat_129] = scm_batch(Y_pre_129);</v>
      </c>
      <c r="BF45" s="1" t="str">
        <f t="shared" si="16"/>
        <v>synthetic_control_129 = a_hat_129(1)+B_hat_129(1,:)*Y_129;</v>
      </c>
      <c r="BL45">
        <v>27</v>
      </c>
      <c r="BR45">
        <v>27</v>
      </c>
      <c r="BS45" s="1" t="str">
        <f>"A_"&amp;BR42&amp;" = eye(N);"</f>
        <v>A_27 = eye(N);</v>
      </c>
      <c r="BX45">
        <v>27</v>
      </c>
      <c r="BY45" s="1" t="str">
        <f>"A_"&amp;BX42&amp;" = eye(N);"</f>
        <v>A_27 = eye(N);</v>
      </c>
      <c r="CD45">
        <v>27</v>
      </c>
      <c r="CE45" s="1" t="str">
        <f>"A_"&amp;CD42&amp;" = eye(N);"</f>
        <v>A_27 = eye(N);</v>
      </c>
      <c r="CJ45">
        <v>27</v>
      </c>
      <c r="CK45" s="1" t="str">
        <f>"A_"&amp;CJ42&amp;" = eye(N);"</f>
        <v>A_27 = eye(N);</v>
      </c>
      <c r="CQ45">
        <v>27</v>
      </c>
      <c r="CR45" t="s">
        <v>172</v>
      </c>
      <c r="CV45">
        <v>27</v>
      </c>
      <c r="CW45" t="s">
        <v>179</v>
      </c>
      <c r="DA45">
        <v>27</v>
      </c>
      <c r="DB45" t="s">
        <v>179</v>
      </c>
      <c r="DF45">
        <v>27</v>
      </c>
      <c r="DG45" t="s">
        <v>179</v>
      </c>
      <c r="DK45" s="1" t="str">
        <f t="shared" si="17"/>
        <v>M_hat_129 = (eye(N)-B_hat_129)'*(eye(N)-B_hat_129);</v>
      </c>
      <c r="DQ45" s="1" t="str">
        <f t="shared" si="18"/>
        <v>synthetic_control_sp_129 = a_hat_129(1)+B_hat_129(1,:)*Y_129;</v>
      </c>
      <c r="DW45" s="1" t="s">
        <v>82</v>
      </c>
      <c r="EA45">
        <v>18</v>
      </c>
      <c r="EB45" s="1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1" t="str">
        <f t="shared" si="19"/>
        <v>synthetic_control_129=synthetic_control_129'</v>
      </c>
      <c r="EQ45" s="1" t="str">
        <f t="shared" si="20"/>
        <v>synthetic_control_sp_129=synthetic_control_sp_129'</v>
      </c>
      <c r="EV45" s="1" t="str">
        <f t="shared" si="21"/>
        <v>tratado_129=tratado_129'</v>
      </c>
      <c r="EZ45" s="1" t="str">
        <f t="shared" si="27"/>
        <v>xlswrite('G:\Mi unidad\1. PROYECTOS TELLO 2022\SCM SPILL OVERS\outputs\pobreza\distancia_centro_salud\1%\simulacion_2\synthetic_control_outputs.xlsx',synthetic_control_129,129)</v>
      </c>
      <c r="FG45" s="1" t="str">
        <f t="shared" si="28"/>
        <v>xlswrite('G:\Mi unidad\1. PROYECTOS TELLO 2022\SCM SPILL OVERS\outputs\pobreza\informalidad\1%\simulacion_2\synthetic_control_outputs.xlsx',synthetic_control_129,129)</v>
      </c>
      <c r="FM45" s="1" t="str">
        <f t="shared" si="29"/>
        <v>xlswrite('G:\Mi unidad\1. PROYECTOS TELLO 2022\SCM SPILL OVERS\outputs\pobreza\densidad\1%\simulacion_2\synthetic_control_outputs.xlsx',synthetic_control_129,129)</v>
      </c>
      <c r="FT45" s="1" t="str">
        <f t="shared" si="30"/>
        <v>xlswrite('G:\Mi unidad\1. PROYECTOS TELLO 2022\SCM SPILL OVERS\outputs\pobreza\bajo_niv_educ\1%\simulacion_2\synthetic_control_outputs.xlsx',synthetic_control_129,129)</v>
      </c>
      <c r="FZ45" s="1" t="str">
        <f t="shared" si="31"/>
        <v>xlswrite('G:\Mi unidad\1. PROYECTOS TELLO 2022\SCM SPILL OVERS\outputs\pobreza\bajo_ingreso\1%\simulacion_2\synthetic_control_outputs.xlsx',synthetic_control_129,129)</v>
      </c>
      <c r="GF45" s="1" t="str">
        <f t="shared" si="32"/>
        <v>xlswrite('G:\Mi unidad\1. PROYECTOS TELLO 2022\SCM SPILL OVERS\outputs\pobreza\densidad_g\1%\simulacion_2\synthetic_control_outputs.xlsx',synthetic_control_129,129)</v>
      </c>
      <c r="GN45" s="1" t="str">
        <f t="shared" si="33"/>
        <v>xlswrite('G:\Mi unidad\1. PROYECTOS TELLO 2022\SCM SPILL OVERS\outputs\pobreza\alimentos\1%\simulacion_2\synthetic_control_outputs.xlsx',synthetic_control_129,129);</v>
      </c>
      <c r="GU45" s="1" t="str">
        <f t="shared" si="34"/>
        <v>xlswrite('G:\Mi unidad\1. PROYECTOS TELLO 2022\SCM SPILL OVERS\outputs\pobreza\jefe_hogar\1%\simulacion_2\synthetic_control_outputs.xlsx',synthetic_control_129,129);</v>
      </c>
      <c r="HA45" s="1" t="str">
        <f t="shared" si="35"/>
        <v>xlswrite('G:\Mi unidad\1. PROYECTOS TELLO 2022\SCM SPILL OVERS\outputs\pobreza\mujeres\1%\simulacion_2\synthetic_control_outputs.xlsx',synthetic_control_129,129);</v>
      </c>
      <c r="HG45" s="1" t="str">
        <f t="shared" si="36"/>
        <v>xlswrite('G:\Mi unidad\1. PROYECTOS TELLO 2022\SCM SPILL OVERS\outputs\pobreza\criminalidad\1%\simulacion_2\synthetic_control_outputs.xlsx',synthetic_control_129,129);</v>
      </c>
      <c r="HN45">
        <v>17</v>
      </c>
      <c r="HO45" t="str">
        <f>"    lb_vec_"&amp;HN45&amp;"(s) = lb_"&amp;HN45&amp;";"</f>
        <v xml:space="preserve">    lb_vec_17(s) = lb_17;</v>
      </c>
      <c r="HU45">
        <v>26</v>
      </c>
      <c r="HV45" t="str">
        <f>"spillover_test_"&amp;HU45&amp;" = zeros(1,S);"</f>
        <v>spillover_test_26 = zeros(1,S);</v>
      </c>
      <c r="IB45">
        <v>27</v>
      </c>
      <c r="IC45" t="str">
        <f>"xlswrite('G:\Mi unidad\1. PROYECTOS TELLO 2022\SCM SPILL OVERS\outputs\pobreza\bajo_niv_educ\1%\simulacion_2\output_tests.xlsx',alpha1_hat_vec_"&amp;IB45&amp;"','alpha1_hat_vec_"&amp;IB45&amp;"');"</f>
        <v>xlswrite('G:\Mi unidad\1. PROYECTOS TELLO 2022\SCM SPILL OVERS\outputs\pobreza\bajo_niv_educ\1%\simulacion_2\output_tests.xlsx',alpha1_hat_vec_27','alpha1_hat_vec_27');</v>
      </c>
      <c r="IP45">
        <v>27</v>
      </c>
      <c r="IQ45" t="str">
        <f>"xlswrite('G:\Mi unidad\1. PROYECTOS TELLO 2022\SCM SPILL OVERS\outputs\pobreza\bajo_ingreso\1%\simulacion_2\output_tests.xlsx',alpha1_hat_vec_"&amp;IP45&amp;"','alpha1_hat_vec_"&amp;IP45&amp;"');"</f>
        <v>xlswrite('G:\Mi unidad\1. PROYECTOS TELLO 2022\SCM SPILL OVERS\outputs\pobreza\bajo_ingreso\1%\simulacion_2\output_tests.xlsx',alpha1_hat_vec_27','alpha1_hat_vec_27');</v>
      </c>
      <c r="JB45">
        <v>27</v>
      </c>
      <c r="JC45" t="str">
        <f>"xlswrite('G:\Mi unidad\1. PROYECTOS TELLO 2022\SCM SPILL OVERS\outputs\pobreza\densidad\1%\simulacion_2\output_tests.xlsx',alpha1_hat_vec_"&amp;JB45&amp;"','alpha1_hat_vec_"&amp;JB45&amp;"');"</f>
        <v>xlswrite('G:\Mi unidad\1. PROYECTOS TELLO 2022\SCM SPILL OVERS\outputs\pobreza\densidad\1%\simulacion_2\output_tests.xlsx',alpha1_hat_vec_27','alpha1_hat_vec_27');</v>
      </c>
      <c r="JN45">
        <v>27</v>
      </c>
      <c r="JO45" t="str">
        <f>"xlswrite('G:\Mi unidad\1. PROYECTOS TELLO 2022\SCM SPILL OVERS\outputs\pobreza\densidad_g\1%\simulacion_2\output_tests.xlsx',alpha1_hat_vec_"&amp;JN45&amp;"','alpha1_hat_vec_"&amp;JN45&amp;"');"</f>
        <v>xlswrite('G:\Mi unidad\1. PROYECTOS TELLO 2022\SCM SPILL OVERS\outputs\pobreza\densidad_g\1%\simulacion_2\output_tests.xlsx',alpha1_hat_vec_27','alpha1_hat_vec_27');</v>
      </c>
      <c r="JZ45">
        <v>27</v>
      </c>
      <c r="KA45" t="str">
        <f>"xlswrite('G:\Mi unidad\1. PROYECTOS TELLO 2022\SCM SPILL OVERS\outputs\pobreza\distancia_centro_salud\1%\simulacion_2\output_tests.xlsx',alpha1_hat_vec_"&amp;JZ45&amp;"','alpha1_hat_vec_"&amp;JZ45&amp;"');"</f>
        <v>xlswrite('G:\Mi unidad\1. PROYECTOS TELLO 2022\SCM SPILL OVERS\outputs\pobreza\distancia_centro_salud\1%\simulacion_2\output_tests.xlsx',alpha1_hat_vec_27','alpha1_hat_vec_27');</v>
      </c>
      <c r="KM45">
        <v>27</v>
      </c>
      <c r="KN45" t="str">
        <f>"xlswrite('G:\Mi unidad\1. PROYECTOS TELLO 2022\SCM SPILL OVERS\outputs\pobreza\informalidad\1%\simulacion_2\output_tests.xlsx',alpha1_hat_vec_"&amp;KM45&amp;"','alpha1_hat_vec_"&amp;KM45&amp;"');"</f>
        <v>xlswrite('G:\Mi unidad\1. PROYECTOS TELLO 2022\SCM SPILL OVERS\outputs\pobreza\informalidad\1%\simulacion_2\output_tests.xlsx',alpha1_hat_vec_27','alpha1_hat_vec_27');</v>
      </c>
      <c r="KZ45">
        <v>27</v>
      </c>
      <c r="LA45" t="str">
        <f>"xlswrite('G:\Mi unidad\1. PROYECTOS TELLO 2022\SCM SPILL OVERS\outputs\pobreza\alimentos\1%\simulacion_2\output_tests.xlsx',alpha1_hat_vec_"&amp;KZ45&amp;"','alpha1_hat_vec_"&amp;KZ45&amp;"');"</f>
        <v>xlswrite('G:\Mi unidad\1. PROYECTOS TELLO 2022\SCM SPILL OVERS\outputs\pobreza\alimentos\1%\simulacion_2\output_tests.xlsx',alpha1_hat_vec_27','alpha1_hat_vec_27');</v>
      </c>
      <c r="LG45">
        <v>27</v>
      </c>
      <c r="LH45" t="str">
        <f>"xlswrite('G:\Mi unidad\1. PROYECTOS TELLO 2022\SCM SPILL OVERS\outputs\pobreza\jefe_hogar\1%\simulacion_2\output_tests.xlsx',alpha1_hat_vec_"&amp;LG45&amp;"','alpha1_hat_vec_"&amp;LG45&amp;"');"</f>
        <v>xlswrite('G:\Mi unidad\1. PROYECTOS TELLO 2022\SCM SPILL OVERS\outputs\pobreza\jefe_hogar\1%\simulacion_2\output_tests.xlsx',alpha1_hat_vec_27','alpha1_hat_vec_27');</v>
      </c>
      <c r="LN45">
        <v>27</v>
      </c>
      <c r="LO45" t="str">
        <f>"xlswrite('G:\Mi unidad\1. PROYECTOS TELLO 2022\SCM SPILL OVERS\outputs\pobreza\mujeres\1%\simulacion_2\output_tests.xlsx',alpha1_hat_vec_"&amp;LN45&amp;"','alpha1_hat_vec_"&amp;LN45&amp;"');"</f>
        <v>xlswrite('G:\Mi unidad\1. PROYECTOS TELLO 2022\SCM SPILL OVERS\outputs\pobreza\mujeres\1%\simulacion_2\output_tests.xlsx',alpha1_hat_vec_27','alpha1_hat_vec_27');</v>
      </c>
      <c r="LZ45">
        <v>27</v>
      </c>
      <c r="MA45" t="str">
        <f>"xlswrite('G:\Mi unidad\1. PROYECTOS TELLO 2022\SCM SPILL OVERS\outputs\pobreza\criminalidad\1%\simulacion_2\output_tests.xlsx',alpha1_hat_vec_"&amp;LZ45&amp;"','alpha1_hat_vec_"&amp;LZ45&amp;"');"</f>
        <v>xlswrite('G:\Mi unidad\1. PROYECTOS TELLO 2022\SCM SPILL OVERS\outputs\pobreza\criminalidad\1%\simulacion_2\output_tests.xlsx',alpha1_hat_vec_27','alpha1_hat_vec_27');</v>
      </c>
    </row>
    <row r="46" spans="1:339" x14ac:dyDescent="0.3">
      <c r="A46">
        <v>130</v>
      </c>
      <c r="B46" s="1" t="str">
        <f t="shared" si="11"/>
        <v>[data_130,provincias_130,~] = xlsread('BD_pobre_est_1_provincia_130.xlsx');</v>
      </c>
      <c r="E46" s="1" t="str">
        <f t="shared" si="12"/>
        <v>provincia_130 = unique(provincias_130(2:end,1));</v>
      </c>
      <c r="O46" s="1" t="str">
        <f t="shared" si="13"/>
        <v>pobreza_130 = reshape(data_130(:,2),T+S,N);</v>
      </c>
      <c r="T46" s="1" t="str">
        <f t="shared" si="14"/>
        <v xml:space="preserve">pobreza_130 = pobreza_130'; </v>
      </c>
      <c r="X46" s="1" t="str">
        <f t="shared" si="15"/>
        <v>tratado_130 = pobreza_130(1,:);</v>
      </c>
      <c r="AC46" s="1" t="str">
        <f t="shared" si="26"/>
        <v>pobreza_130(1,:) = [];</v>
      </c>
      <c r="AI46" s="1" t="str">
        <f t="shared" si="0"/>
        <v>pobreza_130 = [tratado_130;pobreza_130];</v>
      </c>
      <c r="AN46" s="1" t="str">
        <f t="shared" si="22"/>
        <v>Y_130 = pobreza_130; % outcome matrix</v>
      </c>
      <c r="AS46" s="1" t="str">
        <f t="shared" si="23"/>
        <v>Y_pre_130 = Y_130(:,1:T);</v>
      </c>
      <c r="AW46" s="1" t="str">
        <f t="shared" si="24"/>
        <v>Y_post_130 = Y_130(:,T+1:end);</v>
      </c>
      <c r="BA46" s="1" t="str">
        <f t="shared" si="25"/>
        <v>[a_hat_130,B_hat_130] = scm_batch(Y_pre_130);</v>
      </c>
      <c r="BF46" s="1" t="str">
        <f t="shared" si="16"/>
        <v>synthetic_control_130 = a_hat_130(1)+B_hat_130(1,:)*Y_130;</v>
      </c>
      <c r="BL46">
        <v>27</v>
      </c>
      <c r="BR46">
        <v>27</v>
      </c>
      <c r="BS46" s="1" t="str">
        <f>"A_"&amp;BR42&amp;"(:,ind_"&amp;BR42&amp;" == 0) = [];"</f>
        <v>A_27(:,ind_27 == 0) = [];</v>
      </c>
      <c r="BX46">
        <v>27</v>
      </c>
      <c r="BY46" s="1" t="str">
        <f>"A_"&amp;BX42&amp;"(:,ind_"&amp;BX42&amp;" == 0) = [];"</f>
        <v>A_27(:,ind_27 == 0) = [];</v>
      </c>
      <c r="CD46">
        <v>27</v>
      </c>
      <c r="CE46" s="1" t="str">
        <f>"A_"&amp;CD42&amp;"(:,ind_"&amp;CD42&amp;" == 0) = [];"</f>
        <v>A_27(:,ind_27 == 0) = [];</v>
      </c>
      <c r="CJ46">
        <v>27</v>
      </c>
      <c r="CK46" s="1" t="str">
        <f>"A_"&amp;CJ42&amp;"(:,ind_"&amp;CJ42&amp;" == 0) = [];"</f>
        <v>A_27(:,ind_27 == 0) = [];</v>
      </c>
      <c r="CQ46">
        <v>27</v>
      </c>
      <c r="CR46" t="s">
        <v>174</v>
      </c>
      <c r="CV46">
        <v>27</v>
      </c>
      <c r="CW46" t="s">
        <v>180</v>
      </c>
      <c r="DA46">
        <v>27</v>
      </c>
      <c r="DB46" t="s">
        <v>180</v>
      </c>
      <c r="DF46">
        <v>27</v>
      </c>
      <c r="DG46" t="s">
        <v>180</v>
      </c>
      <c r="DK46" s="1" t="str">
        <f t="shared" si="17"/>
        <v>M_hat_130 = (eye(N)-B_hat_130)'*(eye(N)-B_hat_130);</v>
      </c>
      <c r="DQ46" s="1" t="str">
        <f t="shared" si="18"/>
        <v>synthetic_control_sp_130 = a_hat_130(1)+B_hat_130(1,:)*Y_130;</v>
      </c>
      <c r="DW46" s="1" t="s">
        <v>83</v>
      </c>
      <c r="EA46">
        <v>18</v>
      </c>
      <c r="EB46" s="1" t="str">
        <f>"alpha_hat_"&amp;EA46&amp;" = A_"&amp;EA46&amp;"*gamma_hat_"&amp;EA46&amp;";"</f>
        <v>alpha_hat_18 = A_18*gamma_hat_18;</v>
      </c>
      <c r="EL46" s="1" t="str">
        <f t="shared" si="19"/>
        <v>synthetic_control_130=synthetic_control_130'</v>
      </c>
      <c r="EQ46" s="1" t="str">
        <f t="shared" si="20"/>
        <v>synthetic_control_sp_130=synthetic_control_sp_130'</v>
      </c>
      <c r="EV46" s="1" t="str">
        <f t="shared" si="21"/>
        <v>tratado_130=tratado_130'</v>
      </c>
      <c r="EZ46" s="1" t="str">
        <f t="shared" si="27"/>
        <v>xlswrite('G:\Mi unidad\1. PROYECTOS TELLO 2022\SCM SPILL OVERS\outputs\pobreza\distancia_centro_salud\1%\simulacion_2\synthetic_control_outputs.xlsx',synthetic_control_130,130)</v>
      </c>
      <c r="FG46" s="1" t="str">
        <f t="shared" si="28"/>
        <v>xlswrite('G:\Mi unidad\1. PROYECTOS TELLO 2022\SCM SPILL OVERS\outputs\pobreza\informalidad\1%\simulacion_2\synthetic_control_outputs.xlsx',synthetic_control_130,130)</v>
      </c>
      <c r="FM46" s="1" t="str">
        <f t="shared" si="29"/>
        <v>xlswrite('G:\Mi unidad\1. PROYECTOS TELLO 2022\SCM SPILL OVERS\outputs\pobreza\densidad\1%\simulacion_2\synthetic_control_outputs.xlsx',synthetic_control_130,130)</v>
      </c>
      <c r="FT46" s="1" t="str">
        <f t="shared" si="30"/>
        <v>xlswrite('G:\Mi unidad\1. PROYECTOS TELLO 2022\SCM SPILL OVERS\outputs\pobreza\bajo_niv_educ\1%\simulacion_2\synthetic_control_outputs.xlsx',synthetic_control_130,130)</v>
      </c>
      <c r="FZ46" s="1" t="str">
        <f t="shared" si="31"/>
        <v>xlswrite('G:\Mi unidad\1. PROYECTOS TELLO 2022\SCM SPILL OVERS\outputs\pobreza\bajo_ingreso\1%\simulacion_2\synthetic_control_outputs.xlsx',synthetic_control_130,130)</v>
      </c>
      <c r="GF46" s="1" t="str">
        <f t="shared" si="32"/>
        <v>xlswrite('G:\Mi unidad\1. PROYECTOS TELLO 2022\SCM SPILL OVERS\outputs\pobreza\densidad_g\1%\simulacion_2\synthetic_control_outputs.xlsx',synthetic_control_130,130)</v>
      </c>
      <c r="GN46" s="1" t="str">
        <f t="shared" si="33"/>
        <v>xlswrite('G:\Mi unidad\1. PROYECTOS TELLO 2022\SCM SPILL OVERS\outputs\pobreza\alimentos\1%\simulacion_2\synthetic_control_outputs.xlsx',synthetic_control_130,130);</v>
      </c>
      <c r="GU46" s="1" t="str">
        <f t="shared" si="34"/>
        <v>xlswrite('G:\Mi unidad\1. PROYECTOS TELLO 2022\SCM SPILL OVERS\outputs\pobreza\jefe_hogar\1%\simulacion_2\synthetic_control_outputs.xlsx',synthetic_control_130,130);</v>
      </c>
      <c r="HA46" s="1" t="str">
        <f t="shared" si="35"/>
        <v>xlswrite('G:\Mi unidad\1. PROYECTOS TELLO 2022\SCM SPILL OVERS\outputs\pobreza\mujeres\1%\simulacion_2\synthetic_control_outputs.xlsx',synthetic_control_130,130);</v>
      </c>
      <c r="HG46" s="1" t="str">
        <f t="shared" si="36"/>
        <v>xlswrite('G:\Mi unidad\1. PROYECTOS TELLO 2022\SCM SPILL OVERS\outputs\pobreza\criminalidad\1%\simulacion_2\synthetic_control_outputs.xlsx',synthetic_control_130,130);</v>
      </c>
      <c r="HN46">
        <v>17</v>
      </c>
      <c r="HO46" t="str">
        <f>"    ub_vec_"&amp;HN46&amp;"(s) = ub_"&amp;HN45&amp;";"</f>
        <v xml:space="preserve">    ub_vec_17(s) = ub_17;</v>
      </c>
      <c r="HU46">
        <v>26</v>
      </c>
      <c r="HV46" t="s">
        <v>35</v>
      </c>
      <c r="IB46">
        <v>27</v>
      </c>
      <c r="IC46" t="str">
        <f>"xlswrite('G:\Mi unidad\1. PROYECTOS TELLO 2022\SCM SPILL OVERS\outputs\pobreza\bajo_niv_educ\1%\simulacion_2\output_tests.xlsx',spillover_test_"&amp;IB46&amp;"','sp_test_"&amp;IB46&amp;"');"</f>
        <v>xlswrite('G:\Mi unidad\1. PROYECTOS TELLO 2022\SCM SPILL OVERS\outputs\pobreza\bajo_niv_educ\1%\simulacion_2\output_tests.xlsx',spillover_test_27','sp_test_27');</v>
      </c>
      <c r="IP46">
        <v>27</v>
      </c>
      <c r="IQ46" t="str">
        <f>"xlswrite('G:\Mi unidad\1. PROYECTOS TELLO 2022\SCM SPILL OVERS\outputs\pobreza\bajo_ingreso\1%\simulacion_2\output_tests.xlsx',spillover_test_"&amp;IP46&amp;"','sp_test_"&amp;IP46&amp;"');"</f>
        <v>xlswrite('G:\Mi unidad\1. PROYECTOS TELLO 2022\SCM SPILL OVERS\outputs\pobreza\bajo_ingreso\1%\simulacion_2\output_tests.xlsx',spillover_test_27','sp_test_27');</v>
      </c>
      <c r="JB46">
        <v>27</v>
      </c>
      <c r="JC46" t="str">
        <f>"xlswrite('G:\Mi unidad\1. PROYECTOS TELLO 2022\SCM SPILL OVERS\outputs\pobreza\densidad\1%\simulacion_2\output_tests.xlsx',spillover_test_"&amp;JB46&amp;"','sp_test_"&amp;JB46&amp;"');"</f>
        <v>xlswrite('G:\Mi unidad\1. PROYECTOS TELLO 2022\SCM SPILL OVERS\outputs\pobreza\densidad\1%\simulacion_2\output_tests.xlsx',spillover_test_27','sp_test_27');</v>
      </c>
      <c r="JN46">
        <v>27</v>
      </c>
      <c r="JO46" t="str">
        <f>"xlswrite('G:\Mi unidad\1. PROYECTOS TELLO 2022\SCM SPILL OVERS\outputs\pobreza\densidad_g\1%\simulacion_2\output_tests.xlsx',spillover_test_"&amp;JN46&amp;"','sp_test_"&amp;JN46&amp;"');"</f>
        <v>xlswrite('G:\Mi unidad\1. PROYECTOS TELLO 2022\SCM SPILL OVERS\outputs\pobreza\densidad_g\1%\simulacion_2\output_tests.xlsx',spillover_test_27','sp_test_27');</v>
      </c>
      <c r="JZ46">
        <v>27</v>
      </c>
      <c r="KA46" t="str">
        <f>"xlswrite('G:\Mi unidad\1. PROYECTOS TELLO 2022\SCM SPILL OVERS\outputs\pobreza\distancia_centro_salud\1%\simulacion_2\output_tests.xlsx',spillover_test_"&amp;JZ46&amp;"','sp_test_"&amp;JZ46&amp;"');"</f>
        <v>xlswrite('G:\Mi unidad\1. PROYECTOS TELLO 2022\SCM SPILL OVERS\outputs\pobreza\distancia_centro_salud\1%\simulacion_2\output_tests.xlsx',spillover_test_27','sp_test_27');</v>
      </c>
      <c r="KM46">
        <v>27</v>
      </c>
      <c r="KN46" t="str">
        <f>"xlswrite('G:\Mi unidad\1. PROYECTOS TELLO 2022\SCM SPILL OVERS\outputs\pobreza\informalidad\1%\simulacion_2\output_tests.xlsx',spillover_test_"&amp;KM46&amp;"','sp_test_"&amp;KM46&amp;"');"</f>
        <v>xlswrite('G:\Mi unidad\1. PROYECTOS TELLO 2022\SCM SPILL OVERS\outputs\pobreza\informalidad\1%\simulacion_2\output_tests.xlsx',spillover_test_27','sp_test_27');</v>
      </c>
      <c r="KZ46">
        <v>27</v>
      </c>
      <c r="LA46" t="str">
        <f>"xlswrite('G:\Mi unidad\1. PROYECTOS TELLO 2022\SCM SPILL OVERS\outputs\pobreza\alimentos\1%\simulacion_2\output_tests.xlsx',spillover_test_"&amp;KZ46&amp;"','sp_test_"&amp;KZ46&amp;"');"</f>
        <v>xlswrite('G:\Mi unidad\1. PROYECTOS TELLO 2022\SCM SPILL OVERS\outputs\pobreza\alimentos\1%\simulacion_2\output_tests.xlsx',spillover_test_27','sp_test_27');</v>
      </c>
      <c r="LG46">
        <v>27</v>
      </c>
      <c r="LH46" t="str">
        <f>"xlswrite('G:\Mi unidad\1. PROYECTOS TELLO 2022\SCM SPILL OVERS\outputs\pobreza\jefe_hogar\1%\simulacion_2\output_tests.xlsx',spillover_test_"&amp;LG46&amp;"','sp_test_"&amp;LG46&amp;"');"</f>
        <v>xlswrite('G:\Mi unidad\1. PROYECTOS TELLO 2022\SCM SPILL OVERS\outputs\pobreza\jefe_hogar\1%\simulacion_2\output_tests.xlsx',spillover_test_27','sp_test_27');</v>
      </c>
      <c r="LN46">
        <v>27</v>
      </c>
      <c r="LO46" t="str">
        <f>"xlswrite('G:\Mi unidad\1. PROYECTOS TELLO 2022\SCM SPILL OVERS\outputs\pobreza\mujeres\1%\simulacion_2\output_tests.xlsx',spillover_test_"&amp;LN46&amp;"','sp_test_"&amp;LN46&amp;"');"</f>
        <v>xlswrite('G:\Mi unidad\1. PROYECTOS TELLO 2022\SCM SPILL OVERS\outputs\pobreza\mujeres\1%\simulacion_2\output_tests.xlsx',spillover_test_27','sp_test_27');</v>
      </c>
      <c r="LZ46">
        <v>27</v>
      </c>
      <c r="MA46" t="str">
        <f>"xlswrite('G:\Mi unidad\1. PROYECTOS TELLO 2022\SCM SPILL OVERS\outputs\pobreza\criminalidad\1%\simulacion_2\output_tests.xlsx',spillover_test_"&amp;LZ46&amp;"','sp_test_"&amp;LZ46&amp;"');"</f>
        <v>xlswrite('G:\Mi unidad\1. PROYECTOS TELLO 2022\SCM SPILL OVERS\outputs\pobreza\criminalidad\1%\simulacion_2\output_tests.xlsx',spillover_test_27','sp_test_27');</v>
      </c>
    </row>
    <row r="47" spans="1:339" x14ac:dyDescent="0.3">
      <c r="A47">
        <v>133</v>
      </c>
      <c r="B47" s="1" t="str">
        <f t="shared" si="11"/>
        <v>[data_133,provincias_133,~] = xlsread('BD_pobre_est_1_provincia_133.xlsx');</v>
      </c>
      <c r="E47" s="1" t="str">
        <f t="shared" si="12"/>
        <v>provincia_133 = unique(provincias_133(2:end,1));</v>
      </c>
      <c r="O47" s="1" t="str">
        <f t="shared" si="13"/>
        <v>pobreza_133 = reshape(data_133(:,2),T+S,N);</v>
      </c>
      <c r="T47" s="1" t="str">
        <f t="shared" si="14"/>
        <v xml:space="preserve">pobreza_133 = pobreza_133'; </v>
      </c>
      <c r="X47" s="1" t="str">
        <f t="shared" si="15"/>
        <v>tratado_133 = pobreza_133(1,:);</v>
      </c>
      <c r="AC47" s="1" t="str">
        <f t="shared" si="26"/>
        <v>pobreza_133(1,:) = [];</v>
      </c>
      <c r="AI47" s="1" t="str">
        <f t="shared" si="0"/>
        <v>pobreza_133 = [tratado_133;pobreza_133];</v>
      </c>
      <c r="AN47" s="1" t="str">
        <f t="shared" si="22"/>
        <v>Y_133 = pobreza_133; % outcome matrix</v>
      </c>
      <c r="AS47" s="1" t="str">
        <f t="shared" si="23"/>
        <v>Y_pre_133 = Y_133(:,1:T);</v>
      </c>
      <c r="AW47" s="1" t="str">
        <f t="shared" si="24"/>
        <v>Y_post_133 = Y_133(:,T+1:end);</v>
      </c>
      <c r="BA47" s="1" t="str">
        <f t="shared" si="25"/>
        <v>[a_hat_133,B_hat_133] = scm_batch(Y_pre_133);</v>
      </c>
      <c r="BF47" s="1" t="str">
        <f t="shared" si="16"/>
        <v>synthetic_control_133 = a_hat_133(1)+B_hat_133(1,:)*Y_133;</v>
      </c>
      <c r="BL47">
        <v>38</v>
      </c>
      <c r="BM47" s="1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181</v>
      </c>
      <c r="CV47">
        <v>38</v>
      </c>
      <c r="CW47" t="s">
        <v>182</v>
      </c>
      <c r="DA47">
        <v>38</v>
      </c>
      <c r="DB47" t="s">
        <v>182</v>
      </c>
      <c r="DF47">
        <v>38</v>
      </c>
      <c r="DG47" t="s">
        <v>182</v>
      </c>
      <c r="DK47" s="1" t="str">
        <f t="shared" si="17"/>
        <v>M_hat_133 = (eye(N)-B_hat_133)'*(eye(N)-B_hat_133);</v>
      </c>
      <c r="DQ47" s="1" t="str">
        <f t="shared" si="18"/>
        <v>synthetic_control_sp_133 = a_hat_133(1)+B_hat_133(1,:)*Y_133;</v>
      </c>
      <c r="DW47" s="1" t="s">
        <v>84</v>
      </c>
      <c r="EA47">
        <v>18</v>
      </c>
      <c r="EB47" s="1" t="str">
        <f>"alpha1_hat_vec_"&amp;EA47&amp;"(s) = alpha_hat_"&amp;EA47&amp;"(1);"</f>
        <v>alpha1_hat_vec_18(s) = alpha_hat_18(1);</v>
      </c>
      <c r="EL47" s="1" t="str">
        <f t="shared" si="19"/>
        <v>synthetic_control_133=synthetic_control_133'</v>
      </c>
      <c r="EQ47" s="1" t="str">
        <f t="shared" si="20"/>
        <v>synthetic_control_sp_133=synthetic_control_sp_133'</v>
      </c>
      <c r="EV47" s="1" t="str">
        <f t="shared" si="21"/>
        <v>tratado_133=tratado_133'</v>
      </c>
      <c r="EZ47" s="1" t="str">
        <f t="shared" si="27"/>
        <v>xlswrite('G:\Mi unidad\1. PROYECTOS TELLO 2022\SCM SPILL OVERS\outputs\pobreza\distancia_centro_salud\1%\simulacion_2\synthetic_control_outputs.xlsx',synthetic_control_133,133)</v>
      </c>
      <c r="FG47" s="1" t="str">
        <f t="shared" si="28"/>
        <v>xlswrite('G:\Mi unidad\1. PROYECTOS TELLO 2022\SCM SPILL OVERS\outputs\pobreza\informalidad\1%\simulacion_2\synthetic_control_outputs.xlsx',synthetic_control_133,133)</v>
      </c>
      <c r="FM47" s="1" t="str">
        <f t="shared" si="29"/>
        <v>xlswrite('G:\Mi unidad\1. PROYECTOS TELLO 2022\SCM SPILL OVERS\outputs\pobreza\densidad\1%\simulacion_2\synthetic_control_outputs.xlsx',synthetic_control_133,133)</v>
      </c>
      <c r="FT47" s="1" t="str">
        <f t="shared" si="30"/>
        <v>xlswrite('G:\Mi unidad\1. PROYECTOS TELLO 2022\SCM SPILL OVERS\outputs\pobreza\bajo_niv_educ\1%\simulacion_2\synthetic_control_outputs.xlsx',synthetic_control_133,133)</v>
      </c>
      <c r="FZ47" s="1" t="str">
        <f t="shared" si="31"/>
        <v>xlswrite('G:\Mi unidad\1. PROYECTOS TELLO 2022\SCM SPILL OVERS\outputs\pobreza\bajo_ingreso\1%\simulacion_2\synthetic_control_outputs.xlsx',synthetic_control_133,133)</v>
      </c>
      <c r="GF47" s="1" t="str">
        <f t="shared" si="32"/>
        <v>xlswrite('G:\Mi unidad\1. PROYECTOS TELLO 2022\SCM SPILL OVERS\outputs\pobreza\densidad_g\1%\simulacion_2\synthetic_control_outputs.xlsx',synthetic_control_133,133)</v>
      </c>
      <c r="GN47" s="1" t="str">
        <f t="shared" si="33"/>
        <v>xlswrite('G:\Mi unidad\1. PROYECTOS TELLO 2022\SCM SPILL OVERS\outputs\pobreza\alimentos\1%\simulacion_2\synthetic_control_outputs.xlsx',synthetic_control_133,133);</v>
      </c>
      <c r="GU47" s="1" t="str">
        <f t="shared" si="34"/>
        <v>xlswrite('G:\Mi unidad\1. PROYECTOS TELLO 2022\SCM SPILL OVERS\outputs\pobreza\jefe_hogar\1%\simulacion_2\synthetic_control_outputs.xlsx',synthetic_control_133,133);</v>
      </c>
      <c r="HA47" s="1" t="str">
        <f t="shared" si="35"/>
        <v>xlswrite('G:\Mi unidad\1. PROYECTOS TELLO 2022\SCM SPILL OVERS\outputs\pobreza\mujeres\1%\simulacion_2\synthetic_control_outputs.xlsx',synthetic_control_133,133);</v>
      </c>
      <c r="HG47" s="1" t="str">
        <f t="shared" si="36"/>
        <v>xlswrite('G:\Mi unidad\1. PROYECTOS TELLO 2022\SCM SPILL OVERS\outputs\pobreza\criminalidad\1%\simulacion_2\synthetic_control_outputs.xlsx',synthetic_control_133,133);</v>
      </c>
      <c r="HN47">
        <v>17</v>
      </c>
      <c r="HO47" t="s">
        <v>18</v>
      </c>
      <c r="HU47">
        <v>26</v>
      </c>
      <c r="HV47" t="s">
        <v>36</v>
      </c>
      <c r="IB47">
        <v>38</v>
      </c>
      <c r="IC47" t="str">
        <f>"xlswrite('G:\Mi unidad\1. PROYECTOS TELLO 2022\SCM SPILL OVERS\outputs\pobreza\bajo_niv_educ\1%\simulacion_2\output_tests.xlsx',lb_vec_"&amp;IB47&amp;"','lb_vec_"&amp;IB47&amp;"');"</f>
        <v>xlswrite('G:\Mi unidad\1. PROYECTOS TELLO 2022\SCM SPILL OVERS\outputs\pobreza\bajo_niv_educ\1%\simulacion_2\output_tests.xlsx',lb_vec_38','lb_vec_38');</v>
      </c>
      <c r="IP47">
        <v>38</v>
      </c>
      <c r="IQ47" t="str">
        <f>"xlswrite('G:\Mi unidad\1. PROYECTOS TELLO 2022\SCM SPILL OVERS\outputs\pobreza\bajo_ingreso\1%\simulacion_2\output_tests.xlsx',lb_vec_"&amp;IP47&amp;"','lb_vec_"&amp;IP47&amp;"');"</f>
        <v>xlswrite('G:\Mi unidad\1. PROYECTOS TELLO 2022\SCM SPILL OVERS\outputs\pobreza\bajo_ingreso\1%\simulacion_2\output_tests.xlsx',lb_vec_38','lb_vec_38');</v>
      </c>
      <c r="JB47">
        <v>38</v>
      </c>
      <c r="JC47" t="str">
        <f>"xlswrite('G:\Mi unidad\1. PROYECTOS TELLO 2022\SCM SPILL OVERS\outputs\pobreza\densidad\1%\simulacion_2\output_tests.xlsx',lb_vec_"&amp;JB47&amp;"','lb_vec_"&amp;JB47&amp;"');"</f>
        <v>xlswrite('G:\Mi unidad\1. PROYECTOS TELLO 2022\SCM SPILL OVERS\outputs\pobreza\densidad\1%\simulacion_2\output_tests.xlsx',lb_vec_38','lb_vec_38');</v>
      </c>
      <c r="JN47">
        <v>38</v>
      </c>
      <c r="JO47" t="str">
        <f>"xlswrite('G:\Mi unidad\1. PROYECTOS TELLO 2022\SCM SPILL OVERS\outputs\pobreza\densidad_g\1%\simulacion_2\output_tests.xlsx',lb_vec_"&amp;JN47&amp;"','lb_vec_"&amp;JN47&amp;"');"</f>
        <v>xlswrite('G:\Mi unidad\1. PROYECTOS TELLO 2022\SCM SPILL OVERS\outputs\pobreza\densidad_g\1%\simulacion_2\output_tests.xlsx',lb_vec_38','lb_vec_38');</v>
      </c>
      <c r="JZ47">
        <v>38</v>
      </c>
      <c r="KA47" t="str">
        <f>"xlswrite('G:\Mi unidad\1. PROYECTOS TELLO 2022\SCM SPILL OVERS\outputs\pobreza\distancia_centro_salud\1%\simulacion_2\output_tests.xlsx',lb_vec_"&amp;JZ47&amp;"','lb_vec_"&amp;JZ47&amp;"');"</f>
        <v>xlswrite('G:\Mi unidad\1. PROYECTOS TELLO 2022\SCM SPILL OVERS\outputs\pobreza\distancia_centro_salud\1%\simulacion_2\output_tests.xlsx',lb_vec_38','lb_vec_38');</v>
      </c>
      <c r="KM47">
        <v>38</v>
      </c>
      <c r="KN47" t="str">
        <f>"xlswrite('G:\Mi unidad\1. PROYECTOS TELLO 2022\SCM SPILL OVERS\outputs\pobreza\informalidad\1%\simulacion_2\output_tests.xlsx',lb_vec_"&amp;KM47&amp;"','lb_vec_"&amp;KM47&amp;"');"</f>
        <v>xlswrite('G:\Mi unidad\1. PROYECTOS TELLO 2022\SCM SPILL OVERS\outputs\pobreza\informalidad\1%\simulacion_2\output_tests.xlsx',lb_vec_38','lb_vec_38');</v>
      </c>
      <c r="KZ47">
        <v>38</v>
      </c>
      <c r="LA47" t="str">
        <f>"xlswrite('G:\Mi unidad\1. PROYECTOS TELLO 2022\SCM SPILL OVERS\outputs\pobreza\alimentos\1%\simulacion_2\output_tests.xlsx',lb_vec_"&amp;KZ47&amp;"','lb_vec_"&amp;KZ47&amp;"');"</f>
        <v>xlswrite('G:\Mi unidad\1. PROYECTOS TELLO 2022\SCM SPILL OVERS\outputs\pobreza\alimentos\1%\simulacion_2\output_tests.xlsx',lb_vec_38','lb_vec_38');</v>
      </c>
      <c r="LG47">
        <v>38</v>
      </c>
      <c r="LH47" t="str">
        <f>"xlswrite('G:\Mi unidad\1. PROYECTOS TELLO 2022\SCM SPILL OVERS\outputs\pobreza\jefe_hogar\1%\simulacion_2\output_tests.xlsx',lb_vec_"&amp;LG47&amp;"','lb_vec_"&amp;LG47&amp;"');"</f>
        <v>xlswrite('G:\Mi unidad\1. PROYECTOS TELLO 2022\SCM SPILL OVERS\outputs\pobreza\jefe_hogar\1%\simulacion_2\output_tests.xlsx',lb_vec_38','lb_vec_38');</v>
      </c>
      <c r="LN47">
        <v>38</v>
      </c>
      <c r="LO47" t="str">
        <f>"xlswrite('G:\Mi unidad\1. PROYECTOS TELLO 2022\SCM SPILL OVERS\outputs\pobreza\mujeres\1%\simulacion_2\output_tests.xlsx',lb_vec_"&amp;LN47&amp;"','lb_vec_"&amp;LN47&amp;"');"</f>
        <v>xlswrite('G:\Mi unidad\1. PROYECTOS TELLO 2022\SCM SPILL OVERS\outputs\pobreza\mujeres\1%\simulacion_2\output_tests.xlsx',lb_vec_38','lb_vec_38');</v>
      </c>
      <c r="LZ47">
        <v>38</v>
      </c>
      <c r="MA47" t="str">
        <f>"xlswrite('G:\Mi unidad\1. PROYECTOS TELLO 2022\SCM SPILL OVERS\outputs\pobreza\criminalidad\1%\simulacion_2\output_tests.xlsx',lb_vec_"&amp;LZ47&amp;"','lb_vec_"&amp;LZ47&amp;"');"</f>
        <v>xlswrite('G:\Mi unidad\1. PROYECTOS TELLO 2022\SCM SPILL OVERS\outputs\pobreza\criminalidad\1%\simulacion_2\output_tests.xlsx',lb_vec_38','lb_vec_38');</v>
      </c>
    </row>
    <row r="48" spans="1:339" x14ac:dyDescent="0.3">
      <c r="A48">
        <v>139</v>
      </c>
      <c r="B48" s="1" t="str">
        <f t="shared" si="11"/>
        <v>[data_139,provincias_139,~] = xlsread('BD_pobre_est_1_provincia_139.xlsx');</v>
      </c>
      <c r="E48" s="1" t="str">
        <f t="shared" si="12"/>
        <v>provincia_139 = unique(provincias_139(2:end,1));</v>
      </c>
      <c r="O48" s="1" t="str">
        <f t="shared" si="13"/>
        <v>pobreza_139 = reshape(data_139(:,2),T+S,N);</v>
      </c>
      <c r="T48" s="1" t="str">
        <f t="shared" si="14"/>
        <v xml:space="preserve">pobreza_139 = pobreza_139'; </v>
      </c>
      <c r="X48" s="1" t="str">
        <f t="shared" si="15"/>
        <v>tratado_139 = pobreza_139(1,:);</v>
      </c>
      <c r="AC48" s="1" t="str">
        <f t="shared" si="26"/>
        <v>pobreza_139(1,:) = [];</v>
      </c>
      <c r="AI48" s="1" t="str">
        <f t="shared" si="0"/>
        <v>pobreza_139 = [tratado_139;pobreza_139];</v>
      </c>
      <c r="AN48" s="1" t="str">
        <f t="shared" si="22"/>
        <v>Y_139 = pobreza_139; % outcome matrix</v>
      </c>
      <c r="AS48" s="1" t="str">
        <f t="shared" si="23"/>
        <v>Y_pre_139 = Y_139(:,1:T);</v>
      </c>
      <c r="AW48" s="1" t="str">
        <f t="shared" si="24"/>
        <v>Y_post_139 = Y_139(:,T+1:end);</v>
      </c>
      <c r="BA48" s="1" t="str">
        <f t="shared" si="25"/>
        <v>[a_hat_139,B_hat_139] = scm_batch(Y_pre_139);</v>
      </c>
      <c r="BF48" s="1" t="str">
        <f t="shared" si="16"/>
        <v>synthetic_control_139 = a_hat_139(1)+B_hat_139(1,:)*Y_139;</v>
      </c>
      <c r="BL48">
        <v>38</v>
      </c>
      <c r="BM48" s="1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183</v>
      </c>
      <c r="CV48">
        <v>38</v>
      </c>
      <c r="CW48" t="s">
        <v>181</v>
      </c>
      <c r="DA48">
        <v>38</v>
      </c>
      <c r="DB48" t="s">
        <v>181</v>
      </c>
      <c r="DF48">
        <v>38</v>
      </c>
      <c r="DG48" t="s">
        <v>181</v>
      </c>
      <c r="DK48" s="1" t="str">
        <f t="shared" si="17"/>
        <v>M_hat_139 = (eye(N)-B_hat_139)'*(eye(N)-B_hat_139);</v>
      </c>
      <c r="DQ48" s="1" t="str">
        <f t="shared" si="18"/>
        <v>synthetic_control_sp_139 = a_hat_139(1)+B_hat_139(1,:)*Y_139;</v>
      </c>
      <c r="DW48" s="1" t="s">
        <v>85</v>
      </c>
      <c r="EA48">
        <v>18</v>
      </c>
      <c r="EB48" s="1" t="str">
        <f>"synthetic_control_sp_"&amp;EA48&amp;"(T+s) = Y_"&amp;EA48&amp;"(1,T+s)-alpha1_hat_vec_"&amp;EA48&amp;"(s);"</f>
        <v>synthetic_control_sp_18(T+s) = Y_18(1,T+s)-alpha1_hat_vec_18(s);</v>
      </c>
      <c r="EL48" s="1" t="str">
        <f t="shared" si="19"/>
        <v>synthetic_control_139=synthetic_control_139'</v>
      </c>
      <c r="EQ48" s="1" t="str">
        <f t="shared" si="20"/>
        <v>synthetic_control_sp_139=synthetic_control_sp_139'</v>
      </c>
      <c r="EV48" s="1" t="str">
        <f t="shared" si="21"/>
        <v>tratado_139=tratado_139'</v>
      </c>
      <c r="EZ48" s="1" t="str">
        <f t="shared" si="27"/>
        <v>xlswrite('G:\Mi unidad\1. PROYECTOS TELLO 2022\SCM SPILL OVERS\outputs\pobreza\distancia_centro_salud\1%\simulacion_2\synthetic_control_outputs.xlsx',synthetic_control_139,139)</v>
      </c>
      <c r="FG48" s="1" t="str">
        <f t="shared" si="28"/>
        <v>xlswrite('G:\Mi unidad\1. PROYECTOS TELLO 2022\SCM SPILL OVERS\outputs\pobreza\informalidad\1%\simulacion_2\synthetic_control_outputs.xlsx',synthetic_control_139,139)</v>
      </c>
      <c r="FM48" s="1" t="str">
        <f t="shared" si="29"/>
        <v>xlswrite('G:\Mi unidad\1. PROYECTOS TELLO 2022\SCM SPILL OVERS\outputs\pobreza\densidad\1%\simulacion_2\synthetic_control_outputs.xlsx',synthetic_control_139,139)</v>
      </c>
      <c r="FT48" s="1" t="str">
        <f t="shared" si="30"/>
        <v>xlswrite('G:\Mi unidad\1. PROYECTOS TELLO 2022\SCM SPILL OVERS\outputs\pobreza\bajo_niv_educ\1%\simulacion_2\synthetic_control_outputs.xlsx',synthetic_control_139,139)</v>
      </c>
      <c r="FZ48" s="1" t="str">
        <f t="shared" si="31"/>
        <v>xlswrite('G:\Mi unidad\1. PROYECTOS TELLO 2022\SCM SPILL OVERS\outputs\pobreza\bajo_ingreso\1%\simulacion_2\synthetic_control_outputs.xlsx',synthetic_control_139,139)</v>
      </c>
      <c r="GF48" s="1" t="str">
        <f t="shared" si="32"/>
        <v>xlswrite('G:\Mi unidad\1. PROYECTOS TELLO 2022\SCM SPILL OVERS\outputs\pobreza\densidad_g\1%\simulacion_2\synthetic_control_outputs.xlsx',synthetic_control_139,139)</v>
      </c>
      <c r="GN48" s="1" t="str">
        <f t="shared" si="33"/>
        <v>xlswrite('G:\Mi unidad\1. PROYECTOS TELLO 2022\SCM SPILL OVERS\outputs\pobreza\alimentos\1%\simulacion_2\synthetic_control_outputs.xlsx',synthetic_control_139,139);</v>
      </c>
      <c r="GU48" s="1" t="str">
        <f t="shared" si="34"/>
        <v>xlswrite('G:\Mi unidad\1. PROYECTOS TELLO 2022\SCM SPILL OVERS\outputs\pobreza\jefe_hogar\1%\simulacion_2\synthetic_control_outputs.xlsx',synthetic_control_139,139);</v>
      </c>
      <c r="HA48" s="1" t="str">
        <f t="shared" si="35"/>
        <v>xlswrite('G:\Mi unidad\1. PROYECTOS TELLO 2022\SCM SPILL OVERS\outputs\pobreza\mujeres\1%\simulacion_2\synthetic_control_outputs.xlsx',synthetic_control_139,139);</v>
      </c>
      <c r="HG48" s="1" t="str">
        <f t="shared" si="36"/>
        <v>xlswrite('G:\Mi unidad\1. PROYECTOS TELLO 2022\SCM SPILL OVERS\outputs\pobreza\criminalidad\1%\simulacion_2\synthetic_control_outputs.xlsx',synthetic_control_139,139);</v>
      </c>
      <c r="HN48">
        <v>18</v>
      </c>
      <c r="HO48" t="str">
        <f>"p_value_vec_"&amp;HN48&amp;" = zeros(1,S);"</f>
        <v>p_value_vec_18 = zeros(1,S);</v>
      </c>
      <c r="HU48">
        <v>26</v>
      </c>
      <c r="HV48" t="s">
        <v>37</v>
      </c>
      <c r="IB48">
        <v>38</v>
      </c>
      <c r="IC48" t="str">
        <f>"xlswrite('G:\Mi unidad\1. PROYECTOS TELLO 2022\SCM SPILL OVERS\outputs\pobreza\bajo_niv_educ\1%\simulacion_2\output_tests.xlsx',ub_vec_"&amp;IB48&amp;"','ub_vec_"&amp;IB48&amp;"');"</f>
        <v>xlswrite('G:\Mi unidad\1. PROYECTOS TELLO 2022\SCM SPILL OVERS\outputs\pobreza\bajo_niv_educ\1%\simulacion_2\output_tests.xlsx',ub_vec_38','ub_vec_38');</v>
      </c>
      <c r="IP48">
        <v>38</v>
      </c>
      <c r="IQ48" t="str">
        <f>"xlswrite('G:\Mi unidad\1. PROYECTOS TELLO 2022\SCM SPILL OVERS\outputs\pobreza\bajo_ingreso\1%\simulacion_2\output_tests.xlsx',ub_vec_"&amp;IP48&amp;"','ub_vec_"&amp;IP48&amp;"');"</f>
        <v>xlswrite('G:\Mi unidad\1. PROYECTOS TELLO 2022\SCM SPILL OVERS\outputs\pobreza\bajo_ingreso\1%\simulacion_2\output_tests.xlsx',ub_vec_38','ub_vec_38');</v>
      </c>
      <c r="JB48">
        <v>38</v>
      </c>
      <c r="JC48" t="str">
        <f>"xlswrite('G:\Mi unidad\1. PROYECTOS TELLO 2022\SCM SPILL OVERS\outputs\pobreza\densidad\1%\simulacion_2\output_tests.xlsx',ub_vec_"&amp;JB48&amp;"','ub_vec_"&amp;JB48&amp;"');"</f>
        <v>xlswrite('G:\Mi unidad\1. PROYECTOS TELLO 2022\SCM SPILL OVERS\outputs\pobreza\densidad\1%\simulacion_2\output_tests.xlsx',ub_vec_38','ub_vec_38');</v>
      </c>
      <c r="JN48">
        <v>38</v>
      </c>
      <c r="JO48" t="str">
        <f>"xlswrite('G:\Mi unidad\1. PROYECTOS TELLO 2022\SCM SPILL OVERS\outputs\pobreza\densidad_g\1%\simulacion_2\output_tests.xlsx',ub_vec_"&amp;JN48&amp;"','ub_vec_"&amp;JN48&amp;"');"</f>
        <v>xlswrite('G:\Mi unidad\1. PROYECTOS TELLO 2022\SCM SPILL OVERS\outputs\pobreza\densidad_g\1%\simulacion_2\output_tests.xlsx',ub_vec_38','ub_vec_38');</v>
      </c>
      <c r="JZ48">
        <v>38</v>
      </c>
      <c r="KA48" t="str">
        <f>"xlswrite('G:\Mi unidad\1. PROYECTOS TELLO 2022\SCM SPILL OVERS\outputs\pobreza\distancia_centro_salud\1%\simulacion_2\output_tests.xlsx',ub_vec_"&amp;JZ48&amp;"','ub_vec_"&amp;JZ48&amp;"');"</f>
        <v>xlswrite('G:\Mi unidad\1. PROYECTOS TELLO 2022\SCM SPILL OVERS\outputs\pobreza\distancia_centro_salud\1%\simulacion_2\output_tests.xlsx',ub_vec_38','ub_vec_38');</v>
      </c>
      <c r="KM48">
        <v>38</v>
      </c>
      <c r="KN48" t="str">
        <f>"xlswrite('G:\Mi unidad\1. PROYECTOS TELLO 2022\SCM SPILL OVERS\outputs\pobreza\informalidad\1%\simulacion_2\output_tests.xlsx',ub_vec_"&amp;KM48&amp;"','ub_vec_"&amp;KM48&amp;"');"</f>
        <v>xlswrite('G:\Mi unidad\1. PROYECTOS TELLO 2022\SCM SPILL OVERS\outputs\pobreza\informalidad\1%\simulacion_2\output_tests.xlsx',ub_vec_38','ub_vec_38');</v>
      </c>
      <c r="KZ48">
        <v>38</v>
      </c>
      <c r="LA48" t="str">
        <f>"xlswrite('G:\Mi unidad\1. PROYECTOS TELLO 2022\SCM SPILL OVERS\outputs\pobreza\alimentos\1%\simulacion_2\output_tests.xlsx',ub_vec_"&amp;KZ48&amp;"','ub_vec_"&amp;KZ48&amp;"');"</f>
        <v>xlswrite('G:\Mi unidad\1. PROYECTOS TELLO 2022\SCM SPILL OVERS\outputs\pobreza\alimentos\1%\simulacion_2\output_tests.xlsx',ub_vec_38','ub_vec_38');</v>
      </c>
      <c r="LG48">
        <v>38</v>
      </c>
      <c r="LH48" t="str">
        <f>"xlswrite('G:\Mi unidad\1. PROYECTOS TELLO 2022\SCM SPILL OVERS\outputs\pobreza\jefe_hogar\1%\simulacion_2\output_tests.xlsx',ub_vec_"&amp;LG48&amp;"','ub_vec_"&amp;LG48&amp;"');"</f>
        <v>xlswrite('G:\Mi unidad\1. PROYECTOS TELLO 2022\SCM SPILL OVERS\outputs\pobreza\jefe_hogar\1%\simulacion_2\output_tests.xlsx',ub_vec_38','ub_vec_38');</v>
      </c>
      <c r="LN48">
        <v>38</v>
      </c>
      <c r="LO48" t="str">
        <f>"xlswrite('G:\Mi unidad\1. PROYECTOS TELLO 2022\SCM SPILL OVERS\outputs\pobreza\mujeres\1%\simulacion_2\output_tests.xlsx',ub_vec_"&amp;LN48&amp;"','ub_vec_"&amp;LN48&amp;"');"</f>
        <v>xlswrite('G:\Mi unidad\1. PROYECTOS TELLO 2022\SCM SPILL OVERS\outputs\pobreza\mujeres\1%\simulacion_2\output_tests.xlsx',ub_vec_38','ub_vec_38');</v>
      </c>
      <c r="LZ48">
        <v>38</v>
      </c>
      <c r="MA48" t="str">
        <f>"xlswrite('G:\Mi unidad\1. PROYECTOS TELLO 2022\SCM SPILL OVERS\outputs\pobreza\criminalidad\1%\simulacion_2\output_tests.xlsx',ub_vec_"&amp;LZ48&amp;"','ub_vec_"&amp;LZ48&amp;"');"</f>
        <v>xlswrite('G:\Mi unidad\1. PROYECTOS TELLO 2022\SCM SPILL OVERS\outputs\pobreza\criminalidad\1%\simulacion_2\output_tests.xlsx',ub_vec_38','ub_vec_38');</v>
      </c>
    </row>
    <row r="49" spans="1:339" x14ac:dyDescent="0.3">
      <c r="A49">
        <v>140</v>
      </c>
      <c r="B49" s="1" t="str">
        <f t="shared" si="11"/>
        <v>[data_140,provincias_140,~] = xlsread('BD_pobre_est_1_provincia_140.xlsx');</v>
      </c>
      <c r="E49" s="1" t="str">
        <f t="shared" si="12"/>
        <v>provincia_140 = unique(provincias_140(2:end,1));</v>
      </c>
      <c r="O49" s="1" t="str">
        <f t="shared" si="13"/>
        <v>pobreza_140 = reshape(data_140(:,2),T+S,N);</v>
      </c>
      <c r="T49" s="1" t="str">
        <f t="shared" si="14"/>
        <v xml:space="preserve">pobreza_140 = pobreza_140'; </v>
      </c>
      <c r="X49" s="1" t="str">
        <f t="shared" si="15"/>
        <v>tratado_140 = pobreza_140(1,:);</v>
      </c>
      <c r="AC49" s="1" t="str">
        <f t="shared" si="26"/>
        <v>pobreza_140(1,:) = [];</v>
      </c>
      <c r="AI49" s="1" t="str">
        <f t="shared" si="0"/>
        <v>pobreza_140 = [tratado_140;pobreza_140];</v>
      </c>
      <c r="AN49" s="1" t="str">
        <f t="shared" si="22"/>
        <v>Y_140 = pobreza_140; % outcome matrix</v>
      </c>
      <c r="AS49" s="1" t="str">
        <f t="shared" si="23"/>
        <v>Y_pre_140 = Y_140(:,1:T);</v>
      </c>
      <c r="AW49" s="1" t="str">
        <f t="shared" si="24"/>
        <v>Y_post_140 = Y_140(:,T+1:end);</v>
      </c>
      <c r="BA49" s="1" t="str">
        <f t="shared" si="25"/>
        <v>[a_hat_140,B_hat_140] = scm_batch(Y_pre_140);</v>
      </c>
      <c r="BF49" s="1" t="str">
        <f t="shared" si="16"/>
        <v>synthetic_control_140 = a_hat_140(1)+B_hat_140(1,:)*Y_140;</v>
      </c>
      <c r="BL49">
        <v>38</v>
      </c>
      <c r="BM49" s="1" t="str">
        <f>"A_"&amp;BL47&amp;"(:,ind_"&amp;BL47&amp;" == 0) = [];"</f>
        <v>A_38(:,ind_38 == 0) = [];</v>
      </c>
      <c r="BR49">
        <v>38</v>
      </c>
      <c r="BS49" s="1" t="str">
        <f>"ind_"&amp;BR47&amp;" = xlsread('spillover_bajo_niv_educ_"&amp;BR47&amp;".xlsx')"</f>
        <v>ind_38 = xlsread('spillover_bajo_niv_educ_38.xlsx')</v>
      </c>
      <c r="BX49">
        <v>38</v>
      </c>
      <c r="BY49" s="1" t="str">
        <f>"ind_"&amp;BX47&amp;" = xlsread('spillover_bajo_ingreso_"&amp;BX47&amp;".xlsx')"</f>
        <v>ind_38 = xlsread('spillover_bajo_ingreso_38.xlsx')</v>
      </c>
      <c r="CD49">
        <v>38</v>
      </c>
      <c r="CE49" s="1" t="str">
        <f>"ind_"&amp;CD47&amp;" = xlsread('spillover_densidad_"&amp;CD47&amp;".xlsx')"</f>
        <v>ind_38 = xlsread('spillover_densidad_38.xlsx')</v>
      </c>
      <c r="CJ49">
        <v>38</v>
      </c>
      <c r="CK49" s="1" t="str">
        <f>"ind_"&amp;CJ47&amp;" = xlsread('spillover_tiempo_cs_"&amp;CJ47&amp;".xlsx')"</f>
        <v>ind_38 = xlsread('spillover_tiempo_cs_38.xlsx')</v>
      </c>
      <c r="CQ49">
        <v>38</v>
      </c>
      <c r="CR49" t="s">
        <v>179</v>
      </c>
      <c r="CV49">
        <v>38</v>
      </c>
      <c r="CW49" t="s">
        <v>184</v>
      </c>
      <c r="DA49">
        <v>38</v>
      </c>
      <c r="DB49" t="s">
        <v>185</v>
      </c>
      <c r="DF49">
        <v>38</v>
      </c>
      <c r="DG49" t="s">
        <v>186</v>
      </c>
      <c r="DK49" s="1" t="str">
        <f t="shared" si="17"/>
        <v>M_hat_140 = (eye(N)-B_hat_140)'*(eye(N)-B_hat_140);</v>
      </c>
      <c r="DQ49" s="1" t="str">
        <f t="shared" si="18"/>
        <v>synthetic_control_sp_140 = a_hat_140(1)+B_hat_140(1,:)*Y_140;</v>
      </c>
      <c r="DW49" s="1" t="s">
        <v>86</v>
      </c>
      <c r="EA49">
        <v>18</v>
      </c>
      <c r="EB49" s="3" t="s">
        <v>18</v>
      </c>
      <c r="EL49" s="1" t="str">
        <f t="shared" si="19"/>
        <v>synthetic_control_140=synthetic_control_140'</v>
      </c>
      <c r="EQ49" s="1" t="str">
        <f t="shared" si="20"/>
        <v>synthetic_control_sp_140=synthetic_control_sp_140'</v>
      </c>
      <c r="EV49" s="1" t="str">
        <f t="shared" si="21"/>
        <v>tratado_140=tratado_140'</v>
      </c>
      <c r="EZ49" s="1" t="str">
        <f t="shared" si="27"/>
        <v>xlswrite('G:\Mi unidad\1. PROYECTOS TELLO 2022\SCM SPILL OVERS\outputs\pobreza\distancia_centro_salud\1%\simulacion_2\synthetic_control_outputs.xlsx',synthetic_control_140,140)</v>
      </c>
      <c r="FG49" s="1" t="str">
        <f t="shared" si="28"/>
        <v>xlswrite('G:\Mi unidad\1. PROYECTOS TELLO 2022\SCM SPILL OVERS\outputs\pobreza\informalidad\1%\simulacion_2\synthetic_control_outputs.xlsx',synthetic_control_140,140)</v>
      </c>
      <c r="FM49" s="1" t="str">
        <f t="shared" si="29"/>
        <v>xlswrite('G:\Mi unidad\1. PROYECTOS TELLO 2022\SCM SPILL OVERS\outputs\pobreza\densidad\1%\simulacion_2\synthetic_control_outputs.xlsx',synthetic_control_140,140)</v>
      </c>
      <c r="FT49" s="1" t="str">
        <f t="shared" si="30"/>
        <v>xlswrite('G:\Mi unidad\1. PROYECTOS TELLO 2022\SCM SPILL OVERS\outputs\pobreza\bajo_niv_educ\1%\simulacion_2\synthetic_control_outputs.xlsx',synthetic_control_140,140)</v>
      </c>
      <c r="FZ49" s="1" t="str">
        <f t="shared" si="31"/>
        <v>xlswrite('G:\Mi unidad\1. PROYECTOS TELLO 2022\SCM SPILL OVERS\outputs\pobreza\bajo_ingreso\1%\simulacion_2\synthetic_control_outputs.xlsx',synthetic_control_140,140)</v>
      </c>
      <c r="GF49" s="1" t="str">
        <f t="shared" si="32"/>
        <v>xlswrite('G:\Mi unidad\1. PROYECTOS TELLO 2022\SCM SPILL OVERS\outputs\pobreza\densidad_g\1%\simulacion_2\synthetic_control_outputs.xlsx',synthetic_control_140,140)</v>
      </c>
      <c r="GN49" s="1" t="str">
        <f t="shared" si="33"/>
        <v>xlswrite('G:\Mi unidad\1. PROYECTOS TELLO 2022\SCM SPILL OVERS\outputs\pobreza\alimentos\1%\simulacion_2\synthetic_control_outputs.xlsx',synthetic_control_140,140);</v>
      </c>
      <c r="GU49" s="1" t="str">
        <f t="shared" si="34"/>
        <v>xlswrite('G:\Mi unidad\1. PROYECTOS TELLO 2022\SCM SPILL OVERS\outputs\pobreza\jefe_hogar\1%\simulacion_2\synthetic_control_outputs.xlsx',synthetic_control_140,140);</v>
      </c>
      <c r="HA49" s="1" t="str">
        <f t="shared" si="35"/>
        <v>xlswrite('G:\Mi unidad\1. PROYECTOS TELLO 2022\SCM SPILL OVERS\outputs\pobreza\mujeres\1%\simulacion_2\synthetic_control_outputs.xlsx',synthetic_control_140,140);</v>
      </c>
      <c r="HG49" s="1" t="str">
        <f t="shared" si="36"/>
        <v>xlswrite('G:\Mi unidad\1. PROYECTOS TELLO 2022\SCM SPILL OVERS\outputs\pobreza\criminalidad\1%\simulacion_2\synthetic_control_outputs.xlsx',synthetic_control_140,140);</v>
      </c>
      <c r="HN49">
        <v>18</v>
      </c>
      <c r="HO49" t="str">
        <f>"lb_vec_"&amp;HN49&amp;" = zeros(1,S);"</f>
        <v>lb_vec_18 = zeros(1,S);</v>
      </c>
      <c r="HU49">
        <v>26</v>
      </c>
      <c r="HV49" t="str">
        <f>"    spillover_test_"&amp;HU49&amp;"(s) = sp_andrews(Y_pre_"&amp;HU49&amp;",pobreza_"&amp;HU49&amp;"(:,T+s),A_"&amp;HU49&amp;",C,d,alpha_sig);"</f>
        <v xml:space="preserve">    spillover_test_26(s) = sp_andrews(Y_pre_26,pobreza_26(:,T+s),A_26,C,d,alpha_sig);</v>
      </c>
      <c r="IB49">
        <v>38</v>
      </c>
      <c r="IC49" t="str">
        <f>"xlswrite('G:\Mi unidad\1. PROYECTOS TELLO 2022\SCM SPILL OVERS\outputs\pobreza\bajo_niv_educ\1%\simulacion_2\output_tests.xlsx',p_value_vec_"&amp;IB49&amp;"','p_value_vec_"&amp;IB49&amp;"');"</f>
        <v>xlswrite('G:\Mi unidad\1. PROYECTOS TELLO 2022\SCM SPILL OVERS\outputs\pobreza\bajo_niv_educ\1%\simulacion_2\output_tests.xlsx',p_value_vec_38','p_value_vec_38');</v>
      </c>
      <c r="IP49">
        <v>38</v>
      </c>
      <c r="IQ49" t="str">
        <f>"xlswrite('G:\Mi unidad\1. PROYECTOS TELLO 2022\SCM SPILL OVERS\outputs\pobreza\bajo_ingreso\1%\simulacion_2\output_tests.xlsx',p_value_vec_"&amp;IP49&amp;"','p_value_vec_"&amp;IP49&amp;"');"</f>
        <v>xlswrite('G:\Mi unidad\1. PROYECTOS TELLO 2022\SCM SPILL OVERS\outputs\pobreza\bajo_ingreso\1%\simulacion_2\output_tests.xlsx',p_value_vec_38','p_value_vec_38');</v>
      </c>
      <c r="JB49">
        <v>38</v>
      </c>
      <c r="JC49" t="str">
        <f>"xlswrite('G:\Mi unidad\1. PROYECTOS TELLO 2022\SCM SPILL OVERS\outputs\pobreza\densidad\1%\simulacion_2\output_tests.xlsx',p_value_vec_"&amp;JB49&amp;"','p_value_vec_"&amp;JB49&amp;"');"</f>
        <v>xlswrite('G:\Mi unidad\1. PROYECTOS TELLO 2022\SCM SPILL OVERS\outputs\pobreza\densidad\1%\simulacion_2\output_tests.xlsx',p_value_vec_38','p_value_vec_38');</v>
      </c>
      <c r="JN49">
        <v>38</v>
      </c>
      <c r="JO49" t="str">
        <f>"xlswrite('G:\Mi unidad\1. PROYECTOS TELLO 2022\SCM SPILL OVERS\outputs\pobreza\densidad_g\1%\simulacion_2\output_tests.xlsx',p_value_vec_"&amp;JN49&amp;"','p_value_vec_"&amp;JN49&amp;"');"</f>
        <v>xlswrite('G:\Mi unidad\1. PROYECTOS TELLO 2022\SCM SPILL OVERS\outputs\pobreza\densidad_g\1%\simulacion_2\output_tests.xlsx',p_value_vec_38','p_value_vec_38');</v>
      </c>
      <c r="JZ49">
        <v>38</v>
      </c>
      <c r="KA49" t="str">
        <f>"xlswrite('G:\Mi unidad\1. PROYECTOS TELLO 2022\SCM SPILL OVERS\outputs\pobreza\distancia_centro_salud\1%\simulacion_2\output_tests.xlsx',p_value_vec_"&amp;JZ49&amp;"','p_value_vec_"&amp;JZ49&amp;"');"</f>
        <v>xlswrite('G:\Mi unidad\1. PROYECTOS TELLO 2022\SCM SPILL OVERS\outputs\pobreza\distancia_centro_salud\1%\simulacion_2\output_tests.xlsx',p_value_vec_38','p_value_vec_38');</v>
      </c>
      <c r="KM49">
        <v>38</v>
      </c>
      <c r="KN49" t="str">
        <f>"xlswrite('G:\Mi unidad\1. PROYECTOS TELLO 2022\SCM SPILL OVERS\outputs\pobreza\informalidad\1%\simulacion_2\output_tests.xlsx',p_value_vec_"&amp;KM49&amp;"','p_value_vec_"&amp;KM49&amp;"');"</f>
        <v>xlswrite('G:\Mi unidad\1. PROYECTOS TELLO 2022\SCM SPILL OVERS\outputs\pobreza\informalidad\1%\simulacion_2\output_tests.xlsx',p_value_vec_38','p_value_vec_38');</v>
      </c>
      <c r="KZ49">
        <v>38</v>
      </c>
      <c r="LA49" t="str">
        <f>"xlswrite('G:\Mi unidad\1. PROYECTOS TELLO 2022\SCM SPILL OVERS\outputs\pobreza\alimentos\1%\simulacion_2\output_tests.xlsx',p_value_vec_"&amp;KZ49&amp;"','p_value_vec_"&amp;KZ49&amp;"');"</f>
        <v>xlswrite('G:\Mi unidad\1. PROYECTOS TELLO 2022\SCM SPILL OVERS\outputs\pobreza\alimentos\1%\simulacion_2\output_tests.xlsx',p_value_vec_38','p_value_vec_38');</v>
      </c>
      <c r="LG49">
        <v>38</v>
      </c>
      <c r="LH49" t="str">
        <f>"xlswrite('G:\Mi unidad\1. PROYECTOS TELLO 2022\SCM SPILL OVERS\outputs\pobreza\jefe_hogar\1%\simulacion_2\output_tests.xlsx',p_value_vec_"&amp;LG49&amp;"','p_value_vec_"&amp;LG49&amp;"');"</f>
        <v>xlswrite('G:\Mi unidad\1. PROYECTOS TELLO 2022\SCM SPILL OVERS\outputs\pobreza\jefe_hogar\1%\simulacion_2\output_tests.xlsx',p_value_vec_38','p_value_vec_38');</v>
      </c>
      <c r="LN49">
        <v>38</v>
      </c>
      <c r="LO49" t="str">
        <f>"xlswrite('G:\Mi unidad\1. PROYECTOS TELLO 2022\SCM SPILL OVERS\outputs\pobreza\mujeres\1%\simulacion_2\output_tests.xlsx',p_value_vec_"&amp;LN49&amp;"','p_value_vec_"&amp;LN49&amp;"');"</f>
        <v>xlswrite('G:\Mi unidad\1. PROYECTOS TELLO 2022\SCM SPILL OVERS\outputs\pobreza\mujeres\1%\simulacion_2\output_tests.xlsx',p_value_vec_38','p_value_vec_38');</v>
      </c>
      <c r="LZ49">
        <v>38</v>
      </c>
      <c r="MA49" t="str">
        <f>"xlswrite('G:\Mi unidad\1. PROYECTOS TELLO 2022\SCM SPILL OVERS\outputs\pobreza\criminalidad\1%\simulacion_2\output_tests.xlsx',p_value_vec_"&amp;LZ49&amp;"','p_value_vec_"&amp;LZ49&amp;"');"</f>
        <v>xlswrite('G:\Mi unidad\1. PROYECTOS TELLO 2022\SCM SPILL OVERS\outputs\pobreza\criminalidad\1%\simulacion_2\output_tests.xlsx',p_value_vec_38','p_value_vec_38');</v>
      </c>
    </row>
    <row r="50" spans="1:339" x14ac:dyDescent="0.3">
      <c r="A50">
        <v>141</v>
      </c>
      <c r="B50" s="1" t="str">
        <f t="shared" si="11"/>
        <v>[data_141,provincias_141,~] = xlsread('BD_pobre_est_1_provincia_141.xlsx');</v>
      </c>
      <c r="E50" s="1" t="str">
        <f t="shared" si="12"/>
        <v>provincia_141 = unique(provincias_141(2:end,1));</v>
      </c>
      <c r="O50" s="1" t="str">
        <f t="shared" si="13"/>
        <v>pobreza_141 = reshape(data_141(:,2),T+S,N);</v>
      </c>
      <c r="T50" s="1" t="str">
        <f t="shared" si="14"/>
        <v xml:space="preserve">pobreza_141 = pobreza_141'; </v>
      </c>
      <c r="X50" s="1" t="str">
        <f t="shared" si="15"/>
        <v>tratado_141 = pobreza_141(1,:);</v>
      </c>
      <c r="AC50" s="1" t="str">
        <f t="shared" si="26"/>
        <v>pobreza_141(1,:) = [];</v>
      </c>
      <c r="AI50" s="1" t="str">
        <f t="shared" si="0"/>
        <v>pobreza_141 = [tratado_141;pobreza_141];</v>
      </c>
      <c r="AN50" s="1" t="str">
        <f t="shared" si="22"/>
        <v>Y_141 = pobreza_141; % outcome matrix</v>
      </c>
      <c r="AS50" s="1" t="str">
        <f t="shared" si="23"/>
        <v>Y_pre_141 = Y_141(:,1:T);</v>
      </c>
      <c r="AW50" s="1" t="str">
        <f t="shared" si="24"/>
        <v>Y_post_141 = Y_141(:,T+1:end);</v>
      </c>
      <c r="BA50" s="1" t="str">
        <f t="shared" si="25"/>
        <v>[a_hat_141,B_hat_141] = scm_batch(Y_pre_141);</v>
      </c>
      <c r="BF50" s="1" t="str">
        <f t="shared" si="16"/>
        <v>synthetic_control_141 = a_hat_141(1)+B_hat_141(1,:)*Y_141;</v>
      </c>
      <c r="BL50">
        <v>38</v>
      </c>
      <c r="BR50">
        <v>38</v>
      </c>
      <c r="BS50" s="1" t="str">
        <f>"A_"&amp;BR47&amp;" = eye(N);"</f>
        <v>A_38 = eye(N);</v>
      </c>
      <c r="BX50">
        <v>38</v>
      </c>
      <c r="BY50" s="1" t="str">
        <f>"A_"&amp;BX47&amp;" = eye(N);"</f>
        <v>A_38 = eye(N);</v>
      </c>
      <c r="CD50">
        <v>38</v>
      </c>
      <c r="CE50" s="1" t="str">
        <f>"A_"&amp;CD47&amp;" = eye(N);"</f>
        <v>A_38 = eye(N);</v>
      </c>
      <c r="CJ50">
        <v>38</v>
      </c>
      <c r="CK50" s="1" t="str">
        <f>"A_"&amp;CJ47&amp;" = eye(N);"</f>
        <v>A_38 = eye(N);</v>
      </c>
      <c r="CQ50">
        <v>38</v>
      </c>
      <c r="CR50" t="s">
        <v>180</v>
      </c>
      <c r="CV50">
        <v>38</v>
      </c>
      <c r="CW50" t="s">
        <v>187</v>
      </c>
      <c r="DA50">
        <v>38</v>
      </c>
      <c r="DB50" t="s">
        <v>187</v>
      </c>
      <c r="DF50">
        <v>38</v>
      </c>
      <c r="DG50" t="s">
        <v>187</v>
      </c>
      <c r="DK50" s="1" t="str">
        <f t="shared" si="17"/>
        <v>M_hat_141 = (eye(N)-B_hat_141)'*(eye(N)-B_hat_141);</v>
      </c>
      <c r="DQ50" s="1" t="str">
        <f t="shared" si="18"/>
        <v>synthetic_control_sp_141 = a_hat_141(1)+B_hat_141(1,:)*Y_141;</v>
      </c>
      <c r="DW50" s="1" t="s">
        <v>87</v>
      </c>
      <c r="EA50">
        <v>23</v>
      </c>
      <c r="EB50" s="3" t="str">
        <f>"%PROVINCIA "&amp;EA50</f>
        <v>%PROVINCIA 23</v>
      </c>
      <c r="EL50" s="1" t="str">
        <f t="shared" si="19"/>
        <v>synthetic_control_141=synthetic_control_141'</v>
      </c>
      <c r="EQ50" s="1" t="str">
        <f t="shared" si="20"/>
        <v>synthetic_control_sp_141=synthetic_control_sp_141'</v>
      </c>
      <c r="EV50" s="1" t="str">
        <f t="shared" si="21"/>
        <v>tratado_141=tratado_141'</v>
      </c>
      <c r="EZ50" s="1" t="str">
        <f t="shared" si="27"/>
        <v>xlswrite('G:\Mi unidad\1. PROYECTOS TELLO 2022\SCM SPILL OVERS\outputs\pobreza\distancia_centro_salud\1%\simulacion_2\synthetic_control_outputs.xlsx',synthetic_control_141,141)</v>
      </c>
      <c r="FG50" s="1" t="str">
        <f t="shared" si="28"/>
        <v>xlswrite('G:\Mi unidad\1. PROYECTOS TELLO 2022\SCM SPILL OVERS\outputs\pobreza\informalidad\1%\simulacion_2\synthetic_control_outputs.xlsx',synthetic_control_141,141)</v>
      </c>
      <c r="FM50" s="1" t="str">
        <f t="shared" si="29"/>
        <v>xlswrite('G:\Mi unidad\1. PROYECTOS TELLO 2022\SCM SPILL OVERS\outputs\pobreza\densidad\1%\simulacion_2\synthetic_control_outputs.xlsx',synthetic_control_141,141)</v>
      </c>
      <c r="FT50" s="1" t="str">
        <f t="shared" si="30"/>
        <v>xlswrite('G:\Mi unidad\1. PROYECTOS TELLO 2022\SCM SPILL OVERS\outputs\pobreza\bajo_niv_educ\1%\simulacion_2\synthetic_control_outputs.xlsx',synthetic_control_141,141)</v>
      </c>
      <c r="FZ50" s="1" t="str">
        <f t="shared" si="31"/>
        <v>xlswrite('G:\Mi unidad\1. PROYECTOS TELLO 2022\SCM SPILL OVERS\outputs\pobreza\bajo_ingreso\1%\simulacion_2\synthetic_control_outputs.xlsx',synthetic_control_141,141)</v>
      </c>
      <c r="GF50" s="1" t="str">
        <f t="shared" si="32"/>
        <v>xlswrite('G:\Mi unidad\1. PROYECTOS TELLO 2022\SCM SPILL OVERS\outputs\pobreza\densidad_g\1%\simulacion_2\synthetic_control_outputs.xlsx',synthetic_control_141,141)</v>
      </c>
      <c r="GN50" s="1" t="str">
        <f t="shared" si="33"/>
        <v>xlswrite('G:\Mi unidad\1. PROYECTOS TELLO 2022\SCM SPILL OVERS\outputs\pobreza\alimentos\1%\simulacion_2\synthetic_control_outputs.xlsx',synthetic_control_141,141);</v>
      </c>
      <c r="GU50" s="1" t="str">
        <f t="shared" si="34"/>
        <v>xlswrite('G:\Mi unidad\1. PROYECTOS TELLO 2022\SCM SPILL OVERS\outputs\pobreza\jefe_hogar\1%\simulacion_2\synthetic_control_outputs.xlsx',synthetic_control_141,141);</v>
      </c>
      <c r="HA50" s="1" t="str">
        <f t="shared" si="35"/>
        <v>xlswrite('G:\Mi unidad\1. PROYECTOS TELLO 2022\SCM SPILL OVERS\outputs\pobreza\mujeres\1%\simulacion_2\synthetic_control_outputs.xlsx',synthetic_control_141,141);</v>
      </c>
      <c r="HG50" s="1" t="str">
        <f t="shared" si="36"/>
        <v>xlswrite('G:\Mi unidad\1. PROYECTOS TELLO 2022\SCM SPILL OVERS\outputs\pobreza\criminalidad\1%\simulacion_2\synthetic_control_outputs.xlsx',synthetic_control_141,141);</v>
      </c>
      <c r="HN50">
        <v>18</v>
      </c>
      <c r="HO50" t="str">
        <f>"ub_vec_"&amp;HN50&amp;" = zeros(1,S);"</f>
        <v>ub_vec_18 = zeros(1,S);</v>
      </c>
      <c r="HU50">
        <v>26</v>
      </c>
      <c r="HV50" t="s">
        <v>18</v>
      </c>
      <c r="IB50">
        <v>38</v>
      </c>
      <c r="IC50" t="str">
        <f>"xlswrite('G:\Mi unidad\1. PROYECTOS TELLO 2022\SCM SPILL OVERS\outputs\pobreza\bajo_niv_educ\1%\simulacion_2\output_tests.xlsx',alpha1_hat_vec_"&amp;IB50&amp;"','alpha1_hat_vec_"&amp;IB50&amp;"');"</f>
        <v>xlswrite('G:\Mi unidad\1. PROYECTOS TELLO 2022\SCM SPILL OVERS\outputs\pobreza\bajo_niv_educ\1%\simulacion_2\output_tests.xlsx',alpha1_hat_vec_38','alpha1_hat_vec_38');</v>
      </c>
      <c r="IP50">
        <v>38</v>
      </c>
      <c r="IQ50" t="str">
        <f>"xlswrite('G:\Mi unidad\1. PROYECTOS TELLO 2022\SCM SPILL OVERS\outputs\pobreza\bajo_ingreso\1%\simulacion_2\output_tests.xlsx',alpha1_hat_vec_"&amp;IP50&amp;"','alpha1_hat_vec_"&amp;IP50&amp;"');"</f>
        <v>xlswrite('G:\Mi unidad\1. PROYECTOS TELLO 2022\SCM SPILL OVERS\outputs\pobreza\bajo_ingreso\1%\simulacion_2\output_tests.xlsx',alpha1_hat_vec_38','alpha1_hat_vec_38');</v>
      </c>
      <c r="JB50">
        <v>38</v>
      </c>
      <c r="JC50" t="str">
        <f>"xlswrite('G:\Mi unidad\1. PROYECTOS TELLO 2022\SCM SPILL OVERS\outputs\pobreza\densidad\1%\simulacion_2\output_tests.xlsx',alpha1_hat_vec_"&amp;JB50&amp;"','alpha1_hat_vec_"&amp;JB50&amp;"');"</f>
        <v>xlswrite('G:\Mi unidad\1. PROYECTOS TELLO 2022\SCM SPILL OVERS\outputs\pobreza\densidad\1%\simulacion_2\output_tests.xlsx',alpha1_hat_vec_38','alpha1_hat_vec_38');</v>
      </c>
      <c r="JN50">
        <v>38</v>
      </c>
      <c r="JO50" t="str">
        <f>"xlswrite('G:\Mi unidad\1. PROYECTOS TELLO 2022\SCM SPILL OVERS\outputs\pobreza\densidad_g\1%\simulacion_2\output_tests.xlsx',alpha1_hat_vec_"&amp;JN50&amp;"','alpha1_hat_vec_"&amp;JN50&amp;"');"</f>
        <v>xlswrite('G:\Mi unidad\1. PROYECTOS TELLO 2022\SCM SPILL OVERS\outputs\pobreza\densidad_g\1%\simulacion_2\output_tests.xlsx',alpha1_hat_vec_38','alpha1_hat_vec_38');</v>
      </c>
      <c r="JZ50">
        <v>38</v>
      </c>
      <c r="KA50" t="str">
        <f>"xlswrite('G:\Mi unidad\1. PROYECTOS TELLO 2022\SCM SPILL OVERS\outputs\pobreza\distancia_centro_salud\1%\simulacion_2\output_tests.xlsx',alpha1_hat_vec_"&amp;JZ50&amp;"','alpha1_hat_vec_"&amp;JZ50&amp;"');"</f>
        <v>xlswrite('G:\Mi unidad\1. PROYECTOS TELLO 2022\SCM SPILL OVERS\outputs\pobreza\distancia_centro_salud\1%\simulacion_2\output_tests.xlsx',alpha1_hat_vec_38','alpha1_hat_vec_38');</v>
      </c>
      <c r="KM50">
        <v>38</v>
      </c>
      <c r="KN50" t="str">
        <f>"xlswrite('G:\Mi unidad\1. PROYECTOS TELLO 2022\SCM SPILL OVERS\outputs\pobreza\informalidad\1%\simulacion_2\output_tests.xlsx',alpha1_hat_vec_"&amp;KM50&amp;"','alpha1_hat_vec_"&amp;KM50&amp;"');"</f>
        <v>xlswrite('G:\Mi unidad\1. PROYECTOS TELLO 2022\SCM SPILL OVERS\outputs\pobreza\informalidad\1%\simulacion_2\output_tests.xlsx',alpha1_hat_vec_38','alpha1_hat_vec_38');</v>
      </c>
      <c r="KZ50">
        <v>38</v>
      </c>
      <c r="LA50" t="str">
        <f>"xlswrite('G:\Mi unidad\1. PROYECTOS TELLO 2022\SCM SPILL OVERS\outputs\pobreza\alimentos\1%\simulacion_2\output_tests.xlsx',alpha1_hat_vec_"&amp;KZ50&amp;"','alpha1_hat_vec_"&amp;KZ50&amp;"');"</f>
        <v>xlswrite('G:\Mi unidad\1. PROYECTOS TELLO 2022\SCM SPILL OVERS\outputs\pobreza\alimentos\1%\simulacion_2\output_tests.xlsx',alpha1_hat_vec_38','alpha1_hat_vec_38');</v>
      </c>
      <c r="LG50">
        <v>38</v>
      </c>
      <c r="LH50" t="str">
        <f>"xlswrite('G:\Mi unidad\1. PROYECTOS TELLO 2022\SCM SPILL OVERS\outputs\pobreza\jefe_hogar\1%\simulacion_2\output_tests.xlsx',alpha1_hat_vec_"&amp;LG50&amp;"','alpha1_hat_vec_"&amp;LG50&amp;"');"</f>
        <v>xlswrite('G:\Mi unidad\1. PROYECTOS TELLO 2022\SCM SPILL OVERS\outputs\pobreza\jefe_hogar\1%\simulacion_2\output_tests.xlsx',alpha1_hat_vec_38','alpha1_hat_vec_38');</v>
      </c>
      <c r="LN50">
        <v>38</v>
      </c>
      <c r="LO50" t="str">
        <f>"xlswrite('G:\Mi unidad\1. PROYECTOS TELLO 2022\SCM SPILL OVERS\outputs\pobreza\mujeres\1%\simulacion_2\output_tests.xlsx',alpha1_hat_vec_"&amp;LN50&amp;"','alpha1_hat_vec_"&amp;LN50&amp;"');"</f>
        <v>xlswrite('G:\Mi unidad\1. PROYECTOS TELLO 2022\SCM SPILL OVERS\outputs\pobreza\mujeres\1%\simulacion_2\output_tests.xlsx',alpha1_hat_vec_38','alpha1_hat_vec_38');</v>
      </c>
      <c r="LZ50">
        <v>38</v>
      </c>
      <c r="MA50" t="str">
        <f>"xlswrite('G:\Mi unidad\1. PROYECTOS TELLO 2022\SCM SPILL OVERS\outputs\pobreza\criminalidad\1%\simulacion_2\output_tests.xlsx',alpha1_hat_vec_"&amp;LZ50&amp;"','alpha1_hat_vec_"&amp;LZ50&amp;"');"</f>
        <v>xlswrite('G:\Mi unidad\1. PROYECTOS TELLO 2022\SCM SPILL OVERS\outputs\pobreza\criminalidad\1%\simulacion_2\output_tests.xlsx',alpha1_hat_vec_38','alpha1_hat_vec_38');</v>
      </c>
    </row>
    <row r="51" spans="1:339" x14ac:dyDescent="0.3">
      <c r="A51">
        <v>144</v>
      </c>
      <c r="B51" s="1" t="str">
        <f t="shared" si="11"/>
        <v>[data_144,provincias_144,~] = xlsread('BD_pobre_est_1_provincia_144.xlsx');</v>
      </c>
      <c r="E51" s="1" t="str">
        <f t="shared" si="12"/>
        <v>provincia_144 = unique(provincias_144(2:end,1));</v>
      </c>
      <c r="O51" s="1" t="str">
        <f t="shared" si="13"/>
        <v>pobreza_144 = reshape(data_144(:,2),T+S,N);</v>
      </c>
      <c r="T51" s="1" t="str">
        <f t="shared" si="14"/>
        <v xml:space="preserve">pobreza_144 = pobreza_144'; </v>
      </c>
      <c r="X51" s="1" t="str">
        <f t="shared" si="15"/>
        <v>tratado_144 = pobreza_144(1,:);</v>
      </c>
      <c r="AC51" s="1" t="str">
        <f t="shared" si="26"/>
        <v>pobreza_144(1,:) = [];</v>
      </c>
      <c r="AI51" s="1" t="str">
        <f t="shared" si="0"/>
        <v>pobreza_144 = [tratado_144;pobreza_144];</v>
      </c>
      <c r="AN51" s="1" t="str">
        <f t="shared" si="22"/>
        <v>Y_144 = pobreza_144; % outcome matrix</v>
      </c>
      <c r="AS51" s="1" t="str">
        <f t="shared" si="23"/>
        <v>Y_pre_144 = Y_144(:,1:T);</v>
      </c>
      <c r="AW51" s="1" t="str">
        <f t="shared" si="24"/>
        <v>Y_post_144 = Y_144(:,T+1:end);</v>
      </c>
      <c r="BA51" s="1" t="str">
        <f t="shared" si="25"/>
        <v>[a_hat_144,B_hat_144] = scm_batch(Y_pre_144);</v>
      </c>
      <c r="BF51" s="1" t="str">
        <f t="shared" si="16"/>
        <v>synthetic_control_144 = a_hat_144(1)+B_hat_144(1,:)*Y_144;</v>
      </c>
      <c r="BL51">
        <v>38</v>
      </c>
      <c r="BR51">
        <v>38</v>
      </c>
      <c r="BS51" s="1" t="str">
        <f>"A_"&amp;BR47&amp;"(:,ind_"&amp;BR47&amp;" == 0) = [];"</f>
        <v>A_38(:,ind_38 == 0) = [];</v>
      </c>
      <c r="BX51">
        <v>38</v>
      </c>
      <c r="BY51" s="1" t="str">
        <f>"A_"&amp;BX47&amp;"(:,ind_"&amp;BX47&amp;" == 0) = [];"</f>
        <v>A_38(:,ind_38 == 0) = [];</v>
      </c>
      <c r="CD51">
        <v>38</v>
      </c>
      <c r="CE51" s="1" t="str">
        <f>"A_"&amp;CD47&amp;"(:,ind_"&amp;CD47&amp;" == 0) = [];"</f>
        <v>A_38(:,ind_38 == 0) = [];</v>
      </c>
      <c r="CJ51">
        <v>38</v>
      </c>
      <c r="CK51" s="1" t="str">
        <f>"A_"&amp;CJ47&amp;"(:,ind_"&amp;CJ47&amp;" == 0) = [];"</f>
        <v>A_38(:,ind_38 == 0) = [];</v>
      </c>
      <c r="CQ51">
        <v>38</v>
      </c>
      <c r="CR51" t="s">
        <v>182</v>
      </c>
      <c r="CV51">
        <v>38</v>
      </c>
      <c r="CW51" t="s">
        <v>188</v>
      </c>
      <c r="DA51">
        <v>38</v>
      </c>
      <c r="DB51" t="s">
        <v>188</v>
      </c>
      <c r="DF51">
        <v>38</v>
      </c>
      <c r="DG51" t="s">
        <v>188</v>
      </c>
      <c r="DK51" s="1" t="str">
        <f t="shared" si="17"/>
        <v>M_hat_144 = (eye(N)-B_hat_144)'*(eye(N)-B_hat_144);</v>
      </c>
      <c r="DQ51" s="1" t="str">
        <f t="shared" si="18"/>
        <v>synthetic_control_sp_144 = a_hat_144(1)+B_hat_144(1,:)*Y_144;</v>
      </c>
      <c r="DW51" s="1" t="s">
        <v>88</v>
      </c>
      <c r="EA51">
        <v>23</v>
      </c>
      <c r="EB51" s="3" t="s">
        <v>17</v>
      </c>
      <c r="EL51" s="1" t="str">
        <f t="shared" si="19"/>
        <v>synthetic_control_144=synthetic_control_144'</v>
      </c>
      <c r="EQ51" s="1" t="str">
        <f t="shared" si="20"/>
        <v>synthetic_control_sp_144=synthetic_control_sp_144'</v>
      </c>
      <c r="EV51" s="1" t="str">
        <f t="shared" si="21"/>
        <v>tratado_144=tratado_144'</v>
      </c>
      <c r="EZ51" s="1" t="str">
        <f t="shared" si="27"/>
        <v>xlswrite('G:\Mi unidad\1. PROYECTOS TELLO 2022\SCM SPILL OVERS\outputs\pobreza\distancia_centro_salud\1%\simulacion_2\synthetic_control_outputs.xlsx',synthetic_control_144,144)</v>
      </c>
      <c r="FG51" s="1" t="str">
        <f t="shared" si="28"/>
        <v>xlswrite('G:\Mi unidad\1. PROYECTOS TELLO 2022\SCM SPILL OVERS\outputs\pobreza\informalidad\1%\simulacion_2\synthetic_control_outputs.xlsx',synthetic_control_144,144)</v>
      </c>
      <c r="FM51" s="1" t="str">
        <f t="shared" si="29"/>
        <v>xlswrite('G:\Mi unidad\1. PROYECTOS TELLO 2022\SCM SPILL OVERS\outputs\pobreza\densidad\1%\simulacion_2\synthetic_control_outputs.xlsx',synthetic_control_144,144)</v>
      </c>
      <c r="FT51" s="1" t="str">
        <f t="shared" si="30"/>
        <v>xlswrite('G:\Mi unidad\1. PROYECTOS TELLO 2022\SCM SPILL OVERS\outputs\pobreza\bajo_niv_educ\1%\simulacion_2\synthetic_control_outputs.xlsx',synthetic_control_144,144)</v>
      </c>
      <c r="FZ51" s="1" t="str">
        <f t="shared" si="31"/>
        <v>xlswrite('G:\Mi unidad\1. PROYECTOS TELLO 2022\SCM SPILL OVERS\outputs\pobreza\bajo_ingreso\1%\simulacion_2\synthetic_control_outputs.xlsx',synthetic_control_144,144)</v>
      </c>
      <c r="GF51" s="1" t="str">
        <f t="shared" si="32"/>
        <v>xlswrite('G:\Mi unidad\1. PROYECTOS TELLO 2022\SCM SPILL OVERS\outputs\pobreza\densidad_g\1%\simulacion_2\synthetic_control_outputs.xlsx',synthetic_control_144,144)</v>
      </c>
      <c r="GN51" s="1" t="str">
        <f t="shared" si="33"/>
        <v>xlswrite('G:\Mi unidad\1. PROYECTOS TELLO 2022\SCM SPILL OVERS\outputs\pobreza\alimentos\1%\simulacion_2\synthetic_control_outputs.xlsx',synthetic_control_144,144);</v>
      </c>
      <c r="GU51" s="1" t="str">
        <f t="shared" si="34"/>
        <v>xlswrite('G:\Mi unidad\1. PROYECTOS TELLO 2022\SCM SPILL OVERS\outputs\pobreza\jefe_hogar\1%\simulacion_2\synthetic_control_outputs.xlsx',synthetic_control_144,144);</v>
      </c>
      <c r="HA51" s="1" t="str">
        <f t="shared" si="35"/>
        <v>xlswrite('G:\Mi unidad\1. PROYECTOS TELLO 2022\SCM SPILL OVERS\outputs\pobreza\mujeres\1%\simulacion_2\synthetic_control_outputs.xlsx',synthetic_control_144,144);</v>
      </c>
      <c r="HG51" s="1" t="str">
        <f t="shared" si="36"/>
        <v>xlswrite('G:\Mi unidad\1. PROYECTOS TELLO 2022\SCM SPILL OVERS\outputs\pobreza\criminalidad\1%\simulacion_2\synthetic_control_outputs.xlsx',synthetic_control_144,144);</v>
      </c>
      <c r="HN51">
        <v>18</v>
      </c>
      <c r="HO51" t="s">
        <v>35</v>
      </c>
      <c r="HU51">
        <v>27</v>
      </c>
      <c r="HV51" t="str">
        <f>"spillover_test_"&amp;HU51&amp;" = zeros(1,S);"</f>
        <v>spillover_test_27 = zeros(1,S);</v>
      </c>
      <c r="IB51">
        <v>38</v>
      </c>
      <c r="IC51" t="str">
        <f>"xlswrite('G:\Mi unidad\1. PROYECTOS TELLO 2022\SCM SPILL OVERS\outputs\pobreza\bajo_niv_educ\1%\simulacion_2\output_tests.xlsx',spillover_test_"&amp;IB51&amp;"','sp_test_"&amp;IB51&amp;"');"</f>
        <v>xlswrite('G:\Mi unidad\1. PROYECTOS TELLO 2022\SCM SPILL OVERS\outputs\pobreza\bajo_niv_educ\1%\simulacion_2\output_tests.xlsx',spillover_test_38','sp_test_38');</v>
      </c>
      <c r="IP51">
        <v>38</v>
      </c>
      <c r="IQ51" t="str">
        <f>"xlswrite('G:\Mi unidad\1. PROYECTOS TELLO 2022\SCM SPILL OVERS\outputs\pobreza\bajo_ingreso\1%\simulacion_2\output_tests.xlsx',spillover_test_"&amp;IP51&amp;"','sp_test_"&amp;IP51&amp;"');"</f>
        <v>xlswrite('G:\Mi unidad\1. PROYECTOS TELLO 2022\SCM SPILL OVERS\outputs\pobreza\bajo_ingreso\1%\simulacion_2\output_tests.xlsx',spillover_test_38','sp_test_38');</v>
      </c>
      <c r="JB51">
        <v>38</v>
      </c>
      <c r="JC51" t="str">
        <f>"xlswrite('G:\Mi unidad\1. PROYECTOS TELLO 2022\SCM SPILL OVERS\outputs\pobreza\densidad\1%\simulacion_2\output_tests.xlsx',spillover_test_"&amp;JB51&amp;"','sp_test_"&amp;JB51&amp;"');"</f>
        <v>xlswrite('G:\Mi unidad\1. PROYECTOS TELLO 2022\SCM SPILL OVERS\outputs\pobreza\densidad\1%\simulacion_2\output_tests.xlsx',spillover_test_38','sp_test_38');</v>
      </c>
      <c r="JN51">
        <v>38</v>
      </c>
      <c r="JO51" t="str">
        <f>"xlswrite('G:\Mi unidad\1. PROYECTOS TELLO 2022\SCM SPILL OVERS\outputs\pobreza\densidad_g\1%\simulacion_2\output_tests.xlsx',spillover_test_"&amp;JN51&amp;"','sp_test_"&amp;JN51&amp;"');"</f>
        <v>xlswrite('G:\Mi unidad\1. PROYECTOS TELLO 2022\SCM SPILL OVERS\outputs\pobreza\densidad_g\1%\simulacion_2\output_tests.xlsx',spillover_test_38','sp_test_38');</v>
      </c>
      <c r="JZ51">
        <v>38</v>
      </c>
      <c r="KA51" t="str">
        <f>"xlswrite('G:\Mi unidad\1. PROYECTOS TELLO 2022\SCM SPILL OVERS\outputs\pobreza\distancia_centro_salud\1%\simulacion_2\output_tests.xlsx',spillover_test_"&amp;JZ51&amp;"','sp_test_"&amp;JZ51&amp;"');"</f>
        <v>xlswrite('G:\Mi unidad\1. PROYECTOS TELLO 2022\SCM SPILL OVERS\outputs\pobreza\distancia_centro_salud\1%\simulacion_2\output_tests.xlsx',spillover_test_38','sp_test_38');</v>
      </c>
      <c r="KM51">
        <v>38</v>
      </c>
      <c r="KN51" t="str">
        <f>"xlswrite('G:\Mi unidad\1. PROYECTOS TELLO 2022\SCM SPILL OVERS\outputs\pobreza\informalidad\1%\simulacion_2\output_tests.xlsx',spillover_test_"&amp;KM51&amp;"','sp_test_"&amp;KM51&amp;"');"</f>
        <v>xlswrite('G:\Mi unidad\1. PROYECTOS TELLO 2022\SCM SPILL OVERS\outputs\pobreza\informalidad\1%\simulacion_2\output_tests.xlsx',spillover_test_38','sp_test_38');</v>
      </c>
      <c r="KZ51">
        <v>38</v>
      </c>
      <c r="LA51" t="str">
        <f>"xlswrite('G:\Mi unidad\1. PROYECTOS TELLO 2022\SCM SPILL OVERS\outputs\pobreza\alimentos\1%\simulacion_2\output_tests.xlsx',spillover_test_"&amp;KZ51&amp;"','sp_test_"&amp;KZ51&amp;"');"</f>
        <v>xlswrite('G:\Mi unidad\1. PROYECTOS TELLO 2022\SCM SPILL OVERS\outputs\pobreza\alimentos\1%\simulacion_2\output_tests.xlsx',spillover_test_38','sp_test_38');</v>
      </c>
      <c r="LG51">
        <v>38</v>
      </c>
      <c r="LH51" t="str">
        <f>"xlswrite('G:\Mi unidad\1. PROYECTOS TELLO 2022\SCM SPILL OVERS\outputs\pobreza\jefe_hogar\1%\simulacion_2\output_tests.xlsx',spillover_test_"&amp;LG51&amp;"','sp_test_"&amp;LG51&amp;"');"</f>
        <v>xlswrite('G:\Mi unidad\1. PROYECTOS TELLO 2022\SCM SPILL OVERS\outputs\pobreza\jefe_hogar\1%\simulacion_2\output_tests.xlsx',spillover_test_38','sp_test_38');</v>
      </c>
      <c r="LN51">
        <v>38</v>
      </c>
      <c r="LO51" t="str">
        <f>"xlswrite('G:\Mi unidad\1. PROYECTOS TELLO 2022\SCM SPILL OVERS\outputs\pobreza\mujeres\1%\simulacion_2\output_tests.xlsx',spillover_test_"&amp;LN51&amp;"','sp_test_"&amp;LN51&amp;"');"</f>
        <v>xlswrite('G:\Mi unidad\1. PROYECTOS TELLO 2022\SCM SPILL OVERS\outputs\pobreza\mujeres\1%\simulacion_2\output_tests.xlsx',spillover_test_38','sp_test_38');</v>
      </c>
      <c r="LZ51">
        <v>38</v>
      </c>
      <c r="MA51" t="str">
        <f>"xlswrite('G:\Mi unidad\1. PROYECTOS TELLO 2022\SCM SPILL OVERS\outputs\pobreza\criminalidad\1%\simulacion_2\output_tests.xlsx',spillover_test_"&amp;LZ51&amp;"','sp_test_"&amp;LZ51&amp;"');"</f>
        <v>xlswrite('G:\Mi unidad\1. PROYECTOS TELLO 2022\SCM SPILL OVERS\outputs\pobreza\criminalidad\1%\simulacion_2\output_tests.xlsx',spillover_test_38','sp_test_38');</v>
      </c>
    </row>
    <row r="52" spans="1:339" x14ac:dyDescent="0.3">
      <c r="A52">
        <v>149</v>
      </c>
      <c r="B52" s="1" t="str">
        <f t="shared" si="11"/>
        <v>[data_149,provincias_149,~] = xlsread('BD_pobre_est_1_provincia_149.xlsx');</v>
      </c>
      <c r="E52" s="1" t="str">
        <f t="shared" si="12"/>
        <v>provincia_149 = unique(provincias_149(2:end,1));</v>
      </c>
      <c r="O52" s="1" t="str">
        <f t="shared" si="13"/>
        <v>pobreza_149 = reshape(data_149(:,2),T+S,N);</v>
      </c>
      <c r="T52" s="1" t="str">
        <f t="shared" si="14"/>
        <v xml:space="preserve">pobreza_149 = pobreza_149'; </v>
      </c>
      <c r="X52" s="1" t="str">
        <f t="shared" si="15"/>
        <v>tratado_149 = pobreza_149(1,:);</v>
      </c>
      <c r="AC52" s="1" t="str">
        <f t="shared" si="26"/>
        <v>pobreza_149(1,:) = [];</v>
      </c>
      <c r="AI52" s="1" t="str">
        <f t="shared" si="0"/>
        <v>pobreza_149 = [tratado_149;pobreza_149];</v>
      </c>
      <c r="AN52" s="1" t="str">
        <f t="shared" si="22"/>
        <v>Y_149 = pobreza_149; % outcome matrix</v>
      </c>
      <c r="AS52" s="1" t="str">
        <f t="shared" si="23"/>
        <v>Y_pre_149 = Y_149(:,1:T);</v>
      </c>
      <c r="AW52" s="1" t="str">
        <f t="shared" si="24"/>
        <v>Y_post_149 = Y_149(:,T+1:end);</v>
      </c>
      <c r="BA52" s="1" t="str">
        <f t="shared" si="25"/>
        <v>[a_hat_149,B_hat_149] = scm_batch(Y_pre_149);</v>
      </c>
      <c r="BF52" s="1" t="str">
        <f t="shared" si="16"/>
        <v>synthetic_control_149 = a_hat_149(1)+B_hat_149(1,:)*Y_149;</v>
      </c>
      <c r="BL52">
        <v>39</v>
      </c>
      <c r="BM52" s="1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189</v>
      </c>
      <c r="CV52">
        <v>39</v>
      </c>
      <c r="CW52" t="s">
        <v>190</v>
      </c>
      <c r="DA52">
        <v>39</v>
      </c>
      <c r="DB52" t="s">
        <v>190</v>
      </c>
      <c r="DF52">
        <v>39</v>
      </c>
      <c r="DG52" t="s">
        <v>190</v>
      </c>
      <c r="DK52" s="1" t="str">
        <f t="shared" si="17"/>
        <v>M_hat_149 = (eye(N)-B_hat_149)'*(eye(N)-B_hat_149);</v>
      </c>
      <c r="DQ52" s="1" t="str">
        <f t="shared" si="18"/>
        <v>synthetic_control_sp_149 = a_hat_149(1)+B_hat_149(1,:)*Y_149;</v>
      </c>
      <c r="DW52" s="1" t="s">
        <v>89</v>
      </c>
      <c r="EA52">
        <v>23</v>
      </c>
      <c r="EB52" s="1" t="str">
        <f>"Y_Ts_"&amp;EA52&amp;" = Y_"&amp;EA52&amp;"(:,T+s);"</f>
        <v>Y_Ts_23 = Y_23(:,T+s);</v>
      </c>
      <c r="EL52" s="1" t="str">
        <f t="shared" si="19"/>
        <v>synthetic_control_149=synthetic_control_149'</v>
      </c>
      <c r="EQ52" s="1" t="str">
        <f t="shared" si="20"/>
        <v>synthetic_control_sp_149=synthetic_control_sp_149'</v>
      </c>
      <c r="EV52" s="1" t="str">
        <f t="shared" si="21"/>
        <v>tratado_149=tratado_149'</v>
      </c>
      <c r="EZ52" s="1" t="str">
        <f t="shared" si="27"/>
        <v>xlswrite('G:\Mi unidad\1. PROYECTOS TELLO 2022\SCM SPILL OVERS\outputs\pobreza\distancia_centro_salud\1%\simulacion_2\synthetic_control_outputs.xlsx',synthetic_control_149,149)</v>
      </c>
      <c r="FG52" s="1" t="str">
        <f t="shared" si="28"/>
        <v>xlswrite('G:\Mi unidad\1. PROYECTOS TELLO 2022\SCM SPILL OVERS\outputs\pobreza\informalidad\1%\simulacion_2\synthetic_control_outputs.xlsx',synthetic_control_149,149)</v>
      </c>
      <c r="FM52" s="1" t="str">
        <f t="shared" si="29"/>
        <v>xlswrite('G:\Mi unidad\1. PROYECTOS TELLO 2022\SCM SPILL OVERS\outputs\pobreza\densidad\1%\simulacion_2\synthetic_control_outputs.xlsx',synthetic_control_149,149)</v>
      </c>
      <c r="FT52" s="1" t="str">
        <f t="shared" si="30"/>
        <v>xlswrite('G:\Mi unidad\1. PROYECTOS TELLO 2022\SCM SPILL OVERS\outputs\pobreza\bajo_niv_educ\1%\simulacion_2\synthetic_control_outputs.xlsx',synthetic_control_149,149)</v>
      </c>
      <c r="FZ52" s="1" t="str">
        <f t="shared" si="31"/>
        <v>xlswrite('G:\Mi unidad\1. PROYECTOS TELLO 2022\SCM SPILL OVERS\outputs\pobreza\bajo_ingreso\1%\simulacion_2\synthetic_control_outputs.xlsx',synthetic_control_149,149)</v>
      </c>
      <c r="GF52" s="1" t="str">
        <f t="shared" si="32"/>
        <v>xlswrite('G:\Mi unidad\1. PROYECTOS TELLO 2022\SCM SPILL OVERS\outputs\pobreza\densidad_g\1%\simulacion_2\synthetic_control_outputs.xlsx',synthetic_control_149,149)</v>
      </c>
      <c r="GN52" s="1" t="str">
        <f t="shared" si="33"/>
        <v>xlswrite('G:\Mi unidad\1. PROYECTOS TELLO 2022\SCM SPILL OVERS\outputs\pobreza\alimentos\1%\simulacion_2\synthetic_control_outputs.xlsx',synthetic_control_149,149);</v>
      </c>
      <c r="GU52" s="1" t="str">
        <f t="shared" si="34"/>
        <v>xlswrite('G:\Mi unidad\1. PROYECTOS TELLO 2022\SCM SPILL OVERS\outputs\pobreza\jefe_hogar\1%\simulacion_2\synthetic_control_outputs.xlsx',synthetic_control_149,149);</v>
      </c>
      <c r="HA52" s="1" t="str">
        <f t="shared" si="35"/>
        <v>xlswrite('G:\Mi unidad\1. PROYECTOS TELLO 2022\SCM SPILL OVERS\outputs\pobreza\mujeres\1%\simulacion_2\synthetic_control_outputs.xlsx',synthetic_control_149,149);</v>
      </c>
      <c r="HG52" s="1" t="str">
        <f t="shared" si="36"/>
        <v>xlswrite('G:\Mi unidad\1. PROYECTOS TELLO 2022\SCM SPILL OVERS\outputs\pobreza\criminalidad\1%\simulacion_2\synthetic_control_outputs.xlsx',synthetic_control_149,149);</v>
      </c>
      <c r="HN52">
        <v>18</v>
      </c>
      <c r="HO52" t="str">
        <f>"    [p_value_"&amp;HN52&amp; ",lb_"&amp;HN52&amp;",ub_"&amp;HN52&amp;"] = sp_andrews_te(Y_pre_"&amp;HN52&amp;",pobreza_"&amp;HN52&amp;"(:,T+s),A_"&amp;HN52&amp;",C,.05);"</f>
        <v xml:space="preserve">    [p_value_18,lb_18,ub_18] = sp_andrews_te(Y_pre_18,pobreza_18(:,T+s),A_18,C,.05);</v>
      </c>
      <c r="HU52">
        <v>27</v>
      </c>
      <c r="HV52" t="s">
        <v>35</v>
      </c>
      <c r="IB52">
        <v>39</v>
      </c>
      <c r="IC52" t="str">
        <f>"xlswrite('G:\Mi unidad\1. PROYECTOS TELLO 2022\SCM SPILL OVERS\outputs\pobreza\bajo_niv_educ\1%\simulacion_2\output_tests.xlsx',lb_vec_"&amp;IB52&amp;"','lb_vec_"&amp;IB52&amp;"');"</f>
        <v>xlswrite('G:\Mi unidad\1. PROYECTOS TELLO 2022\SCM SPILL OVERS\outputs\pobreza\bajo_niv_educ\1%\simulacion_2\output_tests.xlsx',lb_vec_39','lb_vec_39');</v>
      </c>
      <c r="IP52">
        <v>39</v>
      </c>
      <c r="IQ52" t="str">
        <f>"xlswrite('G:\Mi unidad\1. PROYECTOS TELLO 2022\SCM SPILL OVERS\outputs\pobreza\bajo_ingreso\1%\simulacion_2\output_tests.xlsx',lb_vec_"&amp;IP52&amp;"','lb_vec_"&amp;IP52&amp;"');"</f>
        <v>xlswrite('G:\Mi unidad\1. PROYECTOS TELLO 2022\SCM SPILL OVERS\outputs\pobreza\bajo_ingreso\1%\simulacion_2\output_tests.xlsx',lb_vec_39','lb_vec_39');</v>
      </c>
      <c r="JB52">
        <v>39</v>
      </c>
      <c r="JC52" t="str">
        <f>"xlswrite('G:\Mi unidad\1. PROYECTOS TELLO 2022\SCM SPILL OVERS\outputs\pobreza\densidad\1%\simulacion_2\output_tests.xlsx',lb_vec_"&amp;JB52&amp;"','lb_vec_"&amp;JB52&amp;"');"</f>
        <v>xlswrite('G:\Mi unidad\1. PROYECTOS TELLO 2022\SCM SPILL OVERS\outputs\pobreza\densidad\1%\simulacion_2\output_tests.xlsx',lb_vec_39','lb_vec_39');</v>
      </c>
      <c r="JN52">
        <v>39</v>
      </c>
      <c r="JO52" t="str">
        <f>"xlswrite('G:\Mi unidad\1. PROYECTOS TELLO 2022\SCM SPILL OVERS\outputs\pobreza\densidad_g\1%\simulacion_2\output_tests.xlsx',lb_vec_"&amp;JN52&amp;"','lb_vec_"&amp;JN52&amp;"');"</f>
        <v>xlswrite('G:\Mi unidad\1. PROYECTOS TELLO 2022\SCM SPILL OVERS\outputs\pobreza\densidad_g\1%\simulacion_2\output_tests.xlsx',lb_vec_39','lb_vec_39');</v>
      </c>
      <c r="JZ52">
        <v>39</v>
      </c>
      <c r="KA52" t="str">
        <f>"xlswrite('G:\Mi unidad\1. PROYECTOS TELLO 2022\SCM SPILL OVERS\outputs\pobreza\distancia_centro_salud\1%\simulacion_2\output_tests.xlsx',lb_vec_"&amp;JZ52&amp;"','lb_vec_"&amp;JZ52&amp;"');"</f>
        <v>xlswrite('G:\Mi unidad\1. PROYECTOS TELLO 2022\SCM SPILL OVERS\outputs\pobreza\distancia_centro_salud\1%\simulacion_2\output_tests.xlsx',lb_vec_39','lb_vec_39');</v>
      </c>
      <c r="KM52">
        <v>39</v>
      </c>
      <c r="KN52" t="str">
        <f>"xlswrite('G:\Mi unidad\1. PROYECTOS TELLO 2022\SCM SPILL OVERS\outputs\pobreza\informalidad\1%\simulacion_2\output_tests.xlsx',lb_vec_"&amp;KM52&amp;"','lb_vec_"&amp;KM52&amp;"');"</f>
        <v>xlswrite('G:\Mi unidad\1. PROYECTOS TELLO 2022\SCM SPILL OVERS\outputs\pobreza\informalidad\1%\simulacion_2\output_tests.xlsx',lb_vec_39','lb_vec_39');</v>
      </c>
      <c r="KZ52">
        <v>39</v>
      </c>
      <c r="LA52" t="str">
        <f>"xlswrite('G:\Mi unidad\1. PROYECTOS TELLO 2022\SCM SPILL OVERS\outputs\pobreza\alimentos\1%\simulacion_2\output_tests.xlsx',lb_vec_"&amp;KZ52&amp;"','lb_vec_"&amp;KZ52&amp;"');"</f>
        <v>xlswrite('G:\Mi unidad\1. PROYECTOS TELLO 2022\SCM SPILL OVERS\outputs\pobreza\alimentos\1%\simulacion_2\output_tests.xlsx',lb_vec_39','lb_vec_39');</v>
      </c>
      <c r="LG52">
        <v>39</v>
      </c>
      <c r="LH52" t="str">
        <f>"xlswrite('G:\Mi unidad\1. PROYECTOS TELLO 2022\SCM SPILL OVERS\outputs\pobreza\jefe_hogar\1%\simulacion_2\output_tests.xlsx',lb_vec_"&amp;LG52&amp;"','lb_vec_"&amp;LG52&amp;"');"</f>
        <v>xlswrite('G:\Mi unidad\1. PROYECTOS TELLO 2022\SCM SPILL OVERS\outputs\pobreza\jefe_hogar\1%\simulacion_2\output_tests.xlsx',lb_vec_39','lb_vec_39');</v>
      </c>
      <c r="LN52">
        <v>39</v>
      </c>
      <c r="LO52" t="str">
        <f>"xlswrite('G:\Mi unidad\1. PROYECTOS TELLO 2022\SCM SPILL OVERS\outputs\pobreza\mujeres\1%\simulacion_2\output_tests.xlsx',lb_vec_"&amp;LN52&amp;"','lb_vec_"&amp;LN52&amp;"');"</f>
        <v>xlswrite('G:\Mi unidad\1. PROYECTOS TELLO 2022\SCM SPILL OVERS\outputs\pobreza\mujeres\1%\simulacion_2\output_tests.xlsx',lb_vec_39','lb_vec_39');</v>
      </c>
      <c r="LZ52">
        <v>39</v>
      </c>
      <c r="MA52" t="str">
        <f>"xlswrite('G:\Mi unidad\1. PROYECTOS TELLO 2022\SCM SPILL OVERS\outputs\pobreza\criminalidad\1%\simulacion_2\output_tests.xlsx',lb_vec_"&amp;LZ52&amp;"','lb_vec_"&amp;LZ52&amp;"');"</f>
        <v>xlswrite('G:\Mi unidad\1. PROYECTOS TELLO 2022\SCM SPILL OVERS\outputs\pobreza\criminalidad\1%\simulacion_2\output_tests.xlsx',lb_vec_39','lb_vec_39');</v>
      </c>
    </row>
    <row r="53" spans="1:339" x14ac:dyDescent="0.3">
      <c r="A53">
        <v>150</v>
      </c>
      <c r="B53" s="1" t="str">
        <f t="shared" si="11"/>
        <v>[data_150,provincias_150,~] = xlsread('BD_pobre_est_1_provincia_150.xlsx');</v>
      </c>
      <c r="E53" s="1" t="str">
        <f t="shared" si="12"/>
        <v>provincia_150 = unique(provincias_150(2:end,1));</v>
      </c>
      <c r="O53" s="1" t="str">
        <f t="shared" si="13"/>
        <v>pobreza_150 = reshape(data_150(:,2),T+S,N);</v>
      </c>
      <c r="T53" s="1" t="str">
        <f t="shared" si="14"/>
        <v xml:space="preserve">pobreza_150 = pobreza_150'; </v>
      </c>
      <c r="X53" s="1" t="str">
        <f t="shared" si="15"/>
        <v>tratado_150 = pobreza_150(1,:);</v>
      </c>
      <c r="AC53" s="1" t="str">
        <f t="shared" si="26"/>
        <v>pobreza_150(1,:) = [];</v>
      </c>
      <c r="AI53" s="1" t="str">
        <f t="shared" si="0"/>
        <v>pobreza_150 = [tratado_150;pobreza_150];</v>
      </c>
      <c r="AN53" s="1" t="str">
        <f t="shared" si="22"/>
        <v>Y_150 = pobreza_150; % outcome matrix</v>
      </c>
      <c r="AS53" s="1" t="str">
        <f t="shared" si="23"/>
        <v>Y_pre_150 = Y_150(:,1:T);</v>
      </c>
      <c r="AW53" s="1" t="str">
        <f t="shared" si="24"/>
        <v>Y_post_150 = Y_150(:,T+1:end);</v>
      </c>
      <c r="BA53" s="1" t="str">
        <f t="shared" si="25"/>
        <v>[a_hat_150,B_hat_150] = scm_batch(Y_pre_150);</v>
      </c>
      <c r="BF53" s="1" t="str">
        <f t="shared" si="16"/>
        <v>synthetic_control_150 = a_hat_150(1)+B_hat_150(1,:)*Y_150;</v>
      </c>
      <c r="BL53">
        <v>39</v>
      </c>
      <c r="BM53" s="1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189</v>
      </c>
      <c r="DA53">
        <v>39</v>
      </c>
      <c r="DB53" t="s">
        <v>189</v>
      </c>
      <c r="DF53">
        <v>39</v>
      </c>
      <c r="DG53" t="s">
        <v>189</v>
      </c>
      <c r="DK53" s="1" t="str">
        <f t="shared" si="17"/>
        <v>M_hat_150 = (eye(N)-B_hat_150)'*(eye(N)-B_hat_150);</v>
      </c>
      <c r="DQ53" s="1" t="str">
        <f t="shared" si="18"/>
        <v>synthetic_control_sp_150 = a_hat_150(1)+B_hat_150(1,:)*Y_150;</v>
      </c>
      <c r="DW53" s="1" t="s">
        <v>90</v>
      </c>
      <c r="EA53">
        <v>23</v>
      </c>
      <c r="EB53" s="1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1" t="str">
        <f t="shared" si="19"/>
        <v>synthetic_control_150=synthetic_control_150'</v>
      </c>
      <c r="EQ53" s="1" t="str">
        <f t="shared" si="20"/>
        <v>synthetic_control_sp_150=synthetic_control_sp_150'</v>
      </c>
      <c r="EV53" s="1" t="str">
        <f t="shared" si="21"/>
        <v>tratado_150=tratado_150'</v>
      </c>
      <c r="EZ53" s="1" t="str">
        <f t="shared" si="27"/>
        <v>xlswrite('G:\Mi unidad\1. PROYECTOS TELLO 2022\SCM SPILL OVERS\outputs\pobreza\distancia_centro_salud\1%\simulacion_2\synthetic_control_outputs.xlsx',synthetic_control_150,150)</v>
      </c>
      <c r="FG53" s="1" t="str">
        <f t="shared" si="28"/>
        <v>xlswrite('G:\Mi unidad\1. PROYECTOS TELLO 2022\SCM SPILL OVERS\outputs\pobreza\informalidad\1%\simulacion_2\synthetic_control_outputs.xlsx',synthetic_control_150,150)</v>
      </c>
      <c r="FM53" s="1" t="str">
        <f t="shared" si="29"/>
        <v>xlswrite('G:\Mi unidad\1. PROYECTOS TELLO 2022\SCM SPILL OVERS\outputs\pobreza\densidad\1%\simulacion_2\synthetic_control_outputs.xlsx',synthetic_control_150,150)</v>
      </c>
      <c r="FT53" s="1" t="str">
        <f t="shared" si="30"/>
        <v>xlswrite('G:\Mi unidad\1. PROYECTOS TELLO 2022\SCM SPILL OVERS\outputs\pobreza\bajo_niv_educ\1%\simulacion_2\synthetic_control_outputs.xlsx',synthetic_control_150,150)</v>
      </c>
      <c r="FZ53" s="1" t="str">
        <f t="shared" si="31"/>
        <v>xlswrite('G:\Mi unidad\1. PROYECTOS TELLO 2022\SCM SPILL OVERS\outputs\pobreza\bajo_ingreso\1%\simulacion_2\synthetic_control_outputs.xlsx',synthetic_control_150,150)</v>
      </c>
      <c r="GF53" s="1" t="str">
        <f t="shared" si="32"/>
        <v>xlswrite('G:\Mi unidad\1. PROYECTOS TELLO 2022\SCM SPILL OVERS\outputs\pobreza\densidad_g\1%\simulacion_2\synthetic_control_outputs.xlsx',synthetic_control_150,150)</v>
      </c>
      <c r="GN53" s="1" t="str">
        <f t="shared" si="33"/>
        <v>xlswrite('G:\Mi unidad\1. PROYECTOS TELLO 2022\SCM SPILL OVERS\outputs\pobreza\alimentos\1%\simulacion_2\synthetic_control_outputs.xlsx',synthetic_control_150,150);</v>
      </c>
      <c r="GU53" s="1" t="str">
        <f t="shared" si="34"/>
        <v>xlswrite('G:\Mi unidad\1. PROYECTOS TELLO 2022\SCM SPILL OVERS\outputs\pobreza\jefe_hogar\1%\simulacion_2\synthetic_control_outputs.xlsx',synthetic_control_150,150);</v>
      </c>
      <c r="HA53" s="1" t="str">
        <f t="shared" si="35"/>
        <v>xlswrite('G:\Mi unidad\1. PROYECTOS TELLO 2022\SCM SPILL OVERS\outputs\pobreza\mujeres\1%\simulacion_2\synthetic_control_outputs.xlsx',synthetic_control_150,150);</v>
      </c>
      <c r="HG53" s="1" t="str">
        <f t="shared" si="36"/>
        <v>xlswrite('G:\Mi unidad\1. PROYECTOS TELLO 2022\SCM SPILL OVERS\outputs\pobreza\criminalidad\1%\simulacion_2\synthetic_control_outputs.xlsx',synthetic_control_150,150);</v>
      </c>
      <c r="HN53">
        <v>18</v>
      </c>
      <c r="HO53" t="str">
        <f>"    p_value_vec_"&amp;HN53&amp;"(s) = p_value_"&amp;HN53&amp;";"</f>
        <v xml:space="preserve">    p_value_vec_18(s) = p_value_18;</v>
      </c>
      <c r="HU53">
        <v>27</v>
      </c>
      <c r="HV53" t="s">
        <v>36</v>
      </c>
      <c r="IB53">
        <v>39</v>
      </c>
      <c r="IC53" t="str">
        <f>"xlswrite('G:\Mi unidad\1. PROYECTOS TELLO 2022\SCM SPILL OVERS\outputs\pobreza\bajo_niv_educ\1%\simulacion_2\output_tests.xlsx',ub_vec_"&amp;IB53&amp;"','ub_vec_"&amp;IB53&amp;"');"</f>
        <v>xlswrite('G:\Mi unidad\1. PROYECTOS TELLO 2022\SCM SPILL OVERS\outputs\pobreza\bajo_niv_educ\1%\simulacion_2\output_tests.xlsx',ub_vec_39','ub_vec_39');</v>
      </c>
      <c r="IP53">
        <v>39</v>
      </c>
      <c r="IQ53" t="str">
        <f>"xlswrite('G:\Mi unidad\1. PROYECTOS TELLO 2022\SCM SPILL OVERS\outputs\pobreza\bajo_ingreso\1%\simulacion_2\output_tests.xlsx',ub_vec_"&amp;IP53&amp;"','ub_vec_"&amp;IP53&amp;"');"</f>
        <v>xlswrite('G:\Mi unidad\1. PROYECTOS TELLO 2022\SCM SPILL OVERS\outputs\pobreza\bajo_ingreso\1%\simulacion_2\output_tests.xlsx',ub_vec_39','ub_vec_39');</v>
      </c>
      <c r="JB53">
        <v>39</v>
      </c>
      <c r="JC53" t="str">
        <f>"xlswrite('G:\Mi unidad\1. PROYECTOS TELLO 2022\SCM SPILL OVERS\outputs\pobreza\densidad\1%\simulacion_2\output_tests.xlsx',ub_vec_"&amp;JB53&amp;"','ub_vec_"&amp;JB53&amp;"');"</f>
        <v>xlswrite('G:\Mi unidad\1. PROYECTOS TELLO 2022\SCM SPILL OVERS\outputs\pobreza\densidad\1%\simulacion_2\output_tests.xlsx',ub_vec_39','ub_vec_39');</v>
      </c>
      <c r="JN53">
        <v>39</v>
      </c>
      <c r="JO53" t="str">
        <f>"xlswrite('G:\Mi unidad\1. PROYECTOS TELLO 2022\SCM SPILL OVERS\outputs\pobreza\densidad_g\1%\simulacion_2\output_tests.xlsx',ub_vec_"&amp;JN53&amp;"','ub_vec_"&amp;JN53&amp;"');"</f>
        <v>xlswrite('G:\Mi unidad\1. PROYECTOS TELLO 2022\SCM SPILL OVERS\outputs\pobreza\densidad_g\1%\simulacion_2\output_tests.xlsx',ub_vec_39','ub_vec_39');</v>
      </c>
      <c r="JZ53">
        <v>39</v>
      </c>
      <c r="KA53" t="str">
        <f>"xlswrite('G:\Mi unidad\1. PROYECTOS TELLO 2022\SCM SPILL OVERS\outputs\pobreza\distancia_centro_salud\1%\simulacion_2\output_tests.xlsx',ub_vec_"&amp;JZ53&amp;"','ub_vec_"&amp;JZ53&amp;"');"</f>
        <v>xlswrite('G:\Mi unidad\1. PROYECTOS TELLO 2022\SCM SPILL OVERS\outputs\pobreza\distancia_centro_salud\1%\simulacion_2\output_tests.xlsx',ub_vec_39','ub_vec_39');</v>
      </c>
      <c r="KM53">
        <v>39</v>
      </c>
      <c r="KN53" t="str">
        <f>"xlswrite('G:\Mi unidad\1. PROYECTOS TELLO 2022\SCM SPILL OVERS\outputs\pobreza\informalidad\1%\simulacion_2\output_tests.xlsx',ub_vec_"&amp;KM53&amp;"','ub_vec_"&amp;KM53&amp;"');"</f>
        <v>xlswrite('G:\Mi unidad\1. PROYECTOS TELLO 2022\SCM SPILL OVERS\outputs\pobreza\informalidad\1%\simulacion_2\output_tests.xlsx',ub_vec_39','ub_vec_39');</v>
      </c>
      <c r="KZ53">
        <v>39</v>
      </c>
      <c r="LA53" t="str">
        <f>"xlswrite('G:\Mi unidad\1. PROYECTOS TELLO 2022\SCM SPILL OVERS\outputs\pobreza\alimentos\1%\simulacion_2\output_tests.xlsx',ub_vec_"&amp;KZ53&amp;"','ub_vec_"&amp;KZ53&amp;"');"</f>
        <v>xlswrite('G:\Mi unidad\1. PROYECTOS TELLO 2022\SCM SPILL OVERS\outputs\pobreza\alimentos\1%\simulacion_2\output_tests.xlsx',ub_vec_39','ub_vec_39');</v>
      </c>
      <c r="LG53">
        <v>39</v>
      </c>
      <c r="LH53" t="str">
        <f>"xlswrite('G:\Mi unidad\1. PROYECTOS TELLO 2022\SCM SPILL OVERS\outputs\pobreza\jefe_hogar\1%\simulacion_2\output_tests.xlsx',ub_vec_"&amp;LG53&amp;"','ub_vec_"&amp;LG53&amp;"');"</f>
        <v>xlswrite('G:\Mi unidad\1. PROYECTOS TELLO 2022\SCM SPILL OVERS\outputs\pobreza\jefe_hogar\1%\simulacion_2\output_tests.xlsx',ub_vec_39','ub_vec_39');</v>
      </c>
      <c r="LN53">
        <v>39</v>
      </c>
      <c r="LO53" t="str">
        <f>"xlswrite('G:\Mi unidad\1. PROYECTOS TELLO 2022\SCM SPILL OVERS\outputs\pobreza\mujeres\1%\simulacion_2\output_tests.xlsx',ub_vec_"&amp;LN53&amp;"','ub_vec_"&amp;LN53&amp;"');"</f>
        <v>xlswrite('G:\Mi unidad\1. PROYECTOS TELLO 2022\SCM SPILL OVERS\outputs\pobreza\mujeres\1%\simulacion_2\output_tests.xlsx',ub_vec_39','ub_vec_39');</v>
      </c>
      <c r="LZ53">
        <v>39</v>
      </c>
      <c r="MA53" t="str">
        <f>"xlswrite('G:\Mi unidad\1. PROYECTOS TELLO 2022\SCM SPILL OVERS\outputs\pobreza\criminalidad\1%\simulacion_2\output_tests.xlsx',ub_vec_"&amp;LZ53&amp;"','ub_vec_"&amp;LZ53&amp;"');"</f>
        <v>xlswrite('G:\Mi unidad\1. PROYECTOS TELLO 2022\SCM SPILL OVERS\outputs\pobreza\criminalidad\1%\simulacion_2\output_tests.xlsx',ub_vec_39','ub_vec_39');</v>
      </c>
    </row>
    <row r="54" spans="1:339" x14ac:dyDescent="0.3">
      <c r="A54">
        <v>152</v>
      </c>
      <c r="B54" s="1" t="str">
        <f t="shared" si="11"/>
        <v>[data_152,provincias_152,~] = xlsread('BD_pobre_est_1_provincia_152.xlsx');</v>
      </c>
      <c r="E54" s="1" t="str">
        <f t="shared" si="12"/>
        <v>provincia_152 = unique(provincias_152(2:end,1));</v>
      </c>
      <c r="O54" s="1" t="str">
        <f t="shared" si="13"/>
        <v>pobreza_152 = reshape(data_152(:,2),T+S,N);</v>
      </c>
      <c r="T54" s="1" t="str">
        <f t="shared" si="14"/>
        <v xml:space="preserve">pobreza_152 = pobreza_152'; </v>
      </c>
      <c r="X54" s="1" t="str">
        <f t="shared" si="15"/>
        <v>tratado_152 = pobreza_152(1,:);</v>
      </c>
      <c r="AC54" s="1" t="str">
        <f t="shared" si="26"/>
        <v>pobreza_152(1,:) = [];</v>
      </c>
      <c r="AI54" s="1" t="str">
        <f t="shared" si="0"/>
        <v>pobreza_152 = [tratado_152;pobreza_152];</v>
      </c>
      <c r="AN54" s="1" t="str">
        <f t="shared" si="22"/>
        <v>Y_152 = pobreza_152; % outcome matrix</v>
      </c>
      <c r="AS54" s="1" t="str">
        <f t="shared" si="23"/>
        <v>Y_pre_152 = Y_152(:,1:T);</v>
      </c>
      <c r="AW54" s="1" t="str">
        <f t="shared" si="24"/>
        <v>Y_post_152 = Y_152(:,T+1:end);</v>
      </c>
      <c r="BA54" s="1" t="str">
        <f t="shared" si="25"/>
        <v>[a_hat_152,B_hat_152] = scm_batch(Y_pre_152);</v>
      </c>
      <c r="BF54" s="1" t="str">
        <f t="shared" si="16"/>
        <v>synthetic_control_152 = a_hat_152(1)+B_hat_152(1,:)*Y_152;</v>
      </c>
      <c r="BL54">
        <v>39</v>
      </c>
      <c r="BM54" s="1" t="str">
        <f>"A_"&amp;BL52&amp;"(:,ind_"&amp;BL52&amp;" == 0) = [];"</f>
        <v>A_39(:,ind_39 == 0) = [];</v>
      </c>
      <c r="BR54">
        <v>39</v>
      </c>
      <c r="BS54" s="1" t="str">
        <f>"ind_"&amp;BR52&amp;" = xlsread('spillover_bajo_niv_educ_"&amp;BR52&amp;".xlsx')"</f>
        <v>ind_39 = xlsread('spillover_bajo_niv_educ_39.xlsx')</v>
      </c>
      <c r="BX54">
        <v>39</v>
      </c>
      <c r="BY54" s="1" t="str">
        <f>"ind_"&amp;BX52&amp;" = xlsread('spillover_bajo_ingreso_"&amp;BX52&amp;".xlsx')"</f>
        <v>ind_39 = xlsread('spillover_bajo_ingreso_39.xlsx')</v>
      </c>
      <c r="CD54">
        <v>39</v>
      </c>
      <c r="CE54" s="1" t="str">
        <f>"ind_"&amp;CD52&amp;" = xlsread('spillover_densidad_"&amp;CD52&amp;".xlsx')"</f>
        <v>ind_39 = xlsread('spillover_densidad_39.xlsx')</v>
      </c>
      <c r="CJ54">
        <v>39</v>
      </c>
      <c r="CK54" s="1" t="str">
        <f>"ind_"&amp;CJ52&amp;" = xlsread('spillover_tiempo_cs_"&amp;CJ52&amp;".xlsx')"</f>
        <v>ind_39 = xlsread('spillover_tiempo_cs_39.xlsx')</v>
      </c>
      <c r="CQ54">
        <v>39</v>
      </c>
      <c r="CR54" t="s">
        <v>187</v>
      </c>
      <c r="CV54">
        <v>39</v>
      </c>
      <c r="CW54" t="s">
        <v>192</v>
      </c>
      <c r="DA54">
        <v>39</v>
      </c>
      <c r="DB54" t="s">
        <v>193</v>
      </c>
      <c r="DF54">
        <v>39</v>
      </c>
      <c r="DG54" t="s">
        <v>194</v>
      </c>
      <c r="DK54" s="1" t="str">
        <f t="shared" si="17"/>
        <v>M_hat_152 = (eye(N)-B_hat_152)'*(eye(N)-B_hat_152);</v>
      </c>
      <c r="DQ54" s="1" t="str">
        <f t="shared" si="18"/>
        <v>synthetic_control_sp_152 = a_hat_152(1)+B_hat_152(1,:)*Y_152;</v>
      </c>
      <c r="DW54" s="1" t="s">
        <v>91</v>
      </c>
      <c r="EA54">
        <v>23</v>
      </c>
      <c r="EB54" s="1" t="str">
        <f>"alpha_hat_"&amp;EA54&amp;" = A_"&amp;EA54&amp;"*gamma_hat_"&amp;EA54&amp;";"</f>
        <v>alpha_hat_23 = A_23*gamma_hat_23;</v>
      </c>
      <c r="EL54" s="1" t="str">
        <f t="shared" si="19"/>
        <v>synthetic_control_152=synthetic_control_152'</v>
      </c>
      <c r="EQ54" s="1" t="str">
        <f t="shared" si="20"/>
        <v>synthetic_control_sp_152=synthetic_control_sp_152'</v>
      </c>
      <c r="EV54" s="1" t="str">
        <f t="shared" si="21"/>
        <v>tratado_152=tratado_152'</v>
      </c>
      <c r="EZ54" s="1" t="str">
        <f t="shared" si="27"/>
        <v>xlswrite('G:\Mi unidad\1. PROYECTOS TELLO 2022\SCM SPILL OVERS\outputs\pobreza\distancia_centro_salud\1%\simulacion_2\synthetic_control_outputs.xlsx',synthetic_control_152,152)</v>
      </c>
      <c r="FG54" s="1" t="str">
        <f t="shared" si="28"/>
        <v>xlswrite('G:\Mi unidad\1. PROYECTOS TELLO 2022\SCM SPILL OVERS\outputs\pobreza\informalidad\1%\simulacion_2\synthetic_control_outputs.xlsx',synthetic_control_152,152)</v>
      </c>
      <c r="FM54" s="1" t="str">
        <f t="shared" si="29"/>
        <v>xlswrite('G:\Mi unidad\1. PROYECTOS TELLO 2022\SCM SPILL OVERS\outputs\pobreza\densidad\1%\simulacion_2\synthetic_control_outputs.xlsx',synthetic_control_152,152)</v>
      </c>
      <c r="FT54" s="1" t="str">
        <f t="shared" si="30"/>
        <v>xlswrite('G:\Mi unidad\1. PROYECTOS TELLO 2022\SCM SPILL OVERS\outputs\pobreza\bajo_niv_educ\1%\simulacion_2\synthetic_control_outputs.xlsx',synthetic_control_152,152)</v>
      </c>
      <c r="FZ54" s="1" t="str">
        <f t="shared" si="31"/>
        <v>xlswrite('G:\Mi unidad\1. PROYECTOS TELLO 2022\SCM SPILL OVERS\outputs\pobreza\bajo_ingreso\1%\simulacion_2\synthetic_control_outputs.xlsx',synthetic_control_152,152)</v>
      </c>
      <c r="GF54" s="1" t="str">
        <f t="shared" si="32"/>
        <v>xlswrite('G:\Mi unidad\1. PROYECTOS TELLO 2022\SCM SPILL OVERS\outputs\pobreza\densidad_g\1%\simulacion_2\synthetic_control_outputs.xlsx',synthetic_control_152,152)</v>
      </c>
      <c r="GN54" s="1" t="str">
        <f t="shared" si="33"/>
        <v>xlswrite('G:\Mi unidad\1. PROYECTOS TELLO 2022\SCM SPILL OVERS\outputs\pobreza\alimentos\1%\simulacion_2\synthetic_control_outputs.xlsx',synthetic_control_152,152);</v>
      </c>
      <c r="GU54" s="1" t="str">
        <f t="shared" si="34"/>
        <v>xlswrite('G:\Mi unidad\1. PROYECTOS TELLO 2022\SCM SPILL OVERS\outputs\pobreza\jefe_hogar\1%\simulacion_2\synthetic_control_outputs.xlsx',synthetic_control_152,152);</v>
      </c>
      <c r="HA54" s="1" t="str">
        <f t="shared" si="35"/>
        <v>xlswrite('G:\Mi unidad\1. PROYECTOS TELLO 2022\SCM SPILL OVERS\outputs\pobreza\mujeres\1%\simulacion_2\synthetic_control_outputs.xlsx',synthetic_control_152,152);</v>
      </c>
      <c r="HG54" s="1" t="str">
        <f t="shared" si="36"/>
        <v>xlswrite('G:\Mi unidad\1. PROYECTOS TELLO 2022\SCM SPILL OVERS\outputs\pobreza\criminalidad\1%\simulacion_2\synthetic_control_outputs.xlsx',synthetic_control_152,152);</v>
      </c>
      <c r="HN54">
        <v>18</v>
      </c>
      <c r="HO54" t="str">
        <f>"    lb_vec_"&amp;HN54&amp;"(s) = lb_"&amp;HN54&amp;";"</f>
        <v xml:space="preserve">    lb_vec_18(s) = lb_18;</v>
      </c>
      <c r="HU54">
        <v>27</v>
      </c>
      <c r="HV54" t="s">
        <v>37</v>
      </c>
      <c r="IB54">
        <v>39</v>
      </c>
      <c r="IC54" t="str">
        <f>"xlswrite('G:\Mi unidad\1. PROYECTOS TELLO 2022\SCM SPILL OVERS\outputs\pobreza\bajo_niv_educ\1%\simulacion_2\output_tests.xlsx',p_value_vec_"&amp;IB54&amp;"','p_value_vec_"&amp;IB54&amp;"');"</f>
        <v>xlswrite('G:\Mi unidad\1. PROYECTOS TELLO 2022\SCM SPILL OVERS\outputs\pobreza\bajo_niv_educ\1%\simulacion_2\output_tests.xlsx',p_value_vec_39','p_value_vec_39');</v>
      </c>
      <c r="IP54">
        <v>39</v>
      </c>
      <c r="IQ54" t="str">
        <f>"xlswrite('G:\Mi unidad\1. PROYECTOS TELLO 2022\SCM SPILL OVERS\outputs\pobreza\bajo_ingreso\1%\simulacion_2\output_tests.xlsx',p_value_vec_"&amp;IP54&amp;"','p_value_vec_"&amp;IP54&amp;"');"</f>
        <v>xlswrite('G:\Mi unidad\1. PROYECTOS TELLO 2022\SCM SPILL OVERS\outputs\pobreza\bajo_ingreso\1%\simulacion_2\output_tests.xlsx',p_value_vec_39','p_value_vec_39');</v>
      </c>
      <c r="JB54">
        <v>39</v>
      </c>
      <c r="JC54" t="str">
        <f>"xlswrite('G:\Mi unidad\1. PROYECTOS TELLO 2022\SCM SPILL OVERS\outputs\pobreza\densidad\1%\simulacion_2\output_tests.xlsx',p_value_vec_"&amp;JB54&amp;"','p_value_vec_"&amp;JB54&amp;"');"</f>
        <v>xlswrite('G:\Mi unidad\1. PROYECTOS TELLO 2022\SCM SPILL OVERS\outputs\pobreza\densidad\1%\simulacion_2\output_tests.xlsx',p_value_vec_39','p_value_vec_39');</v>
      </c>
      <c r="JN54">
        <v>39</v>
      </c>
      <c r="JO54" t="str">
        <f>"xlswrite('G:\Mi unidad\1. PROYECTOS TELLO 2022\SCM SPILL OVERS\outputs\pobreza\densidad_g\1%\simulacion_2\output_tests.xlsx',p_value_vec_"&amp;JN54&amp;"','p_value_vec_"&amp;JN54&amp;"');"</f>
        <v>xlswrite('G:\Mi unidad\1. PROYECTOS TELLO 2022\SCM SPILL OVERS\outputs\pobreza\densidad_g\1%\simulacion_2\output_tests.xlsx',p_value_vec_39','p_value_vec_39');</v>
      </c>
      <c r="JZ54">
        <v>39</v>
      </c>
      <c r="KA54" t="str">
        <f>"xlswrite('G:\Mi unidad\1. PROYECTOS TELLO 2022\SCM SPILL OVERS\outputs\pobreza\distancia_centro_salud\1%\simulacion_2\output_tests.xlsx',p_value_vec_"&amp;JZ54&amp;"','p_value_vec_"&amp;JZ54&amp;"');"</f>
        <v>xlswrite('G:\Mi unidad\1. PROYECTOS TELLO 2022\SCM SPILL OVERS\outputs\pobreza\distancia_centro_salud\1%\simulacion_2\output_tests.xlsx',p_value_vec_39','p_value_vec_39');</v>
      </c>
      <c r="KM54">
        <v>39</v>
      </c>
      <c r="KN54" t="str">
        <f>"xlswrite('G:\Mi unidad\1. PROYECTOS TELLO 2022\SCM SPILL OVERS\outputs\pobreza\informalidad\1%\simulacion_2\output_tests.xlsx',p_value_vec_"&amp;KM54&amp;"','p_value_vec_"&amp;KM54&amp;"');"</f>
        <v>xlswrite('G:\Mi unidad\1. PROYECTOS TELLO 2022\SCM SPILL OVERS\outputs\pobreza\informalidad\1%\simulacion_2\output_tests.xlsx',p_value_vec_39','p_value_vec_39');</v>
      </c>
      <c r="KZ54">
        <v>39</v>
      </c>
      <c r="LA54" t="str">
        <f>"xlswrite('G:\Mi unidad\1. PROYECTOS TELLO 2022\SCM SPILL OVERS\outputs\pobreza\alimentos\1%\simulacion_2\output_tests.xlsx',p_value_vec_"&amp;KZ54&amp;"','p_value_vec_"&amp;KZ54&amp;"');"</f>
        <v>xlswrite('G:\Mi unidad\1. PROYECTOS TELLO 2022\SCM SPILL OVERS\outputs\pobreza\alimentos\1%\simulacion_2\output_tests.xlsx',p_value_vec_39','p_value_vec_39');</v>
      </c>
      <c r="LG54">
        <v>39</v>
      </c>
      <c r="LH54" t="str">
        <f>"xlswrite('G:\Mi unidad\1. PROYECTOS TELLO 2022\SCM SPILL OVERS\outputs\pobreza\jefe_hogar\1%\simulacion_2\output_tests.xlsx',p_value_vec_"&amp;LG54&amp;"','p_value_vec_"&amp;LG54&amp;"');"</f>
        <v>xlswrite('G:\Mi unidad\1. PROYECTOS TELLO 2022\SCM SPILL OVERS\outputs\pobreza\jefe_hogar\1%\simulacion_2\output_tests.xlsx',p_value_vec_39','p_value_vec_39');</v>
      </c>
      <c r="LN54">
        <v>39</v>
      </c>
      <c r="LO54" t="str">
        <f>"xlswrite('G:\Mi unidad\1. PROYECTOS TELLO 2022\SCM SPILL OVERS\outputs\pobreza\mujeres\1%\simulacion_2\output_tests.xlsx',p_value_vec_"&amp;LN54&amp;"','p_value_vec_"&amp;LN54&amp;"');"</f>
        <v>xlswrite('G:\Mi unidad\1. PROYECTOS TELLO 2022\SCM SPILL OVERS\outputs\pobreza\mujeres\1%\simulacion_2\output_tests.xlsx',p_value_vec_39','p_value_vec_39');</v>
      </c>
      <c r="LZ54">
        <v>39</v>
      </c>
      <c r="MA54" t="str">
        <f>"xlswrite('G:\Mi unidad\1. PROYECTOS TELLO 2022\SCM SPILL OVERS\outputs\pobreza\criminalidad\1%\simulacion_2\output_tests.xlsx',p_value_vec_"&amp;LZ54&amp;"','p_value_vec_"&amp;LZ54&amp;"');"</f>
        <v>xlswrite('G:\Mi unidad\1. PROYECTOS TELLO 2022\SCM SPILL OVERS\outputs\pobreza\criminalidad\1%\simulacion_2\output_tests.xlsx',p_value_vec_39','p_value_vec_39');</v>
      </c>
    </row>
    <row r="55" spans="1:339" x14ac:dyDescent="0.3">
      <c r="A55">
        <v>153</v>
      </c>
      <c r="B55" s="1" t="str">
        <f t="shared" si="11"/>
        <v>[data_153,provincias_153,~] = xlsread('BD_pobre_est_1_provincia_153.xlsx');</v>
      </c>
      <c r="E55" s="1" t="str">
        <f t="shared" si="12"/>
        <v>provincia_153 = unique(provincias_153(2:end,1));</v>
      </c>
      <c r="O55" s="1" t="str">
        <f t="shared" si="13"/>
        <v>pobreza_153 = reshape(data_153(:,2),T+S,N);</v>
      </c>
      <c r="T55" s="1" t="str">
        <f t="shared" si="14"/>
        <v xml:space="preserve">pobreza_153 = pobreza_153'; </v>
      </c>
      <c r="X55" s="1" t="str">
        <f t="shared" si="15"/>
        <v>tratado_153 = pobreza_153(1,:);</v>
      </c>
      <c r="AC55" s="1" t="str">
        <f t="shared" si="26"/>
        <v>pobreza_153(1,:) = [];</v>
      </c>
      <c r="AI55" s="1" t="str">
        <f t="shared" si="0"/>
        <v>pobreza_153 = [tratado_153;pobreza_153];</v>
      </c>
      <c r="AN55" s="1" t="str">
        <f t="shared" si="22"/>
        <v>Y_153 = pobreza_153; % outcome matrix</v>
      </c>
      <c r="AS55" s="1" t="str">
        <f t="shared" si="23"/>
        <v>Y_pre_153 = Y_153(:,1:T);</v>
      </c>
      <c r="AW55" s="1" t="str">
        <f t="shared" si="24"/>
        <v>Y_post_153 = Y_153(:,T+1:end);</v>
      </c>
      <c r="BA55" s="1" t="str">
        <f t="shared" si="25"/>
        <v>[a_hat_153,B_hat_153] = scm_batch(Y_pre_153);</v>
      </c>
      <c r="BF55" s="1" t="str">
        <f t="shared" si="16"/>
        <v>synthetic_control_153 = a_hat_153(1)+B_hat_153(1,:)*Y_153;</v>
      </c>
      <c r="BL55">
        <v>39</v>
      </c>
      <c r="BR55">
        <v>39</v>
      </c>
      <c r="BS55" s="1" t="str">
        <f>"A_"&amp;BR52&amp;" = eye(N);"</f>
        <v>A_39 = eye(N);</v>
      </c>
      <c r="BX55">
        <v>39</v>
      </c>
      <c r="BY55" s="1" t="str">
        <f>"A_"&amp;BX52&amp;" = eye(N);"</f>
        <v>A_39 = eye(N);</v>
      </c>
      <c r="CD55">
        <v>39</v>
      </c>
      <c r="CE55" s="1" t="str">
        <f>"A_"&amp;CD52&amp;" = eye(N);"</f>
        <v>A_39 = eye(N);</v>
      </c>
      <c r="CJ55">
        <v>39</v>
      </c>
      <c r="CK55" s="1" t="str">
        <f>"A_"&amp;CJ52&amp;" = eye(N);"</f>
        <v>A_39 = eye(N);</v>
      </c>
      <c r="CQ55">
        <v>39</v>
      </c>
      <c r="CR55" t="s">
        <v>188</v>
      </c>
      <c r="CV55">
        <v>39</v>
      </c>
      <c r="CW55" t="s">
        <v>195</v>
      </c>
      <c r="DA55">
        <v>39</v>
      </c>
      <c r="DB55" t="s">
        <v>195</v>
      </c>
      <c r="DF55">
        <v>39</v>
      </c>
      <c r="DG55" t="s">
        <v>195</v>
      </c>
      <c r="DK55" s="1" t="str">
        <f t="shared" si="17"/>
        <v>M_hat_153 = (eye(N)-B_hat_153)'*(eye(N)-B_hat_153);</v>
      </c>
      <c r="DQ55" s="1" t="str">
        <f t="shared" si="18"/>
        <v>synthetic_control_sp_153 = a_hat_153(1)+B_hat_153(1,:)*Y_153;</v>
      </c>
      <c r="DW55" s="1" t="s">
        <v>92</v>
      </c>
      <c r="EA55">
        <v>23</v>
      </c>
      <c r="EB55" s="1" t="str">
        <f>"alpha1_hat_vec_"&amp;EA55&amp;"(s) = alpha_hat_"&amp;EA55&amp;"(1);"</f>
        <v>alpha1_hat_vec_23(s) = alpha_hat_23(1);</v>
      </c>
      <c r="EL55" s="1" t="str">
        <f t="shared" si="19"/>
        <v>synthetic_control_153=synthetic_control_153'</v>
      </c>
      <c r="EQ55" s="1" t="str">
        <f t="shared" si="20"/>
        <v>synthetic_control_sp_153=synthetic_control_sp_153'</v>
      </c>
      <c r="EV55" s="1" t="str">
        <f t="shared" si="21"/>
        <v>tratado_153=tratado_153'</v>
      </c>
      <c r="EZ55" s="1" t="str">
        <f t="shared" si="27"/>
        <v>xlswrite('G:\Mi unidad\1. PROYECTOS TELLO 2022\SCM SPILL OVERS\outputs\pobreza\distancia_centro_salud\1%\simulacion_2\synthetic_control_outputs.xlsx',synthetic_control_153,153)</v>
      </c>
      <c r="FG55" s="1" t="str">
        <f t="shared" si="28"/>
        <v>xlswrite('G:\Mi unidad\1. PROYECTOS TELLO 2022\SCM SPILL OVERS\outputs\pobreza\informalidad\1%\simulacion_2\synthetic_control_outputs.xlsx',synthetic_control_153,153)</v>
      </c>
      <c r="FM55" s="1" t="str">
        <f t="shared" si="29"/>
        <v>xlswrite('G:\Mi unidad\1. PROYECTOS TELLO 2022\SCM SPILL OVERS\outputs\pobreza\densidad\1%\simulacion_2\synthetic_control_outputs.xlsx',synthetic_control_153,153)</v>
      </c>
      <c r="FT55" s="1" t="str">
        <f t="shared" si="30"/>
        <v>xlswrite('G:\Mi unidad\1. PROYECTOS TELLO 2022\SCM SPILL OVERS\outputs\pobreza\bajo_niv_educ\1%\simulacion_2\synthetic_control_outputs.xlsx',synthetic_control_153,153)</v>
      </c>
      <c r="FZ55" s="1" t="str">
        <f t="shared" si="31"/>
        <v>xlswrite('G:\Mi unidad\1. PROYECTOS TELLO 2022\SCM SPILL OVERS\outputs\pobreza\bajo_ingreso\1%\simulacion_2\synthetic_control_outputs.xlsx',synthetic_control_153,153)</v>
      </c>
      <c r="GF55" s="1" t="str">
        <f t="shared" si="32"/>
        <v>xlswrite('G:\Mi unidad\1. PROYECTOS TELLO 2022\SCM SPILL OVERS\outputs\pobreza\densidad_g\1%\simulacion_2\synthetic_control_outputs.xlsx',synthetic_control_153,153)</v>
      </c>
      <c r="GN55" s="1" t="str">
        <f t="shared" si="33"/>
        <v>xlswrite('G:\Mi unidad\1. PROYECTOS TELLO 2022\SCM SPILL OVERS\outputs\pobreza\alimentos\1%\simulacion_2\synthetic_control_outputs.xlsx',synthetic_control_153,153);</v>
      </c>
      <c r="GU55" s="1" t="str">
        <f t="shared" si="34"/>
        <v>xlswrite('G:\Mi unidad\1. PROYECTOS TELLO 2022\SCM SPILL OVERS\outputs\pobreza\jefe_hogar\1%\simulacion_2\synthetic_control_outputs.xlsx',synthetic_control_153,153);</v>
      </c>
      <c r="HA55" s="1" t="str">
        <f t="shared" si="35"/>
        <v>xlswrite('G:\Mi unidad\1. PROYECTOS TELLO 2022\SCM SPILL OVERS\outputs\pobreza\mujeres\1%\simulacion_2\synthetic_control_outputs.xlsx',synthetic_control_153,153);</v>
      </c>
      <c r="HG55" s="1" t="str">
        <f t="shared" si="36"/>
        <v>xlswrite('G:\Mi unidad\1. PROYECTOS TELLO 2022\SCM SPILL OVERS\outputs\pobreza\criminalidad\1%\simulacion_2\synthetic_control_outputs.xlsx',synthetic_control_153,153);</v>
      </c>
      <c r="HN55">
        <v>18</v>
      </c>
      <c r="HO55" t="str">
        <f>"    ub_vec_"&amp;HN55&amp;"(s) = ub_"&amp;HN54&amp;";"</f>
        <v xml:space="preserve">    ub_vec_18(s) = ub_18;</v>
      </c>
      <c r="HU55">
        <v>27</v>
      </c>
      <c r="HV55" t="str">
        <f>"    spillover_test_"&amp;HU55&amp;"(s) = sp_andrews(Y_pre_"&amp;HU55&amp;",pobreza_"&amp;HU55&amp;"(:,T+s),A_"&amp;HU55&amp;",C,d,alpha_sig);"</f>
        <v xml:space="preserve">    spillover_test_27(s) = sp_andrews(Y_pre_27,pobreza_27(:,T+s),A_27,C,d,alpha_sig);</v>
      </c>
      <c r="IB55">
        <v>39</v>
      </c>
      <c r="IC55" t="str">
        <f>"xlswrite('G:\Mi unidad\1. PROYECTOS TELLO 2022\SCM SPILL OVERS\outputs\pobreza\bajo_niv_educ\1%\simulacion_2\output_tests.xlsx',alpha1_hat_vec_"&amp;IB55&amp;"','alpha1_hat_vec_"&amp;IB55&amp;"');"</f>
        <v>xlswrite('G:\Mi unidad\1. PROYECTOS TELLO 2022\SCM SPILL OVERS\outputs\pobreza\bajo_niv_educ\1%\simulacion_2\output_tests.xlsx',alpha1_hat_vec_39','alpha1_hat_vec_39');</v>
      </c>
      <c r="IP55">
        <v>39</v>
      </c>
      <c r="IQ55" t="str">
        <f>"xlswrite('G:\Mi unidad\1. PROYECTOS TELLO 2022\SCM SPILL OVERS\outputs\pobreza\bajo_ingreso\1%\simulacion_2\output_tests.xlsx',alpha1_hat_vec_"&amp;IP55&amp;"','alpha1_hat_vec_"&amp;IP55&amp;"');"</f>
        <v>xlswrite('G:\Mi unidad\1. PROYECTOS TELLO 2022\SCM SPILL OVERS\outputs\pobreza\bajo_ingreso\1%\simulacion_2\output_tests.xlsx',alpha1_hat_vec_39','alpha1_hat_vec_39');</v>
      </c>
      <c r="JB55">
        <v>39</v>
      </c>
      <c r="JC55" t="str">
        <f>"xlswrite('G:\Mi unidad\1. PROYECTOS TELLO 2022\SCM SPILL OVERS\outputs\pobreza\densidad\1%\simulacion_2\output_tests.xlsx',alpha1_hat_vec_"&amp;JB55&amp;"','alpha1_hat_vec_"&amp;JB55&amp;"');"</f>
        <v>xlswrite('G:\Mi unidad\1. PROYECTOS TELLO 2022\SCM SPILL OVERS\outputs\pobreza\densidad\1%\simulacion_2\output_tests.xlsx',alpha1_hat_vec_39','alpha1_hat_vec_39');</v>
      </c>
      <c r="JN55">
        <v>39</v>
      </c>
      <c r="JO55" t="str">
        <f>"xlswrite('G:\Mi unidad\1. PROYECTOS TELLO 2022\SCM SPILL OVERS\outputs\pobreza\densidad_g\1%\simulacion_2\output_tests.xlsx',alpha1_hat_vec_"&amp;JN55&amp;"','alpha1_hat_vec_"&amp;JN55&amp;"');"</f>
        <v>xlswrite('G:\Mi unidad\1. PROYECTOS TELLO 2022\SCM SPILL OVERS\outputs\pobreza\densidad_g\1%\simulacion_2\output_tests.xlsx',alpha1_hat_vec_39','alpha1_hat_vec_39');</v>
      </c>
      <c r="JZ55">
        <v>39</v>
      </c>
      <c r="KA55" t="str">
        <f>"xlswrite('G:\Mi unidad\1. PROYECTOS TELLO 2022\SCM SPILL OVERS\outputs\pobreza\distancia_centro_salud\1%\simulacion_2\output_tests.xlsx',alpha1_hat_vec_"&amp;JZ55&amp;"','alpha1_hat_vec_"&amp;JZ55&amp;"');"</f>
        <v>xlswrite('G:\Mi unidad\1. PROYECTOS TELLO 2022\SCM SPILL OVERS\outputs\pobreza\distancia_centro_salud\1%\simulacion_2\output_tests.xlsx',alpha1_hat_vec_39','alpha1_hat_vec_39');</v>
      </c>
      <c r="KM55">
        <v>39</v>
      </c>
      <c r="KN55" t="str">
        <f>"xlswrite('G:\Mi unidad\1. PROYECTOS TELLO 2022\SCM SPILL OVERS\outputs\pobreza\informalidad\1%\simulacion_2\output_tests.xlsx',alpha1_hat_vec_"&amp;KM55&amp;"','alpha1_hat_vec_"&amp;KM55&amp;"');"</f>
        <v>xlswrite('G:\Mi unidad\1. PROYECTOS TELLO 2022\SCM SPILL OVERS\outputs\pobreza\informalidad\1%\simulacion_2\output_tests.xlsx',alpha1_hat_vec_39','alpha1_hat_vec_39');</v>
      </c>
      <c r="KZ55">
        <v>39</v>
      </c>
      <c r="LA55" t="str">
        <f>"xlswrite('G:\Mi unidad\1. PROYECTOS TELLO 2022\SCM SPILL OVERS\outputs\pobreza\alimentos\1%\simulacion_2\output_tests.xlsx',alpha1_hat_vec_"&amp;KZ55&amp;"','alpha1_hat_vec_"&amp;KZ55&amp;"');"</f>
        <v>xlswrite('G:\Mi unidad\1. PROYECTOS TELLO 2022\SCM SPILL OVERS\outputs\pobreza\alimentos\1%\simulacion_2\output_tests.xlsx',alpha1_hat_vec_39','alpha1_hat_vec_39');</v>
      </c>
      <c r="LG55">
        <v>39</v>
      </c>
      <c r="LH55" t="str">
        <f>"xlswrite('G:\Mi unidad\1. PROYECTOS TELLO 2022\SCM SPILL OVERS\outputs\pobreza\jefe_hogar\1%\simulacion_2\output_tests.xlsx',alpha1_hat_vec_"&amp;LG55&amp;"','alpha1_hat_vec_"&amp;LG55&amp;"');"</f>
        <v>xlswrite('G:\Mi unidad\1. PROYECTOS TELLO 2022\SCM SPILL OVERS\outputs\pobreza\jefe_hogar\1%\simulacion_2\output_tests.xlsx',alpha1_hat_vec_39','alpha1_hat_vec_39');</v>
      </c>
      <c r="LN55">
        <v>39</v>
      </c>
      <c r="LO55" t="str">
        <f>"xlswrite('G:\Mi unidad\1. PROYECTOS TELLO 2022\SCM SPILL OVERS\outputs\pobreza\mujeres\1%\simulacion_2\output_tests.xlsx',alpha1_hat_vec_"&amp;LN55&amp;"','alpha1_hat_vec_"&amp;LN55&amp;"');"</f>
        <v>xlswrite('G:\Mi unidad\1. PROYECTOS TELLO 2022\SCM SPILL OVERS\outputs\pobreza\mujeres\1%\simulacion_2\output_tests.xlsx',alpha1_hat_vec_39','alpha1_hat_vec_39');</v>
      </c>
      <c r="LZ55">
        <v>39</v>
      </c>
      <c r="MA55" t="str">
        <f>"xlswrite('G:\Mi unidad\1. PROYECTOS TELLO 2022\SCM SPILL OVERS\outputs\pobreza\criminalidad\1%\simulacion_2\output_tests.xlsx',alpha1_hat_vec_"&amp;LZ55&amp;"','alpha1_hat_vec_"&amp;LZ55&amp;"');"</f>
        <v>xlswrite('G:\Mi unidad\1. PROYECTOS TELLO 2022\SCM SPILL OVERS\outputs\pobreza\criminalidad\1%\simulacion_2\output_tests.xlsx',alpha1_hat_vec_39','alpha1_hat_vec_39');</v>
      </c>
    </row>
    <row r="56" spans="1:339" x14ac:dyDescent="0.3">
      <c r="A56">
        <v>157</v>
      </c>
      <c r="B56" s="1" t="str">
        <f t="shared" si="11"/>
        <v>[data_157,provincias_157,~] = xlsread('BD_pobre_est_1_provincia_157.xlsx');</v>
      </c>
      <c r="E56" s="1" t="str">
        <f t="shared" si="12"/>
        <v>provincia_157 = unique(provincias_157(2:end,1));</v>
      </c>
      <c r="O56" s="1" t="str">
        <f t="shared" si="13"/>
        <v>pobreza_157 = reshape(data_157(:,2),T+S,N);</v>
      </c>
      <c r="T56" s="1" t="str">
        <f t="shared" si="14"/>
        <v xml:space="preserve">pobreza_157 = pobreza_157'; </v>
      </c>
      <c r="X56" s="1" t="str">
        <f t="shared" si="15"/>
        <v>tratado_157 = pobreza_157(1,:);</v>
      </c>
      <c r="AC56" s="1" t="str">
        <f t="shared" si="26"/>
        <v>pobreza_157(1,:) = [];</v>
      </c>
      <c r="AI56" s="1" t="str">
        <f t="shared" si="0"/>
        <v>pobreza_157 = [tratado_157;pobreza_157];</v>
      </c>
      <c r="AN56" s="1" t="str">
        <f t="shared" si="22"/>
        <v>Y_157 = pobreza_157; % outcome matrix</v>
      </c>
      <c r="AS56" s="1" t="str">
        <f t="shared" si="23"/>
        <v>Y_pre_157 = Y_157(:,1:T);</v>
      </c>
      <c r="AW56" s="1" t="str">
        <f t="shared" si="24"/>
        <v>Y_post_157 = Y_157(:,T+1:end);</v>
      </c>
      <c r="BA56" s="1" t="str">
        <f t="shared" si="25"/>
        <v>[a_hat_157,B_hat_157] = scm_batch(Y_pre_157);</v>
      </c>
      <c r="BF56" s="1" t="str">
        <f t="shared" si="16"/>
        <v>synthetic_control_157 = a_hat_157(1)+B_hat_157(1,:)*Y_157;</v>
      </c>
      <c r="BL56">
        <v>39</v>
      </c>
      <c r="BR56">
        <v>39</v>
      </c>
      <c r="BS56" s="1" t="str">
        <f>"A_"&amp;BR52&amp;"(:,ind_"&amp;BR52&amp;" == 0) = [];"</f>
        <v>A_39(:,ind_39 == 0) = [];</v>
      </c>
      <c r="BX56">
        <v>39</v>
      </c>
      <c r="BY56" s="1" t="str">
        <f>"A_"&amp;BX52&amp;"(:,ind_"&amp;BX52&amp;" == 0) = [];"</f>
        <v>A_39(:,ind_39 == 0) = [];</v>
      </c>
      <c r="CD56">
        <v>39</v>
      </c>
      <c r="CE56" s="1" t="str">
        <f>"A_"&amp;CD52&amp;"(:,ind_"&amp;CD52&amp;" == 0) = [];"</f>
        <v>A_39(:,ind_39 == 0) = [];</v>
      </c>
      <c r="CJ56">
        <v>39</v>
      </c>
      <c r="CK56" s="1" t="str">
        <f>"A_"&amp;CJ52&amp;"(:,ind_"&amp;CJ52&amp;" == 0) = [];"</f>
        <v>A_39(:,ind_39 == 0) = [];</v>
      </c>
      <c r="CQ56">
        <v>39</v>
      </c>
      <c r="CR56" t="s">
        <v>190</v>
      </c>
      <c r="CV56">
        <v>39</v>
      </c>
      <c r="CW56" t="s">
        <v>196</v>
      </c>
      <c r="DA56">
        <v>39</v>
      </c>
      <c r="DB56" t="s">
        <v>196</v>
      </c>
      <c r="DF56">
        <v>39</v>
      </c>
      <c r="DG56" t="s">
        <v>196</v>
      </c>
      <c r="DK56" s="1" t="str">
        <f t="shared" si="17"/>
        <v>M_hat_157 = (eye(N)-B_hat_157)'*(eye(N)-B_hat_157);</v>
      </c>
      <c r="DQ56" s="1" t="str">
        <f t="shared" si="18"/>
        <v>synthetic_control_sp_157 = a_hat_157(1)+B_hat_157(1,:)*Y_157;</v>
      </c>
      <c r="DW56" s="1" t="s">
        <v>93</v>
      </c>
      <c r="EA56">
        <v>23</v>
      </c>
      <c r="EB56" s="1" t="str">
        <f>"synthetic_control_sp_"&amp;EA56&amp;"(T+s) = Y_"&amp;EA56&amp;"(1,T+s)-alpha1_hat_vec_"&amp;EA56&amp;"(s);"</f>
        <v>synthetic_control_sp_23(T+s) = Y_23(1,T+s)-alpha1_hat_vec_23(s);</v>
      </c>
      <c r="EL56" s="1" t="str">
        <f t="shared" si="19"/>
        <v>synthetic_control_157=synthetic_control_157'</v>
      </c>
      <c r="EQ56" s="1" t="str">
        <f t="shared" si="20"/>
        <v>synthetic_control_sp_157=synthetic_control_sp_157'</v>
      </c>
      <c r="EV56" s="1" t="str">
        <f t="shared" si="21"/>
        <v>tratado_157=tratado_157'</v>
      </c>
      <c r="EZ56" s="1" t="str">
        <f t="shared" si="27"/>
        <v>xlswrite('G:\Mi unidad\1. PROYECTOS TELLO 2022\SCM SPILL OVERS\outputs\pobreza\distancia_centro_salud\1%\simulacion_2\synthetic_control_outputs.xlsx',synthetic_control_157,157)</v>
      </c>
      <c r="FG56" s="1" t="str">
        <f t="shared" si="28"/>
        <v>xlswrite('G:\Mi unidad\1. PROYECTOS TELLO 2022\SCM SPILL OVERS\outputs\pobreza\informalidad\1%\simulacion_2\synthetic_control_outputs.xlsx',synthetic_control_157,157)</v>
      </c>
      <c r="FM56" s="1" t="str">
        <f t="shared" si="29"/>
        <v>xlswrite('G:\Mi unidad\1. PROYECTOS TELLO 2022\SCM SPILL OVERS\outputs\pobreza\densidad\1%\simulacion_2\synthetic_control_outputs.xlsx',synthetic_control_157,157)</v>
      </c>
      <c r="FT56" s="1" t="str">
        <f t="shared" si="30"/>
        <v>xlswrite('G:\Mi unidad\1. PROYECTOS TELLO 2022\SCM SPILL OVERS\outputs\pobreza\bajo_niv_educ\1%\simulacion_2\synthetic_control_outputs.xlsx',synthetic_control_157,157)</v>
      </c>
      <c r="FZ56" s="1" t="str">
        <f t="shared" si="31"/>
        <v>xlswrite('G:\Mi unidad\1. PROYECTOS TELLO 2022\SCM SPILL OVERS\outputs\pobreza\bajo_ingreso\1%\simulacion_2\synthetic_control_outputs.xlsx',synthetic_control_157,157)</v>
      </c>
      <c r="GF56" s="1" t="str">
        <f t="shared" si="32"/>
        <v>xlswrite('G:\Mi unidad\1. PROYECTOS TELLO 2022\SCM SPILL OVERS\outputs\pobreza\densidad_g\1%\simulacion_2\synthetic_control_outputs.xlsx',synthetic_control_157,157)</v>
      </c>
      <c r="GN56" s="1" t="str">
        <f t="shared" si="33"/>
        <v>xlswrite('G:\Mi unidad\1. PROYECTOS TELLO 2022\SCM SPILL OVERS\outputs\pobreza\alimentos\1%\simulacion_2\synthetic_control_outputs.xlsx',synthetic_control_157,157);</v>
      </c>
      <c r="GU56" s="1" t="str">
        <f t="shared" si="34"/>
        <v>xlswrite('G:\Mi unidad\1. PROYECTOS TELLO 2022\SCM SPILL OVERS\outputs\pobreza\jefe_hogar\1%\simulacion_2\synthetic_control_outputs.xlsx',synthetic_control_157,157);</v>
      </c>
      <c r="HA56" s="1" t="str">
        <f t="shared" si="35"/>
        <v>xlswrite('G:\Mi unidad\1. PROYECTOS TELLO 2022\SCM SPILL OVERS\outputs\pobreza\mujeres\1%\simulacion_2\synthetic_control_outputs.xlsx',synthetic_control_157,157);</v>
      </c>
      <c r="HG56" s="1" t="str">
        <f t="shared" si="36"/>
        <v>xlswrite('G:\Mi unidad\1. PROYECTOS TELLO 2022\SCM SPILL OVERS\outputs\pobreza\criminalidad\1%\simulacion_2\synthetic_control_outputs.xlsx',synthetic_control_157,157);</v>
      </c>
      <c r="HN56">
        <v>18</v>
      </c>
      <c r="HO56" t="s">
        <v>18</v>
      </c>
      <c r="HU56">
        <v>27</v>
      </c>
      <c r="HV56" t="s">
        <v>18</v>
      </c>
      <c r="IB56">
        <v>39</v>
      </c>
      <c r="IC56" t="str">
        <f>"xlswrite('G:\Mi unidad\1. PROYECTOS TELLO 2022\SCM SPILL OVERS\outputs\pobreza\bajo_niv_educ\1%\simulacion_2\output_tests.xlsx',spillover_test_"&amp;IB56&amp;"','sp_test_"&amp;IB56&amp;"');"</f>
        <v>xlswrite('G:\Mi unidad\1. PROYECTOS TELLO 2022\SCM SPILL OVERS\outputs\pobreza\bajo_niv_educ\1%\simulacion_2\output_tests.xlsx',spillover_test_39','sp_test_39');</v>
      </c>
      <c r="IP56">
        <v>39</v>
      </c>
      <c r="IQ56" t="str">
        <f>"xlswrite('G:\Mi unidad\1. PROYECTOS TELLO 2022\SCM SPILL OVERS\outputs\pobreza\bajo_ingreso\1%\simulacion_2\output_tests.xlsx',spillover_test_"&amp;IP56&amp;"','sp_test_"&amp;IP56&amp;"');"</f>
        <v>xlswrite('G:\Mi unidad\1. PROYECTOS TELLO 2022\SCM SPILL OVERS\outputs\pobreza\bajo_ingreso\1%\simulacion_2\output_tests.xlsx',spillover_test_39','sp_test_39');</v>
      </c>
      <c r="JB56">
        <v>39</v>
      </c>
      <c r="JC56" t="str">
        <f>"xlswrite('G:\Mi unidad\1. PROYECTOS TELLO 2022\SCM SPILL OVERS\outputs\pobreza\densidad\1%\simulacion_2\output_tests.xlsx',spillover_test_"&amp;JB56&amp;"','sp_test_"&amp;JB56&amp;"');"</f>
        <v>xlswrite('G:\Mi unidad\1. PROYECTOS TELLO 2022\SCM SPILL OVERS\outputs\pobreza\densidad\1%\simulacion_2\output_tests.xlsx',spillover_test_39','sp_test_39');</v>
      </c>
      <c r="JN56">
        <v>39</v>
      </c>
      <c r="JO56" t="str">
        <f>"xlswrite('G:\Mi unidad\1. PROYECTOS TELLO 2022\SCM SPILL OVERS\outputs\pobreza\densidad_g\1%\simulacion_2\output_tests.xlsx',spillover_test_"&amp;JN56&amp;"','sp_test_"&amp;JN56&amp;"');"</f>
        <v>xlswrite('G:\Mi unidad\1. PROYECTOS TELLO 2022\SCM SPILL OVERS\outputs\pobreza\densidad_g\1%\simulacion_2\output_tests.xlsx',spillover_test_39','sp_test_39');</v>
      </c>
      <c r="JZ56">
        <v>39</v>
      </c>
      <c r="KA56" t="str">
        <f>"xlswrite('G:\Mi unidad\1. PROYECTOS TELLO 2022\SCM SPILL OVERS\outputs\pobreza\distancia_centro_salud\1%\simulacion_2\output_tests.xlsx',spillover_test_"&amp;JZ56&amp;"','sp_test_"&amp;JZ56&amp;"');"</f>
        <v>xlswrite('G:\Mi unidad\1. PROYECTOS TELLO 2022\SCM SPILL OVERS\outputs\pobreza\distancia_centro_salud\1%\simulacion_2\output_tests.xlsx',spillover_test_39','sp_test_39');</v>
      </c>
      <c r="KM56">
        <v>39</v>
      </c>
      <c r="KN56" t="str">
        <f>"xlswrite('G:\Mi unidad\1. PROYECTOS TELLO 2022\SCM SPILL OVERS\outputs\pobreza\informalidad\1%\simulacion_2\output_tests.xlsx',spillover_test_"&amp;KM56&amp;"','sp_test_"&amp;KM56&amp;"');"</f>
        <v>xlswrite('G:\Mi unidad\1. PROYECTOS TELLO 2022\SCM SPILL OVERS\outputs\pobreza\informalidad\1%\simulacion_2\output_tests.xlsx',spillover_test_39','sp_test_39');</v>
      </c>
      <c r="KZ56">
        <v>39</v>
      </c>
      <c r="LA56" t="str">
        <f>"xlswrite('G:\Mi unidad\1. PROYECTOS TELLO 2022\SCM SPILL OVERS\outputs\pobreza\alimentos\1%\simulacion_2\output_tests.xlsx',spillover_test_"&amp;KZ56&amp;"','sp_test_"&amp;KZ56&amp;"');"</f>
        <v>xlswrite('G:\Mi unidad\1. PROYECTOS TELLO 2022\SCM SPILL OVERS\outputs\pobreza\alimentos\1%\simulacion_2\output_tests.xlsx',spillover_test_39','sp_test_39');</v>
      </c>
      <c r="LG56">
        <v>39</v>
      </c>
      <c r="LH56" t="str">
        <f>"xlswrite('G:\Mi unidad\1. PROYECTOS TELLO 2022\SCM SPILL OVERS\outputs\pobreza\jefe_hogar\1%\simulacion_2\output_tests.xlsx',spillover_test_"&amp;LG56&amp;"','sp_test_"&amp;LG56&amp;"');"</f>
        <v>xlswrite('G:\Mi unidad\1. PROYECTOS TELLO 2022\SCM SPILL OVERS\outputs\pobreza\jefe_hogar\1%\simulacion_2\output_tests.xlsx',spillover_test_39','sp_test_39');</v>
      </c>
      <c r="LN56">
        <v>39</v>
      </c>
      <c r="LO56" t="str">
        <f>"xlswrite('G:\Mi unidad\1. PROYECTOS TELLO 2022\SCM SPILL OVERS\outputs\pobreza\mujeres\1%\simulacion_2\output_tests.xlsx',spillover_test_"&amp;LN56&amp;"','sp_test_"&amp;LN56&amp;"');"</f>
        <v>xlswrite('G:\Mi unidad\1. PROYECTOS TELLO 2022\SCM SPILL OVERS\outputs\pobreza\mujeres\1%\simulacion_2\output_tests.xlsx',spillover_test_39','sp_test_39');</v>
      </c>
      <c r="LZ56">
        <v>39</v>
      </c>
      <c r="MA56" t="str">
        <f>"xlswrite('G:\Mi unidad\1. PROYECTOS TELLO 2022\SCM SPILL OVERS\outputs\pobreza\criminalidad\1%\simulacion_2\output_tests.xlsx',spillover_test_"&amp;LZ56&amp;"','sp_test_"&amp;LZ56&amp;"');"</f>
        <v>xlswrite('G:\Mi unidad\1. PROYECTOS TELLO 2022\SCM SPILL OVERS\outputs\pobreza\criminalidad\1%\simulacion_2\output_tests.xlsx',spillover_test_39','sp_test_39');</v>
      </c>
    </row>
    <row r="57" spans="1:339" x14ac:dyDescent="0.3">
      <c r="A57">
        <v>158</v>
      </c>
      <c r="B57" s="1" t="str">
        <f t="shared" si="11"/>
        <v>[data_158,provincias_158,~] = xlsread('BD_pobre_est_1_provincia_158.xlsx');</v>
      </c>
      <c r="E57" s="1" t="str">
        <f t="shared" si="12"/>
        <v>provincia_158 = unique(provincias_158(2:end,1));</v>
      </c>
      <c r="O57" s="1" t="str">
        <f t="shared" si="13"/>
        <v>pobreza_158 = reshape(data_158(:,2),T+S,N);</v>
      </c>
      <c r="T57" s="1" t="str">
        <f t="shared" si="14"/>
        <v xml:space="preserve">pobreza_158 = pobreza_158'; </v>
      </c>
      <c r="X57" s="1" t="str">
        <f t="shared" si="15"/>
        <v>tratado_158 = pobreza_158(1,:);</v>
      </c>
      <c r="AC57" s="1" t="str">
        <f t="shared" si="26"/>
        <v>pobreza_158(1,:) = [];</v>
      </c>
      <c r="AI57" s="1" t="str">
        <f t="shared" si="0"/>
        <v>pobreza_158 = [tratado_158;pobreza_158];</v>
      </c>
      <c r="AN57" s="1" t="str">
        <f t="shared" si="22"/>
        <v>Y_158 = pobreza_158; % outcome matrix</v>
      </c>
      <c r="AS57" s="1" t="str">
        <f t="shared" si="23"/>
        <v>Y_pre_158 = Y_158(:,1:T);</v>
      </c>
      <c r="AW57" s="1" t="str">
        <f t="shared" si="24"/>
        <v>Y_post_158 = Y_158(:,T+1:end);</v>
      </c>
      <c r="BA57" s="1" t="str">
        <f t="shared" si="25"/>
        <v>[a_hat_158,B_hat_158] = scm_batch(Y_pre_158);</v>
      </c>
      <c r="BF57" s="1" t="str">
        <f t="shared" si="16"/>
        <v>synthetic_control_158 = a_hat_158(1)+B_hat_158(1,:)*Y_158;</v>
      </c>
      <c r="BL57">
        <v>41</v>
      </c>
      <c r="BM57" s="1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197</v>
      </c>
      <c r="CV57">
        <v>41</v>
      </c>
      <c r="CW57" t="s">
        <v>198</v>
      </c>
      <c r="DA57">
        <v>41</v>
      </c>
      <c r="DB57" t="s">
        <v>198</v>
      </c>
      <c r="DF57">
        <v>41</v>
      </c>
      <c r="DG57" t="s">
        <v>198</v>
      </c>
      <c r="DK57" s="1" t="str">
        <f t="shared" si="17"/>
        <v>M_hat_158 = (eye(N)-B_hat_158)'*(eye(N)-B_hat_158);</v>
      </c>
      <c r="DQ57" s="1" t="str">
        <f t="shared" si="18"/>
        <v>synthetic_control_sp_158 = a_hat_158(1)+B_hat_158(1,:)*Y_158;</v>
      </c>
      <c r="DW57" s="1" t="s">
        <v>94</v>
      </c>
      <c r="EA57">
        <v>23</v>
      </c>
      <c r="EB57" s="3" t="s">
        <v>18</v>
      </c>
      <c r="EL57" s="1" t="str">
        <f t="shared" si="19"/>
        <v>synthetic_control_158=synthetic_control_158'</v>
      </c>
      <c r="EQ57" s="1" t="str">
        <f t="shared" si="20"/>
        <v>synthetic_control_sp_158=synthetic_control_sp_158'</v>
      </c>
      <c r="EV57" s="1" t="str">
        <f t="shared" si="21"/>
        <v>tratado_158=tratado_158'</v>
      </c>
      <c r="EZ57" s="1" t="str">
        <f t="shared" si="27"/>
        <v>xlswrite('G:\Mi unidad\1. PROYECTOS TELLO 2022\SCM SPILL OVERS\outputs\pobreza\distancia_centro_salud\1%\simulacion_2\synthetic_control_outputs.xlsx',synthetic_control_158,158)</v>
      </c>
      <c r="FG57" s="1" t="str">
        <f t="shared" si="28"/>
        <v>xlswrite('G:\Mi unidad\1. PROYECTOS TELLO 2022\SCM SPILL OVERS\outputs\pobreza\informalidad\1%\simulacion_2\synthetic_control_outputs.xlsx',synthetic_control_158,158)</v>
      </c>
      <c r="FM57" s="1" t="str">
        <f t="shared" si="29"/>
        <v>xlswrite('G:\Mi unidad\1. PROYECTOS TELLO 2022\SCM SPILL OVERS\outputs\pobreza\densidad\1%\simulacion_2\synthetic_control_outputs.xlsx',synthetic_control_158,158)</v>
      </c>
      <c r="FT57" s="1" t="str">
        <f t="shared" si="30"/>
        <v>xlswrite('G:\Mi unidad\1. PROYECTOS TELLO 2022\SCM SPILL OVERS\outputs\pobreza\bajo_niv_educ\1%\simulacion_2\synthetic_control_outputs.xlsx',synthetic_control_158,158)</v>
      </c>
      <c r="FZ57" s="1" t="str">
        <f t="shared" si="31"/>
        <v>xlswrite('G:\Mi unidad\1. PROYECTOS TELLO 2022\SCM SPILL OVERS\outputs\pobreza\bajo_ingreso\1%\simulacion_2\synthetic_control_outputs.xlsx',synthetic_control_158,158)</v>
      </c>
      <c r="GF57" s="1" t="str">
        <f t="shared" si="32"/>
        <v>xlswrite('G:\Mi unidad\1. PROYECTOS TELLO 2022\SCM SPILL OVERS\outputs\pobreza\densidad_g\1%\simulacion_2\synthetic_control_outputs.xlsx',synthetic_control_158,158)</v>
      </c>
      <c r="GN57" s="1" t="str">
        <f t="shared" si="33"/>
        <v>xlswrite('G:\Mi unidad\1. PROYECTOS TELLO 2022\SCM SPILL OVERS\outputs\pobreza\alimentos\1%\simulacion_2\synthetic_control_outputs.xlsx',synthetic_control_158,158);</v>
      </c>
      <c r="GU57" s="1" t="str">
        <f t="shared" si="34"/>
        <v>xlswrite('G:\Mi unidad\1. PROYECTOS TELLO 2022\SCM SPILL OVERS\outputs\pobreza\jefe_hogar\1%\simulacion_2\synthetic_control_outputs.xlsx',synthetic_control_158,158);</v>
      </c>
      <c r="HA57" s="1" t="str">
        <f t="shared" si="35"/>
        <v>xlswrite('G:\Mi unidad\1. PROYECTOS TELLO 2022\SCM SPILL OVERS\outputs\pobreza\mujeres\1%\simulacion_2\synthetic_control_outputs.xlsx',synthetic_control_158,158);</v>
      </c>
      <c r="HG57" s="1" t="str">
        <f t="shared" si="36"/>
        <v>xlswrite('G:\Mi unidad\1. PROYECTOS TELLO 2022\SCM SPILL OVERS\outputs\pobreza\criminalidad\1%\simulacion_2\synthetic_control_outputs.xlsx',synthetic_control_158,158);</v>
      </c>
      <c r="HN57">
        <v>23</v>
      </c>
      <c r="HO57" t="str">
        <f>"p_value_vec_"&amp;HN57&amp;" = zeros(1,S);"</f>
        <v>p_value_vec_23 = zeros(1,S);</v>
      </c>
      <c r="HU57">
        <v>38</v>
      </c>
      <c r="HV57" t="str">
        <f>"spillover_test_"&amp;HU57&amp;" = zeros(1,S);"</f>
        <v>spillover_test_38 = zeros(1,S);</v>
      </c>
      <c r="IB57">
        <v>41</v>
      </c>
      <c r="IC57" t="str">
        <f>"xlswrite('G:\Mi unidad\1. PROYECTOS TELLO 2022\SCM SPILL OVERS\outputs\pobreza\bajo_niv_educ\1%\simulacion_2\output_tests.xlsx',lb_vec_"&amp;IB57&amp;"','lb_vec_"&amp;IB57&amp;"');"</f>
        <v>xlswrite('G:\Mi unidad\1. PROYECTOS TELLO 2022\SCM SPILL OVERS\outputs\pobreza\bajo_niv_educ\1%\simulacion_2\output_tests.xlsx',lb_vec_41','lb_vec_41');</v>
      </c>
      <c r="IP57">
        <v>41</v>
      </c>
      <c r="IQ57" t="str">
        <f>"xlswrite('G:\Mi unidad\1. PROYECTOS TELLO 2022\SCM SPILL OVERS\outputs\pobreza\bajo_ingreso\1%\simulacion_2\output_tests.xlsx',lb_vec_"&amp;IP57&amp;"','lb_vec_"&amp;IP57&amp;"');"</f>
        <v>xlswrite('G:\Mi unidad\1. PROYECTOS TELLO 2022\SCM SPILL OVERS\outputs\pobreza\bajo_ingreso\1%\simulacion_2\output_tests.xlsx',lb_vec_41','lb_vec_41');</v>
      </c>
      <c r="JB57">
        <v>41</v>
      </c>
      <c r="JC57" t="str">
        <f>"xlswrite('G:\Mi unidad\1. PROYECTOS TELLO 2022\SCM SPILL OVERS\outputs\pobreza\densidad\1%\simulacion_2\output_tests.xlsx',lb_vec_"&amp;JB57&amp;"','lb_vec_"&amp;JB57&amp;"');"</f>
        <v>xlswrite('G:\Mi unidad\1. PROYECTOS TELLO 2022\SCM SPILL OVERS\outputs\pobreza\densidad\1%\simulacion_2\output_tests.xlsx',lb_vec_41','lb_vec_41');</v>
      </c>
      <c r="JN57">
        <v>41</v>
      </c>
      <c r="JO57" t="str">
        <f>"xlswrite('G:\Mi unidad\1. PROYECTOS TELLO 2022\SCM SPILL OVERS\outputs\pobreza\densidad_g\1%\simulacion_2\output_tests.xlsx',lb_vec_"&amp;JN57&amp;"','lb_vec_"&amp;JN57&amp;"');"</f>
        <v>xlswrite('G:\Mi unidad\1. PROYECTOS TELLO 2022\SCM SPILL OVERS\outputs\pobreza\densidad_g\1%\simulacion_2\output_tests.xlsx',lb_vec_41','lb_vec_41');</v>
      </c>
      <c r="JZ57">
        <v>41</v>
      </c>
      <c r="KA57" t="str">
        <f>"xlswrite('G:\Mi unidad\1. PROYECTOS TELLO 2022\SCM SPILL OVERS\outputs\pobreza\distancia_centro_salud\1%\simulacion_2\output_tests.xlsx',lb_vec_"&amp;JZ57&amp;"','lb_vec_"&amp;JZ57&amp;"');"</f>
        <v>xlswrite('G:\Mi unidad\1. PROYECTOS TELLO 2022\SCM SPILL OVERS\outputs\pobreza\distancia_centro_salud\1%\simulacion_2\output_tests.xlsx',lb_vec_41','lb_vec_41');</v>
      </c>
      <c r="KM57">
        <v>41</v>
      </c>
      <c r="KN57" t="str">
        <f>"xlswrite('G:\Mi unidad\1. PROYECTOS TELLO 2022\SCM SPILL OVERS\outputs\pobreza\informalidad\1%\simulacion_2\output_tests.xlsx',lb_vec_"&amp;KM57&amp;"','lb_vec_"&amp;KM57&amp;"');"</f>
        <v>xlswrite('G:\Mi unidad\1. PROYECTOS TELLO 2022\SCM SPILL OVERS\outputs\pobreza\informalidad\1%\simulacion_2\output_tests.xlsx',lb_vec_41','lb_vec_41');</v>
      </c>
      <c r="KZ57">
        <v>41</v>
      </c>
      <c r="LA57" t="str">
        <f>"xlswrite('G:\Mi unidad\1. PROYECTOS TELLO 2022\SCM SPILL OVERS\outputs\pobreza\alimentos\1%\simulacion_2\output_tests.xlsx',lb_vec_"&amp;KZ57&amp;"','lb_vec_"&amp;KZ57&amp;"');"</f>
        <v>xlswrite('G:\Mi unidad\1. PROYECTOS TELLO 2022\SCM SPILL OVERS\outputs\pobreza\alimentos\1%\simulacion_2\output_tests.xlsx',lb_vec_41','lb_vec_41');</v>
      </c>
      <c r="LG57">
        <v>41</v>
      </c>
      <c r="LH57" t="str">
        <f>"xlswrite('G:\Mi unidad\1. PROYECTOS TELLO 2022\SCM SPILL OVERS\outputs\pobreza\jefe_hogar\1%\simulacion_2\output_tests.xlsx',lb_vec_"&amp;LG57&amp;"','lb_vec_"&amp;LG57&amp;"');"</f>
        <v>xlswrite('G:\Mi unidad\1. PROYECTOS TELLO 2022\SCM SPILL OVERS\outputs\pobreza\jefe_hogar\1%\simulacion_2\output_tests.xlsx',lb_vec_41','lb_vec_41');</v>
      </c>
      <c r="LN57">
        <v>41</v>
      </c>
      <c r="LO57" t="str">
        <f>"xlswrite('G:\Mi unidad\1. PROYECTOS TELLO 2022\SCM SPILL OVERS\outputs\pobreza\mujeres\1%\simulacion_2\output_tests.xlsx',lb_vec_"&amp;LN57&amp;"','lb_vec_"&amp;LN57&amp;"');"</f>
        <v>xlswrite('G:\Mi unidad\1. PROYECTOS TELLO 2022\SCM SPILL OVERS\outputs\pobreza\mujeres\1%\simulacion_2\output_tests.xlsx',lb_vec_41','lb_vec_41');</v>
      </c>
      <c r="LZ57">
        <v>41</v>
      </c>
      <c r="MA57" t="str">
        <f>"xlswrite('G:\Mi unidad\1. PROYECTOS TELLO 2022\SCM SPILL OVERS\outputs\pobreza\criminalidad\1%\simulacion_2\output_tests.xlsx',lb_vec_"&amp;LZ57&amp;"','lb_vec_"&amp;LZ57&amp;"');"</f>
        <v>xlswrite('G:\Mi unidad\1. PROYECTOS TELLO 2022\SCM SPILL OVERS\outputs\pobreza\criminalidad\1%\simulacion_2\output_tests.xlsx',lb_vec_41','lb_vec_41');</v>
      </c>
    </row>
    <row r="58" spans="1:339" x14ac:dyDescent="0.3">
      <c r="A58">
        <v>159</v>
      </c>
      <c r="B58" s="1" t="str">
        <f t="shared" si="11"/>
        <v>[data_159,provincias_159,~] = xlsread('BD_pobre_est_1_provincia_159.xlsx');</v>
      </c>
      <c r="E58" s="1" t="str">
        <f t="shared" si="12"/>
        <v>provincia_159 = unique(provincias_159(2:end,1));</v>
      </c>
      <c r="O58" s="1" t="str">
        <f t="shared" si="13"/>
        <v>pobreza_159 = reshape(data_159(:,2),T+S,N);</v>
      </c>
      <c r="T58" s="1" t="str">
        <f t="shared" si="14"/>
        <v xml:space="preserve">pobreza_159 = pobreza_159'; </v>
      </c>
      <c r="X58" s="1" t="str">
        <f t="shared" si="15"/>
        <v>tratado_159 = pobreza_159(1,:);</v>
      </c>
      <c r="AC58" s="1" t="str">
        <f t="shared" si="26"/>
        <v>pobreza_159(1,:) = [];</v>
      </c>
      <c r="AI58" s="1" t="str">
        <f t="shared" si="0"/>
        <v>pobreza_159 = [tratado_159;pobreza_159];</v>
      </c>
      <c r="AN58" s="1" t="str">
        <f t="shared" si="22"/>
        <v>Y_159 = pobreza_159; % outcome matrix</v>
      </c>
      <c r="AS58" s="1" t="str">
        <f t="shared" si="23"/>
        <v>Y_pre_159 = Y_159(:,1:T);</v>
      </c>
      <c r="AW58" s="1" t="str">
        <f t="shared" si="24"/>
        <v>Y_post_159 = Y_159(:,T+1:end);</v>
      </c>
      <c r="BA58" s="1" t="str">
        <f t="shared" si="25"/>
        <v>[a_hat_159,B_hat_159] = scm_batch(Y_pre_159);</v>
      </c>
      <c r="BF58" s="1" t="str">
        <f t="shared" si="16"/>
        <v>synthetic_control_159 = a_hat_159(1)+B_hat_159(1,:)*Y_159;</v>
      </c>
      <c r="BL58">
        <v>41</v>
      </c>
      <c r="BM58" s="1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199</v>
      </c>
      <c r="CV58">
        <v>41</v>
      </c>
      <c r="CW58" t="s">
        <v>197</v>
      </c>
      <c r="DA58">
        <v>41</v>
      </c>
      <c r="DB58" t="s">
        <v>197</v>
      </c>
      <c r="DF58">
        <v>41</v>
      </c>
      <c r="DG58" t="s">
        <v>197</v>
      </c>
      <c r="DK58" s="1" t="str">
        <f t="shared" si="17"/>
        <v>M_hat_159 = (eye(N)-B_hat_159)'*(eye(N)-B_hat_159);</v>
      </c>
      <c r="DQ58" s="1" t="str">
        <f t="shared" si="18"/>
        <v>synthetic_control_sp_159 = a_hat_159(1)+B_hat_159(1,:)*Y_159;</v>
      </c>
      <c r="DW58" s="1" t="s">
        <v>95</v>
      </c>
      <c r="EA58">
        <v>26</v>
      </c>
      <c r="EB58" s="3" t="str">
        <f>"%PROVINCIA "&amp;EA58</f>
        <v>%PROVINCIA 26</v>
      </c>
      <c r="EL58" s="1" t="str">
        <f t="shared" si="19"/>
        <v>synthetic_control_159=synthetic_control_159'</v>
      </c>
      <c r="EQ58" s="1" t="str">
        <f t="shared" si="20"/>
        <v>synthetic_control_sp_159=synthetic_control_sp_159'</v>
      </c>
      <c r="EV58" s="1" t="str">
        <f t="shared" si="21"/>
        <v>tratado_159=tratado_159'</v>
      </c>
      <c r="EZ58" s="1" t="str">
        <f t="shared" si="27"/>
        <v>xlswrite('G:\Mi unidad\1. PROYECTOS TELLO 2022\SCM SPILL OVERS\outputs\pobreza\distancia_centro_salud\1%\simulacion_2\synthetic_control_outputs.xlsx',synthetic_control_159,159)</v>
      </c>
      <c r="FG58" s="1" t="str">
        <f t="shared" si="28"/>
        <v>xlswrite('G:\Mi unidad\1. PROYECTOS TELLO 2022\SCM SPILL OVERS\outputs\pobreza\informalidad\1%\simulacion_2\synthetic_control_outputs.xlsx',synthetic_control_159,159)</v>
      </c>
      <c r="FM58" s="1" t="str">
        <f t="shared" si="29"/>
        <v>xlswrite('G:\Mi unidad\1. PROYECTOS TELLO 2022\SCM SPILL OVERS\outputs\pobreza\densidad\1%\simulacion_2\synthetic_control_outputs.xlsx',synthetic_control_159,159)</v>
      </c>
      <c r="FT58" s="1" t="str">
        <f t="shared" si="30"/>
        <v>xlswrite('G:\Mi unidad\1. PROYECTOS TELLO 2022\SCM SPILL OVERS\outputs\pobreza\bajo_niv_educ\1%\simulacion_2\synthetic_control_outputs.xlsx',synthetic_control_159,159)</v>
      </c>
      <c r="FZ58" s="1" t="str">
        <f t="shared" si="31"/>
        <v>xlswrite('G:\Mi unidad\1. PROYECTOS TELLO 2022\SCM SPILL OVERS\outputs\pobreza\bajo_ingreso\1%\simulacion_2\synthetic_control_outputs.xlsx',synthetic_control_159,159)</v>
      </c>
      <c r="GF58" s="1" t="str">
        <f t="shared" si="32"/>
        <v>xlswrite('G:\Mi unidad\1. PROYECTOS TELLO 2022\SCM SPILL OVERS\outputs\pobreza\densidad_g\1%\simulacion_2\synthetic_control_outputs.xlsx',synthetic_control_159,159)</v>
      </c>
      <c r="GN58" s="1" t="str">
        <f t="shared" si="33"/>
        <v>xlswrite('G:\Mi unidad\1. PROYECTOS TELLO 2022\SCM SPILL OVERS\outputs\pobreza\alimentos\1%\simulacion_2\synthetic_control_outputs.xlsx',synthetic_control_159,159);</v>
      </c>
      <c r="GU58" s="1" t="str">
        <f t="shared" si="34"/>
        <v>xlswrite('G:\Mi unidad\1. PROYECTOS TELLO 2022\SCM SPILL OVERS\outputs\pobreza\jefe_hogar\1%\simulacion_2\synthetic_control_outputs.xlsx',synthetic_control_159,159);</v>
      </c>
      <c r="HA58" s="1" t="str">
        <f t="shared" si="35"/>
        <v>xlswrite('G:\Mi unidad\1. PROYECTOS TELLO 2022\SCM SPILL OVERS\outputs\pobreza\mujeres\1%\simulacion_2\synthetic_control_outputs.xlsx',synthetic_control_159,159);</v>
      </c>
      <c r="HG58" s="1" t="str">
        <f t="shared" si="36"/>
        <v>xlswrite('G:\Mi unidad\1. PROYECTOS TELLO 2022\SCM SPILL OVERS\outputs\pobreza\criminalidad\1%\simulacion_2\synthetic_control_outputs.xlsx',synthetic_control_159,159);</v>
      </c>
      <c r="HN58">
        <v>23</v>
      </c>
      <c r="HO58" t="str">
        <f>"lb_vec_"&amp;HN58&amp;" = zeros(1,S);"</f>
        <v>lb_vec_23 = zeros(1,S);</v>
      </c>
      <c r="HU58">
        <v>38</v>
      </c>
      <c r="HV58" t="s">
        <v>35</v>
      </c>
      <c r="IB58">
        <v>41</v>
      </c>
      <c r="IC58" t="str">
        <f>"xlswrite('G:\Mi unidad\1. PROYECTOS TELLO 2022\SCM SPILL OVERS\outputs\pobreza\bajo_niv_educ\1%\simulacion_2\output_tests.xlsx',ub_vec_"&amp;IB58&amp;"','ub_vec_"&amp;IB58&amp;"');"</f>
        <v>xlswrite('G:\Mi unidad\1. PROYECTOS TELLO 2022\SCM SPILL OVERS\outputs\pobreza\bajo_niv_educ\1%\simulacion_2\output_tests.xlsx',ub_vec_41','ub_vec_41');</v>
      </c>
      <c r="IP58">
        <v>41</v>
      </c>
      <c r="IQ58" t="str">
        <f>"xlswrite('G:\Mi unidad\1. PROYECTOS TELLO 2022\SCM SPILL OVERS\outputs\pobreza\bajo_ingreso\1%\simulacion_2\output_tests.xlsx',ub_vec_"&amp;IP58&amp;"','ub_vec_"&amp;IP58&amp;"');"</f>
        <v>xlswrite('G:\Mi unidad\1. PROYECTOS TELLO 2022\SCM SPILL OVERS\outputs\pobreza\bajo_ingreso\1%\simulacion_2\output_tests.xlsx',ub_vec_41','ub_vec_41');</v>
      </c>
      <c r="JB58">
        <v>41</v>
      </c>
      <c r="JC58" t="str">
        <f>"xlswrite('G:\Mi unidad\1. PROYECTOS TELLO 2022\SCM SPILL OVERS\outputs\pobreza\densidad\1%\simulacion_2\output_tests.xlsx',ub_vec_"&amp;JB58&amp;"','ub_vec_"&amp;JB58&amp;"');"</f>
        <v>xlswrite('G:\Mi unidad\1. PROYECTOS TELLO 2022\SCM SPILL OVERS\outputs\pobreza\densidad\1%\simulacion_2\output_tests.xlsx',ub_vec_41','ub_vec_41');</v>
      </c>
      <c r="JN58">
        <v>41</v>
      </c>
      <c r="JO58" t="str">
        <f>"xlswrite('G:\Mi unidad\1. PROYECTOS TELLO 2022\SCM SPILL OVERS\outputs\pobreza\densidad_g\1%\simulacion_2\output_tests.xlsx',ub_vec_"&amp;JN58&amp;"','ub_vec_"&amp;JN58&amp;"');"</f>
        <v>xlswrite('G:\Mi unidad\1. PROYECTOS TELLO 2022\SCM SPILL OVERS\outputs\pobreza\densidad_g\1%\simulacion_2\output_tests.xlsx',ub_vec_41','ub_vec_41');</v>
      </c>
      <c r="JZ58">
        <v>41</v>
      </c>
      <c r="KA58" t="str">
        <f>"xlswrite('G:\Mi unidad\1. PROYECTOS TELLO 2022\SCM SPILL OVERS\outputs\pobreza\distancia_centro_salud\1%\simulacion_2\output_tests.xlsx',ub_vec_"&amp;JZ58&amp;"','ub_vec_"&amp;JZ58&amp;"');"</f>
        <v>xlswrite('G:\Mi unidad\1. PROYECTOS TELLO 2022\SCM SPILL OVERS\outputs\pobreza\distancia_centro_salud\1%\simulacion_2\output_tests.xlsx',ub_vec_41','ub_vec_41');</v>
      </c>
      <c r="KM58">
        <v>41</v>
      </c>
      <c r="KN58" t="str">
        <f>"xlswrite('G:\Mi unidad\1. PROYECTOS TELLO 2022\SCM SPILL OVERS\outputs\pobreza\informalidad\1%\simulacion_2\output_tests.xlsx',ub_vec_"&amp;KM58&amp;"','ub_vec_"&amp;KM58&amp;"');"</f>
        <v>xlswrite('G:\Mi unidad\1. PROYECTOS TELLO 2022\SCM SPILL OVERS\outputs\pobreza\informalidad\1%\simulacion_2\output_tests.xlsx',ub_vec_41','ub_vec_41');</v>
      </c>
      <c r="KZ58">
        <v>41</v>
      </c>
      <c r="LA58" t="str">
        <f>"xlswrite('G:\Mi unidad\1. PROYECTOS TELLO 2022\SCM SPILL OVERS\outputs\pobreza\alimentos\1%\simulacion_2\output_tests.xlsx',ub_vec_"&amp;KZ58&amp;"','ub_vec_"&amp;KZ58&amp;"');"</f>
        <v>xlswrite('G:\Mi unidad\1. PROYECTOS TELLO 2022\SCM SPILL OVERS\outputs\pobreza\alimentos\1%\simulacion_2\output_tests.xlsx',ub_vec_41','ub_vec_41');</v>
      </c>
      <c r="LG58">
        <v>41</v>
      </c>
      <c r="LH58" t="str">
        <f>"xlswrite('G:\Mi unidad\1. PROYECTOS TELLO 2022\SCM SPILL OVERS\outputs\pobreza\jefe_hogar\1%\simulacion_2\output_tests.xlsx',ub_vec_"&amp;LG58&amp;"','ub_vec_"&amp;LG58&amp;"');"</f>
        <v>xlswrite('G:\Mi unidad\1. PROYECTOS TELLO 2022\SCM SPILL OVERS\outputs\pobreza\jefe_hogar\1%\simulacion_2\output_tests.xlsx',ub_vec_41','ub_vec_41');</v>
      </c>
      <c r="LN58">
        <v>41</v>
      </c>
      <c r="LO58" t="str">
        <f>"xlswrite('G:\Mi unidad\1. PROYECTOS TELLO 2022\SCM SPILL OVERS\outputs\pobreza\mujeres\1%\simulacion_2\output_tests.xlsx',ub_vec_"&amp;LN58&amp;"','ub_vec_"&amp;LN58&amp;"');"</f>
        <v>xlswrite('G:\Mi unidad\1. PROYECTOS TELLO 2022\SCM SPILL OVERS\outputs\pobreza\mujeres\1%\simulacion_2\output_tests.xlsx',ub_vec_41','ub_vec_41');</v>
      </c>
      <c r="LZ58">
        <v>41</v>
      </c>
      <c r="MA58" t="str">
        <f>"xlswrite('G:\Mi unidad\1. PROYECTOS TELLO 2022\SCM SPILL OVERS\outputs\pobreza\criminalidad\1%\simulacion_2\output_tests.xlsx',ub_vec_"&amp;LZ58&amp;"','ub_vec_"&amp;LZ58&amp;"');"</f>
        <v>xlswrite('G:\Mi unidad\1. PROYECTOS TELLO 2022\SCM SPILL OVERS\outputs\pobreza\criminalidad\1%\simulacion_2\output_tests.xlsx',ub_vec_41','ub_vec_41');</v>
      </c>
    </row>
    <row r="59" spans="1:339" x14ac:dyDescent="0.3">
      <c r="A59">
        <v>162</v>
      </c>
      <c r="B59" s="1" t="str">
        <f t="shared" si="11"/>
        <v>[data_162,provincias_162,~] = xlsread('BD_pobre_est_1_provincia_162.xlsx');</v>
      </c>
      <c r="E59" s="1" t="str">
        <f t="shared" si="12"/>
        <v>provincia_162 = unique(provincias_162(2:end,1));</v>
      </c>
      <c r="O59" s="1" t="str">
        <f t="shared" si="13"/>
        <v>pobreza_162 = reshape(data_162(:,2),T+S,N);</v>
      </c>
      <c r="T59" s="1" t="str">
        <f t="shared" si="14"/>
        <v xml:space="preserve">pobreza_162 = pobreza_162'; </v>
      </c>
      <c r="X59" s="1" t="str">
        <f t="shared" si="15"/>
        <v>tratado_162 = pobreza_162(1,:);</v>
      </c>
      <c r="AC59" s="1" t="str">
        <f t="shared" si="26"/>
        <v>pobreza_162(1,:) = [];</v>
      </c>
      <c r="AI59" s="1" t="str">
        <f t="shared" si="0"/>
        <v>pobreza_162 = [tratado_162;pobreza_162];</v>
      </c>
      <c r="AN59" s="1" t="str">
        <f t="shared" si="22"/>
        <v>Y_162 = pobreza_162; % outcome matrix</v>
      </c>
      <c r="AS59" s="1" t="str">
        <f t="shared" si="23"/>
        <v>Y_pre_162 = Y_162(:,1:T);</v>
      </c>
      <c r="AW59" s="1" t="str">
        <f t="shared" si="24"/>
        <v>Y_post_162 = Y_162(:,T+1:end);</v>
      </c>
      <c r="BA59" s="1" t="str">
        <f t="shared" si="25"/>
        <v>[a_hat_162,B_hat_162] = scm_batch(Y_pre_162);</v>
      </c>
      <c r="BF59" s="1" t="str">
        <f t="shared" si="16"/>
        <v>synthetic_control_162 = a_hat_162(1)+B_hat_162(1,:)*Y_162;</v>
      </c>
      <c r="BL59">
        <v>41</v>
      </c>
      <c r="BM59" s="1" t="str">
        <f>"A_"&amp;BL57&amp;"(:,ind_"&amp;BL57&amp;" == 0) = [];"</f>
        <v>A_41(:,ind_41 == 0) = [];</v>
      </c>
      <c r="BR59">
        <v>41</v>
      </c>
      <c r="BS59" s="1" t="str">
        <f>"ind_"&amp;BR57&amp;" = xlsread('spillover_bajo_niv_educ_"&amp;BR57&amp;".xlsx')"</f>
        <v>ind_41 = xlsread('spillover_bajo_niv_educ_41.xlsx')</v>
      </c>
      <c r="BX59">
        <v>41</v>
      </c>
      <c r="BY59" s="1" t="str">
        <f>"ind_"&amp;BX57&amp;" = xlsread('spillover_bajo_ingreso_"&amp;BX57&amp;".xlsx')"</f>
        <v>ind_41 = xlsread('spillover_bajo_ingreso_41.xlsx')</v>
      </c>
      <c r="CD59">
        <v>41</v>
      </c>
      <c r="CE59" s="1" t="str">
        <f>"ind_"&amp;CD57&amp;" = xlsread('spillover_densidad_"&amp;CD57&amp;".xlsx')"</f>
        <v>ind_41 = xlsread('spillover_densidad_41.xlsx')</v>
      </c>
      <c r="CJ59">
        <v>41</v>
      </c>
      <c r="CK59" s="1" t="str">
        <f>"ind_"&amp;CJ57&amp;" = xlsread('spillover_tiempo_cs_"&amp;CJ57&amp;".xlsx')"</f>
        <v>ind_41 = xlsread('spillover_tiempo_cs_41.xlsx')</v>
      </c>
      <c r="CQ59">
        <v>41</v>
      </c>
      <c r="CR59" t="s">
        <v>195</v>
      </c>
      <c r="CV59">
        <v>41</v>
      </c>
      <c r="CW59" t="s">
        <v>200</v>
      </c>
      <c r="DA59">
        <v>41</v>
      </c>
      <c r="DB59" t="s">
        <v>201</v>
      </c>
      <c r="DF59">
        <v>41</v>
      </c>
      <c r="DG59" t="s">
        <v>202</v>
      </c>
      <c r="DK59" s="1" t="str">
        <f t="shared" si="17"/>
        <v>M_hat_162 = (eye(N)-B_hat_162)'*(eye(N)-B_hat_162);</v>
      </c>
      <c r="DQ59" s="1" t="str">
        <f t="shared" si="18"/>
        <v>synthetic_control_sp_162 = a_hat_162(1)+B_hat_162(1,:)*Y_162;</v>
      </c>
      <c r="DW59" s="1" t="s">
        <v>96</v>
      </c>
      <c r="EA59">
        <v>26</v>
      </c>
      <c r="EB59" s="3" t="s">
        <v>17</v>
      </c>
      <c r="EL59" s="1" t="str">
        <f t="shared" si="19"/>
        <v>synthetic_control_162=synthetic_control_162'</v>
      </c>
      <c r="EQ59" s="1" t="str">
        <f t="shared" si="20"/>
        <v>synthetic_control_sp_162=synthetic_control_sp_162'</v>
      </c>
      <c r="EV59" s="1" t="str">
        <f t="shared" si="21"/>
        <v>tratado_162=tratado_162'</v>
      </c>
      <c r="EZ59" s="1" t="str">
        <f t="shared" si="27"/>
        <v>xlswrite('G:\Mi unidad\1. PROYECTOS TELLO 2022\SCM SPILL OVERS\outputs\pobreza\distancia_centro_salud\1%\simulacion_2\synthetic_control_outputs.xlsx',synthetic_control_162,162)</v>
      </c>
      <c r="FG59" s="1" t="str">
        <f t="shared" si="28"/>
        <v>xlswrite('G:\Mi unidad\1. PROYECTOS TELLO 2022\SCM SPILL OVERS\outputs\pobreza\informalidad\1%\simulacion_2\synthetic_control_outputs.xlsx',synthetic_control_162,162)</v>
      </c>
      <c r="FM59" s="1" t="str">
        <f t="shared" si="29"/>
        <v>xlswrite('G:\Mi unidad\1. PROYECTOS TELLO 2022\SCM SPILL OVERS\outputs\pobreza\densidad\1%\simulacion_2\synthetic_control_outputs.xlsx',synthetic_control_162,162)</v>
      </c>
      <c r="FT59" s="1" t="str">
        <f t="shared" si="30"/>
        <v>xlswrite('G:\Mi unidad\1. PROYECTOS TELLO 2022\SCM SPILL OVERS\outputs\pobreza\bajo_niv_educ\1%\simulacion_2\synthetic_control_outputs.xlsx',synthetic_control_162,162)</v>
      </c>
      <c r="FZ59" s="1" t="str">
        <f t="shared" si="31"/>
        <v>xlswrite('G:\Mi unidad\1. PROYECTOS TELLO 2022\SCM SPILL OVERS\outputs\pobreza\bajo_ingreso\1%\simulacion_2\synthetic_control_outputs.xlsx',synthetic_control_162,162)</v>
      </c>
      <c r="GF59" s="1" t="str">
        <f t="shared" si="32"/>
        <v>xlswrite('G:\Mi unidad\1. PROYECTOS TELLO 2022\SCM SPILL OVERS\outputs\pobreza\densidad_g\1%\simulacion_2\synthetic_control_outputs.xlsx',synthetic_control_162,162)</v>
      </c>
      <c r="GN59" s="1" t="str">
        <f t="shared" si="33"/>
        <v>xlswrite('G:\Mi unidad\1. PROYECTOS TELLO 2022\SCM SPILL OVERS\outputs\pobreza\alimentos\1%\simulacion_2\synthetic_control_outputs.xlsx',synthetic_control_162,162);</v>
      </c>
      <c r="GU59" s="1" t="str">
        <f t="shared" si="34"/>
        <v>xlswrite('G:\Mi unidad\1. PROYECTOS TELLO 2022\SCM SPILL OVERS\outputs\pobreza\jefe_hogar\1%\simulacion_2\synthetic_control_outputs.xlsx',synthetic_control_162,162);</v>
      </c>
      <c r="HA59" s="1" t="str">
        <f t="shared" si="35"/>
        <v>xlswrite('G:\Mi unidad\1. PROYECTOS TELLO 2022\SCM SPILL OVERS\outputs\pobreza\mujeres\1%\simulacion_2\synthetic_control_outputs.xlsx',synthetic_control_162,162);</v>
      </c>
      <c r="HG59" s="1" t="str">
        <f t="shared" si="36"/>
        <v>xlswrite('G:\Mi unidad\1. PROYECTOS TELLO 2022\SCM SPILL OVERS\outputs\pobreza\criminalidad\1%\simulacion_2\synthetic_control_outputs.xlsx',synthetic_control_162,162);</v>
      </c>
      <c r="HN59">
        <v>23</v>
      </c>
      <c r="HO59" t="str">
        <f>"ub_vec_"&amp;HN59&amp;" = zeros(1,S);"</f>
        <v>ub_vec_23 = zeros(1,S);</v>
      </c>
      <c r="HU59">
        <v>38</v>
      </c>
      <c r="HV59" t="s">
        <v>36</v>
      </c>
      <c r="IB59">
        <v>41</v>
      </c>
      <c r="IC59" t="str">
        <f>"xlswrite('G:\Mi unidad\1. PROYECTOS TELLO 2022\SCM SPILL OVERS\outputs\pobreza\bajo_niv_educ\1%\simulacion_2\output_tests.xlsx',p_value_vec_"&amp;IB59&amp;"','p_value_vec_"&amp;IB59&amp;"');"</f>
        <v>xlswrite('G:\Mi unidad\1. PROYECTOS TELLO 2022\SCM SPILL OVERS\outputs\pobreza\bajo_niv_educ\1%\simulacion_2\output_tests.xlsx',p_value_vec_41','p_value_vec_41');</v>
      </c>
      <c r="IP59">
        <v>41</v>
      </c>
      <c r="IQ59" t="str">
        <f>"xlswrite('G:\Mi unidad\1. PROYECTOS TELLO 2022\SCM SPILL OVERS\outputs\pobreza\bajo_ingreso\1%\simulacion_2\output_tests.xlsx',p_value_vec_"&amp;IP59&amp;"','p_value_vec_"&amp;IP59&amp;"');"</f>
        <v>xlswrite('G:\Mi unidad\1. PROYECTOS TELLO 2022\SCM SPILL OVERS\outputs\pobreza\bajo_ingreso\1%\simulacion_2\output_tests.xlsx',p_value_vec_41','p_value_vec_41');</v>
      </c>
      <c r="JB59">
        <v>41</v>
      </c>
      <c r="JC59" t="str">
        <f>"xlswrite('G:\Mi unidad\1. PROYECTOS TELLO 2022\SCM SPILL OVERS\outputs\pobreza\densidad\1%\simulacion_2\output_tests.xlsx',p_value_vec_"&amp;JB59&amp;"','p_value_vec_"&amp;JB59&amp;"');"</f>
        <v>xlswrite('G:\Mi unidad\1. PROYECTOS TELLO 2022\SCM SPILL OVERS\outputs\pobreza\densidad\1%\simulacion_2\output_tests.xlsx',p_value_vec_41','p_value_vec_41');</v>
      </c>
      <c r="JN59">
        <v>41</v>
      </c>
      <c r="JO59" t="str">
        <f>"xlswrite('G:\Mi unidad\1. PROYECTOS TELLO 2022\SCM SPILL OVERS\outputs\pobreza\densidad_g\1%\simulacion_2\output_tests.xlsx',p_value_vec_"&amp;JN59&amp;"','p_value_vec_"&amp;JN59&amp;"');"</f>
        <v>xlswrite('G:\Mi unidad\1. PROYECTOS TELLO 2022\SCM SPILL OVERS\outputs\pobreza\densidad_g\1%\simulacion_2\output_tests.xlsx',p_value_vec_41','p_value_vec_41');</v>
      </c>
      <c r="JZ59">
        <v>41</v>
      </c>
      <c r="KA59" t="str">
        <f>"xlswrite('G:\Mi unidad\1. PROYECTOS TELLO 2022\SCM SPILL OVERS\outputs\pobreza\distancia_centro_salud\1%\simulacion_2\output_tests.xlsx',p_value_vec_"&amp;JZ59&amp;"','p_value_vec_"&amp;JZ59&amp;"');"</f>
        <v>xlswrite('G:\Mi unidad\1. PROYECTOS TELLO 2022\SCM SPILL OVERS\outputs\pobreza\distancia_centro_salud\1%\simulacion_2\output_tests.xlsx',p_value_vec_41','p_value_vec_41');</v>
      </c>
      <c r="KM59">
        <v>41</v>
      </c>
      <c r="KN59" t="str">
        <f>"xlswrite('G:\Mi unidad\1. PROYECTOS TELLO 2022\SCM SPILL OVERS\outputs\pobreza\informalidad\1%\simulacion_2\output_tests.xlsx',p_value_vec_"&amp;KM59&amp;"','p_value_vec_"&amp;KM59&amp;"');"</f>
        <v>xlswrite('G:\Mi unidad\1. PROYECTOS TELLO 2022\SCM SPILL OVERS\outputs\pobreza\informalidad\1%\simulacion_2\output_tests.xlsx',p_value_vec_41','p_value_vec_41');</v>
      </c>
      <c r="KZ59">
        <v>41</v>
      </c>
      <c r="LA59" t="str">
        <f>"xlswrite('G:\Mi unidad\1. PROYECTOS TELLO 2022\SCM SPILL OVERS\outputs\pobreza\alimentos\1%\simulacion_2\output_tests.xlsx',p_value_vec_"&amp;KZ59&amp;"','p_value_vec_"&amp;KZ59&amp;"');"</f>
        <v>xlswrite('G:\Mi unidad\1. PROYECTOS TELLO 2022\SCM SPILL OVERS\outputs\pobreza\alimentos\1%\simulacion_2\output_tests.xlsx',p_value_vec_41','p_value_vec_41');</v>
      </c>
      <c r="LG59">
        <v>41</v>
      </c>
      <c r="LH59" t="str">
        <f>"xlswrite('G:\Mi unidad\1. PROYECTOS TELLO 2022\SCM SPILL OVERS\outputs\pobreza\jefe_hogar\1%\simulacion_2\output_tests.xlsx',p_value_vec_"&amp;LG59&amp;"','p_value_vec_"&amp;LG59&amp;"');"</f>
        <v>xlswrite('G:\Mi unidad\1. PROYECTOS TELLO 2022\SCM SPILL OVERS\outputs\pobreza\jefe_hogar\1%\simulacion_2\output_tests.xlsx',p_value_vec_41','p_value_vec_41');</v>
      </c>
      <c r="LN59">
        <v>41</v>
      </c>
      <c r="LO59" t="str">
        <f>"xlswrite('G:\Mi unidad\1. PROYECTOS TELLO 2022\SCM SPILL OVERS\outputs\pobreza\mujeres\1%\simulacion_2\output_tests.xlsx',p_value_vec_"&amp;LN59&amp;"','p_value_vec_"&amp;LN59&amp;"');"</f>
        <v>xlswrite('G:\Mi unidad\1. PROYECTOS TELLO 2022\SCM SPILL OVERS\outputs\pobreza\mujeres\1%\simulacion_2\output_tests.xlsx',p_value_vec_41','p_value_vec_41');</v>
      </c>
      <c r="LZ59">
        <v>41</v>
      </c>
      <c r="MA59" t="str">
        <f>"xlswrite('G:\Mi unidad\1. PROYECTOS TELLO 2022\SCM SPILL OVERS\outputs\pobreza\criminalidad\1%\simulacion_2\output_tests.xlsx',p_value_vec_"&amp;LZ59&amp;"','p_value_vec_"&amp;LZ59&amp;"');"</f>
        <v>xlswrite('G:\Mi unidad\1. PROYECTOS TELLO 2022\SCM SPILL OVERS\outputs\pobreza\criminalidad\1%\simulacion_2\output_tests.xlsx',p_value_vec_41','p_value_vec_41');</v>
      </c>
    </row>
    <row r="60" spans="1:339" x14ac:dyDescent="0.3">
      <c r="A60">
        <v>169</v>
      </c>
      <c r="B60" s="1" t="str">
        <f t="shared" si="11"/>
        <v>[data_169,provincias_169,~] = xlsread('BD_pobre_est_1_provincia_169.xlsx');</v>
      </c>
      <c r="E60" s="1" t="str">
        <f t="shared" si="12"/>
        <v>provincia_169 = unique(provincias_169(2:end,1));</v>
      </c>
      <c r="O60" s="1" t="str">
        <f t="shared" si="13"/>
        <v>pobreza_169 = reshape(data_169(:,2),T+S,N);</v>
      </c>
      <c r="T60" s="1" t="str">
        <f t="shared" si="14"/>
        <v xml:space="preserve">pobreza_169 = pobreza_169'; </v>
      </c>
      <c r="X60" s="1" t="str">
        <f t="shared" si="15"/>
        <v>tratado_169 = pobreza_169(1,:);</v>
      </c>
      <c r="AC60" s="1" t="str">
        <f t="shared" si="26"/>
        <v>pobreza_169(1,:) = [];</v>
      </c>
      <c r="AI60" s="1" t="str">
        <f t="shared" si="0"/>
        <v>pobreza_169 = [tratado_169;pobreza_169];</v>
      </c>
      <c r="AN60" s="1" t="str">
        <f t="shared" si="22"/>
        <v>Y_169 = pobreza_169; % outcome matrix</v>
      </c>
      <c r="AS60" s="1" t="str">
        <f t="shared" si="23"/>
        <v>Y_pre_169 = Y_169(:,1:T);</v>
      </c>
      <c r="AW60" s="1" t="str">
        <f t="shared" si="24"/>
        <v>Y_post_169 = Y_169(:,T+1:end);</v>
      </c>
      <c r="BA60" s="1" t="str">
        <f t="shared" si="25"/>
        <v>[a_hat_169,B_hat_169] = scm_batch(Y_pre_169);</v>
      </c>
      <c r="BF60" s="1" t="str">
        <f t="shared" si="16"/>
        <v>synthetic_control_169 = a_hat_169(1)+B_hat_169(1,:)*Y_169;</v>
      </c>
      <c r="BL60">
        <v>41</v>
      </c>
      <c r="BR60">
        <v>41</v>
      </c>
      <c r="BS60" s="1" t="str">
        <f>"A_"&amp;BR57&amp;" = eye(N);"</f>
        <v>A_41 = eye(N);</v>
      </c>
      <c r="BX60">
        <v>41</v>
      </c>
      <c r="BY60" s="1" t="str">
        <f>"A_"&amp;BX57&amp;" = eye(N);"</f>
        <v>A_41 = eye(N);</v>
      </c>
      <c r="CD60">
        <v>41</v>
      </c>
      <c r="CE60" s="1" t="str">
        <f>"A_"&amp;CD57&amp;" = eye(N);"</f>
        <v>A_41 = eye(N);</v>
      </c>
      <c r="CJ60">
        <v>41</v>
      </c>
      <c r="CK60" s="1" t="str">
        <f>"A_"&amp;CJ57&amp;" = eye(N);"</f>
        <v>A_41 = eye(N);</v>
      </c>
      <c r="CQ60">
        <v>41</v>
      </c>
      <c r="CR60" t="s">
        <v>196</v>
      </c>
      <c r="CV60">
        <v>41</v>
      </c>
      <c r="CW60" t="s">
        <v>203</v>
      </c>
      <c r="DA60">
        <v>41</v>
      </c>
      <c r="DB60" t="s">
        <v>203</v>
      </c>
      <c r="DF60">
        <v>41</v>
      </c>
      <c r="DG60" t="s">
        <v>203</v>
      </c>
      <c r="DK60" s="1" t="str">
        <f t="shared" si="17"/>
        <v>M_hat_169 = (eye(N)-B_hat_169)'*(eye(N)-B_hat_169);</v>
      </c>
      <c r="DQ60" s="1" t="str">
        <f t="shared" si="18"/>
        <v>synthetic_control_sp_169 = a_hat_169(1)+B_hat_169(1,:)*Y_169;</v>
      </c>
      <c r="DW60" s="1" t="s">
        <v>97</v>
      </c>
      <c r="EA60">
        <v>26</v>
      </c>
      <c r="EB60" s="1" t="str">
        <f>"Y_Ts_"&amp;EA60&amp;" = Y_"&amp;EA60&amp;"(:,T+s);"</f>
        <v>Y_Ts_26 = Y_26(:,T+s);</v>
      </c>
      <c r="EL60" s="1" t="str">
        <f t="shared" si="19"/>
        <v>synthetic_control_169=synthetic_control_169'</v>
      </c>
      <c r="EQ60" s="1" t="str">
        <f t="shared" si="20"/>
        <v>synthetic_control_sp_169=synthetic_control_sp_169'</v>
      </c>
      <c r="EV60" s="1" t="str">
        <f t="shared" si="21"/>
        <v>tratado_169=tratado_169'</v>
      </c>
      <c r="EZ60" s="1" t="str">
        <f t="shared" si="27"/>
        <v>xlswrite('G:\Mi unidad\1. PROYECTOS TELLO 2022\SCM SPILL OVERS\outputs\pobreza\distancia_centro_salud\1%\simulacion_2\synthetic_control_outputs.xlsx',synthetic_control_169,169)</v>
      </c>
      <c r="FG60" s="1" t="str">
        <f t="shared" si="28"/>
        <v>xlswrite('G:\Mi unidad\1. PROYECTOS TELLO 2022\SCM SPILL OVERS\outputs\pobreza\informalidad\1%\simulacion_2\synthetic_control_outputs.xlsx',synthetic_control_169,169)</v>
      </c>
      <c r="FM60" s="1" t="str">
        <f t="shared" si="29"/>
        <v>xlswrite('G:\Mi unidad\1. PROYECTOS TELLO 2022\SCM SPILL OVERS\outputs\pobreza\densidad\1%\simulacion_2\synthetic_control_outputs.xlsx',synthetic_control_169,169)</v>
      </c>
      <c r="FT60" s="1" t="str">
        <f t="shared" si="30"/>
        <v>xlswrite('G:\Mi unidad\1. PROYECTOS TELLO 2022\SCM SPILL OVERS\outputs\pobreza\bajo_niv_educ\1%\simulacion_2\synthetic_control_outputs.xlsx',synthetic_control_169,169)</v>
      </c>
      <c r="FZ60" s="1" t="str">
        <f t="shared" si="31"/>
        <v>xlswrite('G:\Mi unidad\1. PROYECTOS TELLO 2022\SCM SPILL OVERS\outputs\pobreza\bajo_ingreso\1%\simulacion_2\synthetic_control_outputs.xlsx',synthetic_control_169,169)</v>
      </c>
      <c r="GF60" s="1" t="str">
        <f t="shared" si="32"/>
        <v>xlswrite('G:\Mi unidad\1. PROYECTOS TELLO 2022\SCM SPILL OVERS\outputs\pobreza\densidad_g\1%\simulacion_2\synthetic_control_outputs.xlsx',synthetic_control_169,169)</v>
      </c>
      <c r="GN60" s="1" t="str">
        <f t="shared" si="33"/>
        <v>xlswrite('G:\Mi unidad\1. PROYECTOS TELLO 2022\SCM SPILL OVERS\outputs\pobreza\alimentos\1%\simulacion_2\synthetic_control_outputs.xlsx',synthetic_control_169,169);</v>
      </c>
      <c r="GU60" s="1" t="str">
        <f t="shared" si="34"/>
        <v>xlswrite('G:\Mi unidad\1. PROYECTOS TELLO 2022\SCM SPILL OVERS\outputs\pobreza\jefe_hogar\1%\simulacion_2\synthetic_control_outputs.xlsx',synthetic_control_169,169);</v>
      </c>
      <c r="HA60" s="1" t="str">
        <f t="shared" si="35"/>
        <v>xlswrite('G:\Mi unidad\1. PROYECTOS TELLO 2022\SCM SPILL OVERS\outputs\pobreza\mujeres\1%\simulacion_2\synthetic_control_outputs.xlsx',synthetic_control_169,169);</v>
      </c>
      <c r="HG60" s="1" t="str">
        <f t="shared" si="36"/>
        <v>xlswrite('G:\Mi unidad\1. PROYECTOS TELLO 2022\SCM SPILL OVERS\outputs\pobreza\criminalidad\1%\simulacion_2\synthetic_control_outputs.xlsx',synthetic_control_169,169);</v>
      </c>
      <c r="HN60">
        <v>23</v>
      </c>
      <c r="HO60" t="s">
        <v>35</v>
      </c>
      <c r="HU60">
        <v>38</v>
      </c>
      <c r="HV60" t="s">
        <v>37</v>
      </c>
      <c r="IB60">
        <v>41</v>
      </c>
      <c r="IC60" t="str">
        <f>"xlswrite('G:\Mi unidad\1. PROYECTOS TELLO 2022\SCM SPILL OVERS\outputs\pobreza\bajo_niv_educ\1%\simulacion_2\output_tests.xlsx',alpha1_hat_vec_"&amp;IB60&amp;"','alpha1_hat_vec_"&amp;IB60&amp;"');"</f>
        <v>xlswrite('G:\Mi unidad\1. PROYECTOS TELLO 2022\SCM SPILL OVERS\outputs\pobreza\bajo_niv_educ\1%\simulacion_2\output_tests.xlsx',alpha1_hat_vec_41','alpha1_hat_vec_41');</v>
      </c>
      <c r="IP60">
        <v>41</v>
      </c>
      <c r="IQ60" t="str">
        <f>"xlswrite('G:\Mi unidad\1. PROYECTOS TELLO 2022\SCM SPILL OVERS\outputs\pobreza\bajo_ingreso\1%\simulacion_2\output_tests.xlsx',alpha1_hat_vec_"&amp;IP60&amp;"','alpha1_hat_vec_"&amp;IP60&amp;"');"</f>
        <v>xlswrite('G:\Mi unidad\1. PROYECTOS TELLO 2022\SCM SPILL OVERS\outputs\pobreza\bajo_ingreso\1%\simulacion_2\output_tests.xlsx',alpha1_hat_vec_41','alpha1_hat_vec_41');</v>
      </c>
      <c r="JB60">
        <v>41</v>
      </c>
      <c r="JC60" t="str">
        <f>"xlswrite('G:\Mi unidad\1. PROYECTOS TELLO 2022\SCM SPILL OVERS\outputs\pobreza\densidad\1%\simulacion_2\output_tests.xlsx',alpha1_hat_vec_"&amp;JB60&amp;"','alpha1_hat_vec_"&amp;JB60&amp;"');"</f>
        <v>xlswrite('G:\Mi unidad\1. PROYECTOS TELLO 2022\SCM SPILL OVERS\outputs\pobreza\densidad\1%\simulacion_2\output_tests.xlsx',alpha1_hat_vec_41','alpha1_hat_vec_41');</v>
      </c>
      <c r="JN60">
        <v>41</v>
      </c>
      <c r="JO60" t="str">
        <f>"xlswrite('G:\Mi unidad\1. PROYECTOS TELLO 2022\SCM SPILL OVERS\outputs\pobreza\densidad_g\1%\simulacion_2\output_tests.xlsx',alpha1_hat_vec_"&amp;JN60&amp;"','alpha1_hat_vec_"&amp;JN60&amp;"');"</f>
        <v>xlswrite('G:\Mi unidad\1. PROYECTOS TELLO 2022\SCM SPILL OVERS\outputs\pobreza\densidad_g\1%\simulacion_2\output_tests.xlsx',alpha1_hat_vec_41','alpha1_hat_vec_41');</v>
      </c>
      <c r="JZ60">
        <v>41</v>
      </c>
      <c r="KA60" t="str">
        <f>"xlswrite('G:\Mi unidad\1. PROYECTOS TELLO 2022\SCM SPILL OVERS\outputs\pobreza\distancia_centro_salud\1%\simulacion_2\output_tests.xlsx',alpha1_hat_vec_"&amp;JZ60&amp;"','alpha1_hat_vec_"&amp;JZ60&amp;"');"</f>
        <v>xlswrite('G:\Mi unidad\1. PROYECTOS TELLO 2022\SCM SPILL OVERS\outputs\pobreza\distancia_centro_salud\1%\simulacion_2\output_tests.xlsx',alpha1_hat_vec_41','alpha1_hat_vec_41');</v>
      </c>
      <c r="KM60">
        <v>41</v>
      </c>
      <c r="KN60" t="str">
        <f>"xlswrite('G:\Mi unidad\1. PROYECTOS TELLO 2022\SCM SPILL OVERS\outputs\pobreza\informalidad\1%\simulacion_2\output_tests.xlsx',alpha1_hat_vec_"&amp;KM60&amp;"','alpha1_hat_vec_"&amp;KM60&amp;"');"</f>
        <v>xlswrite('G:\Mi unidad\1. PROYECTOS TELLO 2022\SCM SPILL OVERS\outputs\pobreza\informalidad\1%\simulacion_2\output_tests.xlsx',alpha1_hat_vec_41','alpha1_hat_vec_41');</v>
      </c>
      <c r="KZ60">
        <v>41</v>
      </c>
      <c r="LA60" t="str">
        <f>"xlswrite('G:\Mi unidad\1. PROYECTOS TELLO 2022\SCM SPILL OVERS\outputs\pobreza\alimentos\1%\simulacion_2\output_tests.xlsx',alpha1_hat_vec_"&amp;KZ60&amp;"','alpha1_hat_vec_"&amp;KZ60&amp;"');"</f>
        <v>xlswrite('G:\Mi unidad\1. PROYECTOS TELLO 2022\SCM SPILL OVERS\outputs\pobreza\alimentos\1%\simulacion_2\output_tests.xlsx',alpha1_hat_vec_41','alpha1_hat_vec_41');</v>
      </c>
      <c r="LG60">
        <v>41</v>
      </c>
      <c r="LH60" t="str">
        <f>"xlswrite('G:\Mi unidad\1. PROYECTOS TELLO 2022\SCM SPILL OVERS\outputs\pobreza\jefe_hogar\1%\simulacion_2\output_tests.xlsx',alpha1_hat_vec_"&amp;LG60&amp;"','alpha1_hat_vec_"&amp;LG60&amp;"');"</f>
        <v>xlswrite('G:\Mi unidad\1. PROYECTOS TELLO 2022\SCM SPILL OVERS\outputs\pobreza\jefe_hogar\1%\simulacion_2\output_tests.xlsx',alpha1_hat_vec_41','alpha1_hat_vec_41');</v>
      </c>
      <c r="LN60">
        <v>41</v>
      </c>
      <c r="LO60" t="str">
        <f>"xlswrite('G:\Mi unidad\1. PROYECTOS TELLO 2022\SCM SPILL OVERS\outputs\pobreza\mujeres\1%\simulacion_2\output_tests.xlsx',alpha1_hat_vec_"&amp;LN60&amp;"','alpha1_hat_vec_"&amp;LN60&amp;"');"</f>
        <v>xlswrite('G:\Mi unidad\1. PROYECTOS TELLO 2022\SCM SPILL OVERS\outputs\pobreza\mujeres\1%\simulacion_2\output_tests.xlsx',alpha1_hat_vec_41','alpha1_hat_vec_41');</v>
      </c>
      <c r="LZ60">
        <v>41</v>
      </c>
      <c r="MA60" t="str">
        <f>"xlswrite('G:\Mi unidad\1. PROYECTOS TELLO 2022\SCM SPILL OVERS\outputs\pobreza\criminalidad\1%\simulacion_2\output_tests.xlsx',alpha1_hat_vec_"&amp;LZ60&amp;"','alpha1_hat_vec_"&amp;LZ60&amp;"');"</f>
        <v>xlswrite('G:\Mi unidad\1. PROYECTOS TELLO 2022\SCM SPILL OVERS\outputs\pobreza\criminalidad\1%\simulacion_2\output_tests.xlsx',alpha1_hat_vec_41','alpha1_hat_vec_41');</v>
      </c>
    </row>
    <row r="61" spans="1:339" x14ac:dyDescent="0.3">
      <c r="BL61">
        <v>41</v>
      </c>
      <c r="BR61">
        <v>41</v>
      </c>
      <c r="BS61" s="1" t="str">
        <f>"A_"&amp;BR57&amp;"(:,ind_"&amp;BR57&amp;" == 0) = [];"</f>
        <v>A_41(:,ind_41 == 0) = [];</v>
      </c>
      <c r="BX61">
        <v>41</v>
      </c>
      <c r="BY61" s="1" t="str">
        <f>"A_"&amp;BX57&amp;"(:,ind_"&amp;BX57&amp;" == 0) = [];"</f>
        <v>A_41(:,ind_41 == 0) = [];</v>
      </c>
      <c r="CD61">
        <v>41</v>
      </c>
      <c r="CE61" s="1" t="str">
        <f>"A_"&amp;CD57&amp;"(:,ind_"&amp;CD57&amp;" == 0) = [];"</f>
        <v>A_41(:,ind_41 == 0) = [];</v>
      </c>
      <c r="CJ61">
        <v>41</v>
      </c>
      <c r="CK61" s="1" t="str">
        <f>"A_"&amp;CJ57&amp;"(:,ind_"&amp;CJ57&amp;" == 0) = [];"</f>
        <v>A_41(:,ind_41 == 0) = [];</v>
      </c>
      <c r="CQ61">
        <v>41</v>
      </c>
      <c r="CR61" t="s">
        <v>197</v>
      </c>
      <c r="CV61">
        <v>41</v>
      </c>
      <c r="CW61" t="s">
        <v>204</v>
      </c>
      <c r="DA61">
        <v>41</v>
      </c>
      <c r="DB61" t="s">
        <v>204</v>
      </c>
      <c r="DF61">
        <v>41</v>
      </c>
      <c r="DG61" t="s">
        <v>204</v>
      </c>
      <c r="EA61">
        <v>26</v>
      </c>
      <c r="EB61" s="1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EZ61" s="1" t="str">
        <f>"xlswrite('G:\Mi unidad\1. PROYECTOS TELLO 2022\SCM SPILL OVERS\outputs\pobreza\distancia_centro_salud\1%\simulacion_2\synthetic_control_spillover_outputs.xlsx',synthetic_control_sp_"&amp;$A2&amp;","&amp;$A2&amp;")"</f>
        <v>xlswrite('G:\Mi unidad\1. PROYECTOS TELLO 2022\SCM SPILL OVERS\outputs\pobreza\distancia_centro_salud\1%\simulacion_2\synthetic_control_spillover_outputs.xlsx',synthetic_control_sp_1,1)</v>
      </c>
      <c r="FG61" s="1" t="str">
        <f>"xlswrite('G:\Mi unidad\1. PROYECTOS TELLO 2022\SCM SPILL OVERS\outputs\pobreza\informalidad\1%\simulacion_2\synthetic_control_spillover_outputs.xlsx',synthetic_control_sp_"&amp;$A2&amp;","&amp;$A2&amp;")"</f>
        <v>xlswrite('G:\Mi unidad\1. PROYECTOS TELLO 2022\SCM SPILL OVERS\outputs\pobreza\informalidad\1%\simulacion_2\synthetic_control_spillover_outputs.xlsx',synthetic_control_sp_1,1)</v>
      </c>
      <c r="FM61" s="1" t="str">
        <f>"xlswrite('G:\Mi unidad\1. PROYECTOS TELLO 2022\SCM SPILL OVERS\outputs\pobreza\densidad\1%\simulacion_2\synthetic_control_spillover_outputs.xlsx',synthetic_control_sp_"&amp;$A2&amp;","&amp;$A2&amp;")"</f>
        <v>xlswrite('G:\Mi unidad\1. PROYECTOS TELLO 2022\SCM SPILL OVERS\outputs\pobreza\densidad\1%\simulacion_2\synthetic_control_spillover_outputs.xlsx',synthetic_control_sp_1,1)</v>
      </c>
      <c r="FT61" s="1" t="str">
        <f>"xlswrite('G:\Mi unidad\1. PROYECTOS TELLO 2022\SCM SPILL OVERS\outputs\pobreza\bajo_niv_educ\1%\simulacion_2\synthetic_control_spillover_outputs.xlsx',synthetic_control_sp_"&amp;$A2&amp;","&amp;$A2&amp;")"</f>
        <v>xlswrite('G:\Mi unidad\1. PROYECTOS TELLO 2022\SCM SPILL OVERS\outputs\pobreza\bajo_niv_educ\1%\simulacion_2\synthetic_control_spillover_outputs.xlsx',synthetic_control_sp_1,1)</v>
      </c>
      <c r="FZ61" s="1" t="str">
        <f>"xlswrite('G:\Mi unidad\1. PROYECTOS TELLO 2022\SCM SPILL OVERS\outputs\pobreza\bajo_ingreso\1%\simulacion_2\synthetic_control_spillover_outputs.xlsx',synthetic_control_sp_"&amp;$A2&amp;","&amp;$A2&amp;")"</f>
        <v>xlswrite('G:\Mi unidad\1. PROYECTOS TELLO 2022\SCM SPILL OVERS\outputs\pobreza\bajo_ingreso\1%\simulacion_2\synthetic_control_spillover_outputs.xlsx',synthetic_control_sp_1,1)</v>
      </c>
      <c r="GF61" s="1" t="str">
        <f>"xlswrite('G:\Mi unidad\1. PROYECTOS TELLO 2022\SCM SPILL OVERS\outputs\pobreza\densidad_g\1%\simulacion_2\synthetic_control_spillover_outputs.xlsx',synthetic_control_sp_"&amp;$A2&amp;","&amp;$A2&amp;")"</f>
        <v>xlswrite('G:\Mi unidad\1. PROYECTOS TELLO 2022\SCM SPILL OVERS\outputs\pobreza\densidad_g\1%\simulacion_2\synthetic_control_spillover_outputs.xlsx',synthetic_control_sp_1,1)</v>
      </c>
      <c r="GN61" s="1" t="str">
        <f>"xlswrite('G:\Mi unidad\1. PROYECTOS TELLO 2022\SCM SPILL OVERS\outputs\pobreza\alimentos\1%\simulacion_2\synthetic_control_spillover_outputs.xlsx',synthetic_control_sp_"&amp;$A2&amp;","&amp;$A2&amp;");"</f>
        <v>xlswrite('G:\Mi unidad\1. PROYECTOS TELLO 2022\SCM SPILL OVERS\outputs\pobreza\alimentos\1%\simulacion_2\synthetic_control_spillover_outputs.xlsx',synthetic_control_sp_1,1);</v>
      </c>
      <c r="GU61" s="1" t="str">
        <f>"xlswrite('G:\Mi unidad\1. PROYECTOS TELLO 2022\SCM SPILL OVERS\outputs\pobreza\jefe_hogar\1%\simulacion_2\synthetic_control_spillover_outputs.xlsx',synthetic_control_sp_"&amp;$A2&amp;","&amp;$A2&amp;");"</f>
        <v>xlswrite('G:\Mi unidad\1. PROYECTOS TELLO 2022\SCM SPILL OVERS\outputs\pobreza\jefe_hogar\1%\simulacion_2\synthetic_control_spillover_outputs.xlsx',synthetic_control_sp_1,1);</v>
      </c>
      <c r="HA61" s="1" t="str">
        <f>"xlswrite('G:\Mi unidad\1. PROYECTOS TELLO 2022\SCM SPILL OVERS\outputs\pobreza\mujeres\1%\simulacion_2\synthetic_control_spillover_outputs.xlsx',synthetic_control_sp_"&amp;$A2&amp;","&amp;$A2&amp;");"</f>
        <v>xlswrite('G:\Mi unidad\1. PROYECTOS TELLO 2022\SCM SPILL OVERS\outputs\pobreza\mujeres\1%\simulacion_2\synthetic_control_spillover_outputs.xlsx',synthetic_control_sp_1,1);</v>
      </c>
      <c r="HG61" s="1" t="str">
        <f>"xlswrite('G:\Mi unidad\1. PROYECTOS TELLO 2022\SCM SPILL OVERS\outputs\pobreza\criminalidad\1%\simulacion_2\synthetic_control_spillover_outputs.xlsx',synthetic_control_sp_"&amp;$A2&amp;","&amp;$A2&amp;");"</f>
        <v>xlswrite('G:\Mi unidad\1. PROYECTOS TELLO 2022\SCM SPILL OVERS\outputs\pobreza\criminalidad\1%\simulacion_2\synthetic_control_spillover_outputs.xlsx',synthetic_control_sp_1,1);</v>
      </c>
      <c r="HN61">
        <v>23</v>
      </c>
      <c r="HO61" t="str">
        <f>"    [p_value_"&amp;HN61&amp; ",lb_"&amp;HN61&amp;",ub_"&amp;HN61&amp;"] = sp_andrews_te(Y_pre_"&amp;HN61&amp;",pobreza_"&amp;HN61&amp;"(:,T+s),A_"&amp;HN61&amp;",C,.05);"</f>
        <v xml:space="preserve">    [p_value_23,lb_23,ub_23] = sp_andrews_te(Y_pre_23,pobreza_23(:,T+s),A_23,C,.05);</v>
      </c>
      <c r="HU61">
        <v>38</v>
      </c>
      <c r="HV61" t="str">
        <f>"    spillover_test_"&amp;HU61&amp;"(s) = sp_andrews(Y_pre_"&amp;HU61&amp;",pobreza_"&amp;HU61&amp;"(:,T+s),A_"&amp;HU61&amp;",C,d,alpha_sig);"</f>
        <v xml:space="preserve">    spillover_test_38(s) = sp_andrews(Y_pre_38,pobreza_38(:,T+s),A_38,C,d,alpha_sig);</v>
      </c>
      <c r="IB61">
        <v>41</v>
      </c>
      <c r="IC61" t="str">
        <f>"xlswrite('G:\Mi unidad\1. PROYECTOS TELLO 2022\SCM SPILL OVERS\outputs\pobreza\bajo_niv_educ\1%\simulacion_2\output_tests.xlsx',spillover_test_"&amp;IB61&amp;"','sp_test_"&amp;IB61&amp;"');"</f>
        <v>xlswrite('G:\Mi unidad\1. PROYECTOS TELLO 2022\SCM SPILL OVERS\outputs\pobreza\bajo_niv_educ\1%\simulacion_2\output_tests.xlsx',spillover_test_41','sp_test_41');</v>
      </c>
      <c r="IP61">
        <v>41</v>
      </c>
      <c r="IQ61" t="str">
        <f>"xlswrite('G:\Mi unidad\1. PROYECTOS TELLO 2022\SCM SPILL OVERS\outputs\pobreza\bajo_ingreso\1%\simulacion_2\output_tests.xlsx',spillover_test_"&amp;IP61&amp;"','sp_test_"&amp;IP61&amp;"');"</f>
        <v>xlswrite('G:\Mi unidad\1. PROYECTOS TELLO 2022\SCM SPILL OVERS\outputs\pobreza\bajo_ingreso\1%\simulacion_2\output_tests.xlsx',spillover_test_41','sp_test_41');</v>
      </c>
      <c r="JB61">
        <v>41</v>
      </c>
      <c r="JC61" t="str">
        <f>"xlswrite('G:\Mi unidad\1. PROYECTOS TELLO 2022\SCM SPILL OVERS\outputs\pobreza\densidad\1%\simulacion_2\output_tests.xlsx',spillover_test_"&amp;JB61&amp;"','sp_test_"&amp;JB61&amp;"');"</f>
        <v>xlswrite('G:\Mi unidad\1. PROYECTOS TELLO 2022\SCM SPILL OVERS\outputs\pobreza\densidad\1%\simulacion_2\output_tests.xlsx',spillover_test_41','sp_test_41');</v>
      </c>
      <c r="JN61">
        <v>41</v>
      </c>
      <c r="JO61" t="str">
        <f>"xlswrite('G:\Mi unidad\1. PROYECTOS TELLO 2022\SCM SPILL OVERS\outputs\pobreza\densidad_g\1%\simulacion_2\output_tests.xlsx',spillover_test_"&amp;JN61&amp;"','sp_test_"&amp;JN61&amp;"');"</f>
        <v>xlswrite('G:\Mi unidad\1. PROYECTOS TELLO 2022\SCM SPILL OVERS\outputs\pobreza\densidad_g\1%\simulacion_2\output_tests.xlsx',spillover_test_41','sp_test_41');</v>
      </c>
      <c r="JZ61">
        <v>41</v>
      </c>
      <c r="KA61" t="str">
        <f>"xlswrite('G:\Mi unidad\1. PROYECTOS TELLO 2022\SCM SPILL OVERS\outputs\pobreza\distancia_centro_salud\1%\simulacion_2\output_tests.xlsx',spillover_test_"&amp;JZ61&amp;"','sp_test_"&amp;JZ61&amp;"');"</f>
        <v>xlswrite('G:\Mi unidad\1. PROYECTOS TELLO 2022\SCM SPILL OVERS\outputs\pobreza\distancia_centro_salud\1%\simulacion_2\output_tests.xlsx',spillover_test_41','sp_test_41');</v>
      </c>
      <c r="KM61">
        <v>41</v>
      </c>
      <c r="KN61" t="str">
        <f>"xlswrite('G:\Mi unidad\1. PROYECTOS TELLO 2022\SCM SPILL OVERS\outputs\pobreza\informalidad\1%\simulacion_2\output_tests.xlsx',spillover_test_"&amp;KM61&amp;"','sp_test_"&amp;KM61&amp;"');"</f>
        <v>xlswrite('G:\Mi unidad\1. PROYECTOS TELLO 2022\SCM SPILL OVERS\outputs\pobreza\informalidad\1%\simulacion_2\output_tests.xlsx',spillover_test_41','sp_test_41');</v>
      </c>
      <c r="KZ61">
        <v>41</v>
      </c>
      <c r="LA61" t="str">
        <f>"xlswrite('G:\Mi unidad\1. PROYECTOS TELLO 2022\SCM SPILL OVERS\outputs\pobreza\alimentos\1%\simulacion_2\output_tests.xlsx',spillover_test_"&amp;KZ61&amp;"','sp_test_"&amp;KZ61&amp;"');"</f>
        <v>xlswrite('G:\Mi unidad\1. PROYECTOS TELLO 2022\SCM SPILL OVERS\outputs\pobreza\alimentos\1%\simulacion_2\output_tests.xlsx',spillover_test_41','sp_test_41');</v>
      </c>
      <c r="LG61">
        <v>41</v>
      </c>
      <c r="LH61" t="str">
        <f>"xlswrite('G:\Mi unidad\1. PROYECTOS TELLO 2022\SCM SPILL OVERS\outputs\pobreza\jefe_hogar\1%\simulacion_2\output_tests.xlsx',spillover_test_"&amp;LG61&amp;"','sp_test_"&amp;LG61&amp;"');"</f>
        <v>xlswrite('G:\Mi unidad\1. PROYECTOS TELLO 2022\SCM SPILL OVERS\outputs\pobreza\jefe_hogar\1%\simulacion_2\output_tests.xlsx',spillover_test_41','sp_test_41');</v>
      </c>
      <c r="LN61">
        <v>41</v>
      </c>
      <c r="LO61" t="str">
        <f>"xlswrite('G:\Mi unidad\1. PROYECTOS TELLO 2022\SCM SPILL OVERS\outputs\pobreza\mujeres\1%\simulacion_2\output_tests.xlsx',spillover_test_"&amp;LN61&amp;"','sp_test_"&amp;LN61&amp;"');"</f>
        <v>xlswrite('G:\Mi unidad\1. PROYECTOS TELLO 2022\SCM SPILL OVERS\outputs\pobreza\mujeres\1%\simulacion_2\output_tests.xlsx',spillover_test_41','sp_test_41');</v>
      </c>
      <c r="LZ61">
        <v>41</v>
      </c>
      <c r="MA61" t="str">
        <f>"xlswrite('G:\Mi unidad\1. PROYECTOS TELLO 2022\SCM SPILL OVERS\outputs\pobreza\criminalidad\1%\simulacion_2\output_tests.xlsx',spillover_test_"&amp;LZ61&amp;"','sp_test_"&amp;LZ61&amp;"');"</f>
        <v>xlswrite('G:\Mi unidad\1. PROYECTOS TELLO 2022\SCM SPILL OVERS\outputs\pobreza\criminalidad\1%\simulacion_2\output_tests.xlsx',spillover_test_41','sp_test_41');</v>
      </c>
    </row>
    <row r="62" spans="1:339" x14ac:dyDescent="0.3">
      <c r="BL62">
        <v>42</v>
      </c>
      <c r="BM62" s="1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205</v>
      </c>
      <c r="CV62">
        <v>42</v>
      </c>
      <c r="CW62" t="s">
        <v>206</v>
      </c>
      <c r="DA62">
        <v>42</v>
      </c>
      <c r="DB62" t="s">
        <v>206</v>
      </c>
      <c r="DF62">
        <v>42</v>
      </c>
      <c r="DG62" t="s">
        <v>206</v>
      </c>
      <c r="EA62">
        <v>26</v>
      </c>
      <c r="EB62" s="1" t="str">
        <f>"alpha_hat_"&amp;EA62&amp;" = A_"&amp;EA62&amp;"*gamma_hat_"&amp;EA62&amp;";"</f>
        <v>alpha_hat_26 = A_26*gamma_hat_26;</v>
      </c>
      <c r="EZ62" s="1" t="str">
        <f>"xlswrite('G:\Mi unidad\1. PROYECTOS TELLO 2022\SCM SPILL OVERS\outputs\pobreza\distancia_centro_salud\1%\simulacion_2\synthetic_control_spillover_outputs.xlsx',synthetic_control_sp_"&amp;$A3&amp;","&amp;$A3&amp;")"</f>
        <v>xlswrite('G:\Mi unidad\1. PROYECTOS TELLO 2022\SCM SPILL OVERS\outputs\pobreza\distancia_centro_salud\1%\simulacion_2\synthetic_control_spillover_outputs.xlsx',synthetic_control_sp_7,7)</v>
      </c>
      <c r="FG62" s="1" t="str">
        <f>"xlswrite('G:\Mi unidad\1. PROYECTOS TELLO 2022\SCM SPILL OVERS\outputs\pobreza\informalidad\1%\simulacion_2\synthetic_control_spillover_outputs.xlsx',synthetic_control_sp_"&amp;$A3&amp;","&amp;$A3&amp;")"</f>
        <v>xlswrite('G:\Mi unidad\1. PROYECTOS TELLO 2022\SCM SPILL OVERS\outputs\pobreza\informalidad\1%\simulacion_2\synthetic_control_spillover_outputs.xlsx',synthetic_control_sp_7,7)</v>
      </c>
      <c r="FM62" s="1" t="str">
        <f>"xlswrite('G:\Mi unidad\1. PROYECTOS TELLO 2022\SCM SPILL OVERS\outputs\pobreza\densidad\1%\simulacion_2\synthetic_control_spillover_outputs.xlsx',synthetic_control_sp_"&amp;$A3&amp;","&amp;$A3&amp;")"</f>
        <v>xlswrite('G:\Mi unidad\1. PROYECTOS TELLO 2022\SCM SPILL OVERS\outputs\pobreza\densidad\1%\simulacion_2\synthetic_control_spillover_outputs.xlsx',synthetic_control_sp_7,7)</v>
      </c>
      <c r="FT62" s="1" t="str">
        <f>"xlswrite('G:\Mi unidad\1. PROYECTOS TELLO 2022\SCM SPILL OVERS\outputs\pobreza\bajo_niv_educ\1%\simulacion_2\synthetic_control_spillover_outputs.xlsx',synthetic_control_sp_"&amp;$A3&amp;","&amp;$A3&amp;")"</f>
        <v>xlswrite('G:\Mi unidad\1. PROYECTOS TELLO 2022\SCM SPILL OVERS\outputs\pobreza\bajo_niv_educ\1%\simulacion_2\synthetic_control_spillover_outputs.xlsx',synthetic_control_sp_7,7)</v>
      </c>
      <c r="FZ62" s="1" t="str">
        <f>"xlswrite('G:\Mi unidad\1. PROYECTOS TELLO 2022\SCM SPILL OVERS\outputs\pobreza\bajo_ingreso\1%\simulacion_2\synthetic_control_spillover_outputs.xlsx',synthetic_control_sp_"&amp;$A3&amp;","&amp;$A3&amp;")"</f>
        <v>xlswrite('G:\Mi unidad\1. PROYECTOS TELLO 2022\SCM SPILL OVERS\outputs\pobreza\bajo_ingreso\1%\simulacion_2\synthetic_control_spillover_outputs.xlsx',synthetic_control_sp_7,7)</v>
      </c>
      <c r="GF62" s="1" t="str">
        <f>"xlswrite('G:\Mi unidad\1. PROYECTOS TELLO 2022\SCM SPILL OVERS\outputs\pobreza\densidad_g\1%\simulacion_2\synthetic_control_spillover_outputs.xlsx',synthetic_control_sp_"&amp;$A3&amp;","&amp;$A3&amp;")"</f>
        <v>xlswrite('G:\Mi unidad\1. PROYECTOS TELLO 2022\SCM SPILL OVERS\outputs\pobreza\densidad_g\1%\simulacion_2\synthetic_control_spillover_outputs.xlsx',synthetic_control_sp_7,7)</v>
      </c>
      <c r="GN62" s="1" t="str">
        <f>"xlswrite('G:\Mi unidad\1. PROYECTOS TELLO 2022\SCM SPILL OVERS\outputs\pobreza\alimentos\1%\simulacion_2\synthetic_control_spillover_outputs.xlsx',synthetic_control_sp_"&amp;$A3&amp;","&amp;$A3&amp;");"</f>
        <v>xlswrite('G:\Mi unidad\1. PROYECTOS TELLO 2022\SCM SPILL OVERS\outputs\pobreza\alimentos\1%\simulacion_2\synthetic_control_spillover_outputs.xlsx',synthetic_control_sp_7,7);</v>
      </c>
      <c r="GU62" s="1" t="str">
        <f>"xlswrite('G:\Mi unidad\1. PROYECTOS TELLO 2022\SCM SPILL OVERS\outputs\pobreza\jefe_hogar\1%\simulacion_2\synthetic_control_spillover_outputs.xlsx',synthetic_control_sp_"&amp;$A3&amp;","&amp;$A3&amp;");"</f>
        <v>xlswrite('G:\Mi unidad\1. PROYECTOS TELLO 2022\SCM SPILL OVERS\outputs\pobreza\jefe_hogar\1%\simulacion_2\synthetic_control_spillover_outputs.xlsx',synthetic_control_sp_7,7);</v>
      </c>
      <c r="HA62" s="1" t="str">
        <f>"xlswrite('G:\Mi unidad\1. PROYECTOS TELLO 2022\SCM SPILL OVERS\outputs\pobreza\mujeres\1%\simulacion_2\synthetic_control_spillover_outputs.xlsx',synthetic_control_sp_"&amp;$A3&amp;","&amp;$A3&amp;");"</f>
        <v>xlswrite('G:\Mi unidad\1. PROYECTOS TELLO 2022\SCM SPILL OVERS\outputs\pobreza\mujeres\1%\simulacion_2\synthetic_control_spillover_outputs.xlsx',synthetic_control_sp_7,7);</v>
      </c>
      <c r="HG62" s="1" t="str">
        <f>"xlswrite('G:\Mi unidad\1. PROYECTOS TELLO 2022\SCM SPILL OVERS\outputs\pobreza\criminalidad\1%\simulacion_2\synthetic_control_spillover_outputs.xlsx',synthetic_control_sp_"&amp;$A3&amp;","&amp;$A3&amp;");"</f>
        <v>xlswrite('G:\Mi unidad\1. PROYECTOS TELLO 2022\SCM SPILL OVERS\outputs\pobreza\criminalidad\1%\simulacion_2\synthetic_control_spillover_outputs.xlsx',synthetic_control_sp_7,7);</v>
      </c>
      <c r="HN62">
        <v>23</v>
      </c>
      <c r="HO62" t="str">
        <f>"    p_value_vec_"&amp;HN62&amp;"(s) = p_value_"&amp;HN62&amp;";"</f>
        <v xml:space="preserve">    p_value_vec_23(s) = p_value_23;</v>
      </c>
      <c r="HU62">
        <v>38</v>
      </c>
      <c r="HV62" t="s">
        <v>18</v>
      </c>
      <c r="IB62">
        <v>42</v>
      </c>
      <c r="IC62" t="str">
        <f>"xlswrite('G:\Mi unidad\1. PROYECTOS TELLO 2022\SCM SPILL OVERS\outputs\pobreza\bajo_niv_educ\1%\simulacion_2\output_tests.xlsx',lb_vec_"&amp;IB62&amp;"','lb_vec_"&amp;IB62&amp;"');"</f>
        <v>xlswrite('G:\Mi unidad\1. PROYECTOS TELLO 2022\SCM SPILL OVERS\outputs\pobreza\bajo_niv_educ\1%\simulacion_2\output_tests.xlsx',lb_vec_42','lb_vec_42');</v>
      </c>
      <c r="IP62">
        <v>42</v>
      </c>
      <c r="IQ62" t="str">
        <f>"xlswrite('G:\Mi unidad\1. PROYECTOS TELLO 2022\SCM SPILL OVERS\outputs\pobreza\bajo_ingreso\1%\simulacion_2\output_tests.xlsx',lb_vec_"&amp;IP62&amp;"','lb_vec_"&amp;IP62&amp;"');"</f>
        <v>xlswrite('G:\Mi unidad\1. PROYECTOS TELLO 2022\SCM SPILL OVERS\outputs\pobreza\bajo_ingreso\1%\simulacion_2\output_tests.xlsx',lb_vec_42','lb_vec_42');</v>
      </c>
      <c r="JB62">
        <v>42</v>
      </c>
      <c r="JC62" t="str">
        <f>"xlswrite('G:\Mi unidad\1. PROYECTOS TELLO 2022\SCM SPILL OVERS\outputs\pobreza\densidad\1%\simulacion_2\output_tests.xlsx',lb_vec_"&amp;JB62&amp;"','lb_vec_"&amp;JB62&amp;"');"</f>
        <v>xlswrite('G:\Mi unidad\1. PROYECTOS TELLO 2022\SCM SPILL OVERS\outputs\pobreza\densidad\1%\simulacion_2\output_tests.xlsx',lb_vec_42','lb_vec_42');</v>
      </c>
      <c r="JN62">
        <v>42</v>
      </c>
      <c r="JO62" t="str">
        <f>"xlswrite('G:\Mi unidad\1. PROYECTOS TELLO 2022\SCM SPILL OVERS\outputs\pobreza\densidad_g\1%\simulacion_2\output_tests.xlsx',lb_vec_"&amp;JN62&amp;"','lb_vec_"&amp;JN62&amp;"');"</f>
        <v>xlswrite('G:\Mi unidad\1. PROYECTOS TELLO 2022\SCM SPILL OVERS\outputs\pobreza\densidad_g\1%\simulacion_2\output_tests.xlsx',lb_vec_42','lb_vec_42');</v>
      </c>
      <c r="JZ62">
        <v>42</v>
      </c>
      <c r="KA62" t="str">
        <f>"xlswrite('G:\Mi unidad\1. PROYECTOS TELLO 2022\SCM SPILL OVERS\outputs\pobreza\distancia_centro_salud\1%\simulacion_2\output_tests.xlsx',lb_vec_"&amp;JZ62&amp;"','lb_vec_"&amp;JZ62&amp;"');"</f>
        <v>xlswrite('G:\Mi unidad\1. PROYECTOS TELLO 2022\SCM SPILL OVERS\outputs\pobreza\distancia_centro_salud\1%\simulacion_2\output_tests.xlsx',lb_vec_42','lb_vec_42');</v>
      </c>
      <c r="KM62">
        <v>42</v>
      </c>
      <c r="KN62" t="str">
        <f>"xlswrite('G:\Mi unidad\1. PROYECTOS TELLO 2022\SCM SPILL OVERS\outputs\pobreza\informalidad\1%\simulacion_2\output_tests.xlsx',lb_vec_"&amp;KM62&amp;"','lb_vec_"&amp;KM62&amp;"');"</f>
        <v>xlswrite('G:\Mi unidad\1. PROYECTOS TELLO 2022\SCM SPILL OVERS\outputs\pobreza\informalidad\1%\simulacion_2\output_tests.xlsx',lb_vec_42','lb_vec_42');</v>
      </c>
      <c r="KZ62">
        <v>42</v>
      </c>
      <c r="LA62" t="str">
        <f>"xlswrite('G:\Mi unidad\1. PROYECTOS TELLO 2022\SCM SPILL OVERS\outputs\pobreza\alimentos\1%\simulacion_2\output_tests.xlsx',lb_vec_"&amp;KZ62&amp;"','lb_vec_"&amp;KZ62&amp;"');"</f>
        <v>xlswrite('G:\Mi unidad\1. PROYECTOS TELLO 2022\SCM SPILL OVERS\outputs\pobreza\alimentos\1%\simulacion_2\output_tests.xlsx',lb_vec_42','lb_vec_42');</v>
      </c>
      <c r="LG62">
        <v>42</v>
      </c>
      <c r="LH62" t="str">
        <f>"xlswrite('G:\Mi unidad\1. PROYECTOS TELLO 2022\SCM SPILL OVERS\outputs\pobreza\jefe_hogar\1%\simulacion_2\output_tests.xlsx',lb_vec_"&amp;LG62&amp;"','lb_vec_"&amp;LG62&amp;"');"</f>
        <v>xlswrite('G:\Mi unidad\1. PROYECTOS TELLO 2022\SCM SPILL OVERS\outputs\pobreza\jefe_hogar\1%\simulacion_2\output_tests.xlsx',lb_vec_42','lb_vec_42');</v>
      </c>
      <c r="LN62">
        <v>42</v>
      </c>
      <c r="LO62" t="str">
        <f>"xlswrite('G:\Mi unidad\1. PROYECTOS TELLO 2022\SCM SPILL OVERS\outputs\pobreza\mujeres\1%\simulacion_2\output_tests.xlsx',lb_vec_"&amp;LN62&amp;"','lb_vec_"&amp;LN62&amp;"');"</f>
        <v>xlswrite('G:\Mi unidad\1. PROYECTOS TELLO 2022\SCM SPILL OVERS\outputs\pobreza\mujeres\1%\simulacion_2\output_tests.xlsx',lb_vec_42','lb_vec_42');</v>
      </c>
      <c r="LZ62">
        <v>42</v>
      </c>
      <c r="MA62" t="str">
        <f>"xlswrite('G:\Mi unidad\1. PROYECTOS TELLO 2022\SCM SPILL OVERS\outputs\pobreza\criminalidad\1%\simulacion_2\output_tests.xlsx',lb_vec_"&amp;LZ62&amp;"','lb_vec_"&amp;LZ62&amp;"');"</f>
        <v>xlswrite('G:\Mi unidad\1. PROYECTOS TELLO 2022\SCM SPILL OVERS\outputs\pobreza\criminalidad\1%\simulacion_2\output_tests.xlsx',lb_vec_42','lb_vec_42');</v>
      </c>
    </row>
    <row r="63" spans="1:339" x14ac:dyDescent="0.3">
      <c r="BL63">
        <v>42</v>
      </c>
      <c r="BM63" s="1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203</v>
      </c>
      <c r="CV63">
        <v>42</v>
      </c>
      <c r="CW63" t="s">
        <v>207</v>
      </c>
      <c r="DA63">
        <v>42</v>
      </c>
      <c r="DB63" t="s">
        <v>207</v>
      </c>
      <c r="DF63">
        <v>42</v>
      </c>
      <c r="DG63" t="s">
        <v>207</v>
      </c>
      <c r="EA63">
        <v>26</v>
      </c>
      <c r="EB63" s="1" t="str">
        <f>"alpha1_hat_vec_"&amp;EA63&amp;"(s) = alpha_hat_"&amp;EA63&amp;"(1);"</f>
        <v>alpha1_hat_vec_26(s) = alpha_hat_26(1);</v>
      </c>
      <c r="EZ63" s="1" t="str">
        <f>"xlswrite('G:\Mi unidad\1. PROYECTOS TELLO 2022\SCM SPILL OVERS\outputs\pobreza\distancia_centro_salud\1%\simulacion_2\synthetic_control_spillover_outputs.xlsx',synthetic_control_sp_"&amp;$A4&amp;","&amp;$A4&amp;")"</f>
        <v>xlswrite('G:\Mi unidad\1. PROYECTOS TELLO 2022\SCM SPILL OVERS\outputs\pobreza\distancia_centro_salud\1%\simulacion_2\synthetic_control_spillover_outputs.xlsx',synthetic_control_sp_10,10)</v>
      </c>
      <c r="FG63" s="1" t="str">
        <f>"xlswrite('G:\Mi unidad\1. PROYECTOS TELLO 2022\SCM SPILL OVERS\outputs\pobreza\informalidad\1%\simulacion_2\synthetic_control_spillover_outputs.xlsx',synthetic_control_sp_"&amp;$A4&amp;","&amp;$A4&amp;")"</f>
        <v>xlswrite('G:\Mi unidad\1. PROYECTOS TELLO 2022\SCM SPILL OVERS\outputs\pobreza\informalidad\1%\simulacion_2\synthetic_control_spillover_outputs.xlsx',synthetic_control_sp_10,10)</v>
      </c>
      <c r="FM63" s="1" t="str">
        <f>"xlswrite('G:\Mi unidad\1. PROYECTOS TELLO 2022\SCM SPILL OVERS\outputs\pobreza\densidad\1%\simulacion_2\synthetic_control_spillover_outputs.xlsx',synthetic_control_sp_"&amp;$A4&amp;","&amp;$A4&amp;")"</f>
        <v>xlswrite('G:\Mi unidad\1. PROYECTOS TELLO 2022\SCM SPILL OVERS\outputs\pobreza\densidad\1%\simulacion_2\synthetic_control_spillover_outputs.xlsx',synthetic_control_sp_10,10)</v>
      </c>
      <c r="FT63" s="1" t="str">
        <f>"xlswrite('G:\Mi unidad\1. PROYECTOS TELLO 2022\SCM SPILL OVERS\outputs\pobreza\bajo_niv_educ\1%\simulacion_2\synthetic_control_spillover_outputs.xlsx',synthetic_control_sp_"&amp;$A4&amp;","&amp;$A4&amp;")"</f>
        <v>xlswrite('G:\Mi unidad\1. PROYECTOS TELLO 2022\SCM SPILL OVERS\outputs\pobreza\bajo_niv_educ\1%\simulacion_2\synthetic_control_spillover_outputs.xlsx',synthetic_control_sp_10,10)</v>
      </c>
      <c r="FZ63" s="1" t="str">
        <f>"xlswrite('G:\Mi unidad\1. PROYECTOS TELLO 2022\SCM SPILL OVERS\outputs\pobreza\bajo_ingreso\1%\simulacion_2\synthetic_control_spillover_outputs.xlsx',synthetic_control_sp_"&amp;$A4&amp;","&amp;$A4&amp;")"</f>
        <v>xlswrite('G:\Mi unidad\1. PROYECTOS TELLO 2022\SCM SPILL OVERS\outputs\pobreza\bajo_ingreso\1%\simulacion_2\synthetic_control_spillover_outputs.xlsx',synthetic_control_sp_10,10)</v>
      </c>
      <c r="GF63" s="1" t="str">
        <f>"xlswrite('G:\Mi unidad\1. PROYECTOS TELLO 2022\SCM SPILL OVERS\outputs\pobreza\densidad_g\1%\simulacion_2\synthetic_control_spillover_outputs.xlsx',synthetic_control_sp_"&amp;$A4&amp;","&amp;$A4&amp;")"</f>
        <v>xlswrite('G:\Mi unidad\1. PROYECTOS TELLO 2022\SCM SPILL OVERS\outputs\pobreza\densidad_g\1%\simulacion_2\synthetic_control_spillover_outputs.xlsx',synthetic_control_sp_10,10)</v>
      </c>
      <c r="GN63" s="1" t="str">
        <f>"xlswrite('G:\Mi unidad\1. PROYECTOS TELLO 2022\SCM SPILL OVERS\outputs\pobreza\alimentos\1%\simulacion_2\synthetic_control_spillover_outputs.xlsx',synthetic_control_sp_"&amp;$A4&amp;","&amp;$A4&amp;");"</f>
        <v>xlswrite('G:\Mi unidad\1. PROYECTOS TELLO 2022\SCM SPILL OVERS\outputs\pobreza\alimentos\1%\simulacion_2\synthetic_control_spillover_outputs.xlsx',synthetic_control_sp_10,10);</v>
      </c>
      <c r="GU63" s="1" t="str">
        <f>"xlswrite('G:\Mi unidad\1. PROYECTOS TELLO 2022\SCM SPILL OVERS\outputs\pobreza\jefe_hogar\1%\simulacion_2\synthetic_control_spillover_outputs.xlsx',synthetic_control_sp_"&amp;$A4&amp;","&amp;$A4&amp;");"</f>
        <v>xlswrite('G:\Mi unidad\1. PROYECTOS TELLO 2022\SCM SPILL OVERS\outputs\pobreza\jefe_hogar\1%\simulacion_2\synthetic_control_spillover_outputs.xlsx',synthetic_control_sp_10,10);</v>
      </c>
      <c r="HA63" s="1" t="str">
        <f>"xlswrite('G:\Mi unidad\1. PROYECTOS TELLO 2022\SCM SPILL OVERS\outputs\pobreza\mujeres\1%\simulacion_2\synthetic_control_spillover_outputs.xlsx',synthetic_control_sp_"&amp;$A4&amp;","&amp;$A4&amp;");"</f>
        <v>xlswrite('G:\Mi unidad\1. PROYECTOS TELLO 2022\SCM SPILL OVERS\outputs\pobreza\mujeres\1%\simulacion_2\synthetic_control_spillover_outputs.xlsx',synthetic_control_sp_10,10);</v>
      </c>
      <c r="HG63" s="1" t="str">
        <f>"xlswrite('G:\Mi unidad\1. PROYECTOS TELLO 2022\SCM SPILL OVERS\outputs\pobreza\criminalidad\1%\simulacion_2\synthetic_control_spillover_outputs.xlsx',synthetic_control_sp_"&amp;$A4&amp;","&amp;$A4&amp;");"</f>
        <v>xlswrite('G:\Mi unidad\1. PROYECTOS TELLO 2022\SCM SPILL OVERS\outputs\pobreza\criminalidad\1%\simulacion_2\synthetic_control_spillover_outputs.xlsx',synthetic_control_sp_10,10);</v>
      </c>
      <c r="HN63">
        <v>23</v>
      </c>
      <c r="HO63" t="str">
        <f>"    lb_vec_"&amp;HN63&amp;"(s) = lb_"&amp;HN63&amp;";"</f>
        <v xml:space="preserve">    lb_vec_23(s) = lb_23;</v>
      </c>
      <c r="HU63">
        <v>39</v>
      </c>
      <c r="HV63" t="str">
        <f>"spillover_test_"&amp;HU63&amp;" = zeros(1,S);"</f>
        <v>spillover_test_39 = zeros(1,S);</v>
      </c>
      <c r="IB63">
        <v>42</v>
      </c>
      <c r="IC63" t="str">
        <f>"xlswrite('G:\Mi unidad\1. PROYECTOS TELLO 2022\SCM SPILL OVERS\outputs\pobreza\bajo_niv_educ\1%\simulacion_2\output_tests.xlsx',ub_vec_"&amp;IB63&amp;"','ub_vec_"&amp;IB63&amp;"');"</f>
        <v>xlswrite('G:\Mi unidad\1. PROYECTOS TELLO 2022\SCM SPILL OVERS\outputs\pobreza\bajo_niv_educ\1%\simulacion_2\output_tests.xlsx',ub_vec_42','ub_vec_42');</v>
      </c>
      <c r="IP63">
        <v>42</v>
      </c>
      <c r="IQ63" t="str">
        <f>"xlswrite('G:\Mi unidad\1. PROYECTOS TELLO 2022\SCM SPILL OVERS\outputs\pobreza\bajo_ingreso\1%\simulacion_2\output_tests.xlsx',ub_vec_"&amp;IP63&amp;"','ub_vec_"&amp;IP63&amp;"');"</f>
        <v>xlswrite('G:\Mi unidad\1. PROYECTOS TELLO 2022\SCM SPILL OVERS\outputs\pobreza\bajo_ingreso\1%\simulacion_2\output_tests.xlsx',ub_vec_42','ub_vec_42');</v>
      </c>
      <c r="JB63">
        <v>42</v>
      </c>
      <c r="JC63" t="str">
        <f>"xlswrite('G:\Mi unidad\1. PROYECTOS TELLO 2022\SCM SPILL OVERS\outputs\pobreza\densidad\1%\simulacion_2\output_tests.xlsx',ub_vec_"&amp;JB63&amp;"','ub_vec_"&amp;JB63&amp;"');"</f>
        <v>xlswrite('G:\Mi unidad\1. PROYECTOS TELLO 2022\SCM SPILL OVERS\outputs\pobreza\densidad\1%\simulacion_2\output_tests.xlsx',ub_vec_42','ub_vec_42');</v>
      </c>
      <c r="JN63">
        <v>42</v>
      </c>
      <c r="JO63" t="str">
        <f>"xlswrite('G:\Mi unidad\1. PROYECTOS TELLO 2022\SCM SPILL OVERS\outputs\pobreza\densidad_g\1%\simulacion_2\output_tests.xlsx',ub_vec_"&amp;JN63&amp;"','ub_vec_"&amp;JN63&amp;"');"</f>
        <v>xlswrite('G:\Mi unidad\1. PROYECTOS TELLO 2022\SCM SPILL OVERS\outputs\pobreza\densidad_g\1%\simulacion_2\output_tests.xlsx',ub_vec_42','ub_vec_42');</v>
      </c>
      <c r="JZ63">
        <v>42</v>
      </c>
      <c r="KA63" t="str">
        <f>"xlswrite('G:\Mi unidad\1. PROYECTOS TELLO 2022\SCM SPILL OVERS\outputs\pobreza\distancia_centro_salud\1%\simulacion_2\output_tests.xlsx',ub_vec_"&amp;JZ63&amp;"','ub_vec_"&amp;JZ63&amp;"');"</f>
        <v>xlswrite('G:\Mi unidad\1. PROYECTOS TELLO 2022\SCM SPILL OVERS\outputs\pobreza\distancia_centro_salud\1%\simulacion_2\output_tests.xlsx',ub_vec_42','ub_vec_42');</v>
      </c>
      <c r="KM63">
        <v>42</v>
      </c>
      <c r="KN63" t="str">
        <f>"xlswrite('G:\Mi unidad\1. PROYECTOS TELLO 2022\SCM SPILL OVERS\outputs\pobreza\informalidad\1%\simulacion_2\output_tests.xlsx',ub_vec_"&amp;KM63&amp;"','ub_vec_"&amp;KM63&amp;"');"</f>
        <v>xlswrite('G:\Mi unidad\1. PROYECTOS TELLO 2022\SCM SPILL OVERS\outputs\pobreza\informalidad\1%\simulacion_2\output_tests.xlsx',ub_vec_42','ub_vec_42');</v>
      </c>
      <c r="KZ63">
        <v>42</v>
      </c>
      <c r="LA63" t="str">
        <f>"xlswrite('G:\Mi unidad\1. PROYECTOS TELLO 2022\SCM SPILL OVERS\outputs\pobreza\alimentos\1%\simulacion_2\output_tests.xlsx',ub_vec_"&amp;KZ63&amp;"','ub_vec_"&amp;KZ63&amp;"');"</f>
        <v>xlswrite('G:\Mi unidad\1. PROYECTOS TELLO 2022\SCM SPILL OVERS\outputs\pobreza\alimentos\1%\simulacion_2\output_tests.xlsx',ub_vec_42','ub_vec_42');</v>
      </c>
      <c r="LG63">
        <v>42</v>
      </c>
      <c r="LH63" t="str">
        <f>"xlswrite('G:\Mi unidad\1. PROYECTOS TELLO 2022\SCM SPILL OVERS\outputs\pobreza\jefe_hogar\1%\simulacion_2\output_tests.xlsx',ub_vec_"&amp;LG63&amp;"','ub_vec_"&amp;LG63&amp;"');"</f>
        <v>xlswrite('G:\Mi unidad\1. PROYECTOS TELLO 2022\SCM SPILL OVERS\outputs\pobreza\jefe_hogar\1%\simulacion_2\output_tests.xlsx',ub_vec_42','ub_vec_42');</v>
      </c>
      <c r="LN63">
        <v>42</v>
      </c>
      <c r="LO63" t="str">
        <f>"xlswrite('G:\Mi unidad\1. PROYECTOS TELLO 2022\SCM SPILL OVERS\outputs\pobreza\mujeres\1%\simulacion_2\output_tests.xlsx',ub_vec_"&amp;LN63&amp;"','ub_vec_"&amp;LN63&amp;"');"</f>
        <v>xlswrite('G:\Mi unidad\1. PROYECTOS TELLO 2022\SCM SPILL OVERS\outputs\pobreza\mujeres\1%\simulacion_2\output_tests.xlsx',ub_vec_42','ub_vec_42');</v>
      </c>
      <c r="LZ63">
        <v>42</v>
      </c>
      <c r="MA63" t="str">
        <f>"xlswrite('G:\Mi unidad\1. PROYECTOS TELLO 2022\SCM SPILL OVERS\outputs\pobreza\criminalidad\1%\simulacion_2\output_tests.xlsx',ub_vec_"&amp;LZ63&amp;"','ub_vec_"&amp;LZ63&amp;"');"</f>
        <v>xlswrite('G:\Mi unidad\1. PROYECTOS TELLO 2022\SCM SPILL OVERS\outputs\pobreza\criminalidad\1%\simulacion_2\output_tests.xlsx',ub_vec_42','ub_vec_42');</v>
      </c>
    </row>
    <row r="64" spans="1:339" x14ac:dyDescent="0.3">
      <c r="BL64">
        <v>42</v>
      </c>
      <c r="BM64" s="1" t="str">
        <f>"A_"&amp;BL62&amp;"(:,ind_"&amp;BL62&amp;" == 0) = [];"</f>
        <v>A_42(:,ind_42 == 0) = [];</v>
      </c>
      <c r="BR64">
        <v>42</v>
      </c>
      <c r="BS64" s="1" t="str">
        <f>"ind_"&amp;BR62&amp;" = xlsread('spillover_bajo_niv_educ_"&amp;BR62&amp;".xlsx')"</f>
        <v>ind_42 = xlsread('spillover_bajo_niv_educ_42.xlsx')</v>
      </c>
      <c r="BX64">
        <v>42</v>
      </c>
      <c r="BY64" s="1" t="str">
        <f>"ind_"&amp;BX62&amp;" = xlsread('spillover_bajo_ingreso_"&amp;BX62&amp;".xlsx')"</f>
        <v>ind_42 = xlsread('spillover_bajo_ingreso_42.xlsx')</v>
      </c>
      <c r="CD64">
        <v>42</v>
      </c>
      <c r="CE64" s="1" t="str">
        <f>"ind_"&amp;CD62&amp;" = xlsread('spillover_densidad_"&amp;CD62&amp;".xlsx')"</f>
        <v>ind_42 = xlsread('spillover_densidad_42.xlsx')</v>
      </c>
      <c r="CJ64">
        <v>42</v>
      </c>
      <c r="CK64" s="1" t="str">
        <f>"ind_"&amp;CJ62&amp;" = xlsread('spillover_tiempo_cs_"&amp;CJ62&amp;".xlsx')"</f>
        <v>ind_42 = xlsread('spillover_tiempo_cs_42.xlsx')</v>
      </c>
      <c r="CQ64">
        <v>42</v>
      </c>
      <c r="CR64" t="s">
        <v>204</v>
      </c>
      <c r="CV64">
        <v>42</v>
      </c>
      <c r="CW64" t="s">
        <v>208</v>
      </c>
      <c r="DA64">
        <v>42</v>
      </c>
      <c r="DB64" t="s">
        <v>209</v>
      </c>
      <c r="DF64">
        <v>42</v>
      </c>
      <c r="DG64" t="s">
        <v>210</v>
      </c>
      <c r="EA64">
        <v>26</v>
      </c>
      <c r="EB64" s="1" t="str">
        <f>"synthetic_control_sp_"&amp;EA64&amp;"(T+s) = Y_"&amp;EA64&amp;"(1,T+s)-alpha1_hat_vec_"&amp;EA64&amp;"(s);"</f>
        <v>synthetic_control_sp_26(T+s) = Y_26(1,T+s)-alpha1_hat_vec_26(s);</v>
      </c>
      <c r="EZ64" s="1" t="str">
        <f>"xlswrite('G:\Mi unidad\1. PROYECTOS TELLO 2022\SCM SPILL OVERS\outputs\pobreza\distancia_centro_salud\1%\simulacion_2\synthetic_control_spillover_outputs.xlsx',synthetic_control_sp_"&amp;$A5&amp;","&amp;$A5&amp;")"</f>
        <v>xlswrite('G:\Mi unidad\1. PROYECTOS TELLO 2022\SCM SPILL OVERS\outputs\pobreza\distancia_centro_salud\1%\simulacion_2\synthetic_control_spillover_outputs.xlsx',synthetic_control_sp_16,16)</v>
      </c>
      <c r="FG64" s="1" t="str">
        <f>"xlswrite('G:\Mi unidad\1. PROYECTOS TELLO 2022\SCM SPILL OVERS\outputs\pobreza\informalidad\1%\simulacion_2\synthetic_control_spillover_outputs.xlsx',synthetic_control_sp_"&amp;$A5&amp;","&amp;$A5&amp;")"</f>
        <v>xlswrite('G:\Mi unidad\1. PROYECTOS TELLO 2022\SCM SPILL OVERS\outputs\pobreza\informalidad\1%\simulacion_2\synthetic_control_spillover_outputs.xlsx',synthetic_control_sp_16,16)</v>
      </c>
      <c r="FM64" s="1" t="str">
        <f>"xlswrite('G:\Mi unidad\1. PROYECTOS TELLO 2022\SCM SPILL OVERS\outputs\pobreza\densidad\1%\simulacion_2\synthetic_control_spillover_outputs.xlsx',synthetic_control_sp_"&amp;$A5&amp;","&amp;$A5&amp;")"</f>
        <v>xlswrite('G:\Mi unidad\1. PROYECTOS TELLO 2022\SCM SPILL OVERS\outputs\pobreza\densidad\1%\simulacion_2\synthetic_control_spillover_outputs.xlsx',synthetic_control_sp_16,16)</v>
      </c>
      <c r="FT64" s="1" t="str">
        <f>"xlswrite('G:\Mi unidad\1. PROYECTOS TELLO 2022\SCM SPILL OVERS\outputs\pobreza\bajo_niv_educ\1%\simulacion_2\synthetic_control_spillover_outputs.xlsx',synthetic_control_sp_"&amp;$A5&amp;","&amp;$A5&amp;")"</f>
        <v>xlswrite('G:\Mi unidad\1. PROYECTOS TELLO 2022\SCM SPILL OVERS\outputs\pobreza\bajo_niv_educ\1%\simulacion_2\synthetic_control_spillover_outputs.xlsx',synthetic_control_sp_16,16)</v>
      </c>
      <c r="FZ64" s="1" t="str">
        <f>"xlswrite('G:\Mi unidad\1. PROYECTOS TELLO 2022\SCM SPILL OVERS\outputs\pobreza\bajo_ingreso\1%\simulacion_2\synthetic_control_spillover_outputs.xlsx',synthetic_control_sp_"&amp;$A5&amp;","&amp;$A5&amp;")"</f>
        <v>xlswrite('G:\Mi unidad\1. PROYECTOS TELLO 2022\SCM SPILL OVERS\outputs\pobreza\bajo_ingreso\1%\simulacion_2\synthetic_control_spillover_outputs.xlsx',synthetic_control_sp_16,16)</v>
      </c>
      <c r="GF64" s="1" t="str">
        <f>"xlswrite('G:\Mi unidad\1. PROYECTOS TELLO 2022\SCM SPILL OVERS\outputs\pobreza\densidad_g\1%\simulacion_2\synthetic_control_spillover_outputs.xlsx',synthetic_control_sp_"&amp;$A5&amp;","&amp;$A5&amp;")"</f>
        <v>xlswrite('G:\Mi unidad\1. PROYECTOS TELLO 2022\SCM SPILL OVERS\outputs\pobreza\densidad_g\1%\simulacion_2\synthetic_control_spillover_outputs.xlsx',synthetic_control_sp_16,16)</v>
      </c>
      <c r="GN64" s="1" t="str">
        <f>"xlswrite('G:\Mi unidad\1. PROYECTOS TELLO 2022\SCM SPILL OVERS\outputs\pobreza\alimentos\1%\simulacion_2\synthetic_control_spillover_outputs.xlsx',synthetic_control_sp_"&amp;$A5&amp;","&amp;$A5&amp;");"</f>
        <v>xlswrite('G:\Mi unidad\1. PROYECTOS TELLO 2022\SCM SPILL OVERS\outputs\pobreza\alimentos\1%\simulacion_2\synthetic_control_spillover_outputs.xlsx',synthetic_control_sp_16,16);</v>
      </c>
      <c r="GU64" s="1" t="str">
        <f>"xlswrite('G:\Mi unidad\1. PROYECTOS TELLO 2022\SCM SPILL OVERS\outputs\pobreza\jefe_hogar\1%\simulacion_2\synthetic_control_spillover_outputs.xlsx',synthetic_control_sp_"&amp;$A5&amp;","&amp;$A5&amp;");"</f>
        <v>xlswrite('G:\Mi unidad\1. PROYECTOS TELLO 2022\SCM SPILL OVERS\outputs\pobreza\jefe_hogar\1%\simulacion_2\synthetic_control_spillover_outputs.xlsx',synthetic_control_sp_16,16);</v>
      </c>
      <c r="HA64" s="1" t="str">
        <f>"xlswrite('G:\Mi unidad\1. PROYECTOS TELLO 2022\SCM SPILL OVERS\outputs\pobreza\mujeres\1%\simulacion_2\synthetic_control_spillover_outputs.xlsx',synthetic_control_sp_"&amp;$A5&amp;","&amp;$A5&amp;");"</f>
        <v>xlswrite('G:\Mi unidad\1. PROYECTOS TELLO 2022\SCM SPILL OVERS\outputs\pobreza\mujeres\1%\simulacion_2\synthetic_control_spillover_outputs.xlsx',synthetic_control_sp_16,16);</v>
      </c>
      <c r="HG64" s="1" t="str">
        <f>"xlswrite('G:\Mi unidad\1. PROYECTOS TELLO 2022\SCM SPILL OVERS\outputs\pobreza\criminalidad\1%\simulacion_2\synthetic_control_spillover_outputs.xlsx',synthetic_control_sp_"&amp;$A5&amp;","&amp;$A5&amp;");"</f>
        <v>xlswrite('G:\Mi unidad\1. PROYECTOS TELLO 2022\SCM SPILL OVERS\outputs\pobreza\criminalidad\1%\simulacion_2\synthetic_control_spillover_outputs.xlsx',synthetic_control_sp_16,16);</v>
      </c>
      <c r="HN64">
        <v>23</v>
      </c>
      <c r="HO64" t="str">
        <f>"    ub_vec_"&amp;HN64&amp;"(s) = ub_"&amp;HN63&amp;";"</f>
        <v xml:space="preserve">    ub_vec_23(s) = ub_23;</v>
      </c>
      <c r="HU64">
        <v>39</v>
      </c>
      <c r="HV64" t="s">
        <v>35</v>
      </c>
      <c r="IB64">
        <v>42</v>
      </c>
      <c r="IC64" t="str">
        <f>"xlswrite('G:\Mi unidad\1. PROYECTOS TELLO 2022\SCM SPILL OVERS\outputs\pobreza\bajo_niv_educ\1%\simulacion_2\output_tests.xlsx',p_value_vec_"&amp;IB64&amp;"','p_value_vec_"&amp;IB64&amp;"');"</f>
        <v>xlswrite('G:\Mi unidad\1. PROYECTOS TELLO 2022\SCM SPILL OVERS\outputs\pobreza\bajo_niv_educ\1%\simulacion_2\output_tests.xlsx',p_value_vec_42','p_value_vec_42');</v>
      </c>
      <c r="IP64">
        <v>42</v>
      </c>
      <c r="IQ64" t="str">
        <f>"xlswrite('G:\Mi unidad\1. PROYECTOS TELLO 2022\SCM SPILL OVERS\outputs\pobreza\bajo_ingreso\1%\simulacion_2\output_tests.xlsx',p_value_vec_"&amp;IP64&amp;"','p_value_vec_"&amp;IP64&amp;"');"</f>
        <v>xlswrite('G:\Mi unidad\1. PROYECTOS TELLO 2022\SCM SPILL OVERS\outputs\pobreza\bajo_ingreso\1%\simulacion_2\output_tests.xlsx',p_value_vec_42','p_value_vec_42');</v>
      </c>
      <c r="JB64">
        <v>42</v>
      </c>
      <c r="JC64" t="str">
        <f>"xlswrite('G:\Mi unidad\1. PROYECTOS TELLO 2022\SCM SPILL OVERS\outputs\pobreza\densidad\1%\simulacion_2\output_tests.xlsx',p_value_vec_"&amp;JB64&amp;"','p_value_vec_"&amp;JB64&amp;"');"</f>
        <v>xlswrite('G:\Mi unidad\1. PROYECTOS TELLO 2022\SCM SPILL OVERS\outputs\pobreza\densidad\1%\simulacion_2\output_tests.xlsx',p_value_vec_42','p_value_vec_42');</v>
      </c>
      <c r="JN64">
        <v>42</v>
      </c>
      <c r="JO64" t="str">
        <f>"xlswrite('G:\Mi unidad\1. PROYECTOS TELLO 2022\SCM SPILL OVERS\outputs\pobreza\densidad_g\1%\simulacion_2\output_tests.xlsx',p_value_vec_"&amp;JN64&amp;"','p_value_vec_"&amp;JN64&amp;"');"</f>
        <v>xlswrite('G:\Mi unidad\1. PROYECTOS TELLO 2022\SCM SPILL OVERS\outputs\pobreza\densidad_g\1%\simulacion_2\output_tests.xlsx',p_value_vec_42','p_value_vec_42');</v>
      </c>
      <c r="JZ64">
        <v>42</v>
      </c>
      <c r="KA64" t="str">
        <f>"xlswrite('G:\Mi unidad\1. PROYECTOS TELLO 2022\SCM SPILL OVERS\outputs\pobreza\distancia_centro_salud\1%\simulacion_2\output_tests.xlsx',p_value_vec_"&amp;JZ64&amp;"','p_value_vec_"&amp;JZ64&amp;"');"</f>
        <v>xlswrite('G:\Mi unidad\1. PROYECTOS TELLO 2022\SCM SPILL OVERS\outputs\pobreza\distancia_centro_salud\1%\simulacion_2\output_tests.xlsx',p_value_vec_42','p_value_vec_42');</v>
      </c>
      <c r="KM64">
        <v>42</v>
      </c>
      <c r="KN64" t="str">
        <f>"xlswrite('G:\Mi unidad\1. PROYECTOS TELLO 2022\SCM SPILL OVERS\outputs\pobreza\informalidad\1%\simulacion_2\output_tests.xlsx',p_value_vec_"&amp;KM64&amp;"','p_value_vec_"&amp;KM64&amp;"');"</f>
        <v>xlswrite('G:\Mi unidad\1. PROYECTOS TELLO 2022\SCM SPILL OVERS\outputs\pobreza\informalidad\1%\simulacion_2\output_tests.xlsx',p_value_vec_42','p_value_vec_42');</v>
      </c>
      <c r="KZ64">
        <v>42</v>
      </c>
      <c r="LA64" t="str">
        <f>"xlswrite('G:\Mi unidad\1. PROYECTOS TELLO 2022\SCM SPILL OVERS\outputs\pobreza\alimentos\1%\simulacion_2\output_tests.xlsx',p_value_vec_"&amp;KZ64&amp;"','p_value_vec_"&amp;KZ64&amp;"');"</f>
        <v>xlswrite('G:\Mi unidad\1. PROYECTOS TELLO 2022\SCM SPILL OVERS\outputs\pobreza\alimentos\1%\simulacion_2\output_tests.xlsx',p_value_vec_42','p_value_vec_42');</v>
      </c>
      <c r="LG64">
        <v>42</v>
      </c>
      <c r="LH64" t="str">
        <f>"xlswrite('G:\Mi unidad\1. PROYECTOS TELLO 2022\SCM SPILL OVERS\outputs\pobreza\jefe_hogar\1%\simulacion_2\output_tests.xlsx',p_value_vec_"&amp;LG64&amp;"','p_value_vec_"&amp;LG64&amp;"');"</f>
        <v>xlswrite('G:\Mi unidad\1. PROYECTOS TELLO 2022\SCM SPILL OVERS\outputs\pobreza\jefe_hogar\1%\simulacion_2\output_tests.xlsx',p_value_vec_42','p_value_vec_42');</v>
      </c>
      <c r="LN64">
        <v>42</v>
      </c>
      <c r="LO64" t="str">
        <f>"xlswrite('G:\Mi unidad\1. PROYECTOS TELLO 2022\SCM SPILL OVERS\outputs\pobreza\mujeres\1%\simulacion_2\output_tests.xlsx',p_value_vec_"&amp;LN64&amp;"','p_value_vec_"&amp;LN64&amp;"');"</f>
        <v>xlswrite('G:\Mi unidad\1. PROYECTOS TELLO 2022\SCM SPILL OVERS\outputs\pobreza\mujeres\1%\simulacion_2\output_tests.xlsx',p_value_vec_42','p_value_vec_42');</v>
      </c>
      <c r="LZ64">
        <v>42</v>
      </c>
      <c r="MA64" t="str">
        <f>"xlswrite('G:\Mi unidad\1. PROYECTOS TELLO 2022\SCM SPILL OVERS\outputs\pobreza\criminalidad\1%\simulacion_2\output_tests.xlsx',p_value_vec_"&amp;LZ64&amp;"','p_value_vec_"&amp;LZ64&amp;"');"</f>
        <v>xlswrite('G:\Mi unidad\1. PROYECTOS TELLO 2022\SCM SPILL OVERS\outputs\pobreza\criminalidad\1%\simulacion_2\output_tests.xlsx',p_value_vec_42','p_value_vec_42');</v>
      </c>
    </row>
    <row r="65" spans="64:339" x14ac:dyDescent="0.3">
      <c r="BL65">
        <v>42</v>
      </c>
      <c r="BR65">
        <v>42</v>
      </c>
      <c r="BS65" s="1" t="str">
        <f>"A_"&amp;BR62&amp;" = eye(N);"</f>
        <v>A_42 = eye(N);</v>
      </c>
      <c r="BX65">
        <v>42</v>
      </c>
      <c r="BY65" s="1" t="str">
        <f>"A_"&amp;BX62&amp;" = eye(N);"</f>
        <v>A_42 = eye(N);</v>
      </c>
      <c r="CD65">
        <v>42</v>
      </c>
      <c r="CE65" s="1" t="str">
        <f>"A_"&amp;CD62&amp;" = eye(N);"</f>
        <v>A_42 = eye(N);</v>
      </c>
      <c r="CJ65">
        <v>42</v>
      </c>
      <c r="CK65" s="1" t="str">
        <f>"A_"&amp;CJ62&amp;" = eye(N);"</f>
        <v>A_42 = eye(N);</v>
      </c>
      <c r="CQ65">
        <v>42</v>
      </c>
      <c r="CR65" t="s">
        <v>206</v>
      </c>
      <c r="CV65">
        <v>42</v>
      </c>
      <c r="CW65" t="s">
        <v>211</v>
      </c>
      <c r="DA65">
        <v>42</v>
      </c>
      <c r="DB65" t="s">
        <v>211</v>
      </c>
      <c r="DF65">
        <v>42</v>
      </c>
      <c r="DG65" t="s">
        <v>211</v>
      </c>
      <c r="EA65">
        <v>26</v>
      </c>
      <c r="EB65" s="3" t="s">
        <v>18</v>
      </c>
      <c r="EZ65" s="1" t="str">
        <f>"xlswrite('G:\Mi unidad\1. PROYECTOS TELLO 2022\SCM SPILL OVERS\outputs\pobreza\distancia_centro_salud\1%\simulacion_2\synthetic_control_spillover_outputs.xlsx',synthetic_control_sp_"&amp;$A6&amp;","&amp;$A6&amp;")"</f>
        <v>xlswrite('G:\Mi unidad\1. PROYECTOS TELLO 2022\SCM SPILL OVERS\outputs\pobreza\distancia_centro_salud\1%\simulacion_2\synthetic_control_spillover_outputs.xlsx',synthetic_control_sp_17,17)</v>
      </c>
      <c r="FG65" s="1" t="str">
        <f>"xlswrite('G:\Mi unidad\1. PROYECTOS TELLO 2022\SCM SPILL OVERS\outputs\pobreza\informalidad\1%\simulacion_2\synthetic_control_spillover_outputs.xlsx',synthetic_control_sp_"&amp;$A6&amp;","&amp;$A6&amp;")"</f>
        <v>xlswrite('G:\Mi unidad\1. PROYECTOS TELLO 2022\SCM SPILL OVERS\outputs\pobreza\informalidad\1%\simulacion_2\synthetic_control_spillover_outputs.xlsx',synthetic_control_sp_17,17)</v>
      </c>
      <c r="FM65" s="1" t="str">
        <f>"xlswrite('G:\Mi unidad\1. PROYECTOS TELLO 2022\SCM SPILL OVERS\outputs\pobreza\densidad\1%\simulacion_2\synthetic_control_spillover_outputs.xlsx',synthetic_control_sp_"&amp;$A6&amp;","&amp;$A6&amp;")"</f>
        <v>xlswrite('G:\Mi unidad\1. PROYECTOS TELLO 2022\SCM SPILL OVERS\outputs\pobreza\densidad\1%\simulacion_2\synthetic_control_spillover_outputs.xlsx',synthetic_control_sp_17,17)</v>
      </c>
      <c r="FT65" s="1" t="str">
        <f>"xlswrite('G:\Mi unidad\1. PROYECTOS TELLO 2022\SCM SPILL OVERS\outputs\pobreza\bajo_niv_educ\1%\simulacion_2\synthetic_control_spillover_outputs.xlsx',synthetic_control_sp_"&amp;$A6&amp;","&amp;$A6&amp;")"</f>
        <v>xlswrite('G:\Mi unidad\1. PROYECTOS TELLO 2022\SCM SPILL OVERS\outputs\pobreza\bajo_niv_educ\1%\simulacion_2\synthetic_control_spillover_outputs.xlsx',synthetic_control_sp_17,17)</v>
      </c>
      <c r="FZ65" s="1" t="str">
        <f>"xlswrite('G:\Mi unidad\1. PROYECTOS TELLO 2022\SCM SPILL OVERS\outputs\pobreza\bajo_ingreso\1%\simulacion_2\synthetic_control_spillover_outputs.xlsx',synthetic_control_sp_"&amp;$A6&amp;","&amp;$A6&amp;")"</f>
        <v>xlswrite('G:\Mi unidad\1. PROYECTOS TELLO 2022\SCM SPILL OVERS\outputs\pobreza\bajo_ingreso\1%\simulacion_2\synthetic_control_spillover_outputs.xlsx',synthetic_control_sp_17,17)</v>
      </c>
      <c r="GF65" s="1" t="str">
        <f>"xlswrite('G:\Mi unidad\1. PROYECTOS TELLO 2022\SCM SPILL OVERS\outputs\pobreza\densidad_g\1%\simulacion_2\synthetic_control_spillover_outputs.xlsx',synthetic_control_sp_"&amp;$A6&amp;","&amp;$A6&amp;")"</f>
        <v>xlswrite('G:\Mi unidad\1. PROYECTOS TELLO 2022\SCM SPILL OVERS\outputs\pobreza\densidad_g\1%\simulacion_2\synthetic_control_spillover_outputs.xlsx',synthetic_control_sp_17,17)</v>
      </c>
      <c r="GN65" s="1" t="str">
        <f>"xlswrite('G:\Mi unidad\1. PROYECTOS TELLO 2022\SCM SPILL OVERS\outputs\pobreza\alimentos\1%\simulacion_2\synthetic_control_spillover_outputs.xlsx',synthetic_control_sp_"&amp;$A6&amp;","&amp;$A6&amp;");"</f>
        <v>xlswrite('G:\Mi unidad\1. PROYECTOS TELLO 2022\SCM SPILL OVERS\outputs\pobreza\alimentos\1%\simulacion_2\synthetic_control_spillover_outputs.xlsx',synthetic_control_sp_17,17);</v>
      </c>
      <c r="GU65" s="1" t="str">
        <f>"xlswrite('G:\Mi unidad\1. PROYECTOS TELLO 2022\SCM SPILL OVERS\outputs\pobreza\jefe_hogar\1%\simulacion_2\synthetic_control_spillover_outputs.xlsx',synthetic_control_sp_"&amp;$A6&amp;","&amp;$A6&amp;");"</f>
        <v>xlswrite('G:\Mi unidad\1. PROYECTOS TELLO 2022\SCM SPILL OVERS\outputs\pobreza\jefe_hogar\1%\simulacion_2\synthetic_control_spillover_outputs.xlsx',synthetic_control_sp_17,17);</v>
      </c>
      <c r="HA65" s="1" t="str">
        <f>"xlswrite('G:\Mi unidad\1. PROYECTOS TELLO 2022\SCM SPILL OVERS\outputs\pobreza\mujeres\1%\simulacion_2\synthetic_control_spillover_outputs.xlsx',synthetic_control_sp_"&amp;$A6&amp;","&amp;$A6&amp;");"</f>
        <v>xlswrite('G:\Mi unidad\1. PROYECTOS TELLO 2022\SCM SPILL OVERS\outputs\pobreza\mujeres\1%\simulacion_2\synthetic_control_spillover_outputs.xlsx',synthetic_control_sp_17,17);</v>
      </c>
      <c r="HG65" s="1" t="str">
        <f>"xlswrite('G:\Mi unidad\1. PROYECTOS TELLO 2022\SCM SPILL OVERS\outputs\pobreza\criminalidad\1%\simulacion_2\synthetic_control_spillover_outputs.xlsx',synthetic_control_sp_"&amp;$A6&amp;","&amp;$A6&amp;");"</f>
        <v>xlswrite('G:\Mi unidad\1. PROYECTOS TELLO 2022\SCM SPILL OVERS\outputs\pobreza\criminalidad\1%\simulacion_2\synthetic_control_spillover_outputs.xlsx',synthetic_control_sp_17,17);</v>
      </c>
      <c r="HN65">
        <v>23</v>
      </c>
      <c r="HO65" t="s">
        <v>18</v>
      </c>
      <c r="HU65">
        <v>39</v>
      </c>
      <c r="HV65" t="s">
        <v>36</v>
      </c>
      <c r="IB65">
        <v>42</v>
      </c>
      <c r="IC65" t="str">
        <f>"xlswrite('G:\Mi unidad\1. PROYECTOS TELLO 2022\SCM SPILL OVERS\outputs\pobreza\bajo_niv_educ\1%\simulacion_2\output_tests.xlsx',alpha1_hat_vec_"&amp;IB65&amp;"','alpha1_hat_vec_"&amp;IB65&amp;"');"</f>
        <v>xlswrite('G:\Mi unidad\1. PROYECTOS TELLO 2022\SCM SPILL OVERS\outputs\pobreza\bajo_niv_educ\1%\simulacion_2\output_tests.xlsx',alpha1_hat_vec_42','alpha1_hat_vec_42');</v>
      </c>
      <c r="IP65">
        <v>42</v>
      </c>
      <c r="IQ65" t="str">
        <f>"xlswrite('G:\Mi unidad\1. PROYECTOS TELLO 2022\SCM SPILL OVERS\outputs\pobreza\bajo_ingreso\1%\simulacion_2\output_tests.xlsx',alpha1_hat_vec_"&amp;IP65&amp;"','alpha1_hat_vec_"&amp;IP65&amp;"');"</f>
        <v>xlswrite('G:\Mi unidad\1. PROYECTOS TELLO 2022\SCM SPILL OVERS\outputs\pobreza\bajo_ingreso\1%\simulacion_2\output_tests.xlsx',alpha1_hat_vec_42','alpha1_hat_vec_42');</v>
      </c>
      <c r="JB65">
        <v>42</v>
      </c>
      <c r="JC65" t="str">
        <f>"xlswrite('G:\Mi unidad\1. PROYECTOS TELLO 2022\SCM SPILL OVERS\outputs\pobreza\densidad\1%\simulacion_2\output_tests.xlsx',alpha1_hat_vec_"&amp;JB65&amp;"','alpha1_hat_vec_"&amp;JB65&amp;"');"</f>
        <v>xlswrite('G:\Mi unidad\1. PROYECTOS TELLO 2022\SCM SPILL OVERS\outputs\pobreza\densidad\1%\simulacion_2\output_tests.xlsx',alpha1_hat_vec_42','alpha1_hat_vec_42');</v>
      </c>
      <c r="JN65">
        <v>42</v>
      </c>
      <c r="JO65" t="str">
        <f>"xlswrite('G:\Mi unidad\1. PROYECTOS TELLO 2022\SCM SPILL OVERS\outputs\pobreza\densidad_g\1%\simulacion_2\output_tests.xlsx',alpha1_hat_vec_"&amp;JN65&amp;"','alpha1_hat_vec_"&amp;JN65&amp;"');"</f>
        <v>xlswrite('G:\Mi unidad\1. PROYECTOS TELLO 2022\SCM SPILL OVERS\outputs\pobreza\densidad_g\1%\simulacion_2\output_tests.xlsx',alpha1_hat_vec_42','alpha1_hat_vec_42');</v>
      </c>
      <c r="JZ65">
        <v>42</v>
      </c>
      <c r="KA65" t="str">
        <f>"xlswrite('G:\Mi unidad\1. PROYECTOS TELLO 2022\SCM SPILL OVERS\outputs\pobreza\distancia_centro_salud\1%\simulacion_2\output_tests.xlsx',alpha1_hat_vec_"&amp;JZ65&amp;"','alpha1_hat_vec_"&amp;JZ65&amp;"');"</f>
        <v>xlswrite('G:\Mi unidad\1. PROYECTOS TELLO 2022\SCM SPILL OVERS\outputs\pobreza\distancia_centro_salud\1%\simulacion_2\output_tests.xlsx',alpha1_hat_vec_42','alpha1_hat_vec_42');</v>
      </c>
      <c r="KM65">
        <v>42</v>
      </c>
      <c r="KN65" t="str">
        <f>"xlswrite('G:\Mi unidad\1. PROYECTOS TELLO 2022\SCM SPILL OVERS\outputs\pobreza\informalidad\1%\simulacion_2\output_tests.xlsx',alpha1_hat_vec_"&amp;KM65&amp;"','alpha1_hat_vec_"&amp;KM65&amp;"');"</f>
        <v>xlswrite('G:\Mi unidad\1. PROYECTOS TELLO 2022\SCM SPILL OVERS\outputs\pobreza\informalidad\1%\simulacion_2\output_tests.xlsx',alpha1_hat_vec_42','alpha1_hat_vec_42');</v>
      </c>
      <c r="KZ65">
        <v>42</v>
      </c>
      <c r="LA65" t="str">
        <f>"xlswrite('G:\Mi unidad\1. PROYECTOS TELLO 2022\SCM SPILL OVERS\outputs\pobreza\alimentos\1%\simulacion_2\output_tests.xlsx',alpha1_hat_vec_"&amp;KZ65&amp;"','alpha1_hat_vec_"&amp;KZ65&amp;"');"</f>
        <v>xlswrite('G:\Mi unidad\1. PROYECTOS TELLO 2022\SCM SPILL OVERS\outputs\pobreza\alimentos\1%\simulacion_2\output_tests.xlsx',alpha1_hat_vec_42','alpha1_hat_vec_42');</v>
      </c>
      <c r="LG65">
        <v>42</v>
      </c>
      <c r="LH65" t="str">
        <f>"xlswrite('G:\Mi unidad\1. PROYECTOS TELLO 2022\SCM SPILL OVERS\outputs\pobreza\jefe_hogar\1%\simulacion_2\output_tests.xlsx',alpha1_hat_vec_"&amp;LG65&amp;"','alpha1_hat_vec_"&amp;LG65&amp;"');"</f>
        <v>xlswrite('G:\Mi unidad\1. PROYECTOS TELLO 2022\SCM SPILL OVERS\outputs\pobreza\jefe_hogar\1%\simulacion_2\output_tests.xlsx',alpha1_hat_vec_42','alpha1_hat_vec_42');</v>
      </c>
      <c r="LN65">
        <v>42</v>
      </c>
      <c r="LO65" t="str">
        <f>"xlswrite('G:\Mi unidad\1. PROYECTOS TELLO 2022\SCM SPILL OVERS\outputs\pobreza\mujeres\1%\simulacion_2\output_tests.xlsx',alpha1_hat_vec_"&amp;LN65&amp;"','alpha1_hat_vec_"&amp;LN65&amp;"');"</f>
        <v>xlswrite('G:\Mi unidad\1. PROYECTOS TELLO 2022\SCM SPILL OVERS\outputs\pobreza\mujeres\1%\simulacion_2\output_tests.xlsx',alpha1_hat_vec_42','alpha1_hat_vec_42');</v>
      </c>
      <c r="LZ65">
        <v>42</v>
      </c>
      <c r="MA65" t="str">
        <f>"xlswrite('G:\Mi unidad\1. PROYECTOS TELLO 2022\SCM SPILL OVERS\outputs\pobreza\criminalidad\1%\simulacion_2\output_tests.xlsx',alpha1_hat_vec_"&amp;LZ65&amp;"','alpha1_hat_vec_"&amp;LZ65&amp;"');"</f>
        <v>xlswrite('G:\Mi unidad\1. PROYECTOS TELLO 2022\SCM SPILL OVERS\outputs\pobreza\criminalidad\1%\simulacion_2\output_tests.xlsx',alpha1_hat_vec_42','alpha1_hat_vec_42');</v>
      </c>
    </row>
    <row r="66" spans="64:339" x14ac:dyDescent="0.3">
      <c r="BL66">
        <v>42</v>
      </c>
      <c r="BR66">
        <v>42</v>
      </c>
      <c r="BS66" s="1" t="str">
        <f>"A_"&amp;BR62&amp;"(:,ind_"&amp;BR62&amp;" == 0) = [];"</f>
        <v>A_42(:,ind_42 == 0) = [];</v>
      </c>
      <c r="BX66">
        <v>42</v>
      </c>
      <c r="BY66" s="1" t="str">
        <f>"A_"&amp;BX62&amp;"(:,ind_"&amp;BX62&amp;" == 0) = [];"</f>
        <v>A_42(:,ind_42 == 0) = [];</v>
      </c>
      <c r="CD66">
        <v>42</v>
      </c>
      <c r="CE66" s="1" t="str">
        <f>"A_"&amp;CD62&amp;"(:,ind_"&amp;CD62&amp;" == 0) = [];"</f>
        <v>A_42(:,ind_42 == 0) = [];</v>
      </c>
      <c r="CJ66">
        <v>42</v>
      </c>
      <c r="CK66" s="1" t="str">
        <f>"A_"&amp;CJ62&amp;"(:,ind_"&amp;CJ62&amp;" == 0) = [];"</f>
        <v>A_42(:,ind_42 == 0) = [];</v>
      </c>
      <c r="CQ66">
        <v>42</v>
      </c>
      <c r="CR66" t="s">
        <v>207</v>
      </c>
      <c r="CV66">
        <v>42</v>
      </c>
      <c r="CW66" t="s">
        <v>212</v>
      </c>
      <c r="DA66">
        <v>42</v>
      </c>
      <c r="DB66" t="s">
        <v>212</v>
      </c>
      <c r="DF66">
        <v>42</v>
      </c>
      <c r="DG66" t="s">
        <v>212</v>
      </c>
      <c r="EA66">
        <v>27</v>
      </c>
      <c r="EB66" s="3" t="str">
        <f>"%PROVINCIA "&amp;EA66</f>
        <v>%PROVINCIA 27</v>
      </c>
      <c r="EZ66" s="1" t="str">
        <f>"xlswrite('G:\Mi unidad\1. PROYECTOS TELLO 2022\SCM SPILL OVERS\outputs\pobreza\distancia_centro_salud\1%\simulacion_2\synthetic_control_spillover_outputs.xlsx',synthetic_control_sp_"&amp;$A7&amp;","&amp;$A7&amp;")"</f>
        <v>xlswrite('G:\Mi unidad\1. PROYECTOS TELLO 2022\SCM SPILL OVERS\outputs\pobreza\distancia_centro_salud\1%\simulacion_2\synthetic_control_spillover_outputs.xlsx',synthetic_control_sp_18,18)</v>
      </c>
      <c r="FG66" s="1" t="str">
        <f>"xlswrite('G:\Mi unidad\1. PROYECTOS TELLO 2022\SCM SPILL OVERS\outputs\pobreza\informalidad\1%\simulacion_2\synthetic_control_spillover_outputs.xlsx',synthetic_control_sp_"&amp;$A7&amp;","&amp;$A7&amp;")"</f>
        <v>xlswrite('G:\Mi unidad\1. PROYECTOS TELLO 2022\SCM SPILL OVERS\outputs\pobreza\informalidad\1%\simulacion_2\synthetic_control_spillover_outputs.xlsx',synthetic_control_sp_18,18)</v>
      </c>
      <c r="FM66" s="1" t="str">
        <f>"xlswrite('G:\Mi unidad\1. PROYECTOS TELLO 2022\SCM SPILL OVERS\outputs\pobreza\densidad\1%\simulacion_2\synthetic_control_spillover_outputs.xlsx',synthetic_control_sp_"&amp;$A7&amp;","&amp;$A7&amp;")"</f>
        <v>xlswrite('G:\Mi unidad\1. PROYECTOS TELLO 2022\SCM SPILL OVERS\outputs\pobreza\densidad\1%\simulacion_2\synthetic_control_spillover_outputs.xlsx',synthetic_control_sp_18,18)</v>
      </c>
      <c r="FT66" s="1" t="str">
        <f>"xlswrite('G:\Mi unidad\1. PROYECTOS TELLO 2022\SCM SPILL OVERS\outputs\pobreza\bajo_niv_educ\1%\simulacion_2\synthetic_control_spillover_outputs.xlsx',synthetic_control_sp_"&amp;$A7&amp;","&amp;$A7&amp;")"</f>
        <v>xlswrite('G:\Mi unidad\1. PROYECTOS TELLO 2022\SCM SPILL OVERS\outputs\pobreza\bajo_niv_educ\1%\simulacion_2\synthetic_control_spillover_outputs.xlsx',synthetic_control_sp_18,18)</v>
      </c>
      <c r="FZ66" s="1" t="str">
        <f>"xlswrite('G:\Mi unidad\1. PROYECTOS TELLO 2022\SCM SPILL OVERS\outputs\pobreza\bajo_ingreso\1%\simulacion_2\synthetic_control_spillover_outputs.xlsx',synthetic_control_sp_"&amp;$A7&amp;","&amp;$A7&amp;")"</f>
        <v>xlswrite('G:\Mi unidad\1. PROYECTOS TELLO 2022\SCM SPILL OVERS\outputs\pobreza\bajo_ingreso\1%\simulacion_2\synthetic_control_spillover_outputs.xlsx',synthetic_control_sp_18,18)</v>
      </c>
      <c r="GF66" s="1" t="str">
        <f>"xlswrite('G:\Mi unidad\1. PROYECTOS TELLO 2022\SCM SPILL OVERS\outputs\pobreza\densidad_g\1%\simulacion_2\synthetic_control_spillover_outputs.xlsx',synthetic_control_sp_"&amp;$A7&amp;","&amp;$A7&amp;")"</f>
        <v>xlswrite('G:\Mi unidad\1. PROYECTOS TELLO 2022\SCM SPILL OVERS\outputs\pobreza\densidad_g\1%\simulacion_2\synthetic_control_spillover_outputs.xlsx',synthetic_control_sp_18,18)</v>
      </c>
      <c r="GN66" s="1" t="str">
        <f>"xlswrite('G:\Mi unidad\1. PROYECTOS TELLO 2022\SCM SPILL OVERS\outputs\pobreza\alimentos\1%\simulacion_2\synthetic_control_spillover_outputs.xlsx',synthetic_control_sp_"&amp;$A7&amp;","&amp;$A7&amp;");"</f>
        <v>xlswrite('G:\Mi unidad\1. PROYECTOS TELLO 2022\SCM SPILL OVERS\outputs\pobreza\alimentos\1%\simulacion_2\synthetic_control_spillover_outputs.xlsx',synthetic_control_sp_18,18);</v>
      </c>
      <c r="GU66" s="1" t="str">
        <f>"xlswrite('G:\Mi unidad\1. PROYECTOS TELLO 2022\SCM SPILL OVERS\outputs\pobreza\jefe_hogar\1%\simulacion_2\synthetic_control_spillover_outputs.xlsx',synthetic_control_sp_"&amp;$A7&amp;","&amp;$A7&amp;");"</f>
        <v>xlswrite('G:\Mi unidad\1. PROYECTOS TELLO 2022\SCM SPILL OVERS\outputs\pobreza\jefe_hogar\1%\simulacion_2\synthetic_control_spillover_outputs.xlsx',synthetic_control_sp_18,18);</v>
      </c>
      <c r="HA66" s="1" t="str">
        <f>"xlswrite('G:\Mi unidad\1. PROYECTOS TELLO 2022\SCM SPILL OVERS\outputs\pobreza\mujeres\1%\simulacion_2\synthetic_control_spillover_outputs.xlsx',synthetic_control_sp_"&amp;$A7&amp;","&amp;$A7&amp;");"</f>
        <v>xlswrite('G:\Mi unidad\1. PROYECTOS TELLO 2022\SCM SPILL OVERS\outputs\pobreza\mujeres\1%\simulacion_2\synthetic_control_spillover_outputs.xlsx',synthetic_control_sp_18,18);</v>
      </c>
      <c r="HG66" s="1" t="str">
        <f>"xlswrite('G:\Mi unidad\1. PROYECTOS TELLO 2022\SCM SPILL OVERS\outputs\pobreza\criminalidad\1%\simulacion_2\synthetic_control_spillover_outputs.xlsx',synthetic_control_sp_"&amp;$A7&amp;","&amp;$A7&amp;");"</f>
        <v>xlswrite('G:\Mi unidad\1. PROYECTOS TELLO 2022\SCM SPILL OVERS\outputs\pobreza\criminalidad\1%\simulacion_2\synthetic_control_spillover_outputs.xlsx',synthetic_control_sp_18,18);</v>
      </c>
      <c r="HN66">
        <v>26</v>
      </c>
      <c r="HO66" t="str">
        <f>"p_value_vec_"&amp;HN66&amp;" = zeros(1,S);"</f>
        <v>p_value_vec_26 = zeros(1,S);</v>
      </c>
      <c r="HU66">
        <v>39</v>
      </c>
      <c r="HV66" t="s">
        <v>37</v>
      </c>
      <c r="IB66">
        <v>42</v>
      </c>
      <c r="IC66" t="str">
        <f>"xlswrite('G:\Mi unidad\1. PROYECTOS TELLO 2022\SCM SPILL OVERS\outputs\pobreza\bajo_niv_educ\1%\simulacion_2\output_tests.xlsx',spillover_test_"&amp;IB66&amp;"','sp_test_"&amp;IB66&amp;"');"</f>
        <v>xlswrite('G:\Mi unidad\1. PROYECTOS TELLO 2022\SCM SPILL OVERS\outputs\pobreza\bajo_niv_educ\1%\simulacion_2\output_tests.xlsx',spillover_test_42','sp_test_42');</v>
      </c>
      <c r="IP66">
        <v>42</v>
      </c>
      <c r="IQ66" t="str">
        <f>"xlswrite('G:\Mi unidad\1. PROYECTOS TELLO 2022\SCM SPILL OVERS\outputs\pobreza\bajo_ingreso\1%\simulacion_2\output_tests.xlsx',spillover_test_"&amp;IP66&amp;"','sp_test_"&amp;IP66&amp;"');"</f>
        <v>xlswrite('G:\Mi unidad\1. PROYECTOS TELLO 2022\SCM SPILL OVERS\outputs\pobreza\bajo_ingreso\1%\simulacion_2\output_tests.xlsx',spillover_test_42','sp_test_42');</v>
      </c>
      <c r="JB66">
        <v>42</v>
      </c>
      <c r="JC66" t="str">
        <f>"xlswrite('G:\Mi unidad\1. PROYECTOS TELLO 2022\SCM SPILL OVERS\outputs\pobreza\densidad\1%\simulacion_2\output_tests.xlsx',spillover_test_"&amp;JB66&amp;"','sp_test_"&amp;JB66&amp;"');"</f>
        <v>xlswrite('G:\Mi unidad\1. PROYECTOS TELLO 2022\SCM SPILL OVERS\outputs\pobreza\densidad\1%\simulacion_2\output_tests.xlsx',spillover_test_42','sp_test_42');</v>
      </c>
      <c r="JN66">
        <v>42</v>
      </c>
      <c r="JO66" t="str">
        <f>"xlswrite('G:\Mi unidad\1. PROYECTOS TELLO 2022\SCM SPILL OVERS\outputs\pobreza\densidad_g\1%\simulacion_2\output_tests.xlsx',spillover_test_"&amp;JN66&amp;"','sp_test_"&amp;JN66&amp;"');"</f>
        <v>xlswrite('G:\Mi unidad\1. PROYECTOS TELLO 2022\SCM SPILL OVERS\outputs\pobreza\densidad_g\1%\simulacion_2\output_tests.xlsx',spillover_test_42','sp_test_42');</v>
      </c>
      <c r="JZ66">
        <v>42</v>
      </c>
      <c r="KA66" t="str">
        <f>"xlswrite('G:\Mi unidad\1. PROYECTOS TELLO 2022\SCM SPILL OVERS\outputs\pobreza\distancia_centro_salud\1%\simulacion_2\output_tests.xlsx',spillover_test_"&amp;JZ66&amp;"','sp_test_"&amp;JZ66&amp;"');"</f>
        <v>xlswrite('G:\Mi unidad\1. PROYECTOS TELLO 2022\SCM SPILL OVERS\outputs\pobreza\distancia_centro_salud\1%\simulacion_2\output_tests.xlsx',spillover_test_42','sp_test_42');</v>
      </c>
      <c r="KM66">
        <v>42</v>
      </c>
      <c r="KN66" t="str">
        <f>"xlswrite('G:\Mi unidad\1. PROYECTOS TELLO 2022\SCM SPILL OVERS\outputs\pobreza\informalidad\1%\simulacion_2\output_tests.xlsx',spillover_test_"&amp;KM66&amp;"','sp_test_"&amp;KM66&amp;"');"</f>
        <v>xlswrite('G:\Mi unidad\1. PROYECTOS TELLO 2022\SCM SPILL OVERS\outputs\pobreza\informalidad\1%\simulacion_2\output_tests.xlsx',spillover_test_42','sp_test_42');</v>
      </c>
      <c r="KZ66">
        <v>42</v>
      </c>
      <c r="LA66" t="str">
        <f>"xlswrite('G:\Mi unidad\1. PROYECTOS TELLO 2022\SCM SPILL OVERS\outputs\pobreza\alimentos\1%\simulacion_2\output_tests.xlsx',spillover_test_"&amp;KZ66&amp;"','sp_test_"&amp;KZ66&amp;"');"</f>
        <v>xlswrite('G:\Mi unidad\1. PROYECTOS TELLO 2022\SCM SPILL OVERS\outputs\pobreza\alimentos\1%\simulacion_2\output_tests.xlsx',spillover_test_42','sp_test_42');</v>
      </c>
      <c r="LG66">
        <v>42</v>
      </c>
      <c r="LH66" t="str">
        <f>"xlswrite('G:\Mi unidad\1. PROYECTOS TELLO 2022\SCM SPILL OVERS\outputs\pobreza\jefe_hogar\1%\simulacion_2\output_tests.xlsx',spillover_test_"&amp;LG66&amp;"','sp_test_"&amp;LG66&amp;"');"</f>
        <v>xlswrite('G:\Mi unidad\1. PROYECTOS TELLO 2022\SCM SPILL OVERS\outputs\pobreza\jefe_hogar\1%\simulacion_2\output_tests.xlsx',spillover_test_42','sp_test_42');</v>
      </c>
      <c r="LN66">
        <v>42</v>
      </c>
      <c r="LO66" t="str">
        <f>"xlswrite('G:\Mi unidad\1. PROYECTOS TELLO 2022\SCM SPILL OVERS\outputs\pobreza\mujeres\1%\simulacion_2\output_tests.xlsx',spillover_test_"&amp;LN66&amp;"','sp_test_"&amp;LN66&amp;"');"</f>
        <v>xlswrite('G:\Mi unidad\1. PROYECTOS TELLO 2022\SCM SPILL OVERS\outputs\pobreza\mujeres\1%\simulacion_2\output_tests.xlsx',spillover_test_42','sp_test_42');</v>
      </c>
      <c r="LZ66">
        <v>42</v>
      </c>
      <c r="MA66" t="str">
        <f>"xlswrite('G:\Mi unidad\1. PROYECTOS TELLO 2022\SCM SPILL OVERS\outputs\pobreza\criminalidad\1%\simulacion_2\output_tests.xlsx',spillover_test_"&amp;LZ66&amp;"','sp_test_"&amp;LZ66&amp;"');"</f>
        <v>xlswrite('G:\Mi unidad\1. PROYECTOS TELLO 2022\SCM SPILL OVERS\outputs\pobreza\criminalidad\1%\simulacion_2\output_tests.xlsx',spillover_test_42','sp_test_42');</v>
      </c>
    </row>
    <row r="67" spans="64:339" x14ac:dyDescent="0.3">
      <c r="BL67">
        <v>44</v>
      </c>
      <c r="BM67" s="1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213</v>
      </c>
      <c r="CV67">
        <v>44</v>
      </c>
      <c r="CW67" t="s">
        <v>214</v>
      </c>
      <c r="DA67">
        <v>44</v>
      </c>
      <c r="DB67" t="s">
        <v>214</v>
      </c>
      <c r="DF67">
        <v>44</v>
      </c>
      <c r="DG67" t="s">
        <v>214</v>
      </c>
      <c r="EA67">
        <v>27</v>
      </c>
      <c r="EB67" s="3" t="s">
        <v>17</v>
      </c>
      <c r="EZ67" s="1" t="str">
        <f>"xlswrite('G:\Mi unidad\1. PROYECTOS TELLO 2022\SCM SPILL OVERS\outputs\pobreza\distancia_centro_salud\1%\simulacion_2\synthetic_control_spillover_outputs.xlsx',synthetic_control_sp_"&amp;$A8&amp;","&amp;$A8&amp;")"</f>
        <v>xlswrite('G:\Mi unidad\1. PROYECTOS TELLO 2022\SCM SPILL OVERS\outputs\pobreza\distancia_centro_salud\1%\simulacion_2\synthetic_control_spillover_outputs.xlsx',synthetic_control_sp_23,23)</v>
      </c>
      <c r="FG67" s="1" t="str">
        <f>"xlswrite('G:\Mi unidad\1. PROYECTOS TELLO 2022\SCM SPILL OVERS\outputs\pobreza\informalidad\1%\simulacion_2\synthetic_control_spillover_outputs.xlsx',synthetic_control_sp_"&amp;$A8&amp;","&amp;$A8&amp;")"</f>
        <v>xlswrite('G:\Mi unidad\1. PROYECTOS TELLO 2022\SCM SPILL OVERS\outputs\pobreza\informalidad\1%\simulacion_2\synthetic_control_spillover_outputs.xlsx',synthetic_control_sp_23,23)</v>
      </c>
      <c r="FM67" s="1" t="str">
        <f>"xlswrite('G:\Mi unidad\1. PROYECTOS TELLO 2022\SCM SPILL OVERS\outputs\pobreza\densidad\1%\simulacion_2\synthetic_control_spillover_outputs.xlsx',synthetic_control_sp_"&amp;$A8&amp;","&amp;$A8&amp;")"</f>
        <v>xlswrite('G:\Mi unidad\1. PROYECTOS TELLO 2022\SCM SPILL OVERS\outputs\pobreza\densidad\1%\simulacion_2\synthetic_control_spillover_outputs.xlsx',synthetic_control_sp_23,23)</v>
      </c>
      <c r="FT67" s="1" t="str">
        <f>"xlswrite('G:\Mi unidad\1. PROYECTOS TELLO 2022\SCM SPILL OVERS\outputs\pobreza\bajo_niv_educ\1%\simulacion_2\synthetic_control_spillover_outputs.xlsx',synthetic_control_sp_"&amp;$A8&amp;","&amp;$A8&amp;")"</f>
        <v>xlswrite('G:\Mi unidad\1. PROYECTOS TELLO 2022\SCM SPILL OVERS\outputs\pobreza\bajo_niv_educ\1%\simulacion_2\synthetic_control_spillover_outputs.xlsx',synthetic_control_sp_23,23)</v>
      </c>
      <c r="FZ67" s="1" t="str">
        <f>"xlswrite('G:\Mi unidad\1. PROYECTOS TELLO 2022\SCM SPILL OVERS\outputs\pobreza\bajo_ingreso\1%\simulacion_2\synthetic_control_spillover_outputs.xlsx',synthetic_control_sp_"&amp;$A8&amp;","&amp;$A8&amp;")"</f>
        <v>xlswrite('G:\Mi unidad\1. PROYECTOS TELLO 2022\SCM SPILL OVERS\outputs\pobreza\bajo_ingreso\1%\simulacion_2\synthetic_control_spillover_outputs.xlsx',synthetic_control_sp_23,23)</v>
      </c>
      <c r="GF67" s="1" t="str">
        <f>"xlswrite('G:\Mi unidad\1. PROYECTOS TELLO 2022\SCM SPILL OVERS\outputs\pobreza\densidad_g\1%\simulacion_2\synthetic_control_spillover_outputs.xlsx',synthetic_control_sp_"&amp;$A8&amp;","&amp;$A8&amp;")"</f>
        <v>xlswrite('G:\Mi unidad\1. PROYECTOS TELLO 2022\SCM SPILL OVERS\outputs\pobreza\densidad_g\1%\simulacion_2\synthetic_control_spillover_outputs.xlsx',synthetic_control_sp_23,23)</v>
      </c>
      <c r="GN67" s="1" t="str">
        <f>"xlswrite('G:\Mi unidad\1. PROYECTOS TELLO 2022\SCM SPILL OVERS\outputs\pobreza\alimentos\1%\simulacion_2\synthetic_control_spillover_outputs.xlsx',synthetic_control_sp_"&amp;$A8&amp;","&amp;$A8&amp;");"</f>
        <v>xlswrite('G:\Mi unidad\1. PROYECTOS TELLO 2022\SCM SPILL OVERS\outputs\pobreza\alimentos\1%\simulacion_2\synthetic_control_spillover_outputs.xlsx',synthetic_control_sp_23,23);</v>
      </c>
      <c r="GU67" s="1" t="str">
        <f>"xlswrite('G:\Mi unidad\1. PROYECTOS TELLO 2022\SCM SPILL OVERS\outputs\pobreza\jefe_hogar\1%\simulacion_2\synthetic_control_spillover_outputs.xlsx',synthetic_control_sp_"&amp;$A8&amp;","&amp;$A8&amp;");"</f>
        <v>xlswrite('G:\Mi unidad\1. PROYECTOS TELLO 2022\SCM SPILL OVERS\outputs\pobreza\jefe_hogar\1%\simulacion_2\synthetic_control_spillover_outputs.xlsx',synthetic_control_sp_23,23);</v>
      </c>
      <c r="HA67" s="1" t="str">
        <f>"xlswrite('G:\Mi unidad\1. PROYECTOS TELLO 2022\SCM SPILL OVERS\outputs\pobreza\mujeres\1%\simulacion_2\synthetic_control_spillover_outputs.xlsx',synthetic_control_sp_"&amp;$A8&amp;","&amp;$A8&amp;");"</f>
        <v>xlswrite('G:\Mi unidad\1. PROYECTOS TELLO 2022\SCM SPILL OVERS\outputs\pobreza\mujeres\1%\simulacion_2\synthetic_control_spillover_outputs.xlsx',synthetic_control_sp_23,23);</v>
      </c>
      <c r="HG67" s="1" t="str">
        <f>"xlswrite('G:\Mi unidad\1. PROYECTOS TELLO 2022\SCM SPILL OVERS\outputs\pobreza\criminalidad\1%\simulacion_2\synthetic_control_spillover_outputs.xlsx',synthetic_control_sp_"&amp;$A8&amp;","&amp;$A8&amp;");"</f>
        <v>xlswrite('G:\Mi unidad\1. PROYECTOS TELLO 2022\SCM SPILL OVERS\outputs\pobreza\criminalidad\1%\simulacion_2\synthetic_control_spillover_outputs.xlsx',synthetic_control_sp_23,23);</v>
      </c>
      <c r="HN67">
        <v>26</v>
      </c>
      <c r="HO67" t="str">
        <f>"lb_vec_"&amp;HN67&amp;" = zeros(1,S);"</f>
        <v>lb_vec_26 = zeros(1,S);</v>
      </c>
      <c r="HU67">
        <v>39</v>
      </c>
      <c r="HV67" t="str">
        <f>"    spillover_test_"&amp;HU67&amp;"(s) = sp_andrews(Y_pre_"&amp;HU67&amp;",pobreza_"&amp;HU67&amp;"(:,T+s),A_"&amp;HU67&amp;",C,d,alpha_sig);"</f>
        <v xml:space="preserve">    spillover_test_39(s) = sp_andrews(Y_pre_39,pobreza_39(:,T+s),A_39,C,d,alpha_sig);</v>
      </c>
      <c r="IB67">
        <v>44</v>
      </c>
      <c r="IC67" t="str">
        <f>"xlswrite('G:\Mi unidad\1. PROYECTOS TELLO 2022\SCM SPILL OVERS\outputs\pobreza\bajo_niv_educ\1%\simulacion_2\output_tests.xlsx',lb_vec_"&amp;IB67&amp;"','lb_vec_"&amp;IB67&amp;"');"</f>
        <v>xlswrite('G:\Mi unidad\1. PROYECTOS TELLO 2022\SCM SPILL OVERS\outputs\pobreza\bajo_niv_educ\1%\simulacion_2\output_tests.xlsx',lb_vec_44','lb_vec_44');</v>
      </c>
      <c r="IP67">
        <v>44</v>
      </c>
      <c r="IQ67" t="str">
        <f>"xlswrite('G:\Mi unidad\1. PROYECTOS TELLO 2022\SCM SPILL OVERS\outputs\pobreza\bajo_ingreso\1%\simulacion_2\output_tests.xlsx',lb_vec_"&amp;IP67&amp;"','lb_vec_"&amp;IP67&amp;"');"</f>
        <v>xlswrite('G:\Mi unidad\1. PROYECTOS TELLO 2022\SCM SPILL OVERS\outputs\pobreza\bajo_ingreso\1%\simulacion_2\output_tests.xlsx',lb_vec_44','lb_vec_44');</v>
      </c>
      <c r="JB67">
        <v>44</v>
      </c>
      <c r="JC67" t="str">
        <f>"xlswrite('G:\Mi unidad\1. PROYECTOS TELLO 2022\SCM SPILL OVERS\outputs\pobreza\densidad\1%\simulacion_2\output_tests.xlsx',lb_vec_"&amp;JB67&amp;"','lb_vec_"&amp;JB67&amp;"');"</f>
        <v>xlswrite('G:\Mi unidad\1. PROYECTOS TELLO 2022\SCM SPILL OVERS\outputs\pobreza\densidad\1%\simulacion_2\output_tests.xlsx',lb_vec_44','lb_vec_44');</v>
      </c>
      <c r="JN67">
        <v>44</v>
      </c>
      <c r="JO67" t="str">
        <f>"xlswrite('G:\Mi unidad\1. PROYECTOS TELLO 2022\SCM SPILL OVERS\outputs\pobreza\densidad_g\1%\simulacion_2\output_tests.xlsx',lb_vec_"&amp;JN67&amp;"','lb_vec_"&amp;JN67&amp;"');"</f>
        <v>xlswrite('G:\Mi unidad\1. PROYECTOS TELLO 2022\SCM SPILL OVERS\outputs\pobreza\densidad_g\1%\simulacion_2\output_tests.xlsx',lb_vec_44','lb_vec_44');</v>
      </c>
      <c r="JZ67">
        <v>44</v>
      </c>
      <c r="KA67" t="str">
        <f>"xlswrite('G:\Mi unidad\1. PROYECTOS TELLO 2022\SCM SPILL OVERS\outputs\pobreza\distancia_centro_salud\1%\simulacion_2\output_tests.xlsx',lb_vec_"&amp;JZ67&amp;"','lb_vec_"&amp;JZ67&amp;"');"</f>
        <v>xlswrite('G:\Mi unidad\1. PROYECTOS TELLO 2022\SCM SPILL OVERS\outputs\pobreza\distancia_centro_salud\1%\simulacion_2\output_tests.xlsx',lb_vec_44','lb_vec_44');</v>
      </c>
      <c r="KM67">
        <v>44</v>
      </c>
      <c r="KN67" t="str">
        <f>"xlswrite('G:\Mi unidad\1. PROYECTOS TELLO 2022\SCM SPILL OVERS\outputs\pobreza\informalidad\1%\simulacion_2\output_tests.xlsx',lb_vec_"&amp;KM67&amp;"','lb_vec_"&amp;KM67&amp;"');"</f>
        <v>xlswrite('G:\Mi unidad\1. PROYECTOS TELLO 2022\SCM SPILL OVERS\outputs\pobreza\informalidad\1%\simulacion_2\output_tests.xlsx',lb_vec_44','lb_vec_44');</v>
      </c>
      <c r="KZ67">
        <v>44</v>
      </c>
      <c r="LA67" t="str">
        <f>"xlswrite('G:\Mi unidad\1. PROYECTOS TELLO 2022\SCM SPILL OVERS\outputs\pobreza\alimentos\1%\simulacion_2\output_tests.xlsx',lb_vec_"&amp;KZ67&amp;"','lb_vec_"&amp;KZ67&amp;"');"</f>
        <v>xlswrite('G:\Mi unidad\1. PROYECTOS TELLO 2022\SCM SPILL OVERS\outputs\pobreza\alimentos\1%\simulacion_2\output_tests.xlsx',lb_vec_44','lb_vec_44');</v>
      </c>
      <c r="LG67">
        <v>44</v>
      </c>
      <c r="LH67" t="str">
        <f>"xlswrite('G:\Mi unidad\1. PROYECTOS TELLO 2022\SCM SPILL OVERS\outputs\pobreza\jefe_hogar\1%\simulacion_2\output_tests.xlsx',lb_vec_"&amp;LG67&amp;"','lb_vec_"&amp;LG67&amp;"');"</f>
        <v>xlswrite('G:\Mi unidad\1. PROYECTOS TELLO 2022\SCM SPILL OVERS\outputs\pobreza\jefe_hogar\1%\simulacion_2\output_tests.xlsx',lb_vec_44','lb_vec_44');</v>
      </c>
      <c r="LN67">
        <v>44</v>
      </c>
      <c r="LO67" t="str">
        <f>"xlswrite('G:\Mi unidad\1. PROYECTOS TELLO 2022\SCM SPILL OVERS\outputs\pobreza\mujeres\1%\simulacion_2\output_tests.xlsx',lb_vec_"&amp;LN67&amp;"','lb_vec_"&amp;LN67&amp;"');"</f>
        <v>xlswrite('G:\Mi unidad\1. PROYECTOS TELLO 2022\SCM SPILL OVERS\outputs\pobreza\mujeres\1%\simulacion_2\output_tests.xlsx',lb_vec_44','lb_vec_44');</v>
      </c>
      <c r="LZ67">
        <v>44</v>
      </c>
      <c r="MA67" t="str">
        <f>"xlswrite('G:\Mi unidad\1. PROYECTOS TELLO 2022\SCM SPILL OVERS\outputs\pobreza\criminalidad\1%\simulacion_2\output_tests.xlsx',lb_vec_"&amp;LZ67&amp;"','lb_vec_"&amp;LZ67&amp;"');"</f>
        <v>xlswrite('G:\Mi unidad\1. PROYECTOS TELLO 2022\SCM SPILL OVERS\outputs\pobreza\criminalidad\1%\simulacion_2\output_tests.xlsx',lb_vec_44','lb_vec_44');</v>
      </c>
    </row>
    <row r="68" spans="64:339" x14ac:dyDescent="0.3">
      <c r="BL68">
        <v>44</v>
      </c>
      <c r="BM68" s="1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211</v>
      </c>
      <c r="CV68">
        <v>44</v>
      </c>
      <c r="CW68" t="s">
        <v>215</v>
      </c>
      <c r="DA68">
        <v>44</v>
      </c>
      <c r="DB68" t="s">
        <v>215</v>
      </c>
      <c r="DF68">
        <v>44</v>
      </c>
      <c r="DG68" t="s">
        <v>215</v>
      </c>
      <c r="EA68">
        <v>27</v>
      </c>
      <c r="EB68" s="1" t="str">
        <f>"Y_Ts_"&amp;EA68&amp;" = Y_"&amp;EA68&amp;"(:,T+s);"</f>
        <v>Y_Ts_27 = Y_27(:,T+s);</v>
      </c>
      <c r="EZ68" s="1" t="str">
        <f>"xlswrite('G:\Mi unidad\1. PROYECTOS TELLO 2022\SCM SPILL OVERS\outputs\pobreza\distancia_centro_salud\1%\simulacion_2\synthetic_control_spillover_outputs.xlsx',synthetic_control_sp_"&amp;$A9&amp;","&amp;$A9&amp;")"</f>
        <v>xlswrite('G:\Mi unidad\1. PROYECTOS TELLO 2022\SCM SPILL OVERS\outputs\pobreza\distancia_centro_salud\1%\simulacion_2\synthetic_control_spillover_outputs.xlsx',synthetic_control_sp_26,26)</v>
      </c>
      <c r="FG68" s="1" t="str">
        <f>"xlswrite('G:\Mi unidad\1. PROYECTOS TELLO 2022\SCM SPILL OVERS\outputs\pobreza\informalidad\1%\simulacion_2\synthetic_control_spillover_outputs.xlsx',synthetic_control_sp_"&amp;$A9&amp;","&amp;$A9&amp;")"</f>
        <v>xlswrite('G:\Mi unidad\1. PROYECTOS TELLO 2022\SCM SPILL OVERS\outputs\pobreza\informalidad\1%\simulacion_2\synthetic_control_spillover_outputs.xlsx',synthetic_control_sp_26,26)</v>
      </c>
      <c r="FM68" s="1" t="str">
        <f>"xlswrite('G:\Mi unidad\1. PROYECTOS TELLO 2022\SCM SPILL OVERS\outputs\pobreza\densidad\1%\simulacion_2\synthetic_control_spillover_outputs.xlsx',synthetic_control_sp_"&amp;$A9&amp;","&amp;$A9&amp;")"</f>
        <v>xlswrite('G:\Mi unidad\1. PROYECTOS TELLO 2022\SCM SPILL OVERS\outputs\pobreza\densidad\1%\simulacion_2\synthetic_control_spillover_outputs.xlsx',synthetic_control_sp_26,26)</v>
      </c>
      <c r="FT68" s="1" t="str">
        <f>"xlswrite('G:\Mi unidad\1. PROYECTOS TELLO 2022\SCM SPILL OVERS\outputs\pobreza\bajo_niv_educ\1%\simulacion_2\synthetic_control_spillover_outputs.xlsx',synthetic_control_sp_"&amp;$A9&amp;","&amp;$A9&amp;")"</f>
        <v>xlswrite('G:\Mi unidad\1. PROYECTOS TELLO 2022\SCM SPILL OVERS\outputs\pobreza\bajo_niv_educ\1%\simulacion_2\synthetic_control_spillover_outputs.xlsx',synthetic_control_sp_26,26)</v>
      </c>
      <c r="FZ68" s="1" t="str">
        <f>"xlswrite('G:\Mi unidad\1. PROYECTOS TELLO 2022\SCM SPILL OVERS\outputs\pobreza\bajo_ingreso\1%\simulacion_2\synthetic_control_spillover_outputs.xlsx',synthetic_control_sp_"&amp;$A9&amp;","&amp;$A9&amp;")"</f>
        <v>xlswrite('G:\Mi unidad\1. PROYECTOS TELLO 2022\SCM SPILL OVERS\outputs\pobreza\bajo_ingreso\1%\simulacion_2\synthetic_control_spillover_outputs.xlsx',synthetic_control_sp_26,26)</v>
      </c>
      <c r="GF68" s="1" t="str">
        <f>"xlswrite('G:\Mi unidad\1. PROYECTOS TELLO 2022\SCM SPILL OVERS\outputs\pobreza\densidad_g\1%\simulacion_2\synthetic_control_spillover_outputs.xlsx',synthetic_control_sp_"&amp;$A9&amp;","&amp;$A9&amp;")"</f>
        <v>xlswrite('G:\Mi unidad\1. PROYECTOS TELLO 2022\SCM SPILL OVERS\outputs\pobreza\densidad_g\1%\simulacion_2\synthetic_control_spillover_outputs.xlsx',synthetic_control_sp_26,26)</v>
      </c>
      <c r="GN68" s="1" t="str">
        <f>"xlswrite('G:\Mi unidad\1. PROYECTOS TELLO 2022\SCM SPILL OVERS\outputs\pobreza\alimentos\1%\simulacion_2\synthetic_control_spillover_outputs.xlsx',synthetic_control_sp_"&amp;$A9&amp;","&amp;$A9&amp;");"</f>
        <v>xlswrite('G:\Mi unidad\1. PROYECTOS TELLO 2022\SCM SPILL OVERS\outputs\pobreza\alimentos\1%\simulacion_2\synthetic_control_spillover_outputs.xlsx',synthetic_control_sp_26,26);</v>
      </c>
      <c r="GU68" s="1" t="str">
        <f>"xlswrite('G:\Mi unidad\1. PROYECTOS TELLO 2022\SCM SPILL OVERS\outputs\pobreza\jefe_hogar\1%\simulacion_2\synthetic_control_spillover_outputs.xlsx',synthetic_control_sp_"&amp;$A9&amp;","&amp;$A9&amp;");"</f>
        <v>xlswrite('G:\Mi unidad\1. PROYECTOS TELLO 2022\SCM SPILL OVERS\outputs\pobreza\jefe_hogar\1%\simulacion_2\synthetic_control_spillover_outputs.xlsx',synthetic_control_sp_26,26);</v>
      </c>
      <c r="HA68" s="1" t="str">
        <f>"xlswrite('G:\Mi unidad\1. PROYECTOS TELLO 2022\SCM SPILL OVERS\outputs\pobreza\mujeres\1%\simulacion_2\synthetic_control_spillover_outputs.xlsx',synthetic_control_sp_"&amp;$A9&amp;","&amp;$A9&amp;");"</f>
        <v>xlswrite('G:\Mi unidad\1. PROYECTOS TELLO 2022\SCM SPILL OVERS\outputs\pobreza\mujeres\1%\simulacion_2\synthetic_control_spillover_outputs.xlsx',synthetic_control_sp_26,26);</v>
      </c>
      <c r="HG68" s="1" t="str">
        <f>"xlswrite('G:\Mi unidad\1. PROYECTOS TELLO 2022\SCM SPILL OVERS\outputs\pobreza\criminalidad\1%\simulacion_2\synthetic_control_spillover_outputs.xlsx',synthetic_control_sp_"&amp;$A9&amp;","&amp;$A9&amp;");"</f>
        <v>xlswrite('G:\Mi unidad\1. PROYECTOS TELLO 2022\SCM SPILL OVERS\outputs\pobreza\criminalidad\1%\simulacion_2\synthetic_control_spillover_outputs.xlsx',synthetic_control_sp_26,26);</v>
      </c>
      <c r="HN68">
        <v>26</v>
      </c>
      <c r="HO68" t="str">
        <f>"ub_vec_"&amp;HN68&amp;" = zeros(1,S);"</f>
        <v>ub_vec_26 = zeros(1,S);</v>
      </c>
      <c r="HU68">
        <v>39</v>
      </c>
      <c r="HV68" t="s">
        <v>18</v>
      </c>
      <c r="IB68">
        <v>44</v>
      </c>
      <c r="IC68" t="str">
        <f>"xlswrite('G:\Mi unidad\1. PROYECTOS TELLO 2022\SCM SPILL OVERS\outputs\pobreza\bajo_niv_educ\1%\simulacion_2\output_tests.xlsx',ub_vec_"&amp;IB68&amp;"','ub_vec_"&amp;IB68&amp;"');"</f>
        <v>xlswrite('G:\Mi unidad\1. PROYECTOS TELLO 2022\SCM SPILL OVERS\outputs\pobreza\bajo_niv_educ\1%\simulacion_2\output_tests.xlsx',ub_vec_44','ub_vec_44');</v>
      </c>
      <c r="IP68">
        <v>44</v>
      </c>
      <c r="IQ68" t="str">
        <f>"xlswrite('G:\Mi unidad\1. PROYECTOS TELLO 2022\SCM SPILL OVERS\outputs\pobreza\bajo_ingreso\1%\simulacion_2\output_tests.xlsx',ub_vec_"&amp;IP68&amp;"','ub_vec_"&amp;IP68&amp;"');"</f>
        <v>xlswrite('G:\Mi unidad\1. PROYECTOS TELLO 2022\SCM SPILL OVERS\outputs\pobreza\bajo_ingreso\1%\simulacion_2\output_tests.xlsx',ub_vec_44','ub_vec_44');</v>
      </c>
      <c r="JB68">
        <v>44</v>
      </c>
      <c r="JC68" t="str">
        <f>"xlswrite('G:\Mi unidad\1. PROYECTOS TELLO 2022\SCM SPILL OVERS\outputs\pobreza\densidad\1%\simulacion_2\output_tests.xlsx',ub_vec_"&amp;JB68&amp;"','ub_vec_"&amp;JB68&amp;"');"</f>
        <v>xlswrite('G:\Mi unidad\1. PROYECTOS TELLO 2022\SCM SPILL OVERS\outputs\pobreza\densidad\1%\simulacion_2\output_tests.xlsx',ub_vec_44','ub_vec_44');</v>
      </c>
      <c r="JN68">
        <v>44</v>
      </c>
      <c r="JO68" t="str">
        <f>"xlswrite('G:\Mi unidad\1. PROYECTOS TELLO 2022\SCM SPILL OVERS\outputs\pobreza\densidad_g\1%\simulacion_2\output_tests.xlsx',ub_vec_"&amp;JN68&amp;"','ub_vec_"&amp;JN68&amp;"');"</f>
        <v>xlswrite('G:\Mi unidad\1. PROYECTOS TELLO 2022\SCM SPILL OVERS\outputs\pobreza\densidad_g\1%\simulacion_2\output_tests.xlsx',ub_vec_44','ub_vec_44');</v>
      </c>
      <c r="JZ68">
        <v>44</v>
      </c>
      <c r="KA68" t="str">
        <f>"xlswrite('G:\Mi unidad\1. PROYECTOS TELLO 2022\SCM SPILL OVERS\outputs\pobreza\distancia_centro_salud\1%\simulacion_2\output_tests.xlsx',ub_vec_"&amp;JZ68&amp;"','ub_vec_"&amp;JZ68&amp;"');"</f>
        <v>xlswrite('G:\Mi unidad\1. PROYECTOS TELLO 2022\SCM SPILL OVERS\outputs\pobreza\distancia_centro_salud\1%\simulacion_2\output_tests.xlsx',ub_vec_44','ub_vec_44');</v>
      </c>
      <c r="KM68">
        <v>44</v>
      </c>
      <c r="KN68" t="str">
        <f>"xlswrite('G:\Mi unidad\1. PROYECTOS TELLO 2022\SCM SPILL OVERS\outputs\pobreza\informalidad\1%\simulacion_2\output_tests.xlsx',ub_vec_"&amp;KM68&amp;"','ub_vec_"&amp;KM68&amp;"');"</f>
        <v>xlswrite('G:\Mi unidad\1. PROYECTOS TELLO 2022\SCM SPILL OVERS\outputs\pobreza\informalidad\1%\simulacion_2\output_tests.xlsx',ub_vec_44','ub_vec_44');</v>
      </c>
      <c r="KZ68">
        <v>44</v>
      </c>
      <c r="LA68" t="str">
        <f>"xlswrite('G:\Mi unidad\1. PROYECTOS TELLO 2022\SCM SPILL OVERS\outputs\pobreza\alimentos\1%\simulacion_2\output_tests.xlsx',ub_vec_"&amp;KZ68&amp;"','ub_vec_"&amp;KZ68&amp;"');"</f>
        <v>xlswrite('G:\Mi unidad\1. PROYECTOS TELLO 2022\SCM SPILL OVERS\outputs\pobreza\alimentos\1%\simulacion_2\output_tests.xlsx',ub_vec_44','ub_vec_44');</v>
      </c>
      <c r="LG68">
        <v>44</v>
      </c>
      <c r="LH68" t="str">
        <f>"xlswrite('G:\Mi unidad\1. PROYECTOS TELLO 2022\SCM SPILL OVERS\outputs\pobreza\jefe_hogar\1%\simulacion_2\output_tests.xlsx',ub_vec_"&amp;LG68&amp;"','ub_vec_"&amp;LG68&amp;"');"</f>
        <v>xlswrite('G:\Mi unidad\1. PROYECTOS TELLO 2022\SCM SPILL OVERS\outputs\pobreza\jefe_hogar\1%\simulacion_2\output_tests.xlsx',ub_vec_44','ub_vec_44');</v>
      </c>
      <c r="LN68">
        <v>44</v>
      </c>
      <c r="LO68" t="str">
        <f>"xlswrite('G:\Mi unidad\1. PROYECTOS TELLO 2022\SCM SPILL OVERS\outputs\pobreza\mujeres\1%\simulacion_2\output_tests.xlsx',ub_vec_"&amp;LN68&amp;"','ub_vec_"&amp;LN68&amp;"');"</f>
        <v>xlswrite('G:\Mi unidad\1. PROYECTOS TELLO 2022\SCM SPILL OVERS\outputs\pobreza\mujeres\1%\simulacion_2\output_tests.xlsx',ub_vec_44','ub_vec_44');</v>
      </c>
      <c r="LZ68">
        <v>44</v>
      </c>
      <c r="MA68" t="str">
        <f>"xlswrite('G:\Mi unidad\1. PROYECTOS TELLO 2022\SCM SPILL OVERS\outputs\pobreza\criminalidad\1%\simulacion_2\output_tests.xlsx',ub_vec_"&amp;LZ68&amp;"','ub_vec_"&amp;LZ68&amp;"');"</f>
        <v>xlswrite('G:\Mi unidad\1. PROYECTOS TELLO 2022\SCM SPILL OVERS\outputs\pobreza\criminalidad\1%\simulacion_2\output_tests.xlsx',ub_vec_44','ub_vec_44');</v>
      </c>
    </row>
    <row r="69" spans="64:339" x14ac:dyDescent="0.3">
      <c r="BL69">
        <v>44</v>
      </c>
      <c r="BM69" s="1" t="str">
        <f>"A_"&amp;BL67&amp;"(:,ind_"&amp;BL67&amp;" == 0) = [];"</f>
        <v>A_44(:,ind_44 == 0) = [];</v>
      </c>
      <c r="BR69">
        <v>44</v>
      </c>
      <c r="BS69" s="1" t="str">
        <f>"ind_"&amp;BR67&amp;" = xlsread('spillover_bajo_niv_educ_"&amp;BR67&amp;".xlsx')"</f>
        <v>ind_44 = xlsread('spillover_bajo_niv_educ_44.xlsx')</v>
      </c>
      <c r="BX69">
        <v>44</v>
      </c>
      <c r="BY69" s="1" t="str">
        <f>"ind_"&amp;BX67&amp;" = xlsread('spillover_bajo_ingreso_"&amp;BX67&amp;".xlsx')"</f>
        <v>ind_44 = xlsread('spillover_bajo_ingreso_44.xlsx')</v>
      </c>
      <c r="CD69">
        <v>44</v>
      </c>
      <c r="CE69" s="1" t="str">
        <f>"ind_"&amp;CD67&amp;" = xlsread('spillover_densidad_"&amp;CD67&amp;".xlsx')"</f>
        <v>ind_44 = xlsread('spillover_densidad_44.xlsx')</v>
      </c>
      <c r="CJ69">
        <v>44</v>
      </c>
      <c r="CK69" s="1" t="str">
        <f>"ind_"&amp;CJ67&amp;" = xlsread('spillover_tiempo_cs_"&amp;CJ67&amp;".xlsx')"</f>
        <v>ind_44 = xlsread('spillover_tiempo_cs_44.xlsx')</v>
      </c>
      <c r="CQ69">
        <v>44</v>
      </c>
      <c r="CR69" t="s">
        <v>212</v>
      </c>
      <c r="CV69">
        <v>44</v>
      </c>
      <c r="CW69" t="s">
        <v>216</v>
      </c>
      <c r="DA69">
        <v>44</v>
      </c>
      <c r="DB69" t="s">
        <v>217</v>
      </c>
      <c r="DF69">
        <v>44</v>
      </c>
      <c r="DG69" t="s">
        <v>218</v>
      </c>
      <c r="EA69">
        <v>27</v>
      </c>
      <c r="EB69" s="1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EZ69" s="1" t="str">
        <f>"xlswrite('G:\Mi unidad\1. PROYECTOS TELLO 2022\SCM SPILL OVERS\outputs\pobreza\distancia_centro_salud\1%\simulacion_2\synthetic_control_spillover_outputs.xlsx',synthetic_control_sp_"&amp;$A10&amp;","&amp;$A10&amp;")"</f>
        <v>xlswrite('G:\Mi unidad\1. PROYECTOS TELLO 2022\SCM SPILL OVERS\outputs\pobreza\distancia_centro_salud\1%\simulacion_2\synthetic_control_spillover_outputs.xlsx',synthetic_control_sp_27,27)</v>
      </c>
      <c r="FG69" s="1" t="str">
        <f>"xlswrite('G:\Mi unidad\1. PROYECTOS TELLO 2022\SCM SPILL OVERS\outputs\pobreza\informalidad\1%\simulacion_2\synthetic_control_spillover_outputs.xlsx',synthetic_control_sp_"&amp;$A10&amp;","&amp;$A10&amp;")"</f>
        <v>xlswrite('G:\Mi unidad\1. PROYECTOS TELLO 2022\SCM SPILL OVERS\outputs\pobreza\informalidad\1%\simulacion_2\synthetic_control_spillover_outputs.xlsx',synthetic_control_sp_27,27)</v>
      </c>
      <c r="FM69" s="1" t="str">
        <f>"xlswrite('G:\Mi unidad\1. PROYECTOS TELLO 2022\SCM SPILL OVERS\outputs\pobreza\densidad\1%\simulacion_2\synthetic_control_spillover_outputs.xlsx',synthetic_control_sp_"&amp;$A10&amp;","&amp;$A10&amp;")"</f>
        <v>xlswrite('G:\Mi unidad\1. PROYECTOS TELLO 2022\SCM SPILL OVERS\outputs\pobreza\densidad\1%\simulacion_2\synthetic_control_spillover_outputs.xlsx',synthetic_control_sp_27,27)</v>
      </c>
      <c r="FT69" s="1" t="str">
        <f>"xlswrite('G:\Mi unidad\1. PROYECTOS TELLO 2022\SCM SPILL OVERS\outputs\pobreza\bajo_niv_educ\1%\simulacion_2\synthetic_control_spillover_outputs.xlsx',synthetic_control_sp_"&amp;$A10&amp;","&amp;$A10&amp;")"</f>
        <v>xlswrite('G:\Mi unidad\1. PROYECTOS TELLO 2022\SCM SPILL OVERS\outputs\pobreza\bajo_niv_educ\1%\simulacion_2\synthetic_control_spillover_outputs.xlsx',synthetic_control_sp_27,27)</v>
      </c>
      <c r="FZ69" s="1" t="str">
        <f>"xlswrite('G:\Mi unidad\1. PROYECTOS TELLO 2022\SCM SPILL OVERS\outputs\pobreza\bajo_ingreso\1%\simulacion_2\synthetic_control_spillover_outputs.xlsx',synthetic_control_sp_"&amp;$A10&amp;","&amp;$A10&amp;")"</f>
        <v>xlswrite('G:\Mi unidad\1. PROYECTOS TELLO 2022\SCM SPILL OVERS\outputs\pobreza\bajo_ingreso\1%\simulacion_2\synthetic_control_spillover_outputs.xlsx',synthetic_control_sp_27,27)</v>
      </c>
      <c r="GF69" s="1" t="str">
        <f>"xlswrite('G:\Mi unidad\1. PROYECTOS TELLO 2022\SCM SPILL OVERS\outputs\pobreza\densidad_g\1%\simulacion_2\synthetic_control_spillover_outputs.xlsx',synthetic_control_sp_"&amp;$A10&amp;","&amp;$A10&amp;")"</f>
        <v>xlswrite('G:\Mi unidad\1. PROYECTOS TELLO 2022\SCM SPILL OVERS\outputs\pobreza\densidad_g\1%\simulacion_2\synthetic_control_spillover_outputs.xlsx',synthetic_control_sp_27,27)</v>
      </c>
      <c r="GN69" s="1" t="str">
        <f>"xlswrite('G:\Mi unidad\1. PROYECTOS TELLO 2022\SCM SPILL OVERS\outputs\pobreza\alimentos\1%\simulacion_2\synthetic_control_spillover_outputs.xlsx',synthetic_control_sp_"&amp;$A10&amp;","&amp;$A10&amp;");"</f>
        <v>xlswrite('G:\Mi unidad\1. PROYECTOS TELLO 2022\SCM SPILL OVERS\outputs\pobreza\alimentos\1%\simulacion_2\synthetic_control_spillover_outputs.xlsx',synthetic_control_sp_27,27);</v>
      </c>
      <c r="GU69" s="1" t="str">
        <f>"xlswrite('G:\Mi unidad\1. PROYECTOS TELLO 2022\SCM SPILL OVERS\outputs\pobreza\jefe_hogar\1%\simulacion_2\synthetic_control_spillover_outputs.xlsx',synthetic_control_sp_"&amp;$A10&amp;","&amp;$A10&amp;");"</f>
        <v>xlswrite('G:\Mi unidad\1. PROYECTOS TELLO 2022\SCM SPILL OVERS\outputs\pobreza\jefe_hogar\1%\simulacion_2\synthetic_control_spillover_outputs.xlsx',synthetic_control_sp_27,27);</v>
      </c>
      <c r="HA69" s="1" t="str">
        <f>"xlswrite('G:\Mi unidad\1. PROYECTOS TELLO 2022\SCM SPILL OVERS\outputs\pobreza\mujeres\1%\simulacion_2\synthetic_control_spillover_outputs.xlsx',synthetic_control_sp_"&amp;$A10&amp;","&amp;$A10&amp;");"</f>
        <v>xlswrite('G:\Mi unidad\1. PROYECTOS TELLO 2022\SCM SPILL OVERS\outputs\pobreza\mujeres\1%\simulacion_2\synthetic_control_spillover_outputs.xlsx',synthetic_control_sp_27,27);</v>
      </c>
      <c r="HG69" s="1" t="str">
        <f>"xlswrite('G:\Mi unidad\1. PROYECTOS TELLO 2022\SCM SPILL OVERS\outputs\pobreza\criminalidad\1%\simulacion_2\synthetic_control_spillover_outputs.xlsx',synthetic_control_sp_"&amp;$A10&amp;","&amp;$A10&amp;");"</f>
        <v>xlswrite('G:\Mi unidad\1. PROYECTOS TELLO 2022\SCM SPILL OVERS\outputs\pobreza\criminalidad\1%\simulacion_2\synthetic_control_spillover_outputs.xlsx',synthetic_control_sp_27,27);</v>
      </c>
      <c r="HN69">
        <v>26</v>
      </c>
      <c r="HO69" t="s">
        <v>35</v>
      </c>
      <c r="HU69">
        <v>41</v>
      </c>
      <c r="HV69" t="str">
        <f>"spillover_test_"&amp;HU69&amp;" = zeros(1,S);"</f>
        <v>spillover_test_41 = zeros(1,S);</v>
      </c>
      <c r="IB69">
        <v>44</v>
      </c>
      <c r="IC69" t="str">
        <f>"xlswrite('G:\Mi unidad\1. PROYECTOS TELLO 2022\SCM SPILL OVERS\outputs\pobreza\bajo_niv_educ\1%\simulacion_2\output_tests.xlsx',p_value_vec_"&amp;IB69&amp;"','p_value_vec_"&amp;IB69&amp;"');"</f>
        <v>xlswrite('G:\Mi unidad\1. PROYECTOS TELLO 2022\SCM SPILL OVERS\outputs\pobreza\bajo_niv_educ\1%\simulacion_2\output_tests.xlsx',p_value_vec_44','p_value_vec_44');</v>
      </c>
      <c r="IP69">
        <v>44</v>
      </c>
      <c r="IQ69" t="str">
        <f>"xlswrite('G:\Mi unidad\1. PROYECTOS TELLO 2022\SCM SPILL OVERS\outputs\pobreza\bajo_ingreso\1%\simulacion_2\output_tests.xlsx',p_value_vec_"&amp;IP69&amp;"','p_value_vec_"&amp;IP69&amp;"');"</f>
        <v>xlswrite('G:\Mi unidad\1. PROYECTOS TELLO 2022\SCM SPILL OVERS\outputs\pobreza\bajo_ingreso\1%\simulacion_2\output_tests.xlsx',p_value_vec_44','p_value_vec_44');</v>
      </c>
      <c r="JB69">
        <v>44</v>
      </c>
      <c r="JC69" t="str">
        <f>"xlswrite('G:\Mi unidad\1. PROYECTOS TELLO 2022\SCM SPILL OVERS\outputs\pobreza\densidad\1%\simulacion_2\output_tests.xlsx',p_value_vec_"&amp;JB69&amp;"','p_value_vec_"&amp;JB69&amp;"');"</f>
        <v>xlswrite('G:\Mi unidad\1. PROYECTOS TELLO 2022\SCM SPILL OVERS\outputs\pobreza\densidad\1%\simulacion_2\output_tests.xlsx',p_value_vec_44','p_value_vec_44');</v>
      </c>
      <c r="JN69">
        <v>44</v>
      </c>
      <c r="JO69" t="str">
        <f>"xlswrite('G:\Mi unidad\1. PROYECTOS TELLO 2022\SCM SPILL OVERS\outputs\pobreza\densidad_g\1%\simulacion_2\output_tests.xlsx',p_value_vec_"&amp;JN69&amp;"','p_value_vec_"&amp;JN69&amp;"');"</f>
        <v>xlswrite('G:\Mi unidad\1. PROYECTOS TELLO 2022\SCM SPILL OVERS\outputs\pobreza\densidad_g\1%\simulacion_2\output_tests.xlsx',p_value_vec_44','p_value_vec_44');</v>
      </c>
      <c r="JZ69">
        <v>44</v>
      </c>
      <c r="KA69" t="str">
        <f>"xlswrite('G:\Mi unidad\1. PROYECTOS TELLO 2022\SCM SPILL OVERS\outputs\pobreza\distancia_centro_salud\1%\simulacion_2\output_tests.xlsx',p_value_vec_"&amp;JZ69&amp;"','p_value_vec_"&amp;JZ69&amp;"');"</f>
        <v>xlswrite('G:\Mi unidad\1. PROYECTOS TELLO 2022\SCM SPILL OVERS\outputs\pobreza\distancia_centro_salud\1%\simulacion_2\output_tests.xlsx',p_value_vec_44','p_value_vec_44');</v>
      </c>
      <c r="KM69">
        <v>44</v>
      </c>
      <c r="KN69" t="str">
        <f>"xlswrite('G:\Mi unidad\1. PROYECTOS TELLO 2022\SCM SPILL OVERS\outputs\pobreza\informalidad\1%\simulacion_2\output_tests.xlsx',p_value_vec_"&amp;KM69&amp;"','p_value_vec_"&amp;KM69&amp;"');"</f>
        <v>xlswrite('G:\Mi unidad\1. PROYECTOS TELLO 2022\SCM SPILL OVERS\outputs\pobreza\informalidad\1%\simulacion_2\output_tests.xlsx',p_value_vec_44','p_value_vec_44');</v>
      </c>
      <c r="KZ69">
        <v>44</v>
      </c>
      <c r="LA69" t="str">
        <f>"xlswrite('G:\Mi unidad\1. PROYECTOS TELLO 2022\SCM SPILL OVERS\outputs\pobreza\alimentos\1%\simulacion_2\output_tests.xlsx',p_value_vec_"&amp;KZ69&amp;"','p_value_vec_"&amp;KZ69&amp;"');"</f>
        <v>xlswrite('G:\Mi unidad\1. PROYECTOS TELLO 2022\SCM SPILL OVERS\outputs\pobreza\alimentos\1%\simulacion_2\output_tests.xlsx',p_value_vec_44','p_value_vec_44');</v>
      </c>
      <c r="LG69">
        <v>44</v>
      </c>
      <c r="LH69" t="str">
        <f>"xlswrite('G:\Mi unidad\1. PROYECTOS TELLO 2022\SCM SPILL OVERS\outputs\pobreza\jefe_hogar\1%\simulacion_2\output_tests.xlsx',p_value_vec_"&amp;LG69&amp;"','p_value_vec_"&amp;LG69&amp;"');"</f>
        <v>xlswrite('G:\Mi unidad\1. PROYECTOS TELLO 2022\SCM SPILL OVERS\outputs\pobreza\jefe_hogar\1%\simulacion_2\output_tests.xlsx',p_value_vec_44','p_value_vec_44');</v>
      </c>
      <c r="LN69">
        <v>44</v>
      </c>
      <c r="LO69" t="str">
        <f>"xlswrite('G:\Mi unidad\1. PROYECTOS TELLO 2022\SCM SPILL OVERS\outputs\pobreza\mujeres\1%\simulacion_2\output_tests.xlsx',p_value_vec_"&amp;LN69&amp;"','p_value_vec_"&amp;LN69&amp;"');"</f>
        <v>xlswrite('G:\Mi unidad\1. PROYECTOS TELLO 2022\SCM SPILL OVERS\outputs\pobreza\mujeres\1%\simulacion_2\output_tests.xlsx',p_value_vec_44','p_value_vec_44');</v>
      </c>
      <c r="LZ69">
        <v>44</v>
      </c>
      <c r="MA69" t="str">
        <f>"xlswrite('G:\Mi unidad\1. PROYECTOS TELLO 2022\SCM SPILL OVERS\outputs\pobreza\criminalidad\1%\simulacion_2\output_tests.xlsx',p_value_vec_"&amp;LZ69&amp;"','p_value_vec_"&amp;LZ69&amp;"');"</f>
        <v>xlswrite('G:\Mi unidad\1. PROYECTOS TELLO 2022\SCM SPILL OVERS\outputs\pobreza\criminalidad\1%\simulacion_2\output_tests.xlsx',p_value_vec_44','p_value_vec_44');</v>
      </c>
    </row>
    <row r="70" spans="64:339" x14ac:dyDescent="0.3">
      <c r="BL70">
        <v>44</v>
      </c>
      <c r="BR70">
        <v>44</v>
      </c>
      <c r="BS70" s="1" t="str">
        <f>"A_"&amp;BR67&amp;" = eye(N);"</f>
        <v>A_44 = eye(N);</v>
      </c>
      <c r="BX70">
        <v>44</v>
      </c>
      <c r="BY70" s="1" t="str">
        <f>"A_"&amp;BX67&amp;" = eye(N);"</f>
        <v>A_44 = eye(N);</v>
      </c>
      <c r="CD70">
        <v>44</v>
      </c>
      <c r="CE70" s="1" t="str">
        <f>"A_"&amp;CD67&amp;" = eye(N);"</f>
        <v>A_44 = eye(N);</v>
      </c>
      <c r="CJ70">
        <v>44</v>
      </c>
      <c r="CK70" s="1" t="str">
        <f>"A_"&amp;CJ67&amp;" = eye(N);"</f>
        <v>A_44 = eye(N);</v>
      </c>
      <c r="CQ70">
        <v>44</v>
      </c>
      <c r="CR70" t="s">
        <v>214</v>
      </c>
      <c r="CV70">
        <v>44</v>
      </c>
      <c r="CW70" t="s">
        <v>219</v>
      </c>
      <c r="DA70">
        <v>44</v>
      </c>
      <c r="DB70" t="s">
        <v>219</v>
      </c>
      <c r="DF70">
        <v>44</v>
      </c>
      <c r="DG70" t="s">
        <v>219</v>
      </c>
      <c r="EA70">
        <v>27</v>
      </c>
      <c r="EB70" s="1" t="str">
        <f>"alpha_hat_"&amp;EA70&amp;" = A_"&amp;EA70&amp;"*gamma_hat_"&amp;EA70&amp;";"</f>
        <v>alpha_hat_27 = A_27*gamma_hat_27;</v>
      </c>
      <c r="EZ70" s="1" t="str">
        <f>"xlswrite('G:\Mi unidad\1. PROYECTOS TELLO 2022\SCM SPILL OVERS\outputs\pobreza\distancia_centro_salud\1%\simulacion_2\synthetic_control_spillover_outputs.xlsx',synthetic_control_sp_"&amp;$A11&amp;","&amp;$A11&amp;")"</f>
        <v>xlswrite('G:\Mi unidad\1. PROYECTOS TELLO 2022\SCM SPILL OVERS\outputs\pobreza\distancia_centro_salud\1%\simulacion_2\synthetic_control_spillover_outputs.xlsx',synthetic_control_sp_38,38)</v>
      </c>
      <c r="FG70" s="1" t="str">
        <f>"xlswrite('G:\Mi unidad\1. PROYECTOS TELLO 2022\SCM SPILL OVERS\outputs\pobreza\informalidad\1%\simulacion_2\synthetic_control_spillover_outputs.xlsx',synthetic_control_sp_"&amp;$A11&amp;","&amp;$A11&amp;")"</f>
        <v>xlswrite('G:\Mi unidad\1. PROYECTOS TELLO 2022\SCM SPILL OVERS\outputs\pobreza\informalidad\1%\simulacion_2\synthetic_control_spillover_outputs.xlsx',synthetic_control_sp_38,38)</v>
      </c>
      <c r="FM70" s="1" t="str">
        <f>"xlswrite('G:\Mi unidad\1. PROYECTOS TELLO 2022\SCM SPILL OVERS\outputs\pobreza\densidad\1%\simulacion_2\synthetic_control_spillover_outputs.xlsx',synthetic_control_sp_"&amp;$A11&amp;","&amp;$A11&amp;")"</f>
        <v>xlswrite('G:\Mi unidad\1. PROYECTOS TELLO 2022\SCM SPILL OVERS\outputs\pobreza\densidad\1%\simulacion_2\synthetic_control_spillover_outputs.xlsx',synthetic_control_sp_38,38)</v>
      </c>
      <c r="FT70" s="1" t="str">
        <f>"xlswrite('G:\Mi unidad\1. PROYECTOS TELLO 2022\SCM SPILL OVERS\outputs\pobreza\bajo_niv_educ\1%\simulacion_2\synthetic_control_spillover_outputs.xlsx',synthetic_control_sp_"&amp;$A11&amp;","&amp;$A11&amp;")"</f>
        <v>xlswrite('G:\Mi unidad\1. PROYECTOS TELLO 2022\SCM SPILL OVERS\outputs\pobreza\bajo_niv_educ\1%\simulacion_2\synthetic_control_spillover_outputs.xlsx',synthetic_control_sp_38,38)</v>
      </c>
      <c r="FZ70" s="1" t="str">
        <f>"xlswrite('G:\Mi unidad\1. PROYECTOS TELLO 2022\SCM SPILL OVERS\outputs\pobreza\bajo_ingreso\1%\simulacion_2\synthetic_control_spillover_outputs.xlsx',synthetic_control_sp_"&amp;$A11&amp;","&amp;$A11&amp;")"</f>
        <v>xlswrite('G:\Mi unidad\1. PROYECTOS TELLO 2022\SCM SPILL OVERS\outputs\pobreza\bajo_ingreso\1%\simulacion_2\synthetic_control_spillover_outputs.xlsx',synthetic_control_sp_38,38)</v>
      </c>
      <c r="GF70" s="1" t="str">
        <f>"xlswrite('G:\Mi unidad\1. PROYECTOS TELLO 2022\SCM SPILL OVERS\outputs\pobreza\densidad_g\1%\simulacion_2\synthetic_control_spillover_outputs.xlsx',synthetic_control_sp_"&amp;$A11&amp;","&amp;$A11&amp;")"</f>
        <v>xlswrite('G:\Mi unidad\1. PROYECTOS TELLO 2022\SCM SPILL OVERS\outputs\pobreza\densidad_g\1%\simulacion_2\synthetic_control_spillover_outputs.xlsx',synthetic_control_sp_38,38)</v>
      </c>
      <c r="GN70" s="1" t="str">
        <f>"xlswrite('G:\Mi unidad\1. PROYECTOS TELLO 2022\SCM SPILL OVERS\outputs\pobreza\alimentos\1%\simulacion_2\synthetic_control_spillover_outputs.xlsx',synthetic_control_sp_"&amp;$A11&amp;","&amp;$A11&amp;");"</f>
        <v>xlswrite('G:\Mi unidad\1. PROYECTOS TELLO 2022\SCM SPILL OVERS\outputs\pobreza\alimentos\1%\simulacion_2\synthetic_control_spillover_outputs.xlsx',synthetic_control_sp_38,38);</v>
      </c>
      <c r="GU70" s="1" t="str">
        <f>"xlswrite('G:\Mi unidad\1. PROYECTOS TELLO 2022\SCM SPILL OVERS\outputs\pobreza\jefe_hogar\1%\simulacion_2\synthetic_control_spillover_outputs.xlsx',synthetic_control_sp_"&amp;$A11&amp;","&amp;$A11&amp;");"</f>
        <v>xlswrite('G:\Mi unidad\1. PROYECTOS TELLO 2022\SCM SPILL OVERS\outputs\pobreza\jefe_hogar\1%\simulacion_2\synthetic_control_spillover_outputs.xlsx',synthetic_control_sp_38,38);</v>
      </c>
      <c r="HA70" s="1" t="str">
        <f>"xlswrite('G:\Mi unidad\1. PROYECTOS TELLO 2022\SCM SPILL OVERS\outputs\pobreza\mujeres\1%\simulacion_2\synthetic_control_spillover_outputs.xlsx',synthetic_control_sp_"&amp;$A11&amp;","&amp;$A11&amp;");"</f>
        <v>xlswrite('G:\Mi unidad\1. PROYECTOS TELLO 2022\SCM SPILL OVERS\outputs\pobreza\mujeres\1%\simulacion_2\synthetic_control_spillover_outputs.xlsx',synthetic_control_sp_38,38);</v>
      </c>
      <c r="HG70" s="1" t="str">
        <f>"xlswrite('G:\Mi unidad\1. PROYECTOS TELLO 2022\SCM SPILL OVERS\outputs\pobreza\criminalidad\1%\simulacion_2\synthetic_control_spillover_outputs.xlsx',synthetic_control_sp_"&amp;$A11&amp;","&amp;$A11&amp;");"</f>
        <v>xlswrite('G:\Mi unidad\1. PROYECTOS TELLO 2022\SCM SPILL OVERS\outputs\pobreza\criminalidad\1%\simulacion_2\synthetic_control_spillover_outputs.xlsx',synthetic_control_sp_38,38);</v>
      </c>
      <c r="HN70">
        <v>26</v>
      </c>
      <c r="HO70" t="str">
        <f>"    [p_value_"&amp;HN70&amp; ",lb_"&amp;HN70&amp;",ub_"&amp;HN70&amp;"] = sp_andrews_te(Y_pre_"&amp;HN70&amp;",pobreza_"&amp;HN70&amp;"(:,T+s),A_"&amp;HN70&amp;",C,.05);"</f>
        <v xml:space="preserve">    [p_value_26,lb_26,ub_26] = sp_andrews_te(Y_pre_26,pobreza_26(:,T+s),A_26,C,.05);</v>
      </c>
      <c r="HU70">
        <v>41</v>
      </c>
      <c r="HV70" t="s">
        <v>35</v>
      </c>
      <c r="IB70">
        <v>44</v>
      </c>
      <c r="IC70" t="str">
        <f>"xlswrite('G:\Mi unidad\1. PROYECTOS TELLO 2022\SCM SPILL OVERS\outputs\pobreza\bajo_niv_educ\1%\simulacion_2\output_tests.xlsx',alpha1_hat_vec_"&amp;IB70&amp;"','alpha1_hat_vec_"&amp;IB70&amp;"');"</f>
        <v>xlswrite('G:\Mi unidad\1. PROYECTOS TELLO 2022\SCM SPILL OVERS\outputs\pobreza\bajo_niv_educ\1%\simulacion_2\output_tests.xlsx',alpha1_hat_vec_44','alpha1_hat_vec_44');</v>
      </c>
      <c r="IP70">
        <v>44</v>
      </c>
      <c r="IQ70" t="str">
        <f>"xlswrite('G:\Mi unidad\1. PROYECTOS TELLO 2022\SCM SPILL OVERS\outputs\pobreza\bajo_ingreso\1%\simulacion_2\output_tests.xlsx',alpha1_hat_vec_"&amp;IP70&amp;"','alpha1_hat_vec_"&amp;IP70&amp;"');"</f>
        <v>xlswrite('G:\Mi unidad\1. PROYECTOS TELLO 2022\SCM SPILL OVERS\outputs\pobreza\bajo_ingreso\1%\simulacion_2\output_tests.xlsx',alpha1_hat_vec_44','alpha1_hat_vec_44');</v>
      </c>
      <c r="JB70">
        <v>44</v>
      </c>
      <c r="JC70" t="str">
        <f>"xlswrite('G:\Mi unidad\1. PROYECTOS TELLO 2022\SCM SPILL OVERS\outputs\pobreza\densidad\1%\simulacion_2\output_tests.xlsx',alpha1_hat_vec_"&amp;JB70&amp;"','alpha1_hat_vec_"&amp;JB70&amp;"');"</f>
        <v>xlswrite('G:\Mi unidad\1. PROYECTOS TELLO 2022\SCM SPILL OVERS\outputs\pobreza\densidad\1%\simulacion_2\output_tests.xlsx',alpha1_hat_vec_44','alpha1_hat_vec_44');</v>
      </c>
      <c r="JN70">
        <v>44</v>
      </c>
      <c r="JO70" t="str">
        <f>"xlswrite('G:\Mi unidad\1. PROYECTOS TELLO 2022\SCM SPILL OVERS\outputs\pobreza\densidad_g\1%\simulacion_2\output_tests.xlsx',alpha1_hat_vec_"&amp;JN70&amp;"','alpha1_hat_vec_"&amp;JN70&amp;"');"</f>
        <v>xlswrite('G:\Mi unidad\1. PROYECTOS TELLO 2022\SCM SPILL OVERS\outputs\pobreza\densidad_g\1%\simulacion_2\output_tests.xlsx',alpha1_hat_vec_44','alpha1_hat_vec_44');</v>
      </c>
      <c r="JZ70">
        <v>44</v>
      </c>
      <c r="KA70" t="str">
        <f>"xlswrite('G:\Mi unidad\1. PROYECTOS TELLO 2022\SCM SPILL OVERS\outputs\pobreza\distancia_centro_salud\1%\simulacion_2\output_tests.xlsx',alpha1_hat_vec_"&amp;JZ70&amp;"','alpha1_hat_vec_"&amp;JZ70&amp;"');"</f>
        <v>xlswrite('G:\Mi unidad\1. PROYECTOS TELLO 2022\SCM SPILL OVERS\outputs\pobreza\distancia_centro_salud\1%\simulacion_2\output_tests.xlsx',alpha1_hat_vec_44','alpha1_hat_vec_44');</v>
      </c>
      <c r="KM70">
        <v>44</v>
      </c>
      <c r="KN70" t="str">
        <f>"xlswrite('G:\Mi unidad\1. PROYECTOS TELLO 2022\SCM SPILL OVERS\outputs\pobreza\informalidad\1%\simulacion_2\output_tests.xlsx',alpha1_hat_vec_"&amp;KM70&amp;"','alpha1_hat_vec_"&amp;KM70&amp;"');"</f>
        <v>xlswrite('G:\Mi unidad\1. PROYECTOS TELLO 2022\SCM SPILL OVERS\outputs\pobreza\informalidad\1%\simulacion_2\output_tests.xlsx',alpha1_hat_vec_44','alpha1_hat_vec_44');</v>
      </c>
      <c r="KZ70">
        <v>44</v>
      </c>
      <c r="LA70" t="str">
        <f>"xlswrite('G:\Mi unidad\1. PROYECTOS TELLO 2022\SCM SPILL OVERS\outputs\pobreza\alimentos\1%\simulacion_2\output_tests.xlsx',alpha1_hat_vec_"&amp;KZ70&amp;"','alpha1_hat_vec_"&amp;KZ70&amp;"');"</f>
        <v>xlswrite('G:\Mi unidad\1. PROYECTOS TELLO 2022\SCM SPILL OVERS\outputs\pobreza\alimentos\1%\simulacion_2\output_tests.xlsx',alpha1_hat_vec_44','alpha1_hat_vec_44');</v>
      </c>
      <c r="LG70">
        <v>44</v>
      </c>
      <c r="LH70" t="str">
        <f>"xlswrite('G:\Mi unidad\1. PROYECTOS TELLO 2022\SCM SPILL OVERS\outputs\pobreza\jefe_hogar\1%\simulacion_2\output_tests.xlsx',alpha1_hat_vec_"&amp;LG70&amp;"','alpha1_hat_vec_"&amp;LG70&amp;"');"</f>
        <v>xlswrite('G:\Mi unidad\1. PROYECTOS TELLO 2022\SCM SPILL OVERS\outputs\pobreza\jefe_hogar\1%\simulacion_2\output_tests.xlsx',alpha1_hat_vec_44','alpha1_hat_vec_44');</v>
      </c>
      <c r="LN70">
        <v>44</v>
      </c>
      <c r="LO70" t="str">
        <f>"xlswrite('G:\Mi unidad\1. PROYECTOS TELLO 2022\SCM SPILL OVERS\outputs\pobreza\mujeres\1%\simulacion_2\output_tests.xlsx',alpha1_hat_vec_"&amp;LN70&amp;"','alpha1_hat_vec_"&amp;LN70&amp;"');"</f>
        <v>xlswrite('G:\Mi unidad\1. PROYECTOS TELLO 2022\SCM SPILL OVERS\outputs\pobreza\mujeres\1%\simulacion_2\output_tests.xlsx',alpha1_hat_vec_44','alpha1_hat_vec_44');</v>
      </c>
      <c r="LZ70">
        <v>44</v>
      </c>
      <c r="MA70" t="str">
        <f>"xlswrite('G:\Mi unidad\1. PROYECTOS TELLO 2022\SCM SPILL OVERS\outputs\pobreza\criminalidad\1%\simulacion_2\output_tests.xlsx',alpha1_hat_vec_"&amp;LZ70&amp;"','alpha1_hat_vec_"&amp;LZ70&amp;"');"</f>
        <v>xlswrite('G:\Mi unidad\1. PROYECTOS TELLO 2022\SCM SPILL OVERS\outputs\pobreza\criminalidad\1%\simulacion_2\output_tests.xlsx',alpha1_hat_vec_44','alpha1_hat_vec_44');</v>
      </c>
    </row>
    <row r="71" spans="64:339" x14ac:dyDescent="0.3">
      <c r="BL71">
        <v>44</v>
      </c>
      <c r="BR71">
        <v>44</v>
      </c>
      <c r="BS71" s="1" t="str">
        <f>"A_"&amp;BR67&amp;"(:,ind_"&amp;BR67&amp;" == 0) = [];"</f>
        <v>A_44(:,ind_44 == 0) = [];</v>
      </c>
      <c r="BX71">
        <v>44</v>
      </c>
      <c r="BY71" s="1" t="str">
        <f>"A_"&amp;BX67&amp;"(:,ind_"&amp;BX67&amp;" == 0) = [];"</f>
        <v>A_44(:,ind_44 == 0) = [];</v>
      </c>
      <c r="CD71">
        <v>44</v>
      </c>
      <c r="CE71" s="1" t="str">
        <f>"A_"&amp;CD67&amp;"(:,ind_"&amp;CD67&amp;" == 0) = [];"</f>
        <v>A_44(:,ind_44 == 0) = [];</v>
      </c>
      <c r="CJ71">
        <v>44</v>
      </c>
      <c r="CK71" s="1" t="str">
        <f>"A_"&amp;CJ67&amp;"(:,ind_"&amp;CJ67&amp;" == 0) = [];"</f>
        <v>A_44(:,ind_44 == 0) = [];</v>
      </c>
      <c r="CQ71">
        <v>44</v>
      </c>
      <c r="CR71" t="s">
        <v>215</v>
      </c>
      <c r="CV71">
        <v>44</v>
      </c>
      <c r="CW71" t="s">
        <v>220</v>
      </c>
      <c r="DA71">
        <v>44</v>
      </c>
      <c r="DB71" t="s">
        <v>220</v>
      </c>
      <c r="DF71">
        <v>44</v>
      </c>
      <c r="DG71" t="s">
        <v>220</v>
      </c>
      <c r="EA71">
        <v>27</v>
      </c>
      <c r="EB71" s="1" t="str">
        <f>"alpha1_hat_vec_"&amp;EA71&amp;"(s) = alpha_hat_"&amp;EA71&amp;"(1);"</f>
        <v>alpha1_hat_vec_27(s) = alpha_hat_27(1);</v>
      </c>
      <c r="EZ71" s="1" t="str">
        <f>"xlswrite('G:\Mi unidad\1. PROYECTOS TELLO 2022\SCM SPILL OVERS\outputs\pobreza\distancia_centro_salud\1%\simulacion_2\synthetic_control_spillover_outputs.xlsx',synthetic_control_sp_"&amp;$A12&amp;","&amp;$A12&amp;")"</f>
        <v>xlswrite('G:\Mi unidad\1. PROYECTOS TELLO 2022\SCM SPILL OVERS\outputs\pobreza\distancia_centro_salud\1%\simulacion_2\synthetic_control_spillover_outputs.xlsx',synthetic_control_sp_39,39)</v>
      </c>
      <c r="FG71" s="1" t="str">
        <f>"xlswrite('G:\Mi unidad\1. PROYECTOS TELLO 2022\SCM SPILL OVERS\outputs\pobreza\informalidad\1%\simulacion_2\synthetic_control_spillover_outputs.xlsx',synthetic_control_sp_"&amp;$A12&amp;","&amp;$A12&amp;")"</f>
        <v>xlswrite('G:\Mi unidad\1. PROYECTOS TELLO 2022\SCM SPILL OVERS\outputs\pobreza\informalidad\1%\simulacion_2\synthetic_control_spillover_outputs.xlsx',synthetic_control_sp_39,39)</v>
      </c>
      <c r="FM71" s="1" t="str">
        <f>"xlswrite('G:\Mi unidad\1. PROYECTOS TELLO 2022\SCM SPILL OVERS\outputs\pobreza\densidad\1%\simulacion_2\synthetic_control_spillover_outputs.xlsx',synthetic_control_sp_"&amp;$A12&amp;","&amp;$A12&amp;")"</f>
        <v>xlswrite('G:\Mi unidad\1. PROYECTOS TELLO 2022\SCM SPILL OVERS\outputs\pobreza\densidad\1%\simulacion_2\synthetic_control_spillover_outputs.xlsx',synthetic_control_sp_39,39)</v>
      </c>
      <c r="FT71" s="1" t="str">
        <f>"xlswrite('G:\Mi unidad\1. PROYECTOS TELLO 2022\SCM SPILL OVERS\outputs\pobreza\bajo_niv_educ\1%\simulacion_2\synthetic_control_spillover_outputs.xlsx',synthetic_control_sp_"&amp;$A12&amp;","&amp;$A12&amp;")"</f>
        <v>xlswrite('G:\Mi unidad\1. PROYECTOS TELLO 2022\SCM SPILL OVERS\outputs\pobreza\bajo_niv_educ\1%\simulacion_2\synthetic_control_spillover_outputs.xlsx',synthetic_control_sp_39,39)</v>
      </c>
      <c r="FZ71" s="1" t="str">
        <f>"xlswrite('G:\Mi unidad\1. PROYECTOS TELLO 2022\SCM SPILL OVERS\outputs\pobreza\bajo_ingreso\1%\simulacion_2\synthetic_control_spillover_outputs.xlsx',synthetic_control_sp_"&amp;$A12&amp;","&amp;$A12&amp;")"</f>
        <v>xlswrite('G:\Mi unidad\1. PROYECTOS TELLO 2022\SCM SPILL OVERS\outputs\pobreza\bajo_ingreso\1%\simulacion_2\synthetic_control_spillover_outputs.xlsx',synthetic_control_sp_39,39)</v>
      </c>
      <c r="GF71" s="1" t="str">
        <f>"xlswrite('G:\Mi unidad\1. PROYECTOS TELLO 2022\SCM SPILL OVERS\outputs\pobreza\densidad_g\1%\simulacion_2\synthetic_control_spillover_outputs.xlsx',synthetic_control_sp_"&amp;$A12&amp;","&amp;$A12&amp;")"</f>
        <v>xlswrite('G:\Mi unidad\1. PROYECTOS TELLO 2022\SCM SPILL OVERS\outputs\pobreza\densidad_g\1%\simulacion_2\synthetic_control_spillover_outputs.xlsx',synthetic_control_sp_39,39)</v>
      </c>
      <c r="GN71" s="1" t="str">
        <f>"xlswrite('G:\Mi unidad\1. PROYECTOS TELLO 2022\SCM SPILL OVERS\outputs\pobreza\alimentos\1%\simulacion_2\synthetic_control_spillover_outputs.xlsx',synthetic_control_sp_"&amp;$A12&amp;","&amp;$A12&amp;");"</f>
        <v>xlswrite('G:\Mi unidad\1. PROYECTOS TELLO 2022\SCM SPILL OVERS\outputs\pobreza\alimentos\1%\simulacion_2\synthetic_control_spillover_outputs.xlsx',synthetic_control_sp_39,39);</v>
      </c>
      <c r="GU71" s="1" t="str">
        <f>"xlswrite('G:\Mi unidad\1. PROYECTOS TELLO 2022\SCM SPILL OVERS\outputs\pobreza\jefe_hogar\1%\simulacion_2\synthetic_control_spillover_outputs.xlsx',synthetic_control_sp_"&amp;$A12&amp;","&amp;$A12&amp;");"</f>
        <v>xlswrite('G:\Mi unidad\1. PROYECTOS TELLO 2022\SCM SPILL OVERS\outputs\pobreza\jefe_hogar\1%\simulacion_2\synthetic_control_spillover_outputs.xlsx',synthetic_control_sp_39,39);</v>
      </c>
      <c r="HA71" s="1" t="str">
        <f>"xlswrite('G:\Mi unidad\1. PROYECTOS TELLO 2022\SCM SPILL OVERS\outputs\pobreza\mujeres\1%\simulacion_2\synthetic_control_spillover_outputs.xlsx',synthetic_control_sp_"&amp;$A12&amp;","&amp;$A12&amp;");"</f>
        <v>xlswrite('G:\Mi unidad\1. PROYECTOS TELLO 2022\SCM SPILL OVERS\outputs\pobreza\mujeres\1%\simulacion_2\synthetic_control_spillover_outputs.xlsx',synthetic_control_sp_39,39);</v>
      </c>
      <c r="HG71" s="1" t="str">
        <f>"xlswrite('G:\Mi unidad\1. PROYECTOS TELLO 2022\SCM SPILL OVERS\outputs\pobreza\criminalidad\1%\simulacion_2\synthetic_control_spillover_outputs.xlsx',synthetic_control_sp_"&amp;$A12&amp;","&amp;$A12&amp;");"</f>
        <v>xlswrite('G:\Mi unidad\1. PROYECTOS TELLO 2022\SCM SPILL OVERS\outputs\pobreza\criminalidad\1%\simulacion_2\synthetic_control_spillover_outputs.xlsx',synthetic_control_sp_39,39);</v>
      </c>
      <c r="HN71">
        <v>26</v>
      </c>
      <c r="HO71" t="str">
        <f>"    p_value_vec_"&amp;HN71&amp;"(s) = p_value_"&amp;HN71&amp;";"</f>
        <v xml:space="preserve">    p_value_vec_26(s) = p_value_26;</v>
      </c>
      <c r="HU71">
        <v>41</v>
      </c>
      <c r="HV71" t="s">
        <v>36</v>
      </c>
      <c r="IB71">
        <v>44</v>
      </c>
      <c r="IC71" t="str">
        <f>"xlswrite('G:\Mi unidad\1. PROYECTOS TELLO 2022\SCM SPILL OVERS\outputs\pobreza\bajo_niv_educ\1%\simulacion_2\output_tests.xlsx',spillover_test_"&amp;IB71&amp;"','sp_test_"&amp;IB71&amp;"');"</f>
        <v>xlswrite('G:\Mi unidad\1. PROYECTOS TELLO 2022\SCM SPILL OVERS\outputs\pobreza\bajo_niv_educ\1%\simulacion_2\output_tests.xlsx',spillover_test_44','sp_test_44');</v>
      </c>
      <c r="IP71">
        <v>44</v>
      </c>
      <c r="IQ71" t="str">
        <f>"xlswrite('G:\Mi unidad\1. PROYECTOS TELLO 2022\SCM SPILL OVERS\outputs\pobreza\bajo_ingreso\1%\simulacion_2\output_tests.xlsx',spillover_test_"&amp;IP71&amp;"','sp_test_"&amp;IP71&amp;"');"</f>
        <v>xlswrite('G:\Mi unidad\1. PROYECTOS TELLO 2022\SCM SPILL OVERS\outputs\pobreza\bajo_ingreso\1%\simulacion_2\output_tests.xlsx',spillover_test_44','sp_test_44');</v>
      </c>
      <c r="JB71">
        <v>44</v>
      </c>
      <c r="JC71" t="str">
        <f>"xlswrite('G:\Mi unidad\1. PROYECTOS TELLO 2022\SCM SPILL OVERS\outputs\pobreza\densidad\1%\simulacion_2\output_tests.xlsx',spillover_test_"&amp;JB71&amp;"','sp_test_"&amp;JB71&amp;"');"</f>
        <v>xlswrite('G:\Mi unidad\1. PROYECTOS TELLO 2022\SCM SPILL OVERS\outputs\pobreza\densidad\1%\simulacion_2\output_tests.xlsx',spillover_test_44','sp_test_44');</v>
      </c>
      <c r="JN71">
        <v>44</v>
      </c>
      <c r="JO71" t="str">
        <f>"xlswrite('G:\Mi unidad\1. PROYECTOS TELLO 2022\SCM SPILL OVERS\outputs\pobreza\densidad_g\1%\simulacion_2\output_tests.xlsx',spillover_test_"&amp;JN71&amp;"','sp_test_"&amp;JN71&amp;"');"</f>
        <v>xlswrite('G:\Mi unidad\1. PROYECTOS TELLO 2022\SCM SPILL OVERS\outputs\pobreza\densidad_g\1%\simulacion_2\output_tests.xlsx',spillover_test_44','sp_test_44');</v>
      </c>
      <c r="JZ71">
        <v>44</v>
      </c>
      <c r="KA71" t="str">
        <f>"xlswrite('G:\Mi unidad\1. PROYECTOS TELLO 2022\SCM SPILL OVERS\outputs\pobreza\distancia_centro_salud\1%\simulacion_2\output_tests.xlsx',spillover_test_"&amp;JZ71&amp;"','sp_test_"&amp;JZ71&amp;"');"</f>
        <v>xlswrite('G:\Mi unidad\1. PROYECTOS TELLO 2022\SCM SPILL OVERS\outputs\pobreza\distancia_centro_salud\1%\simulacion_2\output_tests.xlsx',spillover_test_44','sp_test_44');</v>
      </c>
      <c r="KM71">
        <v>44</v>
      </c>
      <c r="KN71" t="str">
        <f>"xlswrite('G:\Mi unidad\1. PROYECTOS TELLO 2022\SCM SPILL OVERS\outputs\pobreza\informalidad\1%\simulacion_2\output_tests.xlsx',spillover_test_"&amp;KM71&amp;"','sp_test_"&amp;KM71&amp;"');"</f>
        <v>xlswrite('G:\Mi unidad\1. PROYECTOS TELLO 2022\SCM SPILL OVERS\outputs\pobreza\informalidad\1%\simulacion_2\output_tests.xlsx',spillover_test_44','sp_test_44');</v>
      </c>
      <c r="KZ71">
        <v>44</v>
      </c>
      <c r="LA71" t="str">
        <f>"xlswrite('G:\Mi unidad\1. PROYECTOS TELLO 2022\SCM SPILL OVERS\outputs\pobreza\alimentos\1%\simulacion_2\output_tests.xlsx',spillover_test_"&amp;KZ71&amp;"','sp_test_"&amp;KZ71&amp;"');"</f>
        <v>xlswrite('G:\Mi unidad\1. PROYECTOS TELLO 2022\SCM SPILL OVERS\outputs\pobreza\alimentos\1%\simulacion_2\output_tests.xlsx',spillover_test_44','sp_test_44');</v>
      </c>
      <c r="LG71">
        <v>44</v>
      </c>
      <c r="LH71" t="str">
        <f>"xlswrite('G:\Mi unidad\1. PROYECTOS TELLO 2022\SCM SPILL OVERS\outputs\pobreza\jefe_hogar\1%\simulacion_2\output_tests.xlsx',spillover_test_"&amp;LG71&amp;"','sp_test_"&amp;LG71&amp;"');"</f>
        <v>xlswrite('G:\Mi unidad\1. PROYECTOS TELLO 2022\SCM SPILL OVERS\outputs\pobreza\jefe_hogar\1%\simulacion_2\output_tests.xlsx',spillover_test_44','sp_test_44');</v>
      </c>
      <c r="LN71">
        <v>44</v>
      </c>
      <c r="LO71" t="str">
        <f>"xlswrite('G:\Mi unidad\1. PROYECTOS TELLO 2022\SCM SPILL OVERS\outputs\pobreza\mujeres\1%\simulacion_2\output_tests.xlsx',spillover_test_"&amp;LN71&amp;"','sp_test_"&amp;LN71&amp;"');"</f>
        <v>xlswrite('G:\Mi unidad\1. PROYECTOS TELLO 2022\SCM SPILL OVERS\outputs\pobreza\mujeres\1%\simulacion_2\output_tests.xlsx',spillover_test_44','sp_test_44');</v>
      </c>
      <c r="LZ71">
        <v>44</v>
      </c>
      <c r="MA71" t="str">
        <f>"xlswrite('G:\Mi unidad\1. PROYECTOS TELLO 2022\SCM SPILL OVERS\outputs\pobreza\criminalidad\1%\simulacion_2\output_tests.xlsx',spillover_test_"&amp;LZ71&amp;"','sp_test_"&amp;LZ71&amp;"');"</f>
        <v>xlswrite('G:\Mi unidad\1. PROYECTOS TELLO 2022\SCM SPILL OVERS\outputs\pobreza\criminalidad\1%\simulacion_2\output_tests.xlsx',spillover_test_44','sp_test_44');</v>
      </c>
    </row>
    <row r="72" spans="64:339" x14ac:dyDescent="0.3">
      <c r="BL72">
        <v>45</v>
      </c>
      <c r="BM72" s="1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221</v>
      </c>
      <c r="CV72">
        <v>45</v>
      </c>
      <c r="CW72" t="s">
        <v>222</v>
      </c>
      <c r="DA72">
        <v>45</v>
      </c>
      <c r="DB72" t="s">
        <v>222</v>
      </c>
      <c r="DF72">
        <v>45</v>
      </c>
      <c r="DG72" t="s">
        <v>222</v>
      </c>
      <c r="EA72">
        <v>27</v>
      </c>
      <c r="EB72" s="1" t="str">
        <f>"synthetic_control_sp_"&amp;EA72&amp;"(T+s) = Y_"&amp;EA72&amp;"(1,T+s)-alpha1_hat_vec_"&amp;EA72&amp;"(s);"</f>
        <v>synthetic_control_sp_27(T+s) = Y_27(1,T+s)-alpha1_hat_vec_27(s);</v>
      </c>
      <c r="EZ72" s="1" t="str">
        <f>"xlswrite('G:\Mi unidad\1. PROYECTOS TELLO 2022\SCM SPILL OVERS\outputs\pobreza\distancia_centro_salud\1%\simulacion_2\synthetic_control_spillover_outputs.xlsx',synthetic_control_sp_"&amp;$A13&amp;","&amp;$A13&amp;")"</f>
        <v>xlswrite('G:\Mi unidad\1. PROYECTOS TELLO 2022\SCM SPILL OVERS\outputs\pobreza\distancia_centro_salud\1%\simulacion_2\synthetic_control_spillover_outputs.xlsx',synthetic_control_sp_41,41)</v>
      </c>
      <c r="FG72" s="1" t="str">
        <f>"xlswrite('G:\Mi unidad\1. PROYECTOS TELLO 2022\SCM SPILL OVERS\outputs\pobreza\informalidad\1%\simulacion_2\synthetic_control_spillover_outputs.xlsx',synthetic_control_sp_"&amp;$A13&amp;","&amp;$A13&amp;")"</f>
        <v>xlswrite('G:\Mi unidad\1. PROYECTOS TELLO 2022\SCM SPILL OVERS\outputs\pobreza\informalidad\1%\simulacion_2\synthetic_control_spillover_outputs.xlsx',synthetic_control_sp_41,41)</v>
      </c>
      <c r="FM72" s="1" t="str">
        <f>"xlswrite('G:\Mi unidad\1. PROYECTOS TELLO 2022\SCM SPILL OVERS\outputs\pobreza\densidad\1%\simulacion_2\synthetic_control_spillover_outputs.xlsx',synthetic_control_sp_"&amp;$A13&amp;","&amp;$A13&amp;")"</f>
        <v>xlswrite('G:\Mi unidad\1. PROYECTOS TELLO 2022\SCM SPILL OVERS\outputs\pobreza\densidad\1%\simulacion_2\synthetic_control_spillover_outputs.xlsx',synthetic_control_sp_41,41)</v>
      </c>
      <c r="FT72" s="1" t="str">
        <f>"xlswrite('G:\Mi unidad\1. PROYECTOS TELLO 2022\SCM SPILL OVERS\outputs\pobreza\bajo_niv_educ\1%\simulacion_2\synthetic_control_spillover_outputs.xlsx',synthetic_control_sp_"&amp;$A13&amp;","&amp;$A13&amp;")"</f>
        <v>xlswrite('G:\Mi unidad\1. PROYECTOS TELLO 2022\SCM SPILL OVERS\outputs\pobreza\bajo_niv_educ\1%\simulacion_2\synthetic_control_spillover_outputs.xlsx',synthetic_control_sp_41,41)</v>
      </c>
      <c r="FZ72" s="1" t="str">
        <f>"xlswrite('G:\Mi unidad\1. PROYECTOS TELLO 2022\SCM SPILL OVERS\outputs\pobreza\bajo_ingreso\1%\simulacion_2\synthetic_control_spillover_outputs.xlsx',synthetic_control_sp_"&amp;$A13&amp;","&amp;$A13&amp;")"</f>
        <v>xlswrite('G:\Mi unidad\1. PROYECTOS TELLO 2022\SCM SPILL OVERS\outputs\pobreza\bajo_ingreso\1%\simulacion_2\synthetic_control_spillover_outputs.xlsx',synthetic_control_sp_41,41)</v>
      </c>
      <c r="GF72" s="1" t="str">
        <f>"xlswrite('G:\Mi unidad\1. PROYECTOS TELLO 2022\SCM SPILL OVERS\outputs\pobreza\densidad_g\1%\simulacion_2\synthetic_control_spillover_outputs.xlsx',synthetic_control_sp_"&amp;$A13&amp;","&amp;$A13&amp;")"</f>
        <v>xlswrite('G:\Mi unidad\1. PROYECTOS TELLO 2022\SCM SPILL OVERS\outputs\pobreza\densidad_g\1%\simulacion_2\synthetic_control_spillover_outputs.xlsx',synthetic_control_sp_41,41)</v>
      </c>
      <c r="GN72" s="1" t="str">
        <f>"xlswrite('G:\Mi unidad\1. PROYECTOS TELLO 2022\SCM SPILL OVERS\outputs\pobreza\alimentos\1%\simulacion_2\synthetic_control_spillover_outputs.xlsx',synthetic_control_sp_"&amp;$A13&amp;","&amp;$A13&amp;");"</f>
        <v>xlswrite('G:\Mi unidad\1. PROYECTOS TELLO 2022\SCM SPILL OVERS\outputs\pobreza\alimentos\1%\simulacion_2\synthetic_control_spillover_outputs.xlsx',synthetic_control_sp_41,41);</v>
      </c>
      <c r="GU72" s="1" t="str">
        <f>"xlswrite('G:\Mi unidad\1. PROYECTOS TELLO 2022\SCM SPILL OVERS\outputs\pobreza\jefe_hogar\1%\simulacion_2\synthetic_control_spillover_outputs.xlsx',synthetic_control_sp_"&amp;$A13&amp;","&amp;$A13&amp;");"</f>
        <v>xlswrite('G:\Mi unidad\1. PROYECTOS TELLO 2022\SCM SPILL OVERS\outputs\pobreza\jefe_hogar\1%\simulacion_2\synthetic_control_spillover_outputs.xlsx',synthetic_control_sp_41,41);</v>
      </c>
      <c r="HA72" s="1" t="str">
        <f>"xlswrite('G:\Mi unidad\1. PROYECTOS TELLO 2022\SCM SPILL OVERS\outputs\pobreza\mujeres\1%\simulacion_2\synthetic_control_spillover_outputs.xlsx',synthetic_control_sp_"&amp;$A13&amp;","&amp;$A13&amp;");"</f>
        <v>xlswrite('G:\Mi unidad\1. PROYECTOS TELLO 2022\SCM SPILL OVERS\outputs\pobreza\mujeres\1%\simulacion_2\synthetic_control_spillover_outputs.xlsx',synthetic_control_sp_41,41);</v>
      </c>
      <c r="HG72" s="1" t="str">
        <f>"xlswrite('G:\Mi unidad\1. PROYECTOS TELLO 2022\SCM SPILL OVERS\outputs\pobreza\criminalidad\1%\simulacion_2\synthetic_control_spillover_outputs.xlsx',synthetic_control_sp_"&amp;$A13&amp;","&amp;$A13&amp;");"</f>
        <v>xlswrite('G:\Mi unidad\1. PROYECTOS TELLO 2022\SCM SPILL OVERS\outputs\pobreza\criminalidad\1%\simulacion_2\synthetic_control_spillover_outputs.xlsx',synthetic_control_sp_41,41);</v>
      </c>
      <c r="HN72">
        <v>26</v>
      </c>
      <c r="HO72" t="str">
        <f>"    lb_vec_"&amp;HN72&amp;"(s) = lb_"&amp;HN72&amp;";"</f>
        <v xml:space="preserve">    lb_vec_26(s) = lb_26;</v>
      </c>
      <c r="HU72">
        <v>41</v>
      </c>
      <c r="HV72" t="s">
        <v>37</v>
      </c>
      <c r="IB72">
        <v>45</v>
      </c>
      <c r="IC72" t="str">
        <f>"xlswrite('G:\Mi unidad\1. PROYECTOS TELLO 2022\SCM SPILL OVERS\outputs\pobreza\bajo_niv_educ\1%\simulacion_2\output_tests.xlsx',lb_vec_"&amp;IB72&amp;"','lb_vec_"&amp;IB72&amp;"');"</f>
        <v>xlswrite('G:\Mi unidad\1. PROYECTOS TELLO 2022\SCM SPILL OVERS\outputs\pobreza\bajo_niv_educ\1%\simulacion_2\output_tests.xlsx',lb_vec_45','lb_vec_45');</v>
      </c>
      <c r="IP72">
        <v>45</v>
      </c>
      <c r="IQ72" t="str">
        <f>"xlswrite('G:\Mi unidad\1. PROYECTOS TELLO 2022\SCM SPILL OVERS\outputs\pobreza\bajo_ingreso\1%\simulacion_2\output_tests.xlsx',lb_vec_"&amp;IP72&amp;"','lb_vec_"&amp;IP72&amp;"');"</f>
        <v>xlswrite('G:\Mi unidad\1. PROYECTOS TELLO 2022\SCM SPILL OVERS\outputs\pobreza\bajo_ingreso\1%\simulacion_2\output_tests.xlsx',lb_vec_45','lb_vec_45');</v>
      </c>
      <c r="JB72">
        <v>45</v>
      </c>
      <c r="JC72" t="str">
        <f>"xlswrite('G:\Mi unidad\1. PROYECTOS TELLO 2022\SCM SPILL OVERS\outputs\pobreza\densidad\1%\simulacion_2\output_tests.xlsx',lb_vec_"&amp;JB72&amp;"','lb_vec_"&amp;JB72&amp;"');"</f>
        <v>xlswrite('G:\Mi unidad\1. PROYECTOS TELLO 2022\SCM SPILL OVERS\outputs\pobreza\densidad\1%\simulacion_2\output_tests.xlsx',lb_vec_45','lb_vec_45');</v>
      </c>
      <c r="JN72">
        <v>45</v>
      </c>
      <c r="JO72" t="str">
        <f>"xlswrite('G:\Mi unidad\1. PROYECTOS TELLO 2022\SCM SPILL OVERS\outputs\pobreza\densidad_g\1%\simulacion_2\output_tests.xlsx',lb_vec_"&amp;JN72&amp;"','lb_vec_"&amp;JN72&amp;"');"</f>
        <v>xlswrite('G:\Mi unidad\1. PROYECTOS TELLO 2022\SCM SPILL OVERS\outputs\pobreza\densidad_g\1%\simulacion_2\output_tests.xlsx',lb_vec_45','lb_vec_45');</v>
      </c>
      <c r="JZ72">
        <v>45</v>
      </c>
      <c r="KA72" t="str">
        <f>"xlswrite('G:\Mi unidad\1. PROYECTOS TELLO 2022\SCM SPILL OVERS\outputs\pobreza\distancia_centro_salud\1%\simulacion_2\output_tests.xlsx',lb_vec_"&amp;JZ72&amp;"','lb_vec_"&amp;JZ72&amp;"');"</f>
        <v>xlswrite('G:\Mi unidad\1. PROYECTOS TELLO 2022\SCM SPILL OVERS\outputs\pobreza\distancia_centro_salud\1%\simulacion_2\output_tests.xlsx',lb_vec_45','lb_vec_45');</v>
      </c>
      <c r="KM72">
        <v>45</v>
      </c>
      <c r="KN72" t="str">
        <f>"xlswrite('G:\Mi unidad\1. PROYECTOS TELLO 2022\SCM SPILL OVERS\outputs\pobreza\informalidad\1%\simulacion_2\output_tests.xlsx',lb_vec_"&amp;KM72&amp;"','lb_vec_"&amp;KM72&amp;"');"</f>
        <v>xlswrite('G:\Mi unidad\1. PROYECTOS TELLO 2022\SCM SPILL OVERS\outputs\pobreza\informalidad\1%\simulacion_2\output_tests.xlsx',lb_vec_45','lb_vec_45');</v>
      </c>
      <c r="KZ72">
        <v>45</v>
      </c>
      <c r="LA72" t="str">
        <f>"xlswrite('G:\Mi unidad\1. PROYECTOS TELLO 2022\SCM SPILL OVERS\outputs\pobreza\alimentos\1%\simulacion_2\output_tests.xlsx',lb_vec_"&amp;KZ72&amp;"','lb_vec_"&amp;KZ72&amp;"');"</f>
        <v>xlswrite('G:\Mi unidad\1. PROYECTOS TELLO 2022\SCM SPILL OVERS\outputs\pobreza\alimentos\1%\simulacion_2\output_tests.xlsx',lb_vec_45','lb_vec_45');</v>
      </c>
      <c r="LG72">
        <v>45</v>
      </c>
      <c r="LH72" t="str">
        <f>"xlswrite('G:\Mi unidad\1. PROYECTOS TELLO 2022\SCM SPILL OVERS\outputs\pobreza\jefe_hogar\1%\simulacion_2\output_tests.xlsx',lb_vec_"&amp;LG72&amp;"','lb_vec_"&amp;LG72&amp;"');"</f>
        <v>xlswrite('G:\Mi unidad\1. PROYECTOS TELLO 2022\SCM SPILL OVERS\outputs\pobreza\jefe_hogar\1%\simulacion_2\output_tests.xlsx',lb_vec_45','lb_vec_45');</v>
      </c>
      <c r="LN72">
        <v>45</v>
      </c>
      <c r="LO72" t="str">
        <f>"xlswrite('G:\Mi unidad\1. PROYECTOS TELLO 2022\SCM SPILL OVERS\outputs\pobreza\mujeres\1%\simulacion_2\output_tests.xlsx',lb_vec_"&amp;LN72&amp;"','lb_vec_"&amp;LN72&amp;"');"</f>
        <v>xlswrite('G:\Mi unidad\1. PROYECTOS TELLO 2022\SCM SPILL OVERS\outputs\pobreza\mujeres\1%\simulacion_2\output_tests.xlsx',lb_vec_45','lb_vec_45');</v>
      </c>
      <c r="LZ72">
        <v>45</v>
      </c>
      <c r="MA72" t="str">
        <f>"xlswrite('G:\Mi unidad\1. PROYECTOS TELLO 2022\SCM SPILL OVERS\outputs\pobreza\criminalidad\1%\simulacion_2\output_tests.xlsx',lb_vec_"&amp;LZ72&amp;"','lb_vec_"&amp;LZ72&amp;"');"</f>
        <v>xlswrite('G:\Mi unidad\1. PROYECTOS TELLO 2022\SCM SPILL OVERS\outputs\pobreza\criminalidad\1%\simulacion_2\output_tests.xlsx',lb_vec_45','lb_vec_45');</v>
      </c>
    </row>
    <row r="73" spans="64:339" x14ac:dyDescent="0.3">
      <c r="BL73">
        <v>45</v>
      </c>
      <c r="BM73" s="1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219</v>
      </c>
      <c r="CV73">
        <v>45</v>
      </c>
      <c r="CW73" t="s">
        <v>223</v>
      </c>
      <c r="DA73">
        <v>45</v>
      </c>
      <c r="DB73" t="s">
        <v>223</v>
      </c>
      <c r="DF73">
        <v>45</v>
      </c>
      <c r="DG73" t="s">
        <v>223</v>
      </c>
      <c r="EA73">
        <v>27</v>
      </c>
      <c r="EB73" s="3" t="s">
        <v>18</v>
      </c>
      <c r="EZ73" s="1" t="str">
        <f>"xlswrite('G:\Mi unidad\1. PROYECTOS TELLO 2022\SCM SPILL OVERS\outputs\pobreza\distancia_centro_salud\1%\simulacion_2\synthetic_control_spillover_outputs.xlsx',synthetic_control_sp_"&amp;$A14&amp;","&amp;$A14&amp;")"</f>
        <v>xlswrite('G:\Mi unidad\1. PROYECTOS TELLO 2022\SCM SPILL OVERS\outputs\pobreza\distancia_centro_salud\1%\simulacion_2\synthetic_control_spillover_outputs.xlsx',synthetic_control_sp_42,42)</v>
      </c>
      <c r="FG73" s="1" t="str">
        <f>"xlswrite('G:\Mi unidad\1. PROYECTOS TELLO 2022\SCM SPILL OVERS\outputs\pobreza\informalidad\1%\simulacion_2\synthetic_control_spillover_outputs.xlsx',synthetic_control_sp_"&amp;$A14&amp;","&amp;$A14&amp;")"</f>
        <v>xlswrite('G:\Mi unidad\1. PROYECTOS TELLO 2022\SCM SPILL OVERS\outputs\pobreza\informalidad\1%\simulacion_2\synthetic_control_spillover_outputs.xlsx',synthetic_control_sp_42,42)</v>
      </c>
      <c r="FM73" s="1" t="str">
        <f>"xlswrite('G:\Mi unidad\1. PROYECTOS TELLO 2022\SCM SPILL OVERS\outputs\pobreza\densidad\1%\simulacion_2\synthetic_control_spillover_outputs.xlsx',synthetic_control_sp_"&amp;$A14&amp;","&amp;$A14&amp;")"</f>
        <v>xlswrite('G:\Mi unidad\1. PROYECTOS TELLO 2022\SCM SPILL OVERS\outputs\pobreza\densidad\1%\simulacion_2\synthetic_control_spillover_outputs.xlsx',synthetic_control_sp_42,42)</v>
      </c>
      <c r="FT73" s="1" t="str">
        <f>"xlswrite('G:\Mi unidad\1. PROYECTOS TELLO 2022\SCM SPILL OVERS\outputs\pobreza\bajo_niv_educ\1%\simulacion_2\synthetic_control_spillover_outputs.xlsx',synthetic_control_sp_"&amp;$A14&amp;","&amp;$A14&amp;")"</f>
        <v>xlswrite('G:\Mi unidad\1. PROYECTOS TELLO 2022\SCM SPILL OVERS\outputs\pobreza\bajo_niv_educ\1%\simulacion_2\synthetic_control_spillover_outputs.xlsx',synthetic_control_sp_42,42)</v>
      </c>
      <c r="FZ73" s="1" t="str">
        <f>"xlswrite('G:\Mi unidad\1. PROYECTOS TELLO 2022\SCM SPILL OVERS\outputs\pobreza\bajo_ingreso\1%\simulacion_2\synthetic_control_spillover_outputs.xlsx',synthetic_control_sp_"&amp;$A14&amp;","&amp;$A14&amp;")"</f>
        <v>xlswrite('G:\Mi unidad\1. PROYECTOS TELLO 2022\SCM SPILL OVERS\outputs\pobreza\bajo_ingreso\1%\simulacion_2\synthetic_control_spillover_outputs.xlsx',synthetic_control_sp_42,42)</v>
      </c>
      <c r="GF73" s="1" t="str">
        <f>"xlswrite('G:\Mi unidad\1. PROYECTOS TELLO 2022\SCM SPILL OVERS\outputs\pobreza\densidad_g\1%\simulacion_2\synthetic_control_spillover_outputs.xlsx',synthetic_control_sp_"&amp;$A14&amp;","&amp;$A14&amp;")"</f>
        <v>xlswrite('G:\Mi unidad\1. PROYECTOS TELLO 2022\SCM SPILL OVERS\outputs\pobreza\densidad_g\1%\simulacion_2\synthetic_control_spillover_outputs.xlsx',synthetic_control_sp_42,42)</v>
      </c>
      <c r="GN73" s="1" t="str">
        <f>"xlswrite('G:\Mi unidad\1. PROYECTOS TELLO 2022\SCM SPILL OVERS\outputs\pobreza\alimentos\1%\simulacion_2\synthetic_control_spillover_outputs.xlsx',synthetic_control_sp_"&amp;$A14&amp;","&amp;$A14&amp;");"</f>
        <v>xlswrite('G:\Mi unidad\1. PROYECTOS TELLO 2022\SCM SPILL OVERS\outputs\pobreza\alimentos\1%\simulacion_2\synthetic_control_spillover_outputs.xlsx',synthetic_control_sp_42,42);</v>
      </c>
      <c r="GU73" s="1" t="str">
        <f>"xlswrite('G:\Mi unidad\1. PROYECTOS TELLO 2022\SCM SPILL OVERS\outputs\pobreza\jefe_hogar\1%\simulacion_2\synthetic_control_spillover_outputs.xlsx',synthetic_control_sp_"&amp;$A14&amp;","&amp;$A14&amp;");"</f>
        <v>xlswrite('G:\Mi unidad\1. PROYECTOS TELLO 2022\SCM SPILL OVERS\outputs\pobreza\jefe_hogar\1%\simulacion_2\synthetic_control_spillover_outputs.xlsx',synthetic_control_sp_42,42);</v>
      </c>
      <c r="HA73" s="1" t="str">
        <f>"xlswrite('G:\Mi unidad\1. PROYECTOS TELLO 2022\SCM SPILL OVERS\outputs\pobreza\mujeres\1%\simulacion_2\synthetic_control_spillover_outputs.xlsx',synthetic_control_sp_"&amp;$A14&amp;","&amp;$A14&amp;");"</f>
        <v>xlswrite('G:\Mi unidad\1. PROYECTOS TELLO 2022\SCM SPILL OVERS\outputs\pobreza\mujeres\1%\simulacion_2\synthetic_control_spillover_outputs.xlsx',synthetic_control_sp_42,42);</v>
      </c>
      <c r="HG73" s="1" t="str">
        <f>"xlswrite('G:\Mi unidad\1. PROYECTOS TELLO 2022\SCM SPILL OVERS\outputs\pobreza\criminalidad\1%\simulacion_2\synthetic_control_spillover_outputs.xlsx',synthetic_control_sp_"&amp;$A14&amp;","&amp;$A14&amp;");"</f>
        <v>xlswrite('G:\Mi unidad\1. PROYECTOS TELLO 2022\SCM SPILL OVERS\outputs\pobreza\criminalidad\1%\simulacion_2\synthetic_control_spillover_outputs.xlsx',synthetic_control_sp_42,42);</v>
      </c>
      <c r="HN73">
        <v>26</v>
      </c>
      <c r="HO73" t="str">
        <f>"    ub_vec_"&amp;HN73&amp;"(s) = ub_"&amp;HN72&amp;";"</f>
        <v xml:space="preserve">    ub_vec_26(s) = ub_26;</v>
      </c>
      <c r="HU73">
        <v>41</v>
      </c>
      <c r="HV73" t="str">
        <f>"    spillover_test_"&amp;HU73&amp;"(s) = sp_andrews(Y_pre_"&amp;HU73&amp;",pobreza_"&amp;HU73&amp;"(:,T+s),A_"&amp;HU73&amp;",C,d,alpha_sig);"</f>
        <v xml:space="preserve">    spillover_test_41(s) = sp_andrews(Y_pre_41,pobreza_41(:,T+s),A_41,C,d,alpha_sig);</v>
      </c>
      <c r="IB73">
        <v>45</v>
      </c>
      <c r="IC73" t="str">
        <f>"xlswrite('G:\Mi unidad\1. PROYECTOS TELLO 2022\SCM SPILL OVERS\outputs\pobreza\bajo_niv_educ\1%\simulacion_2\output_tests.xlsx',ub_vec_"&amp;IB73&amp;"','ub_vec_"&amp;IB73&amp;"');"</f>
        <v>xlswrite('G:\Mi unidad\1. PROYECTOS TELLO 2022\SCM SPILL OVERS\outputs\pobreza\bajo_niv_educ\1%\simulacion_2\output_tests.xlsx',ub_vec_45','ub_vec_45');</v>
      </c>
      <c r="IP73">
        <v>45</v>
      </c>
      <c r="IQ73" t="str">
        <f>"xlswrite('G:\Mi unidad\1. PROYECTOS TELLO 2022\SCM SPILL OVERS\outputs\pobreza\bajo_ingreso\1%\simulacion_2\output_tests.xlsx',ub_vec_"&amp;IP73&amp;"','ub_vec_"&amp;IP73&amp;"');"</f>
        <v>xlswrite('G:\Mi unidad\1. PROYECTOS TELLO 2022\SCM SPILL OVERS\outputs\pobreza\bajo_ingreso\1%\simulacion_2\output_tests.xlsx',ub_vec_45','ub_vec_45');</v>
      </c>
      <c r="JB73">
        <v>45</v>
      </c>
      <c r="JC73" t="str">
        <f>"xlswrite('G:\Mi unidad\1. PROYECTOS TELLO 2022\SCM SPILL OVERS\outputs\pobreza\densidad\1%\simulacion_2\output_tests.xlsx',ub_vec_"&amp;JB73&amp;"','ub_vec_"&amp;JB73&amp;"');"</f>
        <v>xlswrite('G:\Mi unidad\1. PROYECTOS TELLO 2022\SCM SPILL OVERS\outputs\pobreza\densidad\1%\simulacion_2\output_tests.xlsx',ub_vec_45','ub_vec_45');</v>
      </c>
      <c r="JN73">
        <v>45</v>
      </c>
      <c r="JO73" t="str">
        <f>"xlswrite('G:\Mi unidad\1. PROYECTOS TELLO 2022\SCM SPILL OVERS\outputs\pobreza\densidad_g\1%\simulacion_2\output_tests.xlsx',ub_vec_"&amp;JN73&amp;"','ub_vec_"&amp;JN73&amp;"');"</f>
        <v>xlswrite('G:\Mi unidad\1. PROYECTOS TELLO 2022\SCM SPILL OVERS\outputs\pobreza\densidad_g\1%\simulacion_2\output_tests.xlsx',ub_vec_45','ub_vec_45');</v>
      </c>
      <c r="JZ73">
        <v>45</v>
      </c>
      <c r="KA73" t="str">
        <f>"xlswrite('G:\Mi unidad\1. PROYECTOS TELLO 2022\SCM SPILL OVERS\outputs\pobreza\distancia_centro_salud\1%\simulacion_2\output_tests.xlsx',ub_vec_"&amp;JZ73&amp;"','ub_vec_"&amp;JZ73&amp;"');"</f>
        <v>xlswrite('G:\Mi unidad\1. PROYECTOS TELLO 2022\SCM SPILL OVERS\outputs\pobreza\distancia_centro_salud\1%\simulacion_2\output_tests.xlsx',ub_vec_45','ub_vec_45');</v>
      </c>
      <c r="KM73">
        <v>45</v>
      </c>
      <c r="KN73" t="str">
        <f>"xlswrite('G:\Mi unidad\1. PROYECTOS TELLO 2022\SCM SPILL OVERS\outputs\pobreza\informalidad\1%\simulacion_2\output_tests.xlsx',ub_vec_"&amp;KM73&amp;"','ub_vec_"&amp;KM73&amp;"');"</f>
        <v>xlswrite('G:\Mi unidad\1. PROYECTOS TELLO 2022\SCM SPILL OVERS\outputs\pobreza\informalidad\1%\simulacion_2\output_tests.xlsx',ub_vec_45','ub_vec_45');</v>
      </c>
      <c r="KZ73">
        <v>45</v>
      </c>
      <c r="LA73" t="str">
        <f>"xlswrite('G:\Mi unidad\1. PROYECTOS TELLO 2022\SCM SPILL OVERS\outputs\pobreza\alimentos\1%\simulacion_2\output_tests.xlsx',ub_vec_"&amp;KZ73&amp;"','ub_vec_"&amp;KZ73&amp;"');"</f>
        <v>xlswrite('G:\Mi unidad\1. PROYECTOS TELLO 2022\SCM SPILL OVERS\outputs\pobreza\alimentos\1%\simulacion_2\output_tests.xlsx',ub_vec_45','ub_vec_45');</v>
      </c>
      <c r="LG73">
        <v>45</v>
      </c>
      <c r="LH73" t="str">
        <f>"xlswrite('G:\Mi unidad\1. PROYECTOS TELLO 2022\SCM SPILL OVERS\outputs\pobreza\jefe_hogar\1%\simulacion_2\output_tests.xlsx',ub_vec_"&amp;LG73&amp;"','ub_vec_"&amp;LG73&amp;"');"</f>
        <v>xlswrite('G:\Mi unidad\1. PROYECTOS TELLO 2022\SCM SPILL OVERS\outputs\pobreza\jefe_hogar\1%\simulacion_2\output_tests.xlsx',ub_vec_45','ub_vec_45');</v>
      </c>
      <c r="LN73">
        <v>45</v>
      </c>
      <c r="LO73" t="str">
        <f>"xlswrite('G:\Mi unidad\1. PROYECTOS TELLO 2022\SCM SPILL OVERS\outputs\pobreza\mujeres\1%\simulacion_2\output_tests.xlsx',ub_vec_"&amp;LN73&amp;"','ub_vec_"&amp;LN73&amp;"');"</f>
        <v>xlswrite('G:\Mi unidad\1. PROYECTOS TELLO 2022\SCM SPILL OVERS\outputs\pobreza\mujeres\1%\simulacion_2\output_tests.xlsx',ub_vec_45','ub_vec_45');</v>
      </c>
      <c r="LZ73">
        <v>45</v>
      </c>
      <c r="MA73" t="str">
        <f>"xlswrite('G:\Mi unidad\1. PROYECTOS TELLO 2022\SCM SPILL OVERS\outputs\pobreza\criminalidad\1%\simulacion_2\output_tests.xlsx',ub_vec_"&amp;LZ73&amp;"','ub_vec_"&amp;LZ73&amp;"');"</f>
        <v>xlswrite('G:\Mi unidad\1. PROYECTOS TELLO 2022\SCM SPILL OVERS\outputs\pobreza\criminalidad\1%\simulacion_2\output_tests.xlsx',ub_vec_45','ub_vec_45');</v>
      </c>
    </row>
    <row r="74" spans="64:339" x14ac:dyDescent="0.3">
      <c r="BL74">
        <v>45</v>
      </c>
      <c r="BM74" s="1" t="str">
        <f>"A_"&amp;BL72&amp;"(:,ind_"&amp;BL72&amp;" == 0) = [];"</f>
        <v>A_45(:,ind_45 == 0) = [];</v>
      </c>
      <c r="BR74">
        <v>45</v>
      </c>
      <c r="BS74" s="1" t="str">
        <f>"ind_"&amp;BR72&amp;" = xlsread('spillover_bajo_niv_educ_"&amp;BR72&amp;".xlsx')"</f>
        <v>ind_45 = xlsread('spillover_bajo_niv_educ_45.xlsx')</v>
      </c>
      <c r="BX74">
        <v>45</v>
      </c>
      <c r="BY74" s="1" t="str">
        <f>"ind_"&amp;BX72&amp;" = xlsread('spillover_bajo_ingreso_"&amp;BX72&amp;".xlsx')"</f>
        <v>ind_45 = xlsread('spillover_bajo_ingreso_45.xlsx')</v>
      </c>
      <c r="CD74">
        <v>45</v>
      </c>
      <c r="CE74" s="1" t="str">
        <f>"ind_"&amp;CD72&amp;" = xlsread('spillover_densidad_"&amp;CD72&amp;".xlsx')"</f>
        <v>ind_45 = xlsread('spillover_densidad_45.xlsx')</v>
      </c>
      <c r="CJ74">
        <v>45</v>
      </c>
      <c r="CK74" s="1" t="str">
        <f>"ind_"&amp;CJ72&amp;" = xlsread('spillover_tiempo_cs_"&amp;CJ72&amp;".xlsx')"</f>
        <v>ind_45 = xlsread('spillover_tiempo_cs_45.xlsx')</v>
      </c>
      <c r="CQ74">
        <v>45</v>
      </c>
      <c r="CR74" t="s">
        <v>220</v>
      </c>
      <c r="CV74">
        <v>45</v>
      </c>
      <c r="CW74" t="s">
        <v>224</v>
      </c>
      <c r="DA74">
        <v>45</v>
      </c>
      <c r="DB74" t="s">
        <v>225</v>
      </c>
      <c r="DF74">
        <v>45</v>
      </c>
      <c r="DG74" t="s">
        <v>226</v>
      </c>
      <c r="EA74">
        <v>38</v>
      </c>
      <c r="EB74" s="3" t="str">
        <f>"%PROVINCIA "&amp;EA74</f>
        <v>%PROVINCIA 38</v>
      </c>
      <c r="EZ74" s="1" t="str">
        <f>"xlswrite('G:\Mi unidad\1. PROYECTOS TELLO 2022\SCM SPILL OVERS\outputs\pobreza\distancia_centro_salud\1%\simulacion_2\synthetic_control_spillover_outputs.xlsx',synthetic_control_sp_"&amp;$A15&amp;","&amp;$A15&amp;")"</f>
        <v>xlswrite('G:\Mi unidad\1. PROYECTOS TELLO 2022\SCM SPILL OVERS\outputs\pobreza\distancia_centro_salud\1%\simulacion_2\synthetic_control_spillover_outputs.xlsx',synthetic_control_sp_44,44)</v>
      </c>
      <c r="FG74" s="1" t="str">
        <f>"xlswrite('G:\Mi unidad\1. PROYECTOS TELLO 2022\SCM SPILL OVERS\outputs\pobreza\informalidad\1%\simulacion_2\synthetic_control_spillover_outputs.xlsx',synthetic_control_sp_"&amp;$A15&amp;","&amp;$A15&amp;")"</f>
        <v>xlswrite('G:\Mi unidad\1. PROYECTOS TELLO 2022\SCM SPILL OVERS\outputs\pobreza\informalidad\1%\simulacion_2\synthetic_control_spillover_outputs.xlsx',synthetic_control_sp_44,44)</v>
      </c>
      <c r="FM74" s="1" t="str">
        <f>"xlswrite('G:\Mi unidad\1. PROYECTOS TELLO 2022\SCM SPILL OVERS\outputs\pobreza\densidad\1%\simulacion_2\synthetic_control_spillover_outputs.xlsx',synthetic_control_sp_"&amp;$A15&amp;","&amp;$A15&amp;")"</f>
        <v>xlswrite('G:\Mi unidad\1. PROYECTOS TELLO 2022\SCM SPILL OVERS\outputs\pobreza\densidad\1%\simulacion_2\synthetic_control_spillover_outputs.xlsx',synthetic_control_sp_44,44)</v>
      </c>
      <c r="FT74" s="1" t="str">
        <f>"xlswrite('G:\Mi unidad\1. PROYECTOS TELLO 2022\SCM SPILL OVERS\outputs\pobreza\bajo_niv_educ\1%\simulacion_2\synthetic_control_spillover_outputs.xlsx',synthetic_control_sp_"&amp;$A15&amp;","&amp;$A15&amp;")"</f>
        <v>xlswrite('G:\Mi unidad\1. PROYECTOS TELLO 2022\SCM SPILL OVERS\outputs\pobreza\bajo_niv_educ\1%\simulacion_2\synthetic_control_spillover_outputs.xlsx',synthetic_control_sp_44,44)</v>
      </c>
      <c r="FZ74" s="1" t="str">
        <f>"xlswrite('G:\Mi unidad\1. PROYECTOS TELLO 2022\SCM SPILL OVERS\outputs\pobreza\bajo_ingreso\1%\simulacion_2\synthetic_control_spillover_outputs.xlsx',synthetic_control_sp_"&amp;$A15&amp;","&amp;$A15&amp;")"</f>
        <v>xlswrite('G:\Mi unidad\1. PROYECTOS TELLO 2022\SCM SPILL OVERS\outputs\pobreza\bajo_ingreso\1%\simulacion_2\synthetic_control_spillover_outputs.xlsx',synthetic_control_sp_44,44)</v>
      </c>
      <c r="GF74" s="1" t="str">
        <f>"xlswrite('G:\Mi unidad\1. PROYECTOS TELLO 2022\SCM SPILL OVERS\outputs\pobreza\densidad_g\1%\simulacion_2\synthetic_control_spillover_outputs.xlsx',synthetic_control_sp_"&amp;$A15&amp;","&amp;$A15&amp;")"</f>
        <v>xlswrite('G:\Mi unidad\1. PROYECTOS TELLO 2022\SCM SPILL OVERS\outputs\pobreza\densidad_g\1%\simulacion_2\synthetic_control_spillover_outputs.xlsx',synthetic_control_sp_44,44)</v>
      </c>
      <c r="GN74" s="1" t="str">
        <f>"xlswrite('G:\Mi unidad\1. PROYECTOS TELLO 2022\SCM SPILL OVERS\outputs\pobreza\alimentos\1%\simulacion_2\synthetic_control_spillover_outputs.xlsx',synthetic_control_sp_"&amp;$A15&amp;","&amp;$A15&amp;");"</f>
        <v>xlswrite('G:\Mi unidad\1. PROYECTOS TELLO 2022\SCM SPILL OVERS\outputs\pobreza\alimentos\1%\simulacion_2\synthetic_control_spillover_outputs.xlsx',synthetic_control_sp_44,44);</v>
      </c>
      <c r="GU74" s="1" t="str">
        <f>"xlswrite('G:\Mi unidad\1. PROYECTOS TELLO 2022\SCM SPILL OVERS\outputs\pobreza\jefe_hogar\1%\simulacion_2\synthetic_control_spillover_outputs.xlsx',synthetic_control_sp_"&amp;$A15&amp;","&amp;$A15&amp;");"</f>
        <v>xlswrite('G:\Mi unidad\1. PROYECTOS TELLO 2022\SCM SPILL OVERS\outputs\pobreza\jefe_hogar\1%\simulacion_2\synthetic_control_spillover_outputs.xlsx',synthetic_control_sp_44,44);</v>
      </c>
      <c r="HA74" s="1" t="str">
        <f>"xlswrite('G:\Mi unidad\1. PROYECTOS TELLO 2022\SCM SPILL OVERS\outputs\pobreza\mujeres\1%\simulacion_2\synthetic_control_spillover_outputs.xlsx',synthetic_control_sp_"&amp;$A15&amp;","&amp;$A15&amp;");"</f>
        <v>xlswrite('G:\Mi unidad\1. PROYECTOS TELLO 2022\SCM SPILL OVERS\outputs\pobreza\mujeres\1%\simulacion_2\synthetic_control_spillover_outputs.xlsx',synthetic_control_sp_44,44);</v>
      </c>
      <c r="HG74" s="1" t="str">
        <f>"xlswrite('G:\Mi unidad\1. PROYECTOS TELLO 2022\SCM SPILL OVERS\outputs\pobreza\criminalidad\1%\simulacion_2\synthetic_control_spillover_outputs.xlsx',synthetic_control_sp_"&amp;$A15&amp;","&amp;$A15&amp;");"</f>
        <v>xlswrite('G:\Mi unidad\1. PROYECTOS TELLO 2022\SCM SPILL OVERS\outputs\pobreza\criminalidad\1%\simulacion_2\synthetic_control_spillover_outputs.xlsx',synthetic_control_sp_44,44);</v>
      </c>
      <c r="HN74">
        <v>26</v>
      </c>
      <c r="HO74" t="s">
        <v>18</v>
      </c>
      <c r="HU74">
        <v>41</v>
      </c>
      <c r="HV74" t="s">
        <v>18</v>
      </c>
      <c r="IB74">
        <v>45</v>
      </c>
      <c r="IC74" t="str">
        <f>"xlswrite('G:\Mi unidad\1. PROYECTOS TELLO 2022\SCM SPILL OVERS\outputs\pobreza\bajo_niv_educ\1%\simulacion_2\output_tests.xlsx',p_value_vec_"&amp;IB74&amp;"','p_value_vec_"&amp;IB74&amp;"');"</f>
        <v>xlswrite('G:\Mi unidad\1. PROYECTOS TELLO 2022\SCM SPILL OVERS\outputs\pobreza\bajo_niv_educ\1%\simulacion_2\output_tests.xlsx',p_value_vec_45','p_value_vec_45');</v>
      </c>
      <c r="IP74">
        <v>45</v>
      </c>
      <c r="IQ74" t="str">
        <f>"xlswrite('G:\Mi unidad\1. PROYECTOS TELLO 2022\SCM SPILL OVERS\outputs\pobreza\bajo_ingreso\1%\simulacion_2\output_tests.xlsx',p_value_vec_"&amp;IP74&amp;"','p_value_vec_"&amp;IP74&amp;"');"</f>
        <v>xlswrite('G:\Mi unidad\1. PROYECTOS TELLO 2022\SCM SPILL OVERS\outputs\pobreza\bajo_ingreso\1%\simulacion_2\output_tests.xlsx',p_value_vec_45','p_value_vec_45');</v>
      </c>
      <c r="JB74">
        <v>45</v>
      </c>
      <c r="JC74" t="str">
        <f>"xlswrite('G:\Mi unidad\1. PROYECTOS TELLO 2022\SCM SPILL OVERS\outputs\pobreza\densidad\1%\simulacion_2\output_tests.xlsx',p_value_vec_"&amp;JB74&amp;"','p_value_vec_"&amp;JB74&amp;"');"</f>
        <v>xlswrite('G:\Mi unidad\1. PROYECTOS TELLO 2022\SCM SPILL OVERS\outputs\pobreza\densidad\1%\simulacion_2\output_tests.xlsx',p_value_vec_45','p_value_vec_45');</v>
      </c>
      <c r="JN74">
        <v>45</v>
      </c>
      <c r="JO74" t="str">
        <f>"xlswrite('G:\Mi unidad\1. PROYECTOS TELLO 2022\SCM SPILL OVERS\outputs\pobreza\densidad_g\1%\simulacion_2\output_tests.xlsx',p_value_vec_"&amp;JN74&amp;"','p_value_vec_"&amp;JN74&amp;"');"</f>
        <v>xlswrite('G:\Mi unidad\1. PROYECTOS TELLO 2022\SCM SPILL OVERS\outputs\pobreza\densidad_g\1%\simulacion_2\output_tests.xlsx',p_value_vec_45','p_value_vec_45');</v>
      </c>
      <c r="JZ74">
        <v>45</v>
      </c>
      <c r="KA74" t="str">
        <f>"xlswrite('G:\Mi unidad\1. PROYECTOS TELLO 2022\SCM SPILL OVERS\outputs\pobreza\distancia_centro_salud\1%\simulacion_2\output_tests.xlsx',p_value_vec_"&amp;JZ74&amp;"','p_value_vec_"&amp;JZ74&amp;"');"</f>
        <v>xlswrite('G:\Mi unidad\1. PROYECTOS TELLO 2022\SCM SPILL OVERS\outputs\pobreza\distancia_centro_salud\1%\simulacion_2\output_tests.xlsx',p_value_vec_45','p_value_vec_45');</v>
      </c>
      <c r="KM74">
        <v>45</v>
      </c>
      <c r="KN74" t="str">
        <f>"xlswrite('G:\Mi unidad\1. PROYECTOS TELLO 2022\SCM SPILL OVERS\outputs\pobreza\informalidad\1%\simulacion_2\output_tests.xlsx',p_value_vec_"&amp;KM74&amp;"','p_value_vec_"&amp;KM74&amp;"');"</f>
        <v>xlswrite('G:\Mi unidad\1. PROYECTOS TELLO 2022\SCM SPILL OVERS\outputs\pobreza\informalidad\1%\simulacion_2\output_tests.xlsx',p_value_vec_45','p_value_vec_45');</v>
      </c>
      <c r="KZ74">
        <v>45</v>
      </c>
      <c r="LA74" t="str">
        <f>"xlswrite('G:\Mi unidad\1. PROYECTOS TELLO 2022\SCM SPILL OVERS\outputs\pobreza\alimentos\1%\simulacion_2\output_tests.xlsx',p_value_vec_"&amp;KZ74&amp;"','p_value_vec_"&amp;KZ74&amp;"');"</f>
        <v>xlswrite('G:\Mi unidad\1. PROYECTOS TELLO 2022\SCM SPILL OVERS\outputs\pobreza\alimentos\1%\simulacion_2\output_tests.xlsx',p_value_vec_45','p_value_vec_45');</v>
      </c>
      <c r="LG74">
        <v>45</v>
      </c>
      <c r="LH74" t="str">
        <f>"xlswrite('G:\Mi unidad\1. PROYECTOS TELLO 2022\SCM SPILL OVERS\outputs\pobreza\jefe_hogar\1%\simulacion_2\output_tests.xlsx',p_value_vec_"&amp;LG74&amp;"','p_value_vec_"&amp;LG74&amp;"');"</f>
        <v>xlswrite('G:\Mi unidad\1. PROYECTOS TELLO 2022\SCM SPILL OVERS\outputs\pobreza\jefe_hogar\1%\simulacion_2\output_tests.xlsx',p_value_vec_45','p_value_vec_45');</v>
      </c>
      <c r="LN74">
        <v>45</v>
      </c>
      <c r="LO74" t="str">
        <f>"xlswrite('G:\Mi unidad\1. PROYECTOS TELLO 2022\SCM SPILL OVERS\outputs\pobreza\mujeres\1%\simulacion_2\output_tests.xlsx',p_value_vec_"&amp;LN74&amp;"','p_value_vec_"&amp;LN74&amp;"');"</f>
        <v>xlswrite('G:\Mi unidad\1. PROYECTOS TELLO 2022\SCM SPILL OVERS\outputs\pobreza\mujeres\1%\simulacion_2\output_tests.xlsx',p_value_vec_45','p_value_vec_45');</v>
      </c>
      <c r="LZ74">
        <v>45</v>
      </c>
      <c r="MA74" t="str">
        <f>"xlswrite('G:\Mi unidad\1. PROYECTOS TELLO 2022\SCM SPILL OVERS\outputs\pobreza\criminalidad\1%\simulacion_2\output_tests.xlsx',p_value_vec_"&amp;LZ74&amp;"','p_value_vec_"&amp;LZ74&amp;"');"</f>
        <v>xlswrite('G:\Mi unidad\1. PROYECTOS TELLO 2022\SCM SPILL OVERS\outputs\pobreza\criminalidad\1%\simulacion_2\output_tests.xlsx',p_value_vec_45','p_value_vec_45');</v>
      </c>
    </row>
    <row r="75" spans="64:339" x14ac:dyDescent="0.3">
      <c r="BL75">
        <v>45</v>
      </c>
      <c r="BR75">
        <v>45</v>
      </c>
      <c r="BS75" s="1" t="str">
        <f>"A_"&amp;BR72&amp;" = eye(N);"</f>
        <v>A_45 = eye(N);</v>
      </c>
      <c r="BX75">
        <v>45</v>
      </c>
      <c r="BY75" s="1" t="str">
        <f>"A_"&amp;BX72&amp;" = eye(N);"</f>
        <v>A_45 = eye(N);</v>
      </c>
      <c r="CD75">
        <v>45</v>
      </c>
      <c r="CE75" s="1" t="str">
        <f>"A_"&amp;CD72&amp;" = eye(N);"</f>
        <v>A_45 = eye(N);</v>
      </c>
      <c r="CJ75">
        <v>45</v>
      </c>
      <c r="CK75" s="1" t="str">
        <f>"A_"&amp;CJ72&amp;" = eye(N);"</f>
        <v>A_45 = eye(N);</v>
      </c>
      <c r="CQ75">
        <v>45</v>
      </c>
      <c r="CR75" t="s">
        <v>222</v>
      </c>
      <c r="CV75">
        <v>45</v>
      </c>
      <c r="CW75" t="s">
        <v>227</v>
      </c>
      <c r="DA75">
        <v>45</v>
      </c>
      <c r="DB75" t="s">
        <v>227</v>
      </c>
      <c r="DF75">
        <v>45</v>
      </c>
      <c r="DG75" t="s">
        <v>227</v>
      </c>
      <c r="EA75">
        <v>38</v>
      </c>
      <c r="EB75" s="3" t="s">
        <v>17</v>
      </c>
      <c r="EZ75" s="1" t="str">
        <f>"xlswrite('G:\Mi unidad\1. PROYECTOS TELLO 2022\SCM SPILL OVERS\outputs\pobreza\distancia_centro_salud\1%\simulacion_2\synthetic_control_spillover_outputs.xlsx',synthetic_control_sp_"&amp;$A16&amp;","&amp;$A16&amp;")"</f>
        <v>xlswrite('G:\Mi unidad\1. PROYECTOS TELLO 2022\SCM SPILL OVERS\outputs\pobreza\distancia_centro_salud\1%\simulacion_2\synthetic_control_spillover_outputs.xlsx',synthetic_control_sp_45,45)</v>
      </c>
      <c r="FG75" s="1" t="str">
        <f>"xlswrite('G:\Mi unidad\1. PROYECTOS TELLO 2022\SCM SPILL OVERS\outputs\pobreza\informalidad\1%\simulacion_2\synthetic_control_spillover_outputs.xlsx',synthetic_control_sp_"&amp;$A16&amp;","&amp;$A16&amp;")"</f>
        <v>xlswrite('G:\Mi unidad\1. PROYECTOS TELLO 2022\SCM SPILL OVERS\outputs\pobreza\informalidad\1%\simulacion_2\synthetic_control_spillover_outputs.xlsx',synthetic_control_sp_45,45)</v>
      </c>
      <c r="FM75" s="1" t="str">
        <f>"xlswrite('G:\Mi unidad\1. PROYECTOS TELLO 2022\SCM SPILL OVERS\outputs\pobreza\densidad\1%\simulacion_2\synthetic_control_spillover_outputs.xlsx',synthetic_control_sp_"&amp;$A16&amp;","&amp;$A16&amp;")"</f>
        <v>xlswrite('G:\Mi unidad\1. PROYECTOS TELLO 2022\SCM SPILL OVERS\outputs\pobreza\densidad\1%\simulacion_2\synthetic_control_spillover_outputs.xlsx',synthetic_control_sp_45,45)</v>
      </c>
      <c r="FT75" s="1" t="str">
        <f>"xlswrite('G:\Mi unidad\1. PROYECTOS TELLO 2022\SCM SPILL OVERS\outputs\pobreza\bajo_niv_educ\1%\simulacion_2\synthetic_control_spillover_outputs.xlsx',synthetic_control_sp_"&amp;$A16&amp;","&amp;$A16&amp;")"</f>
        <v>xlswrite('G:\Mi unidad\1. PROYECTOS TELLO 2022\SCM SPILL OVERS\outputs\pobreza\bajo_niv_educ\1%\simulacion_2\synthetic_control_spillover_outputs.xlsx',synthetic_control_sp_45,45)</v>
      </c>
      <c r="FZ75" s="1" t="str">
        <f>"xlswrite('G:\Mi unidad\1. PROYECTOS TELLO 2022\SCM SPILL OVERS\outputs\pobreza\bajo_ingreso\1%\simulacion_2\synthetic_control_spillover_outputs.xlsx',synthetic_control_sp_"&amp;$A16&amp;","&amp;$A16&amp;")"</f>
        <v>xlswrite('G:\Mi unidad\1. PROYECTOS TELLO 2022\SCM SPILL OVERS\outputs\pobreza\bajo_ingreso\1%\simulacion_2\synthetic_control_spillover_outputs.xlsx',synthetic_control_sp_45,45)</v>
      </c>
      <c r="GF75" s="1" t="str">
        <f>"xlswrite('G:\Mi unidad\1. PROYECTOS TELLO 2022\SCM SPILL OVERS\outputs\pobreza\densidad_g\1%\simulacion_2\synthetic_control_spillover_outputs.xlsx',synthetic_control_sp_"&amp;$A16&amp;","&amp;$A16&amp;")"</f>
        <v>xlswrite('G:\Mi unidad\1. PROYECTOS TELLO 2022\SCM SPILL OVERS\outputs\pobreza\densidad_g\1%\simulacion_2\synthetic_control_spillover_outputs.xlsx',synthetic_control_sp_45,45)</v>
      </c>
      <c r="GN75" s="1" t="str">
        <f>"xlswrite('G:\Mi unidad\1. PROYECTOS TELLO 2022\SCM SPILL OVERS\outputs\pobreza\alimentos\1%\simulacion_2\synthetic_control_spillover_outputs.xlsx',synthetic_control_sp_"&amp;$A16&amp;","&amp;$A16&amp;");"</f>
        <v>xlswrite('G:\Mi unidad\1. PROYECTOS TELLO 2022\SCM SPILL OVERS\outputs\pobreza\alimentos\1%\simulacion_2\synthetic_control_spillover_outputs.xlsx',synthetic_control_sp_45,45);</v>
      </c>
      <c r="GU75" s="1" t="str">
        <f>"xlswrite('G:\Mi unidad\1. PROYECTOS TELLO 2022\SCM SPILL OVERS\outputs\pobreza\jefe_hogar\1%\simulacion_2\synthetic_control_spillover_outputs.xlsx',synthetic_control_sp_"&amp;$A16&amp;","&amp;$A16&amp;");"</f>
        <v>xlswrite('G:\Mi unidad\1. PROYECTOS TELLO 2022\SCM SPILL OVERS\outputs\pobreza\jefe_hogar\1%\simulacion_2\synthetic_control_spillover_outputs.xlsx',synthetic_control_sp_45,45);</v>
      </c>
      <c r="HA75" s="1" t="str">
        <f>"xlswrite('G:\Mi unidad\1. PROYECTOS TELLO 2022\SCM SPILL OVERS\outputs\pobreza\mujeres\1%\simulacion_2\synthetic_control_spillover_outputs.xlsx',synthetic_control_sp_"&amp;$A16&amp;","&amp;$A16&amp;");"</f>
        <v>xlswrite('G:\Mi unidad\1. PROYECTOS TELLO 2022\SCM SPILL OVERS\outputs\pobreza\mujeres\1%\simulacion_2\synthetic_control_spillover_outputs.xlsx',synthetic_control_sp_45,45);</v>
      </c>
      <c r="HG75" s="1" t="str">
        <f>"xlswrite('G:\Mi unidad\1. PROYECTOS TELLO 2022\SCM SPILL OVERS\outputs\pobreza\criminalidad\1%\simulacion_2\synthetic_control_spillover_outputs.xlsx',synthetic_control_sp_"&amp;$A16&amp;","&amp;$A16&amp;");"</f>
        <v>xlswrite('G:\Mi unidad\1. PROYECTOS TELLO 2022\SCM SPILL OVERS\outputs\pobreza\criminalidad\1%\simulacion_2\synthetic_control_spillover_outputs.xlsx',synthetic_control_sp_45,45);</v>
      </c>
      <c r="HN75">
        <v>27</v>
      </c>
      <c r="HO75" t="str">
        <f>"p_value_vec_"&amp;HN75&amp;" = zeros(1,S);"</f>
        <v>p_value_vec_27 = zeros(1,S);</v>
      </c>
      <c r="HU75">
        <v>42</v>
      </c>
      <c r="HV75" t="str">
        <f>"spillover_test_"&amp;HU75&amp;" = zeros(1,S);"</f>
        <v>spillover_test_42 = zeros(1,S);</v>
      </c>
      <c r="IB75">
        <v>45</v>
      </c>
      <c r="IC75" t="str">
        <f>"xlswrite('G:\Mi unidad\1. PROYECTOS TELLO 2022\SCM SPILL OVERS\outputs\pobreza\bajo_niv_educ\1%\simulacion_2\output_tests.xlsx',alpha1_hat_vec_"&amp;IB75&amp;"','alpha1_hat_vec_"&amp;IB75&amp;"');"</f>
        <v>xlswrite('G:\Mi unidad\1. PROYECTOS TELLO 2022\SCM SPILL OVERS\outputs\pobreza\bajo_niv_educ\1%\simulacion_2\output_tests.xlsx',alpha1_hat_vec_45','alpha1_hat_vec_45');</v>
      </c>
      <c r="IP75">
        <v>45</v>
      </c>
      <c r="IQ75" t="str">
        <f>"xlswrite('G:\Mi unidad\1. PROYECTOS TELLO 2022\SCM SPILL OVERS\outputs\pobreza\bajo_ingreso\1%\simulacion_2\output_tests.xlsx',alpha1_hat_vec_"&amp;IP75&amp;"','alpha1_hat_vec_"&amp;IP75&amp;"');"</f>
        <v>xlswrite('G:\Mi unidad\1. PROYECTOS TELLO 2022\SCM SPILL OVERS\outputs\pobreza\bajo_ingreso\1%\simulacion_2\output_tests.xlsx',alpha1_hat_vec_45','alpha1_hat_vec_45');</v>
      </c>
      <c r="JB75">
        <v>45</v>
      </c>
      <c r="JC75" t="str">
        <f>"xlswrite('G:\Mi unidad\1. PROYECTOS TELLO 2022\SCM SPILL OVERS\outputs\pobreza\densidad\1%\simulacion_2\output_tests.xlsx',alpha1_hat_vec_"&amp;JB75&amp;"','alpha1_hat_vec_"&amp;JB75&amp;"');"</f>
        <v>xlswrite('G:\Mi unidad\1. PROYECTOS TELLO 2022\SCM SPILL OVERS\outputs\pobreza\densidad\1%\simulacion_2\output_tests.xlsx',alpha1_hat_vec_45','alpha1_hat_vec_45');</v>
      </c>
      <c r="JN75">
        <v>45</v>
      </c>
      <c r="JO75" t="str">
        <f>"xlswrite('G:\Mi unidad\1. PROYECTOS TELLO 2022\SCM SPILL OVERS\outputs\pobreza\densidad_g\1%\simulacion_2\output_tests.xlsx',alpha1_hat_vec_"&amp;JN75&amp;"','alpha1_hat_vec_"&amp;JN75&amp;"');"</f>
        <v>xlswrite('G:\Mi unidad\1. PROYECTOS TELLO 2022\SCM SPILL OVERS\outputs\pobreza\densidad_g\1%\simulacion_2\output_tests.xlsx',alpha1_hat_vec_45','alpha1_hat_vec_45');</v>
      </c>
      <c r="JZ75">
        <v>45</v>
      </c>
      <c r="KA75" t="str">
        <f>"xlswrite('G:\Mi unidad\1. PROYECTOS TELLO 2022\SCM SPILL OVERS\outputs\pobreza\distancia_centro_salud\1%\simulacion_2\output_tests.xlsx',alpha1_hat_vec_"&amp;JZ75&amp;"','alpha1_hat_vec_"&amp;JZ75&amp;"');"</f>
        <v>xlswrite('G:\Mi unidad\1. PROYECTOS TELLO 2022\SCM SPILL OVERS\outputs\pobreza\distancia_centro_salud\1%\simulacion_2\output_tests.xlsx',alpha1_hat_vec_45','alpha1_hat_vec_45');</v>
      </c>
      <c r="KM75">
        <v>45</v>
      </c>
      <c r="KN75" t="str">
        <f>"xlswrite('G:\Mi unidad\1. PROYECTOS TELLO 2022\SCM SPILL OVERS\outputs\pobreza\informalidad\1%\simulacion_2\output_tests.xlsx',alpha1_hat_vec_"&amp;KM75&amp;"','alpha1_hat_vec_"&amp;KM75&amp;"');"</f>
        <v>xlswrite('G:\Mi unidad\1. PROYECTOS TELLO 2022\SCM SPILL OVERS\outputs\pobreza\informalidad\1%\simulacion_2\output_tests.xlsx',alpha1_hat_vec_45','alpha1_hat_vec_45');</v>
      </c>
      <c r="KZ75">
        <v>45</v>
      </c>
      <c r="LA75" t="str">
        <f>"xlswrite('G:\Mi unidad\1. PROYECTOS TELLO 2022\SCM SPILL OVERS\outputs\pobreza\alimentos\1%\simulacion_2\output_tests.xlsx',alpha1_hat_vec_"&amp;KZ75&amp;"','alpha1_hat_vec_"&amp;KZ75&amp;"');"</f>
        <v>xlswrite('G:\Mi unidad\1. PROYECTOS TELLO 2022\SCM SPILL OVERS\outputs\pobreza\alimentos\1%\simulacion_2\output_tests.xlsx',alpha1_hat_vec_45','alpha1_hat_vec_45');</v>
      </c>
      <c r="LG75">
        <v>45</v>
      </c>
      <c r="LH75" t="str">
        <f>"xlswrite('G:\Mi unidad\1. PROYECTOS TELLO 2022\SCM SPILL OVERS\outputs\pobreza\jefe_hogar\1%\simulacion_2\output_tests.xlsx',alpha1_hat_vec_"&amp;LG75&amp;"','alpha1_hat_vec_"&amp;LG75&amp;"');"</f>
        <v>xlswrite('G:\Mi unidad\1. PROYECTOS TELLO 2022\SCM SPILL OVERS\outputs\pobreza\jefe_hogar\1%\simulacion_2\output_tests.xlsx',alpha1_hat_vec_45','alpha1_hat_vec_45');</v>
      </c>
      <c r="LN75">
        <v>45</v>
      </c>
      <c r="LO75" t="str">
        <f>"xlswrite('G:\Mi unidad\1. PROYECTOS TELLO 2022\SCM SPILL OVERS\outputs\pobreza\mujeres\1%\simulacion_2\output_tests.xlsx',alpha1_hat_vec_"&amp;LN75&amp;"','alpha1_hat_vec_"&amp;LN75&amp;"');"</f>
        <v>xlswrite('G:\Mi unidad\1. PROYECTOS TELLO 2022\SCM SPILL OVERS\outputs\pobreza\mujeres\1%\simulacion_2\output_tests.xlsx',alpha1_hat_vec_45','alpha1_hat_vec_45');</v>
      </c>
      <c r="LZ75">
        <v>45</v>
      </c>
      <c r="MA75" t="str">
        <f>"xlswrite('G:\Mi unidad\1. PROYECTOS TELLO 2022\SCM SPILL OVERS\outputs\pobreza\criminalidad\1%\simulacion_2\output_tests.xlsx',alpha1_hat_vec_"&amp;LZ75&amp;"','alpha1_hat_vec_"&amp;LZ75&amp;"');"</f>
        <v>xlswrite('G:\Mi unidad\1. PROYECTOS TELLO 2022\SCM SPILL OVERS\outputs\pobreza\criminalidad\1%\simulacion_2\output_tests.xlsx',alpha1_hat_vec_45','alpha1_hat_vec_45');</v>
      </c>
    </row>
    <row r="76" spans="64:339" x14ac:dyDescent="0.3">
      <c r="BL76">
        <v>45</v>
      </c>
      <c r="BR76">
        <v>45</v>
      </c>
      <c r="BS76" s="1" t="str">
        <f>"A_"&amp;BR72&amp;"(:,ind_"&amp;BR72&amp;" == 0) = [];"</f>
        <v>A_45(:,ind_45 == 0) = [];</v>
      </c>
      <c r="BX76">
        <v>45</v>
      </c>
      <c r="BY76" s="1" t="str">
        <f>"A_"&amp;BX72&amp;"(:,ind_"&amp;BX72&amp;" == 0) = [];"</f>
        <v>A_45(:,ind_45 == 0) = [];</v>
      </c>
      <c r="CD76">
        <v>45</v>
      </c>
      <c r="CE76" s="1" t="str">
        <f>"A_"&amp;CD72&amp;"(:,ind_"&amp;CD72&amp;" == 0) = [];"</f>
        <v>A_45(:,ind_45 == 0) = [];</v>
      </c>
      <c r="CJ76">
        <v>45</v>
      </c>
      <c r="CK76" s="1" t="str">
        <f>"A_"&amp;CJ72&amp;"(:,ind_"&amp;CJ72&amp;" == 0) = [];"</f>
        <v>A_45(:,ind_45 == 0) = [];</v>
      </c>
      <c r="CQ76">
        <v>45</v>
      </c>
      <c r="CR76" t="s">
        <v>223</v>
      </c>
      <c r="CV76">
        <v>45</v>
      </c>
      <c r="CW76" t="s">
        <v>228</v>
      </c>
      <c r="DA76">
        <v>45</v>
      </c>
      <c r="DB76" t="s">
        <v>228</v>
      </c>
      <c r="DF76">
        <v>45</v>
      </c>
      <c r="DG76" t="s">
        <v>228</v>
      </c>
      <c r="EA76">
        <v>38</v>
      </c>
      <c r="EB76" s="1" t="str">
        <f>"Y_Ts_"&amp;EA76&amp;" = Y_"&amp;EA76&amp;"(:,T+s);"</f>
        <v>Y_Ts_38 = Y_38(:,T+s);</v>
      </c>
      <c r="EZ76" s="1" t="str">
        <f>"xlswrite('G:\Mi unidad\1. PROYECTOS TELLO 2022\SCM SPILL OVERS\outputs\pobreza\distancia_centro_salud\1%\simulacion_2\synthetic_control_spillover_outputs.xlsx',synthetic_control_sp_"&amp;$A17&amp;","&amp;$A17&amp;")"</f>
        <v>xlswrite('G:\Mi unidad\1. PROYECTOS TELLO 2022\SCM SPILL OVERS\outputs\pobreza\distancia_centro_salud\1%\simulacion_2\synthetic_control_spillover_outputs.xlsx',synthetic_control_sp_55,55)</v>
      </c>
      <c r="FG76" s="1" t="str">
        <f>"xlswrite('G:\Mi unidad\1. PROYECTOS TELLO 2022\SCM SPILL OVERS\outputs\pobreza\informalidad\1%\simulacion_2\synthetic_control_spillover_outputs.xlsx',synthetic_control_sp_"&amp;$A17&amp;","&amp;$A17&amp;")"</f>
        <v>xlswrite('G:\Mi unidad\1. PROYECTOS TELLO 2022\SCM SPILL OVERS\outputs\pobreza\informalidad\1%\simulacion_2\synthetic_control_spillover_outputs.xlsx',synthetic_control_sp_55,55)</v>
      </c>
      <c r="FM76" s="1" t="str">
        <f>"xlswrite('G:\Mi unidad\1. PROYECTOS TELLO 2022\SCM SPILL OVERS\outputs\pobreza\densidad\1%\simulacion_2\synthetic_control_spillover_outputs.xlsx',synthetic_control_sp_"&amp;$A17&amp;","&amp;$A17&amp;")"</f>
        <v>xlswrite('G:\Mi unidad\1. PROYECTOS TELLO 2022\SCM SPILL OVERS\outputs\pobreza\densidad\1%\simulacion_2\synthetic_control_spillover_outputs.xlsx',synthetic_control_sp_55,55)</v>
      </c>
      <c r="FT76" s="1" t="str">
        <f>"xlswrite('G:\Mi unidad\1. PROYECTOS TELLO 2022\SCM SPILL OVERS\outputs\pobreza\bajo_niv_educ\1%\simulacion_2\synthetic_control_spillover_outputs.xlsx',synthetic_control_sp_"&amp;$A17&amp;","&amp;$A17&amp;")"</f>
        <v>xlswrite('G:\Mi unidad\1. PROYECTOS TELLO 2022\SCM SPILL OVERS\outputs\pobreza\bajo_niv_educ\1%\simulacion_2\synthetic_control_spillover_outputs.xlsx',synthetic_control_sp_55,55)</v>
      </c>
      <c r="FZ76" s="1" t="str">
        <f>"xlswrite('G:\Mi unidad\1. PROYECTOS TELLO 2022\SCM SPILL OVERS\outputs\pobreza\bajo_ingreso\1%\simulacion_2\synthetic_control_spillover_outputs.xlsx',synthetic_control_sp_"&amp;$A17&amp;","&amp;$A17&amp;")"</f>
        <v>xlswrite('G:\Mi unidad\1. PROYECTOS TELLO 2022\SCM SPILL OVERS\outputs\pobreza\bajo_ingreso\1%\simulacion_2\synthetic_control_spillover_outputs.xlsx',synthetic_control_sp_55,55)</v>
      </c>
      <c r="GF76" s="1" t="str">
        <f>"xlswrite('G:\Mi unidad\1. PROYECTOS TELLO 2022\SCM SPILL OVERS\outputs\pobreza\densidad_g\1%\simulacion_2\synthetic_control_spillover_outputs.xlsx',synthetic_control_sp_"&amp;$A17&amp;","&amp;$A17&amp;")"</f>
        <v>xlswrite('G:\Mi unidad\1. PROYECTOS TELLO 2022\SCM SPILL OVERS\outputs\pobreza\densidad_g\1%\simulacion_2\synthetic_control_spillover_outputs.xlsx',synthetic_control_sp_55,55)</v>
      </c>
      <c r="GN76" s="1" t="str">
        <f>"xlswrite('G:\Mi unidad\1. PROYECTOS TELLO 2022\SCM SPILL OVERS\outputs\pobreza\alimentos\1%\simulacion_2\synthetic_control_spillover_outputs.xlsx',synthetic_control_sp_"&amp;$A17&amp;","&amp;$A17&amp;");"</f>
        <v>xlswrite('G:\Mi unidad\1. PROYECTOS TELLO 2022\SCM SPILL OVERS\outputs\pobreza\alimentos\1%\simulacion_2\synthetic_control_spillover_outputs.xlsx',synthetic_control_sp_55,55);</v>
      </c>
      <c r="GU76" s="1" t="str">
        <f>"xlswrite('G:\Mi unidad\1. PROYECTOS TELLO 2022\SCM SPILL OVERS\outputs\pobreza\jefe_hogar\1%\simulacion_2\synthetic_control_spillover_outputs.xlsx',synthetic_control_sp_"&amp;$A17&amp;","&amp;$A17&amp;");"</f>
        <v>xlswrite('G:\Mi unidad\1. PROYECTOS TELLO 2022\SCM SPILL OVERS\outputs\pobreza\jefe_hogar\1%\simulacion_2\synthetic_control_spillover_outputs.xlsx',synthetic_control_sp_55,55);</v>
      </c>
      <c r="HA76" s="1" t="str">
        <f>"xlswrite('G:\Mi unidad\1. PROYECTOS TELLO 2022\SCM SPILL OVERS\outputs\pobreza\mujeres\1%\simulacion_2\synthetic_control_spillover_outputs.xlsx',synthetic_control_sp_"&amp;$A17&amp;","&amp;$A17&amp;");"</f>
        <v>xlswrite('G:\Mi unidad\1. PROYECTOS TELLO 2022\SCM SPILL OVERS\outputs\pobreza\mujeres\1%\simulacion_2\synthetic_control_spillover_outputs.xlsx',synthetic_control_sp_55,55);</v>
      </c>
      <c r="HG76" s="1" t="str">
        <f>"xlswrite('G:\Mi unidad\1. PROYECTOS TELLO 2022\SCM SPILL OVERS\outputs\pobreza\criminalidad\1%\simulacion_2\synthetic_control_spillover_outputs.xlsx',synthetic_control_sp_"&amp;$A17&amp;","&amp;$A17&amp;");"</f>
        <v>xlswrite('G:\Mi unidad\1. PROYECTOS TELLO 2022\SCM SPILL OVERS\outputs\pobreza\criminalidad\1%\simulacion_2\synthetic_control_spillover_outputs.xlsx',synthetic_control_sp_55,55);</v>
      </c>
      <c r="HN76">
        <v>27</v>
      </c>
      <c r="HO76" t="str">
        <f>"lb_vec_"&amp;HN76&amp;" = zeros(1,S);"</f>
        <v>lb_vec_27 = zeros(1,S);</v>
      </c>
      <c r="HU76">
        <v>42</v>
      </c>
      <c r="HV76" t="s">
        <v>35</v>
      </c>
      <c r="IB76">
        <v>45</v>
      </c>
      <c r="IC76" t="str">
        <f>"xlswrite('G:\Mi unidad\1. PROYECTOS TELLO 2022\SCM SPILL OVERS\outputs\pobreza\bajo_niv_educ\1%\simulacion_2\output_tests.xlsx',spillover_test_"&amp;IB76&amp;"','sp_test_"&amp;IB76&amp;"');"</f>
        <v>xlswrite('G:\Mi unidad\1. PROYECTOS TELLO 2022\SCM SPILL OVERS\outputs\pobreza\bajo_niv_educ\1%\simulacion_2\output_tests.xlsx',spillover_test_45','sp_test_45');</v>
      </c>
      <c r="IP76">
        <v>45</v>
      </c>
      <c r="IQ76" t="str">
        <f>"xlswrite('G:\Mi unidad\1. PROYECTOS TELLO 2022\SCM SPILL OVERS\outputs\pobreza\bajo_ingreso\1%\simulacion_2\output_tests.xlsx',spillover_test_"&amp;IP76&amp;"','sp_test_"&amp;IP76&amp;"');"</f>
        <v>xlswrite('G:\Mi unidad\1. PROYECTOS TELLO 2022\SCM SPILL OVERS\outputs\pobreza\bajo_ingreso\1%\simulacion_2\output_tests.xlsx',spillover_test_45','sp_test_45');</v>
      </c>
      <c r="JB76">
        <v>45</v>
      </c>
      <c r="JC76" t="str">
        <f>"xlswrite('G:\Mi unidad\1. PROYECTOS TELLO 2022\SCM SPILL OVERS\outputs\pobreza\densidad\1%\simulacion_2\output_tests.xlsx',spillover_test_"&amp;JB76&amp;"','sp_test_"&amp;JB76&amp;"');"</f>
        <v>xlswrite('G:\Mi unidad\1. PROYECTOS TELLO 2022\SCM SPILL OVERS\outputs\pobreza\densidad\1%\simulacion_2\output_tests.xlsx',spillover_test_45','sp_test_45');</v>
      </c>
      <c r="JN76">
        <v>45</v>
      </c>
      <c r="JO76" t="str">
        <f>"xlswrite('G:\Mi unidad\1. PROYECTOS TELLO 2022\SCM SPILL OVERS\outputs\pobreza\densidad_g\1%\simulacion_2\output_tests.xlsx',spillover_test_"&amp;JN76&amp;"','sp_test_"&amp;JN76&amp;"');"</f>
        <v>xlswrite('G:\Mi unidad\1. PROYECTOS TELLO 2022\SCM SPILL OVERS\outputs\pobreza\densidad_g\1%\simulacion_2\output_tests.xlsx',spillover_test_45','sp_test_45');</v>
      </c>
      <c r="JZ76">
        <v>45</v>
      </c>
      <c r="KA76" t="str">
        <f>"xlswrite('G:\Mi unidad\1. PROYECTOS TELLO 2022\SCM SPILL OVERS\outputs\pobreza\distancia_centro_salud\1%\simulacion_2\output_tests.xlsx',spillover_test_"&amp;JZ76&amp;"','sp_test_"&amp;JZ76&amp;"');"</f>
        <v>xlswrite('G:\Mi unidad\1. PROYECTOS TELLO 2022\SCM SPILL OVERS\outputs\pobreza\distancia_centro_salud\1%\simulacion_2\output_tests.xlsx',spillover_test_45','sp_test_45');</v>
      </c>
      <c r="KM76">
        <v>45</v>
      </c>
      <c r="KN76" t="str">
        <f>"xlswrite('G:\Mi unidad\1. PROYECTOS TELLO 2022\SCM SPILL OVERS\outputs\pobreza\informalidad\1%\simulacion_2\output_tests.xlsx',spillover_test_"&amp;KM76&amp;"','sp_test_"&amp;KM76&amp;"');"</f>
        <v>xlswrite('G:\Mi unidad\1. PROYECTOS TELLO 2022\SCM SPILL OVERS\outputs\pobreza\informalidad\1%\simulacion_2\output_tests.xlsx',spillover_test_45','sp_test_45');</v>
      </c>
      <c r="KZ76">
        <v>45</v>
      </c>
      <c r="LA76" t="str">
        <f>"xlswrite('G:\Mi unidad\1. PROYECTOS TELLO 2022\SCM SPILL OVERS\outputs\pobreza\alimentos\1%\simulacion_2\output_tests.xlsx',spillover_test_"&amp;KZ76&amp;"','sp_test_"&amp;KZ76&amp;"');"</f>
        <v>xlswrite('G:\Mi unidad\1. PROYECTOS TELLO 2022\SCM SPILL OVERS\outputs\pobreza\alimentos\1%\simulacion_2\output_tests.xlsx',spillover_test_45','sp_test_45');</v>
      </c>
      <c r="LG76">
        <v>45</v>
      </c>
      <c r="LH76" t="str">
        <f>"xlswrite('G:\Mi unidad\1. PROYECTOS TELLO 2022\SCM SPILL OVERS\outputs\pobreza\jefe_hogar\1%\simulacion_2\output_tests.xlsx',spillover_test_"&amp;LG76&amp;"','sp_test_"&amp;LG76&amp;"');"</f>
        <v>xlswrite('G:\Mi unidad\1. PROYECTOS TELLO 2022\SCM SPILL OVERS\outputs\pobreza\jefe_hogar\1%\simulacion_2\output_tests.xlsx',spillover_test_45','sp_test_45');</v>
      </c>
      <c r="LN76">
        <v>45</v>
      </c>
      <c r="LO76" t="str">
        <f>"xlswrite('G:\Mi unidad\1. PROYECTOS TELLO 2022\SCM SPILL OVERS\outputs\pobreza\mujeres\1%\simulacion_2\output_tests.xlsx',spillover_test_"&amp;LN76&amp;"','sp_test_"&amp;LN76&amp;"');"</f>
        <v>xlswrite('G:\Mi unidad\1. PROYECTOS TELLO 2022\SCM SPILL OVERS\outputs\pobreza\mujeres\1%\simulacion_2\output_tests.xlsx',spillover_test_45','sp_test_45');</v>
      </c>
      <c r="LZ76">
        <v>45</v>
      </c>
      <c r="MA76" t="str">
        <f>"xlswrite('G:\Mi unidad\1. PROYECTOS TELLO 2022\SCM SPILL OVERS\outputs\pobreza\criminalidad\1%\simulacion_2\output_tests.xlsx',spillover_test_"&amp;LZ76&amp;"','sp_test_"&amp;LZ76&amp;"');"</f>
        <v>xlswrite('G:\Mi unidad\1. PROYECTOS TELLO 2022\SCM SPILL OVERS\outputs\pobreza\criminalidad\1%\simulacion_2\output_tests.xlsx',spillover_test_45','sp_test_45');</v>
      </c>
    </row>
    <row r="77" spans="64:339" x14ac:dyDescent="0.3">
      <c r="BL77">
        <v>55</v>
      </c>
      <c r="BM77" s="1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229</v>
      </c>
      <c r="CV77">
        <v>55</v>
      </c>
      <c r="CW77" t="s">
        <v>230</v>
      </c>
      <c r="DA77">
        <v>55</v>
      </c>
      <c r="DB77" t="s">
        <v>230</v>
      </c>
      <c r="DF77">
        <v>55</v>
      </c>
      <c r="DG77" t="s">
        <v>230</v>
      </c>
      <c r="EA77">
        <v>38</v>
      </c>
      <c r="EB77" s="1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EZ77" s="1" t="str">
        <f>"xlswrite('G:\Mi unidad\1. PROYECTOS TELLO 2022\SCM SPILL OVERS\outputs\pobreza\distancia_centro_salud\1%\simulacion_2\synthetic_control_spillover_outputs.xlsx',synthetic_control_sp_"&amp;$A18&amp;","&amp;$A18&amp;")"</f>
        <v>xlswrite('G:\Mi unidad\1. PROYECTOS TELLO 2022\SCM SPILL OVERS\outputs\pobreza\distancia_centro_salud\1%\simulacion_2\synthetic_control_spillover_outputs.xlsx',synthetic_control_sp_57,57)</v>
      </c>
      <c r="FG77" s="1" t="str">
        <f>"xlswrite('G:\Mi unidad\1. PROYECTOS TELLO 2022\SCM SPILL OVERS\outputs\pobreza\informalidad\1%\simulacion_2\synthetic_control_spillover_outputs.xlsx',synthetic_control_sp_"&amp;$A18&amp;","&amp;$A18&amp;")"</f>
        <v>xlswrite('G:\Mi unidad\1. PROYECTOS TELLO 2022\SCM SPILL OVERS\outputs\pobreza\informalidad\1%\simulacion_2\synthetic_control_spillover_outputs.xlsx',synthetic_control_sp_57,57)</v>
      </c>
      <c r="FM77" s="1" t="str">
        <f>"xlswrite('G:\Mi unidad\1. PROYECTOS TELLO 2022\SCM SPILL OVERS\outputs\pobreza\densidad\1%\simulacion_2\synthetic_control_spillover_outputs.xlsx',synthetic_control_sp_"&amp;$A18&amp;","&amp;$A18&amp;")"</f>
        <v>xlswrite('G:\Mi unidad\1. PROYECTOS TELLO 2022\SCM SPILL OVERS\outputs\pobreza\densidad\1%\simulacion_2\synthetic_control_spillover_outputs.xlsx',synthetic_control_sp_57,57)</v>
      </c>
      <c r="FT77" s="1" t="str">
        <f>"xlswrite('G:\Mi unidad\1. PROYECTOS TELLO 2022\SCM SPILL OVERS\outputs\pobreza\bajo_niv_educ\1%\simulacion_2\synthetic_control_spillover_outputs.xlsx',synthetic_control_sp_"&amp;$A18&amp;","&amp;$A18&amp;")"</f>
        <v>xlswrite('G:\Mi unidad\1. PROYECTOS TELLO 2022\SCM SPILL OVERS\outputs\pobreza\bajo_niv_educ\1%\simulacion_2\synthetic_control_spillover_outputs.xlsx',synthetic_control_sp_57,57)</v>
      </c>
      <c r="FZ77" s="1" t="str">
        <f>"xlswrite('G:\Mi unidad\1. PROYECTOS TELLO 2022\SCM SPILL OVERS\outputs\pobreza\bajo_ingreso\1%\simulacion_2\synthetic_control_spillover_outputs.xlsx',synthetic_control_sp_"&amp;$A18&amp;","&amp;$A18&amp;")"</f>
        <v>xlswrite('G:\Mi unidad\1. PROYECTOS TELLO 2022\SCM SPILL OVERS\outputs\pobreza\bajo_ingreso\1%\simulacion_2\synthetic_control_spillover_outputs.xlsx',synthetic_control_sp_57,57)</v>
      </c>
      <c r="GF77" s="1" t="str">
        <f>"xlswrite('G:\Mi unidad\1. PROYECTOS TELLO 2022\SCM SPILL OVERS\outputs\pobreza\densidad_g\1%\simulacion_2\synthetic_control_spillover_outputs.xlsx',synthetic_control_sp_"&amp;$A18&amp;","&amp;$A18&amp;")"</f>
        <v>xlswrite('G:\Mi unidad\1. PROYECTOS TELLO 2022\SCM SPILL OVERS\outputs\pobreza\densidad_g\1%\simulacion_2\synthetic_control_spillover_outputs.xlsx',synthetic_control_sp_57,57)</v>
      </c>
      <c r="GN77" s="1" t="str">
        <f>"xlswrite('G:\Mi unidad\1. PROYECTOS TELLO 2022\SCM SPILL OVERS\outputs\pobreza\alimentos\1%\simulacion_2\synthetic_control_spillover_outputs.xlsx',synthetic_control_sp_"&amp;$A18&amp;","&amp;$A18&amp;");"</f>
        <v>xlswrite('G:\Mi unidad\1. PROYECTOS TELLO 2022\SCM SPILL OVERS\outputs\pobreza\alimentos\1%\simulacion_2\synthetic_control_spillover_outputs.xlsx',synthetic_control_sp_57,57);</v>
      </c>
      <c r="GU77" s="1" t="str">
        <f>"xlswrite('G:\Mi unidad\1. PROYECTOS TELLO 2022\SCM SPILL OVERS\outputs\pobreza\jefe_hogar\1%\simulacion_2\synthetic_control_spillover_outputs.xlsx',synthetic_control_sp_"&amp;$A18&amp;","&amp;$A18&amp;");"</f>
        <v>xlswrite('G:\Mi unidad\1. PROYECTOS TELLO 2022\SCM SPILL OVERS\outputs\pobreza\jefe_hogar\1%\simulacion_2\synthetic_control_spillover_outputs.xlsx',synthetic_control_sp_57,57);</v>
      </c>
      <c r="HA77" s="1" t="str">
        <f>"xlswrite('G:\Mi unidad\1. PROYECTOS TELLO 2022\SCM SPILL OVERS\outputs\pobreza\mujeres\1%\simulacion_2\synthetic_control_spillover_outputs.xlsx',synthetic_control_sp_"&amp;$A18&amp;","&amp;$A18&amp;");"</f>
        <v>xlswrite('G:\Mi unidad\1. PROYECTOS TELLO 2022\SCM SPILL OVERS\outputs\pobreza\mujeres\1%\simulacion_2\synthetic_control_spillover_outputs.xlsx',synthetic_control_sp_57,57);</v>
      </c>
      <c r="HG77" s="1" t="str">
        <f>"xlswrite('G:\Mi unidad\1. PROYECTOS TELLO 2022\SCM SPILL OVERS\outputs\pobreza\criminalidad\1%\simulacion_2\synthetic_control_spillover_outputs.xlsx',synthetic_control_sp_"&amp;$A18&amp;","&amp;$A18&amp;");"</f>
        <v>xlswrite('G:\Mi unidad\1. PROYECTOS TELLO 2022\SCM SPILL OVERS\outputs\pobreza\criminalidad\1%\simulacion_2\synthetic_control_spillover_outputs.xlsx',synthetic_control_sp_57,57);</v>
      </c>
      <c r="HN77">
        <v>27</v>
      </c>
      <c r="HO77" t="str">
        <f>"ub_vec_"&amp;HN77&amp;" = zeros(1,S);"</f>
        <v>ub_vec_27 = zeros(1,S);</v>
      </c>
      <c r="HU77">
        <v>42</v>
      </c>
      <c r="HV77" t="s">
        <v>36</v>
      </c>
      <c r="IB77">
        <v>55</v>
      </c>
      <c r="IC77" t="str">
        <f>"xlswrite('G:\Mi unidad\1. PROYECTOS TELLO 2022\SCM SPILL OVERS\outputs\pobreza\bajo_niv_educ\1%\simulacion_2\output_tests.xlsx',lb_vec_"&amp;IB77&amp;"','lb_vec_"&amp;IB77&amp;"');"</f>
        <v>xlswrite('G:\Mi unidad\1. PROYECTOS TELLO 2022\SCM SPILL OVERS\outputs\pobreza\bajo_niv_educ\1%\simulacion_2\output_tests.xlsx',lb_vec_55','lb_vec_55');</v>
      </c>
      <c r="IP77">
        <v>55</v>
      </c>
      <c r="IQ77" t="str">
        <f>"xlswrite('G:\Mi unidad\1. PROYECTOS TELLO 2022\SCM SPILL OVERS\outputs\pobreza\bajo_ingreso\1%\simulacion_2\output_tests.xlsx',lb_vec_"&amp;IP77&amp;"','lb_vec_"&amp;IP77&amp;"');"</f>
        <v>xlswrite('G:\Mi unidad\1. PROYECTOS TELLO 2022\SCM SPILL OVERS\outputs\pobreza\bajo_ingreso\1%\simulacion_2\output_tests.xlsx',lb_vec_55','lb_vec_55');</v>
      </c>
      <c r="JB77">
        <v>55</v>
      </c>
      <c r="JC77" t="str">
        <f>"xlswrite('G:\Mi unidad\1. PROYECTOS TELLO 2022\SCM SPILL OVERS\outputs\pobreza\densidad\1%\simulacion_2\output_tests.xlsx',lb_vec_"&amp;JB77&amp;"','lb_vec_"&amp;JB77&amp;"');"</f>
        <v>xlswrite('G:\Mi unidad\1. PROYECTOS TELLO 2022\SCM SPILL OVERS\outputs\pobreza\densidad\1%\simulacion_2\output_tests.xlsx',lb_vec_55','lb_vec_55');</v>
      </c>
      <c r="JN77">
        <v>55</v>
      </c>
      <c r="JO77" t="str">
        <f>"xlswrite('G:\Mi unidad\1. PROYECTOS TELLO 2022\SCM SPILL OVERS\outputs\pobreza\densidad_g\1%\simulacion_2\output_tests.xlsx',lb_vec_"&amp;JN77&amp;"','lb_vec_"&amp;JN77&amp;"');"</f>
        <v>xlswrite('G:\Mi unidad\1. PROYECTOS TELLO 2022\SCM SPILL OVERS\outputs\pobreza\densidad_g\1%\simulacion_2\output_tests.xlsx',lb_vec_55','lb_vec_55');</v>
      </c>
      <c r="JZ77">
        <v>55</v>
      </c>
      <c r="KA77" t="str">
        <f>"xlswrite('G:\Mi unidad\1. PROYECTOS TELLO 2022\SCM SPILL OVERS\outputs\pobreza\distancia_centro_salud\1%\simulacion_2\output_tests.xlsx',lb_vec_"&amp;JZ77&amp;"','lb_vec_"&amp;JZ77&amp;"');"</f>
        <v>xlswrite('G:\Mi unidad\1. PROYECTOS TELLO 2022\SCM SPILL OVERS\outputs\pobreza\distancia_centro_salud\1%\simulacion_2\output_tests.xlsx',lb_vec_55','lb_vec_55');</v>
      </c>
      <c r="KM77">
        <v>55</v>
      </c>
      <c r="KN77" t="str">
        <f>"xlswrite('G:\Mi unidad\1. PROYECTOS TELLO 2022\SCM SPILL OVERS\outputs\pobreza\informalidad\1%\simulacion_2\output_tests.xlsx',lb_vec_"&amp;KM77&amp;"','lb_vec_"&amp;KM77&amp;"');"</f>
        <v>xlswrite('G:\Mi unidad\1. PROYECTOS TELLO 2022\SCM SPILL OVERS\outputs\pobreza\informalidad\1%\simulacion_2\output_tests.xlsx',lb_vec_55','lb_vec_55');</v>
      </c>
      <c r="KZ77">
        <v>55</v>
      </c>
      <c r="LA77" t="str">
        <f>"xlswrite('G:\Mi unidad\1. PROYECTOS TELLO 2022\SCM SPILL OVERS\outputs\pobreza\alimentos\1%\simulacion_2\output_tests.xlsx',lb_vec_"&amp;KZ77&amp;"','lb_vec_"&amp;KZ77&amp;"');"</f>
        <v>xlswrite('G:\Mi unidad\1. PROYECTOS TELLO 2022\SCM SPILL OVERS\outputs\pobreza\alimentos\1%\simulacion_2\output_tests.xlsx',lb_vec_55','lb_vec_55');</v>
      </c>
      <c r="LG77">
        <v>55</v>
      </c>
      <c r="LH77" t="str">
        <f>"xlswrite('G:\Mi unidad\1. PROYECTOS TELLO 2022\SCM SPILL OVERS\outputs\pobreza\jefe_hogar\1%\simulacion_2\output_tests.xlsx',lb_vec_"&amp;LG77&amp;"','lb_vec_"&amp;LG77&amp;"');"</f>
        <v>xlswrite('G:\Mi unidad\1. PROYECTOS TELLO 2022\SCM SPILL OVERS\outputs\pobreza\jefe_hogar\1%\simulacion_2\output_tests.xlsx',lb_vec_55','lb_vec_55');</v>
      </c>
      <c r="LN77">
        <v>55</v>
      </c>
      <c r="LO77" t="str">
        <f>"xlswrite('G:\Mi unidad\1. PROYECTOS TELLO 2022\SCM SPILL OVERS\outputs\pobreza\mujeres\1%\simulacion_2\output_tests.xlsx',lb_vec_"&amp;LN77&amp;"','lb_vec_"&amp;LN77&amp;"');"</f>
        <v>xlswrite('G:\Mi unidad\1. PROYECTOS TELLO 2022\SCM SPILL OVERS\outputs\pobreza\mujeres\1%\simulacion_2\output_tests.xlsx',lb_vec_55','lb_vec_55');</v>
      </c>
      <c r="LZ77">
        <v>55</v>
      </c>
      <c r="MA77" t="str">
        <f>"xlswrite('G:\Mi unidad\1. PROYECTOS TELLO 2022\SCM SPILL OVERS\outputs\pobreza\criminalidad\1%\simulacion_2\output_tests.xlsx',lb_vec_"&amp;LZ77&amp;"','lb_vec_"&amp;LZ77&amp;"');"</f>
        <v>xlswrite('G:\Mi unidad\1. PROYECTOS TELLO 2022\SCM SPILL OVERS\outputs\pobreza\criminalidad\1%\simulacion_2\output_tests.xlsx',lb_vec_55','lb_vec_55');</v>
      </c>
    </row>
    <row r="78" spans="64:339" x14ac:dyDescent="0.3">
      <c r="BL78">
        <v>55</v>
      </c>
      <c r="BM78" s="1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227</v>
      </c>
      <c r="CV78">
        <v>55</v>
      </c>
      <c r="CW78" t="s">
        <v>231</v>
      </c>
      <c r="DA78">
        <v>55</v>
      </c>
      <c r="DB78" t="s">
        <v>231</v>
      </c>
      <c r="DF78">
        <v>55</v>
      </c>
      <c r="DG78" t="s">
        <v>231</v>
      </c>
      <c r="EA78">
        <v>38</v>
      </c>
      <c r="EB78" s="1" t="str">
        <f>"alpha_hat_"&amp;EA78&amp;" = A_"&amp;EA78&amp;"*gamma_hat_"&amp;EA78&amp;";"</f>
        <v>alpha_hat_38 = A_38*gamma_hat_38;</v>
      </c>
      <c r="EZ78" s="1" t="str">
        <f>"xlswrite('G:\Mi unidad\1. PROYECTOS TELLO 2022\SCM SPILL OVERS\outputs\pobreza\distancia_centro_salud\1%\simulacion_2\synthetic_control_spillover_outputs.xlsx',synthetic_control_sp_"&amp;$A19&amp;","&amp;$A19&amp;")"</f>
        <v>xlswrite('G:\Mi unidad\1. PROYECTOS TELLO 2022\SCM SPILL OVERS\outputs\pobreza\distancia_centro_salud\1%\simulacion_2\synthetic_control_spillover_outputs.xlsx',synthetic_control_sp_65,65)</v>
      </c>
      <c r="FG78" s="1" t="str">
        <f>"xlswrite('G:\Mi unidad\1. PROYECTOS TELLO 2022\SCM SPILL OVERS\outputs\pobreza\informalidad\1%\simulacion_2\synthetic_control_spillover_outputs.xlsx',synthetic_control_sp_"&amp;$A19&amp;","&amp;$A19&amp;")"</f>
        <v>xlswrite('G:\Mi unidad\1. PROYECTOS TELLO 2022\SCM SPILL OVERS\outputs\pobreza\informalidad\1%\simulacion_2\synthetic_control_spillover_outputs.xlsx',synthetic_control_sp_65,65)</v>
      </c>
      <c r="FM78" s="1" t="str">
        <f>"xlswrite('G:\Mi unidad\1. PROYECTOS TELLO 2022\SCM SPILL OVERS\outputs\pobreza\densidad\1%\simulacion_2\synthetic_control_spillover_outputs.xlsx',synthetic_control_sp_"&amp;$A19&amp;","&amp;$A19&amp;")"</f>
        <v>xlswrite('G:\Mi unidad\1. PROYECTOS TELLO 2022\SCM SPILL OVERS\outputs\pobreza\densidad\1%\simulacion_2\synthetic_control_spillover_outputs.xlsx',synthetic_control_sp_65,65)</v>
      </c>
      <c r="FT78" s="1" t="str">
        <f>"xlswrite('G:\Mi unidad\1. PROYECTOS TELLO 2022\SCM SPILL OVERS\outputs\pobreza\bajo_niv_educ\1%\simulacion_2\synthetic_control_spillover_outputs.xlsx',synthetic_control_sp_"&amp;$A19&amp;","&amp;$A19&amp;")"</f>
        <v>xlswrite('G:\Mi unidad\1. PROYECTOS TELLO 2022\SCM SPILL OVERS\outputs\pobreza\bajo_niv_educ\1%\simulacion_2\synthetic_control_spillover_outputs.xlsx',synthetic_control_sp_65,65)</v>
      </c>
      <c r="FZ78" s="1" t="str">
        <f>"xlswrite('G:\Mi unidad\1. PROYECTOS TELLO 2022\SCM SPILL OVERS\outputs\pobreza\bajo_ingreso\1%\simulacion_2\synthetic_control_spillover_outputs.xlsx',synthetic_control_sp_"&amp;$A19&amp;","&amp;$A19&amp;")"</f>
        <v>xlswrite('G:\Mi unidad\1. PROYECTOS TELLO 2022\SCM SPILL OVERS\outputs\pobreza\bajo_ingreso\1%\simulacion_2\synthetic_control_spillover_outputs.xlsx',synthetic_control_sp_65,65)</v>
      </c>
      <c r="GF78" s="1" t="str">
        <f>"xlswrite('G:\Mi unidad\1. PROYECTOS TELLO 2022\SCM SPILL OVERS\outputs\pobreza\densidad_g\1%\simulacion_2\synthetic_control_spillover_outputs.xlsx',synthetic_control_sp_"&amp;$A19&amp;","&amp;$A19&amp;")"</f>
        <v>xlswrite('G:\Mi unidad\1. PROYECTOS TELLO 2022\SCM SPILL OVERS\outputs\pobreza\densidad_g\1%\simulacion_2\synthetic_control_spillover_outputs.xlsx',synthetic_control_sp_65,65)</v>
      </c>
      <c r="GN78" s="1" t="str">
        <f>"xlswrite('G:\Mi unidad\1. PROYECTOS TELLO 2022\SCM SPILL OVERS\outputs\pobreza\alimentos\1%\simulacion_2\synthetic_control_spillover_outputs.xlsx',synthetic_control_sp_"&amp;$A19&amp;","&amp;$A19&amp;");"</f>
        <v>xlswrite('G:\Mi unidad\1. PROYECTOS TELLO 2022\SCM SPILL OVERS\outputs\pobreza\alimentos\1%\simulacion_2\synthetic_control_spillover_outputs.xlsx',synthetic_control_sp_65,65);</v>
      </c>
      <c r="GU78" s="1" t="str">
        <f>"xlswrite('G:\Mi unidad\1. PROYECTOS TELLO 2022\SCM SPILL OVERS\outputs\pobreza\jefe_hogar\1%\simulacion_2\synthetic_control_spillover_outputs.xlsx',synthetic_control_sp_"&amp;$A19&amp;","&amp;$A19&amp;");"</f>
        <v>xlswrite('G:\Mi unidad\1. PROYECTOS TELLO 2022\SCM SPILL OVERS\outputs\pobreza\jefe_hogar\1%\simulacion_2\synthetic_control_spillover_outputs.xlsx',synthetic_control_sp_65,65);</v>
      </c>
      <c r="HA78" s="1" t="str">
        <f>"xlswrite('G:\Mi unidad\1. PROYECTOS TELLO 2022\SCM SPILL OVERS\outputs\pobreza\mujeres\1%\simulacion_2\synthetic_control_spillover_outputs.xlsx',synthetic_control_sp_"&amp;$A19&amp;","&amp;$A19&amp;");"</f>
        <v>xlswrite('G:\Mi unidad\1. PROYECTOS TELLO 2022\SCM SPILL OVERS\outputs\pobreza\mujeres\1%\simulacion_2\synthetic_control_spillover_outputs.xlsx',synthetic_control_sp_65,65);</v>
      </c>
      <c r="HG78" s="1" t="str">
        <f>"xlswrite('G:\Mi unidad\1. PROYECTOS TELLO 2022\SCM SPILL OVERS\outputs\pobreza\criminalidad\1%\simulacion_2\synthetic_control_spillover_outputs.xlsx',synthetic_control_sp_"&amp;$A19&amp;","&amp;$A19&amp;");"</f>
        <v>xlswrite('G:\Mi unidad\1. PROYECTOS TELLO 2022\SCM SPILL OVERS\outputs\pobreza\criminalidad\1%\simulacion_2\synthetic_control_spillover_outputs.xlsx',synthetic_control_sp_65,65);</v>
      </c>
      <c r="HN78">
        <v>27</v>
      </c>
      <c r="HO78" t="s">
        <v>35</v>
      </c>
      <c r="HU78">
        <v>42</v>
      </c>
      <c r="HV78" t="s">
        <v>37</v>
      </c>
      <c r="IB78">
        <v>55</v>
      </c>
      <c r="IC78" t="str">
        <f>"xlswrite('G:\Mi unidad\1. PROYECTOS TELLO 2022\SCM SPILL OVERS\outputs\pobreza\bajo_niv_educ\1%\simulacion_2\output_tests.xlsx',ub_vec_"&amp;IB78&amp;"','ub_vec_"&amp;IB78&amp;"');"</f>
        <v>xlswrite('G:\Mi unidad\1. PROYECTOS TELLO 2022\SCM SPILL OVERS\outputs\pobreza\bajo_niv_educ\1%\simulacion_2\output_tests.xlsx',ub_vec_55','ub_vec_55');</v>
      </c>
      <c r="IP78">
        <v>55</v>
      </c>
      <c r="IQ78" t="str">
        <f>"xlswrite('G:\Mi unidad\1. PROYECTOS TELLO 2022\SCM SPILL OVERS\outputs\pobreza\bajo_ingreso\1%\simulacion_2\output_tests.xlsx',ub_vec_"&amp;IP78&amp;"','ub_vec_"&amp;IP78&amp;"');"</f>
        <v>xlswrite('G:\Mi unidad\1. PROYECTOS TELLO 2022\SCM SPILL OVERS\outputs\pobreza\bajo_ingreso\1%\simulacion_2\output_tests.xlsx',ub_vec_55','ub_vec_55');</v>
      </c>
      <c r="JB78">
        <v>55</v>
      </c>
      <c r="JC78" t="str">
        <f>"xlswrite('G:\Mi unidad\1. PROYECTOS TELLO 2022\SCM SPILL OVERS\outputs\pobreza\densidad\1%\simulacion_2\output_tests.xlsx',ub_vec_"&amp;JB78&amp;"','ub_vec_"&amp;JB78&amp;"');"</f>
        <v>xlswrite('G:\Mi unidad\1. PROYECTOS TELLO 2022\SCM SPILL OVERS\outputs\pobreza\densidad\1%\simulacion_2\output_tests.xlsx',ub_vec_55','ub_vec_55');</v>
      </c>
      <c r="JN78">
        <v>55</v>
      </c>
      <c r="JO78" t="str">
        <f>"xlswrite('G:\Mi unidad\1. PROYECTOS TELLO 2022\SCM SPILL OVERS\outputs\pobreza\densidad_g\1%\simulacion_2\output_tests.xlsx',ub_vec_"&amp;JN78&amp;"','ub_vec_"&amp;JN78&amp;"');"</f>
        <v>xlswrite('G:\Mi unidad\1. PROYECTOS TELLO 2022\SCM SPILL OVERS\outputs\pobreza\densidad_g\1%\simulacion_2\output_tests.xlsx',ub_vec_55','ub_vec_55');</v>
      </c>
      <c r="JZ78">
        <v>55</v>
      </c>
      <c r="KA78" t="str">
        <f>"xlswrite('G:\Mi unidad\1. PROYECTOS TELLO 2022\SCM SPILL OVERS\outputs\pobreza\distancia_centro_salud\1%\simulacion_2\output_tests.xlsx',ub_vec_"&amp;JZ78&amp;"','ub_vec_"&amp;JZ78&amp;"');"</f>
        <v>xlswrite('G:\Mi unidad\1. PROYECTOS TELLO 2022\SCM SPILL OVERS\outputs\pobreza\distancia_centro_salud\1%\simulacion_2\output_tests.xlsx',ub_vec_55','ub_vec_55');</v>
      </c>
      <c r="KM78">
        <v>55</v>
      </c>
      <c r="KN78" t="str">
        <f>"xlswrite('G:\Mi unidad\1. PROYECTOS TELLO 2022\SCM SPILL OVERS\outputs\pobreza\informalidad\1%\simulacion_2\output_tests.xlsx',ub_vec_"&amp;KM78&amp;"','ub_vec_"&amp;KM78&amp;"');"</f>
        <v>xlswrite('G:\Mi unidad\1. PROYECTOS TELLO 2022\SCM SPILL OVERS\outputs\pobreza\informalidad\1%\simulacion_2\output_tests.xlsx',ub_vec_55','ub_vec_55');</v>
      </c>
      <c r="KZ78">
        <v>55</v>
      </c>
      <c r="LA78" t="str">
        <f>"xlswrite('G:\Mi unidad\1. PROYECTOS TELLO 2022\SCM SPILL OVERS\outputs\pobreza\alimentos\1%\simulacion_2\output_tests.xlsx',ub_vec_"&amp;KZ78&amp;"','ub_vec_"&amp;KZ78&amp;"');"</f>
        <v>xlswrite('G:\Mi unidad\1. PROYECTOS TELLO 2022\SCM SPILL OVERS\outputs\pobreza\alimentos\1%\simulacion_2\output_tests.xlsx',ub_vec_55','ub_vec_55');</v>
      </c>
      <c r="LG78">
        <v>55</v>
      </c>
      <c r="LH78" t="str">
        <f>"xlswrite('G:\Mi unidad\1. PROYECTOS TELLO 2022\SCM SPILL OVERS\outputs\pobreza\jefe_hogar\1%\simulacion_2\output_tests.xlsx',ub_vec_"&amp;LG78&amp;"','ub_vec_"&amp;LG78&amp;"');"</f>
        <v>xlswrite('G:\Mi unidad\1. PROYECTOS TELLO 2022\SCM SPILL OVERS\outputs\pobreza\jefe_hogar\1%\simulacion_2\output_tests.xlsx',ub_vec_55','ub_vec_55');</v>
      </c>
      <c r="LN78">
        <v>55</v>
      </c>
      <c r="LO78" t="str">
        <f>"xlswrite('G:\Mi unidad\1. PROYECTOS TELLO 2022\SCM SPILL OVERS\outputs\pobreza\mujeres\1%\simulacion_2\output_tests.xlsx',ub_vec_"&amp;LN78&amp;"','ub_vec_"&amp;LN78&amp;"');"</f>
        <v>xlswrite('G:\Mi unidad\1. PROYECTOS TELLO 2022\SCM SPILL OVERS\outputs\pobreza\mujeres\1%\simulacion_2\output_tests.xlsx',ub_vec_55','ub_vec_55');</v>
      </c>
      <c r="LZ78">
        <v>55</v>
      </c>
      <c r="MA78" t="str">
        <f>"xlswrite('G:\Mi unidad\1. PROYECTOS TELLO 2022\SCM SPILL OVERS\outputs\pobreza\criminalidad\1%\simulacion_2\output_tests.xlsx',ub_vec_"&amp;LZ78&amp;"','ub_vec_"&amp;LZ78&amp;"');"</f>
        <v>xlswrite('G:\Mi unidad\1. PROYECTOS TELLO 2022\SCM SPILL OVERS\outputs\pobreza\criminalidad\1%\simulacion_2\output_tests.xlsx',ub_vec_55','ub_vec_55');</v>
      </c>
    </row>
    <row r="79" spans="64:339" x14ac:dyDescent="0.3">
      <c r="BL79">
        <v>55</v>
      </c>
      <c r="BM79" s="1" t="str">
        <f>"A_"&amp;BL77&amp;"(:,ind_"&amp;BL77&amp;" == 0) = [];"</f>
        <v>A_55(:,ind_55 == 0) = [];</v>
      </c>
      <c r="BR79">
        <v>55</v>
      </c>
      <c r="BS79" s="1" t="str">
        <f>"ind_"&amp;BR77&amp;" = xlsread('spillover_bajo_niv_educ_"&amp;BR77&amp;".xlsx')"</f>
        <v>ind_55 = xlsread('spillover_bajo_niv_educ_55.xlsx')</v>
      </c>
      <c r="BX79">
        <v>55</v>
      </c>
      <c r="BY79" s="1" t="str">
        <f>"ind_"&amp;BX77&amp;" = xlsread('spillover_bajo_ingreso_"&amp;BX77&amp;".xlsx')"</f>
        <v>ind_55 = xlsread('spillover_bajo_ingreso_55.xlsx')</v>
      </c>
      <c r="CD79">
        <v>55</v>
      </c>
      <c r="CE79" s="1" t="str">
        <f>"ind_"&amp;CD77&amp;" = xlsread('spillover_densidad_"&amp;CD77&amp;".xlsx')"</f>
        <v>ind_55 = xlsread('spillover_densidad_55.xlsx')</v>
      </c>
      <c r="CJ79">
        <v>55</v>
      </c>
      <c r="CK79" s="1" t="str">
        <f>"ind_"&amp;CJ77&amp;" = xlsread('spillover_tiempo_cs_"&amp;CJ77&amp;".xlsx')"</f>
        <v>ind_55 = xlsread('spillover_tiempo_cs_55.xlsx')</v>
      </c>
      <c r="CQ79">
        <v>55</v>
      </c>
      <c r="CR79" t="s">
        <v>228</v>
      </c>
      <c r="CV79">
        <v>55</v>
      </c>
      <c r="CW79" t="s">
        <v>232</v>
      </c>
      <c r="DA79">
        <v>55</v>
      </c>
      <c r="DB79" t="s">
        <v>233</v>
      </c>
      <c r="DF79">
        <v>55</v>
      </c>
      <c r="DG79" t="s">
        <v>234</v>
      </c>
      <c r="EA79">
        <v>38</v>
      </c>
      <c r="EB79" s="1" t="str">
        <f>"alpha1_hat_vec_"&amp;EA79&amp;"(s) = alpha_hat_"&amp;EA79&amp;"(1);"</f>
        <v>alpha1_hat_vec_38(s) = alpha_hat_38(1);</v>
      </c>
      <c r="EZ79" s="1" t="str">
        <f>"xlswrite('G:\Mi unidad\1. PROYECTOS TELLO 2022\SCM SPILL OVERS\outputs\pobreza\distancia_centro_salud\1%\simulacion_2\synthetic_control_spillover_outputs.xlsx',synthetic_control_sp_"&amp;$A20&amp;","&amp;$A20&amp;")"</f>
        <v>xlswrite('G:\Mi unidad\1. PROYECTOS TELLO 2022\SCM SPILL OVERS\outputs\pobreza\distancia_centro_salud\1%\simulacion_2\synthetic_control_spillover_outputs.xlsx',synthetic_control_sp_66,66)</v>
      </c>
      <c r="FG79" s="1" t="str">
        <f>"xlswrite('G:\Mi unidad\1. PROYECTOS TELLO 2022\SCM SPILL OVERS\outputs\pobreza\informalidad\1%\simulacion_2\synthetic_control_spillover_outputs.xlsx',synthetic_control_sp_"&amp;$A20&amp;","&amp;$A20&amp;")"</f>
        <v>xlswrite('G:\Mi unidad\1. PROYECTOS TELLO 2022\SCM SPILL OVERS\outputs\pobreza\informalidad\1%\simulacion_2\synthetic_control_spillover_outputs.xlsx',synthetic_control_sp_66,66)</v>
      </c>
      <c r="FM79" s="1" t="str">
        <f>"xlswrite('G:\Mi unidad\1. PROYECTOS TELLO 2022\SCM SPILL OVERS\outputs\pobreza\densidad\1%\simulacion_2\synthetic_control_spillover_outputs.xlsx',synthetic_control_sp_"&amp;$A20&amp;","&amp;$A20&amp;")"</f>
        <v>xlswrite('G:\Mi unidad\1. PROYECTOS TELLO 2022\SCM SPILL OVERS\outputs\pobreza\densidad\1%\simulacion_2\synthetic_control_spillover_outputs.xlsx',synthetic_control_sp_66,66)</v>
      </c>
      <c r="FT79" s="1" t="str">
        <f>"xlswrite('G:\Mi unidad\1. PROYECTOS TELLO 2022\SCM SPILL OVERS\outputs\pobreza\bajo_niv_educ\1%\simulacion_2\synthetic_control_spillover_outputs.xlsx',synthetic_control_sp_"&amp;$A20&amp;","&amp;$A20&amp;")"</f>
        <v>xlswrite('G:\Mi unidad\1. PROYECTOS TELLO 2022\SCM SPILL OVERS\outputs\pobreza\bajo_niv_educ\1%\simulacion_2\synthetic_control_spillover_outputs.xlsx',synthetic_control_sp_66,66)</v>
      </c>
      <c r="FZ79" s="1" t="str">
        <f>"xlswrite('G:\Mi unidad\1. PROYECTOS TELLO 2022\SCM SPILL OVERS\outputs\pobreza\bajo_ingreso\1%\simulacion_2\synthetic_control_spillover_outputs.xlsx',synthetic_control_sp_"&amp;$A20&amp;","&amp;$A20&amp;")"</f>
        <v>xlswrite('G:\Mi unidad\1. PROYECTOS TELLO 2022\SCM SPILL OVERS\outputs\pobreza\bajo_ingreso\1%\simulacion_2\synthetic_control_spillover_outputs.xlsx',synthetic_control_sp_66,66)</v>
      </c>
      <c r="GF79" s="1" t="str">
        <f>"xlswrite('G:\Mi unidad\1. PROYECTOS TELLO 2022\SCM SPILL OVERS\outputs\pobreza\densidad_g\1%\simulacion_2\synthetic_control_spillover_outputs.xlsx',synthetic_control_sp_"&amp;$A20&amp;","&amp;$A20&amp;")"</f>
        <v>xlswrite('G:\Mi unidad\1. PROYECTOS TELLO 2022\SCM SPILL OVERS\outputs\pobreza\densidad_g\1%\simulacion_2\synthetic_control_spillover_outputs.xlsx',synthetic_control_sp_66,66)</v>
      </c>
      <c r="GN79" s="1" t="str">
        <f>"xlswrite('G:\Mi unidad\1. PROYECTOS TELLO 2022\SCM SPILL OVERS\outputs\pobreza\alimentos\1%\simulacion_2\synthetic_control_spillover_outputs.xlsx',synthetic_control_sp_"&amp;$A20&amp;","&amp;$A20&amp;");"</f>
        <v>xlswrite('G:\Mi unidad\1. PROYECTOS TELLO 2022\SCM SPILL OVERS\outputs\pobreza\alimentos\1%\simulacion_2\synthetic_control_spillover_outputs.xlsx',synthetic_control_sp_66,66);</v>
      </c>
      <c r="GU79" s="1" t="str">
        <f>"xlswrite('G:\Mi unidad\1. PROYECTOS TELLO 2022\SCM SPILL OVERS\outputs\pobreza\jefe_hogar\1%\simulacion_2\synthetic_control_spillover_outputs.xlsx',synthetic_control_sp_"&amp;$A20&amp;","&amp;$A20&amp;");"</f>
        <v>xlswrite('G:\Mi unidad\1. PROYECTOS TELLO 2022\SCM SPILL OVERS\outputs\pobreza\jefe_hogar\1%\simulacion_2\synthetic_control_spillover_outputs.xlsx',synthetic_control_sp_66,66);</v>
      </c>
      <c r="HA79" s="1" t="str">
        <f>"xlswrite('G:\Mi unidad\1. PROYECTOS TELLO 2022\SCM SPILL OVERS\outputs\pobreza\mujeres\1%\simulacion_2\synthetic_control_spillover_outputs.xlsx',synthetic_control_sp_"&amp;$A20&amp;","&amp;$A20&amp;");"</f>
        <v>xlswrite('G:\Mi unidad\1. PROYECTOS TELLO 2022\SCM SPILL OVERS\outputs\pobreza\mujeres\1%\simulacion_2\synthetic_control_spillover_outputs.xlsx',synthetic_control_sp_66,66);</v>
      </c>
      <c r="HG79" s="1" t="str">
        <f>"xlswrite('G:\Mi unidad\1. PROYECTOS TELLO 2022\SCM SPILL OVERS\outputs\pobreza\criminalidad\1%\simulacion_2\synthetic_control_spillover_outputs.xlsx',synthetic_control_sp_"&amp;$A20&amp;","&amp;$A20&amp;");"</f>
        <v>xlswrite('G:\Mi unidad\1. PROYECTOS TELLO 2022\SCM SPILL OVERS\outputs\pobreza\criminalidad\1%\simulacion_2\synthetic_control_spillover_outputs.xlsx',synthetic_control_sp_66,66);</v>
      </c>
      <c r="HN79">
        <v>27</v>
      </c>
      <c r="HO79" t="str">
        <f>"    [p_value_"&amp;HN79&amp; ",lb_"&amp;HN79&amp;",ub_"&amp;HN79&amp;"] = sp_andrews_te(Y_pre_"&amp;HN79&amp;",pobreza_"&amp;HN79&amp;"(:,T+s),A_"&amp;HN79&amp;",C,.05);"</f>
        <v xml:space="preserve">    [p_value_27,lb_27,ub_27] = sp_andrews_te(Y_pre_27,pobreza_27(:,T+s),A_27,C,.05);</v>
      </c>
      <c r="HU79">
        <v>42</v>
      </c>
      <c r="HV79" t="str">
        <f>"    spillover_test_"&amp;HU79&amp;"(s) = sp_andrews(Y_pre_"&amp;HU79&amp;",pobreza_"&amp;HU79&amp;"(:,T+s),A_"&amp;HU79&amp;",C,d,alpha_sig);"</f>
        <v xml:space="preserve">    spillover_test_42(s) = sp_andrews(Y_pre_42,pobreza_42(:,T+s),A_42,C,d,alpha_sig);</v>
      </c>
      <c r="IB79">
        <v>55</v>
      </c>
      <c r="IC79" t="str">
        <f>"xlswrite('G:\Mi unidad\1. PROYECTOS TELLO 2022\SCM SPILL OVERS\outputs\pobreza\bajo_niv_educ\1%\simulacion_2\output_tests.xlsx',p_value_vec_"&amp;IB79&amp;"','p_value_vec_"&amp;IB79&amp;"');"</f>
        <v>xlswrite('G:\Mi unidad\1. PROYECTOS TELLO 2022\SCM SPILL OVERS\outputs\pobreza\bajo_niv_educ\1%\simulacion_2\output_tests.xlsx',p_value_vec_55','p_value_vec_55');</v>
      </c>
      <c r="IP79">
        <v>55</v>
      </c>
      <c r="IQ79" t="str">
        <f>"xlswrite('G:\Mi unidad\1. PROYECTOS TELLO 2022\SCM SPILL OVERS\outputs\pobreza\bajo_ingreso\1%\simulacion_2\output_tests.xlsx',p_value_vec_"&amp;IP79&amp;"','p_value_vec_"&amp;IP79&amp;"');"</f>
        <v>xlswrite('G:\Mi unidad\1. PROYECTOS TELLO 2022\SCM SPILL OVERS\outputs\pobreza\bajo_ingreso\1%\simulacion_2\output_tests.xlsx',p_value_vec_55','p_value_vec_55');</v>
      </c>
      <c r="JB79">
        <v>55</v>
      </c>
      <c r="JC79" t="str">
        <f>"xlswrite('G:\Mi unidad\1. PROYECTOS TELLO 2022\SCM SPILL OVERS\outputs\pobreza\densidad\1%\simulacion_2\output_tests.xlsx',p_value_vec_"&amp;JB79&amp;"','p_value_vec_"&amp;JB79&amp;"');"</f>
        <v>xlswrite('G:\Mi unidad\1. PROYECTOS TELLO 2022\SCM SPILL OVERS\outputs\pobreza\densidad\1%\simulacion_2\output_tests.xlsx',p_value_vec_55','p_value_vec_55');</v>
      </c>
      <c r="JN79">
        <v>55</v>
      </c>
      <c r="JO79" t="str">
        <f>"xlswrite('G:\Mi unidad\1. PROYECTOS TELLO 2022\SCM SPILL OVERS\outputs\pobreza\densidad_g\1%\simulacion_2\output_tests.xlsx',p_value_vec_"&amp;JN79&amp;"','p_value_vec_"&amp;JN79&amp;"');"</f>
        <v>xlswrite('G:\Mi unidad\1. PROYECTOS TELLO 2022\SCM SPILL OVERS\outputs\pobreza\densidad_g\1%\simulacion_2\output_tests.xlsx',p_value_vec_55','p_value_vec_55');</v>
      </c>
      <c r="JZ79">
        <v>55</v>
      </c>
      <c r="KA79" t="str">
        <f>"xlswrite('G:\Mi unidad\1. PROYECTOS TELLO 2022\SCM SPILL OVERS\outputs\pobreza\distancia_centro_salud\1%\simulacion_2\output_tests.xlsx',p_value_vec_"&amp;JZ79&amp;"','p_value_vec_"&amp;JZ79&amp;"');"</f>
        <v>xlswrite('G:\Mi unidad\1. PROYECTOS TELLO 2022\SCM SPILL OVERS\outputs\pobreza\distancia_centro_salud\1%\simulacion_2\output_tests.xlsx',p_value_vec_55','p_value_vec_55');</v>
      </c>
      <c r="KM79">
        <v>55</v>
      </c>
      <c r="KN79" t="str">
        <f>"xlswrite('G:\Mi unidad\1. PROYECTOS TELLO 2022\SCM SPILL OVERS\outputs\pobreza\informalidad\1%\simulacion_2\output_tests.xlsx',p_value_vec_"&amp;KM79&amp;"','p_value_vec_"&amp;KM79&amp;"');"</f>
        <v>xlswrite('G:\Mi unidad\1. PROYECTOS TELLO 2022\SCM SPILL OVERS\outputs\pobreza\informalidad\1%\simulacion_2\output_tests.xlsx',p_value_vec_55','p_value_vec_55');</v>
      </c>
      <c r="KZ79">
        <v>55</v>
      </c>
      <c r="LA79" t="str">
        <f>"xlswrite('G:\Mi unidad\1. PROYECTOS TELLO 2022\SCM SPILL OVERS\outputs\pobreza\alimentos\1%\simulacion_2\output_tests.xlsx',p_value_vec_"&amp;KZ79&amp;"','p_value_vec_"&amp;KZ79&amp;"');"</f>
        <v>xlswrite('G:\Mi unidad\1. PROYECTOS TELLO 2022\SCM SPILL OVERS\outputs\pobreza\alimentos\1%\simulacion_2\output_tests.xlsx',p_value_vec_55','p_value_vec_55');</v>
      </c>
      <c r="LG79">
        <v>55</v>
      </c>
      <c r="LH79" t="str">
        <f>"xlswrite('G:\Mi unidad\1. PROYECTOS TELLO 2022\SCM SPILL OVERS\outputs\pobreza\jefe_hogar\1%\simulacion_2\output_tests.xlsx',p_value_vec_"&amp;LG79&amp;"','p_value_vec_"&amp;LG79&amp;"');"</f>
        <v>xlswrite('G:\Mi unidad\1. PROYECTOS TELLO 2022\SCM SPILL OVERS\outputs\pobreza\jefe_hogar\1%\simulacion_2\output_tests.xlsx',p_value_vec_55','p_value_vec_55');</v>
      </c>
      <c r="LN79">
        <v>55</v>
      </c>
      <c r="LO79" t="str">
        <f>"xlswrite('G:\Mi unidad\1. PROYECTOS TELLO 2022\SCM SPILL OVERS\outputs\pobreza\mujeres\1%\simulacion_2\output_tests.xlsx',p_value_vec_"&amp;LN79&amp;"','p_value_vec_"&amp;LN79&amp;"');"</f>
        <v>xlswrite('G:\Mi unidad\1. PROYECTOS TELLO 2022\SCM SPILL OVERS\outputs\pobreza\mujeres\1%\simulacion_2\output_tests.xlsx',p_value_vec_55','p_value_vec_55');</v>
      </c>
      <c r="LZ79">
        <v>55</v>
      </c>
      <c r="MA79" t="str">
        <f>"xlswrite('G:\Mi unidad\1. PROYECTOS TELLO 2022\SCM SPILL OVERS\outputs\pobreza\criminalidad\1%\simulacion_2\output_tests.xlsx',p_value_vec_"&amp;LZ79&amp;"','p_value_vec_"&amp;LZ79&amp;"');"</f>
        <v>xlswrite('G:\Mi unidad\1. PROYECTOS TELLO 2022\SCM SPILL OVERS\outputs\pobreza\criminalidad\1%\simulacion_2\output_tests.xlsx',p_value_vec_55','p_value_vec_55');</v>
      </c>
    </row>
    <row r="80" spans="64:339" x14ac:dyDescent="0.3">
      <c r="BL80">
        <v>55</v>
      </c>
      <c r="BR80">
        <v>55</v>
      </c>
      <c r="BS80" s="1" t="str">
        <f>"A_"&amp;BR77&amp;" = eye(N);"</f>
        <v>A_55 = eye(N);</v>
      </c>
      <c r="BX80">
        <v>55</v>
      </c>
      <c r="BY80" s="1" t="str">
        <f>"A_"&amp;BX77&amp;" = eye(N);"</f>
        <v>A_55 = eye(N);</v>
      </c>
      <c r="CD80">
        <v>55</v>
      </c>
      <c r="CE80" s="1" t="str">
        <f>"A_"&amp;CD77&amp;" = eye(N);"</f>
        <v>A_55 = eye(N);</v>
      </c>
      <c r="CJ80">
        <v>55</v>
      </c>
      <c r="CK80" s="1" t="str">
        <f>"A_"&amp;CJ77&amp;" = eye(N);"</f>
        <v>A_55 = eye(N);</v>
      </c>
      <c r="CQ80">
        <v>55</v>
      </c>
      <c r="CR80" t="s">
        <v>230</v>
      </c>
      <c r="CV80">
        <v>55</v>
      </c>
      <c r="CW80" t="s">
        <v>235</v>
      </c>
      <c r="DA80">
        <v>55</v>
      </c>
      <c r="DB80" t="s">
        <v>235</v>
      </c>
      <c r="DF80">
        <v>55</v>
      </c>
      <c r="DG80" t="s">
        <v>235</v>
      </c>
      <c r="EA80">
        <v>38</v>
      </c>
      <c r="EB80" s="1" t="str">
        <f>"synthetic_control_sp_"&amp;EA80&amp;"(T+s) = Y_"&amp;EA80&amp;"(1,T+s)-alpha1_hat_vec_"&amp;EA80&amp;"(s);"</f>
        <v>synthetic_control_sp_38(T+s) = Y_38(1,T+s)-alpha1_hat_vec_38(s);</v>
      </c>
      <c r="EZ80" s="1" t="str">
        <f>"xlswrite('G:\Mi unidad\1. PROYECTOS TELLO 2022\SCM SPILL OVERS\outputs\pobreza\distancia_centro_salud\1%\simulacion_2\synthetic_control_spillover_outputs.xlsx',synthetic_control_sp_"&amp;$A21&amp;","&amp;$A21&amp;")"</f>
        <v>xlswrite('G:\Mi unidad\1. PROYECTOS TELLO 2022\SCM SPILL OVERS\outputs\pobreza\distancia_centro_salud\1%\simulacion_2\synthetic_control_spillover_outputs.xlsx',synthetic_control_sp_71,71)</v>
      </c>
      <c r="FG80" s="1" t="str">
        <f>"xlswrite('G:\Mi unidad\1. PROYECTOS TELLO 2022\SCM SPILL OVERS\outputs\pobreza\informalidad\1%\simulacion_2\synthetic_control_spillover_outputs.xlsx',synthetic_control_sp_"&amp;$A21&amp;","&amp;$A21&amp;")"</f>
        <v>xlswrite('G:\Mi unidad\1. PROYECTOS TELLO 2022\SCM SPILL OVERS\outputs\pobreza\informalidad\1%\simulacion_2\synthetic_control_spillover_outputs.xlsx',synthetic_control_sp_71,71)</v>
      </c>
      <c r="FM80" s="1" t="str">
        <f>"xlswrite('G:\Mi unidad\1. PROYECTOS TELLO 2022\SCM SPILL OVERS\outputs\pobreza\densidad\1%\simulacion_2\synthetic_control_spillover_outputs.xlsx',synthetic_control_sp_"&amp;$A21&amp;","&amp;$A21&amp;")"</f>
        <v>xlswrite('G:\Mi unidad\1. PROYECTOS TELLO 2022\SCM SPILL OVERS\outputs\pobreza\densidad\1%\simulacion_2\synthetic_control_spillover_outputs.xlsx',synthetic_control_sp_71,71)</v>
      </c>
      <c r="FT80" s="1" t="str">
        <f>"xlswrite('G:\Mi unidad\1. PROYECTOS TELLO 2022\SCM SPILL OVERS\outputs\pobreza\bajo_niv_educ\1%\simulacion_2\synthetic_control_spillover_outputs.xlsx',synthetic_control_sp_"&amp;$A21&amp;","&amp;$A21&amp;")"</f>
        <v>xlswrite('G:\Mi unidad\1. PROYECTOS TELLO 2022\SCM SPILL OVERS\outputs\pobreza\bajo_niv_educ\1%\simulacion_2\synthetic_control_spillover_outputs.xlsx',synthetic_control_sp_71,71)</v>
      </c>
      <c r="FZ80" s="1" t="str">
        <f>"xlswrite('G:\Mi unidad\1. PROYECTOS TELLO 2022\SCM SPILL OVERS\outputs\pobreza\bajo_ingreso\1%\simulacion_2\synthetic_control_spillover_outputs.xlsx',synthetic_control_sp_"&amp;$A21&amp;","&amp;$A21&amp;")"</f>
        <v>xlswrite('G:\Mi unidad\1. PROYECTOS TELLO 2022\SCM SPILL OVERS\outputs\pobreza\bajo_ingreso\1%\simulacion_2\synthetic_control_spillover_outputs.xlsx',synthetic_control_sp_71,71)</v>
      </c>
      <c r="GF80" s="1" t="str">
        <f>"xlswrite('G:\Mi unidad\1. PROYECTOS TELLO 2022\SCM SPILL OVERS\outputs\pobreza\densidad_g\1%\simulacion_2\synthetic_control_spillover_outputs.xlsx',synthetic_control_sp_"&amp;$A21&amp;","&amp;$A21&amp;")"</f>
        <v>xlswrite('G:\Mi unidad\1. PROYECTOS TELLO 2022\SCM SPILL OVERS\outputs\pobreza\densidad_g\1%\simulacion_2\synthetic_control_spillover_outputs.xlsx',synthetic_control_sp_71,71)</v>
      </c>
      <c r="GN80" s="1" t="str">
        <f>"xlswrite('G:\Mi unidad\1. PROYECTOS TELLO 2022\SCM SPILL OVERS\outputs\pobreza\alimentos\1%\simulacion_2\synthetic_control_spillover_outputs.xlsx',synthetic_control_sp_"&amp;$A21&amp;","&amp;$A21&amp;");"</f>
        <v>xlswrite('G:\Mi unidad\1. PROYECTOS TELLO 2022\SCM SPILL OVERS\outputs\pobreza\alimentos\1%\simulacion_2\synthetic_control_spillover_outputs.xlsx',synthetic_control_sp_71,71);</v>
      </c>
      <c r="GU80" s="1" t="str">
        <f>"xlswrite('G:\Mi unidad\1. PROYECTOS TELLO 2022\SCM SPILL OVERS\outputs\pobreza\jefe_hogar\1%\simulacion_2\synthetic_control_spillover_outputs.xlsx',synthetic_control_sp_"&amp;$A21&amp;","&amp;$A21&amp;");"</f>
        <v>xlswrite('G:\Mi unidad\1. PROYECTOS TELLO 2022\SCM SPILL OVERS\outputs\pobreza\jefe_hogar\1%\simulacion_2\synthetic_control_spillover_outputs.xlsx',synthetic_control_sp_71,71);</v>
      </c>
      <c r="HA80" s="1" t="str">
        <f>"xlswrite('G:\Mi unidad\1. PROYECTOS TELLO 2022\SCM SPILL OVERS\outputs\pobreza\mujeres\1%\simulacion_2\synthetic_control_spillover_outputs.xlsx',synthetic_control_sp_"&amp;$A21&amp;","&amp;$A21&amp;");"</f>
        <v>xlswrite('G:\Mi unidad\1. PROYECTOS TELLO 2022\SCM SPILL OVERS\outputs\pobreza\mujeres\1%\simulacion_2\synthetic_control_spillover_outputs.xlsx',synthetic_control_sp_71,71);</v>
      </c>
      <c r="HG80" s="1" t="str">
        <f>"xlswrite('G:\Mi unidad\1. PROYECTOS TELLO 2022\SCM SPILL OVERS\outputs\pobreza\criminalidad\1%\simulacion_2\synthetic_control_spillover_outputs.xlsx',synthetic_control_sp_"&amp;$A21&amp;","&amp;$A21&amp;");"</f>
        <v>xlswrite('G:\Mi unidad\1. PROYECTOS TELLO 2022\SCM SPILL OVERS\outputs\pobreza\criminalidad\1%\simulacion_2\synthetic_control_spillover_outputs.xlsx',synthetic_control_sp_71,71);</v>
      </c>
      <c r="HN80">
        <v>27</v>
      </c>
      <c r="HO80" t="str">
        <f>"    p_value_vec_"&amp;HN80&amp;"(s) = p_value_"&amp;HN80&amp;";"</f>
        <v xml:space="preserve">    p_value_vec_27(s) = p_value_27;</v>
      </c>
      <c r="HU80">
        <v>42</v>
      </c>
      <c r="HV80" t="s">
        <v>18</v>
      </c>
      <c r="IB80">
        <v>55</v>
      </c>
      <c r="IC80" t="str">
        <f>"xlswrite('G:\Mi unidad\1. PROYECTOS TELLO 2022\SCM SPILL OVERS\outputs\pobreza\bajo_niv_educ\1%\simulacion_2\output_tests.xlsx',alpha1_hat_vec_"&amp;IB80&amp;"','alpha1_hat_vec_"&amp;IB80&amp;"');"</f>
        <v>xlswrite('G:\Mi unidad\1. PROYECTOS TELLO 2022\SCM SPILL OVERS\outputs\pobreza\bajo_niv_educ\1%\simulacion_2\output_tests.xlsx',alpha1_hat_vec_55','alpha1_hat_vec_55');</v>
      </c>
      <c r="IP80">
        <v>55</v>
      </c>
      <c r="IQ80" t="str">
        <f>"xlswrite('G:\Mi unidad\1. PROYECTOS TELLO 2022\SCM SPILL OVERS\outputs\pobreza\bajo_ingreso\1%\simulacion_2\output_tests.xlsx',alpha1_hat_vec_"&amp;IP80&amp;"','alpha1_hat_vec_"&amp;IP80&amp;"');"</f>
        <v>xlswrite('G:\Mi unidad\1. PROYECTOS TELLO 2022\SCM SPILL OVERS\outputs\pobreza\bajo_ingreso\1%\simulacion_2\output_tests.xlsx',alpha1_hat_vec_55','alpha1_hat_vec_55');</v>
      </c>
      <c r="JB80">
        <v>55</v>
      </c>
      <c r="JC80" t="str">
        <f>"xlswrite('G:\Mi unidad\1. PROYECTOS TELLO 2022\SCM SPILL OVERS\outputs\pobreza\densidad\1%\simulacion_2\output_tests.xlsx',alpha1_hat_vec_"&amp;JB80&amp;"','alpha1_hat_vec_"&amp;JB80&amp;"');"</f>
        <v>xlswrite('G:\Mi unidad\1. PROYECTOS TELLO 2022\SCM SPILL OVERS\outputs\pobreza\densidad\1%\simulacion_2\output_tests.xlsx',alpha1_hat_vec_55','alpha1_hat_vec_55');</v>
      </c>
      <c r="JN80">
        <v>55</v>
      </c>
      <c r="JO80" t="str">
        <f>"xlswrite('G:\Mi unidad\1. PROYECTOS TELLO 2022\SCM SPILL OVERS\outputs\pobreza\densidad_g\1%\simulacion_2\output_tests.xlsx',alpha1_hat_vec_"&amp;JN80&amp;"','alpha1_hat_vec_"&amp;JN80&amp;"');"</f>
        <v>xlswrite('G:\Mi unidad\1. PROYECTOS TELLO 2022\SCM SPILL OVERS\outputs\pobreza\densidad_g\1%\simulacion_2\output_tests.xlsx',alpha1_hat_vec_55','alpha1_hat_vec_55');</v>
      </c>
      <c r="JZ80">
        <v>55</v>
      </c>
      <c r="KA80" t="str">
        <f>"xlswrite('G:\Mi unidad\1. PROYECTOS TELLO 2022\SCM SPILL OVERS\outputs\pobreza\distancia_centro_salud\1%\simulacion_2\output_tests.xlsx',alpha1_hat_vec_"&amp;JZ80&amp;"','alpha1_hat_vec_"&amp;JZ80&amp;"');"</f>
        <v>xlswrite('G:\Mi unidad\1. PROYECTOS TELLO 2022\SCM SPILL OVERS\outputs\pobreza\distancia_centro_salud\1%\simulacion_2\output_tests.xlsx',alpha1_hat_vec_55','alpha1_hat_vec_55');</v>
      </c>
      <c r="KM80">
        <v>55</v>
      </c>
      <c r="KN80" t="str">
        <f>"xlswrite('G:\Mi unidad\1. PROYECTOS TELLO 2022\SCM SPILL OVERS\outputs\pobreza\informalidad\1%\simulacion_2\output_tests.xlsx',alpha1_hat_vec_"&amp;KM80&amp;"','alpha1_hat_vec_"&amp;KM80&amp;"');"</f>
        <v>xlswrite('G:\Mi unidad\1. PROYECTOS TELLO 2022\SCM SPILL OVERS\outputs\pobreza\informalidad\1%\simulacion_2\output_tests.xlsx',alpha1_hat_vec_55','alpha1_hat_vec_55');</v>
      </c>
      <c r="KZ80">
        <v>55</v>
      </c>
      <c r="LA80" t="str">
        <f>"xlswrite('G:\Mi unidad\1. PROYECTOS TELLO 2022\SCM SPILL OVERS\outputs\pobreza\alimentos\1%\simulacion_2\output_tests.xlsx',alpha1_hat_vec_"&amp;KZ80&amp;"','alpha1_hat_vec_"&amp;KZ80&amp;"');"</f>
        <v>xlswrite('G:\Mi unidad\1. PROYECTOS TELLO 2022\SCM SPILL OVERS\outputs\pobreza\alimentos\1%\simulacion_2\output_tests.xlsx',alpha1_hat_vec_55','alpha1_hat_vec_55');</v>
      </c>
      <c r="LG80">
        <v>55</v>
      </c>
      <c r="LH80" t="str">
        <f>"xlswrite('G:\Mi unidad\1. PROYECTOS TELLO 2022\SCM SPILL OVERS\outputs\pobreza\jefe_hogar\1%\simulacion_2\output_tests.xlsx',alpha1_hat_vec_"&amp;LG80&amp;"','alpha1_hat_vec_"&amp;LG80&amp;"');"</f>
        <v>xlswrite('G:\Mi unidad\1. PROYECTOS TELLO 2022\SCM SPILL OVERS\outputs\pobreza\jefe_hogar\1%\simulacion_2\output_tests.xlsx',alpha1_hat_vec_55','alpha1_hat_vec_55');</v>
      </c>
      <c r="LN80">
        <v>55</v>
      </c>
      <c r="LO80" t="str">
        <f>"xlswrite('G:\Mi unidad\1. PROYECTOS TELLO 2022\SCM SPILL OVERS\outputs\pobreza\mujeres\1%\simulacion_2\output_tests.xlsx',alpha1_hat_vec_"&amp;LN80&amp;"','alpha1_hat_vec_"&amp;LN80&amp;"');"</f>
        <v>xlswrite('G:\Mi unidad\1. PROYECTOS TELLO 2022\SCM SPILL OVERS\outputs\pobreza\mujeres\1%\simulacion_2\output_tests.xlsx',alpha1_hat_vec_55','alpha1_hat_vec_55');</v>
      </c>
      <c r="LZ80">
        <v>55</v>
      </c>
      <c r="MA80" t="str">
        <f>"xlswrite('G:\Mi unidad\1. PROYECTOS TELLO 2022\SCM SPILL OVERS\outputs\pobreza\criminalidad\1%\simulacion_2\output_tests.xlsx',alpha1_hat_vec_"&amp;LZ80&amp;"','alpha1_hat_vec_"&amp;LZ80&amp;"');"</f>
        <v>xlswrite('G:\Mi unidad\1. PROYECTOS TELLO 2022\SCM SPILL OVERS\outputs\pobreza\criminalidad\1%\simulacion_2\output_tests.xlsx',alpha1_hat_vec_55','alpha1_hat_vec_55');</v>
      </c>
    </row>
    <row r="81" spans="64:339" x14ac:dyDescent="0.3">
      <c r="BL81">
        <v>55</v>
      </c>
      <c r="BR81">
        <v>55</v>
      </c>
      <c r="BS81" s="1" t="str">
        <f>"A_"&amp;BR77&amp;"(:,ind_"&amp;BR77&amp;" == 0) = [];"</f>
        <v>A_55(:,ind_55 == 0) = [];</v>
      </c>
      <c r="BX81">
        <v>55</v>
      </c>
      <c r="BY81" s="1" t="str">
        <f>"A_"&amp;BX77&amp;"(:,ind_"&amp;BX77&amp;" == 0) = [];"</f>
        <v>A_55(:,ind_55 == 0) = [];</v>
      </c>
      <c r="CD81">
        <v>55</v>
      </c>
      <c r="CE81" s="1" t="str">
        <f>"A_"&amp;CD77&amp;"(:,ind_"&amp;CD77&amp;" == 0) = [];"</f>
        <v>A_55(:,ind_55 == 0) = [];</v>
      </c>
      <c r="CJ81">
        <v>55</v>
      </c>
      <c r="CK81" s="1" t="str">
        <f>"A_"&amp;CJ77&amp;"(:,ind_"&amp;CJ77&amp;" == 0) = [];"</f>
        <v>A_55(:,ind_55 == 0) = [];</v>
      </c>
      <c r="CQ81">
        <v>55</v>
      </c>
      <c r="CR81" t="s">
        <v>231</v>
      </c>
      <c r="CV81">
        <v>55</v>
      </c>
      <c r="CW81" t="s">
        <v>236</v>
      </c>
      <c r="DA81">
        <v>55</v>
      </c>
      <c r="DB81" t="s">
        <v>236</v>
      </c>
      <c r="DF81">
        <v>55</v>
      </c>
      <c r="DG81" t="s">
        <v>236</v>
      </c>
      <c r="EA81">
        <v>38</v>
      </c>
      <c r="EB81" s="3" t="s">
        <v>18</v>
      </c>
      <c r="EZ81" s="1" t="str">
        <f>"xlswrite('G:\Mi unidad\1. PROYECTOS TELLO 2022\SCM SPILL OVERS\outputs\pobreza\distancia_centro_salud\1%\simulacion_2\synthetic_control_spillover_outputs.xlsx',synthetic_control_sp_"&amp;$A22&amp;","&amp;$A22&amp;")"</f>
        <v>xlswrite('G:\Mi unidad\1. PROYECTOS TELLO 2022\SCM SPILL OVERS\outputs\pobreza\distancia_centro_salud\1%\simulacion_2\synthetic_control_spillover_outputs.xlsx',synthetic_control_sp_75,75)</v>
      </c>
      <c r="FG81" s="1" t="str">
        <f>"xlswrite('G:\Mi unidad\1. PROYECTOS TELLO 2022\SCM SPILL OVERS\outputs\pobreza\informalidad\1%\simulacion_2\synthetic_control_spillover_outputs.xlsx',synthetic_control_sp_"&amp;$A22&amp;","&amp;$A22&amp;")"</f>
        <v>xlswrite('G:\Mi unidad\1. PROYECTOS TELLO 2022\SCM SPILL OVERS\outputs\pobreza\informalidad\1%\simulacion_2\synthetic_control_spillover_outputs.xlsx',synthetic_control_sp_75,75)</v>
      </c>
      <c r="FM81" s="1" t="str">
        <f>"xlswrite('G:\Mi unidad\1. PROYECTOS TELLO 2022\SCM SPILL OVERS\outputs\pobreza\densidad\1%\simulacion_2\synthetic_control_spillover_outputs.xlsx',synthetic_control_sp_"&amp;$A22&amp;","&amp;$A22&amp;")"</f>
        <v>xlswrite('G:\Mi unidad\1. PROYECTOS TELLO 2022\SCM SPILL OVERS\outputs\pobreza\densidad\1%\simulacion_2\synthetic_control_spillover_outputs.xlsx',synthetic_control_sp_75,75)</v>
      </c>
      <c r="FT81" s="1" t="str">
        <f>"xlswrite('G:\Mi unidad\1. PROYECTOS TELLO 2022\SCM SPILL OVERS\outputs\pobreza\bajo_niv_educ\1%\simulacion_2\synthetic_control_spillover_outputs.xlsx',synthetic_control_sp_"&amp;$A22&amp;","&amp;$A22&amp;")"</f>
        <v>xlswrite('G:\Mi unidad\1. PROYECTOS TELLO 2022\SCM SPILL OVERS\outputs\pobreza\bajo_niv_educ\1%\simulacion_2\synthetic_control_spillover_outputs.xlsx',synthetic_control_sp_75,75)</v>
      </c>
      <c r="FZ81" s="1" t="str">
        <f>"xlswrite('G:\Mi unidad\1. PROYECTOS TELLO 2022\SCM SPILL OVERS\outputs\pobreza\bajo_ingreso\1%\simulacion_2\synthetic_control_spillover_outputs.xlsx',synthetic_control_sp_"&amp;$A22&amp;","&amp;$A22&amp;")"</f>
        <v>xlswrite('G:\Mi unidad\1. PROYECTOS TELLO 2022\SCM SPILL OVERS\outputs\pobreza\bajo_ingreso\1%\simulacion_2\synthetic_control_spillover_outputs.xlsx',synthetic_control_sp_75,75)</v>
      </c>
      <c r="GF81" s="1" t="str">
        <f>"xlswrite('G:\Mi unidad\1. PROYECTOS TELLO 2022\SCM SPILL OVERS\outputs\pobreza\densidad_g\1%\simulacion_2\synthetic_control_spillover_outputs.xlsx',synthetic_control_sp_"&amp;$A22&amp;","&amp;$A22&amp;")"</f>
        <v>xlswrite('G:\Mi unidad\1. PROYECTOS TELLO 2022\SCM SPILL OVERS\outputs\pobreza\densidad_g\1%\simulacion_2\synthetic_control_spillover_outputs.xlsx',synthetic_control_sp_75,75)</v>
      </c>
      <c r="GN81" s="1" t="str">
        <f>"xlswrite('G:\Mi unidad\1. PROYECTOS TELLO 2022\SCM SPILL OVERS\outputs\pobreza\alimentos\1%\simulacion_2\synthetic_control_spillover_outputs.xlsx',synthetic_control_sp_"&amp;$A22&amp;","&amp;$A22&amp;");"</f>
        <v>xlswrite('G:\Mi unidad\1. PROYECTOS TELLO 2022\SCM SPILL OVERS\outputs\pobreza\alimentos\1%\simulacion_2\synthetic_control_spillover_outputs.xlsx',synthetic_control_sp_75,75);</v>
      </c>
      <c r="GU81" s="1" t="str">
        <f>"xlswrite('G:\Mi unidad\1. PROYECTOS TELLO 2022\SCM SPILL OVERS\outputs\pobreza\jefe_hogar\1%\simulacion_2\synthetic_control_spillover_outputs.xlsx',synthetic_control_sp_"&amp;$A22&amp;","&amp;$A22&amp;");"</f>
        <v>xlswrite('G:\Mi unidad\1. PROYECTOS TELLO 2022\SCM SPILL OVERS\outputs\pobreza\jefe_hogar\1%\simulacion_2\synthetic_control_spillover_outputs.xlsx',synthetic_control_sp_75,75);</v>
      </c>
      <c r="HA81" s="1" t="str">
        <f>"xlswrite('G:\Mi unidad\1. PROYECTOS TELLO 2022\SCM SPILL OVERS\outputs\pobreza\mujeres\1%\simulacion_2\synthetic_control_spillover_outputs.xlsx',synthetic_control_sp_"&amp;$A22&amp;","&amp;$A22&amp;");"</f>
        <v>xlswrite('G:\Mi unidad\1. PROYECTOS TELLO 2022\SCM SPILL OVERS\outputs\pobreza\mujeres\1%\simulacion_2\synthetic_control_spillover_outputs.xlsx',synthetic_control_sp_75,75);</v>
      </c>
      <c r="HG81" s="1" t="str">
        <f>"xlswrite('G:\Mi unidad\1. PROYECTOS TELLO 2022\SCM SPILL OVERS\outputs\pobreza\criminalidad\1%\simulacion_2\synthetic_control_spillover_outputs.xlsx',synthetic_control_sp_"&amp;$A22&amp;","&amp;$A22&amp;");"</f>
        <v>xlswrite('G:\Mi unidad\1. PROYECTOS TELLO 2022\SCM SPILL OVERS\outputs\pobreza\criminalidad\1%\simulacion_2\synthetic_control_spillover_outputs.xlsx',synthetic_control_sp_75,75);</v>
      </c>
      <c r="HN81">
        <v>27</v>
      </c>
      <c r="HO81" t="str">
        <f>"    lb_vec_"&amp;HN81&amp;"(s) = lb_"&amp;HN81&amp;";"</f>
        <v xml:space="preserve">    lb_vec_27(s) = lb_27;</v>
      </c>
      <c r="HU81">
        <v>44</v>
      </c>
      <c r="HV81" t="str">
        <f>"spillover_test_"&amp;HU81&amp;" = zeros(1,S);"</f>
        <v>spillover_test_44 = zeros(1,S);</v>
      </c>
      <c r="IB81">
        <v>55</v>
      </c>
      <c r="IC81" t="str">
        <f>"xlswrite('G:\Mi unidad\1. PROYECTOS TELLO 2022\SCM SPILL OVERS\outputs\pobreza\bajo_niv_educ\1%\simulacion_2\output_tests.xlsx',spillover_test_"&amp;IB81&amp;"','sp_test_"&amp;IB81&amp;"');"</f>
        <v>xlswrite('G:\Mi unidad\1. PROYECTOS TELLO 2022\SCM SPILL OVERS\outputs\pobreza\bajo_niv_educ\1%\simulacion_2\output_tests.xlsx',spillover_test_55','sp_test_55');</v>
      </c>
      <c r="IP81">
        <v>55</v>
      </c>
      <c r="IQ81" t="str">
        <f>"xlswrite('G:\Mi unidad\1. PROYECTOS TELLO 2022\SCM SPILL OVERS\outputs\pobreza\bajo_ingreso\1%\simulacion_2\output_tests.xlsx',spillover_test_"&amp;IP81&amp;"','sp_test_"&amp;IP81&amp;"');"</f>
        <v>xlswrite('G:\Mi unidad\1. PROYECTOS TELLO 2022\SCM SPILL OVERS\outputs\pobreza\bajo_ingreso\1%\simulacion_2\output_tests.xlsx',spillover_test_55','sp_test_55');</v>
      </c>
      <c r="JB81">
        <v>55</v>
      </c>
      <c r="JC81" t="str">
        <f>"xlswrite('G:\Mi unidad\1. PROYECTOS TELLO 2022\SCM SPILL OVERS\outputs\pobreza\densidad\1%\simulacion_2\output_tests.xlsx',spillover_test_"&amp;JB81&amp;"','sp_test_"&amp;JB81&amp;"');"</f>
        <v>xlswrite('G:\Mi unidad\1. PROYECTOS TELLO 2022\SCM SPILL OVERS\outputs\pobreza\densidad\1%\simulacion_2\output_tests.xlsx',spillover_test_55','sp_test_55');</v>
      </c>
      <c r="JN81">
        <v>55</v>
      </c>
      <c r="JO81" t="str">
        <f>"xlswrite('G:\Mi unidad\1. PROYECTOS TELLO 2022\SCM SPILL OVERS\outputs\pobreza\densidad_g\1%\simulacion_2\output_tests.xlsx',spillover_test_"&amp;JN81&amp;"','sp_test_"&amp;JN81&amp;"');"</f>
        <v>xlswrite('G:\Mi unidad\1. PROYECTOS TELLO 2022\SCM SPILL OVERS\outputs\pobreza\densidad_g\1%\simulacion_2\output_tests.xlsx',spillover_test_55','sp_test_55');</v>
      </c>
      <c r="JZ81">
        <v>55</v>
      </c>
      <c r="KA81" t="str">
        <f>"xlswrite('G:\Mi unidad\1. PROYECTOS TELLO 2022\SCM SPILL OVERS\outputs\pobreza\distancia_centro_salud\1%\simulacion_2\output_tests.xlsx',spillover_test_"&amp;JZ81&amp;"','sp_test_"&amp;JZ81&amp;"');"</f>
        <v>xlswrite('G:\Mi unidad\1. PROYECTOS TELLO 2022\SCM SPILL OVERS\outputs\pobreza\distancia_centro_salud\1%\simulacion_2\output_tests.xlsx',spillover_test_55','sp_test_55');</v>
      </c>
      <c r="KM81">
        <v>55</v>
      </c>
      <c r="KN81" t="str">
        <f>"xlswrite('G:\Mi unidad\1. PROYECTOS TELLO 2022\SCM SPILL OVERS\outputs\pobreza\informalidad\1%\simulacion_2\output_tests.xlsx',spillover_test_"&amp;KM81&amp;"','sp_test_"&amp;KM81&amp;"');"</f>
        <v>xlswrite('G:\Mi unidad\1. PROYECTOS TELLO 2022\SCM SPILL OVERS\outputs\pobreza\informalidad\1%\simulacion_2\output_tests.xlsx',spillover_test_55','sp_test_55');</v>
      </c>
      <c r="KZ81">
        <v>55</v>
      </c>
      <c r="LA81" t="str">
        <f>"xlswrite('G:\Mi unidad\1. PROYECTOS TELLO 2022\SCM SPILL OVERS\outputs\pobreza\alimentos\1%\simulacion_2\output_tests.xlsx',spillover_test_"&amp;KZ81&amp;"','sp_test_"&amp;KZ81&amp;"');"</f>
        <v>xlswrite('G:\Mi unidad\1. PROYECTOS TELLO 2022\SCM SPILL OVERS\outputs\pobreza\alimentos\1%\simulacion_2\output_tests.xlsx',spillover_test_55','sp_test_55');</v>
      </c>
      <c r="LG81">
        <v>55</v>
      </c>
      <c r="LH81" t="str">
        <f>"xlswrite('G:\Mi unidad\1. PROYECTOS TELLO 2022\SCM SPILL OVERS\outputs\pobreza\jefe_hogar\1%\simulacion_2\output_tests.xlsx',spillover_test_"&amp;LG81&amp;"','sp_test_"&amp;LG81&amp;"');"</f>
        <v>xlswrite('G:\Mi unidad\1. PROYECTOS TELLO 2022\SCM SPILL OVERS\outputs\pobreza\jefe_hogar\1%\simulacion_2\output_tests.xlsx',spillover_test_55','sp_test_55');</v>
      </c>
      <c r="LN81">
        <v>55</v>
      </c>
      <c r="LO81" t="str">
        <f>"xlswrite('G:\Mi unidad\1. PROYECTOS TELLO 2022\SCM SPILL OVERS\outputs\pobreza\mujeres\1%\simulacion_2\output_tests.xlsx',spillover_test_"&amp;LN81&amp;"','sp_test_"&amp;LN81&amp;"');"</f>
        <v>xlswrite('G:\Mi unidad\1. PROYECTOS TELLO 2022\SCM SPILL OVERS\outputs\pobreza\mujeres\1%\simulacion_2\output_tests.xlsx',spillover_test_55','sp_test_55');</v>
      </c>
      <c r="LZ81">
        <v>55</v>
      </c>
      <c r="MA81" t="str">
        <f>"xlswrite('G:\Mi unidad\1. PROYECTOS TELLO 2022\SCM SPILL OVERS\outputs\pobreza\criminalidad\1%\simulacion_2\output_tests.xlsx',spillover_test_"&amp;LZ81&amp;"','sp_test_"&amp;LZ81&amp;"');"</f>
        <v>xlswrite('G:\Mi unidad\1. PROYECTOS TELLO 2022\SCM SPILL OVERS\outputs\pobreza\criminalidad\1%\simulacion_2\output_tests.xlsx',spillover_test_55','sp_test_55');</v>
      </c>
    </row>
    <row r="82" spans="64:339" x14ac:dyDescent="0.3">
      <c r="BL82">
        <v>57</v>
      </c>
      <c r="BM82" s="1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237</v>
      </c>
      <c r="CV82">
        <v>57</v>
      </c>
      <c r="CW82" t="s">
        <v>238</v>
      </c>
      <c r="DA82">
        <v>57</v>
      </c>
      <c r="DB82" t="s">
        <v>238</v>
      </c>
      <c r="DF82">
        <v>57</v>
      </c>
      <c r="DG82" t="s">
        <v>238</v>
      </c>
      <c r="EA82">
        <v>39</v>
      </c>
      <c r="EB82" s="3" t="str">
        <f>"%PROVINCIA "&amp;EA82</f>
        <v>%PROVINCIA 39</v>
      </c>
      <c r="EZ82" s="1" t="str">
        <f>"xlswrite('G:\Mi unidad\1. PROYECTOS TELLO 2022\SCM SPILL OVERS\outputs\pobreza\distancia_centro_salud\1%\simulacion_2\synthetic_control_spillover_outputs.xlsx',synthetic_control_sp_"&amp;$A23&amp;","&amp;$A23&amp;")"</f>
        <v>xlswrite('G:\Mi unidad\1. PROYECTOS TELLO 2022\SCM SPILL OVERS\outputs\pobreza\distancia_centro_salud\1%\simulacion_2\synthetic_control_spillover_outputs.xlsx',synthetic_control_sp_76,76)</v>
      </c>
      <c r="FG82" s="1" t="str">
        <f>"xlswrite('G:\Mi unidad\1. PROYECTOS TELLO 2022\SCM SPILL OVERS\outputs\pobreza\informalidad\1%\simulacion_2\synthetic_control_spillover_outputs.xlsx',synthetic_control_sp_"&amp;$A23&amp;","&amp;$A23&amp;")"</f>
        <v>xlswrite('G:\Mi unidad\1. PROYECTOS TELLO 2022\SCM SPILL OVERS\outputs\pobreza\informalidad\1%\simulacion_2\synthetic_control_spillover_outputs.xlsx',synthetic_control_sp_76,76)</v>
      </c>
      <c r="FM82" s="1" t="str">
        <f>"xlswrite('G:\Mi unidad\1. PROYECTOS TELLO 2022\SCM SPILL OVERS\outputs\pobreza\densidad\1%\simulacion_2\synthetic_control_spillover_outputs.xlsx',synthetic_control_sp_"&amp;$A23&amp;","&amp;$A23&amp;")"</f>
        <v>xlswrite('G:\Mi unidad\1. PROYECTOS TELLO 2022\SCM SPILL OVERS\outputs\pobreza\densidad\1%\simulacion_2\synthetic_control_spillover_outputs.xlsx',synthetic_control_sp_76,76)</v>
      </c>
      <c r="FT82" s="1" t="str">
        <f>"xlswrite('G:\Mi unidad\1. PROYECTOS TELLO 2022\SCM SPILL OVERS\outputs\pobreza\bajo_niv_educ\1%\simulacion_2\synthetic_control_spillover_outputs.xlsx',synthetic_control_sp_"&amp;$A23&amp;","&amp;$A23&amp;")"</f>
        <v>xlswrite('G:\Mi unidad\1. PROYECTOS TELLO 2022\SCM SPILL OVERS\outputs\pobreza\bajo_niv_educ\1%\simulacion_2\synthetic_control_spillover_outputs.xlsx',synthetic_control_sp_76,76)</v>
      </c>
      <c r="FZ82" s="1" t="str">
        <f>"xlswrite('G:\Mi unidad\1. PROYECTOS TELLO 2022\SCM SPILL OVERS\outputs\pobreza\bajo_ingreso\1%\simulacion_2\synthetic_control_spillover_outputs.xlsx',synthetic_control_sp_"&amp;$A23&amp;","&amp;$A23&amp;")"</f>
        <v>xlswrite('G:\Mi unidad\1. PROYECTOS TELLO 2022\SCM SPILL OVERS\outputs\pobreza\bajo_ingreso\1%\simulacion_2\synthetic_control_spillover_outputs.xlsx',synthetic_control_sp_76,76)</v>
      </c>
      <c r="GF82" s="1" t="str">
        <f>"xlswrite('G:\Mi unidad\1. PROYECTOS TELLO 2022\SCM SPILL OVERS\outputs\pobreza\densidad_g\1%\simulacion_2\synthetic_control_spillover_outputs.xlsx',synthetic_control_sp_"&amp;$A23&amp;","&amp;$A23&amp;")"</f>
        <v>xlswrite('G:\Mi unidad\1. PROYECTOS TELLO 2022\SCM SPILL OVERS\outputs\pobreza\densidad_g\1%\simulacion_2\synthetic_control_spillover_outputs.xlsx',synthetic_control_sp_76,76)</v>
      </c>
      <c r="GN82" s="1" t="str">
        <f>"xlswrite('G:\Mi unidad\1. PROYECTOS TELLO 2022\SCM SPILL OVERS\outputs\pobreza\alimentos\1%\simulacion_2\synthetic_control_spillover_outputs.xlsx',synthetic_control_sp_"&amp;$A23&amp;","&amp;$A23&amp;");"</f>
        <v>xlswrite('G:\Mi unidad\1. PROYECTOS TELLO 2022\SCM SPILL OVERS\outputs\pobreza\alimentos\1%\simulacion_2\synthetic_control_spillover_outputs.xlsx',synthetic_control_sp_76,76);</v>
      </c>
      <c r="GU82" s="1" t="str">
        <f>"xlswrite('G:\Mi unidad\1. PROYECTOS TELLO 2022\SCM SPILL OVERS\outputs\pobreza\jefe_hogar\1%\simulacion_2\synthetic_control_spillover_outputs.xlsx',synthetic_control_sp_"&amp;$A23&amp;","&amp;$A23&amp;");"</f>
        <v>xlswrite('G:\Mi unidad\1. PROYECTOS TELLO 2022\SCM SPILL OVERS\outputs\pobreza\jefe_hogar\1%\simulacion_2\synthetic_control_spillover_outputs.xlsx',synthetic_control_sp_76,76);</v>
      </c>
      <c r="HA82" s="1" t="str">
        <f>"xlswrite('G:\Mi unidad\1. PROYECTOS TELLO 2022\SCM SPILL OVERS\outputs\pobreza\mujeres\1%\simulacion_2\synthetic_control_spillover_outputs.xlsx',synthetic_control_sp_"&amp;$A23&amp;","&amp;$A23&amp;");"</f>
        <v>xlswrite('G:\Mi unidad\1. PROYECTOS TELLO 2022\SCM SPILL OVERS\outputs\pobreza\mujeres\1%\simulacion_2\synthetic_control_spillover_outputs.xlsx',synthetic_control_sp_76,76);</v>
      </c>
      <c r="HG82" s="1" t="str">
        <f>"xlswrite('G:\Mi unidad\1. PROYECTOS TELLO 2022\SCM SPILL OVERS\outputs\pobreza\criminalidad\1%\simulacion_2\synthetic_control_spillover_outputs.xlsx',synthetic_control_sp_"&amp;$A23&amp;","&amp;$A23&amp;");"</f>
        <v>xlswrite('G:\Mi unidad\1. PROYECTOS TELLO 2022\SCM SPILL OVERS\outputs\pobreza\criminalidad\1%\simulacion_2\synthetic_control_spillover_outputs.xlsx',synthetic_control_sp_76,76);</v>
      </c>
      <c r="HN82">
        <v>27</v>
      </c>
      <c r="HO82" t="str">
        <f>"    ub_vec_"&amp;HN82&amp;"(s) = ub_"&amp;HN81&amp;";"</f>
        <v xml:space="preserve">    ub_vec_27(s) = ub_27;</v>
      </c>
      <c r="HU82">
        <v>44</v>
      </c>
      <c r="HV82" t="s">
        <v>35</v>
      </c>
      <c r="IB82">
        <v>57</v>
      </c>
      <c r="IC82" t="str">
        <f>"xlswrite('G:\Mi unidad\1. PROYECTOS TELLO 2022\SCM SPILL OVERS\outputs\pobreza\bajo_niv_educ\1%\simulacion_2\output_tests.xlsx',lb_vec_"&amp;IB82&amp;"','lb_vec_"&amp;IB82&amp;"');"</f>
        <v>xlswrite('G:\Mi unidad\1. PROYECTOS TELLO 2022\SCM SPILL OVERS\outputs\pobreza\bajo_niv_educ\1%\simulacion_2\output_tests.xlsx',lb_vec_57','lb_vec_57');</v>
      </c>
      <c r="IP82">
        <v>57</v>
      </c>
      <c r="IQ82" t="str">
        <f>"xlswrite('G:\Mi unidad\1. PROYECTOS TELLO 2022\SCM SPILL OVERS\outputs\pobreza\bajo_ingreso\1%\simulacion_2\output_tests.xlsx',lb_vec_"&amp;IP82&amp;"','lb_vec_"&amp;IP82&amp;"');"</f>
        <v>xlswrite('G:\Mi unidad\1. PROYECTOS TELLO 2022\SCM SPILL OVERS\outputs\pobreza\bajo_ingreso\1%\simulacion_2\output_tests.xlsx',lb_vec_57','lb_vec_57');</v>
      </c>
      <c r="JB82">
        <v>57</v>
      </c>
      <c r="JC82" t="str">
        <f>"xlswrite('G:\Mi unidad\1. PROYECTOS TELLO 2022\SCM SPILL OVERS\outputs\pobreza\densidad\1%\simulacion_2\output_tests.xlsx',lb_vec_"&amp;JB82&amp;"','lb_vec_"&amp;JB82&amp;"');"</f>
        <v>xlswrite('G:\Mi unidad\1. PROYECTOS TELLO 2022\SCM SPILL OVERS\outputs\pobreza\densidad\1%\simulacion_2\output_tests.xlsx',lb_vec_57','lb_vec_57');</v>
      </c>
      <c r="JN82">
        <v>57</v>
      </c>
      <c r="JO82" t="str">
        <f>"xlswrite('G:\Mi unidad\1. PROYECTOS TELLO 2022\SCM SPILL OVERS\outputs\pobreza\densidad_g\1%\simulacion_2\output_tests.xlsx',lb_vec_"&amp;JN82&amp;"','lb_vec_"&amp;JN82&amp;"');"</f>
        <v>xlswrite('G:\Mi unidad\1. PROYECTOS TELLO 2022\SCM SPILL OVERS\outputs\pobreza\densidad_g\1%\simulacion_2\output_tests.xlsx',lb_vec_57','lb_vec_57');</v>
      </c>
      <c r="JZ82">
        <v>57</v>
      </c>
      <c r="KA82" t="str">
        <f>"xlswrite('G:\Mi unidad\1. PROYECTOS TELLO 2022\SCM SPILL OVERS\outputs\pobreza\distancia_centro_salud\1%\simulacion_2\output_tests.xlsx',lb_vec_"&amp;JZ82&amp;"','lb_vec_"&amp;JZ82&amp;"');"</f>
        <v>xlswrite('G:\Mi unidad\1. PROYECTOS TELLO 2022\SCM SPILL OVERS\outputs\pobreza\distancia_centro_salud\1%\simulacion_2\output_tests.xlsx',lb_vec_57','lb_vec_57');</v>
      </c>
      <c r="KM82">
        <v>57</v>
      </c>
      <c r="KN82" t="str">
        <f>"xlswrite('G:\Mi unidad\1. PROYECTOS TELLO 2022\SCM SPILL OVERS\outputs\pobreza\informalidad\1%\simulacion_2\output_tests.xlsx',lb_vec_"&amp;KM82&amp;"','lb_vec_"&amp;KM82&amp;"');"</f>
        <v>xlswrite('G:\Mi unidad\1. PROYECTOS TELLO 2022\SCM SPILL OVERS\outputs\pobreza\informalidad\1%\simulacion_2\output_tests.xlsx',lb_vec_57','lb_vec_57');</v>
      </c>
      <c r="KZ82">
        <v>57</v>
      </c>
      <c r="LA82" t="str">
        <f>"xlswrite('G:\Mi unidad\1. PROYECTOS TELLO 2022\SCM SPILL OVERS\outputs\pobreza\alimentos\1%\simulacion_2\output_tests.xlsx',lb_vec_"&amp;KZ82&amp;"','lb_vec_"&amp;KZ82&amp;"');"</f>
        <v>xlswrite('G:\Mi unidad\1. PROYECTOS TELLO 2022\SCM SPILL OVERS\outputs\pobreza\alimentos\1%\simulacion_2\output_tests.xlsx',lb_vec_57','lb_vec_57');</v>
      </c>
      <c r="LG82">
        <v>57</v>
      </c>
      <c r="LH82" t="str">
        <f>"xlswrite('G:\Mi unidad\1. PROYECTOS TELLO 2022\SCM SPILL OVERS\outputs\pobreza\jefe_hogar\1%\simulacion_2\output_tests.xlsx',lb_vec_"&amp;LG82&amp;"','lb_vec_"&amp;LG82&amp;"');"</f>
        <v>xlswrite('G:\Mi unidad\1. PROYECTOS TELLO 2022\SCM SPILL OVERS\outputs\pobreza\jefe_hogar\1%\simulacion_2\output_tests.xlsx',lb_vec_57','lb_vec_57');</v>
      </c>
      <c r="LN82">
        <v>57</v>
      </c>
      <c r="LO82" t="str">
        <f>"xlswrite('G:\Mi unidad\1. PROYECTOS TELLO 2022\SCM SPILL OVERS\outputs\pobreza\mujeres\1%\simulacion_2\output_tests.xlsx',lb_vec_"&amp;LN82&amp;"','lb_vec_"&amp;LN82&amp;"');"</f>
        <v>xlswrite('G:\Mi unidad\1. PROYECTOS TELLO 2022\SCM SPILL OVERS\outputs\pobreza\mujeres\1%\simulacion_2\output_tests.xlsx',lb_vec_57','lb_vec_57');</v>
      </c>
      <c r="LZ82">
        <v>57</v>
      </c>
      <c r="MA82" t="str">
        <f>"xlswrite('G:\Mi unidad\1. PROYECTOS TELLO 2022\SCM SPILL OVERS\outputs\pobreza\criminalidad\1%\simulacion_2\output_tests.xlsx',lb_vec_"&amp;LZ82&amp;"','lb_vec_"&amp;LZ82&amp;"');"</f>
        <v>xlswrite('G:\Mi unidad\1. PROYECTOS TELLO 2022\SCM SPILL OVERS\outputs\pobreza\criminalidad\1%\simulacion_2\output_tests.xlsx',lb_vec_57','lb_vec_57');</v>
      </c>
    </row>
    <row r="83" spans="64:339" x14ac:dyDescent="0.3">
      <c r="BL83">
        <v>57</v>
      </c>
      <c r="BM83" s="1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235</v>
      </c>
      <c r="CV83">
        <v>57</v>
      </c>
      <c r="CW83" t="s">
        <v>239</v>
      </c>
      <c r="DA83">
        <v>57</v>
      </c>
      <c r="DB83" t="s">
        <v>239</v>
      </c>
      <c r="DF83">
        <v>57</v>
      </c>
      <c r="DG83" t="s">
        <v>239</v>
      </c>
      <c r="EA83">
        <v>39</v>
      </c>
      <c r="EB83" s="3" t="s">
        <v>17</v>
      </c>
      <c r="EZ83" s="1" t="str">
        <f>"xlswrite('G:\Mi unidad\1. PROYECTOS TELLO 2022\SCM SPILL OVERS\outputs\pobreza\distancia_centro_salud\1%\simulacion_2\synthetic_control_spillover_outputs.xlsx',synthetic_control_sp_"&amp;$A24&amp;","&amp;$A24&amp;")"</f>
        <v>xlswrite('G:\Mi unidad\1. PROYECTOS TELLO 2022\SCM SPILL OVERS\outputs\pobreza\distancia_centro_salud\1%\simulacion_2\synthetic_control_spillover_outputs.xlsx',synthetic_control_sp_77,77)</v>
      </c>
      <c r="FG83" s="1" t="str">
        <f>"xlswrite('G:\Mi unidad\1. PROYECTOS TELLO 2022\SCM SPILL OVERS\outputs\pobreza\informalidad\1%\simulacion_2\synthetic_control_spillover_outputs.xlsx',synthetic_control_sp_"&amp;$A24&amp;","&amp;$A24&amp;")"</f>
        <v>xlswrite('G:\Mi unidad\1. PROYECTOS TELLO 2022\SCM SPILL OVERS\outputs\pobreza\informalidad\1%\simulacion_2\synthetic_control_spillover_outputs.xlsx',synthetic_control_sp_77,77)</v>
      </c>
      <c r="FM83" s="1" t="str">
        <f>"xlswrite('G:\Mi unidad\1. PROYECTOS TELLO 2022\SCM SPILL OVERS\outputs\pobreza\densidad\1%\simulacion_2\synthetic_control_spillover_outputs.xlsx',synthetic_control_sp_"&amp;$A24&amp;","&amp;$A24&amp;")"</f>
        <v>xlswrite('G:\Mi unidad\1. PROYECTOS TELLO 2022\SCM SPILL OVERS\outputs\pobreza\densidad\1%\simulacion_2\synthetic_control_spillover_outputs.xlsx',synthetic_control_sp_77,77)</v>
      </c>
      <c r="FT83" s="1" t="str">
        <f>"xlswrite('G:\Mi unidad\1. PROYECTOS TELLO 2022\SCM SPILL OVERS\outputs\pobreza\bajo_niv_educ\1%\simulacion_2\synthetic_control_spillover_outputs.xlsx',synthetic_control_sp_"&amp;$A24&amp;","&amp;$A24&amp;")"</f>
        <v>xlswrite('G:\Mi unidad\1. PROYECTOS TELLO 2022\SCM SPILL OVERS\outputs\pobreza\bajo_niv_educ\1%\simulacion_2\synthetic_control_spillover_outputs.xlsx',synthetic_control_sp_77,77)</v>
      </c>
      <c r="FZ83" s="1" t="str">
        <f>"xlswrite('G:\Mi unidad\1. PROYECTOS TELLO 2022\SCM SPILL OVERS\outputs\pobreza\bajo_ingreso\1%\simulacion_2\synthetic_control_spillover_outputs.xlsx',synthetic_control_sp_"&amp;$A24&amp;","&amp;$A24&amp;")"</f>
        <v>xlswrite('G:\Mi unidad\1. PROYECTOS TELLO 2022\SCM SPILL OVERS\outputs\pobreza\bajo_ingreso\1%\simulacion_2\synthetic_control_spillover_outputs.xlsx',synthetic_control_sp_77,77)</v>
      </c>
      <c r="GF83" s="1" t="str">
        <f>"xlswrite('G:\Mi unidad\1. PROYECTOS TELLO 2022\SCM SPILL OVERS\outputs\pobreza\densidad_g\1%\simulacion_2\synthetic_control_spillover_outputs.xlsx',synthetic_control_sp_"&amp;$A24&amp;","&amp;$A24&amp;")"</f>
        <v>xlswrite('G:\Mi unidad\1. PROYECTOS TELLO 2022\SCM SPILL OVERS\outputs\pobreza\densidad_g\1%\simulacion_2\synthetic_control_spillover_outputs.xlsx',synthetic_control_sp_77,77)</v>
      </c>
      <c r="GN83" s="1" t="str">
        <f>"xlswrite('G:\Mi unidad\1. PROYECTOS TELLO 2022\SCM SPILL OVERS\outputs\pobreza\alimentos\1%\simulacion_2\synthetic_control_spillover_outputs.xlsx',synthetic_control_sp_"&amp;$A24&amp;","&amp;$A24&amp;");"</f>
        <v>xlswrite('G:\Mi unidad\1. PROYECTOS TELLO 2022\SCM SPILL OVERS\outputs\pobreza\alimentos\1%\simulacion_2\synthetic_control_spillover_outputs.xlsx',synthetic_control_sp_77,77);</v>
      </c>
      <c r="GU83" s="1" t="str">
        <f>"xlswrite('G:\Mi unidad\1. PROYECTOS TELLO 2022\SCM SPILL OVERS\outputs\pobreza\jefe_hogar\1%\simulacion_2\synthetic_control_spillover_outputs.xlsx',synthetic_control_sp_"&amp;$A24&amp;","&amp;$A24&amp;");"</f>
        <v>xlswrite('G:\Mi unidad\1. PROYECTOS TELLO 2022\SCM SPILL OVERS\outputs\pobreza\jefe_hogar\1%\simulacion_2\synthetic_control_spillover_outputs.xlsx',synthetic_control_sp_77,77);</v>
      </c>
      <c r="HA83" s="1" t="str">
        <f>"xlswrite('G:\Mi unidad\1. PROYECTOS TELLO 2022\SCM SPILL OVERS\outputs\pobreza\mujeres\1%\simulacion_2\synthetic_control_spillover_outputs.xlsx',synthetic_control_sp_"&amp;$A24&amp;","&amp;$A24&amp;");"</f>
        <v>xlswrite('G:\Mi unidad\1. PROYECTOS TELLO 2022\SCM SPILL OVERS\outputs\pobreza\mujeres\1%\simulacion_2\synthetic_control_spillover_outputs.xlsx',synthetic_control_sp_77,77);</v>
      </c>
      <c r="HG83" s="1" t="str">
        <f>"xlswrite('G:\Mi unidad\1. PROYECTOS TELLO 2022\SCM SPILL OVERS\outputs\pobreza\criminalidad\1%\simulacion_2\synthetic_control_spillover_outputs.xlsx',synthetic_control_sp_"&amp;$A24&amp;","&amp;$A24&amp;");"</f>
        <v>xlswrite('G:\Mi unidad\1. PROYECTOS TELLO 2022\SCM SPILL OVERS\outputs\pobreza\criminalidad\1%\simulacion_2\synthetic_control_spillover_outputs.xlsx',synthetic_control_sp_77,77);</v>
      </c>
      <c r="HN83">
        <v>27</v>
      </c>
      <c r="HO83" t="s">
        <v>18</v>
      </c>
      <c r="HU83">
        <v>44</v>
      </c>
      <c r="HV83" t="s">
        <v>36</v>
      </c>
      <c r="IB83">
        <v>57</v>
      </c>
      <c r="IC83" t="str">
        <f>"xlswrite('G:\Mi unidad\1. PROYECTOS TELLO 2022\SCM SPILL OVERS\outputs\pobreza\bajo_niv_educ\1%\simulacion_2\output_tests.xlsx',ub_vec_"&amp;IB83&amp;"','ub_vec_"&amp;IB83&amp;"');"</f>
        <v>xlswrite('G:\Mi unidad\1. PROYECTOS TELLO 2022\SCM SPILL OVERS\outputs\pobreza\bajo_niv_educ\1%\simulacion_2\output_tests.xlsx',ub_vec_57','ub_vec_57');</v>
      </c>
      <c r="IP83">
        <v>57</v>
      </c>
      <c r="IQ83" t="str">
        <f>"xlswrite('G:\Mi unidad\1. PROYECTOS TELLO 2022\SCM SPILL OVERS\outputs\pobreza\bajo_ingreso\1%\simulacion_2\output_tests.xlsx',ub_vec_"&amp;IP83&amp;"','ub_vec_"&amp;IP83&amp;"');"</f>
        <v>xlswrite('G:\Mi unidad\1. PROYECTOS TELLO 2022\SCM SPILL OVERS\outputs\pobreza\bajo_ingreso\1%\simulacion_2\output_tests.xlsx',ub_vec_57','ub_vec_57');</v>
      </c>
      <c r="JB83">
        <v>57</v>
      </c>
      <c r="JC83" t="str">
        <f>"xlswrite('G:\Mi unidad\1. PROYECTOS TELLO 2022\SCM SPILL OVERS\outputs\pobreza\densidad\1%\simulacion_2\output_tests.xlsx',ub_vec_"&amp;JB83&amp;"','ub_vec_"&amp;JB83&amp;"');"</f>
        <v>xlswrite('G:\Mi unidad\1. PROYECTOS TELLO 2022\SCM SPILL OVERS\outputs\pobreza\densidad\1%\simulacion_2\output_tests.xlsx',ub_vec_57','ub_vec_57');</v>
      </c>
      <c r="JN83">
        <v>57</v>
      </c>
      <c r="JO83" t="str">
        <f>"xlswrite('G:\Mi unidad\1. PROYECTOS TELLO 2022\SCM SPILL OVERS\outputs\pobreza\densidad_g\1%\simulacion_2\output_tests.xlsx',ub_vec_"&amp;JN83&amp;"','ub_vec_"&amp;JN83&amp;"');"</f>
        <v>xlswrite('G:\Mi unidad\1. PROYECTOS TELLO 2022\SCM SPILL OVERS\outputs\pobreza\densidad_g\1%\simulacion_2\output_tests.xlsx',ub_vec_57','ub_vec_57');</v>
      </c>
      <c r="JZ83">
        <v>57</v>
      </c>
      <c r="KA83" t="str">
        <f>"xlswrite('G:\Mi unidad\1. PROYECTOS TELLO 2022\SCM SPILL OVERS\outputs\pobreza\distancia_centro_salud\1%\simulacion_2\output_tests.xlsx',ub_vec_"&amp;JZ83&amp;"','ub_vec_"&amp;JZ83&amp;"');"</f>
        <v>xlswrite('G:\Mi unidad\1. PROYECTOS TELLO 2022\SCM SPILL OVERS\outputs\pobreza\distancia_centro_salud\1%\simulacion_2\output_tests.xlsx',ub_vec_57','ub_vec_57');</v>
      </c>
      <c r="KM83">
        <v>57</v>
      </c>
      <c r="KN83" t="str">
        <f>"xlswrite('G:\Mi unidad\1. PROYECTOS TELLO 2022\SCM SPILL OVERS\outputs\pobreza\informalidad\1%\simulacion_2\output_tests.xlsx',ub_vec_"&amp;KM83&amp;"','ub_vec_"&amp;KM83&amp;"');"</f>
        <v>xlswrite('G:\Mi unidad\1. PROYECTOS TELLO 2022\SCM SPILL OVERS\outputs\pobreza\informalidad\1%\simulacion_2\output_tests.xlsx',ub_vec_57','ub_vec_57');</v>
      </c>
      <c r="KZ83">
        <v>57</v>
      </c>
      <c r="LA83" t="str">
        <f>"xlswrite('G:\Mi unidad\1. PROYECTOS TELLO 2022\SCM SPILL OVERS\outputs\pobreza\alimentos\1%\simulacion_2\output_tests.xlsx',ub_vec_"&amp;KZ83&amp;"','ub_vec_"&amp;KZ83&amp;"');"</f>
        <v>xlswrite('G:\Mi unidad\1. PROYECTOS TELLO 2022\SCM SPILL OVERS\outputs\pobreza\alimentos\1%\simulacion_2\output_tests.xlsx',ub_vec_57','ub_vec_57');</v>
      </c>
      <c r="LG83">
        <v>57</v>
      </c>
      <c r="LH83" t="str">
        <f>"xlswrite('G:\Mi unidad\1. PROYECTOS TELLO 2022\SCM SPILL OVERS\outputs\pobreza\jefe_hogar\1%\simulacion_2\output_tests.xlsx',ub_vec_"&amp;LG83&amp;"','ub_vec_"&amp;LG83&amp;"');"</f>
        <v>xlswrite('G:\Mi unidad\1. PROYECTOS TELLO 2022\SCM SPILL OVERS\outputs\pobreza\jefe_hogar\1%\simulacion_2\output_tests.xlsx',ub_vec_57','ub_vec_57');</v>
      </c>
      <c r="LN83">
        <v>57</v>
      </c>
      <c r="LO83" t="str">
        <f>"xlswrite('G:\Mi unidad\1. PROYECTOS TELLO 2022\SCM SPILL OVERS\outputs\pobreza\mujeres\1%\simulacion_2\output_tests.xlsx',ub_vec_"&amp;LN83&amp;"','ub_vec_"&amp;LN83&amp;"');"</f>
        <v>xlswrite('G:\Mi unidad\1. PROYECTOS TELLO 2022\SCM SPILL OVERS\outputs\pobreza\mujeres\1%\simulacion_2\output_tests.xlsx',ub_vec_57','ub_vec_57');</v>
      </c>
      <c r="LZ83">
        <v>57</v>
      </c>
      <c r="MA83" t="str">
        <f>"xlswrite('G:\Mi unidad\1. PROYECTOS TELLO 2022\SCM SPILL OVERS\outputs\pobreza\criminalidad\1%\simulacion_2\output_tests.xlsx',ub_vec_"&amp;LZ83&amp;"','ub_vec_"&amp;LZ83&amp;"');"</f>
        <v>xlswrite('G:\Mi unidad\1. PROYECTOS TELLO 2022\SCM SPILL OVERS\outputs\pobreza\criminalidad\1%\simulacion_2\output_tests.xlsx',ub_vec_57','ub_vec_57');</v>
      </c>
    </row>
    <row r="84" spans="64:339" x14ac:dyDescent="0.3">
      <c r="BL84">
        <v>57</v>
      </c>
      <c r="BM84" s="1" t="str">
        <f>"A_"&amp;BL82&amp;"(:,ind_"&amp;BL82&amp;" == 0) = [];"</f>
        <v>A_57(:,ind_57 == 0) = [];</v>
      </c>
      <c r="BR84">
        <v>57</v>
      </c>
      <c r="BS84" s="1" t="str">
        <f>"ind_"&amp;BR82&amp;" = xlsread('spillover_bajo_niv_educ_"&amp;BR82&amp;".xlsx')"</f>
        <v>ind_57 = xlsread('spillover_bajo_niv_educ_57.xlsx')</v>
      </c>
      <c r="BX84">
        <v>57</v>
      </c>
      <c r="BY84" s="1" t="str">
        <f>"ind_"&amp;BX82&amp;" = xlsread('spillover_bajo_ingreso_"&amp;BX82&amp;".xlsx')"</f>
        <v>ind_57 = xlsread('spillover_bajo_ingreso_57.xlsx')</v>
      </c>
      <c r="CD84">
        <v>57</v>
      </c>
      <c r="CE84" s="1" t="str">
        <f>"ind_"&amp;CD82&amp;" = xlsread('spillover_densidad_"&amp;CD82&amp;".xlsx')"</f>
        <v>ind_57 = xlsread('spillover_densidad_57.xlsx')</v>
      </c>
      <c r="CJ84">
        <v>57</v>
      </c>
      <c r="CK84" s="1" t="str">
        <f>"ind_"&amp;CJ82&amp;" = xlsread('spillover_tiempo_cs_"&amp;CJ82&amp;".xlsx')"</f>
        <v>ind_57 = xlsread('spillover_tiempo_cs_57.xlsx')</v>
      </c>
      <c r="CQ84">
        <v>57</v>
      </c>
      <c r="CR84" t="s">
        <v>236</v>
      </c>
      <c r="CV84">
        <v>57</v>
      </c>
      <c r="CW84" t="s">
        <v>240</v>
      </c>
      <c r="DA84">
        <v>57</v>
      </c>
      <c r="DB84" t="s">
        <v>241</v>
      </c>
      <c r="DF84">
        <v>57</v>
      </c>
      <c r="DG84" t="s">
        <v>242</v>
      </c>
      <c r="EA84">
        <v>39</v>
      </c>
      <c r="EB84" s="1" t="str">
        <f>"Y_Ts_"&amp;EA84&amp;" = Y_"&amp;EA84&amp;"(:,T+s);"</f>
        <v>Y_Ts_39 = Y_39(:,T+s);</v>
      </c>
      <c r="EZ84" s="1" t="str">
        <f>"xlswrite('G:\Mi unidad\1. PROYECTOS TELLO 2022\SCM SPILL OVERS\outputs\pobreza\distancia_centro_salud\1%\simulacion_2\synthetic_control_spillover_outputs.xlsx',synthetic_control_sp_"&amp;$A25&amp;","&amp;$A25&amp;")"</f>
        <v>xlswrite('G:\Mi unidad\1. PROYECTOS TELLO 2022\SCM SPILL OVERS\outputs\pobreza\distancia_centro_salud\1%\simulacion_2\synthetic_control_spillover_outputs.xlsx',synthetic_control_sp_78,78)</v>
      </c>
      <c r="FG84" s="1" t="str">
        <f>"xlswrite('G:\Mi unidad\1. PROYECTOS TELLO 2022\SCM SPILL OVERS\outputs\pobreza\informalidad\1%\simulacion_2\synthetic_control_spillover_outputs.xlsx',synthetic_control_sp_"&amp;$A25&amp;","&amp;$A25&amp;")"</f>
        <v>xlswrite('G:\Mi unidad\1. PROYECTOS TELLO 2022\SCM SPILL OVERS\outputs\pobreza\informalidad\1%\simulacion_2\synthetic_control_spillover_outputs.xlsx',synthetic_control_sp_78,78)</v>
      </c>
      <c r="FM84" s="1" t="str">
        <f>"xlswrite('G:\Mi unidad\1. PROYECTOS TELLO 2022\SCM SPILL OVERS\outputs\pobreza\densidad\1%\simulacion_2\synthetic_control_spillover_outputs.xlsx',synthetic_control_sp_"&amp;$A25&amp;","&amp;$A25&amp;")"</f>
        <v>xlswrite('G:\Mi unidad\1. PROYECTOS TELLO 2022\SCM SPILL OVERS\outputs\pobreza\densidad\1%\simulacion_2\synthetic_control_spillover_outputs.xlsx',synthetic_control_sp_78,78)</v>
      </c>
      <c r="FT84" s="1" t="str">
        <f>"xlswrite('G:\Mi unidad\1. PROYECTOS TELLO 2022\SCM SPILL OVERS\outputs\pobreza\bajo_niv_educ\1%\simulacion_2\synthetic_control_spillover_outputs.xlsx',synthetic_control_sp_"&amp;$A25&amp;","&amp;$A25&amp;")"</f>
        <v>xlswrite('G:\Mi unidad\1. PROYECTOS TELLO 2022\SCM SPILL OVERS\outputs\pobreza\bajo_niv_educ\1%\simulacion_2\synthetic_control_spillover_outputs.xlsx',synthetic_control_sp_78,78)</v>
      </c>
      <c r="FZ84" s="1" t="str">
        <f>"xlswrite('G:\Mi unidad\1. PROYECTOS TELLO 2022\SCM SPILL OVERS\outputs\pobreza\bajo_ingreso\1%\simulacion_2\synthetic_control_spillover_outputs.xlsx',synthetic_control_sp_"&amp;$A25&amp;","&amp;$A25&amp;")"</f>
        <v>xlswrite('G:\Mi unidad\1. PROYECTOS TELLO 2022\SCM SPILL OVERS\outputs\pobreza\bajo_ingreso\1%\simulacion_2\synthetic_control_spillover_outputs.xlsx',synthetic_control_sp_78,78)</v>
      </c>
      <c r="GF84" s="1" t="str">
        <f>"xlswrite('G:\Mi unidad\1. PROYECTOS TELLO 2022\SCM SPILL OVERS\outputs\pobreza\densidad_g\1%\simulacion_2\synthetic_control_spillover_outputs.xlsx',synthetic_control_sp_"&amp;$A25&amp;","&amp;$A25&amp;")"</f>
        <v>xlswrite('G:\Mi unidad\1. PROYECTOS TELLO 2022\SCM SPILL OVERS\outputs\pobreza\densidad_g\1%\simulacion_2\synthetic_control_spillover_outputs.xlsx',synthetic_control_sp_78,78)</v>
      </c>
      <c r="GN84" s="1" t="str">
        <f>"xlswrite('G:\Mi unidad\1. PROYECTOS TELLO 2022\SCM SPILL OVERS\outputs\pobreza\alimentos\1%\simulacion_2\synthetic_control_spillover_outputs.xlsx',synthetic_control_sp_"&amp;$A25&amp;","&amp;$A25&amp;");"</f>
        <v>xlswrite('G:\Mi unidad\1. PROYECTOS TELLO 2022\SCM SPILL OVERS\outputs\pobreza\alimentos\1%\simulacion_2\synthetic_control_spillover_outputs.xlsx',synthetic_control_sp_78,78);</v>
      </c>
      <c r="GU84" s="1" t="str">
        <f>"xlswrite('G:\Mi unidad\1. PROYECTOS TELLO 2022\SCM SPILL OVERS\outputs\pobreza\jefe_hogar\1%\simulacion_2\synthetic_control_spillover_outputs.xlsx',synthetic_control_sp_"&amp;$A25&amp;","&amp;$A25&amp;");"</f>
        <v>xlswrite('G:\Mi unidad\1. PROYECTOS TELLO 2022\SCM SPILL OVERS\outputs\pobreza\jefe_hogar\1%\simulacion_2\synthetic_control_spillover_outputs.xlsx',synthetic_control_sp_78,78);</v>
      </c>
      <c r="HA84" s="1" t="str">
        <f>"xlswrite('G:\Mi unidad\1. PROYECTOS TELLO 2022\SCM SPILL OVERS\outputs\pobreza\mujeres\1%\simulacion_2\synthetic_control_spillover_outputs.xlsx',synthetic_control_sp_"&amp;$A25&amp;","&amp;$A25&amp;");"</f>
        <v>xlswrite('G:\Mi unidad\1. PROYECTOS TELLO 2022\SCM SPILL OVERS\outputs\pobreza\mujeres\1%\simulacion_2\synthetic_control_spillover_outputs.xlsx',synthetic_control_sp_78,78);</v>
      </c>
      <c r="HG84" s="1" t="str">
        <f>"xlswrite('G:\Mi unidad\1. PROYECTOS TELLO 2022\SCM SPILL OVERS\outputs\pobreza\criminalidad\1%\simulacion_2\synthetic_control_spillover_outputs.xlsx',synthetic_control_sp_"&amp;$A25&amp;","&amp;$A25&amp;");"</f>
        <v>xlswrite('G:\Mi unidad\1. PROYECTOS TELLO 2022\SCM SPILL OVERS\outputs\pobreza\criminalidad\1%\simulacion_2\synthetic_control_spillover_outputs.xlsx',synthetic_control_sp_78,78);</v>
      </c>
      <c r="HN84">
        <v>38</v>
      </c>
      <c r="HO84" t="str">
        <f>"p_value_vec_"&amp;HN84&amp;" = zeros(1,S);"</f>
        <v>p_value_vec_38 = zeros(1,S);</v>
      </c>
      <c r="HU84">
        <v>44</v>
      </c>
      <c r="HV84" t="s">
        <v>37</v>
      </c>
      <c r="IB84">
        <v>57</v>
      </c>
      <c r="IC84" t="str">
        <f>"xlswrite('G:\Mi unidad\1. PROYECTOS TELLO 2022\SCM SPILL OVERS\outputs\pobreza\bajo_niv_educ\1%\simulacion_2\output_tests.xlsx',p_value_vec_"&amp;IB84&amp;"','p_value_vec_"&amp;IB84&amp;"');"</f>
        <v>xlswrite('G:\Mi unidad\1. PROYECTOS TELLO 2022\SCM SPILL OVERS\outputs\pobreza\bajo_niv_educ\1%\simulacion_2\output_tests.xlsx',p_value_vec_57','p_value_vec_57');</v>
      </c>
      <c r="IP84">
        <v>57</v>
      </c>
      <c r="IQ84" t="str">
        <f>"xlswrite('G:\Mi unidad\1. PROYECTOS TELLO 2022\SCM SPILL OVERS\outputs\pobreza\bajo_ingreso\1%\simulacion_2\output_tests.xlsx',p_value_vec_"&amp;IP84&amp;"','p_value_vec_"&amp;IP84&amp;"');"</f>
        <v>xlswrite('G:\Mi unidad\1. PROYECTOS TELLO 2022\SCM SPILL OVERS\outputs\pobreza\bajo_ingreso\1%\simulacion_2\output_tests.xlsx',p_value_vec_57','p_value_vec_57');</v>
      </c>
      <c r="JB84">
        <v>57</v>
      </c>
      <c r="JC84" t="str">
        <f>"xlswrite('G:\Mi unidad\1. PROYECTOS TELLO 2022\SCM SPILL OVERS\outputs\pobreza\densidad\1%\simulacion_2\output_tests.xlsx',p_value_vec_"&amp;JB84&amp;"','p_value_vec_"&amp;JB84&amp;"');"</f>
        <v>xlswrite('G:\Mi unidad\1. PROYECTOS TELLO 2022\SCM SPILL OVERS\outputs\pobreza\densidad\1%\simulacion_2\output_tests.xlsx',p_value_vec_57','p_value_vec_57');</v>
      </c>
      <c r="JN84">
        <v>57</v>
      </c>
      <c r="JO84" t="str">
        <f>"xlswrite('G:\Mi unidad\1. PROYECTOS TELLO 2022\SCM SPILL OVERS\outputs\pobreza\densidad_g\1%\simulacion_2\output_tests.xlsx',p_value_vec_"&amp;JN84&amp;"','p_value_vec_"&amp;JN84&amp;"');"</f>
        <v>xlswrite('G:\Mi unidad\1. PROYECTOS TELLO 2022\SCM SPILL OVERS\outputs\pobreza\densidad_g\1%\simulacion_2\output_tests.xlsx',p_value_vec_57','p_value_vec_57');</v>
      </c>
      <c r="JZ84">
        <v>57</v>
      </c>
      <c r="KA84" t="str">
        <f>"xlswrite('G:\Mi unidad\1. PROYECTOS TELLO 2022\SCM SPILL OVERS\outputs\pobreza\distancia_centro_salud\1%\simulacion_2\output_tests.xlsx',p_value_vec_"&amp;JZ84&amp;"','p_value_vec_"&amp;JZ84&amp;"');"</f>
        <v>xlswrite('G:\Mi unidad\1. PROYECTOS TELLO 2022\SCM SPILL OVERS\outputs\pobreza\distancia_centro_salud\1%\simulacion_2\output_tests.xlsx',p_value_vec_57','p_value_vec_57');</v>
      </c>
      <c r="KM84">
        <v>57</v>
      </c>
      <c r="KN84" t="str">
        <f>"xlswrite('G:\Mi unidad\1. PROYECTOS TELLO 2022\SCM SPILL OVERS\outputs\pobreza\informalidad\1%\simulacion_2\output_tests.xlsx',p_value_vec_"&amp;KM84&amp;"','p_value_vec_"&amp;KM84&amp;"');"</f>
        <v>xlswrite('G:\Mi unidad\1. PROYECTOS TELLO 2022\SCM SPILL OVERS\outputs\pobreza\informalidad\1%\simulacion_2\output_tests.xlsx',p_value_vec_57','p_value_vec_57');</v>
      </c>
      <c r="KZ84">
        <v>57</v>
      </c>
      <c r="LA84" t="str">
        <f>"xlswrite('G:\Mi unidad\1. PROYECTOS TELLO 2022\SCM SPILL OVERS\outputs\pobreza\alimentos\1%\simulacion_2\output_tests.xlsx',p_value_vec_"&amp;KZ84&amp;"','p_value_vec_"&amp;KZ84&amp;"');"</f>
        <v>xlswrite('G:\Mi unidad\1. PROYECTOS TELLO 2022\SCM SPILL OVERS\outputs\pobreza\alimentos\1%\simulacion_2\output_tests.xlsx',p_value_vec_57','p_value_vec_57');</v>
      </c>
      <c r="LG84">
        <v>57</v>
      </c>
      <c r="LH84" t="str">
        <f>"xlswrite('G:\Mi unidad\1. PROYECTOS TELLO 2022\SCM SPILL OVERS\outputs\pobreza\jefe_hogar\1%\simulacion_2\output_tests.xlsx',p_value_vec_"&amp;LG84&amp;"','p_value_vec_"&amp;LG84&amp;"');"</f>
        <v>xlswrite('G:\Mi unidad\1. PROYECTOS TELLO 2022\SCM SPILL OVERS\outputs\pobreza\jefe_hogar\1%\simulacion_2\output_tests.xlsx',p_value_vec_57','p_value_vec_57');</v>
      </c>
      <c r="LN84">
        <v>57</v>
      </c>
      <c r="LO84" t="str">
        <f>"xlswrite('G:\Mi unidad\1. PROYECTOS TELLO 2022\SCM SPILL OVERS\outputs\pobreza\mujeres\1%\simulacion_2\output_tests.xlsx',p_value_vec_"&amp;LN84&amp;"','p_value_vec_"&amp;LN84&amp;"');"</f>
        <v>xlswrite('G:\Mi unidad\1. PROYECTOS TELLO 2022\SCM SPILL OVERS\outputs\pobreza\mujeres\1%\simulacion_2\output_tests.xlsx',p_value_vec_57','p_value_vec_57');</v>
      </c>
      <c r="LZ84">
        <v>57</v>
      </c>
      <c r="MA84" t="str">
        <f>"xlswrite('G:\Mi unidad\1. PROYECTOS TELLO 2022\SCM SPILL OVERS\outputs\pobreza\criminalidad\1%\simulacion_2\output_tests.xlsx',p_value_vec_"&amp;LZ84&amp;"','p_value_vec_"&amp;LZ84&amp;"');"</f>
        <v>xlswrite('G:\Mi unidad\1. PROYECTOS TELLO 2022\SCM SPILL OVERS\outputs\pobreza\criminalidad\1%\simulacion_2\output_tests.xlsx',p_value_vec_57','p_value_vec_57');</v>
      </c>
    </row>
    <row r="85" spans="64:339" x14ac:dyDescent="0.3">
      <c r="BL85">
        <v>57</v>
      </c>
      <c r="BR85">
        <v>57</v>
      </c>
      <c r="BS85" s="1" t="str">
        <f>"A_"&amp;BR82&amp;" = eye(N);"</f>
        <v>A_57 = eye(N);</v>
      </c>
      <c r="BX85">
        <v>57</v>
      </c>
      <c r="BY85" s="1" t="str">
        <f>"A_"&amp;BX82&amp;" = eye(N);"</f>
        <v>A_57 = eye(N);</v>
      </c>
      <c r="CD85">
        <v>57</v>
      </c>
      <c r="CE85" s="1" t="str">
        <f>"A_"&amp;CD82&amp;" = eye(N);"</f>
        <v>A_57 = eye(N);</v>
      </c>
      <c r="CJ85">
        <v>57</v>
      </c>
      <c r="CK85" s="1" t="str">
        <f>"A_"&amp;CJ82&amp;" = eye(N);"</f>
        <v>A_57 = eye(N);</v>
      </c>
      <c r="CQ85">
        <v>57</v>
      </c>
      <c r="CR85" t="s">
        <v>238</v>
      </c>
      <c r="CV85">
        <v>57</v>
      </c>
      <c r="CW85" t="s">
        <v>243</v>
      </c>
      <c r="DA85">
        <v>57</v>
      </c>
      <c r="DB85" t="s">
        <v>243</v>
      </c>
      <c r="DF85">
        <v>57</v>
      </c>
      <c r="DG85" t="s">
        <v>243</v>
      </c>
      <c r="EA85">
        <v>39</v>
      </c>
      <c r="EB85" s="1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EZ85" s="1" t="str">
        <f>"xlswrite('G:\Mi unidad\1. PROYECTOS TELLO 2022\SCM SPILL OVERS\outputs\pobreza\distancia_centro_salud\1%\simulacion_2\synthetic_control_spillover_outputs.xlsx',synthetic_control_sp_"&amp;$A26&amp;","&amp;$A26&amp;")"</f>
        <v>xlswrite('G:\Mi unidad\1. PROYECTOS TELLO 2022\SCM SPILL OVERS\outputs\pobreza\distancia_centro_salud\1%\simulacion_2\synthetic_control_spillover_outputs.xlsx',synthetic_control_sp_79,79)</v>
      </c>
      <c r="FG85" s="1" t="str">
        <f>"xlswrite('G:\Mi unidad\1. PROYECTOS TELLO 2022\SCM SPILL OVERS\outputs\pobreza\informalidad\1%\simulacion_2\synthetic_control_spillover_outputs.xlsx',synthetic_control_sp_"&amp;$A26&amp;","&amp;$A26&amp;")"</f>
        <v>xlswrite('G:\Mi unidad\1. PROYECTOS TELLO 2022\SCM SPILL OVERS\outputs\pobreza\informalidad\1%\simulacion_2\synthetic_control_spillover_outputs.xlsx',synthetic_control_sp_79,79)</v>
      </c>
      <c r="FM85" s="1" t="str">
        <f>"xlswrite('G:\Mi unidad\1. PROYECTOS TELLO 2022\SCM SPILL OVERS\outputs\pobreza\densidad\1%\simulacion_2\synthetic_control_spillover_outputs.xlsx',synthetic_control_sp_"&amp;$A26&amp;","&amp;$A26&amp;")"</f>
        <v>xlswrite('G:\Mi unidad\1. PROYECTOS TELLO 2022\SCM SPILL OVERS\outputs\pobreza\densidad\1%\simulacion_2\synthetic_control_spillover_outputs.xlsx',synthetic_control_sp_79,79)</v>
      </c>
      <c r="FT85" s="1" t="str">
        <f>"xlswrite('G:\Mi unidad\1. PROYECTOS TELLO 2022\SCM SPILL OVERS\outputs\pobreza\bajo_niv_educ\1%\simulacion_2\synthetic_control_spillover_outputs.xlsx',synthetic_control_sp_"&amp;$A26&amp;","&amp;$A26&amp;")"</f>
        <v>xlswrite('G:\Mi unidad\1. PROYECTOS TELLO 2022\SCM SPILL OVERS\outputs\pobreza\bajo_niv_educ\1%\simulacion_2\synthetic_control_spillover_outputs.xlsx',synthetic_control_sp_79,79)</v>
      </c>
      <c r="FZ85" s="1" t="str">
        <f>"xlswrite('G:\Mi unidad\1. PROYECTOS TELLO 2022\SCM SPILL OVERS\outputs\pobreza\bajo_ingreso\1%\simulacion_2\synthetic_control_spillover_outputs.xlsx',synthetic_control_sp_"&amp;$A26&amp;","&amp;$A26&amp;")"</f>
        <v>xlswrite('G:\Mi unidad\1. PROYECTOS TELLO 2022\SCM SPILL OVERS\outputs\pobreza\bajo_ingreso\1%\simulacion_2\synthetic_control_spillover_outputs.xlsx',synthetic_control_sp_79,79)</v>
      </c>
      <c r="GF85" s="1" t="str">
        <f>"xlswrite('G:\Mi unidad\1. PROYECTOS TELLO 2022\SCM SPILL OVERS\outputs\pobreza\densidad_g\1%\simulacion_2\synthetic_control_spillover_outputs.xlsx',synthetic_control_sp_"&amp;$A26&amp;","&amp;$A26&amp;")"</f>
        <v>xlswrite('G:\Mi unidad\1. PROYECTOS TELLO 2022\SCM SPILL OVERS\outputs\pobreza\densidad_g\1%\simulacion_2\synthetic_control_spillover_outputs.xlsx',synthetic_control_sp_79,79)</v>
      </c>
      <c r="GN85" s="1" t="str">
        <f>"xlswrite('G:\Mi unidad\1. PROYECTOS TELLO 2022\SCM SPILL OVERS\outputs\pobreza\alimentos\1%\simulacion_2\synthetic_control_spillover_outputs.xlsx',synthetic_control_sp_"&amp;$A26&amp;","&amp;$A26&amp;");"</f>
        <v>xlswrite('G:\Mi unidad\1. PROYECTOS TELLO 2022\SCM SPILL OVERS\outputs\pobreza\alimentos\1%\simulacion_2\synthetic_control_spillover_outputs.xlsx',synthetic_control_sp_79,79);</v>
      </c>
      <c r="GU85" s="1" t="str">
        <f>"xlswrite('G:\Mi unidad\1. PROYECTOS TELLO 2022\SCM SPILL OVERS\outputs\pobreza\jefe_hogar\1%\simulacion_2\synthetic_control_spillover_outputs.xlsx',synthetic_control_sp_"&amp;$A26&amp;","&amp;$A26&amp;");"</f>
        <v>xlswrite('G:\Mi unidad\1. PROYECTOS TELLO 2022\SCM SPILL OVERS\outputs\pobreza\jefe_hogar\1%\simulacion_2\synthetic_control_spillover_outputs.xlsx',synthetic_control_sp_79,79);</v>
      </c>
      <c r="HA85" s="1" t="str">
        <f>"xlswrite('G:\Mi unidad\1. PROYECTOS TELLO 2022\SCM SPILL OVERS\outputs\pobreza\mujeres\1%\simulacion_2\synthetic_control_spillover_outputs.xlsx',synthetic_control_sp_"&amp;$A26&amp;","&amp;$A26&amp;");"</f>
        <v>xlswrite('G:\Mi unidad\1. PROYECTOS TELLO 2022\SCM SPILL OVERS\outputs\pobreza\mujeres\1%\simulacion_2\synthetic_control_spillover_outputs.xlsx',synthetic_control_sp_79,79);</v>
      </c>
      <c r="HG85" s="1" t="str">
        <f>"xlswrite('G:\Mi unidad\1. PROYECTOS TELLO 2022\SCM SPILL OVERS\outputs\pobreza\criminalidad\1%\simulacion_2\synthetic_control_spillover_outputs.xlsx',synthetic_control_sp_"&amp;$A26&amp;","&amp;$A26&amp;");"</f>
        <v>xlswrite('G:\Mi unidad\1. PROYECTOS TELLO 2022\SCM SPILL OVERS\outputs\pobreza\criminalidad\1%\simulacion_2\synthetic_control_spillover_outputs.xlsx',synthetic_control_sp_79,79);</v>
      </c>
      <c r="HN85">
        <v>38</v>
      </c>
      <c r="HO85" t="str">
        <f>"lb_vec_"&amp;HN85&amp;" = zeros(1,S);"</f>
        <v>lb_vec_38 = zeros(1,S);</v>
      </c>
      <c r="HU85">
        <v>44</v>
      </c>
      <c r="HV85" t="str">
        <f>"    spillover_test_"&amp;HU85&amp;"(s) = sp_andrews(Y_pre_"&amp;HU85&amp;",pobreza_"&amp;HU85&amp;"(:,T+s),A_"&amp;HU85&amp;",C,d,alpha_sig);"</f>
        <v xml:space="preserve">    spillover_test_44(s) = sp_andrews(Y_pre_44,pobreza_44(:,T+s),A_44,C,d,alpha_sig);</v>
      </c>
      <c r="IB85">
        <v>57</v>
      </c>
      <c r="IC85" t="str">
        <f>"xlswrite('G:\Mi unidad\1. PROYECTOS TELLO 2022\SCM SPILL OVERS\outputs\pobreza\bajo_niv_educ\1%\simulacion_2\output_tests.xlsx',alpha1_hat_vec_"&amp;IB85&amp;"','alpha1_hat_vec_"&amp;IB85&amp;"');"</f>
        <v>xlswrite('G:\Mi unidad\1. PROYECTOS TELLO 2022\SCM SPILL OVERS\outputs\pobreza\bajo_niv_educ\1%\simulacion_2\output_tests.xlsx',alpha1_hat_vec_57','alpha1_hat_vec_57');</v>
      </c>
      <c r="IP85">
        <v>57</v>
      </c>
      <c r="IQ85" t="str">
        <f>"xlswrite('G:\Mi unidad\1. PROYECTOS TELLO 2022\SCM SPILL OVERS\outputs\pobreza\bajo_ingreso\1%\simulacion_2\output_tests.xlsx',alpha1_hat_vec_"&amp;IP85&amp;"','alpha1_hat_vec_"&amp;IP85&amp;"');"</f>
        <v>xlswrite('G:\Mi unidad\1. PROYECTOS TELLO 2022\SCM SPILL OVERS\outputs\pobreza\bajo_ingreso\1%\simulacion_2\output_tests.xlsx',alpha1_hat_vec_57','alpha1_hat_vec_57');</v>
      </c>
      <c r="JB85">
        <v>57</v>
      </c>
      <c r="JC85" t="str">
        <f>"xlswrite('G:\Mi unidad\1. PROYECTOS TELLO 2022\SCM SPILL OVERS\outputs\pobreza\densidad\1%\simulacion_2\output_tests.xlsx',alpha1_hat_vec_"&amp;JB85&amp;"','alpha1_hat_vec_"&amp;JB85&amp;"');"</f>
        <v>xlswrite('G:\Mi unidad\1. PROYECTOS TELLO 2022\SCM SPILL OVERS\outputs\pobreza\densidad\1%\simulacion_2\output_tests.xlsx',alpha1_hat_vec_57','alpha1_hat_vec_57');</v>
      </c>
      <c r="JN85">
        <v>57</v>
      </c>
      <c r="JO85" t="str">
        <f>"xlswrite('G:\Mi unidad\1. PROYECTOS TELLO 2022\SCM SPILL OVERS\outputs\pobreza\densidad_g\1%\simulacion_2\output_tests.xlsx',alpha1_hat_vec_"&amp;JN85&amp;"','alpha1_hat_vec_"&amp;JN85&amp;"');"</f>
        <v>xlswrite('G:\Mi unidad\1. PROYECTOS TELLO 2022\SCM SPILL OVERS\outputs\pobreza\densidad_g\1%\simulacion_2\output_tests.xlsx',alpha1_hat_vec_57','alpha1_hat_vec_57');</v>
      </c>
      <c r="JZ85">
        <v>57</v>
      </c>
      <c r="KA85" t="str">
        <f>"xlswrite('G:\Mi unidad\1. PROYECTOS TELLO 2022\SCM SPILL OVERS\outputs\pobreza\distancia_centro_salud\1%\simulacion_2\output_tests.xlsx',alpha1_hat_vec_"&amp;JZ85&amp;"','alpha1_hat_vec_"&amp;JZ85&amp;"');"</f>
        <v>xlswrite('G:\Mi unidad\1. PROYECTOS TELLO 2022\SCM SPILL OVERS\outputs\pobreza\distancia_centro_salud\1%\simulacion_2\output_tests.xlsx',alpha1_hat_vec_57','alpha1_hat_vec_57');</v>
      </c>
      <c r="KM85">
        <v>57</v>
      </c>
      <c r="KN85" t="str">
        <f>"xlswrite('G:\Mi unidad\1. PROYECTOS TELLO 2022\SCM SPILL OVERS\outputs\pobreza\informalidad\1%\simulacion_2\output_tests.xlsx',alpha1_hat_vec_"&amp;KM85&amp;"','alpha1_hat_vec_"&amp;KM85&amp;"');"</f>
        <v>xlswrite('G:\Mi unidad\1. PROYECTOS TELLO 2022\SCM SPILL OVERS\outputs\pobreza\informalidad\1%\simulacion_2\output_tests.xlsx',alpha1_hat_vec_57','alpha1_hat_vec_57');</v>
      </c>
      <c r="KZ85">
        <v>57</v>
      </c>
      <c r="LA85" t="str">
        <f>"xlswrite('G:\Mi unidad\1. PROYECTOS TELLO 2022\SCM SPILL OVERS\outputs\pobreza\alimentos\1%\simulacion_2\output_tests.xlsx',alpha1_hat_vec_"&amp;KZ85&amp;"','alpha1_hat_vec_"&amp;KZ85&amp;"');"</f>
        <v>xlswrite('G:\Mi unidad\1. PROYECTOS TELLO 2022\SCM SPILL OVERS\outputs\pobreza\alimentos\1%\simulacion_2\output_tests.xlsx',alpha1_hat_vec_57','alpha1_hat_vec_57');</v>
      </c>
      <c r="LG85">
        <v>57</v>
      </c>
      <c r="LH85" t="str">
        <f>"xlswrite('G:\Mi unidad\1. PROYECTOS TELLO 2022\SCM SPILL OVERS\outputs\pobreza\jefe_hogar\1%\simulacion_2\output_tests.xlsx',alpha1_hat_vec_"&amp;LG85&amp;"','alpha1_hat_vec_"&amp;LG85&amp;"');"</f>
        <v>xlswrite('G:\Mi unidad\1. PROYECTOS TELLO 2022\SCM SPILL OVERS\outputs\pobreza\jefe_hogar\1%\simulacion_2\output_tests.xlsx',alpha1_hat_vec_57','alpha1_hat_vec_57');</v>
      </c>
      <c r="LN85">
        <v>57</v>
      </c>
      <c r="LO85" t="str">
        <f>"xlswrite('G:\Mi unidad\1. PROYECTOS TELLO 2022\SCM SPILL OVERS\outputs\pobreza\mujeres\1%\simulacion_2\output_tests.xlsx',alpha1_hat_vec_"&amp;LN85&amp;"','alpha1_hat_vec_"&amp;LN85&amp;"');"</f>
        <v>xlswrite('G:\Mi unidad\1. PROYECTOS TELLO 2022\SCM SPILL OVERS\outputs\pobreza\mujeres\1%\simulacion_2\output_tests.xlsx',alpha1_hat_vec_57','alpha1_hat_vec_57');</v>
      </c>
      <c r="LZ85">
        <v>57</v>
      </c>
      <c r="MA85" t="str">
        <f>"xlswrite('G:\Mi unidad\1. PROYECTOS TELLO 2022\SCM SPILL OVERS\outputs\pobreza\criminalidad\1%\simulacion_2\output_tests.xlsx',alpha1_hat_vec_"&amp;LZ85&amp;"','alpha1_hat_vec_"&amp;LZ85&amp;"');"</f>
        <v>xlswrite('G:\Mi unidad\1. PROYECTOS TELLO 2022\SCM SPILL OVERS\outputs\pobreza\criminalidad\1%\simulacion_2\output_tests.xlsx',alpha1_hat_vec_57','alpha1_hat_vec_57');</v>
      </c>
    </row>
    <row r="86" spans="64:339" x14ac:dyDescent="0.3">
      <c r="BL86">
        <v>57</v>
      </c>
      <c r="BR86">
        <v>57</v>
      </c>
      <c r="BS86" s="1" t="str">
        <f>"A_"&amp;BR82&amp;"(:,ind_"&amp;BR82&amp;" == 0) = [];"</f>
        <v>A_57(:,ind_57 == 0) = [];</v>
      </c>
      <c r="BX86">
        <v>57</v>
      </c>
      <c r="BY86" s="1" t="str">
        <f>"A_"&amp;BX82&amp;"(:,ind_"&amp;BX82&amp;" == 0) = [];"</f>
        <v>A_57(:,ind_57 == 0) = [];</v>
      </c>
      <c r="CD86">
        <v>57</v>
      </c>
      <c r="CE86" s="1" t="str">
        <f>"A_"&amp;CD82&amp;"(:,ind_"&amp;CD82&amp;" == 0) = [];"</f>
        <v>A_57(:,ind_57 == 0) = [];</v>
      </c>
      <c r="CJ86">
        <v>57</v>
      </c>
      <c r="CK86" s="1" t="str">
        <f>"A_"&amp;CJ82&amp;"(:,ind_"&amp;CJ82&amp;" == 0) = [];"</f>
        <v>A_57(:,ind_57 == 0) = [];</v>
      </c>
      <c r="CQ86">
        <v>57</v>
      </c>
      <c r="CR86" t="s">
        <v>239</v>
      </c>
      <c r="CV86">
        <v>57</v>
      </c>
      <c r="CW86" t="s">
        <v>244</v>
      </c>
      <c r="DA86">
        <v>57</v>
      </c>
      <c r="DB86" t="s">
        <v>244</v>
      </c>
      <c r="DF86">
        <v>57</v>
      </c>
      <c r="DG86" t="s">
        <v>244</v>
      </c>
      <c r="EA86">
        <v>39</v>
      </c>
      <c r="EB86" s="1" t="str">
        <f>"alpha_hat_"&amp;EA86&amp;" = A_"&amp;EA86&amp;"*gamma_hat_"&amp;EA86&amp;";"</f>
        <v>alpha_hat_39 = A_39*gamma_hat_39;</v>
      </c>
      <c r="EZ86" s="1" t="str">
        <f>"xlswrite('G:\Mi unidad\1. PROYECTOS TELLO 2022\SCM SPILL OVERS\outputs\pobreza\distancia_centro_salud\1%\simulacion_2\synthetic_control_spillover_outputs.xlsx',synthetic_control_sp_"&amp;$A27&amp;","&amp;$A27&amp;")"</f>
        <v>xlswrite('G:\Mi unidad\1. PROYECTOS TELLO 2022\SCM SPILL OVERS\outputs\pobreza\distancia_centro_salud\1%\simulacion_2\synthetic_control_spillover_outputs.xlsx',synthetic_control_sp_80,80)</v>
      </c>
      <c r="FG86" s="1" t="str">
        <f>"xlswrite('G:\Mi unidad\1. PROYECTOS TELLO 2022\SCM SPILL OVERS\outputs\pobreza\informalidad\1%\simulacion_2\synthetic_control_spillover_outputs.xlsx',synthetic_control_sp_"&amp;$A27&amp;","&amp;$A27&amp;")"</f>
        <v>xlswrite('G:\Mi unidad\1. PROYECTOS TELLO 2022\SCM SPILL OVERS\outputs\pobreza\informalidad\1%\simulacion_2\synthetic_control_spillover_outputs.xlsx',synthetic_control_sp_80,80)</v>
      </c>
      <c r="FM86" s="1" t="str">
        <f>"xlswrite('G:\Mi unidad\1. PROYECTOS TELLO 2022\SCM SPILL OVERS\outputs\pobreza\densidad\1%\simulacion_2\synthetic_control_spillover_outputs.xlsx',synthetic_control_sp_"&amp;$A27&amp;","&amp;$A27&amp;")"</f>
        <v>xlswrite('G:\Mi unidad\1. PROYECTOS TELLO 2022\SCM SPILL OVERS\outputs\pobreza\densidad\1%\simulacion_2\synthetic_control_spillover_outputs.xlsx',synthetic_control_sp_80,80)</v>
      </c>
      <c r="FT86" s="1" t="str">
        <f>"xlswrite('G:\Mi unidad\1. PROYECTOS TELLO 2022\SCM SPILL OVERS\outputs\pobreza\bajo_niv_educ\1%\simulacion_2\synthetic_control_spillover_outputs.xlsx',synthetic_control_sp_"&amp;$A27&amp;","&amp;$A27&amp;")"</f>
        <v>xlswrite('G:\Mi unidad\1. PROYECTOS TELLO 2022\SCM SPILL OVERS\outputs\pobreza\bajo_niv_educ\1%\simulacion_2\synthetic_control_spillover_outputs.xlsx',synthetic_control_sp_80,80)</v>
      </c>
      <c r="FZ86" s="1" t="str">
        <f>"xlswrite('G:\Mi unidad\1. PROYECTOS TELLO 2022\SCM SPILL OVERS\outputs\pobreza\bajo_ingreso\1%\simulacion_2\synthetic_control_spillover_outputs.xlsx',synthetic_control_sp_"&amp;$A27&amp;","&amp;$A27&amp;")"</f>
        <v>xlswrite('G:\Mi unidad\1. PROYECTOS TELLO 2022\SCM SPILL OVERS\outputs\pobreza\bajo_ingreso\1%\simulacion_2\synthetic_control_spillover_outputs.xlsx',synthetic_control_sp_80,80)</v>
      </c>
      <c r="GF86" s="1" t="str">
        <f>"xlswrite('G:\Mi unidad\1. PROYECTOS TELLO 2022\SCM SPILL OVERS\outputs\pobreza\densidad_g\1%\simulacion_2\synthetic_control_spillover_outputs.xlsx',synthetic_control_sp_"&amp;$A27&amp;","&amp;$A27&amp;")"</f>
        <v>xlswrite('G:\Mi unidad\1. PROYECTOS TELLO 2022\SCM SPILL OVERS\outputs\pobreza\densidad_g\1%\simulacion_2\synthetic_control_spillover_outputs.xlsx',synthetic_control_sp_80,80)</v>
      </c>
      <c r="GN86" s="1" t="str">
        <f>"xlswrite('G:\Mi unidad\1. PROYECTOS TELLO 2022\SCM SPILL OVERS\outputs\pobreza\alimentos\1%\simulacion_2\synthetic_control_spillover_outputs.xlsx',synthetic_control_sp_"&amp;$A27&amp;","&amp;$A27&amp;");"</f>
        <v>xlswrite('G:\Mi unidad\1. PROYECTOS TELLO 2022\SCM SPILL OVERS\outputs\pobreza\alimentos\1%\simulacion_2\synthetic_control_spillover_outputs.xlsx',synthetic_control_sp_80,80);</v>
      </c>
      <c r="GU86" s="1" t="str">
        <f>"xlswrite('G:\Mi unidad\1. PROYECTOS TELLO 2022\SCM SPILL OVERS\outputs\pobreza\jefe_hogar\1%\simulacion_2\synthetic_control_spillover_outputs.xlsx',synthetic_control_sp_"&amp;$A27&amp;","&amp;$A27&amp;");"</f>
        <v>xlswrite('G:\Mi unidad\1. PROYECTOS TELLO 2022\SCM SPILL OVERS\outputs\pobreza\jefe_hogar\1%\simulacion_2\synthetic_control_spillover_outputs.xlsx',synthetic_control_sp_80,80);</v>
      </c>
      <c r="HA86" s="1" t="str">
        <f>"xlswrite('G:\Mi unidad\1. PROYECTOS TELLO 2022\SCM SPILL OVERS\outputs\pobreza\mujeres\1%\simulacion_2\synthetic_control_spillover_outputs.xlsx',synthetic_control_sp_"&amp;$A27&amp;","&amp;$A27&amp;");"</f>
        <v>xlswrite('G:\Mi unidad\1. PROYECTOS TELLO 2022\SCM SPILL OVERS\outputs\pobreza\mujeres\1%\simulacion_2\synthetic_control_spillover_outputs.xlsx',synthetic_control_sp_80,80);</v>
      </c>
      <c r="HG86" s="1" t="str">
        <f>"xlswrite('G:\Mi unidad\1. PROYECTOS TELLO 2022\SCM SPILL OVERS\outputs\pobreza\criminalidad\1%\simulacion_2\synthetic_control_spillover_outputs.xlsx',synthetic_control_sp_"&amp;$A27&amp;","&amp;$A27&amp;");"</f>
        <v>xlswrite('G:\Mi unidad\1. PROYECTOS TELLO 2022\SCM SPILL OVERS\outputs\pobreza\criminalidad\1%\simulacion_2\synthetic_control_spillover_outputs.xlsx',synthetic_control_sp_80,80);</v>
      </c>
      <c r="HN86">
        <v>38</v>
      </c>
      <c r="HO86" t="str">
        <f>"ub_vec_"&amp;HN86&amp;" = zeros(1,S);"</f>
        <v>ub_vec_38 = zeros(1,S);</v>
      </c>
      <c r="HU86">
        <v>44</v>
      </c>
      <c r="HV86" t="s">
        <v>18</v>
      </c>
      <c r="IB86">
        <v>57</v>
      </c>
      <c r="IC86" t="str">
        <f>"xlswrite('G:\Mi unidad\1. PROYECTOS TELLO 2022\SCM SPILL OVERS\outputs\pobreza\bajo_niv_educ\1%\simulacion_2\output_tests.xlsx',spillover_test_"&amp;IB86&amp;"','sp_test_"&amp;IB86&amp;"');"</f>
        <v>xlswrite('G:\Mi unidad\1. PROYECTOS TELLO 2022\SCM SPILL OVERS\outputs\pobreza\bajo_niv_educ\1%\simulacion_2\output_tests.xlsx',spillover_test_57','sp_test_57');</v>
      </c>
      <c r="IP86">
        <v>57</v>
      </c>
      <c r="IQ86" t="str">
        <f>"xlswrite('G:\Mi unidad\1. PROYECTOS TELLO 2022\SCM SPILL OVERS\outputs\pobreza\bajo_ingreso\1%\simulacion_2\output_tests.xlsx',spillover_test_"&amp;IP86&amp;"','sp_test_"&amp;IP86&amp;"');"</f>
        <v>xlswrite('G:\Mi unidad\1. PROYECTOS TELLO 2022\SCM SPILL OVERS\outputs\pobreza\bajo_ingreso\1%\simulacion_2\output_tests.xlsx',spillover_test_57','sp_test_57');</v>
      </c>
      <c r="JB86">
        <v>57</v>
      </c>
      <c r="JC86" t="str">
        <f>"xlswrite('G:\Mi unidad\1. PROYECTOS TELLO 2022\SCM SPILL OVERS\outputs\pobreza\densidad\1%\simulacion_2\output_tests.xlsx',spillover_test_"&amp;JB86&amp;"','sp_test_"&amp;JB86&amp;"');"</f>
        <v>xlswrite('G:\Mi unidad\1. PROYECTOS TELLO 2022\SCM SPILL OVERS\outputs\pobreza\densidad\1%\simulacion_2\output_tests.xlsx',spillover_test_57','sp_test_57');</v>
      </c>
      <c r="JN86">
        <v>57</v>
      </c>
      <c r="JO86" t="str">
        <f>"xlswrite('G:\Mi unidad\1. PROYECTOS TELLO 2022\SCM SPILL OVERS\outputs\pobreza\densidad_g\1%\simulacion_2\output_tests.xlsx',spillover_test_"&amp;JN86&amp;"','sp_test_"&amp;JN86&amp;"');"</f>
        <v>xlswrite('G:\Mi unidad\1. PROYECTOS TELLO 2022\SCM SPILL OVERS\outputs\pobreza\densidad_g\1%\simulacion_2\output_tests.xlsx',spillover_test_57','sp_test_57');</v>
      </c>
      <c r="JZ86">
        <v>57</v>
      </c>
      <c r="KA86" t="str">
        <f>"xlswrite('G:\Mi unidad\1. PROYECTOS TELLO 2022\SCM SPILL OVERS\outputs\pobreza\distancia_centro_salud\1%\simulacion_2\output_tests.xlsx',spillover_test_"&amp;JZ86&amp;"','sp_test_"&amp;JZ86&amp;"');"</f>
        <v>xlswrite('G:\Mi unidad\1. PROYECTOS TELLO 2022\SCM SPILL OVERS\outputs\pobreza\distancia_centro_salud\1%\simulacion_2\output_tests.xlsx',spillover_test_57','sp_test_57');</v>
      </c>
      <c r="KM86">
        <v>57</v>
      </c>
      <c r="KN86" t="str">
        <f>"xlswrite('G:\Mi unidad\1. PROYECTOS TELLO 2022\SCM SPILL OVERS\outputs\pobreza\informalidad\1%\simulacion_2\output_tests.xlsx',spillover_test_"&amp;KM86&amp;"','sp_test_"&amp;KM86&amp;"');"</f>
        <v>xlswrite('G:\Mi unidad\1. PROYECTOS TELLO 2022\SCM SPILL OVERS\outputs\pobreza\informalidad\1%\simulacion_2\output_tests.xlsx',spillover_test_57','sp_test_57');</v>
      </c>
      <c r="KZ86">
        <v>57</v>
      </c>
      <c r="LA86" t="str">
        <f>"xlswrite('G:\Mi unidad\1. PROYECTOS TELLO 2022\SCM SPILL OVERS\outputs\pobreza\alimentos\1%\simulacion_2\output_tests.xlsx',spillover_test_"&amp;KZ86&amp;"','sp_test_"&amp;KZ86&amp;"');"</f>
        <v>xlswrite('G:\Mi unidad\1. PROYECTOS TELLO 2022\SCM SPILL OVERS\outputs\pobreza\alimentos\1%\simulacion_2\output_tests.xlsx',spillover_test_57','sp_test_57');</v>
      </c>
      <c r="LG86">
        <v>57</v>
      </c>
      <c r="LH86" t="str">
        <f>"xlswrite('G:\Mi unidad\1. PROYECTOS TELLO 2022\SCM SPILL OVERS\outputs\pobreza\jefe_hogar\1%\simulacion_2\output_tests.xlsx',spillover_test_"&amp;LG86&amp;"','sp_test_"&amp;LG86&amp;"');"</f>
        <v>xlswrite('G:\Mi unidad\1. PROYECTOS TELLO 2022\SCM SPILL OVERS\outputs\pobreza\jefe_hogar\1%\simulacion_2\output_tests.xlsx',spillover_test_57','sp_test_57');</v>
      </c>
      <c r="LN86">
        <v>57</v>
      </c>
      <c r="LO86" t="str">
        <f>"xlswrite('G:\Mi unidad\1. PROYECTOS TELLO 2022\SCM SPILL OVERS\outputs\pobreza\mujeres\1%\simulacion_2\output_tests.xlsx',spillover_test_"&amp;LN86&amp;"','sp_test_"&amp;LN86&amp;"');"</f>
        <v>xlswrite('G:\Mi unidad\1. PROYECTOS TELLO 2022\SCM SPILL OVERS\outputs\pobreza\mujeres\1%\simulacion_2\output_tests.xlsx',spillover_test_57','sp_test_57');</v>
      </c>
      <c r="LZ86">
        <v>57</v>
      </c>
      <c r="MA86" t="str">
        <f>"xlswrite('G:\Mi unidad\1. PROYECTOS TELLO 2022\SCM SPILL OVERS\outputs\pobreza\criminalidad\1%\simulacion_2\output_tests.xlsx',spillover_test_"&amp;LZ86&amp;"','sp_test_"&amp;LZ86&amp;"');"</f>
        <v>xlswrite('G:\Mi unidad\1. PROYECTOS TELLO 2022\SCM SPILL OVERS\outputs\pobreza\criminalidad\1%\simulacion_2\output_tests.xlsx',spillover_test_57','sp_test_57');</v>
      </c>
    </row>
    <row r="87" spans="64:339" x14ac:dyDescent="0.3">
      <c r="BL87">
        <v>65</v>
      </c>
      <c r="BM87" s="1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245</v>
      </c>
      <c r="CV87">
        <v>65</v>
      </c>
      <c r="CW87" t="s">
        <v>246</v>
      </c>
      <c r="DA87">
        <v>65</v>
      </c>
      <c r="DB87" t="s">
        <v>246</v>
      </c>
      <c r="DF87">
        <v>65</v>
      </c>
      <c r="DG87" t="s">
        <v>246</v>
      </c>
      <c r="EA87">
        <v>39</v>
      </c>
      <c r="EB87" s="1" t="str">
        <f>"alpha1_hat_vec_"&amp;EA87&amp;"(s) = alpha_hat_"&amp;EA87&amp;"(1);"</f>
        <v>alpha1_hat_vec_39(s) = alpha_hat_39(1);</v>
      </c>
      <c r="EZ87" s="1" t="str">
        <f>"xlswrite('G:\Mi unidad\1. PROYECTOS TELLO 2022\SCM SPILL OVERS\outputs\pobreza\distancia_centro_salud\1%\simulacion_2\synthetic_control_spillover_outputs.xlsx',synthetic_control_sp_"&amp;$A28&amp;","&amp;$A28&amp;")"</f>
        <v>xlswrite('G:\Mi unidad\1. PROYECTOS TELLO 2022\SCM SPILL OVERS\outputs\pobreza\distancia_centro_salud\1%\simulacion_2\synthetic_control_spillover_outputs.xlsx',synthetic_control_sp_84,84)</v>
      </c>
      <c r="FG87" s="1" t="str">
        <f>"xlswrite('G:\Mi unidad\1. PROYECTOS TELLO 2022\SCM SPILL OVERS\outputs\pobreza\informalidad\1%\simulacion_2\synthetic_control_spillover_outputs.xlsx',synthetic_control_sp_"&amp;$A28&amp;","&amp;$A28&amp;")"</f>
        <v>xlswrite('G:\Mi unidad\1. PROYECTOS TELLO 2022\SCM SPILL OVERS\outputs\pobreza\informalidad\1%\simulacion_2\synthetic_control_spillover_outputs.xlsx',synthetic_control_sp_84,84)</v>
      </c>
      <c r="FM87" s="1" t="str">
        <f>"xlswrite('G:\Mi unidad\1. PROYECTOS TELLO 2022\SCM SPILL OVERS\outputs\pobreza\densidad\1%\simulacion_2\synthetic_control_spillover_outputs.xlsx',synthetic_control_sp_"&amp;$A28&amp;","&amp;$A28&amp;")"</f>
        <v>xlswrite('G:\Mi unidad\1. PROYECTOS TELLO 2022\SCM SPILL OVERS\outputs\pobreza\densidad\1%\simulacion_2\synthetic_control_spillover_outputs.xlsx',synthetic_control_sp_84,84)</v>
      </c>
      <c r="FT87" s="1" t="str">
        <f>"xlswrite('G:\Mi unidad\1. PROYECTOS TELLO 2022\SCM SPILL OVERS\outputs\pobreza\bajo_niv_educ\1%\simulacion_2\synthetic_control_spillover_outputs.xlsx',synthetic_control_sp_"&amp;$A28&amp;","&amp;$A28&amp;")"</f>
        <v>xlswrite('G:\Mi unidad\1. PROYECTOS TELLO 2022\SCM SPILL OVERS\outputs\pobreza\bajo_niv_educ\1%\simulacion_2\synthetic_control_spillover_outputs.xlsx',synthetic_control_sp_84,84)</v>
      </c>
      <c r="FZ87" s="1" t="str">
        <f>"xlswrite('G:\Mi unidad\1. PROYECTOS TELLO 2022\SCM SPILL OVERS\outputs\pobreza\bajo_ingreso\1%\simulacion_2\synthetic_control_spillover_outputs.xlsx',synthetic_control_sp_"&amp;$A28&amp;","&amp;$A28&amp;")"</f>
        <v>xlswrite('G:\Mi unidad\1. PROYECTOS TELLO 2022\SCM SPILL OVERS\outputs\pobreza\bajo_ingreso\1%\simulacion_2\synthetic_control_spillover_outputs.xlsx',synthetic_control_sp_84,84)</v>
      </c>
      <c r="GF87" s="1" t="str">
        <f>"xlswrite('G:\Mi unidad\1. PROYECTOS TELLO 2022\SCM SPILL OVERS\outputs\pobreza\densidad_g\1%\simulacion_2\synthetic_control_spillover_outputs.xlsx',synthetic_control_sp_"&amp;$A28&amp;","&amp;$A28&amp;")"</f>
        <v>xlswrite('G:\Mi unidad\1. PROYECTOS TELLO 2022\SCM SPILL OVERS\outputs\pobreza\densidad_g\1%\simulacion_2\synthetic_control_spillover_outputs.xlsx',synthetic_control_sp_84,84)</v>
      </c>
      <c r="GN87" s="1" t="str">
        <f>"xlswrite('G:\Mi unidad\1. PROYECTOS TELLO 2022\SCM SPILL OVERS\outputs\pobreza\alimentos\1%\simulacion_2\synthetic_control_spillover_outputs.xlsx',synthetic_control_sp_"&amp;$A28&amp;","&amp;$A28&amp;");"</f>
        <v>xlswrite('G:\Mi unidad\1. PROYECTOS TELLO 2022\SCM SPILL OVERS\outputs\pobreza\alimentos\1%\simulacion_2\synthetic_control_spillover_outputs.xlsx',synthetic_control_sp_84,84);</v>
      </c>
      <c r="GU87" s="1" t="str">
        <f>"xlswrite('G:\Mi unidad\1. PROYECTOS TELLO 2022\SCM SPILL OVERS\outputs\pobreza\jefe_hogar\1%\simulacion_2\synthetic_control_spillover_outputs.xlsx',synthetic_control_sp_"&amp;$A28&amp;","&amp;$A28&amp;");"</f>
        <v>xlswrite('G:\Mi unidad\1. PROYECTOS TELLO 2022\SCM SPILL OVERS\outputs\pobreza\jefe_hogar\1%\simulacion_2\synthetic_control_spillover_outputs.xlsx',synthetic_control_sp_84,84);</v>
      </c>
      <c r="HA87" s="1" t="str">
        <f>"xlswrite('G:\Mi unidad\1. PROYECTOS TELLO 2022\SCM SPILL OVERS\outputs\pobreza\mujeres\1%\simulacion_2\synthetic_control_spillover_outputs.xlsx',synthetic_control_sp_"&amp;$A28&amp;","&amp;$A28&amp;");"</f>
        <v>xlswrite('G:\Mi unidad\1. PROYECTOS TELLO 2022\SCM SPILL OVERS\outputs\pobreza\mujeres\1%\simulacion_2\synthetic_control_spillover_outputs.xlsx',synthetic_control_sp_84,84);</v>
      </c>
      <c r="HG87" s="1" t="str">
        <f>"xlswrite('G:\Mi unidad\1. PROYECTOS TELLO 2022\SCM SPILL OVERS\outputs\pobreza\criminalidad\1%\simulacion_2\synthetic_control_spillover_outputs.xlsx',synthetic_control_sp_"&amp;$A28&amp;","&amp;$A28&amp;");"</f>
        <v>xlswrite('G:\Mi unidad\1. PROYECTOS TELLO 2022\SCM SPILL OVERS\outputs\pobreza\criminalidad\1%\simulacion_2\synthetic_control_spillover_outputs.xlsx',synthetic_control_sp_84,84);</v>
      </c>
      <c r="HN87">
        <v>38</v>
      </c>
      <c r="HO87" t="s">
        <v>35</v>
      </c>
      <c r="HU87">
        <v>45</v>
      </c>
      <c r="HV87" t="str">
        <f>"spillover_test_"&amp;HU87&amp;" = zeros(1,S);"</f>
        <v>spillover_test_45 = zeros(1,S);</v>
      </c>
      <c r="IB87">
        <v>65</v>
      </c>
      <c r="IC87" t="str">
        <f>"xlswrite('G:\Mi unidad\1. PROYECTOS TELLO 2022\SCM SPILL OVERS\outputs\pobreza\bajo_niv_educ\1%\simulacion_2\output_tests.xlsx',lb_vec_"&amp;IB87&amp;"','lb_vec_"&amp;IB87&amp;"');"</f>
        <v>xlswrite('G:\Mi unidad\1. PROYECTOS TELLO 2022\SCM SPILL OVERS\outputs\pobreza\bajo_niv_educ\1%\simulacion_2\output_tests.xlsx',lb_vec_65','lb_vec_65');</v>
      </c>
      <c r="IP87">
        <v>65</v>
      </c>
      <c r="IQ87" t="str">
        <f>"xlswrite('G:\Mi unidad\1. PROYECTOS TELLO 2022\SCM SPILL OVERS\outputs\pobreza\bajo_ingreso\1%\simulacion_2\output_tests.xlsx',lb_vec_"&amp;IP87&amp;"','lb_vec_"&amp;IP87&amp;"');"</f>
        <v>xlswrite('G:\Mi unidad\1. PROYECTOS TELLO 2022\SCM SPILL OVERS\outputs\pobreza\bajo_ingreso\1%\simulacion_2\output_tests.xlsx',lb_vec_65','lb_vec_65');</v>
      </c>
      <c r="JB87">
        <v>65</v>
      </c>
      <c r="JC87" t="str">
        <f>"xlswrite('G:\Mi unidad\1. PROYECTOS TELLO 2022\SCM SPILL OVERS\outputs\pobreza\densidad\1%\simulacion_2\output_tests.xlsx',lb_vec_"&amp;JB87&amp;"','lb_vec_"&amp;JB87&amp;"');"</f>
        <v>xlswrite('G:\Mi unidad\1. PROYECTOS TELLO 2022\SCM SPILL OVERS\outputs\pobreza\densidad\1%\simulacion_2\output_tests.xlsx',lb_vec_65','lb_vec_65');</v>
      </c>
      <c r="JN87">
        <v>65</v>
      </c>
      <c r="JO87" t="str">
        <f>"xlswrite('G:\Mi unidad\1. PROYECTOS TELLO 2022\SCM SPILL OVERS\outputs\pobreza\densidad_g\1%\simulacion_2\output_tests.xlsx',lb_vec_"&amp;JN87&amp;"','lb_vec_"&amp;JN87&amp;"');"</f>
        <v>xlswrite('G:\Mi unidad\1. PROYECTOS TELLO 2022\SCM SPILL OVERS\outputs\pobreza\densidad_g\1%\simulacion_2\output_tests.xlsx',lb_vec_65','lb_vec_65');</v>
      </c>
      <c r="JZ87">
        <v>65</v>
      </c>
      <c r="KA87" t="str">
        <f>"xlswrite('G:\Mi unidad\1. PROYECTOS TELLO 2022\SCM SPILL OVERS\outputs\pobreza\distancia_centro_salud\1%\simulacion_2\output_tests.xlsx',lb_vec_"&amp;JZ87&amp;"','lb_vec_"&amp;JZ87&amp;"');"</f>
        <v>xlswrite('G:\Mi unidad\1. PROYECTOS TELLO 2022\SCM SPILL OVERS\outputs\pobreza\distancia_centro_salud\1%\simulacion_2\output_tests.xlsx',lb_vec_65','lb_vec_65');</v>
      </c>
      <c r="KM87">
        <v>65</v>
      </c>
      <c r="KN87" t="str">
        <f>"xlswrite('G:\Mi unidad\1. PROYECTOS TELLO 2022\SCM SPILL OVERS\outputs\pobreza\informalidad\1%\simulacion_2\output_tests.xlsx',lb_vec_"&amp;KM87&amp;"','lb_vec_"&amp;KM87&amp;"');"</f>
        <v>xlswrite('G:\Mi unidad\1. PROYECTOS TELLO 2022\SCM SPILL OVERS\outputs\pobreza\informalidad\1%\simulacion_2\output_tests.xlsx',lb_vec_65','lb_vec_65');</v>
      </c>
      <c r="KZ87">
        <v>65</v>
      </c>
      <c r="LA87" t="str">
        <f>"xlswrite('G:\Mi unidad\1. PROYECTOS TELLO 2022\SCM SPILL OVERS\outputs\pobreza\alimentos\1%\simulacion_2\output_tests.xlsx',lb_vec_"&amp;KZ87&amp;"','lb_vec_"&amp;KZ87&amp;"');"</f>
        <v>xlswrite('G:\Mi unidad\1. PROYECTOS TELLO 2022\SCM SPILL OVERS\outputs\pobreza\alimentos\1%\simulacion_2\output_tests.xlsx',lb_vec_65','lb_vec_65');</v>
      </c>
      <c r="LG87">
        <v>65</v>
      </c>
      <c r="LH87" t="str">
        <f>"xlswrite('G:\Mi unidad\1. PROYECTOS TELLO 2022\SCM SPILL OVERS\outputs\pobreza\jefe_hogar\1%\simulacion_2\output_tests.xlsx',lb_vec_"&amp;LG87&amp;"','lb_vec_"&amp;LG87&amp;"');"</f>
        <v>xlswrite('G:\Mi unidad\1. PROYECTOS TELLO 2022\SCM SPILL OVERS\outputs\pobreza\jefe_hogar\1%\simulacion_2\output_tests.xlsx',lb_vec_65','lb_vec_65');</v>
      </c>
      <c r="LN87">
        <v>65</v>
      </c>
      <c r="LO87" t="str">
        <f>"xlswrite('G:\Mi unidad\1. PROYECTOS TELLO 2022\SCM SPILL OVERS\outputs\pobreza\mujeres\1%\simulacion_2\output_tests.xlsx',lb_vec_"&amp;LN87&amp;"','lb_vec_"&amp;LN87&amp;"');"</f>
        <v>xlswrite('G:\Mi unidad\1. PROYECTOS TELLO 2022\SCM SPILL OVERS\outputs\pobreza\mujeres\1%\simulacion_2\output_tests.xlsx',lb_vec_65','lb_vec_65');</v>
      </c>
      <c r="LZ87">
        <v>65</v>
      </c>
      <c r="MA87" t="str">
        <f>"xlswrite('G:\Mi unidad\1. PROYECTOS TELLO 2022\SCM SPILL OVERS\outputs\pobreza\criminalidad\1%\simulacion_2\output_tests.xlsx',lb_vec_"&amp;LZ87&amp;"','lb_vec_"&amp;LZ87&amp;"');"</f>
        <v>xlswrite('G:\Mi unidad\1. PROYECTOS TELLO 2022\SCM SPILL OVERS\outputs\pobreza\criminalidad\1%\simulacion_2\output_tests.xlsx',lb_vec_65','lb_vec_65');</v>
      </c>
    </row>
    <row r="88" spans="64:339" x14ac:dyDescent="0.3">
      <c r="BL88">
        <v>65</v>
      </c>
      <c r="BM88" s="1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243</v>
      </c>
      <c r="CV88">
        <v>65</v>
      </c>
      <c r="CW88" t="s">
        <v>247</v>
      </c>
      <c r="DA88">
        <v>65</v>
      </c>
      <c r="DB88" t="s">
        <v>247</v>
      </c>
      <c r="DF88">
        <v>65</v>
      </c>
      <c r="DG88" t="s">
        <v>247</v>
      </c>
      <c r="EA88">
        <v>39</v>
      </c>
      <c r="EB88" s="1" t="str">
        <f>"synthetic_control_sp_"&amp;EA88&amp;"(T+s) = Y_"&amp;EA88&amp;"(1,T+s)-alpha1_hat_vec_"&amp;EA88&amp;"(s);"</f>
        <v>synthetic_control_sp_39(T+s) = Y_39(1,T+s)-alpha1_hat_vec_39(s);</v>
      </c>
      <c r="EZ88" s="1" t="str">
        <f>"xlswrite('G:\Mi unidad\1. PROYECTOS TELLO 2022\SCM SPILL OVERS\outputs\pobreza\distancia_centro_salud\1%\simulacion_2\synthetic_control_spillover_outputs.xlsx',synthetic_control_sp_"&amp;$A29&amp;","&amp;$A29&amp;")"</f>
        <v>xlswrite('G:\Mi unidad\1. PROYECTOS TELLO 2022\SCM SPILL OVERS\outputs\pobreza\distancia_centro_salud\1%\simulacion_2\synthetic_control_spillover_outputs.xlsx',synthetic_control_sp_86,86)</v>
      </c>
      <c r="FG88" s="1" t="str">
        <f>"xlswrite('G:\Mi unidad\1. PROYECTOS TELLO 2022\SCM SPILL OVERS\outputs\pobreza\informalidad\1%\simulacion_2\synthetic_control_spillover_outputs.xlsx',synthetic_control_sp_"&amp;$A29&amp;","&amp;$A29&amp;")"</f>
        <v>xlswrite('G:\Mi unidad\1. PROYECTOS TELLO 2022\SCM SPILL OVERS\outputs\pobreza\informalidad\1%\simulacion_2\synthetic_control_spillover_outputs.xlsx',synthetic_control_sp_86,86)</v>
      </c>
      <c r="FM88" s="1" t="str">
        <f>"xlswrite('G:\Mi unidad\1. PROYECTOS TELLO 2022\SCM SPILL OVERS\outputs\pobreza\densidad\1%\simulacion_2\synthetic_control_spillover_outputs.xlsx',synthetic_control_sp_"&amp;$A29&amp;","&amp;$A29&amp;")"</f>
        <v>xlswrite('G:\Mi unidad\1. PROYECTOS TELLO 2022\SCM SPILL OVERS\outputs\pobreza\densidad\1%\simulacion_2\synthetic_control_spillover_outputs.xlsx',synthetic_control_sp_86,86)</v>
      </c>
      <c r="FT88" s="1" t="str">
        <f>"xlswrite('G:\Mi unidad\1. PROYECTOS TELLO 2022\SCM SPILL OVERS\outputs\pobreza\bajo_niv_educ\1%\simulacion_2\synthetic_control_spillover_outputs.xlsx',synthetic_control_sp_"&amp;$A29&amp;","&amp;$A29&amp;")"</f>
        <v>xlswrite('G:\Mi unidad\1. PROYECTOS TELLO 2022\SCM SPILL OVERS\outputs\pobreza\bajo_niv_educ\1%\simulacion_2\synthetic_control_spillover_outputs.xlsx',synthetic_control_sp_86,86)</v>
      </c>
      <c r="FZ88" s="1" t="str">
        <f>"xlswrite('G:\Mi unidad\1. PROYECTOS TELLO 2022\SCM SPILL OVERS\outputs\pobreza\bajo_ingreso\1%\simulacion_2\synthetic_control_spillover_outputs.xlsx',synthetic_control_sp_"&amp;$A29&amp;","&amp;$A29&amp;")"</f>
        <v>xlswrite('G:\Mi unidad\1. PROYECTOS TELLO 2022\SCM SPILL OVERS\outputs\pobreza\bajo_ingreso\1%\simulacion_2\synthetic_control_spillover_outputs.xlsx',synthetic_control_sp_86,86)</v>
      </c>
      <c r="GF88" s="1" t="str">
        <f>"xlswrite('G:\Mi unidad\1. PROYECTOS TELLO 2022\SCM SPILL OVERS\outputs\pobreza\densidad_g\1%\simulacion_2\synthetic_control_spillover_outputs.xlsx',synthetic_control_sp_"&amp;$A29&amp;","&amp;$A29&amp;")"</f>
        <v>xlswrite('G:\Mi unidad\1. PROYECTOS TELLO 2022\SCM SPILL OVERS\outputs\pobreza\densidad_g\1%\simulacion_2\synthetic_control_spillover_outputs.xlsx',synthetic_control_sp_86,86)</v>
      </c>
      <c r="GN88" s="1" t="str">
        <f>"xlswrite('G:\Mi unidad\1. PROYECTOS TELLO 2022\SCM SPILL OVERS\outputs\pobreza\alimentos\1%\simulacion_2\synthetic_control_spillover_outputs.xlsx',synthetic_control_sp_"&amp;$A29&amp;","&amp;$A29&amp;");"</f>
        <v>xlswrite('G:\Mi unidad\1. PROYECTOS TELLO 2022\SCM SPILL OVERS\outputs\pobreza\alimentos\1%\simulacion_2\synthetic_control_spillover_outputs.xlsx',synthetic_control_sp_86,86);</v>
      </c>
      <c r="GU88" s="1" t="str">
        <f>"xlswrite('G:\Mi unidad\1. PROYECTOS TELLO 2022\SCM SPILL OVERS\outputs\pobreza\jefe_hogar\1%\simulacion_2\synthetic_control_spillover_outputs.xlsx',synthetic_control_sp_"&amp;$A29&amp;","&amp;$A29&amp;");"</f>
        <v>xlswrite('G:\Mi unidad\1. PROYECTOS TELLO 2022\SCM SPILL OVERS\outputs\pobreza\jefe_hogar\1%\simulacion_2\synthetic_control_spillover_outputs.xlsx',synthetic_control_sp_86,86);</v>
      </c>
      <c r="HA88" s="1" t="str">
        <f>"xlswrite('G:\Mi unidad\1. PROYECTOS TELLO 2022\SCM SPILL OVERS\outputs\pobreza\mujeres\1%\simulacion_2\synthetic_control_spillover_outputs.xlsx',synthetic_control_sp_"&amp;$A29&amp;","&amp;$A29&amp;");"</f>
        <v>xlswrite('G:\Mi unidad\1. PROYECTOS TELLO 2022\SCM SPILL OVERS\outputs\pobreza\mujeres\1%\simulacion_2\synthetic_control_spillover_outputs.xlsx',synthetic_control_sp_86,86);</v>
      </c>
      <c r="HG88" s="1" t="str">
        <f>"xlswrite('G:\Mi unidad\1. PROYECTOS TELLO 2022\SCM SPILL OVERS\outputs\pobreza\criminalidad\1%\simulacion_2\synthetic_control_spillover_outputs.xlsx',synthetic_control_sp_"&amp;$A29&amp;","&amp;$A29&amp;");"</f>
        <v>xlswrite('G:\Mi unidad\1. PROYECTOS TELLO 2022\SCM SPILL OVERS\outputs\pobreza\criminalidad\1%\simulacion_2\synthetic_control_spillover_outputs.xlsx',synthetic_control_sp_86,86);</v>
      </c>
      <c r="HN88">
        <v>38</v>
      </c>
      <c r="HO88" t="str">
        <f>"    [p_value_"&amp;HN88&amp; ",lb_"&amp;HN88&amp;",ub_"&amp;HN88&amp;"] = sp_andrews_te(Y_pre_"&amp;HN88&amp;",pobreza_"&amp;HN88&amp;"(:,T+s),A_"&amp;HN88&amp;",C,.05);"</f>
        <v xml:space="preserve">    [p_value_38,lb_38,ub_38] = sp_andrews_te(Y_pre_38,pobreza_38(:,T+s),A_38,C,.05);</v>
      </c>
      <c r="HU88">
        <v>45</v>
      </c>
      <c r="HV88" t="s">
        <v>35</v>
      </c>
      <c r="IB88">
        <v>65</v>
      </c>
      <c r="IC88" t="str">
        <f>"xlswrite('G:\Mi unidad\1. PROYECTOS TELLO 2022\SCM SPILL OVERS\outputs\pobreza\bajo_niv_educ\1%\simulacion_2\output_tests.xlsx',ub_vec_"&amp;IB88&amp;"','ub_vec_"&amp;IB88&amp;"');"</f>
        <v>xlswrite('G:\Mi unidad\1. PROYECTOS TELLO 2022\SCM SPILL OVERS\outputs\pobreza\bajo_niv_educ\1%\simulacion_2\output_tests.xlsx',ub_vec_65','ub_vec_65');</v>
      </c>
      <c r="IP88">
        <v>65</v>
      </c>
      <c r="IQ88" t="str">
        <f>"xlswrite('G:\Mi unidad\1. PROYECTOS TELLO 2022\SCM SPILL OVERS\outputs\pobreza\bajo_ingreso\1%\simulacion_2\output_tests.xlsx',ub_vec_"&amp;IP88&amp;"','ub_vec_"&amp;IP88&amp;"');"</f>
        <v>xlswrite('G:\Mi unidad\1. PROYECTOS TELLO 2022\SCM SPILL OVERS\outputs\pobreza\bajo_ingreso\1%\simulacion_2\output_tests.xlsx',ub_vec_65','ub_vec_65');</v>
      </c>
      <c r="JB88">
        <v>65</v>
      </c>
      <c r="JC88" t="str">
        <f>"xlswrite('G:\Mi unidad\1. PROYECTOS TELLO 2022\SCM SPILL OVERS\outputs\pobreza\densidad\1%\simulacion_2\output_tests.xlsx',ub_vec_"&amp;JB88&amp;"','ub_vec_"&amp;JB88&amp;"');"</f>
        <v>xlswrite('G:\Mi unidad\1. PROYECTOS TELLO 2022\SCM SPILL OVERS\outputs\pobreza\densidad\1%\simulacion_2\output_tests.xlsx',ub_vec_65','ub_vec_65');</v>
      </c>
      <c r="JN88">
        <v>65</v>
      </c>
      <c r="JO88" t="str">
        <f>"xlswrite('G:\Mi unidad\1. PROYECTOS TELLO 2022\SCM SPILL OVERS\outputs\pobreza\densidad_g\1%\simulacion_2\output_tests.xlsx',ub_vec_"&amp;JN88&amp;"','ub_vec_"&amp;JN88&amp;"');"</f>
        <v>xlswrite('G:\Mi unidad\1. PROYECTOS TELLO 2022\SCM SPILL OVERS\outputs\pobreza\densidad_g\1%\simulacion_2\output_tests.xlsx',ub_vec_65','ub_vec_65');</v>
      </c>
      <c r="JZ88">
        <v>65</v>
      </c>
      <c r="KA88" t="str">
        <f>"xlswrite('G:\Mi unidad\1. PROYECTOS TELLO 2022\SCM SPILL OVERS\outputs\pobreza\distancia_centro_salud\1%\simulacion_2\output_tests.xlsx',ub_vec_"&amp;JZ88&amp;"','ub_vec_"&amp;JZ88&amp;"');"</f>
        <v>xlswrite('G:\Mi unidad\1. PROYECTOS TELLO 2022\SCM SPILL OVERS\outputs\pobreza\distancia_centro_salud\1%\simulacion_2\output_tests.xlsx',ub_vec_65','ub_vec_65');</v>
      </c>
      <c r="KM88">
        <v>65</v>
      </c>
      <c r="KN88" t="str">
        <f>"xlswrite('G:\Mi unidad\1. PROYECTOS TELLO 2022\SCM SPILL OVERS\outputs\pobreza\informalidad\1%\simulacion_2\output_tests.xlsx',ub_vec_"&amp;KM88&amp;"','ub_vec_"&amp;KM88&amp;"');"</f>
        <v>xlswrite('G:\Mi unidad\1. PROYECTOS TELLO 2022\SCM SPILL OVERS\outputs\pobreza\informalidad\1%\simulacion_2\output_tests.xlsx',ub_vec_65','ub_vec_65');</v>
      </c>
      <c r="KZ88">
        <v>65</v>
      </c>
      <c r="LA88" t="str">
        <f>"xlswrite('G:\Mi unidad\1. PROYECTOS TELLO 2022\SCM SPILL OVERS\outputs\pobreza\alimentos\1%\simulacion_2\output_tests.xlsx',ub_vec_"&amp;KZ88&amp;"','ub_vec_"&amp;KZ88&amp;"');"</f>
        <v>xlswrite('G:\Mi unidad\1. PROYECTOS TELLO 2022\SCM SPILL OVERS\outputs\pobreza\alimentos\1%\simulacion_2\output_tests.xlsx',ub_vec_65','ub_vec_65');</v>
      </c>
      <c r="LG88">
        <v>65</v>
      </c>
      <c r="LH88" t="str">
        <f>"xlswrite('G:\Mi unidad\1. PROYECTOS TELLO 2022\SCM SPILL OVERS\outputs\pobreza\jefe_hogar\1%\simulacion_2\output_tests.xlsx',ub_vec_"&amp;LG88&amp;"','ub_vec_"&amp;LG88&amp;"');"</f>
        <v>xlswrite('G:\Mi unidad\1. PROYECTOS TELLO 2022\SCM SPILL OVERS\outputs\pobreza\jefe_hogar\1%\simulacion_2\output_tests.xlsx',ub_vec_65','ub_vec_65');</v>
      </c>
      <c r="LN88">
        <v>65</v>
      </c>
      <c r="LO88" t="str">
        <f>"xlswrite('G:\Mi unidad\1. PROYECTOS TELLO 2022\SCM SPILL OVERS\outputs\pobreza\mujeres\1%\simulacion_2\output_tests.xlsx',ub_vec_"&amp;LN88&amp;"','ub_vec_"&amp;LN88&amp;"');"</f>
        <v>xlswrite('G:\Mi unidad\1. PROYECTOS TELLO 2022\SCM SPILL OVERS\outputs\pobreza\mujeres\1%\simulacion_2\output_tests.xlsx',ub_vec_65','ub_vec_65');</v>
      </c>
      <c r="LZ88">
        <v>65</v>
      </c>
      <c r="MA88" t="str">
        <f>"xlswrite('G:\Mi unidad\1. PROYECTOS TELLO 2022\SCM SPILL OVERS\outputs\pobreza\criminalidad\1%\simulacion_2\output_tests.xlsx',ub_vec_"&amp;LZ88&amp;"','ub_vec_"&amp;LZ88&amp;"');"</f>
        <v>xlswrite('G:\Mi unidad\1. PROYECTOS TELLO 2022\SCM SPILL OVERS\outputs\pobreza\criminalidad\1%\simulacion_2\output_tests.xlsx',ub_vec_65','ub_vec_65');</v>
      </c>
    </row>
    <row r="89" spans="64:339" x14ac:dyDescent="0.3">
      <c r="BL89">
        <v>65</v>
      </c>
      <c r="BM89" s="1" t="str">
        <f>"A_"&amp;BL87&amp;"(:,ind_"&amp;BL87&amp;" == 0) = [];"</f>
        <v>A_65(:,ind_65 == 0) = [];</v>
      </c>
      <c r="BR89">
        <v>65</v>
      </c>
      <c r="BS89" s="1" t="str">
        <f>"ind_"&amp;BR87&amp;" = xlsread('spillover_bajo_niv_educ_"&amp;BR87&amp;".xlsx')"</f>
        <v>ind_65 = xlsread('spillover_bajo_niv_educ_65.xlsx')</v>
      </c>
      <c r="BX89">
        <v>65</v>
      </c>
      <c r="BY89" s="1" t="str">
        <f>"ind_"&amp;BX87&amp;" = xlsread('spillover_bajo_ingreso_"&amp;BX87&amp;".xlsx')"</f>
        <v>ind_65 = xlsread('spillover_bajo_ingreso_65.xlsx')</v>
      </c>
      <c r="CD89">
        <v>65</v>
      </c>
      <c r="CE89" s="1" t="str">
        <f>"ind_"&amp;CD87&amp;" = xlsread('spillover_densidad_"&amp;CD87&amp;".xlsx')"</f>
        <v>ind_65 = xlsread('spillover_densidad_65.xlsx')</v>
      </c>
      <c r="CJ89">
        <v>65</v>
      </c>
      <c r="CK89" s="1" t="str">
        <f>"ind_"&amp;CJ87&amp;" = xlsread('spillover_tiempo_cs_"&amp;CJ87&amp;".xlsx')"</f>
        <v>ind_65 = xlsread('spillover_tiempo_cs_65.xlsx')</v>
      </c>
      <c r="CQ89">
        <v>65</v>
      </c>
      <c r="CR89" t="s">
        <v>244</v>
      </c>
      <c r="CV89">
        <v>65</v>
      </c>
      <c r="CW89" t="s">
        <v>248</v>
      </c>
      <c r="DA89">
        <v>65</v>
      </c>
      <c r="DB89" t="s">
        <v>249</v>
      </c>
      <c r="DF89">
        <v>65</v>
      </c>
      <c r="DG89" t="s">
        <v>250</v>
      </c>
      <c r="EA89">
        <v>39</v>
      </c>
      <c r="EB89" s="3" t="s">
        <v>18</v>
      </c>
      <c r="EZ89" s="1" t="str">
        <f>"xlswrite('G:\Mi unidad\1. PROYECTOS TELLO 2022\SCM SPILL OVERS\outputs\pobreza\distancia_centro_salud\1%\simulacion_2\synthetic_control_spillover_outputs.xlsx',synthetic_control_sp_"&amp;$A30&amp;","&amp;$A30&amp;")"</f>
        <v>xlswrite('G:\Mi unidad\1. PROYECTOS TELLO 2022\SCM SPILL OVERS\outputs\pobreza\distancia_centro_salud\1%\simulacion_2\synthetic_control_spillover_outputs.xlsx',synthetic_control_sp_87,87)</v>
      </c>
      <c r="FG89" s="1" t="str">
        <f>"xlswrite('G:\Mi unidad\1. PROYECTOS TELLO 2022\SCM SPILL OVERS\outputs\pobreza\informalidad\1%\simulacion_2\synthetic_control_spillover_outputs.xlsx',synthetic_control_sp_"&amp;$A30&amp;","&amp;$A30&amp;")"</f>
        <v>xlswrite('G:\Mi unidad\1. PROYECTOS TELLO 2022\SCM SPILL OVERS\outputs\pobreza\informalidad\1%\simulacion_2\synthetic_control_spillover_outputs.xlsx',synthetic_control_sp_87,87)</v>
      </c>
      <c r="FM89" s="1" t="str">
        <f>"xlswrite('G:\Mi unidad\1. PROYECTOS TELLO 2022\SCM SPILL OVERS\outputs\pobreza\densidad\1%\simulacion_2\synthetic_control_spillover_outputs.xlsx',synthetic_control_sp_"&amp;$A30&amp;","&amp;$A30&amp;")"</f>
        <v>xlswrite('G:\Mi unidad\1. PROYECTOS TELLO 2022\SCM SPILL OVERS\outputs\pobreza\densidad\1%\simulacion_2\synthetic_control_spillover_outputs.xlsx',synthetic_control_sp_87,87)</v>
      </c>
      <c r="FT89" s="1" t="str">
        <f>"xlswrite('G:\Mi unidad\1. PROYECTOS TELLO 2022\SCM SPILL OVERS\outputs\pobreza\bajo_niv_educ\1%\simulacion_2\synthetic_control_spillover_outputs.xlsx',synthetic_control_sp_"&amp;$A30&amp;","&amp;$A30&amp;")"</f>
        <v>xlswrite('G:\Mi unidad\1. PROYECTOS TELLO 2022\SCM SPILL OVERS\outputs\pobreza\bajo_niv_educ\1%\simulacion_2\synthetic_control_spillover_outputs.xlsx',synthetic_control_sp_87,87)</v>
      </c>
      <c r="FZ89" s="1" t="str">
        <f>"xlswrite('G:\Mi unidad\1. PROYECTOS TELLO 2022\SCM SPILL OVERS\outputs\pobreza\bajo_ingreso\1%\simulacion_2\synthetic_control_spillover_outputs.xlsx',synthetic_control_sp_"&amp;$A30&amp;","&amp;$A30&amp;")"</f>
        <v>xlswrite('G:\Mi unidad\1. PROYECTOS TELLO 2022\SCM SPILL OVERS\outputs\pobreza\bajo_ingreso\1%\simulacion_2\synthetic_control_spillover_outputs.xlsx',synthetic_control_sp_87,87)</v>
      </c>
      <c r="GF89" s="1" t="str">
        <f>"xlswrite('G:\Mi unidad\1. PROYECTOS TELLO 2022\SCM SPILL OVERS\outputs\pobreza\densidad_g\1%\simulacion_2\synthetic_control_spillover_outputs.xlsx',synthetic_control_sp_"&amp;$A30&amp;","&amp;$A30&amp;")"</f>
        <v>xlswrite('G:\Mi unidad\1. PROYECTOS TELLO 2022\SCM SPILL OVERS\outputs\pobreza\densidad_g\1%\simulacion_2\synthetic_control_spillover_outputs.xlsx',synthetic_control_sp_87,87)</v>
      </c>
      <c r="GN89" s="1" t="str">
        <f>"xlswrite('G:\Mi unidad\1. PROYECTOS TELLO 2022\SCM SPILL OVERS\outputs\pobreza\alimentos\1%\simulacion_2\synthetic_control_spillover_outputs.xlsx',synthetic_control_sp_"&amp;$A30&amp;","&amp;$A30&amp;");"</f>
        <v>xlswrite('G:\Mi unidad\1. PROYECTOS TELLO 2022\SCM SPILL OVERS\outputs\pobreza\alimentos\1%\simulacion_2\synthetic_control_spillover_outputs.xlsx',synthetic_control_sp_87,87);</v>
      </c>
      <c r="GU89" s="1" t="str">
        <f>"xlswrite('G:\Mi unidad\1. PROYECTOS TELLO 2022\SCM SPILL OVERS\outputs\pobreza\jefe_hogar\1%\simulacion_2\synthetic_control_spillover_outputs.xlsx',synthetic_control_sp_"&amp;$A30&amp;","&amp;$A30&amp;");"</f>
        <v>xlswrite('G:\Mi unidad\1. PROYECTOS TELLO 2022\SCM SPILL OVERS\outputs\pobreza\jefe_hogar\1%\simulacion_2\synthetic_control_spillover_outputs.xlsx',synthetic_control_sp_87,87);</v>
      </c>
      <c r="HA89" s="1" t="str">
        <f>"xlswrite('G:\Mi unidad\1. PROYECTOS TELLO 2022\SCM SPILL OVERS\outputs\pobreza\mujeres\1%\simulacion_2\synthetic_control_spillover_outputs.xlsx',synthetic_control_sp_"&amp;$A30&amp;","&amp;$A30&amp;");"</f>
        <v>xlswrite('G:\Mi unidad\1. PROYECTOS TELLO 2022\SCM SPILL OVERS\outputs\pobreza\mujeres\1%\simulacion_2\synthetic_control_spillover_outputs.xlsx',synthetic_control_sp_87,87);</v>
      </c>
      <c r="HG89" s="1" t="str">
        <f>"xlswrite('G:\Mi unidad\1. PROYECTOS TELLO 2022\SCM SPILL OVERS\outputs\pobreza\criminalidad\1%\simulacion_2\synthetic_control_spillover_outputs.xlsx',synthetic_control_sp_"&amp;$A30&amp;","&amp;$A30&amp;");"</f>
        <v>xlswrite('G:\Mi unidad\1. PROYECTOS TELLO 2022\SCM SPILL OVERS\outputs\pobreza\criminalidad\1%\simulacion_2\synthetic_control_spillover_outputs.xlsx',synthetic_control_sp_87,87);</v>
      </c>
      <c r="HN89">
        <v>38</v>
      </c>
      <c r="HO89" t="str">
        <f>"    p_value_vec_"&amp;HN89&amp;"(s) = p_value_"&amp;HN89&amp;";"</f>
        <v xml:space="preserve">    p_value_vec_38(s) = p_value_38;</v>
      </c>
      <c r="HU89">
        <v>45</v>
      </c>
      <c r="HV89" t="s">
        <v>36</v>
      </c>
      <c r="IB89">
        <v>65</v>
      </c>
      <c r="IC89" t="str">
        <f>"xlswrite('G:\Mi unidad\1. PROYECTOS TELLO 2022\SCM SPILL OVERS\outputs\pobreza\bajo_niv_educ\1%\simulacion_2\output_tests.xlsx',p_value_vec_"&amp;IB89&amp;"','p_value_vec_"&amp;IB89&amp;"');"</f>
        <v>xlswrite('G:\Mi unidad\1. PROYECTOS TELLO 2022\SCM SPILL OVERS\outputs\pobreza\bajo_niv_educ\1%\simulacion_2\output_tests.xlsx',p_value_vec_65','p_value_vec_65');</v>
      </c>
      <c r="IP89">
        <v>65</v>
      </c>
      <c r="IQ89" t="str">
        <f>"xlswrite('G:\Mi unidad\1. PROYECTOS TELLO 2022\SCM SPILL OVERS\outputs\pobreza\bajo_ingreso\1%\simulacion_2\output_tests.xlsx',p_value_vec_"&amp;IP89&amp;"','p_value_vec_"&amp;IP89&amp;"');"</f>
        <v>xlswrite('G:\Mi unidad\1. PROYECTOS TELLO 2022\SCM SPILL OVERS\outputs\pobreza\bajo_ingreso\1%\simulacion_2\output_tests.xlsx',p_value_vec_65','p_value_vec_65');</v>
      </c>
      <c r="JB89">
        <v>65</v>
      </c>
      <c r="JC89" t="str">
        <f>"xlswrite('G:\Mi unidad\1. PROYECTOS TELLO 2022\SCM SPILL OVERS\outputs\pobreza\densidad\1%\simulacion_2\output_tests.xlsx',p_value_vec_"&amp;JB89&amp;"','p_value_vec_"&amp;JB89&amp;"');"</f>
        <v>xlswrite('G:\Mi unidad\1. PROYECTOS TELLO 2022\SCM SPILL OVERS\outputs\pobreza\densidad\1%\simulacion_2\output_tests.xlsx',p_value_vec_65','p_value_vec_65');</v>
      </c>
      <c r="JN89">
        <v>65</v>
      </c>
      <c r="JO89" t="str">
        <f>"xlswrite('G:\Mi unidad\1. PROYECTOS TELLO 2022\SCM SPILL OVERS\outputs\pobreza\densidad_g\1%\simulacion_2\output_tests.xlsx',p_value_vec_"&amp;JN89&amp;"','p_value_vec_"&amp;JN89&amp;"');"</f>
        <v>xlswrite('G:\Mi unidad\1. PROYECTOS TELLO 2022\SCM SPILL OVERS\outputs\pobreza\densidad_g\1%\simulacion_2\output_tests.xlsx',p_value_vec_65','p_value_vec_65');</v>
      </c>
      <c r="JZ89">
        <v>65</v>
      </c>
      <c r="KA89" t="str">
        <f>"xlswrite('G:\Mi unidad\1. PROYECTOS TELLO 2022\SCM SPILL OVERS\outputs\pobreza\distancia_centro_salud\1%\simulacion_2\output_tests.xlsx',p_value_vec_"&amp;JZ89&amp;"','p_value_vec_"&amp;JZ89&amp;"');"</f>
        <v>xlswrite('G:\Mi unidad\1. PROYECTOS TELLO 2022\SCM SPILL OVERS\outputs\pobreza\distancia_centro_salud\1%\simulacion_2\output_tests.xlsx',p_value_vec_65','p_value_vec_65');</v>
      </c>
      <c r="KM89">
        <v>65</v>
      </c>
      <c r="KN89" t="str">
        <f>"xlswrite('G:\Mi unidad\1. PROYECTOS TELLO 2022\SCM SPILL OVERS\outputs\pobreza\informalidad\1%\simulacion_2\output_tests.xlsx',p_value_vec_"&amp;KM89&amp;"','p_value_vec_"&amp;KM89&amp;"');"</f>
        <v>xlswrite('G:\Mi unidad\1. PROYECTOS TELLO 2022\SCM SPILL OVERS\outputs\pobreza\informalidad\1%\simulacion_2\output_tests.xlsx',p_value_vec_65','p_value_vec_65');</v>
      </c>
      <c r="KZ89">
        <v>65</v>
      </c>
      <c r="LA89" t="str">
        <f>"xlswrite('G:\Mi unidad\1. PROYECTOS TELLO 2022\SCM SPILL OVERS\outputs\pobreza\alimentos\1%\simulacion_2\output_tests.xlsx',p_value_vec_"&amp;KZ89&amp;"','p_value_vec_"&amp;KZ89&amp;"');"</f>
        <v>xlswrite('G:\Mi unidad\1. PROYECTOS TELLO 2022\SCM SPILL OVERS\outputs\pobreza\alimentos\1%\simulacion_2\output_tests.xlsx',p_value_vec_65','p_value_vec_65');</v>
      </c>
      <c r="LG89">
        <v>65</v>
      </c>
      <c r="LH89" t="str">
        <f>"xlswrite('G:\Mi unidad\1. PROYECTOS TELLO 2022\SCM SPILL OVERS\outputs\pobreza\jefe_hogar\1%\simulacion_2\output_tests.xlsx',p_value_vec_"&amp;LG89&amp;"','p_value_vec_"&amp;LG89&amp;"');"</f>
        <v>xlswrite('G:\Mi unidad\1. PROYECTOS TELLO 2022\SCM SPILL OVERS\outputs\pobreza\jefe_hogar\1%\simulacion_2\output_tests.xlsx',p_value_vec_65','p_value_vec_65');</v>
      </c>
      <c r="LN89">
        <v>65</v>
      </c>
      <c r="LO89" t="str">
        <f>"xlswrite('G:\Mi unidad\1. PROYECTOS TELLO 2022\SCM SPILL OVERS\outputs\pobreza\mujeres\1%\simulacion_2\output_tests.xlsx',p_value_vec_"&amp;LN89&amp;"','p_value_vec_"&amp;LN89&amp;"');"</f>
        <v>xlswrite('G:\Mi unidad\1. PROYECTOS TELLO 2022\SCM SPILL OVERS\outputs\pobreza\mujeres\1%\simulacion_2\output_tests.xlsx',p_value_vec_65','p_value_vec_65');</v>
      </c>
      <c r="LZ89">
        <v>65</v>
      </c>
      <c r="MA89" t="str">
        <f>"xlswrite('G:\Mi unidad\1. PROYECTOS TELLO 2022\SCM SPILL OVERS\outputs\pobreza\criminalidad\1%\simulacion_2\output_tests.xlsx',p_value_vec_"&amp;LZ89&amp;"','p_value_vec_"&amp;LZ89&amp;"');"</f>
        <v>xlswrite('G:\Mi unidad\1. PROYECTOS TELLO 2022\SCM SPILL OVERS\outputs\pobreza\criminalidad\1%\simulacion_2\output_tests.xlsx',p_value_vec_65','p_value_vec_65');</v>
      </c>
    </row>
    <row r="90" spans="64:339" x14ac:dyDescent="0.3">
      <c r="BL90">
        <v>65</v>
      </c>
      <c r="BR90">
        <v>65</v>
      </c>
      <c r="BS90" s="1" t="str">
        <f>"A_"&amp;BR87&amp;" = eye(N);"</f>
        <v>A_65 = eye(N);</v>
      </c>
      <c r="BX90">
        <v>65</v>
      </c>
      <c r="BY90" s="1" t="str">
        <f>"A_"&amp;BX87&amp;" = eye(N);"</f>
        <v>A_65 = eye(N);</v>
      </c>
      <c r="CD90">
        <v>65</v>
      </c>
      <c r="CE90" s="1" t="str">
        <f>"A_"&amp;CD87&amp;" = eye(N);"</f>
        <v>A_65 = eye(N);</v>
      </c>
      <c r="CJ90">
        <v>65</v>
      </c>
      <c r="CK90" s="1" t="str">
        <f>"A_"&amp;CJ87&amp;" = eye(N);"</f>
        <v>A_65 = eye(N);</v>
      </c>
      <c r="CQ90">
        <v>65</v>
      </c>
      <c r="CR90" t="s">
        <v>247</v>
      </c>
      <c r="CV90">
        <v>65</v>
      </c>
      <c r="CW90" t="s">
        <v>251</v>
      </c>
      <c r="DA90">
        <v>65</v>
      </c>
      <c r="DB90" t="s">
        <v>251</v>
      </c>
      <c r="DF90">
        <v>65</v>
      </c>
      <c r="DG90" t="s">
        <v>251</v>
      </c>
      <c r="EA90">
        <v>41</v>
      </c>
      <c r="EB90" s="3" t="str">
        <f>"%PROVINCIA "&amp;EA90</f>
        <v>%PROVINCIA 41</v>
      </c>
      <c r="EZ90" s="1" t="str">
        <f>"xlswrite('G:\Mi unidad\1. PROYECTOS TELLO 2022\SCM SPILL OVERS\outputs\pobreza\distancia_centro_salud\1%\simulacion_2\synthetic_control_spillover_outputs.xlsx',synthetic_control_sp_"&amp;$A31&amp;","&amp;$A31&amp;")"</f>
        <v>xlswrite('G:\Mi unidad\1. PROYECTOS TELLO 2022\SCM SPILL OVERS\outputs\pobreza\distancia_centro_salud\1%\simulacion_2\synthetic_control_spillover_outputs.xlsx',synthetic_control_sp_88,88)</v>
      </c>
      <c r="FG90" s="1" t="str">
        <f>"xlswrite('G:\Mi unidad\1. PROYECTOS TELLO 2022\SCM SPILL OVERS\outputs\pobreza\informalidad\1%\simulacion_2\synthetic_control_spillover_outputs.xlsx',synthetic_control_sp_"&amp;$A31&amp;","&amp;$A31&amp;")"</f>
        <v>xlswrite('G:\Mi unidad\1. PROYECTOS TELLO 2022\SCM SPILL OVERS\outputs\pobreza\informalidad\1%\simulacion_2\synthetic_control_spillover_outputs.xlsx',synthetic_control_sp_88,88)</v>
      </c>
      <c r="FM90" s="1" t="str">
        <f>"xlswrite('G:\Mi unidad\1. PROYECTOS TELLO 2022\SCM SPILL OVERS\outputs\pobreza\densidad\1%\simulacion_2\synthetic_control_spillover_outputs.xlsx',synthetic_control_sp_"&amp;$A31&amp;","&amp;$A31&amp;")"</f>
        <v>xlswrite('G:\Mi unidad\1. PROYECTOS TELLO 2022\SCM SPILL OVERS\outputs\pobreza\densidad\1%\simulacion_2\synthetic_control_spillover_outputs.xlsx',synthetic_control_sp_88,88)</v>
      </c>
      <c r="FT90" s="1" t="str">
        <f>"xlswrite('G:\Mi unidad\1. PROYECTOS TELLO 2022\SCM SPILL OVERS\outputs\pobreza\bajo_niv_educ\1%\simulacion_2\synthetic_control_spillover_outputs.xlsx',synthetic_control_sp_"&amp;$A31&amp;","&amp;$A31&amp;")"</f>
        <v>xlswrite('G:\Mi unidad\1. PROYECTOS TELLO 2022\SCM SPILL OVERS\outputs\pobreza\bajo_niv_educ\1%\simulacion_2\synthetic_control_spillover_outputs.xlsx',synthetic_control_sp_88,88)</v>
      </c>
      <c r="FZ90" s="1" t="str">
        <f>"xlswrite('G:\Mi unidad\1. PROYECTOS TELLO 2022\SCM SPILL OVERS\outputs\pobreza\bajo_ingreso\1%\simulacion_2\synthetic_control_spillover_outputs.xlsx',synthetic_control_sp_"&amp;$A31&amp;","&amp;$A31&amp;")"</f>
        <v>xlswrite('G:\Mi unidad\1. PROYECTOS TELLO 2022\SCM SPILL OVERS\outputs\pobreza\bajo_ingreso\1%\simulacion_2\synthetic_control_spillover_outputs.xlsx',synthetic_control_sp_88,88)</v>
      </c>
      <c r="GF90" s="1" t="str">
        <f>"xlswrite('G:\Mi unidad\1. PROYECTOS TELLO 2022\SCM SPILL OVERS\outputs\pobreza\densidad_g\1%\simulacion_2\synthetic_control_spillover_outputs.xlsx',synthetic_control_sp_"&amp;$A31&amp;","&amp;$A31&amp;")"</f>
        <v>xlswrite('G:\Mi unidad\1. PROYECTOS TELLO 2022\SCM SPILL OVERS\outputs\pobreza\densidad_g\1%\simulacion_2\synthetic_control_spillover_outputs.xlsx',synthetic_control_sp_88,88)</v>
      </c>
      <c r="GN90" s="1" t="str">
        <f>"xlswrite('G:\Mi unidad\1. PROYECTOS TELLO 2022\SCM SPILL OVERS\outputs\pobreza\alimentos\1%\simulacion_2\synthetic_control_spillover_outputs.xlsx',synthetic_control_sp_"&amp;$A31&amp;","&amp;$A31&amp;");"</f>
        <v>xlswrite('G:\Mi unidad\1. PROYECTOS TELLO 2022\SCM SPILL OVERS\outputs\pobreza\alimentos\1%\simulacion_2\synthetic_control_spillover_outputs.xlsx',synthetic_control_sp_88,88);</v>
      </c>
      <c r="GU90" s="1" t="str">
        <f>"xlswrite('G:\Mi unidad\1. PROYECTOS TELLO 2022\SCM SPILL OVERS\outputs\pobreza\jefe_hogar\1%\simulacion_2\synthetic_control_spillover_outputs.xlsx',synthetic_control_sp_"&amp;$A31&amp;","&amp;$A31&amp;");"</f>
        <v>xlswrite('G:\Mi unidad\1. PROYECTOS TELLO 2022\SCM SPILL OVERS\outputs\pobreza\jefe_hogar\1%\simulacion_2\synthetic_control_spillover_outputs.xlsx',synthetic_control_sp_88,88);</v>
      </c>
      <c r="HA90" s="1" t="str">
        <f>"xlswrite('G:\Mi unidad\1. PROYECTOS TELLO 2022\SCM SPILL OVERS\outputs\pobreza\mujeres\1%\simulacion_2\synthetic_control_spillover_outputs.xlsx',synthetic_control_sp_"&amp;$A31&amp;","&amp;$A31&amp;");"</f>
        <v>xlswrite('G:\Mi unidad\1. PROYECTOS TELLO 2022\SCM SPILL OVERS\outputs\pobreza\mujeres\1%\simulacion_2\synthetic_control_spillover_outputs.xlsx',synthetic_control_sp_88,88);</v>
      </c>
      <c r="HG90" s="1" t="str">
        <f>"xlswrite('G:\Mi unidad\1. PROYECTOS TELLO 2022\SCM SPILL OVERS\outputs\pobreza\criminalidad\1%\simulacion_2\synthetic_control_spillover_outputs.xlsx',synthetic_control_sp_"&amp;$A31&amp;","&amp;$A31&amp;");"</f>
        <v>xlswrite('G:\Mi unidad\1. PROYECTOS TELLO 2022\SCM SPILL OVERS\outputs\pobreza\criminalidad\1%\simulacion_2\synthetic_control_spillover_outputs.xlsx',synthetic_control_sp_88,88);</v>
      </c>
      <c r="HN90">
        <v>38</v>
      </c>
      <c r="HO90" t="str">
        <f>"    lb_vec_"&amp;HN90&amp;"(s) = lb_"&amp;HN90&amp;";"</f>
        <v xml:space="preserve">    lb_vec_38(s) = lb_38;</v>
      </c>
      <c r="HU90">
        <v>45</v>
      </c>
      <c r="HV90" t="s">
        <v>37</v>
      </c>
      <c r="IB90">
        <v>65</v>
      </c>
      <c r="IC90" t="str">
        <f>"xlswrite('G:\Mi unidad\1. PROYECTOS TELLO 2022\SCM SPILL OVERS\outputs\pobreza\bajo_niv_educ\1%\simulacion_2\output_tests.xlsx',alpha1_hat_vec_"&amp;IB90&amp;"','alpha1_hat_vec_"&amp;IB90&amp;"');"</f>
        <v>xlswrite('G:\Mi unidad\1. PROYECTOS TELLO 2022\SCM SPILL OVERS\outputs\pobreza\bajo_niv_educ\1%\simulacion_2\output_tests.xlsx',alpha1_hat_vec_65','alpha1_hat_vec_65');</v>
      </c>
      <c r="IP90">
        <v>65</v>
      </c>
      <c r="IQ90" t="str">
        <f>"xlswrite('G:\Mi unidad\1. PROYECTOS TELLO 2022\SCM SPILL OVERS\outputs\pobreza\bajo_ingreso\1%\simulacion_2\output_tests.xlsx',alpha1_hat_vec_"&amp;IP90&amp;"','alpha1_hat_vec_"&amp;IP90&amp;"');"</f>
        <v>xlswrite('G:\Mi unidad\1. PROYECTOS TELLO 2022\SCM SPILL OVERS\outputs\pobreza\bajo_ingreso\1%\simulacion_2\output_tests.xlsx',alpha1_hat_vec_65','alpha1_hat_vec_65');</v>
      </c>
      <c r="JB90">
        <v>65</v>
      </c>
      <c r="JC90" t="str">
        <f>"xlswrite('G:\Mi unidad\1. PROYECTOS TELLO 2022\SCM SPILL OVERS\outputs\pobreza\densidad\1%\simulacion_2\output_tests.xlsx',alpha1_hat_vec_"&amp;JB90&amp;"','alpha1_hat_vec_"&amp;JB90&amp;"');"</f>
        <v>xlswrite('G:\Mi unidad\1. PROYECTOS TELLO 2022\SCM SPILL OVERS\outputs\pobreza\densidad\1%\simulacion_2\output_tests.xlsx',alpha1_hat_vec_65','alpha1_hat_vec_65');</v>
      </c>
      <c r="JN90">
        <v>65</v>
      </c>
      <c r="JO90" t="str">
        <f>"xlswrite('G:\Mi unidad\1. PROYECTOS TELLO 2022\SCM SPILL OVERS\outputs\pobreza\densidad_g\1%\simulacion_2\output_tests.xlsx',alpha1_hat_vec_"&amp;JN90&amp;"','alpha1_hat_vec_"&amp;JN90&amp;"');"</f>
        <v>xlswrite('G:\Mi unidad\1. PROYECTOS TELLO 2022\SCM SPILL OVERS\outputs\pobreza\densidad_g\1%\simulacion_2\output_tests.xlsx',alpha1_hat_vec_65','alpha1_hat_vec_65');</v>
      </c>
      <c r="JZ90">
        <v>65</v>
      </c>
      <c r="KA90" t="str">
        <f>"xlswrite('G:\Mi unidad\1. PROYECTOS TELLO 2022\SCM SPILL OVERS\outputs\pobreza\distancia_centro_salud\1%\simulacion_2\output_tests.xlsx',alpha1_hat_vec_"&amp;JZ90&amp;"','alpha1_hat_vec_"&amp;JZ90&amp;"');"</f>
        <v>xlswrite('G:\Mi unidad\1. PROYECTOS TELLO 2022\SCM SPILL OVERS\outputs\pobreza\distancia_centro_salud\1%\simulacion_2\output_tests.xlsx',alpha1_hat_vec_65','alpha1_hat_vec_65');</v>
      </c>
      <c r="KM90">
        <v>65</v>
      </c>
      <c r="KN90" t="str">
        <f>"xlswrite('G:\Mi unidad\1. PROYECTOS TELLO 2022\SCM SPILL OVERS\outputs\pobreza\informalidad\1%\simulacion_2\output_tests.xlsx',alpha1_hat_vec_"&amp;KM90&amp;"','alpha1_hat_vec_"&amp;KM90&amp;"');"</f>
        <v>xlswrite('G:\Mi unidad\1. PROYECTOS TELLO 2022\SCM SPILL OVERS\outputs\pobreza\informalidad\1%\simulacion_2\output_tests.xlsx',alpha1_hat_vec_65','alpha1_hat_vec_65');</v>
      </c>
      <c r="KZ90">
        <v>65</v>
      </c>
      <c r="LA90" t="str">
        <f>"xlswrite('G:\Mi unidad\1. PROYECTOS TELLO 2022\SCM SPILL OVERS\outputs\pobreza\alimentos\1%\simulacion_2\output_tests.xlsx',alpha1_hat_vec_"&amp;KZ90&amp;"','alpha1_hat_vec_"&amp;KZ90&amp;"');"</f>
        <v>xlswrite('G:\Mi unidad\1. PROYECTOS TELLO 2022\SCM SPILL OVERS\outputs\pobreza\alimentos\1%\simulacion_2\output_tests.xlsx',alpha1_hat_vec_65','alpha1_hat_vec_65');</v>
      </c>
      <c r="LG90">
        <v>65</v>
      </c>
      <c r="LH90" t="str">
        <f>"xlswrite('G:\Mi unidad\1. PROYECTOS TELLO 2022\SCM SPILL OVERS\outputs\pobreza\jefe_hogar\1%\simulacion_2\output_tests.xlsx',alpha1_hat_vec_"&amp;LG90&amp;"','alpha1_hat_vec_"&amp;LG90&amp;"');"</f>
        <v>xlswrite('G:\Mi unidad\1. PROYECTOS TELLO 2022\SCM SPILL OVERS\outputs\pobreza\jefe_hogar\1%\simulacion_2\output_tests.xlsx',alpha1_hat_vec_65','alpha1_hat_vec_65');</v>
      </c>
      <c r="LN90">
        <v>65</v>
      </c>
      <c r="LO90" t="str">
        <f>"xlswrite('G:\Mi unidad\1. PROYECTOS TELLO 2022\SCM SPILL OVERS\outputs\pobreza\mujeres\1%\simulacion_2\output_tests.xlsx',alpha1_hat_vec_"&amp;LN90&amp;"','alpha1_hat_vec_"&amp;LN90&amp;"');"</f>
        <v>xlswrite('G:\Mi unidad\1. PROYECTOS TELLO 2022\SCM SPILL OVERS\outputs\pobreza\mujeres\1%\simulacion_2\output_tests.xlsx',alpha1_hat_vec_65','alpha1_hat_vec_65');</v>
      </c>
      <c r="LZ90">
        <v>65</v>
      </c>
      <c r="MA90" t="str">
        <f>"xlswrite('G:\Mi unidad\1. PROYECTOS TELLO 2022\SCM SPILL OVERS\outputs\pobreza\criminalidad\1%\simulacion_2\output_tests.xlsx',alpha1_hat_vec_"&amp;LZ90&amp;"','alpha1_hat_vec_"&amp;LZ90&amp;"');"</f>
        <v>xlswrite('G:\Mi unidad\1. PROYECTOS TELLO 2022\SCM SPILL OVERS\outputs\pobreza\criminalidad\1%\simulacion_2\output_tests.xlsx',alpha1_hat_vec_65','alpha1_hat_vec_65');</v>
      </c>
    </row>
    <row r="91" spans="64:339" x14ac:dyDescent="0.3">
      <c r="BL91">
        <v>65</v>
      </c>
      <c r="BR91">
        <v>65</v>
      </c>
      <c r="BS91" s="1" t="str">
        <f>"A_"&amp;BR87&amp;"(:,ind_"&amp;BR87&amp;" == 0) = [];"</f>
        <v>A_65(:,ind_65 == 0) = [];</v>
      </c>
      <c r="BX91">
        <v>65</v>
      </c>
      <c r="BY91" s="1" t="str">
        <f>"A_"&amp;BX87&amp;"(:,ind_"&amp;BX87&amp;" == 0) = [];"</f>
        <v>A_65(:,ind_65 == 0) = [];</v>
      </c>
      <c r="CD91">
        <v>65</v>
      </c>
      <c r="CE91" s="1" t="str">
        <f>"A_"&amp;CD87&amp;"(:,ind_"&amp;CD87&amp;" == 0) = [];"</f>
        <v>A_65(:,ind_65 == 0) = [];</v>
      </c>
      <c r="CJ91">
        <v>65</v>
      </c>
      <c r="CK91" s="1" t="str">
        <f>"A_"&amp;CJ87&amp;"(:,ind_"&amp;CJ87&amp;" == 0) = [];"</f>
        <v>A_65(:,ind_65 == 0) = [];</v>
      </c>
      <c r="CQ91">
        <v>65</v>
      </c>
      <c r="CR91" t="s">
        <v>252</v>
      </c>
      <c r="CV91">
        <v>65</v>
      </c>
      <c r="CW91" t="s">
        <v>253</v>
      </c>
      <c r="DA91">
        <v>65</v>
      </c>
      <c r="DB91" t="s">
        <v>253</v>
      </c>
      <c r="DF91">
        <v>65</v>
      </c>
      <c r="DG91" t="s">
        <v>253</v>
      </c>
      <c r="EA91">
        <v>41</v>
      </c>
      <c r="EB91" s="3" t="s">
        <v>17</v>
      </c>
      <c r="EZ91" s="1" t="str">
        <f>"xlswrite('G:\Mi unidad\1. PROYECTOS TELLO 2022\SCM SPILL OVERS\outputs\pobreza\distancia_centro_salud\1%\simulacion_2\synthetic_control_spillover_outputs.xlsx',synthetic_control_sp_"&amp;$A32&amp;","&amp;$A32&amp;")"</f>
        <v>xlswrite('G:\Mi unidad\1. PROYECTOS TELLO 2022\SCM SPILL OVERS\outputs\pobreza\distancia_centro_salud\1%\simulacion_2\synthetic_control_spillover_outputs.xlsx',synthetic_control_sp_89,89)</v>
      </c>
      <c r="FG91" s="1" t="str">
        <f>"xlswrite('G:\Mi unidad\1. PROYECTOS TELLO 2022\SCM SPILL OVERS\outputs\pobreza\informalidad\1%\simulacion_2\synthetic_control_spillover_outputs.xlsx',synthetic_control_sp_"&amp;$A32&amp;","&amp;$A32&amp;")"</f>
        <v>xlswrite('G:\Mi unidad\1. PROYECTOS TELLO 2022\SCM SPILL OVERS\outputs\pobreza\informalidad\1%\simulacion_2\synthetic_control_spillover_outputs.xlsx',synthetic_control_sp_89,89)</v>
      </c>
      <c r="FM91" s="1" t="str">
        <f>"xlswrite('G:\Mi unidad\1. PROYECTOS TELLO 2022\SCM SPILL OVERS\outputs\pobreza\densidad\1%\simulacion_2\synthetic_control_spillover_outputs.xlsx',synthetic_control_sp_"&amp;$A32&amp;","&amp;$A32&amp;")"</f>
        <v>xlswrite('G:\Mi unidad\1. PROYECTOS TELLO 2022\SCM SPILL OVERS\outputs\pobreza\densidad\1%\simulacion_2\synthetic_control_spillover_outputs.xlsx',synthetic_control_sp_89,89)</v>
      </c>
      <c r="FT91" s="1" t="str">
        <f>"xlswrite('G:\Mi unidad\1. PROYECTOS TELLO 2022\SCM SPILL OVERS\outputs\pobreza\bajo_niv_educ\1%\simulacion_2\synthetic_control_spillover_outputs.xlsx',synthetic_control_sp_"&amp;$A32&amp;","&amp;$A32&amp;")"</f>
        <v>xlswrite('G:\Mi unidad\1. PROYECTOS TELLO 2022\SCM SPILL OVERS\outputs\pobreza\bajo_niv_educ\1%\simulacion_2\synthetic_control_spillover_outputs.xlsx',synthetic_control_sp_89,89)</v>
      </c>
      <c r="FZ91" s="1" t="str">
        <f>"xlswrite('G:\Mi unidad\1. PROYECTOS TELLO 2022\SCM SPILL OVERS\outputs\pobreza\bajo_ingreso\1%\simulacion_2\synthetic_control_spillover_outputs.xlsx',synthetic_control_sp_"&amp;$A32&amp;","&amp;$A32&amp;")"</f>
        <v>xlswrite('G:\Mi unidad\1. PROYECTOS TELLO 2022\SCM SPILL OVERS\outputs\pobreza\bajo_ingreso\1%\simulacion_2\synthetic_control_spillover_outputs.xlsx',synthetic_control_sp_89,89)</v>
      </c>
      <c r="GF91" s="1" t="str">
        <f>"xlswrite('G:\Mi unidad\1. PROYECTOS TELLO 2022\SCM SPILL OVERS\outputs\pobreza\densidad_g\1%\simulacion_2\synthetic_control_spillover_outputs.xlsx',synthetic_control_sp_"&amp;$A32&amp;","&amp;$A32&amp;")"</f>
        <v>xlswrite('G:\Mi unidad\1. PROYECTOS TELLO 2022\SCM SPILL OVERS\outputs\pobreza\densidad_g\1%\simulacion_2\synthetic_control_spillover_outputs.xlsx',synthetic_control_sp_89,89)</v>
      </c>
      <c r="GN91" s="1" t="str">
        <f>"xlswrite('G:\Mi unidad\1. PROYECTOS TELLO 2022\SCM SPILL OVERS\outputs\pobreza\alimentos\1%\simulacion_2\synthetic_control_spillover_outputs.xlsx',synthetic_control_sp_"&amp;$A32&amp;","&amp;$A32&amp;");"</f>
        <v>xlswrite('G:\Mi unidad\1. PROYECTOS TELLO 2022\SCM SPILL OVERS\outputs\pobreza\alimentos\1%\simulacion_2\synthetic_control_spillover_outputs.xlsx',synthetic_control_sp_89,89);</v>
      </c>
      <c r="GU91" s="1" t="str">
        <f>"xlswrite('G:\Mi unidad\1. PROYECTOS TELLO 2022\SCM SPILL OVERS\outputs\pobreza\jefe_hogar\1%\simulacion_2\synthetic_control_spillover_outputs.xlsx',synthetic_control_sp_"&amp;$A32&amp;","&amp;$A32&amp;");"</f>
        <v>xlswrite('G:\Mi unidad\1. PROYECTOS TELLO 2022\SCM SPILL OVERS\outputs\pobreza\jefe_hogar\1%\simulacion_2\synthetic_control_spillover_outputs.xlsx',synthetic_control_sp_89,89);</v>
      </c>
      <c r="HA91" s="1" t="str">
        <f>"xlswrite('G:\Mi unidad\1. PROYECTOS TELLO 2022\SCM SPILL OVERS\outputs\pobreza\mujeres\1%\simulacion_2\synthetic_control_spillover_outputs.xlsx',synthetic_control_sp_"&amp;$A32&amp;","&amp;$A32&amp;");"</f>
        <v>xlswrite('G:\Mi unidad\1. PROYECTOS TELLO 2022\SCM SPILL OVERS\outputs\pobreza\mujeres\1%\simulacion_2\synthetic_control_spillover_outputs.xlsx',synthetic_control_sp_89,89);</v>
      </c>
      <c r="HG91" s="1" t="str">
        <f>"xlswrite('G:\Mi unidad\1. PROYECTOS TELLO 2022\SCM SPILL OVERS\outputs\pobreza\criminalidad\1%\simulacion_2\synthetic_control_spillover_outputs.xlsx',synthetic_control_sp_"&amp;$A32&amp;","&amp;$A32&amp;");"</f>
        <v>xlswrite('G:\Mi unidad\1. PROYECTOS TELLO 2022\SCM SPILL OVERS\outputs\pobreza\criminalidad\1%\simulacion_2\synthetic_control_spillover_outputs.xlsx',synthetic_control_sp_89,89);</v>
      </c>
      <c r="HN91">
        <v>38</v>
      </c>
      <c r="HO91" t="str">
        <f>"    ub_vec_"&amp;HN91&amp;"(s) = ub_"&amp;HN90&amp;";"</f>
        <v xml:space="preserve">    ub_vec_38(s) = ub_38;</v>
      </c>
      <c r="HU91">
        <v>45</v>
      </c>
      <c r="HV91" t="str">
        <f>"    spillover_test_"&amp;HU91&amp;"(s) = sp_andrews(Y_pre_"&amp;HU91&amp;",pobreza_"&amp;HU91&amp;"(:,T+s),A_"&amp;HU91&amp;",C,d,alpha_sig);"</f>
        <v xml:space="preserve">    spillover_test_45(s) = sp_andrews(Y_pre_45,pobreza_45(:,T+s),A_45,C,d,alpha_sig);</v>
      </c>
      <c r="IB91">
        <v>65</v>
      </c>
      <c r="IC91" t="str">
        <f>"xlswrite('G:\Mi unidad\1. PROYECTOS TELLO 2022\SCM SPILL OVERS\outputs\pobreza\bajo_niv_educ\1%\simulacion_2\output_tests.xlsx',spillover_test_"&amp;IB91&amp;"','sp_test_"&amp;IB91&amp;"');"</f>
        <v>xlswrite('G:\Mi unidad\1. PROYECTOS TELLO 2022\SCM SPILL OVERS\outputs\pobreza\bajo_niv_educ\1%\simulacion_2\output_tests.xlsx',spillover_test_65','sp_test_65');</v>
      </c>
      <c r="IP91">
        <v>65</v>
      </c>
      <c r="IQ91" t="str">
        <f>"xlswrite('G:\Mi unidad\1. PROYECTOS TELLO 2022\SCM SPILL OVERS\outputs\pobreza\bajo_ingreso\1%\simulacion_2\output_tests.xlsx',spillover_test_"&amp;IP91&amp;"','sp_test_"&amp;IP91&amp;"');"</f>
        <v>xlswrite('G:\Mi unidad\1. PROYECTOS TELLO 2022\SCM SPILL OVERS\outputs\pobreza\bajo_ingreso\1%\simulacion_2\output_tests.xlsx',spillover_test_65','sp_test_65');</v>
      </c>
      <c r="JB91">
        <v>65</v>
      </c>
      <c r="JC91" t="str">
        <f>"xlswrite('G:\Mi unidad\1. PROYECTOS TELLO 2022\SCM SPILL OVERS\outputs\pobreza\densidad\1%\simulacion_2\output_tests.xlsx',spillover_test_"&amp;JB91&amp;"','sp_test_"&amp;JB91&amp;"');"</f>
        <v>xlswrite('G:\Mi unidad\1. PROYECTOS TELLO 2022\SCM SPILL OVERS\outputs\pobreza\densidad\1%\simulacion_2\output_tests.xlsx',spillover_test_65','sp_test_65');</v>
      </c>
      <c r="JN91">
        <v>65</v>
      </c>
      <c r="JO91" t="str">
        <f>"xlswrite('G:\Mi unidad\1. PROYECTOS TELLO 2022\SCM SPILL OVERS\outputs\pobreza\densidad_g\1%\simulacion_2\output_tests.xlsx',spillover_test_"&amp;JN91&amp;"','sp_test_"&amp;JN91&amp;"');"</f>
        <v>xlswrite('G:\Mi unidad\1. PROYECTOS TELLO 2022\SCM SPILL OVERS\outputs\pobreza\densidad_g\1%\simulacion_2\output_tests.xlsx',spillover_test_65','sp_test_65');</v>
      </c>
      <c r="JZ91">
        <v>65</v>
      </c>
      <c r="KA91" t="str">
        <f>"xlswrite('G:\Mi unidad\1. PROYECTOS TELLO 2022\SCM SPILL OVERS\outputs\pobreza\distancia_centro_salud\1%\simulacion_2\output_tests.xlsx',spillover_test_"&amp;JZ91&amp;"','sp_test_"&amp;JZ91&amp;"');"</f>
        <v>xlswrite('G:\Mi unidad\1. PROYECTOS TELLO 2022\SCM SPILL OVERS\outputs\pobreza\distancia_centro_salud\1%\simulacion_2\output_tests.xlsx',spillover_test_65','sp_test_65');</v>
      </c>
      <c r="KM91">
        <v>65</v>
      </c>
      <c r="KN91" t="str">
        <f>"xlswrite('G:\Mi unidad\1. PROYECTOS TELLO 2022\SCM SPILL OVERS\outputs\pobreza\informalidad\1%\simulacion_2\output_tests.xlsx',spillover_test_"&amp;KM91&amp;"','sp_test_"&amp;KM91&amp;"');"</f>
        <v>xlswrite('G:\Mi unidad\1. PROYECTOS TELLO 2022\SCM SPILL OVERS\outputs\pobreza\informalidad\1%\simulacion_2\output_tests.xlsx',spillover_test_65','sp_test_65');</v>
      </c>
      <c r="KZ91">
        <v>65</v>
      </c>
      <c r="LA91" t="str">
        <f>"xlswrite('G:\Mi unidad\1. PROYECTOS TELLO 2022\SCM SPILL OVERS\outputs\pobreza\alimentos\1%\simulacion_2\output_tests.xlsx',spillover_test_"&amp;KZ91&amp;"','sp_test_"&amp;KZ91&amp;"');"</f>
        <v>xlswrite('G:\Mi unidad\1. PROYECTOS TELLO 2022\SCM SPILL OVERS\outputs\pobreza\alimentos\1%\simulacion_2\output_tests.xlsx',spillover_test_65','sp_test_65');</v>
      </c>
      <c r="LG91">
        <v>65</v>
      </c>
      <c r="LH91" t="str">
        <f>"xlswrite('G:\Mi unidad\1. PROYECTOS TELLO 2022\SCM SPILL OVERS\outputs\pobreza\jefe_hogar\1%\simulacion_2\output_tests.xlsx',spillover_test_"&amp;LG91&amp;"','sp_test_"&amp;LG91&amp;"');"</f>
        <v>xlswrite('G:\Mi unidad\1. PROYECTOS TELLO 2022\SCM SPILL OVERS\outputs\pobreza\jefe_hogar\1%\simulacion_2\output_tests.xlsx',spillover_test_65','sp_test_65');</v>
      </c>
      <c r="LN91">
        <v>65</v>
      </c>
      <c r="LO91" t="str">
        <f>"xlswrite('G:\Mi unidad\1. PROYECTOS TELLO 2022\SCM SPILL OVERS\outputs\pobreza\mujeres\1%\simulacion_2\output_tests.xlsx',spillover_test_"&amp;LN91&amp;"','sp_test_"&amp;LN91&amp;"');"</f>
        <v>xlswrite('G:\Mi unidad\1. PROYECTOS TELLO 2022\SCM SPILL OVERS\outputs\pobreza\mujeres\1%\simulacion_2\output_tests.xlsx',spillover_test_65','sp_test_65');</v>
      </c>
      <c r="LZ91">
        <v>65</v>
      </c>
      <c r="MA91" t="str">
        <f>"xlswrite('G:\Mi unidad\1. PROYECTOS TELLO 2022\SCM SPILL OVERS\outputs\pobreza\criminalidad\1%\simulacion_2\output_tests.xlsx',spillover_test_"&amp;LZ91&amp;"','sp_test_"&amp;LZ91&amp;"');"</f>
        <v>xlswrite('G:\Mi unidad\1. PROYECTOS TELLO 2022\SCM SPILL OVERS\outputs\pobreza\criminalidad\1%\simulacion_2\output_tests.xlsx',spillover_test_65','sp_test_65');</v>
      </c>
    </row>
    <row r="92" spans="64:339" x14ac:dyDescent="0.3">
      <c r="BL92">
        <v>66</v>
      </c>
      <c r="BM92" s="1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251</v>
      </c>
      <c r="CV92">
        <v>66</v>
      </c>
      <c r="CW92" t="s">
        <v>254</v>
      </c>
      <c r="DA92">
        <v>66</v>
      </c>
      <c r="DB92" t="s">
        <v>254</v>
      </c>
      <c r="DF92">
        <v>66</v>
      </c>
      <c r="DG92" t="s">
        <v>254</v>
      </c>
      <c r="EA92">
        <v>41</v>
      </c>
      <c r="EB92" s="1" t="str">
        <f>"Y_Ts_"&amp;EA92&amp;" = Y_"&amp;EA92&amp;"(:,T+s);"</f>
        <v>Y_Ts_41 = Y_41(:,T+s);</v>
      </c>
      <c r="EZ92" s="1" t="str">
        <f>"xlswrite('G:\Mi unidad\1. PROYECTOS TELLO 2022\SCM SPILL OVERS\outputs\pobreza\distancia_centro_salud\1%\simulacion_2\synthetic_control_spillover_outputs.xlsx',synthetic_control_sp_"&amp;$A33&amp;","&amp;$A33&amp;")"</f>
        <v>xlswrite('G:\Mi unidad\1. PROYECTOS TELLO 2022\SCM SPILL OVERS\outputs\pobreza\distancia_centro_salud\1%\simulacion_2\synthetic_control_spillover_outputs.xlsx',synthetic_control_sp_91,91)</v>
      </c>
      <c r="FG92" s="1" t="str">
        <f>"xlswrite('G:\Mi unidad\1. PROYECTOS TELLO 2022\SCM SPILL OVERS\outputs\pobreza\informalidad\1%\simulacion_2\synthetic_control_spillover_outputs.xlsx',synthetic_control_sp_"&amp;$A33&amp;","&amp;$A33&amp;")"</f>
        <v>xlswrite('G:\Mi unidad\1. PROYECTOS TELLO 2022\SCM SPILL OVERS\outputs\pobreza\informalidad\1%\simulacion_2\synthetic_control_spillover_outputs.xlsx',synthetic_control_sp_91,91)</v>
      </c>
      <c r="FM92" s="1" t="str">
        <f>"xlswrite('G:\Mi unidad\1. PROYECTOS TELLO 2022\SCM SPILL OVERS\outputs\pobreza\densidad\1%\simulacion_2\synthetic_control_spillover_outputs.xlsx',synthetic_control_sp_"&amp;$A33&amp;","&amp;$A33&amp;")"</f>
        <v>xlswrite('G:\Mi unidad\1. PROYECTOS TELLO 2022\SCM SPILL OVERS\outputs\pobreza\densidad\1%\simulacion_2\synthetic_control_spillover_outputs.xlsx',synthetic_control_sp_91,91)</v>
      </c>
      <c r="FT92" s="1" t="str">
        <f>"xlswrite('G:\Mi unidad\1. PROYECTOS TELLO 2022\SCM SPILL OVERS\outputs\pobreza\bajo_niv_educ\1%\simulacion_2\synthetic_control_spillover_outputs.xlsx',synthetic_control_sp_"&amp;$A33&amp;","&amp;$A33&amp;")"</f>
        <v>xlswrite('G:\Mi unidad\1. PROYECTOS TELLO 2022\SCM SPILL OVERS\outputs\pobreza\bajo_niv_educ\1%\simulacion_2\synthetic_control_spillover_outputs.xlsx',synthetic_control_sp_91,91)</v>
      </c>
      <c r="FZ92" s="1" t="str">
        <f>"xlswrite('G:\Mi unidad\1. PROYECTOS TELLO 2022\SCM SPILL OVERS\outputs\pobreza\bajo_ingreso\1%\simulacion_2\synthetic_control_spillover_outputs.xlsx',synthetic_control_sp_"&amp;$A33&amp;","&amp;$A33&amp;")"</f>
        <v>xlswrite('G:\Mi unidad\1. PROYECTOS TELLO 2022\SCM SPILL OVERS\outputs\pobreza\bajo_ingreso\1%\simulacion_2\synthetic_control_spillover_outputs.xlsx',synthetic_control_sp_91,91)</v>
      </c>
      <c r="GF92" s="1" t="str">
        <f>"xlswrite('G:\Mi unidad\1. PROYECTOS TELLO 2022\SCM SPILL OVERS\outputs\pobreza\densidad_g\1%\simulacion_2\synthetic_control_spillover_outputs.xlsx',synthetic_control_sp_"&amp;$A33&amp;","&amp;$A33&amp;")"</f>
        <v>xlswrite('G:\Mi unidad\1. PROYECTOS TELLO 2022\SCM SPILL OVERS\outputs\pobreza\densidad_g\1%\simulacion_2\synthetic_control_spillover_outputs.xlsx',synthetic_control_sp_91,91)</v>
      </c>
      <c r="GN92" s="1" t="str">
        <f>"xlswrite('G:\Mi unidad\1. PROYECTOS TELLO 2022\SCM SPILL OVERS\outputs\pobreza\alimentos\1%\simulacion_2\synthetic_control_spillover_outputs.xlsx',synthetic_control_sp_"&amp;$A33&amp;","&amp;$A33&amp;");"</f>
        <v>xlswrite('G:\Mi unidad\1. PROYECTOS TELLO 2022\SCM SPILL OVERS\outputs\pobreza\alimentos\1%\simulacion_2\synthetic_control_spillover_outputs.xlsx',synthetic_control_sp_91,91);</v>
      </c>
      <c r="GU92" s="1" t="str">
        <f>"xlswrite('G:\Mi unidad\1. PROYECTOS TELLO 2022\SCM SPILL OVERS\outputs\pobreza\jefe_hogar\1%\simulacion_2\synthetic_control_spillover_outputs.xlsx',synthetic_control_sp_"&amp;$A33&amp;","&amp;$A33&amp;");"</f>
        <v>xlswrite('G:\Mi unidad\1. PROYECTOS TELLO 2022\SCM SPILL OVERS\outputs\pobreza\jefe_hogar\1%\simulacion_2\synthetic_control_spillover_outputs.xlsx',synthetic_control_sp_91,91);</v>
      </c>
      <c r="HA92" s="1" t="str">
        <f>"xlswrite('G:\Mi unidad\1. PROYECTOS TELLO 2022\SCM SPILL OVERS\outputs\pobreza\mujeres\1%\simulacion_2\synthetic_control_spillover_outputs.xlsx',synthetic_control_sp_"&amp;$A33&amp;","&amp;$A33&amp;");"</f>
        <v>xlswrite('G:\Mi unidad\1. PROYECTOS TELLO 2022\SCM SPILL OVERS\outputs\pobreza\mujeres\1%\simulacion_2\synthetic_control_spillover_outputs.xlsx',synthetic_control_sp_91,91);</v>
      </c>
      <c r="HG92" s="1" t="str">
        <f>"xlswrite('G:\Mi unidad\1. PROYECTOS TELLO 2022\SCM SPILL OVERS\outputs\pobreza\criminalidad\1%\simulacion_2\synthetic_control_spillover_outputs.xlsx',synthetic_control_sp_"&amp;$A33&amp;","&amp;$A33&amp;");"</f>
        <v>xlswrite('G:\Mi unidad\1. PROYECTOS TELLO 2022\SCM SPILL OVERS\outputs\pobreza\criminalidad\1%\simulacion_2\synthetic_control_spillover_outputs.xlsx',synthetic_control_sp_91,91);</v>
      </c>
      <c r="HN92">
        <v>38</v>
      </c>
      <c r="HO92" t="s">
        <v>18</v>
      </c>
      <c r="HU92">
        <v>45</v>
      </c>
      <c r="HV92" t="s">
        <v>18</v>
      </c>
      <c r="IB92">
        <v>66</v>
      </c>
      <c r="IC92" t="str">
        <f>"xlswrite('G:\Mi unidad\1. PROYECTOS TELLO 2022\SCM SPILL OVERS\outputs\pobreza\bajo_niv_educ\1%\simulacion_2\output_tests.xlsx',lb_vec_"&amp;IB92&amp;"','lb_vec_"&amp;IB92&amp;"');"</f>
        <v>xlswrite('G:\Mi unidad\1. PROYECTOS TELLO 2022\SCM SPILL OVERS\outputs\pobreza\bajo_niv_educ\1%\simulacion_2\output_tests.xlsx',lb_vec_66','lb_vec_66');</v>
      </c>
      <c r="IP92">
        <v>66</v>
      </c>
      <c r="IQ92" t="str">
        <f>"xlswrite('G:\Mi unidad\1. PROYECTOS TELLO 2022\SCM SPILL OVERS\outputs\pobreza\bajo_ingreso\1%\simulacion_2\output_tests.xlsx',lb_vec_"&amp;IP92&amp;"','lb_vec_"&amp;IP92&amp;"');"</f>
        <v>xlswrite('G:\Mi unidad\1. PROYECTOS TELLO 2022\SCM SPILL OVERS\outputs\pobreza\bajo_ingreso\1%\simulacion_2\output_tests.xlsx',lb_vec_66','lb_vec_66');</v>
      </c>
      <c r="JB92">
        <v>66</v>
      </c>
      <c r="JC92" t="str">
        <f>"xlswrite('G:\Mi unidad\1. PROYECTOS TELLO 2022\SCM SPILL OVERS\outputs\pobreza\densidad\1%\simulacion_2\output_tests.xlsx',lb_vec_"&amp;JB92&amp;"','lb_vec_"&amp;JB92&amp;"');"</f>
        <v>xlswrite('G:\Mi unidad\1. PROYECTOS TELLO 2022\SCM SPILL OVERS\outputs\pobreza\densidad\1%\simulacion_2\output_tests.xlsx',lb_vec_66','lb_vec_66');</v>
      </c>
      <c r="JN92">
        <v>66</v>
      </c>
      <c r="JO92" t="str">
        <f>"xlswrite('G:\Mi unidad\1. PROYECTOS TELLO 2022\SCM SPILL OVERS\outputs\pobreza\densidad_g\1%\simulacion_2\output_tests.xlsx',lb_vec_"&amp;JN92&amp;"','lb_vec_"&amp;JN92&amp;"');"</f>
        <v>xlswrite('G:\Mi unidad\1. PROYECTOS TELLO 2022\SCM SPILL OVERS\outputs\pobreza\densidad_g\1%\simulacion_2\output_tests.xlsx',lb_vec_66','lb_vec_66');</v>
      </c>
      <c r="JZ92">
        <v>66</v>
      </c>
      <c r="KA92" t="str">
        <f>"xlswrite('G:\Mi unidad\1. PROYECTOS TELLO 2022\SCM SPILL OVERS\outputs\pobreza\distancia_centro_salud\1%\simulacion_2\output_tests.xlsx',lb_vec_"&amp;JZ92&amp;"','lb_vec_"&amp;JZ92&amp;"');"</f>
        <v>xlswrite('G:\Mi unidad\1. PROYECTOS TELLO 2022\SCM SPILL OVERS\outputs\pobreza\distancia_centro_salud\1%\simulacion_2\output_tests.xlsx',lb_vec_66','lb_vec_66');</v>
      </c>
      <c r="KM92">
        <v>66</v>
      </c>
      <c r="KN92" t="str">
        <f>"xlswrite('G:\Mi unidad\1. PROYECTOS TELLO 2022\SCM SPILL OVERS\outputs\pobreza\informalidad\1%\simulacion_2\output_tests.xlsx',lb_vec_"&amp;KM92&amp;"','lb_vec_"&amp;KM92&amp;"');"</f>
        <v>xlswrite('G:\Mi unidad\1. PROYECTOS TELLO 2022\SCM SPILL OVERS\outputs\pobreza\informalidad\1%\simulacion_2\output_tests.xlsx',lb_vec_66','lb_vec_66');</v>
      </c>
      <c r="KZ92">
        <v>66</v>
      </c>
      <c r="LA92" t="str">
        <f>"xlswrite('G:\Mi unidad\1. PROYECTOS TELLO 2022\SCM SPILL OVERS\outputs\pobreza\alimentos\1%\simulacion_2\output_tests.xlsx',lb_vec_"&amp;KZ92&amp;"','lb_vec_"&amp;KZ92&amp;"');"</f>
        <v>xlswrite('G:\Mi unidad\1. PROYECTOS TELLO 2022\SCM SPILL OVERS\outputs\pobreza\alimentos\1%\simulacion_2\output_tests.xlsx',lb_vec_66','lb_vec_66');</v>
      </c>
      <c r="LG92">
        <v>66</v>
      </c>
      <c r="LH92" t="str">
        <f>"xlswrite('G:\Mi unidad\1. PROYECTOS TELLO 2022\SCM SPILL OVERS\outputs\pobreza\jefe_hogar\1%\simulacion_2\output_tests.xlsx',lb_vec_"&amp;LG92&amp;"','lb_vec_"&amp;LG92&amp;"');"</f>
        <v>xlswrite('G:\Mi unidad\1. PROYECTOS TELLO 2022\SCM SPILL OVERS\outputs\pobreza\jefe_hogar\1%\simulacion_2\output_tests.xlsx',lb_vec_66','lb_vec_66');</v>
      </c>
      <c r="LN92">
        <v>66</v>
      </c>
      <c r="LO92" t="str">
        <f>"xlswrite('G:\Mi unidad\1. PROYECTOS TELLO 2022\SCM SPILL OVERS\outputs\pobreza\mujeres\1%\simulacion_2\output_tests.xlsx',lb_vec_"&amp;LN92&amp;"','lb_vec_"&amp;LN92&amp;"');"</f>
        <v>xlswrite('G:\Mi unidad\1. PROYECTOS TELLO 2022\SCM SPILL OVERS\outputs\pobreza\mujeres\1%\simulacion_2\output_tests.xlsx',lb_vec_66','lb_vec_66');</v>
      </c>
      <c r="LZ92">
        <v>66</v>
      </c>
      <c r="MA92" t="str">
        <f>"xlswrite('G:\Mi unidad\1. PROYECTOS TELLO 2022\SCM SPILL OVERS\outputs\pobreza\criminalidad\1%\simulacion_2\output_tests.xlsx',lb_vec_"&amp;LZ92&amp;"','lb_vec_"&amp;LZ92&amp;"');"</f>
        <v>xlswrite('G:\Mi unidad\1. PROYECTOS TELLO 2022\SCM SPILL OVERS\outputs\pobreza\criminalidad\1%\simulacion_2\output_tests.xlsx',lb_vec_66','lb_vec_66');</v>
      </c>
    </row>
    <row r="93" spans="64:339" x14ac:dyDescent="0.3">
      <c r="BL93">
        <v>66</v>
      </c>
      <c r="BM93" s="1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253</v>
      </c>
      <c r="CV93">
        <v>66</v>
      </c>
      <c r="CW93" t="s">
        <v>255</v>
      </c>
      <c r="DA93">
        <v>66</v>
      </c>
      <c r="DB93" t="s">
        <v>255</v>
      </c>
      <c r="DF93">
        <v>66</v>
      </c>
      <c r="DG93" t="s">
        <v>255</v>
      </c>
      <c r="EA93">
        <v>41</v>
      </c>
      <c r="EB93" s="1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EZ93" s="1" t="str">
        <f>"xlswrite('G:\Mi unidad\1. PROYECTOS TELLO 2022\SCM SPILL OVERS\outputs\pobreza\distancia_centro_salud\1%\simulacion_2\synthetic_control_spillover_outputs.xlsx',synthetic_control_sp_"&amp;$A34&amp;","&amp;$A34&amp;")"</f>
        <v>xlswrite('G:\Mi unidad\1. PROYECTOS TELLO 2022\SCM SPILL OVERS\outputs\pobreza\distancia_centro_salud\1%\simulacion_2\synthetic_control_spillover_outputs.xlsx',synthetic_control_sp_92,92)</v>
      </c>
      <c r="FG93" s="1" t="str">
        <f>"xlswrite('G:\Mi unidad\1. PROYECTOS TELLO 2022\SCM SPILL OVERS\outputs\pobreza\informalidad\1%\simulacion_2\synthetic_control_spillover_outputs.xlsx',synthetic_control_sp_"&amp;$A34&amp;","&amp;$A34&amp;")"</f>
        <v>xlswrite('G:\Mi unidad\1. PROYECTOS TELLO 2022\SCM SPILL OVERS\outputs\pobreza\informalidad\1%\simulacion_2\synthetic_control_spillover_outputs.xlsx',synthetic_control_sp_92,92)</v>
      </c>
      <c r="FM93" s="1" t="str">
        <f>"xlswrite('G:\Mi unidad\1. PROYECTOS TELLO 2022\SCM SPILL OVERS\outputs\pobreza\densidad\1%\simulacion_2\synthetic_control_spillover_outputs.xlsx',synthetic_control_sp_"&amp;$A34&amp;","&amp;$A34&amp;")"</f>
        <v>xlswrite('G:\Mi unidad\1. PROYECTOS TELLO 2022\SCM SPILL OVERS\outputs\pobreza\densidad\1%\simulacion_2\synthetic_control_spillover_outputs.xlsx',synthetic_control_sp_92,92)</v>
      </c>
      <c r="FT93" s="1" t="str">
        <f>"xlswrite('G:\Mi unidad\1. PROYECTOS TELLO 2022\SCM SPILL OVERS\outputs\pobreza\bajo_niv_educ\1%\simulacion_2\synthetic_control_spillover_outputs.xlsx',synthetic_control_sp_"&amp;$A34&amp;","&amp;$A34&amp;")"</f>
        <v>xlswrite('G:\Mi unidad\1. PROYECTOS TELLO 2022\SCM SPILL OVERS\outputs\pobreza\bajo_niv_educ\1%\simulacion_2\synthetic_control_spillover_outputs.xlsx',synthetic_control_sp_92,92)</v>
      </c>
      <c r="FZ93" s="1" t="str">
        <f>"xlswrite('G:\Mi unidad\1. PROYECTOS TELLO 2022\SCM SPILL OVERS\outputs\pobreza\bajo_ingreso\1%\simulacion_2\synthetic_control_spillover_outputs.xlsx',synthetic_control_sp_"&amp;$A34&amp;","&amp;$A34&amp;")"</f>
        <v>xlswrite('G:\Mi unidad\1. PROYECTOS TELLO 2022\SCM SPILL OVERS\outputs\pobreza\bajo_ingreso\1%\simulacion_2\synthetic_control_spillover_outputs.xlsx',synthetic_control_sp_92,92)</v>
      </c>
      <c r="GF93" s="1" t="str">
        <f>"xlswrite('G:\Mi unidad\1. PROYECTOS TELLO 2022\SCM SPILL OVERS\outputs\pobreza\densidad_g\1%\simulacion_2\synthetic_control_spillover_outputs.xlsx',synthetic_control_sp_"&amp;$A34&amp;","&amp;$A34&amp;")"</f>
        <v>xlswrite('G:\Mi unidad\1. PROYECTOS TELLO 2022\SCM SPILL OVERS\outputs\pobreza\densidad_g\1%\simulacion_2\synthetic_control_spillover_outputs.xlsx',synthetic_control_sp_92,92)</v>
      </c>
      <c r="GN93" s="1" t="str">
        <f>"xlswrite('G:\Mi unidad\1. PROYECTOS TELLO 2022\SCM SPILL OVERS\outputs\pobreza\alimentos\1%\simulacion_2\synthetic_control_spillover_outputs.xlsx',synthetic_control_sp_"&amp;$A34&amp;","&amp;$A34&amp;");"</f>
        <v>xlswrite('G:\Mi unidad\1. PROYECTOS TELLO 2022\SCM SPILL OVERS\outputs\pobreza\alimentos\1%\simulacion_2\synthetic_control_spillover_outputs.xlsx',synthetic_control_sp_92,92);</v>
      </c>
      <c r="GU93" s="1" t="str">
        <f>"xlswrite('G:\Mi unidad\1. PROYECTOS TELLO 2022\SCM SPILL OVERS\outputs\pobreza\jefe_hogar\1%\simulacion_2\synthetic_control_spillover_outputs.xlsx',synthetic_control_sp_"&amp;$A34&amp;","&amp;$A34&amp;");"</f>
        <v>xlswrite('G:\Mi unidad\1. PROYECTOS TELLO 2022\SCM SPILL OVERS\outputs\pobreza\jefe_hogar\1%\simulacion_2\synthetic_control_spillover_outputs.xlsx',synthetic_control_sp_92,92);</v>
      </c>
      <c r="HA93" s="1" t="str">
        <f>"xlswrite('G:\Mi unidad\1. PROYECTOS TELLO 2022\SCM SPILL OVERS\outputs\pobreza\mujeres\1%\simulacion_2\synthetic_control_spillover_outputs.xlsx',synthetic_control_sp_"&amp;$A34&amp;","&amp;$A34&amp;");"</f>
        <v>xlswrite('G:\Mi unidad\1. PROYECTOS TELLO 2022\SCM SPILL OVERS\outputs\pobreza\mujeres\1%\simulacion_2\synthetic_control_spillover_outputs.xlsx',synthetic_control_sp_92,92);</v>
      </c>
      <c r="HG93" s="1" t="str">
        <f>"xlswrite('G:\Mi unidad\1. PROYECTOS TELLO 2022\SCM SPILL OVERS\outputs\pobreza\criminalidad\1%\simulacion_2\synthetic_control_spillover_outputs.xlsx',synthetic_control_sp_"&amp;$A34&amp;","&amp;$A34&amp;");"</f>
        <v>xlswrite('G:\Mi unidad\1. PROYECTOS TELLO 2022\SCM SPILL OVERS\outputs\pobreza\criminalidad\1%\simulacion_2\synthetic_control_spillover_outputs.xlsx',synthetic_control_sp_92,92);</v>
      </c>
      <c r="HN93">
        <v>39</v>
      </c>
      <c r="HO93" t="str">
        <f>"p_value_vec_"&amp;HN93&amp;" = zeros(1,S);"</f>
        <v>p_value_vec_39 = zeros(1,S);</v>
      </c>
      <c r="HU93">
        <v>55</v>
      </c>
      <c r="HV93" t="str">
        <f>"spillover_test_"&amp;HU93&amp;" = zeros(1,S);"</f>
        <v>spillover_test_55 = zeros(1,S);</v>
      </c>
      <c r="IB93">
        <v>66</v>
      </c>
      <c r="IC93" t="str">
        <f>"xlswrite('G:\Mi unidad\1. PROYECTOS TELLO 2022\SCM SPILL OVERS\outputs\pobreza\bajo_niv_educ\1%\simulacion_2\output_tests.xlsx',ub_vec_"&amp;IB93&amp;"','ub_vec_"&amp;IB93&amp;"');"</f>
        <v>xlswrite('G:\Mi unidad\1. PROYECTOS TELLO 2022\SCM SPILL OVERS\outputs\pobreza\bajo_niv_educ\1%\simulacion_2\output_tests.xlsx',ub_vec_66','ub_vec_66');</v>
      </c>
      <c r="IP93">
        <v>66</v>
      </c>
      <c r="IQ93" t="str">
        <f>"xlswrite('G:\Mi unidad\1. PROYECTOS TELLO 2022\SCM SPILL OVERS\outputs\pobreza\bajo_ingreso\1%\simulacion_2\output_tests.xlsx',ub_vec_"&amp;IP93&amp;"','ub_vec_"&amp;IP93&amp;"');"</f>
        <v>xlswrite('G:\Mi unidad\1. PROYECTOS TELLO 2022\SCM SPILL OVERS\outputs\pobreza\bajo_ingreso\1%\simulacion_2\output_tests.xlsx',ub_vec_66','ub_vec_66');</v>
      </c>
      <c r="JB93">
        <v>66</v>
      </c>
      <c r="JC93" t="str">
        <f>"xlswrite('G:\Mi unidad\1. PROYECTOS TELLO 2022\SCM SPILL OVERS\outputs\pobreza\densidad\1%\simulacion_2\output_tests.xlsx',ub_vec_"&amp;JB93&amp;"','ub_vec_"&amp;JB93&amp;"');"</f>
        <v>xlswrite('G:\Mi unidad\1. PROYECTOS TELLO 2022\SCM SPILL OVERS\outputs\pobreza\densidad\1%\simulacion_2\output_tests.xlsx',ub_vec_66','ub_vec_66');</v>
      </c>
      <c r="JN93">
        <v>66</v>
      </c>
      <c r="JO93" t="str">
        <f>"xlswrite('G:\Mi unidad\1. PROYECTOS TELLO 2022\SCM SPILL OVERS\outputs\pobreza\densidad_g\1%\simulacion_2\output_tests.xlsx',ub_vec_"&amp;JN93&amp;"','ub_vec_"&amp;JN93&amp;"');"</f>
        <v>xlswrite('G:\Mi unidad\1. PROYECTOS TELLO 2022\SCM SPILL OVERS\outputs\pobreza\densidad_g\1%\simulacion_2\output_tests.xlsx',ub_vec_66','ub_vec_66');</v>
      </c>
      <c r="JZ93">
        <v>66</v>
      </c>
      <c r="KA93" t="str">
        <f>"xlswrite('G:\Mi unidad\1. PROYECTOS TELLO 2022\SCM SPILL OVERS\outputs\pobreza\distancia_centro_salud\1%\simulacion_2\output_tests.xlsx',ub_vec_"&amp;JZ93&amp;"','ub_vec_"&amp;JZ93&amp;"');"</f>
        <v>xlswrite('G:\Mi unidad\1. PROYECTOS TELLO 2022\SCM SPILL OVERS\outputs\pobreza\distancia_centro_salud\1%\simulacion_2\output_tests.xlsx',ub_vec_66','ub_vec_66');</v>
      </c>
      <c r="KM93">
        <v>66</v>
      </c>
      <c r="KN93" t="str">
        <f>"xlswrite('G:\Mi unidad\1. PROYECTOS TELLO 2022\SCM SPILL OVERS\outputs\pobreza\informalidad\1%\simulacion_2\output_tests.xlsx',ub_vec_"&amp;KM93&amp;"','ub_vec_"&amp;KM93&amp;"');"</f>
        <v>xlswrite('G:\Mi unidad\1. PROYECTOS TELLO 2022\SCM SPILL OVERS\outputs\pobreza\informalidad\1%\simulacion_2\output_tests.xlsx',ub_vec_66','ub_vec_66');</v>
      </c>
      <c r="KZ93">
        <v>66</v>
      </c>
      <c r="LA93" t="str">
        <f>"xlswrite('G:\Mi unidad\1. PROYECTOS TELLO 2022\SCM SPILL OVERS\outputs\pobreza\alimentos\1%\simulacion_2\output_tests.xlsx',ub_vec_"&amp;KZ93&amp;"','ub_vec_"&amp;KZ93&amp;"');"</f>
        <v>xlswrite('G:\Mi unidad\1. PROYECTOS TELLO 2022\SCM SPILL OVERS\outputs\pobreza\alimentos\1%\simulacion_2\output_tests.xlsx',ub_vec_66','ub_vec_66');</v>
      </c>
      <c r="LG93">
        <v>66</v>
      </c>
      <c r="LH93" t="str">
        <f>"xlswrite('G:\Mi unidad\1. PROYECTOS TELLO 2022\SCM SPILL OVERS\outputs\pobreza\jefe_hogar\1%\simulacion_2\output_tests.xlsx',ub_vec_"&amp;LG93&amp;"','ub_vec_"&amp;LG93&amp;"');"</f>
        <v>xlswrite('G:\Mi unidad\1. PROYECTOS TELLO 2022\SCM SPILL OVERS\outputs\pobreza\jefe_hogar\1%\simulacion_2\output_tests.xlsx',ub_vec_66','ub_vec_66');</v>
      </c>
      <c r="LN93">
        <v>66</v>
      </c>
      <c r="LO93" t="str">
        <f>"xlswrite('G:\Mi unidad\1. PROYECTOS TELLO 2022\SCM SPILL OVERS\outputs\pobreza\mujeres\1%\simulacion_2\output_tests.xlsx',ub_vec_"&amp;LN93&amp;"','ub_vec_"&amp;LN93&amp;"');"</f>
        <v>xlswrite('G:\Mi unidad\1. PROYECTOS TELLO 2022\SCM SPILL OVERS\outputs\pobreza\mujeres\1%\simulacion_2\output_tests.xlsx',ub_vec_66','ub_vec_66');</v>
      </c>
      <c r="LZ93">
        <v>66</v>
      </c>
      <c r="MA93" t="str">
        <f>"xlswrite('G:\Mi unidad\1. PROYECTOS TELLO 2022\SCM SPILL OVERS\outputs\pobreza\criminalidad\1%\simulacion_2\output_tests.xlsx',ub_vec_"&amp;LZ93&amp;"','ub_vec_"&amp;LZ93&amp;"');"</f>
        <v>xlswrite('G:\Mi unidad\1. PROYECTOS TELLO 2022\SCM SPILL OVERS\outputs\pobreza\criminalidad\1%\simulacion_2\output_tests.xlsx',ub_vec_66','ub_vec_66');</v>
      </c>
    </row>
    <row r="94" spans="64:339" x14ac:dyDescent="0.3">
      <c r="BL94">
        <v>66</v>
      </c>
      <c r="BM94" s="1" t="str">
        <f>"A_"&amp;BL92&amp;"(:,ind_"&amp;BL92&amp;" == 0) = [];"</f>
        <v>A_66(:,ind_66 == 0) = [];</v>
      </c>
      <c r="BR94">
        <v>66</v>
      </c>
      <c r="BS94" s="1" t="str">
        <f>"ind_"&amp;BR92&amp;" = xlsread('spillover_bajo_niv_educ_"&amp;BR92&amp;".xlsx')"</f>
        <v>ind_66 = xlsread('spillover_bajo_niv_educ_66.xlsx')</v>
      </c>
      <c r="BX94">
        <v>66</v>
      </c>
      <c r="BY94" s="1" t="str">
        <f>"ind_"&amp;BX92&amp;" = xlsread('spillover_bajo_ingreso_"&amp;BX92&amp;".xlsx')"</f>
        <v>ind_66 = xlsread('spillover_bajo_ingreso_66.xlsx')</v>
      </c>
      <c r="CD94">
        <v>66</v>
      </c>
      <c r="CE94" s="1" t="str">
        <f>"ind_"&amp;CD92&amp;" = xlsread('spillover_densidad_"&amp;CD92&amp;".xlsx')"</f>
        <v>ind_66 = xlsread('spillover_densidad_66.xlsx')</v>
      </c>
      <c r="CJ94">
        <v>66</v>
      </c>
      <c r="CK94" s="1" t="str">
        <f>"ind_"&amp;CJ92&amp;" = xlsread('spillover_tiempo_cs_"&amp;CJ92&amp;".xlsx')"</f>
        <v>ind_66 = xlsread('spillover_tiempo_cs_66.xlsx')</v>
      </c>
      <c r="CQ94">
        <v>66</v>
      </c>
      <c r="CR94" t="s">
        <v>254</v>
      </c>
      <c r="CV94">
        <v>66</v>
      </c>
      <c r="CW94" t="s">
        <v>256</v>
      </c>
      <c r="DA94">
        <v>66</v>
      </c>
      <c r="DB94" t="s">
        <v>257</v>
      </c>
      <c r="DF94">
        <v>66</v>
      </c>
      <c r="DG94" t="s">
        <v>258</v>
      </c>
      <c r="EA94">
        <v>41</v>
      </c>
      <c r="EB94" s="1" t="str">
        <f>"alpha_hat_"&amp;EA94&amp;" = A_"&amp;EA94&amp;"*gamma_hat_"&amp;EA94&amp;";"</f>
        <v>alpha_hat_41 = A_41*gamma_hat_41;</v>
      </c>
      <c r="EZ94" s="1" t="str">
        <f>"xlswrite('G:\Mi unidad\1. PROYECTOS TELLO 2022\SCM SPILL OVERS\outputs\pobreza\distancia_centro_salud\1%\simulacion_2\synthetic_control_spillover_outputs.xlsx',synthetic_control_sp_"&amp;$A35&amp;","&amp;$A35&amp;")"</f>
        <v>xlswrite('G:\Mi unidad\1. PROYECTOS TELLO 2022\SCM SPILL OVERS\outputs\pobreza\distancia_centro_salud\1%\simulacion_2\synthetic_control_spillover_outputs.xlsx',synthetic_control_sp_95,95)</v>
      </c>
      <c r="FG94" s="1" t="str">
        <f>"xlswrite('G:\Mi unidad\1. PROYECTOS TELLO 2022\SCM SPILL OVERS\outputs\pobreza\informalidad\1%\simulacion_2\synthetic_control_spillover_outputs.xlsx',synthetic_control_sp_"&amp;$A35&amp;","&amp;$A35&amp;")"</f>
        <v>xlswrite('G:\Mi unidad\1. PROYECTOS TELLO 2022\SCM SPILL OVERS\outputs\pobreza\informalidad\1%\simulacion_2\synthetic_control_spillover_outputs.xlsx',synthetic_control_sp_95,95)</v>
      </c>
      <c r="FM94" s="1" t="str">
        <f>"xlswrite('G:\Mi unidad\1. PROYECTOS TELLO 2022\SCM SPILL OVERS\outputs\pobreza\densidad\1%\simulacion_2\synthetic_control_spillover_outputs.xlsx',synthetic_control_sp_"&amp;$A35&amp;","&amp;$A35&amp;")"</f>
        <v>xlswrite('G:\Mi unidad\1. PROYECTOS TELLO 2022\SCM SPILL OVERS\outputs\pobreza\densidad\1%\simulacion_2\synthetic_control_spillover_outputs.xlsx',synthetic_control_sp_95,95)</v>
      </c>
      <c r="FT94" s="1" t="str">
        <f>"xlswrite('G:\Mi unidad\1. PROYECTOS TELLO 2022\SCM SPILL OVERS\outputs\pobreza\bajo_niv_educ\1%\simulacion_2\synthetic_control_spillover_outputs.xlsx',synthetic_control_sp_"&amp;$A35&amp;","&amp;$A35&amp;")"</f>
        <v>xlswrite('G:\Mi unidad\1. PROYECTOS TELLO 2022\SCM SPILL OVERS\outputs\pobreza\bajo_niv_educ\1%\simulacion_2\synthetic_control_spillover_outputs.xlsx',synthetic_control_sp_95,95)</v>
      </c>
      <c r="FZ94" s="1" t="str">
        <f>"xlswrite('G:\Mi unidad\1. PROYECTOS TELLO 2022\SCM SPILL OVERS\outputs\pobreza\bajo_ingreso\1%\simulacion_2\synthetic_control_spillover_outputs.xlsx',synthetic_control_sp_"&amp;$A35&amp;","&amp;$A35&amp;")"</f>
        <v>xlswrite('G:\Mi unidad\1. PROYECTOS TELLO 2022\SCM SPILL OVERS\outputs\pobreza\bajo_ingreso\1%\simulacion_2\synthetic_control_spillover_outputs.xlsx',synthetic_control_sp_95,95)</v>
      </c>
      <c r="GF94" s="1" t="str">
        <f>"xlswrite('G:\Mi unidad\1. PROYECTOS TELLO 2022\SCM SPILL OVERS\outputs\pobreza\densidad_g\1%\simulacion_2\synthetic_control_spillover_outputs.xlsx',synthetic_control_sp_"&amp;$A35&amp;","&amp;$A35&amp;")"</f>
        <v>xlswrite('G:\Mi unidad\1. PROYECTOS TELLO 2022\SCM SPILL OVERS\outputs\pobreza\densidad_g\1%\simulacion_2\synthetic_control_spillover_outputs.xlsx',synthetic_control_sp_95,95)</v>
      </c>
      <c r="GN94" s="1" t="str">
        <f>"xlswrite('G:\Mi unidad\1. PROYECTOS TELLO 2022\SCM SPILL OVERS\outputs\pobreza\alimentos\1%\simulacion_2\synthetic_control_spillover_outputs.xlsx',synthetic_control_sp_"&amp;$A35&amp;","&amp;$A35&amp;");"</f>
        <v>xlswrite('G:\Mi unidad\1. PROYECTOS TELLO 2022\SCM SPILL OVERS\outputs\pobreza\alimentos\1%\simulacion_2\synthetic_control_spillover_outputs.xlsx',synthetic_control_sp_95,95);</v>
      </c>
      <c r="GU94" s="1" t="str">
        <f>"xlswrite('G:\Mi unidad\1. PROYECTOS TELLO 2022\SCM SPILL OVERS\outputs\pobreza\jefe_hogar\1%\simulacion_2\synthetic_control_spillover_outputs.xlsx',synthetic_control_sp_"&amp;$A35&amp;","&amp;$A35&amp;");"</f>
        <v>xlswrite('G:\Mi unidad\1. PROYECTOS TELLO 2022\SCM SPILL OVERS\outputs\pobreza\jefe_hogar\1%\simulacion_2\synthetic_control_spillover_outputs.xlsx',synthetic_control_sp_95,95);</v>
      </c>
      <c r="HA94" s="1" t="str">
        <f>"xlswrite('G:\Mi unidad\1. PROYECTOS TELLO 2022\SCM SPILL OVERS\outputs\pobreza\mujeres\1%\simulacion_2\synthetic_control_spillover_outputs.xlsx',synthetic_control_sp_"&amp;$A35&amp;","&amp;$A35&amp;");"</f>
        <v>xlswrite('G:\Mi unidad\1. PROYECTOS TELLO 2022\SCM SPILL OVERS\outputs\pobreza\mujeres\1%\simulacion_2\synthetic_control_spillover_outputs.xlsx',synthetic_control_sp_95,95);</v>
      </c>
      <c r="HG94" s="1" t="str">
        <f>"xlswrite('G:\Mi unidad\1. PROYECTOS TELLO 2022\SCM SPILL OVERS\outputs\pobreza\criminalidad\1%\simulacion_2\synthetic_control_spillover_outputs.xlsx',synthetic_control_sp_"&amp;$A35&amp;","&amp;$A35&amp;");"</f>
        <v>xlswrite('G:\Mi unidad\1. PROYECTOS TELLO 2022\SCM SPILL OVERS\outputs\pobreza\criminalidad\1%\simulacion_2\synthetic_control_spillover_outputs.xlsx',synthetic_control_sp_95,95);</v>
      </c>
      <c r="HN94">
        <v>39</v>
      </c>
      <c r="HO94" t="str">
        <f>"lb_vec_"&amp;HN94&amp;" = zeros(1,S);"</f>
        <v>lb_vec_39 = zeros(1,S);</v>
      </c>
      <c r="HU94">
        <v>55</v>
      </c>
      <c r="HV94" t="s">
        <v>35</v>
      </c>
      <c r="IB94">
        <v>66</v>
      </c>
      <c r="IC94" t="str">
        <f>"xlswrite('G:\Mi unidad\1. PROYECTOS TELLO 2022\SCM SPILL OVERS\outputs\pobreza\bajo_niv_educ\1%\simulacion_2\output_tests.xlsx',p_value_vec_"&amp;IB94&amp;"','p_value_vec_"&amp;IB94&amp;"');"</f>
        <v>xlswrite('G:\Mi unidad\1. PROYECTOS TELLO 2022\SCM SPILL OVERS\outputs\pobreza\bajo_niv_educ\1%\simulacion_2\output_tests.xlsx',p_value_vec_66','p_value_vec_66');</v>
      </c>
      <c r="IP94">
        <v>66</v>
      </c>
      <c r="IQ94" t="str">
        <f>"xlswrite('G:\Mi unidad\1. PROYECTOS TELLO 2022\SCM SPILL OVERS\outputs\pobreza\bajo_ingreso\1%\simulacion_2\output_tests.xlsx',p_value_vec_"&amp;IP94&amp;"','p_value_vec_"&amp;IP94&amp;"');"</f>
        <v>xlswrite('G:\Mi unidad\1. PROYECTOS TELLO 2022\SCM SPILL OVERS\outputs\pobreza\bajo_ingreso\1%\simulacion_2\output_tests.xlsx',p_value_vec_66','p_value_vec_66');</v>
      </c>
      <c r="JB94">
        <v>66</v>
      </c>
      <c r="JC94" t="str">
        <f>"xlswrite('G:\Mi unidad\1. PROYECTOS TELLO 2022\SCM SPILL OVERS\outputs\pobreza\densidad\1%\simulacion_2\output_tests.xlsx',p_value_vec_"&amp;JB94&amp;"','p_value_vec_"&amp;JB94&amp;"');"</f>
        <v>xlswrite('G:\Mi unidad\1. PROYECTOS TELLO 2022\SCM SPILL OVERS\outputs\pobreza\densidad\1%\simulacion_2\output_tests.xlsx',p_value_vec_66','p_value_vec_66');</v>
      </c>
      <c r="JN94">
        <v>66</v>
      </c>
      <c r="JO94" t="str">
        <f>"xlswrite('G:\Mi unidad\1. PROYECTOS TELLO 2022\SCM SPILL OVERS\outputs\pobreza\densidad_g\1%\simulacion_2\output_tests.xlsx',p_value_vec_"&amp;JN94&amp;"','p_value_vec_"&amp;JN94&amp;"');"</f>
        <v>xlswrite('G:\Mi unidad\1. PROYECTOS TELLO 2022\SCM SPILL OVERS\outputs\pobreza\densidad_g\1%\simulacion_2\output_tests.xlsx',p_value_vec_66','p_value_vec_66');</v>
      </c>
      <c r="JZ94">
        <v>66</v>
      </c>
      <c r="KA94" t="str">
        <f>"xlswrite('G:\Mi unidad\1. PROYECTOS TELLO 2022\SCM SPILL OVERS\outputs\pobreza\distancia_centro_salud\1%\simulacion_2\output_tests.xlsx',p_value_vec_"&amp;JZ94&amp;"','p_value_vec_"&amp;JZ94&amp;"');"</f>
        <v>xlswrite('G:\Mi unidad\1. PROYECTOS TELLO 2022\SCM SPILL OVERS\outputs\pobreza\distancia_centro_salud\1%\simulacion_2\output_tests.xlsx',p_value_vec_66','p_value_vec_66');</v>
      </c>
      <c r="KM94">
        <v>66</v>
      </c>
      <c r="KN94" t="str">
        <f>"xlswrite('G:\Mi unidad\1. PROYECTOS TELLO 2022\SCM SPILL OVERS\outputs\pobreza\informalidad\1%\simulacion_2\output_tests.xlsx',p_value_vec_"&amp;KM94&amp;"','p_value_vec_"&amp;KM94&amp;"');"</f>
        <v>xlswrite('G:\Mi unidad\1. PROYECTOS TELLO 2022\SCM SPILL OVERS\outputs\pobreza\informalidad\1%\simulacion_2\output_tests.xlsx',p_value_vec_66','p_value_vec_66');</v>
      </c>
      <c r="KZ94">
        <v>66</v>
      </c>
      <c r="LA94" t="str">
        <f>"xlswrite('G:\Mi unidad\1. PROYECTOS TELLO 2022\SCM SPILL OVERS\outputs\pobreza\alimentos\1%\simulacion_2\output_tests.xlsx',p_value_vec_"&amp;KZ94&amp;"','p_value_vec_"&amp;KZ94&amp;"');"</f>
        <v>xlswrite('G:\Mi unidad\1. PROYECTOS TELLO 2022\SCM SPILL OVERS\outputs\pobreza\alimentos\1%\simulacion_2\output_tests.xlsx',p_value_vec_66','p_value_vec_66');</v>
      </c>
      <c r="LG94">
        <v>66</v>
      </c>
      <c r="LH94" t="str">
        <f>"xlswrite('G:\Mi unidad\1. PROYECTOS TELLO 2022\SCM SPILL OVERS\outputs\pobreza\jefe_hogar\1%\simulacion_2\output_tests.xlsx',p_value_vec_"&amp;LG94&amp;"','p_value_vec_"&amp;LG94&amp;"');"</f>
        <v>xlswrite('G:\Mi unidad\1. PROYECTOS TELLO 2022\SCM SPILL OVERS\outputs\pobreza\jefe_hogar\1%\simulacion_2\output_tests.xlsx',p_value_vec_66','p_value_vec_66');</v>
      </c>
      <c r="LN94">
        <v>66</v>
      </c>
      <c r="LO94" t="str">
        <f>"xlswrite('G:\Mi unidad\1. PROYECTOS TELLO 2022\SCM SPILL OVERS\outputs\pobreza\mujeres\1%\simulacion_2\output_tests.xlsx',p_value_vec_"&amp;LN94&amp;"','p_value_vec_"&amp;LN94&amp;"');"</f>
        <v>xlswrite('G:\Mi unidad\1. PROYECTOS TELLO 2022\SCM SPILL OVERS\outputs\pobreza\mujeres\1%\simulacion_2\output_tests.xlsx',p_value_vec_66','p_value_vec_66');</v>
      </c>
      <c r="LZ94">
        <v>66</v>
      </c>
      <c r="MA94" t="str">
        <f>"xlswrite('G:\Mi unidad\1. PROYECTOS TELLO 2022\SCM SPILL OVERS\outputs\pobreza\criminalidad\1%\simulacion_2\output_tests.xlsx',p_value_vec_"&amp;LZ94&amp;"','p_value_vec_"&amp;LZ94&amp;"');"</f>
        <v>xlswrite('G:\Mi unidad\1. PROYECTOS TELLO 2022\SCM SPILL OVERS\outputs\pobreza\criminalidad\1%\simulacion_2\output_tests.xlsx',p_value_vec_66','p_value_vec_66');</v>
      </c>
    </row>
    <row r="95" spans="64:339" x14ac:dyDescent="0.3">
      <c r="BL95">
        <v>66</v>
      </c>
      <c r="BR95">
        <v>66</v>
      </c>
      <c r="BS95" s="1" t="str">
        <f>"A_"&amp;BR92&amp;" = eye(N);"</f>
        <v>A_66 = eye(N);</v>
      </c>
      <c r="BX95">
        <v>66</v>
      </c>
      <c r="BY95" s="1" t="str">
        <f>"A_"&amp;BX92&amp;" = eye(N);"</f>
        <v>A_66 = eye(N);</v>
      </c>
      <c r="CD95">
        <v>66</v>
      </c>
      <c r="CE95" s="1" t="str">
        <f>"A_"&amp;CD92&amp;" = eye(N);"</f>
        <v>A_66 = eye(N);</v>
      </c>
      <c r="CJ95">
        <v>66</v>
      </c>
      <c r="CK95" s="1" t="str">
        <f>"A_"&amp;CJ92&amp;" = eye(N);"</f>
        <v>A_66 = eye(N);</v>
      </c>
      <c r="CQ95">
        <v>66</v>
      </c>
      <c r="CR95" t="s">
        <v>255</v>
      </c>
      <c r="CV95">
        <v>66</v>
      </c>
      <c r="CW95" t="s">
        <v>259</v>
      </c>
      <c r="DA95">
        <v>66</v>
      </c>
      <c r="DB95" t="s">
        <v>259</v>
      </c>
      <c r="DF95">
        <v>66</v>
      </c>
      <c r="DG95" t="s">
        <v>259</v>
      </c>
      <c r="EA95">
        <v>41</v>
      </c>
      <c r="EB95" s="1" t="str">
        <f>"alpha1_hat_vec_"&amp;EA95&amp;"(s) = alpha_hat_"&amp;EA95&amp;"(1);"</f>
        <v>alpha1_hat_vec_41(s) = alpha_hat_41(1);</v>
      </c>
      <c r="EZ95" s="1" t="str">
        <f>"xlswrite('G:\Mi unidad\1. PROYECTOS TELLO 2022\SCM SPILL OVERS\outputs\pobreza\distancia_centro_salud\1%\simulacion_2\synthetic_control_spillover_outputs.xlsx',synthetic_control_sp_"&amp;$A36&amp;","&amp;$A36&amp;")"</f>
        <v>xlswrite('G:\Mi unidad\1. PROYECTOS TELLO 2022\SCM SPILL OVERS\outputs\pobreza\distancia_centro_salud\1%\simulacion_2\synthetic_control_spillover_outputs.xlsx',synthetic_control_sp_100,100)</v>
      </c>
      <c r="FG95" s="1" t="str">
        <f>"xlswrite('G:\Mi unidad\1. PROYECTOS TELLO 2022\SCM SPILL OVERS\outputs\pobreza\informalidad\1%\simulacion_2\synthetic_control_spillover_outputs.xlsx',synthetic_control_sp_"&amp;$A36&amp;","&amp;$A36&amp;")"</f>
        <v>xlswrite('G:\Mi unidad\1. PROYECTOS TELLO 2022\SCM SPILL OVERS\outputs\pobreza\informalidad\1%\simulacion_2\synthetic_control_spillover_outputs.xlsx',synthetic_control_sp_100,100)</v>
      </c>
      <c r="FM95" s="1" t="str">
        <f>"xlswrite('G:\Mi unidad\1. PROYECTOS TELLO 2022\SCM SPILL OVERS\outputs\pobreza\densidad\1%\simulacion_2\synthetic_control_spillover_outputs.xlsx',synthetic_control_sp_"&amp;$A36&amp;","&amp;$A36&amp;")"</f>
        <v>xlswrite('G:\Mi unidad\1. PROYECTOS TELLO 2022\SCM SPILL OVERS\outputs\pobreza\densidad\1%\simulacion_2\synthetic_control_spillover_outputs.xlsx',synthetic_control_sp_100,100)</v>
      </c>
      <c r="FT95" s="1" t="str">
        <f>"xlswrite('G:\Mi unidad\1. PROYECTOS TELLO 2022\SCM SPILL OVERS\outputs\pobreza\bajo_niv_educ\1%\simulacion_2\synthetic_control_spillover_outputs.xlsx',synthetic_control_sp_"&amp;$A36&amp;","&amp;$A36&amp;")"</f>
        <v>xlswrite('G:\Mi unidad\1. PROYECTOS TELLO 2022\SCM SPILL OVERS\outputs\pobreza\bajo_niv_educ\1%\simulacion_2\synthetic_control_spillover_outputs.xlsx',synthetic_control_sp_100,100)</v>
      </c>
      <c r="FZ95" s="1" t="str">
        <f>"xlswrite('G:\Mi unidad\1. PROYECTOS TELLO 2022\SCM SPILL OVERS\outputs\pobreza\bajo_ingreso\1%\simulacion_2\synthetic_control_spillover_outputs.xlsx',synthetic_control_sp_"&amp;$A36&amp;","&amp;$A36&amp;")"</f>
        <v>xlswrite('G:\Mi unidad\1. PROYECTOS TELLO 2022\SCM SPILL OVERS\outputs\pobreza\bajo_ingreso\1%\simulacion_2\synthetic_control_spillover_outputs.xlsx',synthetic_control_sp_100,100)</v>
      </c>
      <c r="GF95" s="1" t="str">
        <f>"xlswrite('G:\Mi unidad\1. PROYECTOS TELLO 2022\SCM SPILL OVERS\outputs\pobreza\densidad_g\1%\simulacion_2\synthetic_control_spillover_outputs.xlsx',synthetic_control_sp_"&amp;$A36&amp;","&amp;$A36&amp;")"</f>
        <v>xlswrite('G:\Mi unidad\1. PROYECTOS TELLO 2022\SCM SPILL OVERS\outputs\pobreza\densidad_g\1%\simulacion_2\synthetic_control_spillover_outputs.xlsx',synthetic_control_sp_100,100)</v>
      </c>
      <c r="GN95" s="1" t="str">
        <f>"xlswrite('G:\Mi unidad\1. PROYECTOS TELLO 2022\SCM SPILL OVERS\outputs\pobreza\alimentos\1%\simulacion_2\synthetic_control_spillover_outputs.xlsx',synthetic_control_sp_"&amp;$A36&amp;","&amp;$A36&amp;");"</f>
        <v>xlswrite('G:\Mi unidad\1. PROYECTOS TELLO 2022\SCM SPILL OVERS\outputs\pobreza\alimentos\1%\simulacion_2\synthetic_control_spillover_outputs.xlsx',synthetic_control_sp_100,100);</v>
      </c>
      <c r="GU95" s="1" t="str">
        <f>"xlswrite('G:\Mi unidad\1. PROYECTOS TELLO 2022\SCM SPILL OVERS\outputs\pobreza\jefe_hogar\1%\simulacion_2\synthetic_control_spillover_outputs.xlsx',synthetic_control_sp_"&amp;$A36&amp;","&amp;$A36&amp;");"</f>
        <v>xlswrite('G:\Mi unidad\1. PROYECTOS TELLO 2022\SCM SPILL OVERS\outputs\pobreza\jefe_hogar\1%\simulacion_2\synthetic_control_spillover_outputs.xlsx',synthetic_control_sp_100,100);</v>
      </c>
      <c r="HA95" s="1" t="str">
        <f>"xlswrite('G:\Mi unidad\1. PROYECTOS TELLO 2022\SCM SPILL OVERS\outputs\pobreza\mujeres\1%\simulacion_2\synthetic_control_spillover_outputs.xlsx',synthetic_control_sp_"&amp;$A36&amp;","&amp;$A36&amp;");"</f>
        <v>xlswrite('G:\Mi unidad\1. PROYECTOS TELLO 2022\SCM SPILL OVERS\outputs\pobreza\mujeres\1%\simulacion_2\synthetic_control_spillover_outputs.xlsx',synthetic_control_sp_100,100);</v>
      </c>
      <c r="HG95" s="1" t="str">
        <f>"xlswrite('G:\Mi unidad\1. PROYECTOS TELLO 2022\SCM SPILL OVERS\outputs\pobreza\criminalidad\1%\simulacion_2\synthetic_control_spillover_outputs.xlsx',synthetic_control_sp_"&amp;$A36&amp;","&amp;$A36&amp;");"</f>
        <v>xlswrite('G:\Mi unidad\1. PROYECTOS TELLO 2022\SCM SPILL OVERS\outputs\pobreza\criminalidad\1%\simulacion_2\synthetic_control_spillover_outputs.xlsx',synthetic_control_sp_100,100);</v>
      </c>
      <c r="HN95">
        <v>39</v>
      </c>
      <c r="HO95" t="str">
        <f>"ub_vec_"&amp;HN95&amp;" = zeros(1,S);"</f>
        <v>ub_vec_39 = zeros(1,S);</v>
      </c>
      <c r="HU95">
        <v>55</v>
      </c>
      <c r="HV95" t="s">
        <v>36</v>
      </c>
      <c r="IB95">
        <v>66</v>
      </c>
      <c r="IC95" t="str">
        <f>"xlswrite('G:\Mi unidad\1. PROYECTOS TELLO 2022\SCM SPILL OVERS\outputs\pobreza\bajo_niv_educ\1%\simulacion_2\output_tests.xlsx',alpha1_hat_vec_"&amp;IB95&amp;"','alpha1_hat_vec_"&amp;IB95&amp;"');"</f>
        <v>xlswrite('G:\Mi unidad\1. PROYECTOS TELLO 2022\SCM SPILL OVERS\outputs\pobreza\bajo_niv_educ\1%\simulacion_2\output_tests.xlsx',alpha1_hat_vec_66','alpha1_hat_vec_66');</v>
      </c>
      <c r="IP95">
        <v>66</v>
      </c>
      <c r="IQ95" t="str">
        <f>"xlswrite('G:\Mi unidad\1. PROYECTOS TELLO 2022\SCM SPILL OVERS\outputs\pobreza\bajo_ingreso\1%\simulacion_2\output_tests.xlsx',alpha1_hat_vec_"&amp;IP95&amp;"','alpha1_hat_vec_"&amp;IP95&amp;"');"</f>
        <v>xlswrite('G:\Mi unidad\1. PROYECTOS TELLO 2022\SCM SPILL OVERS\outputs\pobreza\bajo_ingreso\1%\simulacion_2\output_tests.xlsx',alpha1_hat_vec_66','alpha1_hat_vec_66');</v>
      </c>
      <c r="JB95">
        <v>66</v>
      </c>
      <c r="JC95" t="str">
        <f>"xlswrite('G:\Mi unidad\1. PROYECTOS TELLO 2022\SCM SPILL OVERS\outputs\pobreza\densidad\1%\simulacion_2\output_tests.xlsx',alpha1_hat_vec_"&amp;JB95&amp;"','alpha1_hat_vec_"&amp;JB95&amp;"');"</f>
        <v>xlswrite('G:\Mi unidad\1. PROYECTOS TELLO 2022\SCM SPILL OVERS\outputs\pobreza\densidad\1%\simulacion_2\output_tests.xlsx',alpha1_hat_vec_66','alpha1_hat_vec_66');</v>
      </c>
      <c r="JN95">
        <v>66</v>
      </c>
      <c r="JO95" t="str">
        <f>"xlswrite('G:\Mi unidad\1. PROYECTOS TELLO 2022\SCM SPILL OVERS\outputs\pobreza\densidad_g\1%\simulacion_2\output_tests.xlsx',alpha1_hat_vec_"&amp;JN95&amp;"','alpha1_hat_vec_"&amp;JN95&amp;"');"</f>
        <v>xlswrite('G:\Mi unidad\1. PROYECTOS TELLO 2022\SCM SPILL OVERS\outputs\pobreza\densidad_g\1%\simulacion_2\output_tests.xlsx',alpha1_hat_vec_66','alpha1_hat_vec_66');</v>
      </c>
      <c r="JZ95">
        <v>66</v>
      </c>
      <c r="KA95" t="str">
        <f>"xlswrite('G:\Mi unidad\1. PROYECTOS TELLO 2022\SCM SPILL OVERS\outputs\pobreza\distancia_centro_salud\1%\simulacion_2\output_tests.xlsx',alpha1_hat_vec_"&amp;JZ95&amp;"','alpha1_hat_vec_"&amp;JZ95&amp;"');"</f>
        <v>xlswrite('G:\Mi unidad\1. PROYECTOS TELLO 2022\SCM SPILL OVERS\outputs\pobreza\distancia_centro_salud\1%\simulacion_2\output_tests.xlsx',alpha1_hat_vec_66','alpha1_hat_vec_66');</v>
      </c>
      <c r="KM95">
        <v>66</v>
      </c>
      <c r="KN95" t="str">
        <f>"xlswrite('G:\Mi unidad\1. PROYECTOS TELLO 2022\SCM SPILL OVERS\outputs\pobreza\informalidad\1%\simulacion_2\output_tests.xlsx',alpha1_hat_vec_"&amp;KM95&amp;"','alpha1_hat_vec_"&amp;KM95&amp;"');"</f>
        <v>xlswrite('G:\Mi unidad\1. PROYECTOS TELLO 2022\SCM SPILL OVERS\outputs\pobreza\informalidad\1%\simulacion_2\output_tests.xlsx',alpha1_hat_vec_66','alpha1_hat_vec_66');</v>
      </c>
      <c r="KZ95">
        <v>66</v>
      </c>
      <c r="LA95" t="str">
        <f>"xlswrite('G:\Mi unidad\1. PROYECTOS TELLO 2022\SCM SPILL OVERS\outputs\pobreza\alimentos\1%\simulacion_2\output_tests.xlsx',alpha1_hat_vec_"&amp;KZ95&amp;"','alpha1_hat_vec_"&amp;KZ95&amp;"');"</f>
        <v>xlswrite('G:\Mi unidad\1. PROYECTOS TELLO 2022\SCM SPILL OVERS\outputs\pobreza\alimentos\1%\simulacion_2\output_tests.xlsx',alpha1_hat_vec_66','alpha1_hat_vec_66');</v>
      </c>
      <c r="LG95">
        <v>66</v>
      </c>
      <c r="LH95" t="str">
        <f>"xlswrite('G:\Mi unidad\1. PROYECTOS TELLO 2022\SCM SPILL OVERS\outputs\pobreza\jefe_hogar\1%\simulacion_2\output_tests.xlsx',alpha1_hat_vec_"&amp;LG95&amp;"','alpha1_hat_vec_"&amp;LG95&amp;"');"</f>
        <v>xlswrite('G:\Mi unidad\1. PROYECTOS TELLO 2022\SCM SPILL OVERS\outputs\pobreza\jefe_hogar\1%\simulacion_2\output_tests.xlsx',alpha1_hat_vec_66','alpha1_hat_vec_66');</v>
      </c>
      <c r="LN95">
        <v>66</v>
      </c>
      <c r="LO95" t="str">
        <f>"xlswrite('G:\Mi unidad\1. PROYECTOS TELLO 2022\SCM SPILL OVERS\outputs\pobreza\mujeres\1%\simulacion_2\output_tests.xlsx',alpha1_hat_vec_"&amp;LN95&amp;"','alpha1_hat_vec_"&amp;LN95&amp;"');"</f>
        <v>xlswrite('G:\Mi unidad\1. PROYECTOS TELLO 2022\SCM SPILL OVERS\outputs\pobreza\mujeres\1%\simulacion_2\output_tests.xlsx',alpha1_hat_vec_66','alpha1_hat_vec_66');</v>
      </c>
      <c r="LZ95">
        <v>66</v>
      </c>
      <c r="MA95" t="str">
        <f>"xlswrite('G:\Mi unidad\1. PROYECTOS TELLO 2022\SCM SPILL OVERS\outputs\pobreza\criminalidad\1%\simulacion_2\output_tests.xlsx',alpha1_hat_vec_"&amp;LZ95&amp;"','alpha1_hat_vec_"&amp;LZ95&amp;"');"</f>
        <v>xlswrite('G:\Mi unidad\1. PROYECTOS TELLO 2022\SCM SPILL OVERS\outputs\pobreza\criminalidad\1%\simulacion_2\output_tests.xlsx',alpha1_hat_vec_66','alpha1_hat_vec_66');</v>
      </c>
    </row>
    <row r="96" spans="64:339" x14ac:dyDescent="0.3">
      <c r="BL96">
        <v>66</v>
      </c>
      <c r="BR96">
        <v>66</v>
      </c>
      <c r="BS96" s="1" t="str">
        <f>"A_"&amp;BR92&amp;"(:,ind_"&amp;BR92&amp;" == 0) = [];"</f>
        <v>A_66(:,ind_66 == 0) = [];</v>
      </c>
      <c r="BX96">
        <v>66</v>
      </c>
      <c r="BY96" s="1" t="str">
        <f>"A_"&amp;BX92&amp;"(:,ind_"&amp;BX92&amp;" == 0) = [];"</f>
        <v>A_66(:,ind_66 == 0) = [];</v>
      </c>
      <c r="CD96">
        <v>66</v>
      </c>
      <c r="CE96" s="1" t="str">
        <f>"A_"&amp;CD92&amp;"(:,ind_"&amp;CD92&amp;" == 0) = [];"</f>
        <v>A_66(:,ind_66 == 0) = [];</v>
      </c>
      <c r="CJ96">
        <v>66</v>
      </c>
      <c r="CK96" s="1" t="str">
        <f>"A_"&amp;CJ92&amp;"(:,ind_"&amp;CJ92&amp;" == 0) = [];"</f>
        <v>A_66(:,ind_66 == 0) = [];</v>
      </c>
      <c r="CQ96">
        <v>66</v>
      </c>
      <c r="CR96" t="s">
        <v>260</v>
      </c>
      <c r="CV96">
        <v>66</v>
      </c>
      <c r="CW96" t="s">
        <v>261</v>
      </c>
      <c r="DA96">
        <v>66</v>
      </c>
      <c r="DB96" t="s">
        <v>261</v>
      </c>
      <c r="DF96">
        <v>66</v>
      </c>
      <c r="DG96" t="s">
        <v>261</v>
      </c>
      <c r="EA96">
        <v>41</v>
      </c>
      <c r="EB96" s="1" t="str">
        <f>"synthetic_control_sp_"&amp;EA96&amp;"(T+s) = Y_"&amp;EA96&amp;"(1,T+s)-alpha1_hat_vec_"&amp;EA96&amp;"(s);"</f>
        <v>synthetic_control_sp_41(T+s) = Y_41(1,T+s)-alpha1_hat_vec_41(s);</v>
      </c>
      <c r="EZ96" s="1" t="str">
        <f>"xlswrite('G:\Mi unidad\1. PROYECTOS TELLO 2022\SCM SPILL OVERS\outputs\pobreza\distancia_centro_salud\1%\simulacion_2\synthetic_control_spillover_outputs.xlsx',synthetic_control_sp_"&amp;$A37&amp;","&amp;$A37&amp;")"</f>
        <v>xlswrite('G:\Mi unidad\1. PROYECTOS TELLO 2022\SCM SPILL OVERS\outputs\pobreza\distancia_centro_salud\1%\simulacion_2\synthetic_control_spillover_outputs.xlsx',synthetic_control_sp_104,104)</v>
      </c>
      <c r="FG96" s="1" t="str">
        <f>"xlswrite('G:\Mi unidad\1. PROYECTOS TELLO 2022\SCM SPILL OVERS\outputs\pobreza\informalidad\1%\simulacion_2\synthetic_control_spillover_outputs.xlsx',synthetic_control_sp_"&amp;$A37&amp;","&amp;$A37&amp;")"</f>
        <v>xlswrite('G:\Mi unidad\1. PROYECTOS TELLO 2022\SCM SPILL OVERS\outputs\pobreza\informalidad\1%\simulacion_2\synthetic_control_spillover_outputs.xlsx',synthetic_control_sp_104,104)</v>
      </c>
      <c r="FM96" s="1" t="str">
        <f>"xlswrite('G:\Mi unidad\1. PROYECTOS TELLO 2022\SCM SPILL OVERS\outputs\pobreza\densidad\1%\simulacion_2\synthetic_control_spillover_outputs.xlsx',synthetic_control_sp_"&amp;$A37&amp;","&amp;$A37&amp;")"</f>
        <v>xlswrite('G:\Mi unidad\1. PROYECTOS TELLO 2022\SCM SPILL OVERS\outputs\pobreza\densidad\1%\simulacion_2\synthetic_control_spillover_outputs.xlsx',synthetic_control_sp_104,104)</v>
      </c>
      <c r="FT96" s="1" t="str">
        <f>"xlswrite('G:\Mi unidad\1. PROYECTOS TELLO 2022\SCM SPILL OVERS\outputs\pobreza\bajo_niv_educ\1%\simulacion_2\synthetic_control_spillover_outputs.xlsx',synthetic_control_sp_"&amp;$A37&amp;","&amp;$A37&amp;")"</f>
        <v>xlswrite('G:\Mi unidad\1. PROYECTOS TELLO 2022\SCM SPILL OVERS\outputs\pobreza\bajo_niv_educ\1%\simulacion_2\synthetic_control_spillover_outputs.xlsx',synthetic_control_sp_104,104)</v>
      </c>
      <c r="FZ96" s="1" t="str">
        <f>"xlswrite('G:\Mi unidad\1. PROYECTOS TELLO 2022\SCM SPILL OVERS\outputs\pobreza\bajo_ingreso\1%\simulacion_2\synthetic_control_spillover_outputs.xlsx',synthetic_control_sp_"&amp;$A37&amp;","&amp;$A37&amp;")"</f>
        <v>xlswrite('G:\Mi unidad\1. PROYECTOS TELLO 2022\SCM SPILL OVERS\outputs\pobreza\bajo_ingreso\1%\simulacion_2\synthetic_control_spillover_outputs.xlsx',synthetic_control_sp_104,104)</v>
      </c>
      <c r="GF96" s="1" t="str">
        <f>"xlswrite('G:\Mi unidad\1. PROYECTOS TELLO 2022\SCM SPILL OVERS\outputs\pobreza\densidad_g\1%\simulacion_2\synthetic_control_spillover_outputs.xlsx',synthetic_control_sp_"&amp;$A37&amp;","&amp;$A37&amp;")"</f>
        <v>xlswrite('G:\Mi unidad\1. PROYECTOS TELLO 2022\SCM SPILL OVERS\outputs\pobreza\densidad_g\1%\simulacion_2\synthetic_control_spillover_outputs.xlsx',synthetic_control_sp_104,104)</v>
      </c>
      <c r="GN96" s="1" t="str">
        <f>"xlswrite('G:\Mi unidad\1. PROYECTOS TELLO 2022\SCM SPILL OVERS\outputs\pobreza\alimentos\1%\simulacion_2\synthetic_control_spillover_outputs.xlsx',synthetic_control_sp_"&amp;$A37&amp;","&amp;$A37&amp;");"</f>
        <v>xlswrite('G:\Mi unidad\1. PROYECTOS TELLO 2022\SCM SPILL OVERS\outputs\pobreza\alimentos\1%\simulacion_2\synthetic_control_spillover_outputs.xlsx',synthetic_control_sp_104,104);</v>
      </c>
      <c r="GU96" s="1" t="str">
        <f>"xlswrite('G:\Mi unidad\1. PROYECTOS TELLO 2022\SCM SPILL OVERS\outputs\pobreza\jefe_hogar\1%\simulacion_2\synthetic_control_spillover_outputs.xlsx',synthetic_control_sp_"&amp;$A37&amp;","&amp;$A37&amp;");"</f>
        <v>xlswrite('G:\Mi unidad\1. PROYECTOS TELLO 2022\SCM SPILL OVERS\outputs\pobreza\jefe_hogar\1%\simulacion_2\synthetic_control_spillover_outputs.xlsx',synthetic_control_sp_104,104);</v>
      </c>
      <c r="HA96" s="1" t="str">
        <f>"xlswrite('G:\Mi unidad\1. PROYECTOS TELLO 2022\SCM SPILL OVERS\outputs\pobreza\mujeres\1%\simulacion_2\synthetic_control_spillover_outputs.xlsx',synthetic_control_sp_"&amp;$A37&amp;","&amp;$A37&amp;");"</f>
        <v>xlswrite('G:\Mi unidad\1. PROYECTOS TELLO 2022\SCM SPILL OVERS\outputs\pobreza\mujeres\1%\simulacion_2\synthetic_control_spillover_outputs.xlsx',synthetic_control_sp_104,104);</v>
      </c>
      <c r="HG96" s="1" t="str">
        <f>"xlswrite('G:\Mi unidad\1. PROYECTOS TELLO 2022\SCM SPILL OVERS\outputs\pobreza\criminalidad\1%\simulacion_2\synthetic_control_spillover_outputs.xlsx',synthetic_control_sp_"&amp;$A37&amp;","&amp;$A37&amp;");"</f>
        <v>xlswrite('G:\Mi unidad\1. PROYECTOS TELLO 2022\SCM SPILL OVERS\outputs\pobreza\criminalidad\1%\simulacion_2\synthetic_control_spillover_outputs.xlsx',synthetic_control_sp_104,104);</v>
      </c>
      <c r="HN96">
        <v>39</v>
      </c>
      <c r="HO96" t="s">
        <v>35</v>
      </c>
      <c r="HU96">
        <v>55</v>
      </c>
      <c r="HV96" t="s">
        <v>37</v>
      </c>
      <c r="IB96">
        <v>66</v>
      </c>
      <c r="IC96" t="str">
        <f>"xlswrite('G:\Mi unidad\1. PROYECTOS TELLO 2022\SCM SPILL OVERS\outputs\pobreza\bajo_niv_educ\1%\simulacion_2\output_tests.xlsx',spillover_test_"&amp;IB96&amp;"','sp_test_"&amp;IB96&amp;"');"</f>
        <v>xlswrite('G:\Mi unidad\1. PROYECTOS TELLO 2022\SCM SPILL OVERS\outputs\pobreza\bajo_niv_educ\1%\simulacion_2\output_tests.xlsx',spillover_test_66','sp_test_66');</v>
      </c>
      <c r="IP96">
        <v>66</v>
      </c>
      <c r="IQ96" t="str">
        <f>"xlswrite('G:\Mi unidad\1. PROYECTOS TELLO 2022\SCM SPILL OVERS\outputs\pobreza\bajo_ingreso\1%\simulacion_2\output_tests.xlsx',spillover_test_"&amp;IP96&amp;"','sp_test_"&amp;IP96&amp;"');"</f>
        <v>xlswrite('G:\Mi unidad\1. PROYECTOS TELLO 2022\SCM SPILL OVERS\outputs\pobreza\bajo_ingreso\1%\simulacion_2\output_tests.xlsx',spillover_test_66','sp_test_66');</v>
      </c>
      <c r="JB96">
        <v>66</v>
      </c>
      <c r="JC96" t="str">
        <f>"xlswrite('G:\Mi unidad\1. PROYECTOS TELLO 2022\SCM SPILL OVERS\outputs\pobreza\densidad\1%\simulacion_2\output_tests.xlsx',spillover_test_"&amp;JB96&amp;"','sp_test_"&amp;JB96&amp;"');"</f>
        <v>xlswrite('G:\Mi unidad\1. PROYECTOS TELLO 2022\SCM SPILL OVERS\outputs\pobreza\densidad\1%\simulacion_2\output_tests.xlsx',spillover_test_66','sp_test_66');</v>
      </c>
      <c r="JN96">
        <v>66</v>
      </c>
      <c r="JO96" t="str">
        <f>"xlswrite('G:\Mi unidad\1. PROYECTOS TELLO 2022\SCM SPILL OVERS\outputs\pobreza\densidad_g\1%\simulacion_2\output_tests.xlsx',spillover_test_"&amp;JN96&amp;"','sp_test_"&amp;JN96&amp;"');"</f>
        <v>xlswrite('G:\Mi unidad\1. PROYECTOS TELLO 2022\SCM SPILL OVERS\outputs\pobreza\densidad_g\1%\simulacion_2\output_tests.xlsx',spillover_test_66','sp_test_66');</v>
      </c>
      <c r="JZ96">
        <v>66</v>
      </c>
      <c r="KA96" t="str">
        <f>"xlswrite('G:\Mi unidad\1. PROYECTOS TELLO 2022\SCM SPILL OVERS\outputs\pobreza\distancia_centro_salud\1%\simulacion_2\output_tests.xlsx',spillover_test_"&amp;JZ96&amp;"','sp_test_"&amp;JZ96&amp;"');"</f>
        <v>xlswrite('G:\Mi unidad\1. PROYECTOS TELLO 2022\SCM SPILL OVERS\outputs\pobreza\distancia_centro_salud\1%\simulacion_2\output_tests.xlsx',spillover_test_66','sp_test_66');</v>
      </c>
      <c r="KM96">
        <v>66</v>
      </c>
      <c r="KN96" t="str">
        <f>"xlswrite('G:\Mi unidad\1. PROYECTOS TELLO 2022\SCM SPILL OVERS\outputs\pobreza\informalidad\1%\simulacion_2\output_tests.xlsx',spillover_test_"&amp;KM96&amp;"','sp_test_"&amp;KM96&amp;"');"</f>
        <v>xlswrite('G:\Mi unidad\1. PROYECTOS TELLO 2022\SCM SPILL OVERS\outputs\pobreza\informalidad\1%\simulacion_2\output_tests.xlsx',spillover_test_66','sp_test_66');</v>
      </c>
      <c r="KZ96">
        <v>66</v>
      </c>
      <c r="LA96" t="str">
        <f>"xlswrite('G:\Mi unidad\1. PROYECTOS TELLO 2022\SCM SPILL OVERS\outputs\pobreza\alimentos\1%\simulacion_2\output_tests.xlsx',spillover_test_"&amp;KZ96&amp;"','sp_test_"&amp;KZ96&amp;"');"</f>
        <v>xlswrite('G:\Mi unidad\1. PROYECTOS TELLO 2022\SCM SPILL OVERS\outputs\pobreza\alimentos\1%\simulacion_2\output_tests.xlsx',spillover_test_66','sp_test_66');</v>
      </c>
      <c r="LG96">
        <v>66</v>
      </c>
      <c r="LH96" t="str">
        <f>"xlswrite('G:\Mi unidad\1. PROYECTOS TELLO 2022\SCM SPILL OVERS\outputs\pobreza\jefe_hogar\1%\simulacion_2\output_tests.xlsx',spillover_test_"&amp;LG96&amp;"','sp_test_"&amp;LG96&amp;"');"</f>
        <v>xlswrite('G:\Mi unidad\1. PROYECTOS TELLO 2022\SCM SPILL OVERS\outputs\pobreza\jefe_hogar\1%\simulacion_2\output_tests.xlsx',spillover_test_66','sp_test_66');</v>
      </c>
      <c r="LN96">
        <v>66</v>
      </c>
      <c r="LO96" t="str">
        <f>"xlswrite('G:\Mi unidad\1. PROYECTOS TELLO 2022\SCM SPILL OVERS\outputs\pobreza\mujeres\1%\simulacion_2\output_tests.xlsx',spillover_test_"&amp;LN96&amp;"','sp_test_"&amp;LN96&amp;"');"</f>
        <v>xlswrite('G:\Mi unidad\1. PROYECTOS TELLO 2022\SCM SPILL OVERS\outputs\pobreza\mujeres\1%\simulacion_2\output_tests.xlsx',spillover_test_66','sp_test_66');</v>
      </c>
      <c r="LZ96">
        <v>66</v>
      </c>
      <c r="MA96" t="str">
        <f>"xlswrite('G:\Mi unidad\1. PROYECTOS TELLO 2022\SCM SPILL OVERS\outputs\pobreza\criminalidad\1%\simulacion_2\output_tests.xlsx',spillover_test_"&amp;LZ96&amp;"','sp_test_"&amp;LZ96&amp;"');"</f>
        <v>xlswrite('G:\Mi unidad\1. PROYECTOS TELLO 2022\SCM SPILL OVERS\outputs\pobreza\criminalidad\1%\simulacion_2\output_tests.xlsx',spillover_test_66','sp_test_66');</v>
      </c>
    </row>
    <row r="97" spans="64:339" x14ac:dyDescent="0.3">
      <c r="BL97">
        <v>71</v>
      </c>
      <c r="BM97" s="1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259</v>
      </c>
      <c r="CV97">
        <v>71</v>
      </c>
      <c r="CW97" t="s">
        <v>262</v>
      </c>
      <c r="DA97">
        <v>71</v>
      </c>
      <c r="DB97" t="s">
        <v>262</v>
      </c>
      <c r="DF97">
        <v>71</v>
      </c>
      <c r="DG97" t="s">
        <v>262</v>
      </c>
      <c r="EA97">
        <v>41</v>
      </c>
      <c r="EB97" s="3" t="s">
        <v>18</v>
      </c>
      <c r="EZ97" s="1" t="str">
        <f>"xlswrite('G:\Mi unidad\1. PROYECTOS TELLO 2022\SCM SPILL OVERS\outputs\pobreza\distancia_centro_salud\1%\simulacion_2\synthetic_control_spillover_outputs.xlsx',synthetic_control_sp_"&amp;$A38&amp;","&amp;$A38&amp;")"</f>
        <v>xlswrite('G:\Mi unidad\1. PROYECTOS TELLO 2022\SCM SPILL OVERS\outputs\pobreza\distancia_centro_salud\1%\simulacion_2\synthetic_control_spillover_outputs.xlsx',synthetic_control_sp_105,105)</v>
      </c>
      <c r="FG97" s="1" t="str">
        <f>"xlswrite('G:\Mi unidad\1. PROYECTOS TELLO 2022\SCM SPILL OVERS\outputs\pobreza\informalidad\1%\simulacion_2\synthetic_control_spillover_outputs.xlsx',synthetic_control_sp_"&amp;$A38&amp;","&amp;$A38&amp;")"</f>
        <v>xlswrite('G:\Mi unidad\1. PROYECTOS TELLO 2022\SCM SPILL OVERS\outputs\pobreza\informalidad\1%\simulacion_2\synthetic_control_spillover_outputs.xlsx',synthetic_control_sp_105,105)</v>
      </c>
      <c r="FM97" s="1" t="str">
        <f>"xlswrite('G:\Mi unidad\1. PROYECTOS TELLO 2022\SCM SPILL OVERS\outputs\pobreza\densidad\1%\simulacion_2\synthetic_control_spillover_outputs.xlsx',synthetic_control_sp_"&amp;$A38&amp;","&amp;$A38&amp;")"</f>
        <v>xlswrite('G:\Mi unidad\1. PROYECTOS TELLO 2022\SCM SPILL OVERS\outputs\pobreza\densidad\1%\simulacion_2\synthetic_control_spillover_outputs.xlsx',synthetic_control_sp_105,105)</v>
      </c>
      <c r="FT97" s="1" t="str">
        <f>"xlswrite('G:\Mi unidad\1. PROYECTOS TELLO 2022\SCM SPILL OVERS\outputs\pobreza\bajo_niv_educ\1%\simulacion_2\synthetic_control_spillover_outputs.xlsx',synthetic_control_sp_"&amp;$A38&amp;","&amp;$A38&amp;")"</f>
        <v>xlswrite('G:\Mi unidad\1. PROYECTOS TELLO 2022\SCM SPILL OVERS\outputs\pobreza\bajo_niv_educ\1%\simulacion_2\synthetic_control_spillover_outputs.xlsx',synthetic_control_sp_105,105)</v>
      </c>
      <c r="FZ97" s="1" t="str">
        <f>"xlswrite('G:\Mi unidad\1. PROYECTOS TELLO 2022\SCM SPILL OVERS\outputs\pobreza\bajo_ingreso\1%\simulacion_2\synthetic_control_spillover_outputs.xlsx',synthetic_control_sp_"&amp;$A38&amp;","&amp;$A38&amp;")"</f>
        <v>xlswrite('G:\Mi unidad\1. PROYECTOS TELLO 2022\SCM SPILL OVERS\outputs\pobreza\bajo_ingreso\1%\simulacion_2\synthetic_control_spillover_outputs.xlsx',synthetic_control_sp_105,105)</v>
      </c>
      <c r="GF97" s="1" t="str">
        <f>"xlswrite('G:\Mi unidad\1. PROYECTOS TELLO 2022\SCM SPILL OVERS\outputs\pobreza\densidad_g\1%\simulacion_2\synthetic_control_spillover_outputs.xlsx',synthetic_control_sp_"&amp;$A38&amp;","&amp;$A38&amp;")"</f>
        <v>xlswrite('G:\Mi unidad\1. PROYECTOS TELLO 2022\SCM SPILL OVERS\outputs\pobreza\densidad_g\1%\simulacion_2\synthetic_control_spillover_outputs.xlsx',synthetic_control_sp_105,105)</v>
      </c>
      <c r="GN97" s="1" t="str">
        <f>"xlswrite('G:\Mi unidad\1. PROYECTOS TELLO 2022\SCM SPILL OVERS\outputs\pobreza\alimentos\1%\simulacion_2\synthetic_control_spillover_outputs.xlsx',synthetic_control_sp_"&amp;$A38&amp;","&amp;$A38&amp;");"</f>
        <v>xlswrite('G:\Mi unidad\1. PROYECTOS TELLO 2022\SCM SPILL OVERS\outputs\pobreza\alimentos\1%\simulacion_2\synthetic_control_spillover_outputs.xlsx',synthetic_control_sp_105,105);</v>
      </c>
      <c r="GU97" s="1" t="str">
        <f>"xlswrite('G:\Mi unidad\1. PROYECTOS TELLO 2022\SCM SPILL OVERS\outputs\pobreza\jefe_hogar\1%\simulacion_2\synthetic_control_spillover_outputs.xlsx',synthetic_control_sp_"&amp;$A38&amp;","&amp;$A38&amp;");"</f>
        <v>xlswrite('G:\Mi unidad\1. PROYECTOS TELLO 2022\SCM SPILL OVERS\outputs\pobreza\jefe_hogar\1%\simulacion_2\synthetic_control_spillover_outputs.xlsx',synthetic_control_sp_105,105);</v>
      </c>
      <c r="HA97" s="1" t="str">
        <f>"xlswrite('G:\Mi unidad\1. PROYECTOS TELLO 2022\SCM SPILL OVERS\outputs\pobreza\mujeres\1%\simulacion_2\synthetic_control_spillover_outputs.xlsx',synthetic_control_sp_"&amp;$A38&amp;","&amp;$A38&amp;");"</f>
        <v>xlswrite('G:\Mi unidad\1. PROYECTOS TELLO 2022\SCM SPILL OVERS\outputs\pobreza\mujeres\1%\simulacion_2\synthetic_control_spillover_outputs.xlsx',synthetic_control_sp_105,105);</v>
      </c>
      <c r="HG97" s="1" t="str">
        <f>"xlswrite('G:\Mi unidad\1. PROYECTOS TELLO 2022\SCM SPILL OVERS\outputs\pobreza\criminalidad\1%\simulacion_2\synthetic_control_spillover_outputs.xlsx',synthetic_control_sp_"&amp;$A38&amp;","&amp;$A38&amp;");"</f>
        <v>xlswrite('G:\Mi unidad\1. PROYECTOS TELLO 2022\SCM SPILL OVERS\outputs\pobreza\criminalidad\1%\simulacion_2\synthetic_control_spillover_outputs.xlsx',synthetic_control_sp_105,105);</v>
      </c>
      <c r="HN97">
        <v>39</v>
      </c>
      <c r="HO97" t="str">
        <f>"    [p_value_"&amp;HN97&amp; ",lb_"&amp;HN97&amp;",ub_"&amp;HN97&amp;"] = sp_andrews_te(Y_pre_"&amp;HN97&amp;",pobreza_"&amp;HN97&amp;"(:,T+s),A_"&amp;HN97&amp;",C,.05);"</f>
        <v xml:space="preserve">    [p_value_39,lb_39,ub_39] = sp_andrews_te(Y_pre_39,pobreza_39(:,T+s),A_39,C,.05);</v>
      </c>
      <c r="HU97">
        <v>55</v>
      </c>
      <c r="HV97" t="str">
        <f>"    spillover_test_"&amp;HU97&amp;"(s) = sp_andrews(Y_pre_"&amp;HU97&amp;",pobreza_"&amp;HU97&amp;"(:,T+s),A_"&amp;HU97&amp;",C,d,alpha_sig);"</f>
        <v xml:space="preserve">    spillover_test_55(s) = sp_andrews(Y_pre_55,pobreza_55(:,T+s),A_55,C,d,alpha_sig);</v>
      </c>
      <c r="IB97">
        <v>71</v>
      </c>
      <c r="IC97" t="str">
        <f>"xlswrite('G:\Mi unidad\1. PROYECTOS TELLO 2022\SCM SPILL OVERS\outputs\pobreza\bajo_niv_educ\1%\simulacion_2\output_tests.xlsx',lb_vec_"&amp;IB97&amp;"','lb_vec_"&amp;IB97&amp;"');"</f>
        <v>xlswrite('G:\Mi unidad\1. PROYECTOS TELLO 2022\SCM SPILL OVERS\outputs\pobreza\bajo_niv_educ\1%\simulacion_2\output_tests.xlsx',lb_vec_71','lb_vec_71');</v>
      </c>
      <c r="IP97">
        <v>71</v>
      </c>
      <c r="IQ97" t="str">
        <f>"xlswrite('G:\Mi unidad\1. PROYECTOS TELLO 2022\SCM SPILL OVERS\outputs\pobreza\bajo_ingreso\1%\simulacion_2\output_tests.xlsx',lb_vec_"&amp;IP97&amp;"','lb_vec_"&amp;IP97&amp;"');"</f>
        <v>xlswrite('G:\Mi unidad\1. PROYECTOS TELLO 2022\SCM SPILL OVERS\outputs\pobreza\bajo_ingreso\1%\simulacion_2\output_tests.xlsx',lb_vec_71','lb_vec_71');</v>
      </c>
      <c r="JB97">
        <v>71</v>
      </c>
      <c r="JC97" t="str">
        <f>"xlswrite('G:\Mi unidad\1. PROYECTOS TELLO 2022\SCM SPILL OVERS\outputs\pobreza\densidad\1%\simulacion_2\output_tests.xlsx',lb_vec_"&amp;JB97&amp;"','lb_vec_"&amp;JB97&amp;"');"</f>
        <v>xlswrite('G:\Mi unidad\1. PROYECTOS TELLO 2022\SCM SPILL OVERS\outputs\pobreza\densidad\1%\simulacion_2\output_tests.xlsx',lb_vec_71','lb_vec_71');</v>
      </c>
      <c r="JN97">
        <v>71</v>
      </c>
      <c r="JO97" t="str">
        <f>"xlswrite('G:\Mi unidad\1. PROYECTOS TELLO 2022\SCM SPILL OVERS\outputs\pobreza\densidad_g\1%\simulacion_2\output_tests.xlsx',lb_vec_"&amp;JN97&amp;"','lb_vec_"&amp;JN97&amp;"');"</f>
        <v>xlswrite('G:\Mi unidad\1. PROYECTOS TELLO 2022\SCM SPILL OVERS\outputs\pobreza\densidad_g\1%\simulacion_2\output_tests.xlsx',lb_vec_71','lb_vec_71');</v>
      </c>
      <c r="JZ97">
        <v>71</v>
      </c>
      <c r="KA97" t="str">
        <f>"xlswrite('G:\Mi unidad\1. PROYECTOS TELLO 2022\SCM SPILL OVERS\outputs\pobreza\distancia_centro_salud\1%\simulacion_2\output_tests.xlsx',lb_vec_"&amp;JZ97&amp;"','lb_vec_"&amp;JZ97&amp;"');"</f>
        <v>xlswrite('G:\Mi unidad\1. PROYECTOS TELLO 2022\SCM SPILL OVERS\outputs\pobreza\distancia_centro_salud\1%\simulacion_2\output_tests.xlsx',lb_vec_71','lb_vec_71');</v>
      </c>
      <c r="KM97">
        <v>71</v>
      </c>
      <c r="KN97" t="str">
        <f>"xlswrite('G:\Mi unidad\1. PROYECTOS TELLO 2022\SCM SPILL OVERS\outputs\pobreza\informalidad\1%\simulacion_2\output_tests.xlsx',lb_vec_"&amp;KM97&amp;"','lb_vec_"&amp;KM97&amp;"');"</f>
        <v>xlswrite('G:\Mi unidad\1. PROYECTOS TELLO 2022\SCM SPILL OVERS\outputs\pobreza\informalidad\1%\simulacion_2\output_tests.xlsx',lb_vec_71','lb_vec_71');</v>
      </c>
      <c r="KZ97">
        <v>71</v>
      </c>
      <c r="LA97" t="str">
        <f>"xlswrite('G:\Mi unidad\1. PROYECTOS TELLO 2022\SCM SPILL OVERS\outputs\pobreza\alimentos\1%\simulacion_2\output_tests.xlsx',lb_vec_"&amp;KZ97&amp;"','lb_vec_"&amp;KZ97&amp;"');"</f>
        <v>xlswrite('G:\Mi unidad\1. PROYECTOS TELLO 2022\SCM SPILL OVERS\outputs\pobreza\alimentos\1%\simulacion_2\output_tests.xlsx',lb_vec_71','lb_vec_71');</v>
      </c>
      <c r="LG97">
        <v>71</v>
      </c>
      <c r="LH97" t="str">
        <f>"xlswrite('G:\Mi unidad\1. PROYECTOS TELLO 2022\SCM SPILL OVERS\outputs\pobreza\jefe_hogar\1%\simulacion_2\output_tests.xlsx',lb_vec_"&amp;LG97&amp;"','lb_vec_"&amp;LG97&amp;"');"</f>
        <v>xlswrite('G:\Mi unidad\1. PROYECTOS TELLO 2022\SCM SPILL OVERS\outputs\pobreza\jefe_hogar\1%\simulacion_2\output_tests.xlsx',lb_vec_71','lb_vec_71');</v>
      </c>
      <c r="LN97">
        <v>71</v>
      </c>
      <c r="LO97" t="str">
        <f>"xlswrite('G:\Mi unidad\1. PROYECTOS TELLO 2022\SCM SPILL OVERS\outputs\pobreza\mujeres\1%\simulacion_2\output_tests.xlsx',lb_vec_"&amp;LN97&amp;"','lb_vec_"&amp;LN97&amp;"');"</f>
        <v>xlswrite('G:\Mi unidad\1. PROYECTOS TELLO 2022\SCM SPILL OVERS\outputs\pobreza\mujeres\1%\simulacion_2\output_tests.xlsx',lb_vec_71','lb_vec_71');</v>
      </c>
      <c r="LZ97">
        <v>71</v>
      </c>
      <c r="MA97" t="str">
        <f>"xlswrite('G:\Mi unidad\1. PROYECTOS TELLO 2022\SCM SPILL OVERS\outputs\pobreza\criminalidad\1%\simulacion_2\output_tests.xlsx',lb_vec_"&amp;LZ97&amp;"','lb_vec_"&amp;LZ97&amp;"');"</f>
        <v>xlswrite('G:\Mi unidad\1. PROYECTOS TELLO 2022\SCM SPILL OVERS\outputs\pobreza\criminalidad\1%\simulacion_2\output_tests.xlsx',lb_vec_71','lb_vec_71');</v>
      </c>
    </row>
    <row r="98" spans="64:339" x14ac:dyDescent="0.3">
      <c r="BL98">
        <v>71</v>
      </c>
      <c r="BM98" s="1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261</v>
      </c>
      <c r="CV98">
        <v>71</v>
      </c>
      <c r="CW98" t="s">
        <v>263</v>
      </c>
      <c r="DA98">
        <v>71</v>
      </c>
      <c r="DB98" t="s">
        <v>263</v>
      </c>
      <c r="DF98">
        <v>71</v>
      </c>
      <c r="DG98" t="s">
        <v>263</v>
      </c>
      <c r="EA98">
        <v>42</v>
      </c>
      <c r="EB98" s="3" t="str">
        <f>"%PROVINCIA "&amp;EA98</f>
        <v>%PROVINCIA 42</v>
      </c>
      <c r="EZ98" s="1" t="str">
        <f>"xlswrite('G:\Mi unidad\1. PROYECTOS TELLO 2022\SCM SPILL OVERS\outputs\pobreza\distancia_centro_salud\1%\simulacion_2\synthetic_control_spillover_outputs.xlsx',synthetic_control_sp_"&amp;$A39&amp;","&amp;$A39&amp;")"</f>
        <v>xlswrite('G:\Mi unidad\1. PROYECTOS TELLO 2022\SCM SPILL OVERS\outputs\pobreza\distancia_centro_salud\1%\simulacion_2\synthetic_control_spillover_outputs.xlsx',synthetic_control_sp_106,106)</v>
      </c>
      <c r="FG98" s="1" t="str">
        <f>"xlswrite('G:\Mi unidad\1. PROYECTOS TELLO 2022\SCM SPILL OVERS\outputs\pobreza\informalidad\1%\simulacion_2\synthetic_control_spillover_outputs.xlsx',synthetic_control_sp_"&amp;$A39&amp;","&amp;$A39&amp;")"</f>
        <v>xlswrite('G:\Mi unidad\1. PROYECTOS TELLO 2022\SCM SPILL OVERS\outputs\pobreza\informalidad\1%\simulacion_2\synthetic_control_spillover_outputs.xlsx',synthetic_control_sp_106,106)</v>
      </c>
      <c r="FM98" s="1" t="str">
        <f>"xlswrite('G:\Mi unidad\1. PROYECTOS TELLO 2022\SCM SPILL OVERS\outputs\pobreza\densidad\1%\simulacion_2\synthetic_control_spillover_outputs.xlsx',synthetic_control_sp_"&amp;$A39&amp;","&amp;$A39&amp;")"</f>
        <v>xlswrite('G:\Mi unidad\1. PROYECTOS TELLO 2022\SCM SPILL OVERS\outputs\pobreza\densidad\1%\simulacion_2\synthetic_control_spillover_outputs.xlsx',synthetic_control_sp_106,106)</v>
      </c>
      <c r="FT98" s="1" t="str">
        <f>"xlswrite('G:\Mi unidad\1. PROYECTOS TELLO 2022\SCM SPILL OVERS\outputs\pobreza\bajo_niv_educ\1%\simulacion_2\synthetic_control_spillover_outputs.xlsx',synthetic_control_sp_"&amp;$A39&amp;","&amp;$A39&amp;")"</f>
        <v>xlswrite('G:\Mi unidad\1. PROYECTOS TELLO 2022\SCM SPILL OVERS\outputs\pobreza\bajo_niv_educ\1%\simulacion_2\synthetic_control_spillover_outputs.xlsx',synthetic_control_sp_106,106)</v>
      </c>
      <c r="FZ98" s="1" t="str">
        <f>"xlswrite('G:\Mi unidad\1. PROYECTOS TELLO 2022\SCM SPILL OVERS\outputs\pobreza\bajo_ingreso\1%\simulacion_2\synthetic_control_spillover_outputs.xlsx',synthetic_control_sp_"&amp;$A39&amp;","&amp;$A39&amp;")"</f>
        <v>xlswrite('G:\Mi unidad\1. PROYECTOS TELLO 2022\SCM SPILL OVERS\outputs\pobreza\bajo_ingreso\1%\simulacion_2\synthetic_control_spillover_outputs.xlsx',synthetic_control_sp_106,106)</v>
      </c>
      <c r="GF98" s="1" t="str">
        <f>"xlswrite('G:\Mi unidad\1. PROYECTOS TELLO 2022\SCM SPILL OVERS\outputs\pobreza\densidad_g\1%\simulacion_2\synthetic_control_spillover_outputs.xlsx',synthetic_control_sp_"&amp;$A39&amp;","&amp;$A39&amp;")"</f>
        <v>xlswrite('G:\Mi unidad\1. PROYECTOS TELLO 2022\SCM SPILL OVERS\outputs\pobreza\densidad_g\1%\simulacion_2\synthetic_control_spillover_outputs.xlsx',synthetic_control_sp_106,106)</v>
      </c>
      <c r="GN98" s="1" t="str">
        <f>"xlswrite('G:\Mi unidad\1. PROYECTOS TELLO 2022\SCM SPILL OVERS\outputs\pobreza\alimentos\1%\simulacion_2\synthetic_control_spillover_outputs.xlsx',synthetic_control_sp_"&amp;$A39&amp;","&amp;$A39&amp;");"</f>
        <v>xlswrite('G:\Mi unidad\1. PROYECTOS TELLO 2022\SCM SPILL OVERS\outputs\pobreza\alimentos\1%\simulacion_2\synthetic_control_spillover_outputs.xlsx',synthetic_control_sp_106,106);</v>
      </c>
      <c r="GU98" s="1" t="str">
        <f>"xlswrite('G:\Mi unidad\1. PROYECTOS TELLO 2022\SCM SPILL OVERS\outputs\pobreza\jefe_hogar\1%\simulacion_2\synthetic_control_spillover_outputs.xlsx',synthetic_control_sp_"&amp;$A39&amp;","&amp;$A39&amp;");"</f>
        <v>xlswrite('G:\Mi unidad\1. PROYECTOS TELLO 2022\SCM SPILL OVERS\outputs\pobreza\jefe_hogar\1%\simulacion_2\synthetic_control_spillover_outputs.xlsx',synthetic_control_sp_106,106);</v>
      </c>
      <c r="HA98" s="1" t="str">
        <f>"xlswrite('G:\Mi unidad\1. PROYECTOS TELLO 2022\SCM SPILL OVERS\outputs\pobreza\mujeres\1%\simulacion_2\synthetic_control_spillover_outputs.xlsx',synthetic_control_sp_"&amp;$A39&amp;","&amp;$A39&amp;");"</f>
        <v>xlswrite('G:\Mi unidad\1. PROYECTOS TELLO 2022\SCM SPILL OVERS\outputs\pobreza\mujeres\1%\simulacion_2\synthetic_control_spillover_outputs.xlsx',synthetic_control_sp_106,106);</v>
      </c>
      <c r="HG98" s="1" t="str">
        <f>"xlswrite('G:\Mi unidad\1. PROYECTOS TELLO 2022\SCM SPILL OVERS\outputs\pobreza\criminalidad\1%\simulacion_2\synthetic_control_spillover_outputs.xlsx',synthetic_control_sp_"&amp;$A39&amp;","&amp;$A39&amp;");"</f>
        <v>xlswrite('G:\Mi unidad\1. PROYECTOS TELLO 2022\SCM SPILL OVERS\outputs\pobreza\criminalidad\1%\simulacion_2\synthetic_control_spillover_outputs.xlsx',synthetic_control_sp_106,106);</v>
      </c>
      <c r="HN98">
        <v>39</v>
      </c>
      <c r="HO98" t="str">
        <f>"    p_value_vec_"&amp;HN98&amp;"(s) = p_value_"&amp;HN98&amp;";"</f>
        <v xml:space="preserve">    p_value_vec_39(s) = p_value_39;</v>
      </c>
      <c r="HU98">
        <v>55</v>
      </c>
      <c r="HV98" t="s">
        <v>18</v>
      </c>
      <c r="IB98">
        <v>71</v>
      </c>
      <c r="IC98" t="str">
        <f>"xlswrite('G:\Mi unidad\1. PROYECTOS TELLO 2022\SCM SPILL OVERS\outputs\pobreza\bajo_niv_educ\1%\simulacion_2\output_tests.xlsx',ub_vec_"&amp;IB98&amp;"','ub_vec_"&amp;IB98&amp;"');"</f>
        <v>xlswrite('G:\Mi unidad\1. PROYECTOS TELLO 2022\SCM SPILL OVERS\outputs\pobreza\bajo_niv_educ\1%\simulacion_2\output_tests.xlsx',ub_vec_71','ub_vec_71');</v>
      </c>
      <c r="IP98">
        <v>71</v>
      </c>
      <c r="IQ98" t="str">
        <f>"xlswrite('G:\Mi unidad\1. PROYECTOS TELLO 2022\SCM SPILL OVERS\outputs\pobreza\bajo_ingreso\1%\simulacion_2\output_tests.xlsx',ub_vec_"&amp;IP98&amp;"','ub_vec_"&amp;IP98&amp;"');"</f>
        <v>xlswrite('G:\Mi unidad\1. PROYECTOS TELLO 2022\SCM SPILL OVERS\outputs\pobreza\bajo_ingreso\1%\simulacion_2\output_tests.xlsx',ub_vec_71','ub_vec_71');</v>
      </c>
      <c r="JB98">
        <v>71</v>
      </c>
      <c r="JC98" t="str">
        <f>"xlswrite('G:\Mi unidad\1. PROYECTOS TELLO 2022\SCM SPILL OVERS\outputs\pobreza\densidad\1%\simulacion_2\output_tests.xlsx',ub_vec_"&amp;JB98&amp;"','ub_vec_"&amp;JB98&amp;"');"</f>
        <v>xlswrite('G:\Mi unidad\1. PROYECTOS TELLO 2022\SCM SPILL OVERS\outputs\pobreza\densidad\1%\simulacion_2\output_tests.xlsx',ub_vec_71','ub_vec_71');</v>
      </c>
      <c r="JN98">
        <v>71</v>
      </c>
      <c r="JO98" t="str">
        <f>"xlswrite('G:\Mi unidad\1. PROYECTOS TELLO 2022\SCM SPILL OVERS\outputs\pobreza\densidad_g\1%\simulacion_2\output_tests.xlsx',ub_vec_"&amp;JN98&amp;"','ub_vec_"&amp;JN98&amp;"');"</f>
        <v>xlswrite('G:\Mi unidad\1. PROYECTOS TELLO 2022\SCM SPILL OVERS\outputs\pobreza\densidad_g\1%\simulacion_2\output_tests.xlsx',ub_vec_71','ub_vec_71');</v>
      </c>
      <c r="JZ98">
        <v>71</v>
      </c>
      <c r="KA98" t="str">
        <f>"xlswrite('G:\Mi unidad\1. PROYECTOS TELLO 2022\SCM SPILL OVERS\outputs\pobreza\distancia_centro_salud\1%\simulacion_2\output_tests.xlsx',ub_vec_"&amp;JZ98&amp;"','ub_vec_"&amp;JZ98&amp;"');"</f>
        <v>xlswrite('G:\Mi unidad\1. PROYECTOS TELLO 2022\SCM SPILL OVERS\outputs\pobreza\distancia_centro_salud\1%\simulacion_2\output_tests.xlsx',ub_vec_71','ub_vec_71');</v>
      </c>
      <c r="KM98">
        <v>71</v>
      </c>
      <c r="KN98" t="str">
        <f>"xlswrite('G:\Mi unidad\1. PROYECTOS TELLO 2022\SCM SPILL OVERS\outputs\pobreza\informalidad\1%\simulacion_2\output_tests.xlsx',ub_vec_"&amp;KM98&amp;"','ub_vec_"&amp;KM98&amp;"');"</f>
        <v>xlswrite('G:\Mi unidad\1. PROYECTOS TELLO 2022\SCM SPILL OVERS\outputs\pobreza\informalidad\1%\simulacion_2\output_tests.xlsx',ub_vec_71','ub_vec_71');</v>
      </c>
      <c r="KZ98">
        <v>71</v>
      </c>
      <c r="LA98" t="str">
        <f>"xlswrite('G:\Mi unidad\1. PROYECTOS TELLO 2022\SCM SPILL OVERS\outputs\pobreza\alimentos\1%\simulacion_2\output_tests.xlsx',ub_vec_"&amp;KZ98&amp;"','ub_vec_"&amp;KZ98&amp;"');"</f>
        <v>xlswrite('G:\Mi unidad\1. PROYECTOS TELLO 2022\SCM SPILL OVERS\outputs\pobreza\alimentos\1%\simulacion_2\output_tests.xlsx',ub_vec_71','ub_vec_71');</v>
      </c>
      <c r="LG98">
        <v>71</v>
      </c>
      <c r="LH98" t="str">
        <f>"xlswrite('G:\Mi unidad\1. PROYECTOS TELLO 2022\SCM SPILL OVERS\outputs\pobreza\jefe_hogar\1%\simulacion_2\output_tests.xlsx',ub_vec_"&amp;LG98&amp;"','ub_vec_"&amp;LG98&amp;"');"</f>
        <v>xlswrite('G:\Mi unidad\1. PROYECTOS TELLO 2022\SCM SPILL OVERS\outputs\pobreza\jefe_hogar\1%\simulacion_2\output_tests.xlsx',ub_vec_71','ub_vec_71');</v>
      </c>
      <c r="LN98">
        <v>71</v>
      </c>
      <c r="LO98" t="str">
        <f>"xlswrite('G:\Mi unidad\1. PROYECTOS TELLO 2022\SCM SPILL OVERS\outputs\pobreza\mujeres\1%\simulacion_2\output_tests.xlsx',ub_vec_"&amp;LN98&amp;"','ub_vec_"&amp;LN98&amp;"');"</f>
        <v>xlswrite('G:\Mi unidad\1. PROYECTOS TELLO 2022\SCM SPILL OVERS\outputs\pobreza\mujeres\1%\simulacion_2\output_tests.xlsx',ub_vec_71','ub_vec_71');</v>
      </c>
      <c r="LZ98">
        <v>71</v>
      </c>
      <c r="MA98" t="str">
        <f>"xlswrite('G:\Mi unidad\1. PROYECTOS TELLO 2022\SCM SPILL OVERS\outputs\pobreza\criminalidad\1%\simulacion_2\output_tests.xlsx',ub_vec_"&amp;LZ98&amp;"','ub_vec_"&amp;LZ98&amp;"');"</f>
        <v>xlswrite('G:\Mi unidad\1. PROYECTOS TELLO 2022\SCM SPILL OVERS\outputs\pobreza\criminalidad\1%\simulacion_2\output_tests.xlsx',ub_vec_71','ub_vec_71');</v>
      </c>
    </row>
    <row r="99" spans="64:339" x14ac:dyDescent="0.3">
      <c r="BL99">
        <v>71</v>
      </c>
      <c r="BM99" s="1" t="str">
        <f>"A_"&amp;BL97&amp;"(:,ind_"&amp;BL97&amp;" == 0) = [];"</f>
        <v>A_71(:,ind_71 == 0) = [];</v>
      </c>
      <c r="BR99">
        <v>71</v>
      </c>
      <c r="BS99" s="1" t="str">
        <f>"ind_"&amp;BR97&amp;" = xlsread('spillover_bajo_niv_educ_"&amp;BR97&amp;".xlsx')"</f>
        <v>ind_71 = xlsread('spillover_bajo_niv_educ_71.xlsx')</v>
      </c>
      <c r="BX99">
        <v>71</v>
      </c>
      <c r="BY99" s="1" t="str">
        <f>"ind_"&amp;BX97&amp;" = xlsread('spillover_bajo_ingreso_"&amp;BX97&amp;".xlsx')"</f>
        <v>ind_71 = xlsread('spillover_bajo_ingreso_71.xlsx')</v>
      </c>
      <c r="CD99">
        <v>71</v>
      </c>
      <c r="CE99" s="1" t="str">
        <f>"ind_"&amp;CD97&amp;" = xlsread('spillover_densidad_"&amp;CD97&amp;".xlsx')"</f>
        <v>ind_71 = xlsread('spillover_densidad_71.xlsx')</v>
      </c>
      <c r="CJ99">
        <v>71</v>
      </c>
      <c r="CK99" s="1" t="str">
        <f>"ind_"&amp;CJ97&amp;" = xlsread('spillover_tiempo_cs_"&amp;CJ97&amp;".xlsx')"</f>
        <v>ind_71 = xlsread('spillover_tiempo_cs_71.xlsx')</v>
      </c>
      <c r="CQ99">
        <v>71</v>
      </c>
      <c r="CR99" t="s">
        <v>262</v>
      </c>
      <c r="CV99">
        <v>71</v>
      </c>
      <c r="CW99" t="s">
        <v>264</v>
      </c>
      <c r="DA99">
        <v>71</v>
      </c>
      <c r="DB99" t="s">
        <v>265</v>
      </c>
      <c r="DF99">
        <v>71</v>
      </c>
      <c r="DG99" t="s">
        <v>266</v>
      </c>
      <c r="EA99">
        <v>42</v>
      </c>
      <c r="EB99" s="3" t="s">
        <v>17</v>
      </c>
      <c r="EZ99" s="1" t="str">
        <f>"xlswrite('G:\Mi unidad\1. PROYECTOS TELLO 2022\SCM SPILL OVERS\outputs\pobreza\distancia_centro_salud\1%\simulacion_2\synthetic_control_spillover_outputs.xlsx',synthetic_control_sp_"&amp;$A40&amp;","&amp;$A40&amp;")"</f>
        <v>xlswrite('G:\Mi unidad\1. PROYECTOS TELLO 2022\SCM SPILL OVERS\outputs\pobreza\distancia_centro_salud\1%\simulacion_2\synthetic_control_spillover_outputs.xlsx',synthetic_control_sp_107,107)</v>
      </c>
      <c r="FG99" s="1" t="str">
        <f>"xlswrite('G:\Mi unidad\1. PROYECTOS TELLO 2022\SCM SPILL OVERS\outputs\pobreza\informalidad\1%\simulacion_2\synthetic_control_spillover_outputs.xlsx',synthetic_control_sp_"&amp;$A40&amp;","&amp;$A40&amp;")"</f>
        <v>xlswrite('G:\Mi unidad\1. PROYECTOS TELLO 2022\SCM SPILL OVERS\outputs\pobreza\informalidad\1%\simulacion_2\synthetic_control_spillover_outputs.xlsx',synthetic_control_sp_107,107)</v>
      </c>
      <c r="FM99" s="1" t="str">
        <f>"xlswrite('G:\Mi unidad\1. PROYECTOS TELLO 2022\SCM SPILL OVERS\outputs\pobreza\densidad\1%\simulacion_2\synthetic_control_spillover_outputs.xlsx',synthetic_control_sp_"&amp;$A40&amp;","&amp;$A40&amp;")"</f>
        <v>xlswrite('G:\Mi unidad\1. PROYECTOS TELLO 2022\SCM SPILL OVERS\outputs\pobreza\densidad\1%\simulacion_2\synthetic_control_spillover_outputs.xlsx',synthetic_control_sp_107,107)</v>
      </c>
      <c r="FT99" s="1" t="str">
        <f>"xlswrite('G:\Mi unidad\1. PROYECTOS TELLO 2022\SCM SPILL OVERS\outputs\pobreza\bajo_niv_educ\1%\simulacion_2\synthetic_control_spillover_outputs.xlsx',synthetic_control_sp_"&amp;$A40&amp;","&amp;$A40&amp;")"</f>
        <v>xlswrite('G:\Mi unidad\1. PROYECTOS TELLO 2022\SCM SPILL OVERS\outputs\pobreza\bajo_niv_educ\1%\simulacion_2\synthetic_control_spillover_outputs.xlsx',synthetic_control_sp_107,107)</v>
      </c>
      <c r="FZ99" s="1" t="str">
        <f>"xlswrite('G:\Mi unidad\1. PROYECTOS TELLO 2022\SCM SPILL OVERS\outputs\pobreza\bajo_ingreso\1%\simulacion_2\synthetic_control_spillover_outputs.xlsx',synthetic_control_sp_"&amp;$A40&amp;","&amp;$A40&amp;")"</f>
        <v>xlswrite('G:\Mi unidad\1. PROYECTOS TELLO 2022\SCM SPILL OVERS\outputs\pobreza\bajo_ingreso\1%\simulacion_2\synthetic_control_spillover_outputs.xlsx',synthetic_control_sp_107,107)</v>
      </c>
      <c r="GF99" s="1" t="str">
        <f>"xlswrite('G:\Mi unidad\1. PROYECTOS TELLO 2022\SCM SPILL OVERS\outputs\pobreza\densidad_g\1%\simulacion_2\synthetic_control_spillover_outputs.xlsx',synthetic_control_sp_"&amp;$A40&amp;","&amp;$A40&amp;")"</f>
        <v>xlswrite('G:\Mi unidad\1. PROYECTOS TELLO 2022\SCM SPILL OVERS\outputs\pobreza\densidad_g\1%\simulacion_2\synthetic_control_spillover_outputs.xlsx',synthetic_control_sp_107,107)</v>
      </c>
      <c r="GN99" s="1" t="str">
        <f>"xlswrite('G:\Mi unidad\1. PROYECTOS TELLO 2022\SCM SPILL OVERS\outputs\pobreza\alimentos\1%\simulacion_2\synthetic_control_spillover_outputs.xlsx',synthetic_control_sp_"&amp;$A40&amp;","&amp;$A40&amp;");"</f>
        <v>xlswrite('G:\Mi unidad\1. PROYECTOS TELLO 2022\SCM SPILL OVERS\outputs\pobreza\alimentos\1%\simulacion_2\synthetic_control_spillover_outputs.xlsx',synthetic_control_sp_107,107);</v>
      </c>
      <c r="GU99" s="1" t="str">
        <f>"xlswrite('G:\Mi unidad\1. PROYECTOS TELLO 2022\SCM SPILL OVERS\outputs\pobreza\jefe_hogar\1%\simulacion_2\synthetic_control_spillover_outputs.xlsx',synthetic_control_sp_"&amp;$A40&amp;","&amp;$A40&amp;");"</f>
        <v>xlswrite('G:\Mi unidad\1. PROYECTOS TELLO 2022\SCM SPILL OVERS\outputs\pobreza\jefe_hogar\1%\simulacion_2\synthetic_control_spillover_outputs.xlsx',synthetic_control_sp_107,107);</v>
      </c>
      <c r="HA99" s="1" t="str">
        <f>"xlswrite('G:\Mi unidad\1. PROYECTOS TELLO 2022\SCM SPILL OVERS\outputs\pobreza\mujeres\1%\simulacion_2\synthetic_control_spillover_outputs.xlsx',synthetic_control_sp_"&amp;$A40&amp;","&amp;$A40&amp;");"</f>
        <v>xlswrite('G:\Mi unidad\1. PROYECTOS TELLO 2022\SCM SPILL OVERS\outputs\pobreza\mujeres\1%\simulacion_2\synthetic_control_spillover_outputs.xlsx',synthetic_control_sp_107,107);</v>
      </c>
      <c r="HG99" s="1" t="str">
        <f>"xlswrite('G:\Mi unidad\1. PROYECTOS TELLO 2022\SCM SPILL OVERS\outputs\pobreza\criminalidad\1%\simulacion_2\synthetic_control_spillover_outputs.xlsx',synthetic_control_sp_"&amp;$A40&amp;","&amp;$A40&amp;");"</f>
        <v>xlswrite('G:\Mi unidad\1. PROYECTOS TELLO 2022\SCM SPILL OVERS\outputs\pobreza\criminalidad\1%\simulacion_2\synthetic_control_spillover_outputs.xlsx',synthetic_control_sp_107,107);</v>
      </c>
      <c r="HN99">
        <v>39</v>
      </c>
      <c r="HO99" t="str">
        <f>"    lb_vec_"&amp;HN99&amp;"(s) = lb_"&amp;HN99&amp;";"</f>
        <v xml:space="preserve">    lb_vec_39(s) = lb_39;</v>
      </c>
      <c r="HU99">
        <v>57</v>
      </c>
      <c r="HV99" t="str">
        <f>"spillover_test_"&amp;HU99&amp;" = zeros(1,S);"</f>
        <v>spillover_test_57 = zeros(1,S);</v>
      </c>
      <c r="IB99">
        <v>71</v>
      </c>
      <c r="IC99" t="str">
        <f>"xlswrite('G:\Mi unidad\1. PROYECTOS TELLO 2022\SCM SPILL OVERS\outputs\pobreza\bajo_niv_educ\1%\simulacion_2\output_tests.xlsx',p_value_vec_"&amp;IB99&amp;"','p_value_vec_"&amp;IB99&amp;"');"</f>
        <v>xlswrite('G:\Mi unidad\1. PROYECTOS TELLO 2022\SCM SPILL OVERS\outputs\pobreza\bajo_niv_educ\1%\simulacion_2\output_tests.xlsx',p_value_vec_71','p_value_vec_71');</v>
      </c>
      <c r="IP99">
        <v>71</v>
      </c>
      <c r="IQ99" t="str">
        <f>"xlswrite('G:\Mi unidad\1. PROYECTOS TELLO 2022\SCM SPILL OVERS\outputs\pobreza\bajo_ingreso\1%\simulacion_2\output_tests.xlsx',p_value_vec_"&amp;IP99&amp;"','p_value_vec_"&amp;IP99&amp;"');"</f>
        <v>xlswrite('G:\Mi unidad\1. PROYECTOS TELLO 2022\SCM SPILL OVERS\outputs\pobreza\bajo_ingreso\1%\simulacion_2\output_tests.xlsx',p_value_vec_71','p_value_vec_71');</v>
      </c>
      <c r="JB99">
        <v>71</v>
      </c>
      <c r="JC99" t="str">
        <f>"xlswrite('G:\Mi unidad\1. PROYECTOS TELLO 2022\SCM SPILL OVERS\outputs\pobreza\densidad\1%\simulacion_2\output_tests.xlsx',p_value_vec_"&amp;JB99&amp;"','p_value_vec_"&amp;JB99&amp;"');"</f>
        <v>xlswrite('G:\Mi unidad\1. PROYECTOS TELLO 2022\SCM SPILL OVERS\outputs\pobreza\densidad\1%\simulacion_2\output_tests.xlsx',p_value_vec_71','p_value_vec_71');</v>
      </c>
      <c r="JN99">
        <v>71</v>
      </c>
      <c r="JO99" t="str">
        <f>"xlswrite('G:\Mi unidad\1. PROYECTOS TELLO 2022\SCM SPILL OVERS\outputs\pobreza\densidad_g\1%\simulacion_2\output_tests.xlsx',p_value_vec_"&amp;JN99&amp;"','p_value_vec_"&amp;JN99&amp;"');"</f>
        <v>xlswrite('G:\Mi unidad\1. PROYECTOS TELLO 2022\SCM SPILL OVERS\outputs\pobreza\densidad_g\1%\simulacion_2\output_tests.xlsx',p_value_vec_71','p_value_vec_71');</v>
      </c>
      <c r="JZ99">
        <v>71</v>
      </c>
      <c r="KA99" t="str">
        <f>"xlswrite('G:\Mi unidad\1. PROYECTOS TELLO 2022\SCM SPILL OVERS\outputs\pobreza\distancia_centro_salud\1%\simulacion_2\output_tests.xlsx',p_value_vec_"&amp;JZ99&amp;"','p_value_vec_"&amp;JZ99&amp;"');"</f>
        <v>xlswrite('G:\Mi unidad\1. PROYECTOS TELLO 2022\SCM SPILL OVERS\outputs\pobreza\distancia_centro_salud\1%\simulacion_2\output_tests.xlsx',p_value_vec_71','p_value_vec_71');</v>
      </c>
      <c r="KM99">
        <v>71</v>
      </c>
      <c r="KN99" t="str">
        <f>"xlswrite('G:\Mi unidad\1. PROYECTOS TELLO 2022\SCM SPILL OVERS\outputs\pobreza\informalidad\1%\simulacion_2\output_tests.xlsx',p_value_vec_"&amp;KM99&amp;"','p_value_vec_"&amp;KM99&amp;"');"</f>
        <v>xlswrite('G:\Mi unidad\1. PROYECTOS TELLO 2022\SCM SPILL OVERS\outputs\pobreza\informalidad\1%\simulacion_2\output_tests.xlsx',p_value_vec_71','p_value_vec_71');</v>
      </c>
      <c r="KZ99">
        <v>71</v>
      </c>
      <c r="LA99" t="str">
        <f>"xlswrite('G:\Mi unidad\1. PROYECTOS TELLO 2022\SCM SPILL OVERS\outputs\pobreza\alimentos\1%\simulacion_2\output_tests.xlsx',p_value_vec_"&amp;KZ99&amp;"','p_value_vec_"&amp;KZ99&amp;"');"</f>
        <v>xlswrite('G:\Mi unidad\1. PROYECTOS TELLO 2022\SCM SPILL OVERS\outputs\pobreza\alimentos\1%\simulacion_2\output_tests.xlsx',p_value_vec_71','p_value_vec_71');</v>
      </c>
      <c r="LG99">
        <v>71</v>
      </c>
      <c r="LH99" t="str">
        <f>"xlswrite('G:\Mi unidad\1. PROYECTOS TELLO 2022\SCM SPILL OVERS\outputs\pobreza\jefe_hogar\1%\simulacion_2\output_tests.xlsx',p_value_vec_"&amp;LG99&amp;"','p_value_vec_"&amp;LG99&amp;"');"</f>
        <v>xlswrite('G:\Mi unidad\1. PROYECTOS TELLO 2022\SCM SPILL OVERS\outputs\pobreza\jefe_hogar\1%\simulacion_2\output_tests.xlsx',p_value_vec_71','p_value_vec_71');</v>
      </c>
      <c r="LN99">
        <v>71</v>
      </c>
      <c r="LO99" t="str">
        <f>"xlswrite('G:\Mi unidad\1. PROYECTOS TELLO 2022\SCM SPILL OVERS\outputs\pobreza\mujeres\1%\simulacion_2\output_tests.xlsx',p_value_vec_"&amp;LN99&amp;"','p_value_vec_"&amp;LN99&amp;"');"</f>
        <v>xlswrite('G:\Mi unidad\1. PROYECTOS TELLO 2022\SCM SPILL OVERS\outputs\pobreza\mujeres\1%\simulacion_2\output_tests.xlsx',p_value_vec_71','p_value_vec_71');</v>
      </c>
      <c r="LZ99">
        <v>71</v>
      </c>
      <c r="MA99" t="str">
        <f>"xlswrite('G:\Mi unidad\1. PROYECTOS TELLO 2022\SCM SPILL OVERS\outputs\pobreza\criminalidad\1%\simulacion_2\output_tests.xlsx',p_value_vec_"&amp;LZ99&amp;"','p_value_vec_"&amp;LZ99&amp;"');"</f>
        <v>xlswrite('G:\Mi unidad\1. PROYECTOS TELLO 2022\SCM SPILL OVERS\outputs\pobreza\criminalidad\1%\simulacion_2\output_tests.xlsx',p_value_vec_71','p_value_vec_71');</v>
      </c>
    </row>
    <row r="100" spans="64:339" x14ac:dyDescent="0.3">
      <c r="BL100">
        <v>71</v>
      </c>
      <c r="BR100">
        <v>71</v>
      </c>
      <c r="BS100" s="1" t="str">
        <f>"A_"&amp;BR97&amp;" = eye(N);"</f>
        <v>A_71 = eye(N);</v>
      </c>
      <c r="BX100">
        <v>71</v>
      </c>
      <c r="BY100" s="1" t="str">
        <f>"A_"&amp;BX97&amp;" = eye(N);"</f>
        <v>A_71 = eye(N);</v>
      </c>
      <c r="CD100">
        <v>71</v>
      </c>
      <c r="CE100" s="1" t="str">
        <f>"A_"&amp;CD97&amp;" = eye(N);"</f>
        <v>A_71 = eye(N);</v>
      </c>
      <c r="CJ100">
        <v>71</v>
      </c>
      <c r="CK100" s="1" t="str">
        <f>"A_"&amp;CJ97&amp;" = eye(N);"</f>
        <v>A_71 = eye(N);</v>
      </c>
      <c r="CQ100">
        <v>71</v>
      </c>
      <c r="CR100" t="s">
        <v>263</v>
      </c>
      <c r="CV100">
        <v>71</v>
      </c>
      <c r="CW100" t="s">
        <v>267</v>
      </c>
      <c r="DA100">
        <v>71</v>
      </c>
      <c r="DB100" t="s">
        <v>267</v>
      </c>
      <c r="DF100">
        <v>71</v>
      </c>
      <c r="DG100" t="s">
        <v>267</v>
      </c>
      <c r="EA100">
        <v>42</v>
      </c>
      <c r="EB100" s="1" t="str">
        <f>"Y_Ts_"&amp;EA100&amp;" = Y_"&amp;EA100&amp;"(:,T+s);"</f>
        <v>Y_Ts_42 = Y_42(:,T+s);</v>
      </c>
      <c r="EZ100" s="1" t="str">
        <f>"xlswrite('G:\Mi unidad\1. PROYECTOS TELLO 2022\SCM SPILL OVERS\outputs\pobreza\distancia_centro_salud\1%\simulacion_2\synthetic_control_spillover_outputs.xlsx',synthetic_control_sp_"&amp;$A41&amp;","&amp;$A41&amp;")"</f>
        <v>xlswrite('G:\Mi unidad\1. PROYECTOS TELLO 2022\SCM SPILL OVERS\outputs\pobreza\distancia_centro_salud\1%\simulacion_2\synthetic_control_spillover_outputs.xlsx',synthetic_control_sp_108,108)</v>
      </c>
      <c r="FG100" s="1" t="str">
        <f>"xlswrite('G:\Mi unidad\1. PROYECTOS TELLO 2022\SCM SPILL OVERS\outputs\pobreza\informalidad\1%\simulacion_2\synthetic_control_spillover_outputs.xlsx',synthetic_control_sp_"&amp;$A41&amp;","&amp;$A41&amp;")"</f>
        <v>xlswrite('G:\Mi unidad\1. PROYECTOS TELLO 2022\SCM SPILL OVERS\outputs\pobreza\informalidad\1%\simulacion_2\synthetic_control_spillover_outputs.xlsx',synthetic_control_sp_108,108)</v>
      </c>
      <c r="FM100" s="1" t="str">
        <f>"xlswrite('G:\Mi unidad\1. PROYECTOS TELLO 2022\SCM SPILL OVERS\outputs\pobreza\densidad\1%\simulacion_2\synthetic_control_spillover_outputs.xlsx',synthetic_control_sp_"&amp;$A41&amp;","&amp;$A41&amp;")"</f>
        <v>xlswrite('G:\Mi unidad\1. PROYECTOS TELLO 2022\SCM SPILL OVERS\outputs\pobreza\densidad\1%\simulacion_2\synthetic_control_spillover_outputs.xlsx',synthetic_control_sp_108,108)</v>
      </c>
      <c r="FT100" s="1" t="str">
        <f>"xlswrite('G:\Mi unidad\1. PROYECTOS TELLO 2022\SCM SPILL OVERS\outputs\pobreza\bajo_niv_educ\1%\simulacion_2\synthetic_control_spillover_outputs.xlsx',synthetic_control_sp_"&amp;$A41&amp;","&amp;$A41&amp;")"</f>
        <v>xlswrite('G:\Mi unidad\1. PROYECTOS TELLO 2022\SCM SPILL OVERS\outputs\pobreza\bajo_niv_educ\1%\simulacion_2\synthetic_control_spillover_outputs.xlsx',synthetic_control_sp_108,108)</v>
      </c>
      <c r="FZ100" s="1" t="str">
        <f>"xlswrite('G:\Mi unidad\1. PROYECTOS TELLO 2022\SCM SPILL OVERS\outputs\pobreza\bajo_ingreso\1%\simulacion_2\synthetic_control_spillover_outputs.xlsx',synthetic_control_sp_"&amp;$A41&amp;","&amp;$A41&amp;")"</f>
        <v>xlswrite('G:\Mi unidad\1. PROYECTOS TELLO 2022\SCM SPILL OVERS\outputs\pobreza\bajo_ingreso\1%\simulacion_2\synthetic_control_spillover_outputs.xlsx',synthetic_control_sp_108,108)</v>
      </c>
      <c r="GF100" s="1" t="str">
        <f>"xlswrite('G:\Mi unidad\1. PROYECTOS TELLO 2022\SCM SPILL OVERS\outputs\pobreza\densidad_g\1%\simulacion_2\synthetic_control_spillover_outputs.xlsx',synthetic_control_sp_"&amp;$A41&amp;","&amp;$A41&amp;")"</f>
        <v>xlswrite('G:\Mi unidad\1. PROYECTOS TELLO 2022\SCM SPILL OVERS\outputs\pobreza\densidad_g\1%\simulacion_2\synthetic_control_spillover_outputs.xlsx',synthetic_control_sp_108,108)</v>
      </c>
      <c r="GN100" s="1" t="str">
        <f>"xlswrite('G:\Mi unidad\1. PROYECTOS TELLO 2022\SCM SPILL OVERS\outputs\pobreza\alimentos\1%\simulacion_2\synthetic_control_spillover_outputs.xlsx',synthetic_control_sp_"&amp;$A41&amp;","&amp;$A41&amp;");"</f>
        <v>xlswrite('G:\Mi unidad\1. PROYECTOS TELLO 2022\SCM SPILL OVERS\outputs\pobreza\alimentos\1%\simulacion_2\synthetic_control_spillover_outputs.xlsx',synthetic_control_sp_108,108);</v>
      </c>
      <c r="GU100" s="1" t="str">
        <f>"xlswrite('G:\Mi unidad\1. PROYECTOS TELLO 2022\SCM SPILL OVERS\outputs\pobreza\jefe_hogar\1%\simulacion_2\synthetic_control_spillover_outputs.xlsx',synthetic_control_sp_"&amp;$A41&amp;","&amp;$A41&amp;");"</f>
        <v>xlswrite('G:\Mi unidad\1. PROYECTOS TELLO 2022\SCM SPILL OVERS\outputs\pobreza\jefe_hogar\1%\simulacion_2\synthetic_control_spillover_outputs.xlsx',synthetic_control_sp_108,108);</v>
      </c>
      <c r="HA100" s="1" t="str">
        <f>"xlswrite('G:\Mi unidad\1. PROYECTOS TELLO 2022\SCM SPILL OVERS\outputs\pobreza\mujeres\1%\simulacion_2\synthetic_control_spillover_outputs.xlsx',synthetic_control_sp_"&amp;$A41&amp;","&amp;$A41&amp;");"</f>
        <v>xlswrite('G:\Mi unidad\1. PROYECTOS TELLO 2022\SCM SPILL OVERS\outputs\pobreza\mujeres\1%\simulacion_2\synthetic_control_spillover_outputs.xlsx',synthetic_control_sp_108,108);</v>
      </c>
      <c r="HG100" s="1" t="str">
        <f>"xlswrite('G:\Mi unidad\1. PROYECTOS TELLO 2022\SCM SPILL OVERS\outputs\pobreza\criminalidad\1%\simulacion_2\synthetic_control_spillover_outputs.xlsx',synthetic_control_sp_"&amp;$A41&amp;","&amp;$A41&amp;");"</f>
        <v>xlswrite('G:\Mi unidad\1. PROYECTOS TELLO 2022\SCM SPILL OVERS\outputs\pobreza\criminalidad\1%\simulacion_2\synthetic_control_spillover_outputs.xlsx',synthetic_control_sp_108,108);</v>
      </c>
      <c r="HN100">
        <v>39</v>
      </c>
      <c r="HO100" t="str">
        <f>"    ub_vec_"&amp;HN100&amp;"(s) = ub_"&amp;HN99&amp;";"</f>
        <v xml:space="preserve">    ub_vec_39(s) = ub_39;</v>
      </c>
      <c r="HU100">
        <v>57</v>
      </c>
      <c r="HV100" t="s">
        <v>35</v>
      </c>
      <c r="IB100">
        <v>71</v>
      </c>
      <c r="IC100" t="str">
        <f>"xlswrite('G:\Mi unidad\1. PROYECTOS TELLO 2022\SCM SPILL OVERS\outputs\pobreza\bajo_niv_educ\1%\simulacion_2\output_tests.xlsx',alpha1_hat_vec_"&amp;IB100&amp;"','alpha1_hat_vec_"&amp;IB100&amp;"');"</f>
        <v>xlswrite('G:\Mi unidad\1. PROYECTOS TELLO 2022\SCM SPILL OVERS\outputs\pobreza\bajo_niv_educ\1%\simulacion_2\output_tests.xlsx',alpha1_hat_vec_71','alpha1_hat_vec_71');</v>
      </c>
      <c r="IP100">
        <v>71</v>
      </c>
      <c r="IQ100" t="str">
        <f>"xlswrite('G:\Mi unidad\1. PROYECTOS TELLO 2022\SCM SPILL OVERS\outputs\pobreza\bajo_ingreso\1%\simulacion_2\output_tests.xlsx',alpha1_hat_vec_"&amp;IP100&amp;"','alpha1_hat_vec_"&amp;IP100&amp;"');"</f>
        <v>xlswrite('G:\Mi unidad\1. PROYECTOS TELLO 2022\SCM SPILL OVERS\outputs\pobreza\bajo_ingreso\1%\simulacion_2\output_tests.xlsx',alpha1_hat_vec_71','alpha1_hat_vec_71');</v>
      </c>
      <c r="JB100">
        <v>71</v>
      </c>
      <c r="JC100" t="str">
        <f>"xlswrite('G:\Mi unidad\1. PROYECTOS TELLO 2022\SCM SPILL OVERS\outputs\pobreza\densidad\1%\simulacion_2\output_tests.xlsx',alpha1_hat_vec_"&amp;JB100&amp;"','alpha1_hat_vec_"&amp;JB100&amp;"');"</f>
        <v>xlswrite('G:\Mi unidad\1. PROYECTOS TELLO 2022\SCM SPILL OVERS\outputs\pobreza\densidad\1%\simulacion_2\output_tests.xlsx',alpha1_hat_vec_71','alpha1_hat_vec_71');</v>
      </c>
      <c r="JN100">
        <v>71</v>
      </c>
      <c r="JO100" t="str">
        <f>"xlswrite('G:\Mi unidad\1. PROYECTOS TELLO 2022\SCM SPILL OVERS\outputs\pobreza\densidad_g\1%\simulacion_2\output_tests.xlsx',alpha1_hat_vec_"&amp;JN100&amp;"','alpha1_hat_vec_"&amp;JN100&amp;"');"</f>
        <v>xlswrite('G:\Mi unidad\1. PROYECTOS TELLO 2022\SCM SPILL OVERS\outputs\pobreza\densidad_g\1%\simulacion_2\output_tests.xlsx',alpha1_hat_vec_71','alpha1_hat_vec_71');</v>
      </c>
      <c r="JZ100">
        <v>71</v>
      </c>
      <c r="KA100" t="str">
        <f>"xlswrite('G:\Mi unidad\1. PROYECTOS TELLO 2022\SCM SPILL OVERS\outputs\pobreza\distancia_centro_salud\1%\simulacion_2\output_tests.xlsx',alpha1_hat_vec_"&amp;JZ100&amp;"','alpha1_hat_vec_"&amp;JZ100&amp;"');"</f>
        <v>xlswrite('G:\Mi unidad\1. PROYECTOS TELLO 2022\SCM SPILL OVERS\outputs\pobreza\distancia_centro_salud\1%\simulacion_2\output_tests.xlsx',alpha1_hat_vec_71','alpha1_hat_vec_71');</v>
      </c>
      <c r="KM100">
        <v>71</v>
      </c>
      <c r="KN100" t="str">
        <f>"xlswrite('G:\Mi unidad\1. PROYECTOS TELLO 2022\SCM SPILL OVERS\outputs\pobreza\informalidad\1%\simulacion_2\output_tests.xlsx',alpha1_hat_vec_"&amp;KM100&amp;"','alpha1_hat_vec_"&amp;KM100&amp;"');"</f>
        <v>xlswrite('G:\Mi unidad\1. PROYECTOS TELLO 2022\SCM SPILL OVERS\outputs\pobreza\informalidad\1%\simulacion_2\output_tests.xlsx',alpha1_hat_vec_71','alpha1_hat_vec_71');</v>
      </c>
      <c r="KZ100">
        <v>71</v>
      </c>
      <c r="LA100" t="str">
        <f>"xlswrite('G:\Mi unidad\1. PROYECTOS TELLO 2022\SCM SPILL OVERS\outputs\pobreza\alimentos\1%\simulacion_2\output_tests.xlsx',alpha1_hat_vec_"&amp;KZ100&amp;"','alpha1_hat_vec_"&amp;KZ100&amp;"');"</f>
        <v>xlswrite('G:\Mi unidad\1. PROYECTOS TELLO 2022\SCM SPILL OVERS\outputs\pobreza\alimentos\1%\simulacion_2\output_tests.xlsx',alpha1_hat_vec_71','alpha1_hat_vec_71');</v>
      </c>
      <c r="LG100">
        <v>71</v>
      </c>
      <c r="LH100" t="str">
        <f>"xlswrite('G:\Mi unidad\1. PROYECTOS TELLO 2022\SCM SPILL OVERS\outputs\pobreza\jefe_hogar\1%\simulacion_2\output_tests.xlsx',alpha1_hat_vec_"&amp;LG100&amp;"','alpha1_hat_vec_"&amp;LG100&amp;"');"</f>
        <v>xlswrite('G:\Mi unidad\1. PROYECTOS TELLO 2022\SCM SPILL OVERS\outputs\pobreza\jefe_hogar\1%\simulacion_2\output_tests.xlsx',alpha1_hat_vec_71','alpha1_hat_vec_71');</v>
      </c>
      <c r="LN100">
        <v>71</v>
      </c>
      <c r="LO100" t="str">
        <f>"xlswrite('G:\Mi unidad\1. PROYECTOS TELLO 2022\SCM SPILL OVERS\outputs\pobreza\mujeres\1%\simulacion_2\output_tests.xlsx',alpha1_hat_vec_"&amp;LN100&amp;"','alpha1_hat_vec_"&amp;LN100&amp;"');"</f>
        <v>xlswrite('G:\Mi unidad\1. PROYECTOS TELLO 2022\SCM SPILL OVERS\outputs\pobreza\mujeres\1%\simulacion_2\output_tests.xlsx',alpha1_hat_vec_71','alpha1_hat_vec_71');</v>
      </c>
      <c r="LZ100">
        <v>71</v>
      </c>
      <c r="MA100" t="str">
        <f>"xlswrite('G:\Mi unidad\1. PROYECTOS TELLO 2022\SCM SPILL OVERS\outputs\pobreza\criminalidad\1%\simulacion_2\output_tests.xlsx',alpha1_hat_vec_"&amp;LZ100&amp;"','alpha1_hat_vec_"&amp;LZ100&amp;"');"</f>
        <v>xlswrite('G:\Mi unidad\1. PROYECTOS TELLO 2022\SCM SPILL OVERS\outputs\pobreza\criminalidad\1%\simulacion_2\output_tests.xlsx',alpha1_hat_vec_71','alpha1_hat_vec_71');</v>
      </c>
    </row>
    <row r="101" spans="64:339" x14ac:dyDescent="0.3">
      <c r="BL101">
        <v>71</v>
      </c>
      <c r="BR101">
        <v>71</v>
      </c>
      <c r="BS101" s="1" t="str">
        <f>"A_"&amp;BR97&amp;"(:,ind_"&amp;BR97&amp;" == 0) = [];"</f>
        <v>A_71(:,ind_71 == 0) = [];</v>
      </c>
      <c r="BX101">
        <v>71</v>
      </c>
      <c r="BY101" s="1" t="str">
        <f>"A_"&amp;BX97&amp;"(:,ind_"&amp;BX97&amp;" == 0) = [];"</f>
        <v>A_71(:,ind_71 == 0) = [];</v>
      </c>
      <c r="CD101">
        <v>71</v>
      </c>
      <c r="CE101" s="1" t="str">
        <f>"A_"&amp;CD97&amp;"(:,ind_"&amp;CD97&amp;" == 0) = [];"</f>
        <v>A_71(:,ind_71 == 0) = [];</v>
      </c>
      <c r="CJ101">
        <v>71</v>
      </c>
      <c r="CK101" s="1" t="str">
        <f>"A_"&amp;CJ97&amp;"(:,ind_"&amp;CJ97&amp;" == 0) = [];"</f>
        <v>A_71(:,ind_71 == 0) = [];</v>
      </c>
      <c r="CQ101">
        <v>71</v>
      </c>
      <c r="CR101" t="s">
        <v>268</v>
      </c>
      <c r="CV101">
        <v>71</v>
      </c>
      <c r="CW101" t="s">
        <v>269</v>
      </c>
      <c r="DA101">
        <v>71</v>
      </c>
      <c r="DB101" t="s">
        <v>269</v>
      </c>
      <c r="DF101">
        <v>71</v>
      </c>
      <c r="DG101" t="s">
        <v>269</v>
      </c>
      <c r="EA101">
        <v>42</v>
      </c>
      <c r="EB101" s="1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EZ101" s="1" t="str">
        <f>"xlswrite('G:\Mi unidad\1. PROYECTOS TELLO 2022\SCM SPILL OVERS\outputs\pobreza\distancia_centro_salud\1%\simulacion_2\synthetic_control_spillover_outputs.xlsx',synthetic_control_sp_"&amp;$A42&amp;","&amp;$A42&amp;")"</f>
        <v>xlswrite('G:\Mi unidad\1. PROYECTOS TELLO 2022\SCM SPILL OVERS\outputs\pobreza\distancia_centro_salud\1%\simulacion_2\synthetic_control_spillover_outputs.xlsx',synthetic_control_sp_112,112)</v>
      </c>
      <c r="FG101" s="1" t="str">
        <f>"xlswrite('G:\Mi unidad\1. PROYECTOS TELLO 2022\SCM SPILL OVERS\outputs\pobreza\informalidad\1%\simulacion_2\synthetic_control_spillover_outputs.xlsx',synthetic_control_sp_"&amp;$A42&amp;","&amp;$A42&amp;")"</f>
        <v>xlswrite('G:\Mi unidad\1. PROYECTOS TELLO 2022\SCM SPILL OVERS\outputs\pobreza\informalidad\1%\simulacion_2\synthetic_control_spillover_outputs.xlsx',synthetic_control_sp_112,112)</v>
      </c>
      <c r="FM101" s="1" t="str">
        <f>"xlswrite('G:\Mi unidad\1. PROYECTOS TELLO 2022\SCM SPILL OVERS\outputs\pobreza\densidad\1%\simulacion_2\synthetic_control_spillover_outputs.xlsx',synthetic_control_sp_"&amp;$A42&amp;","&amp;$A42&amp;")"</f>
        <v>xlswrite('G:\Mi unidad\1. PROYECTOS TELLO 2022\SCM SPILL OVERS\outputs\pobreza\densidad\1%\simulacion_2\synthetic_control_spillover_outputs.xlsx',synthetic_control_sp_112,112)</v>
      </c>
      <c r="FT101" s="1" t="str">
        <f>"xlswrite('G:\Mi unidad\1. PROYECTOS TELLO 2022\SCM SPILL OVERS\outputs\pobreza\bajo_niv_educ\1%\simulacion_2\synthetic_control_spillover_outputs.xlsx',synthetic_control_sp_"&amp;$A42&amp;","&amp;$A42&amp;")"</f>
        <v>xlswrite('G:\Mi unidad\1. PROYECTOS TELLO 2022\SCM SPILL OVERS\outputs\pobreza\bajo_niv_educ\1%\simulacion_2\synthetic_control_spillover_outputs.xlsx',synthetic_control_sp_112,112)</v>
      </c>
      <c r="FZ101" s="1" t="str">
        <f>"xlswrite('G:\Mi unidad\1. PROYECTOS TELLO 2022\SCM SPILL OVERS\outputs\pobreza\bajo_ingreso\1%\simulacion_2\synthetic_control_spillover_outputs.xlsx',synthetic_control_sp_"&amp;$A42&amp;","&amp;$A42&amp;")"</f>
        <v>xlswrite('G:\Mi unidad\1. PROYECTOS TELLO 2022\SCM SPILL OVERS\outputs\pobreza\bajo_ingreso\1%\simulacion_2\synthetic_control_spillover_outputs.xlsx',synthetic_control_sp_112,112)</v>
      </c>
      <c r="GF101" s="1" t="str">
        <f>"xlswrite('G:\Mi unidad\1. PROYECTOS TELLO 2022\SCM SPILL OVERS\outputs\pobreza\densidad_g\1%\simulacion_2\synthetic_control_spillover_outputs.xlsx',synthetic_control_sp_"&amp;$A42&amp;","&amp;$A42&amp;")"</f>
        <v>xlswrite('G:\Mi unidad\1. PROYECTOS TELLO 2022\SCM SPILL OVERS\outputs\pobreza\densidad_g\1%\simulacion_2\synthetic_control_spillover_outputs.xlsx',synthetic_control_sp_112,112)</v>
      </c>
      <c r="GN101" s="1" t="str">
        <f>"xlswrite('G:\Mi unidad\1. PROYECTOS TELLO 2022\SCM SPILL OVERS\outputs\pobreza\alimentos\1%\simulacion_2\synthetic_control_spillover_outputs.xlsx',synthetic_control_sp_"&amp;$A42&amp;","&amp;$A42&amp;");"</f>
        <v>xlswrite('G:\Mi unidad\1. PROYECTOS TELLO 2022\SCM SPILL OVERS\outputs\pobreza\alimentos\1%\simulacion_2\synthetic_control_spillover_outputs.xlsx',synthetic_control_sp_112,112);</v>
      </c>
      <c r="GU101" s="1" t="str">
        <f>"xlswrite('G:\Mi unidad\1. PROYECTOS TELLO 2022\SCM SPILL OVERS\outputs\pobreza\jefe_hogar\1%\simulacion_2\synthetic_control_spillover_outputs.xlsx',synthetic_control_sp_"&amp;$A42&amp;","&amp;$A42&amp;");"</f>
        <v>xlswrite('G:\Mi unidad\1. PROYECTOS TELLO 2022\SCM SPILL OVERS\outputs\pobreza\jefe_hogar\1%\simulacion_2\synthetic_control_spillover_outputs.xlsx',synthetic_control_sp_112,112);</v>
      </c>
      <c r="HA101" s="1" t="str">
        <f>"xlswrite('G:\Mi unidad\1. PROYECTOS TELLO 2022\SCM SPILL OVERS\outputs\pobreza\mujeres\1%\simulacion_2\synthetic_control_spillover_outputs.xlsx',synthetic_control_sp_"&amp;$A42&amp;","&amp;$A42&amp;");"</f>
        <v>xlswrite('G:\Mi unidad\1. PROYECTOS TELLO 2022\SCM SPILL OVERS\outputs\pobreza\mujeres\1%\simulacion_2\synthetic_control_spillover_outputs.xlsx',synthetic_control_sp_112,112);</v>
      </c>
      <c r="HG101" s="1" t="str">
        <f>"xlswrite('G:\Mi unidad\1. PROYECTOS TELLO 2022\SCM SPILL OVERS\outputs\pobreza\criminalidad\1%\simulacion_2\synthetic_control_spillover_outputs.xlsx',synthetic_control_sp_"&amp;$A42&amp;","&amp;$A42&amp;");"</f>
        <v>xlswrite('G:\Mi unidad\1. PROYECTOS TELLO 2022\SCM SPILL OVERS\outputs\pobreza\criminalidad\1%\simulacion_2\synthetic_control_spillover_outputs.xlsx',synthetic_control_sp_112,112);</v>
      </c>
      <c r="HN101">
        <v>39</v>
      </c>
      <c r="HO101" t="s">
        <v>18</v>
      </c>
      <c r="HU101">
        <v>57</v>
      </c>
      <c r="HV101" t="s">
        <v>36</v>
      </c>
      <c r="IB101">
        <v>71</v>
      </c>
      <c r="IC101" t="str">
        <f>"xlswrite('G:\Mi unidad\1. PROYECTOS TELLO 2022\SCM SPILL OVERS\outputs\pobreza\bajo_niv_educ\1%\simulacion_2\output_tests.xlsx',spillover_test_"&amp;IB101&amp;"','sp_test_"&amp;IB101&amp;"');"</f>
        <v>xlswrite('G:\Mi unidad\1. PROYECTOS TELLO 2022\SCM SPILL OVERS\outputs\pobreza\bajo_niv_educ\1%\simulacion_2\output_tests.xlsx',spillover_test_71','sp_test_71');</v>
      </c>
      <c r="IP101">
        <v>71</v>
      </c>
      <c r="IQ101" t="str">
        <f>"xlswrite('G:\Mi unidad\1. PROYECTOS TELLO 2022\SCM SPILL OVERS\outputs\pobreza\bajo_ingreso\1%\simulacion_2\output_tests.xlsx',spillover_test_"&amp;IP101&amp;"','sp_test_"&amp;IP101&amp;"');"</f>
        <v>xlswrite('G:\Mi unidad\1. PROYECTOS TELLO 2022\SCM SPILL OVERS\outputs\pobreza\bajo_ingreso\1%\simulacion_2\output_tests.xlsx',spillover_test_71','sp_test_71');</v>
      </c>
      <c r="JB101">
        <v>71</v>
      </c>
      <c r="JC101" t="str">
        <f>"xlswrite('G:\Mi unidad\1. PROYECTOS TELLO 2022\SCM SPILL OVERS\outputs\pobreza\densidad\1%\simulacion_2\output_tests.xlsx',spillover_test_"&amp;JB101&amp;"','sp_test_"&amp;JB101&amp;"');"</f>
        <v>xlswrite('G:\Mi unidad\1. PROYECTOS TELLO 2022\SCM SPILL OVERS\outputs\pobreza\densidad\1%\simulacion_2\output_tests.xlsx',spillover_test_71','sp_test_71');</v>
      </c>
      <c r="JN101">
        <v>71</v>
      </c>
      <c r="JO101" t="str">
        <f>"xlswrite('G:\Mi unidad\1. PROYECTOS TELLO 2022\SCM SPILL OVERS\outputs\pobreza\densidad_g\1%\simulacion_2\output_tests.xlsx',spillover_test_"&amp;JN101&amp;"','sp_test_"&amp;JN101&amp;"');"</f>
        <v>xlswrite('G:\Mi unidad\1. PROYECTOS TELLO 2022\SCM SPILL OVERS\outputs\pobreza\densidad_g\1%\simulacion_2\output_tests.xlsx',spillover_test_71','sp_test_71');</v>
      </c>
      <c r="JZ101">
        <v>71</v>
      </c>
      <c r="KA101" t="str">
        <f>"xlswrite('G:\Mi unidad\1. PROYECTOS TELLO 2022\SCM SPILL OVERS\outputs\pobreza\distancia_centro_salud\1%\simulacion_2\output_tests.xlsx',spillover_test_"&amp;JZ101&amp;"','sp_test_"&amp;JZ101&amp;"');"</f>
        <v>xlswrite('G:\Mi unidad\1. PROYECTOS TELLO 2022\SCM SPILL OVERS\outputs\pobreza\distancia_centro_salud\1%\simulacion_2\output_tests.xlsx',spillover_test_71','sp_test_71');</v>
      </c>
      <c r="KM101">
        <v>71</v>
      </c>
      <c r="KN101" t="str">
        <f>"xlswrite('G:\Mi unidad\1. PROYECTOS TELLO 2022\SCM SPILL OVERS\outputs\pobreza\informalidad\1%\simulacion_2\output_tests.xlsx',spillover_test_"&amp;KM101&amp;"','sp_test_"&amp;KM101&amp;"');"</f>
        <v>xlswrite('G:\Mi unidad\1. PROYECTOS TELLO 2022\SCM SPILL OVERS\outputs\pobreza\informalidad\1%\simulacion_2\output_tests.xlsx',spillover_test_71','sp_test_71');</v>
      </c>
      <c r="KZ101">
        <v>71</v>
      </c>
      <c r="LA101" t="str">
        <f>"xlswrite('G:\Mi unidad\1. PROYECTOS TELLO 2022\SCM SPILL OVERS\outputs\pobreza\alimentos\1%\simulacion_2\output_tests.xlsx',spillover_test_"&amp;KZ101&amp;"','sp_test_"&amp;KZ101&amp;"');"</f>
        <v>xlswrite('G:\Mi unidad\1. PROYECTOS TELLO 2022\SCM SPILL OVERS\outputs\pobreza\alimentos\1%\simulacion_2\output_tests.xlsx',spillover_test_71','sp_test_71');</v>
      </c>
      <c r="LG101">
        <v>71</v>
      </c>
      <c r="LH101" t="str">
        <f>"xlswrite('G:\Mi unidad\1. PROYECTOS TELLO 2022\SCM SPILL OVERS\outputs\pobreza\jefe_hogar\1%\simulacion_2\output_tests.xlsx',spillover_test_"&amp;LG101&amp;"','sp_test_"&amp;LG101&amp;"');"</f>
        <v>xlswrite('G:\Mi unidad\1. PROYECTOS TELLO 2022\SCM SPILL OVERS\outputs\pobreza\jefe_hogar\1%\simulacion_2\output_tests.xlsx',spillover_test_71','sp_test_71');</v>
      </c>
      <c r="LN101">
        <v>71</v>
      </c>
      <c r="LO101" t="str">
        <f>"xlswrite('G:\Mi unidad\1. PROYECTOS TELLO 2022\SCM SPILL OVERS\outputs\pobreza\mujeres\1%\simulacion_2\output_tests.xlsx',spillover_test_"&amp;LN101&amp;"','sp_test_"&amp;LN101&amp;"');"</f>
        <v>xlswrite('G:\Mi unidad\1. PROYECTOS TELLO 2022\SCM SPILL OVERS\outputs\pobreza\mujeres\1%\simulacion_2\output_tests.xlsx',spillover_test_71','sp_test_71');</v>
      </c>
      <c r="LZ101">
        <v>71</v>
      </c>
      <c r="MA101" t="str">
        <f>"xlswrite('G:\Mi unidad\1. PROYECTOS TELLO 2022\SCM SPILL OVERS\outputs\pobreza\criminalidad\1%\simulacion_2\output_tests.xlsx',spillover_test_"&amp;LZ101&amp;"','sp_test_"&amp;LZ101&amp;"');"</f>
        <v>xlswrite('G:\Mi unidad\1. PROYECTOS TELLO 2022\SCM SPILL OVERS\outputs\pobreza\criminalidad\1%\simulacion_2\output_tests.xlsx',spillover_test_71','sp_test_71');</v>
      </c>
    </row>
    <row r="102" spans="64:339" x14ac:dyDescent="0.3">
      <c r="BL102">
        <v>75</v>
      </c>
      <c r="BM102" s="1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267</v>
      </c>
      <c r="CV102">
        <v>75</v>
      </c>
      <c r="CW102" t="s">
        <v>270</v>
      </c>
      <c r="DA102">
        <v>75</v>
      </c>
      <c r="DB102" t="s">
        <v>270</v>
      </c>
      <c r="DF102">
        <v>75</v>
      </c>
      <c r="DG102" t="s">
        <v>270</v>
      </c>
      <c r="EA102">
        <v>42</v>
      </c>
      <c r="EB102" s="1" t="str">
        <f>"alpha_hat_"&amp;EA102&amp;" = A_"&amp;EA102&amp;"*gamma_hat_"&amp;EA102&amp;";"</f>
        <v>alpha_hat_42 = A_42*gamma_hat_42;</v>
      </c>
      <c r="EZ102" s="1" t="str">
        <f>"xlswrite('G:\Mi unidad\1. PROYECTOS TELLO 2022\SCM SPILL OVERS\outputs\pobreza\distancia_centro_salud\1%\simulacion_2\synthetic_control_spillover_outputs.xlsx',synthetic_control_sp_"&amp;$A43&amp;","&amp;$A43&amp;")"</f>
        <v>xlswrite('G:\Mi unidad\1. PROYECTOS TELLO 2022\SCM SPILL OVERS\outputs\pobreza\distancia_centro_salud\1%\simulacion_2\synthetic_control_spillover_outputs.xlsx',synthetic_control_sp_119,119)</v>
      </c>
      <c r="FG102" s="1" t="str">
        <f>"xlswrite('G:\Mi unidad\1. PROYECTOS TELLO 2022\SCM SPILL OVERS\outputs\pobreza\informalidad\1%\simulacion_2\synthetic_control_spillover_outputs.xlsx',synthetic_control_sp_"&amp;$A43&amp;","&amp;$A43&amp;")"</f>
        <v>xlswrite('G:\Mi unidad\1. PROYECTOS TELLO 2022\SCM SPILL OVERS\outputs\pobreza\informalidad\1%\simulacion_2\synthetic_control_spillover_outputs.xlsx',synthetic_control_sp_119,119)</v>
      </c>
      <c r="FM102" s="1" t="str">
        <f>"xlswrite('G:\Mi unidad\1. PROYECTOS TELLO 2022\SCM SPILL OVERS\outputs\pobreza\densidad\1%\simulacion_2\synthetic_control_spillover_outputs.xlsx',synthetic_control_sp_"&amp;$A43&amp;","&amp;$A43&amp;")"</f>
        <v>xlswrite('G:\Mi unidad\1. PROYECTOS TELLO 2022\SCM SPILL OVERS\outputs\pobreza\densidad\1%\simulacion_2\synthetic_control_spillover_outputs.xlsx',synthetic_control_sp_119,119)</v>
      </c>
      <c r="FT102" s="1" t="str">
        <f>"xlswrite('G:\Mi unidad\1. PROYECTOS TELLO 2022\SCM SPILL OVERS\outputs\pobreza\bajo_niv_educ\1%\simulacion_2\synthetic_control_spillover_outputs.xlsx',synthetic_control_sp_"&amp;$A43&amp;","&amp;$A43&amp;")"</f>
        <v>xlswrite('G:\Mi unidad\1. PROYECTOS TELLO 2022\SCM SPILL OVERS\outputs\pobreza\bajo_niv_educ\1%\simulacion_2\synthetic_control_spillover_outputs.xlsx',synthetic_control_sp_119,119)</v>
      </c>
      <c r="FZ102" s="1" t="str">
        <f>"xlswrite('G:\Mi unidad\1. PROYECTOS TELLO 2022\SCM SPILL OVERS\outputs\pobreza\bajo_ingreso\1%\simulacion_2\synthetic_control_spillover_outputs.xlsx',synthetic_control_sp_"&amp;$A43&amp;","&amp;$A43&amp;")"</f>
        <v>xlswrite('G:\Mi unidad\1. PROYECTOS TELLO 2022\SCM SPILL OVERS\outputs\pobreza\bajo_ingreso\1%\simulacion_2\synthetic_control_spillover_outputs.xlsx',synthetic_control_sp_119,119)</v>
      </c>
      <c r="GF102" s="1" t="str">
        <f>"xlswrite('G:\Mi unidad\1. PROYECTOS TELLO 2022\SCM SPILL OVERS\outputs\pobreza\densidad_g\1%\simulacion_2\synthetic_control_spillover_outputs.xlsx',synthetic_control_sp_"&amp;$A43&amp;","&amp;$A43&amp;")"</f>
        <v>xlswrite('G:\Mi unidad\1. PROYECTOS TELLO 2022\SCM SPILL OVERS\outputs\pobreza\densidad_g\1%\simulacion_2\synthetic_control_spillover_outputs.xlsx',synthetic_control_sp_119,119)</v>
      </c>
      <c r="GN102" s="1" t="str">
        <f>"xlswrite('G:\Mi unidad\1. PROYECTOS TELLO 2022\SCM SPILL OVERS\outputs\pobreza\alimentos\1%\simulacion_2\synthetic_control_spillover_outputs.xlsx',synthetic_control_sp_"&amp;$A43&amp;","&amp;$A43&amp;");"</f>
        <v>xlswrite('G:\Mi unidad\1. PROYECTOS TELLO 2022\SCM SPILL OVERS\outputs\pobreza\alimentos\1%\simulacion_2\synthetic_control_spillover_outputs.xlsx',synthetic_control_sp_119,119);</v>
      </c>
      <c r="GU102" s="1" t="str">
        <f>"xlswrite('G:\Mi unidad\1. PROYECTOS TELLO 2022\SCM SPILL OVERS\outputs\pobreza\jefe_hogar\1%\simulacion_2\synthetic_control_spillover_outputs.xlsx',synthetic_control_sp_"&amp;$A43&amp;","&amp;$A43&amp;");"</f>
        <v>xlswrite('G:\Mi unidad\1. PROYECTOS TELLO 2022\SCM SPILL OVERS\outputs\pobreza\jefe_hogar\1%\simulacion_2\synthetic_control_spillover_outputs.xlsx',synthetic_control_sp_119,119);</v>
      </c>
      <c r="HA102" s="1" t="str">
        <f>"xlswrite('G:\Mi unidad\1. PROYECTOS TELLO 2022\SCM SPILL OVERS\outputs\pobreza\mujeres\1%\simulacion_2\synthetic_control_spillover_outputs.xlsx',synthetic_control_sp_"&amp;$A43&amp;","&amp;$A43&amp;");"</f>
        <v>xlswrite('G:\Mi unidad\1. PROYECTOS TELLO 2022\SCM SPILL OVERS\outputs\pobreza\mujeres\1%\simulacion_2\synthetic_control_spillover_outputs.xlsx',synthetic_control_sp_119,119);</v>
      </c>
      <c r="HG102" s="1" t="str">
        <f>"xlswrite('G:\Mi unidad\1. PROYECTOS TELLO 2022\SCM SPILL OVERS\outputs\pobreza\criminalidad\1%\simulacion_2\synthetic_control_spillover_outputs.xlsx',synthetic_control_sp_"&amp;$A43&amp;","&amp;$A43&amp;");"</f>
        <v>xlswrite('G:\Mi unidad\1. PROYECTOS TELLO 2022\SCM SPILL OVERS\outputs\pobreza\criminalidad\1%\simulacion_2\synthetic_control_spillover_outputs.xlsx',synthetic_control_sp_119,119);</v>
      </c>
      <c r="HN102">
        <v>41</v>
      </c>
      <c r="HO102" t="str">
        <f>"p_value_vec_"&amp;HN102&amp;" = zeros(1,S);"</f>
        <v>p_value_vec_41 = zeros(1,S);</v>
      </c>
      <c r="HU102">
        <v>57</v>
      </c>
      <c r="HV102" t="s">
        <v>37</v>
      </c>
      <c r="IB102">
        <v>75</v>
      </c>
      <c r="IC102" t="str">
        <f>"xlswrite('G:\Mi unidad\1. PROYECTOS TELLO 2022\SCM SPILL OVERS\outputs\pobreza\bajo_niv_educ\1%\simulacion_2\output_tests.xlsx',lb_vec_"&amp;IB102&amp;"','lb_vec_"&amp;IB102&amp;"');"</f>
        <v>xlswrite('G:\Mi unidad\1. PROYECTOS TELLO 2022\SCM SPILL OVERS\outputs\pobreza\bajo_niv_educ\1%\simulacion_2\output_tests.xlsx',lb_vec_75','lb_vec_75');</v>
      </c>
      <c r="IP102">
        <v>75</v>
      </c>
      <c r="IQ102" t="str">
        <f>"xlswrite('G:\Mi unidad\1. PROYECTOS TELLO 2022\SCM SPILL OVERS\outputs\pobreza\bajo_ingreso\1%\simulacion_2\output_tests.xlsx',lb_vec_"&amp;IP102&amp;"','lb_vec_"&amp;IP102&amp;"');"</f>
        <v>xlswrite('G:\Mi unidad\1. PROYECTOS TELLO 2022\SCM SPILL OVERS\outputs\pobreza\bajo_ingreso\1%\simulacion_2\output_tests.xlsx',lb_vec_75','lb_vec_75');</v>
      </c>
      <c r="JB102">
        <v>75</v>
      </c>
      <c r="JC102" t="str">
        <f>"xlswrite('G:\Mi unidad\1. PROYECTOS TELLO 2022\SCM SPILL OVERS\outputs\pobreza\densidad\1%\simulacion_2\output_tests.xlsx',lb_vec_"&amp;JB102&amp;"','lb_vec_"&amp;JB102&amp;"');"</f>
        <v>xlswrite('G:\Mi unidad\1. PROYECTOS TELLO 2022\SCM SPILL OVERS\outputs\pobreza\densidad\1%\simulacion_2\output_tests.xlsx',lb_vec_75','lb_vec_75');</v>
      </c>
      <c r="JN102">
        <v>75</v>
      </c>
      <c r="JO102" t="str">
        <f>"xlswrite('G:\Mi unidad\1. PROYECTOS TELLO 2022\SCM SPILL OVERS\outputs\pobreza\densidad_g\1%\simulacion_2\output_tests.xlsx',lb_vec_"&amp;JN102&amp;"','lb_vec_"&amp;JN102&amp;"');"</f>
        <v>xlswrite('G:\Mi unidad\1. PROYECTOS TELLO 2022\SCM SPILL OVERS\outputs\pobreza\densidad_g\1%\simulacion_2\output_tests.xlsx',lb_vec_75','lb_vec_75');</v>
      </c>
      <c r="JZ102">
        <v>75</v>
      </c>
      <c r="KA102" t="str">
        <f>"xlswrite('G:\Mi unidad\1. PROYECTOS TELLO 2022\SCM SPILL OVERS\outputs\pobreza\distancia_centro_salud\1%\simulacion_2\output_tests.xlsx',lb_vec_"&amp;JZ102&amp;"','lb_vec_"&amp;JZ102&amp;"');"</f>
        <v>xlswrite('G:\Mi unidad\1. PROYECTOS TELLO 2022\SCM SPILL OVERS\outputs\pobreza\distancia_centro_salud\1%\simulacion_2\output_tests.xlsx',lb_vec_75','lb_vec_75');</v>
      </c>
      <c r="KM102">
        <v>75</v>
      </c>
      <c r="KN102" t="str">
        <f>"xlswrite('G:\Mi unidad\1. PROYECTOS TELLO 2022\SCM SPILL OVERS\outputs\pobreza\informalidad\1%\simulacion_2\output_tests.xlsx',lb_vec_"&amp;KM102&amp;"','lb_vec_"&amp;KM102&amp;"');"</f>
        <v>xlswrite('G:\Mi unidad\1. PROYECTOS TELLO 2022\SCM SPILL OVERS\outputs\pobreza\informalidad\1%\simulacion_2\output_tests.xlsx',lb_vec_75','lb_vec_75');</v>
      </c>
      <c r="KZ102">
        <v>75</v>
      </c>
      <c r="LA102" t="str">
        <f>"xlswrite('G:\Mi unidad\1. PROYECTOS TELLO 2022\SCM SPILL OVERS\outputs\pobreza\alimentos\1%\simulacion_2\output_tests.xlsx',lb_vec_"&amp;KZ102&amp;"','lb_vec_"&amp;KZ102&amp;"');"</f>
        <v>xlswrite('G:\Mi unidad\1. PROYECTOS TELLO 2022\SCM SPILL OVERS\outputs\pobreza\alimentos\1%\simulacion_2\output_tests.xlsx',lb_vec_75','lb_vec_75');</v>
      </c>
      <c r="LG102">
        <v>75</v>
      </c>
      <c r="LH102" t="str">
        <f>"xlswrite('G:\Mi unidad\1. PROYECTOS TELLO 2022\SCM SPILL OVERS\outputs\pobreza\jefe_hogar\1%\simulacion_2\output_tests.xlsx',lb_vec_"&amp;LG102&amp;"','lb_vec_"&amp;LG102&amp;"');"</f>
        <v>xlswrite('G:\Mi unidad\1. PROYECTOS TELLO 2022\SCM SPILL OVERS\outputs\pobreza\jefe_hogar\1%\simulacion_2\output_tests.xlsx',lb_vec_75','lb_vec_75');</v>
      </c>
      <c r="LN102">
        <v>75</v>
      </c>
      <c r="LO102" t="str">
        <f>"xlswrite('G:\Mi unidad\1. PROYECTOS TELLO 2022\SCM SPILL OVERS\outputs\pobreza\mujeres\1%\simulacion_2\output_tests.xlsx',lb_vec_"&amp;LN102&amp;"','lb_vec_"&amp;LN102&amp;"');"</f>
        <v>xlswrite('G:\Mi unidad\1. PROYECTOS TELLO 2022\SCM SPILL OVERS\outputs\pobreza\mujeres\1%\simulacion_2\output_tests.xlsx',lb_vec_75','lb_vec_75');</v>
      </c>
      <c r="LZ102">
        <v>75</v>
      </c>
      <c r="MA102" t="str">
        <f>"xlswrite('G:\Mi unidad\1. PROYECTOS TELLO 2022\SCM SPILL OVERS\outputs\pobreza\criminalidad\1%\simulacion_2\output_tests.xlsx',lb_vec_"&amp;LZ102&amp;"','lb_vec_"&amp;LZ102&amp;"');"</f>
        <v>xlswrite('G:\Mi unidad\1. PROYECTOS TELLO 2022\SCM SPILL OVERS\outputs\pobreza\criminalidad\1%\simulacion_2\output_tests.xlsx',lb_vec_75','lb_vec_75');</v>
      </c>
    </row>
    <row r="103" spans="64:339" x14ac:dyDescent="0.3">
      <c r="BL103">
        <v>75</v>
      </c>
      <c r="BM103" s="1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269</v>
      </c>
      <c r="CV103">
        <v>75</v>
      </c>
      <c r="CW103" t="s">
        <v>271</v>
      </c>
      <c r="DA103">
        <v>75</v>
      </c>
      <c r="DB103" t="s">
        <v>271</v>
      </c>
      <c r="DF103">
        <v>75</v>
      </c>
      <c r="DG103" t="s">
        <v>271</v>
      </c>
      <c r="EA103">
        <v>42</v>
      </c>
      <c r="EB103" s="1" t="str">
        <f>"alpha1_hat_vec_"&amp;EA103&amp;"(s) = alpha_hat_"&amp;EA103&amp;"(1);"</f>
        <v>alpha1_hat_vec_42(s) = alpha_hat_42(1);</v>
      </c>
      <c r="EZ103" s="1" t="str">
        <f>"xlswrite('G:\Mi unidad\1. PROYECTOS TELLO 2022\SCM SPILL OVERS\outputs\pobreza\distancia_centro_salud\1%\simulacion_2\synthetic_control_spillover_outputs.xlsx',synthetic_control_sp_"&amp;$A44&amp;","&amp;$A44&amp;")"</f>
        <v>xlswrite('G:\Mi unidad\1. PROYECTOS TELLO 2022\SCM SPILL OVERS\outputs\pobreza\distancia_centro_salud\1%\simulacion_2\synthetic_control_spillover_outputs.xlsx',synthetic_control_sp_125,125)</v>
      </c>
      <c r="FG103" s="1" t="str">
        <f>"xlswrite('G:\Mi unidad\1. PROYECTOS TELLO 2022\SCM SPILL OVERS\outputs\pobreza\informalidad\1%\simulacion_2\synthetic_control_spillover_outputs.xlsx',synthetic_control_sp_"&amp;$A44&amp;","&amp;$A44&amp;")"</f>
        <v>xlswrite('G:\Mi unidad\1. PROYECTOS TELLO 2022\SCM SPILL OVERS\outputs\pobreza\informalidad\1%\simulacion_2\synthetic_control_spillover_outputs.xlsx',synthetic_control_sp_125,125)</v>
      </c>
      <c r="FM103" s="1" t="str">
        <f>"xlswrite('G:\Mi unidad\1. PROYECTOS TELLO 2022\SCM SPILL OVERS\outputs\pobreza\densidad\1%\simulacion_2\synthetic_control_spillover_outputs.xlsx',synthetic_control_sp_"&amp;$A44&amp;","&amp;$A44&amp;")"</f>
        <v>xlswrite('G:\Mi unidad\1. PROYECTOS TELLO 2022\SCM SPILL OVERS\outputs\pobreza\densidad\1%\simulacion_2\synthetic_control_spillover_outputs.xlsx',synthetic_control_sp_125,125)</v>
      </c>
      <c r="FT103" s="1" t="str">
        <f>"xlswrite('G:\Mi unidad\1. PROYECTOS TELLO 2022\SCM SPILL OVERS\outputs\pobreza\bajo_niv_educ\1%\simulacion_2\synthetic_control_spillover_outputs.xlsx',synthetic_control_sp_"&amp;$A44&amp;","&amp;$A44&amp;")"</f>
        <v>xlswrite('G:\Mi unidad\1. PROYECTOS TELLO 2022\SCM SPILL OVERS\outputs\pobreza\bajo_niv_educ\1%\simulacion_2\synthetic_control_spillover_outputs.xlsx',synthetic_control_sp_125,125)</v>
      </c>
      <c r="FZ103" s="1" t="str">
        <f>"xlswrite('G:\Mi unidad\1. PROYECTOS TELLO 2022\SCM SPILL OVERS\outputs\pobreza\bajo_ingreso\1%\simulacion_2\synthetic_control_spillover_outputs.xlsx',synthetic_control_sp_"&amp;$A44&amp;","&amp;$A44&amp;")"</f>
        <v>xlswrite('G:\Mi unidad\1. PROYECTOS TELLO 2022\SCM SPILL OVERS\outputs\pobreza\bajo_ingreso\1%\simulacion_2\synthetic_control_spillover_outputs.xlsx',synthetic_control_sp_125,125)</v>
      </c>
      <c r="GF103" s="1" t="str">
        <f>"xlswrite('G:\Mi unidad\1. PROYECTOS TELLO 2022\SCM SPILL OVERS\outputs\pobreza\densidad_g\1%\simulacion_2\synthetic_control_spillover_outputs.xlsx',synthetic_control_sp_"&amp;$A44&amp;","&amp;$A44&amp;")"</f>
        <v>xlswrite('G:\Mi unidad\1. PROYECTOS TELLO 2022\SCM SPILL OVERS\outputs\pobreza\densidad_g\1%\simulacion_2\synthetic_control_spillover_outputs.xlsx',synthetic_control_sp_125,125)</v>
      </c>
      <c r="GN103" s="1" t="str">
        <f>"xlswrite('G:\Mi unidad\1. PROYECTOS TELLO 2022\SCM SPILL OVERS\outputs\pobreza\alimentos\1%\simulacion_2\synthetic_control_spillover_outputs.xlsx',synthetic_control_sp_"&amp;$A44&amp;","&amp;$A44&amp;");"</f>
        <v>xlswrite('G:\Mi unidad\1. PROYECTOS TELLO 2022\SCM SPILL OVERS\outputs\pobreza\alimentos\1%\simulacion_2\synthetic_control_spillover_outputs.xlsx',synthetic_control_sp_125,125);</v>
      </c>
      <c r="GU103" s="1" t="str">
        <f>"xlswrite('G:\Mi unidad\1. PROYECTOS TELLO 2022\SCM SPILL OVERS\outputs\pobreza\jefe_hogar\1%\simulacion_2\synthetic_control_spillover_outputs.xlsx',synthetic_control_sp_"&amp;$A44&amp;","&amp;$A44&amp;");"</f>
        <v>xlswrite('G:\Mi unidad\1. PROYECTOS TELLO 2022\SCM SPILL OVERS\outputs\pobreza\jefe_hogar\1%\simulacion_2\synthetic_control_spillover_outputs.xlsx',synthetic_control_sp_125,125);</v>
      </c>
      <c r="HA103" s="1" t="str">
        <f>"xlswrite('G:\Mi unidad\1. PROYECTOS TELLO 2022\SCM SPILL OVERS\outputs\pobreza\mujeres\1%\simulacion_2\synthetic_control_spillover_outputs.xlsx',synthetic_control_sp_"&amp;$A44&amp;","&amp;$A44&amp;");"</f>
        <v>xlswrite('G:\Mi unidad\1. PROYECTOS TELLO 2022\SCM SPILL OVERS\outputs\pobreza\mujeres\1%\simulacion_2\synthetic_control_spillover_outputs.xlsx',synthetic_control_sp_125,125);</v>
      </c>
      <c r="HG103" s="1" t="str">
        <f>"xlswrite('G:\Mi unidad\1. PROYECTOS TELLO 2022\SCM SPILL OVERS\outputs\pobreza\criminalidad\1%\simulacion_2\synthetic_control_spillover_outputs.xlsx',synthetic_control_sp_"&amp;$A44&amp;","&amp;$A44&amp;");"</f>
        <v>xlswrite('G:\Mi unidad\1. PROYECTOS TELLO 2022\SCM SPILL OVERS\outputs\pobreza\criminalidad\1%\simulacion_2\synthetic_control_spillover_outputs.xlsx',synthetic_control_sp_125,125);</v>
      </c>
      <c r="HN103">
        <v>41</v>
      </c>
      <c r="HO103" t="str">
        <f>"lb_vec_"&amp;HN103&amp;" = zeros(1,S);"</f>
        <v>lb_vec_41 = zeros(1,S);</v>
      </c>
      <c r="HU103">
        <v>57</v>
      </c>
      <c r="HV103" t="str">
        <f>"    spillover_test_"&amp;HU103&amp;"(s) = sp_andrews(Y_pre_"&amp;HU103&amp;",pobreza_"&amp;HU103&amp;"(:,T+s),A_"&amp;HU103&amp;",C,d,alpha_sig);"</f>
        <v xml:space="preserve">    spillover_test_57(s) = sp_andrews(Y_pre_57,pobreza_57(:,T+s),A_57,C,d,alpha_sig);</v>
      </c>
      <c r="IB103">
        <v>75</v>
      </c>
      <c r="IC103" t="str">
        <f>"xlswrite('G:\Mi unidad\1. PROYECTOS TELLO 2022\SCM SPILL OVERS\outputs\pobreza\bajo_niv_educ\1%\simulacion_2\output_tests.xlsx',ub_vec_"&amp;IB103&amp;"','ub_vec_"&amp;IB103&amp;"');"</f>
        <v>xlswrite('G:\Mi unidad\1. PROYECTOS TELLO 2022\SCM SPILL OVERS\outputs\pobreza\bajo_niv_educ\1%\simulacion_2\output_tests.xlsx',ub_vec_75','ub_vec_75');</v>
      </c>
      <c r="IP103">
        <v>75</v>
      </c>
      <c r="IQ103" t="str">
        <f>"xlswrite('G:\Mi unidad\1. PROYECTOS TELLO 2022\SCM SPILL OVERS\outputs\pobreza\bajo_ingreso\1%\simulacion_2\output_tests.xlsx',ub_vec_"&amp;IP103&amp;"','ub_vec_"&amp;IP103&amp;"');"</f>
        <v>xlswrite('G:\Mi unidad\1. PROYECTOS TELLO 2022\SCM SPILL OVERS\outputs\pobreza\bajo_ingreso\1%\simulacion_2\output_tests.xlsx',ub_vec_75','ub_vec_75');</v>
      </c>
      <c r="JB103">
        <v>75</v>
      </c>
      <c r="JC103" t="str">
        <f>"xlswrite('G:\Mi unidad\1. PROYECTOS TELLO 2022\SCM SPILL OVERS\outputs\pobreza\densidad\1%\simulacion_2\output_tests.xlsx',ub_vec_"&amp;JB103&amp;"','ub_vec_"&amp;JB103&amp;"');"</f>
        <v>xlswrite('G:\Mi unidad\1. PROYECTOS TELLO 2022\SCM SPILL OVERS\outputs\pobreza\densidad\1%\simulacion_2\output_tests.xlsx',ub_vec_75','ub_vec_75');</v>
      </c>
      <c r="JN103">
        <v>75</v>
      </c>
      <c r="JO103" t="str">
        <f>"xlswrite('G:\Mi unidad\1. PROYECTOS TELLO 2022\SCM SPILL OVERS\outputs\pobreza\densidad_g\1%\simulacion_2\output_tests.xlsx',ub_vec_"&amp;JN103&amp;"','ub_vec_"&amp;JN103&amp;"');"</f>
        <v>xlswrite('G:\Mi unidad\1. PROYECTOS TELLO 2022\SCM SPILL OVERS\outputs\pobreza\densidad_g\1%\simulacion_2\output_tests.xlsx',ub_vec_75','ub_vec_75');</v>
      </c>
      <c r="JZ103">
        <v>75</v>
      </c>
      <c r="KA103" t="str">
        <f>"xlswrite('G:\Mi unidad\1. PROYECTOS TELLO 2022\SCM SPILL OVERS\outputs\pobreza\distancia_centro_salud\1%\simulacion_2\output_tests.xlsx',ub_vec_"&amp;JZ103&amp;"','ub_vec_"&amp;JZ103&amp;"');"</f>
        <v>xlswrite('G:\Mi unidad\1. PROYECTOS TELLO 2022\SCM SPILL OVERS\outputs\pobreza\distancia_centro_salud\1%\simulacion_2\output_tests.xlsx',ub_vec_75','ub_vec_75');</v>
      </c>
      <c r="KM103">
        <v>75</v>
      </c>
      <c r="KN103" t="str">
        <f>"xlswrite('G:\Mi unidad\1. PROYECTOS TELLO 2022\SCM SPILL OVERS\outputs\pobreza\informalidad\1%\simulacion_2\output_tests.xlsx',ub_vec_"&amp;KM103&amp;"','ub_vec_"&amp;KM103&amp;"');"</f>
        <v>xlswrite('G:\Mi unidad\1. PROYECTOS TELLO 2022\SCM SPILL OVERS\outputs\pobreza\informalidad\1%\simulacion_2\output_tests.xlsx',ub_vec_75','ub_vec_75');</v>
      </c>
      <c r="KZ103">
        <v>75</v>
      </c>
      <c r="LA103" t="str">
        <f>"xlswrite('G:\Mi unidad\1. PROYECTOS TELLO 2022\SCM SPILL OVERS\outputs\pobreza\alimentos\1%\simulacion_2\output_tests.xlsx',ub_vec_"&amp;KZ103&amp;"','ub_vec_"&amp;KZ103&amp;"');"</f>
        <v>xlswrite('G:\Mi unidad\1. PROYECTOS TELLO 2022\SCM SPILL OVERS\outputs\pobreza\alimentos\1%\simulacion_2\output_tests.xlsx',ub_vec_75','ub_vec_75');</v>
      </c>
      <c r="LG103">
        <v>75</v>
      </c>
      <c r="LH103" t="str">
        <f>"xlswrite('G:\Mi unidad\1. PROYECTOS TELLO 2022\SCM SPILL OVERS\outputs\pobreza\jefe_hogar\1%\simulacion_2\output_tests.xlsx',ub_vec_"&amp;LG103&amp;"','ub_vec_"&amp;LG103&amp;"');"</f>
        <v>xlswrite('G:\Mi unidad\1. PROYECTOS TELLO 2022\SCM SPILL OVERS\outputs\pobreza\jefe_hogar\1%\simulacion_2\output_tests.xlsx',ub_vec_75','ub_vec_75');</v>
      </c>
      <c r="LN103">
        <v>75</v>
      </c>
      <c r="LO103" t="str">
        <f>"xlswrite('G:\Mi unidad\1. PROYECTOS TELLO 2022\SCM SPILL OVERS\outputs\pobreza\mujeres\1%\simulacion_2\output_tests.xlsx',ub_vec_"&amp;LN103&amp;"','ub_vec_"&amp;LN103&amp;"');"</f>
        <v>xlswrite('G:\Mi unidad\1. PROYECTOS TELLO 2022\SCM SPILL OVERS\outputs\pobreza\mujeres\1%\simulacion_2\output_tests.xlsx',ub_vec_75','ub_vec_75');</v>
      </c>
      <c r="LZ103">
        <v>75</v>
      </c>
      <c r="MA103" t="str">
        <f>"xlswrite('G:\Mi unidad\1. PROYECTOS TELLO 2022\SCM SPILL OVERS\outputs\pobreza\criminalidad\1%\simulacion_2\output_tests.xlsx',ub_vec_"&amp;LZ103&amp;"','ub_vec_"&amp;LZ103&amp;"');"</f>
        <v>xlswrite('G:\Mi unidad\1. PROYECTOS TELLO 2022\SCM SPILL OVERS\outputs\pobreza\criminalidad\1%\simulacion_2\output_tests.xlsx',ub_vec_75','ub_vec_75');</v>
      </c>
    </row>
    <row r="104" spans="64:339" x14ac:dyDescent="0.3">
      <c r="BL104">
        <v>75</v>
      </c>
      <c r="BM104" s="1" t="str">
        <f>"A_"&amp;BL102&amp;"(:,ind_"&amp;BL102&amp;" == 0) = [];"</f>
        <v>A_75(:,ind_75 == 0) = [];</v>
      </c>
      <c r="BR104">
        <v>75</v>
      </c>
      <c r="BS104" s="1" t="str">
        <f>"ind_"&amp;BR102&amp;" = xlsread('spillover_bajo_niv_educ_"&amp;BR102&amp;".xlsx')"</f>
        <v>ind_75 = xlsread('spillover_bajo_niv_educ_75.xlsx')</v>
      </c>
      <c r="BX104">
        <v>75</v>
      </c>
      <c r="BY104" s="1" t="str">
        <f>"ind_"&amp;BX102&amp;" = xlsread('spillover_bajo_ingreso_"&amp;BX102&amp;".xlsx')"</f>
        <v>ind_75 = xlsread('spillover_bajo_ingreso_75.xlsx')</v>
      </c>
      <c r="CD104">
        <v>75</v>
      </c>
      <c r="CE104" s="1" t="str">
        <f>"ind_"&amp;CD102&amp;" = xlsread('spillover_densidad_"&amp;CD102&amp;".xlsx')"</f>
        <v>ind_75 = xlsread('spillover_densidad_75.xlsx')</v>
      </c>
      <c r="CJ104">
        <v>75</v>
      </c>
      <c r="CK104" s="1" t="str">
        <f>"ind_"&amp;CJ102&amp;" = xlsread('spillover_tiempo_cs_"&amp;CJ102&amp;".xlsx')"</f>
        <v>ind_75 = xlsread('spillover_tiempo_cs_75.xlsx')</v>
      </c>
      <c r="CQ104">
        <v>75</v>
      </c>
      <c r="CR104" t="s">
        <v>270</v>
      </c>
      <c r="CV104">
        <v>75</v>
      </c>
      <c r="CW104" t="s">
        <v>272</v>
      </c>
      <c r="DA104">
        <v>75</v>
      </c>
      <c r="DB104" t="s">
        <v>273</v>
      </c>
      <c r="DF104">
        <v>75</v>
      </c>
      <c r="DG104" t="s">
        <v>274</v>
      </c>
      <c r="EA104">
        <v>42</v>
      </c>
      <c r="EB104" s="1" t="str">
        <f>"synthetic_control_sp_"&amp;EA104&amp;"(T+s) = Y_"&amp;EA104&amp;"(1,T+s)-alpha1_hat_vec_"&amp;EA104&amp;"(s);"</f>
        <v>synthetic_control_sp_42(T+s) = Y_42(1,T+s)-alpha1_hat_vec_42(s);</v>
      </c>
      <c r="EZ104" s="1" t="str">
        <f>"xlswrite('G:\Mi unidad\1. PROYECTOS TELLO 2022\SCM SPILL OVERS\outputs\pobreza\distancia_centro_salud\1%\simulacion_2\synthetic_control_spillover_outputs.xlsx',synthetic_control_sp_"&amp;$A45&amp;","&amp;$A45&amp;")"</f>
        <v>xlswrite('G:\Mi unidad\1. PROYECTOS TELLO 2022\SCM SPILL OVERS\outputs\pobreza\distancia_centro_salud\1%\simulacion_2\synthetic_control_spillover_outputs.xlsx',synthetic_control_sp_129,129)</v>
      </c>
      <c r="FG104" s="1" t="str">
        <f>"xlswrite('G:\Mi unidad\1. PROYECTOS TELLO 2022\SCM SPILL OVERS\outputs\pobreza\informalidad\1%\simulacion_2\synthetic_control_spillover_outputs.xlsx',synthetic_control_sp_"&amp;$A45&amp;","&amp;$A45&amp;")"</f>
        <v>xlswrite('G:\Mi unidad\1. PROYECTOS TELLO 2022\SCM SPILL OVERS\outputs\pobreza\informalidad\1%\simulacion_2\synthetic_control_spillover_outputs.xlsx',synthetic_control_sp_129,129)</v>
      </c>
      <c r="FM104" s="1" t="str">
        <f>"xlswrite('G:\Mi unidad\1. PROYECTOS TELLO 2022\SCM SPILL OVERS\outputs\pobreza\densidad\1%\simulacion_2\synthetic_control_spillover_outputs.xlsx',synthetic_control_sp_"&amp;$A45&amp;","&amp;$A45&amp;")"</f>
        <v>xlswrite('G:\Mi unidad\1. PROYECTOS TELLO 2022\SCM SPILL OVERS\outputs\pobreza\densidad\1%\simulacion_2\synthetic_control_spillover_outputs.xlsx',synthetic_control_sp_129,129)</v>
      </c>
      <c r="FT104" s="1" t="str">
        <f>"xlswrite('G:\Mi unidad\1. PROYECTOS TELLO 2022\SCM SPILL OVERS\outputs\pobreza\bajo_niv_educ\1%\simulacion_2\synthetic_control_spillover_outputs.xlsx',synthetic_control_sp_"&amp;$A45&amp;","&amp;$A45&amp;")"</f>
        <v>xlswrite('G:\Mi unidad\1. PROYECTOS TELLO 2022\SCM SPILL OVERS\outputs\pobreza\bajo_niv_educ\1%\simulacion_2\synthetic_control_spillover_outputs.xlsx',synthetic_control_sp_129,129)</v>
      </c>
      <c r="FZ104" s="1" t="str">
        <f>"xlswrite('G:\Mi unidad\1. PROYECTOS TELLO 2022\SCM SPILL OVERS\outputs\pobreza\bajo_ingreso\1%\simulacion_2\synthetic_control_spillover_outputs.xlsx',synthetic_control_sp_"&amp;$A45&amp;","&amp;$A45&amp;")"</f>
        <v>xlswrite('G:\Mi unidad\1. PROYECTOS TELLO 2022\SCM SPILL OVERS\outputs\pobreza\bajo_ingreso\1%\simulacion_2\synthetic_control_spillover_outputs.xlsx',synthetic_control_sp_129,129)</v>
      </c>
      <c r="GF104" s="1" t="str">
        <f>"xlswrite('G:\Mi unidad\1. PROYECTOS TELLO 2022\SCM SPILL OVERS\outputs\pobreza\densidad_g\1%\simulacion_2\synthetic_control_spillover_outputs.xlsx',synthetic_control_sp_"&amp;$A45&amp;","&amp;$A45&amp;")"</f>
        <v>xlswrite('G:\Mi unidad\1. PROYECTOS TELLO 2022\SCM SPILL OVERS\outputs\pobreza\densidad_g\1%\simulacion_2\synthetic_control_spillover_outputs.xlsx',synthetic_control_sp_129,129)</v>
      </c>
      <c r="GN104" s="1" t="str">
        <f>"xlswrite('G:\Mi unidad\1. PROYECTOS TELLO 2022\SCM SPILL OVERS\outputs\pobreza\alimentos\1%\simulacion_2\synthetic_control_spillover_outputs.xlsx',synthetic_control_sp_"&amp;$A45&amp;","&amp;$A45&amp;");"</f>
        <v>xlswrite('G:\Mi unidad\1. PROYECTOS TELLO 2022\SCM SPILL OVERS\outputs\pobreza\alimentos\1%\simulacion_2\synthetic_control_spillover_outputs.xlsx',synthetic_control_sp_129,129);</v>
      </c>
      <c r="GU104" s="1" t="str">
        <f>"xlswrite('G:\Mi unidad\1. PROYECTOS TELLO 2022\SCM SPILL OVERS\outputs\pobreza\jefe_hogar\1%\simulacion_2\synthetic_control_spillover_outputs.xlsx',synthetic_control_sp_"&amp;$A45&amp;","&amp;$A45&amp;");"</f>
        <v>xlswrite('G:\Mi unidad\1. PROYECTOS TELLO 2022\SCM SPILL OVERS\outputs\pobreza\jefe_hogar\1%\simulacion_2\synthetic_control_spillover_outputs.xlsx',synthetic_control_sp_129,129);</v>
      </c>
      <c r="HA104" s="1" t="str">
        <f>"xlswrite('G:\Mi unidad\1. PROYECTOS TELLO 2022\SCM SPILL OVERS\outputs\pobreza\mujeres\1%\simulacion_2\synthetic_control_spillover_outputs.xlsx',synthetic_control_sp_"&amp;$A45&amp;","&amp;$A45&amp;");"</f>
        <v>xlswrite('G:\Mi unidad\1. PROYECTOS TELLO 2022\SCM SPILL OVERS\outputs\pobreza\mujeres\1%\simulacion_2\synthetic_control_spillover_outputs.xlsx',synthetic_control_sp_129,129);</v>
      </c>
      <c r="HG104" s="1" t="str">
        <f>"xlswrite('G:\Mi unidad\1. PROYECTOS TELLO 2022\SCM SPILL OVERS\outputs\pobreza\criminalidad\1%\simulacion_2\synthetic_control_spillover_outputs.xlsx',synthetic_control_sp_"&amp;$A45&amp;","&amp;$A45&amp;");"</f>
        <v>xlswrite('G:\Mi unidad\1. PROYECTOS TELLO 2022\SCM SPILL OVERS\outputs\pobreza\criminalidad\1%\simulacion_2\synthetic_control_spillover_outputs.xlsx',synthetic_control_sp_129,129);</v>
      </c>
      <c r="HN104">
        <v>41</v>
      </c>
      <c r="HO104" t="str">
        <f>"ub_vec_"&amp;HN104&amp;" = zeros(1,S);"</f>
        <v>ub_vec_41 = zeros(1,S);</v>
      </c>
      <c r="HU104">
        <v>57</v>
      </c>
      <c r="HV104" t="s">
        <v>18</v>
      </c>
      <c r="IB104">
        <v>75</v>
      </c>
      <c r="IC104" t="str">
        <f>"xlswrite('G:\Mi unidad\1. PROYECTOS TELLO 2022\SCM SPILL OVERS\outputs\pobreza\bajo_niv_educ\1%\simulacion_2\output_tests.xlsx',p_value_vec_"&amp;IB104&amp;"','p_value_vec_"&amp;IB104&amp;"');"</f>
        <v>xlswrite('G:\Mi unidad\1. PROYECTOS TELLO 2022\SCM SPILL OVERS\outputs\pobreza\bajo_niv_educ\1%\simulacion_2\output_tests.xlsx',p_value_vec_75','p_value_vec_75');</v>
      </c>
      <c r="IP104">
        <v>75</v>
      </c>
      <c r="IQ104" t="str">
        <f>"xlswrite('G:\Mi unidad\1. PROYECTOS TELLO 2022\SCM SPILL OVERS\outputs\pobreza\bajo_ingreso\1%\simulacion_2\output_tests.xlsx',p_value_vec_"&amp;IP104&amp;"','p_value_vec_"&amp;IP104&amp;"');"</f>
        <v>xlswrite('G:\Mi unidad\1. PROYECTOS TELLO 2022\SCM SPILL OVERS\outputs\pobreza\bajo_ingreso\1%\simulacion_2\output_tests.xlsx',p_value_vec_75','p_value_vec_75');</v>
      </c>
      <c r="JB104">
        <v>75</v>
      </c>
      <c r="JC104" t="str">
        <f>"xlswrite('G:\Mi unidad\1. PROYECTOS TELLO 2022\SCM SPILL OVERS\outputs\pobreza\densidad\1%\simulacion_2\output_tests.xlsx',p_value_vec_"&amp;JB104&amp;"','p_value_vec_"&amp;JB104&amp;"');"</f>
        <v>xlswrite('G:\Mi unidad\1. PROYECTOS TELLO 2022\SCM SPILL OVERS\outputs\pobreza\densidad\1%\simulacion_2\output_tests.xlsx',p_value_vec_75','p_value_vec_75');</v>
      </c>
      <c r="JN104">
        <v>75</v>
      </c>
      <c r="JO104" t="str">
        <f>"xlswrite('G:\Mi unidad\1. PROYECTOS TELLO 2022\SCM SPILL OVERS\outputs\pobreza\densidad_g\1%\simulacion_2\output_tests.xlsx',p_value_vec_"&amp;JN104&amp;"','p_value_vec_"&amp;JN104&amp;"');"</f>
        <v>xlswrite('G:\Mi unidad\1. PROYECTOS TELLO 2022\SCM SPILL OVERS\outputs\pobreza\densidad_g\1%\simulacion_2\output_tests.xlsx',p_value_vec_75','p_value_vec_75');</v>
      </c>
      <c r="JZ104">
        <v>75</v>
      </c>
      <c r="KA104" t="str">
        <f>"xlswrite('G:\Mi unidad\1. PROYECTOS TELLO 2022\SCM SPILL OVERS\outputs\pobreza\distancia_centro_salud\1%\simulacion_2\output_tests.xlsx',p_value_vec_"&amp;JZ104&amp;"','p_value_vec_"&amp;JZ104&amp;"');"</f>
        <v>xlswrite('G:\Mi unidad\1. PROYECTOS TELLO 2022\SCM SPILL OVERS\outputs\pobreza\distancia_centro_salud\1%\simulacion_2\output_tests.xlsx',p_value_vec_75','p_value_vec_75');</v>
      </c>
      <c r="KM104">
        <v>75</v>
      </c>
      <c r="KN104" t="str">
        <f>"xlswrite('G:\Mi unidad\1. PROYECTOS TELLO 2022\SCM SPILL OVERS\outputs\pobreza\informalidad\1%\simulacion_2\output_tests.xlsx',p_value_vec_"&amp;KM104&amp;"','p_value_vec_"&amp;KM104&amp;"');"</f>
        <v>xlswrite('G:\Mi unidad\1. PROYECTOS TELLO 2022\SCM SPILL OVERS\outputs\pobreza\informalidad\1%\simulacion_2\output_tests.xlsx',p_value_vec_75','p_value_vec_75');</v>
      </c>
      <c r="KZ104">
        <v>75</v>
      </c>
      <c r="LA104" t="str">
        <f>"xlswrite('G:\Mi unidad\1. PROYECTOS TELLO 2022\SCM SPILL OVERS\outputs\pobreza\alimentos\1%\simulacion_2\output_tests.xlsx',p_value_vec_"&amp;KZ104&amp;"','p_value_vec_"&amp;KZ104&amp;"');"</f>
        <v>xlswrite('G:\Mi unidad\1. PROYECTOS TELLO 2022\SCM SPILL OVERS\outputs\pobreza\alimentos\1%\simulacion_2\output_tests.xlsx',p_value_vec_75','p_value_vec_75');</v>
      </c>
      <c r="LG104">
        <v>75</v>
      </c>
      <c r="LH104" t="str">
        <f>"xlswrite('G:\Mi unidad\1. PROYECTOS TELLO 2022\SCM SPILL OVERS\outputs\pobreza\jefe_hogar\1%\simulacion_2\output_tests.xlsx',p_value_vec_"&amp;LG104&amp;"','p_value_vec_"&amp;LG104&amp;"');"</f>
        <v>xlswrite('G:\Mi unidad\1. PROYECTOS TELLO 2022\SCM SPILL OVERS\outputs\pobreza\jefe_hogar\1%\simulacion_2\output_tests.xlsx',p_value_vec_75','p_value_vec_75');</v>
      </c>
      <c r="LN104">
        <v>75</v>
      </c>
      <c r="LO104" t="str">
        <f>"xlswrite('G:\Mi unidad\1. PROYECTOS TELLO 2022\SCM SPILL OVERS\outputs\pobreza\mujeres\1%\simulacion_2\output_tests.xlsx',p_value_vec_"&amp;LN104&amp;"','p_value_vec_"&amp;LN104&amp;"');"</f>
        <v>xlswrite('G:\Mi unidad\1. PROYECTOS TELLO 2022\SCM SPILL OVERS\outputs\pobreza\mujeres\1%\simulacion_2\output_tests.xlsx',p_value_vec_75','p_value_vec_75');</v>
      </c>
      <c r="LZ104">
        <v>75</v>
      </c>
      <c r="MA104" t="str">
        <f>"xlswrite('G:\Mi unidad\1. PROYECTOS TELLO 2022\SCM SPILL OVERS\outputs\pobreza\criminalidad\1%\simulacion_2\output_tests.xlsx',p_value_vec_"&amp;LZ104&amp;"','p_value_vec_"&amp;LZ104&amp;"');"</f>
        <v>xlswrite('G:\Mi unidad\1. PROYECTOS TELLO 2022\SCM SPILL OVERS\outputs\pobreza\criminalidad\1%\simulacion_2\output_tests.xlsx',p_value_vec_75','p_value_vec_75');</v>
      </c>
    </row>
    <row r="105" spans="64:339" x14ac:dyDescent="0.3">
      <c r="BL105">
        <v>75</v>
      </c>
      <c r="BR105">
        <v>75</v>
      </c>
      <c r="BS105" s="1" t="str">
        <f>"A_"&amp;BR102&amp;" = eye(N);"</f>
        <v>A_75 = eye(N);</v>
      </c>
      <c r="BX105">
        <v>75</v>
      </c>
      <c r="BY105" s="1" t="str">
        <f>"A_"&amp;BX102&amp;" = eye(N);"</f>
        <v>A_75 = eye(N);</v>
      </c>
      <c r="CD105">
        <v>75</v>
      </c>
      <c r="CE105" s="1" t="str">
        <f>"A_"&amp;CD102&amp;" = eye(N);"</f>
        <v>A_75 = eye(N);</v>
      </c>
      <c r="CJ105">
        <v>75</v>
      </c>
      <c r="CK105" s="1" t="str">
        <f>"A_"&amp;CJ102&amp;" = eye(N);"</f>
        <v>A_75 = eye(N);</v>
      </c>
      <c r="CQ105">
        <v>75</v>
      </c>
      <c r="CR105" t="s">
        <v>271</v>
      </c>
      <c r="CV105">
        <v>75</v>
      </c>
      <c r="CW105" t="s">
        <v>275</v>
      </c>
      <c r="DA105">
        <v>75</v>
      </c>
      <c r="DB105" t="s">
        <v>275</v>
      </c>
      <c r="DF105">
        <v>75</v>
      </c>
      <c r="DG105" t="s">
        <v>275</v>
      </c>
      <c r="EA105">
        <v>42</v>
      </c>
      <c r="EB105" s="3" t="s">
        <v>18</v>
      </c>
      <c r="EZ105" s="1" t="str">
        <f>"xlswrite('G:\Mi unidad\1. PROYECTOS TELLO 2022\SCM SPILL OVERS\outputs\pobreza\distancia_centro_salud\1%\simulacion_2\synthetic_control_spillover_outputs.xlsx',synthetic_control_sp_"&amp;$A46&amp;","&amp;$A46&amp;")"</f>
        <v>xlswrite('G:\Mi unidad\1. PROYECTOS TELLO 2022\SCM SPILL OVERS\outputs\pobreza\distancia_centro_salud\1%\simulacion_2\synthetic_control_spillover_outputs.xlsx',synthetic_control_sp_130,130)</v>
      </c>
      <c r="FG105" s="1" t="str">
        <f>"xlswrite('G:\Mi unidad\1. PROYECTOS TELLO 2022\SCM SPILL OVERS\outputs\pobreza\informalidad\1%\simulacion_2\synthetic_control_spillover_outputs.xlsx',synthetic_control_sp_"&amp;$A46&amp;","&amp;$A46&amp;")"</f>
        <v>xlswrite('G:\Mi unidad\1. PROYECTOS TELLO 2022\SCM SPILL OVERS\outputs\pobreza\informalidad\1%\simulacion_2\synthetic_control_spillover_outputs.xlsx',synthetic_control_sp_130,130)</v>
      </c>
      <c r="FM105" s="1" t="str">
        <f>"xlswrite('G:\Mi unidad\1. PROYECTOS TELLO 2022\SCM SPILL OVERS\outputs\pobreza\densidad\1%\simulacion_2\synthetic_control_spillover_outputs.xlsx',synthetic_control_sp_"&amp;$A46&amp;","&amp;$A46&amp;")"</f>
        <v>xlswrite('G:\Mi unidad\1. PROYECTOS TELLO 2022\SCM SPILL OVERS\outputs\pobreza\densidad\1%\simulacion_2\synthetic_control_spillover_outputs.xlsx',synthetic_control_sp_130,130)</v>
      </c>
      <c r="FT105" s="1" t="str">
        <f>"xlswrite('G:\Mi unidad\1. PROYECTOS TELLO 2022\SCM SPILL OVERS\outputs\pobreza\bajo_niv_educ\1%\simulacion_2\synthetic_control_spillover_outputs.xlsx',synthetic_control_sp_"&amp;$A46&amp;","&amp;$A46&amp;")"</f>
        <v>xlswrite('G:\Mi unidad\1. PROYECTOS TELLO 2022\SCM SPILL OVERS\outputs\pobreza\bajo_niv_educ\1%\simulacion_2\synthetic_control_spillover_outputs.xlsx',synthetic_control_sp_130,130)</v>
      </c>
      <c r="FZ105" s="1" t="str">
        <f>"xlswrite('G:\Mi unidad\1. PROYECTOS TELLO 2022\SCM SPILL OVERS\outputs\pobreza\bajo_ingreso\1%\simulacion_2\synthetic_control_spillover_outputs.xlsx',synthetic_control_sp_"&amp;$A46&amp;","&amp;$A46&amp;")"</f>
        <v>xlswrite('G:\Mi unidad\1. PROYECTOS TELLO 2022\SCM SPILL OVERS\outputs\pobreza\bajo_ingreso\1%\simulacion_2\synthetic_control_spillover_outputs.xlsx',synthetic_control_sp_130,130)</v>
      </c>
      <c r="GF105" s="1" t="str">
        <f>"xlswrite('G:\Mi unidad\1. PROYECTOS TELLO 2022\SCM SPILL OVERS\outputs\pobreza\densidad_g\1%\simulacion_2\synthetic_control_spillover_outputs.xlsx',synthetic_control_sp_"&amp;$A46&amp;","&amp;$A46&amp;")"</f>
        <v>xlswrite('G:\Mi unidad\1. PROYECTOS TELLO 2022\SCM SPILL OVERS\outputs\pobreza\densidad_g\1%\simulacion_2\synthetic_control_spillover_outputs.xlsx',synthetic_control_sp_130,130)</v>
      </c>
      <c r="GN105" s="1" t="str">
        <f>"xlswrite('G:\Mi unidad\1. PROYECTOS TELLO 2022\SCM SPILL OVERS\outputs\pobreza\alimentos\1%\simulacion_2\synthetic_control_spillover_outputs.xlsx',synthetic_control_sp_"&amp;$A46&amp;","&amp;$A46&amp;");"</f>
        <v>xlswrite('G:\Mi unidad\1. PROYECTOS TELLO 2022\SCM SPILL OVERS\outputs\pobreza\alimentos\1%\simulacion_2\synthetic_control_spillover_outputs.xlsx',synthetic_control_sp_130,130);</v>
      </c>
      <c r="GU105" s="1" t="str">
        <f>"xlswrite('G:\Mi unidad\1. PROYECTOS TELLO 2022\SCM SPILL OVERS\outputs\pobreza\jefe_hogar\1%\simulacion_2\synthetic_control_spillover_outputs.xlsx',synthetic_control_sp_"&amp;$A46&amp;","&amp;$A46&amp;");"</f>
        <v>xlswrite('G:\Mi unidad\1. PROYECTOS TELLO 2022\SCM SPILL OVERS\outputs\pobreza\jefe_hogar\1%\simulacion_2\synthetic_control_spillover_outputs.xlsx',synthetic_control_sp_130,130);</v>
      </c>
      <c r="HA105" s="1" t="str">
        <f>"xlswrite('G:\Mi unidad\1. PROYECTOS TELLO 2022\SCM SPILL OVERS\outputs\pobreza\mujeres\1%\simulacion_2\synthetic_control_spillover_outputs.xlsx',synthetic_control_sp_"&amp;$A46&amp;","&amp;$A46&amp;");"</f>
        <v>xlswrite('G:\Mi unidad\1. PROYECTOS TELLO 2022\SCM SPILL OVERS\outputs\pobreza\mujeres\1%\simulacion_2\synthetic_control_spillover_outputs.xlsx',synthetic_control_sp_130,130);</v>
      </c>
      <c r="HG105" s="1" t="str">
        <f>"xlswrite('G:\Mi unidad\1. PROYECTOS TELLO 2022\SCM SPILL OVERS\outputs\pobreza\criminalidad\1%\simulacion_2\synthetic_control_spillover_outputs.xlsx',synthetic_control_sp_"&amp;$A46&amp;","&amp;$A46&amp;");"</f>
        <v>xlswrite('G:\Mi unidad\1. PROYECTOS TELLO 2022\SCM SPILL OVERS\outputs\pobreza\criminalidad\1%\simulacion_2\synthetic_control_spillover_outputs.xlsx',synthetic_control_sp_130,130);</v>
      </c>
      <c r="HN105">
        <v>41</v>
      </c>
      <c r="HO105" t="s">
        <v>35</v>
      </c>
      <c r="HU105">
        <v>65</v>
      </c>
      <c r="HV105" t="str">
        <f>"spillover_test_"&amp;HU105&amp;" = zeros(1,S);"</f>
        <v>spillover_test_65 = zeros(1,S);</v>
      </c>
      <c r="IB105">
        <v>75</v>
      </c>
      <c r="IC105" t="str">
        <f>"xlswrite('G:\Mi unidad\1. PROYECTOS TELLO 2022\SCM SPILL OVERS\outputs\pobreza\bajo_niv_educ\1%\simulacion_2\output_tests.xlsx',alpha1_hat_vec_"&amp;IB105&amp;"','alpha1_hat_vec_"&amp;IB105&amp;"');"</f>
        <v>xlswrite('G:\Mi unidad\1. PROYECTOS TELLO 2022\SCM SPILL OVERS\outputs\pobreza\bajo_niv_educ\1%\simulacion_2\output_tests.xlsx',alpha1_hat_vec_75','alpha1_hat_vec_75');</v>
      </c>
      <c r="IP105">
        <v>75</v>
      </c>
      <c r="IQ105" t="str">
        <f>"xlswrite('G:\Mi unidad\1. PROYECTOS TELLO 2022\SCM SPILL OVERS\outputs\pobreza\bajo_ingreso\1%\simulacion_2\output_tests.xlsx',alpha1_hat_vec_"&amp;IP105&amp;"','alpha1_hat_vec_"&amp;IP105&amp;"');"</f>
        <v>xlswrite('G:\Mi unidad\1. PROYECTOS TELLO 2022\SCM SPILL OVERS\outputs\pobreza\bajo_ingreso\1%\simulacion_2\output_tests.xlsx',alpha1_hat_vec_75','alpha1_hat_vec_75');</v>
      </c>
      <c r="JB105">
        <v>75</v>
      </c>
      <c r="JC105" t="str">
        <f>"xlswrite('G:\Mi unidad\1. PROYECTOS TELLO 2022\SCM SPILL OVERS\outputs\pobreza\densidad\1%\simulacion_2\output_tests.xlsx',alpha1_hat_vec_"&amp;JB105&amp;"','alpha1_hat_vec_"&amp;JB105&amp;"');"</f>
        <v>xlswrite('G:\Mi unidad\1. PROYECTOS TELLO 2022\SCM SPILL OVERS\outputs\pobreza\densidad\1%\simulacion_2\output_tests.xlsx',alpha1_hat_vec_75','alpha1_hat_vec_75');</v>
      </c>
      <c r="JN105">
        <v>75</v>
      </c>
      <c r="JO105" t="str">
        <f>"xlswrite('G:\Mi unidad\1. PROYECTOS TELLO 2022\SCM SPILL OVERS\outputs\pobreza\densidad_g\1%\simulacion_2\output_tests.xlsx',alpha1_hat_vec_"&amp;JN105&amp;"','alpha1_hat_vec_"&amp;JN105&amp;"');"</f>
        <v>xlswrite('G:\Mi unidad\1. PROYECTOS TELLO 2022\SCM SPILL OVERS\outputs\pobreza\densidad_g\1%\simulacion_2\output_tests.xlsx',alpha1_hat_vec_75','alpha1_hat_vec_75');</v>
      </c>
      <c r="JZ105">
        <v>75</v>
      </c>
      <c r="KA105" t="str">
        <f>"xlswrite('G:\Mi unidad\1. PROYECTOS TELLO 2022\SCM SPILL OVERS\outputs\pobreza\distancia_centro_salud\1%\simulacion_2\output_tests.xlsx',alpha1_hat_vec_"&amp;JZ105&amp;"','alpha1_hat_vec_"&amp;JZ105&amp;"');"</f>
        <v>xlswrite('G:\Mi unidad\1. PROYECTOS TELLO 2022\SCM SPILL OVERS\outputs\pobreza\distancia_centro_salud\1%\simulacion_2\output_tests.xlsx',alpha1_hat_vec_75','alpha1_hat_vec_75');</v>
      </c>
      <c r="KM105">
        <v>75</v>
      </c>
      <c r="KN105" t="str">
        <f>"xlswrite('G:\Mi unidad\1. PROYECTOS TELLO 2022\SCM SPILL OVERS\outputs\pobreza\informalidad\1%\simulacion_2\output_tests.xlsx',alpha1_hat_vec_"&amp;KM105&amp;"','alpha1_hat_vec_"&amp;KM105&amp;"');"</f>
        <v>xlswrite('G:\Mi unidad\1. PROYECTOS TELLO 2022\SCM SPILL OVERS\outputs\pobreza\informalidad\1%\simulacion_2\output_tests.xlsx',alpha1_hat_vec_75','alpha1_hat_vec_75');</v>
      </c>
      <c r="KZ105">
        <v>75</v>
      </c>
      <c r="LA105" t="str">
        <f>"xlswrite('G:\Mi unidad\1. PROYECTOS TELLO 2022\SCM SPILL OVERS\outputs\pobreza\alimentos\1%\simulacion_2\output_tests.xlsx',alpha1_hat_vec_"&amp;KZ105&amp;"','alpha1_hat_vec_"&amp;KZ105&amp;"');"</f>
        <v>xlswrite('G:\Mi unidad\1. PROYECTOS TELLO 2022\SCM SPILL OVERS\outputs\pobreza\alimentos\1%\simulacion_2\output_tests.xlsx',alpha1_hat_vec_75','alpha1_hat_vec_75');</v>
      </c>
      <c r="LG105">
        <v>75</v>
      </c>
      <c r="LH105" t="str">
        <f>"xlswrite('G:\Mi unidad\1. PROYECTOS TELLO 2022\SCM SPILL OVERS\outputs\pobreza\jefe_hogar\1%\simulacion_2\output_tests.xlsx',alpha1_hat_vec_"&amp;LG105&amp;"','alpha1_hat_vec_"&amp;LG105&amp;"');"</f>
        <v>xlswrite('G:\Mi unidad\1. PROYECTOS TELLO 2022\SCM SPILL OVERS\outputs\pobreza\jefe_hogar\1%\simulacion_2\output_tests.xlsx',alpha1_hat_vec_75','alpha1_hat_vec_75');</v>
      </c>
      <c r="LN105">
        <v>75</v>
      </c>
      <c r="LO105" t="str">
        <f>"xlswrite('G:\Mi unidad\1. PROYECTOS TELLO 2022\SCM SPILL OVERS\outputs\pobreza\mujeres\1%\simulacion_2\output_tests.xlsx',alpha1_hat_vec_"&amp;LN105&amp;"','alpha1_hat_vec_"&amp;LN105&amp;"');"</f>
        <v>xlswrite('G:\Mi unidad\1. PROYECTOS TELLO 2022\SCM SPILL OVERS\outputs\pobreza\mujeres\1%\simulacion_2\output_tests.xlsx',alpha1_hat_vec_75','alpha1_hat_vec_75');</v>
      </c>
      <c r="LZ105">
        <v>75</v>
      </c>
      <c r="MA105" t="str">
        <f>"xlswrite('G:\Mi unidad\1. PROYECTOS TELLO 2022\SCM SPILL OVERS\outputs\pobreza\criminalidad\1%\simulacion_2\output_tests.xlsx',alpha1_hat_vec_"&amp;LZ105&amp;"','alpha1_hat_vec_"&amp;LZ105&amp;"');"</f>
        <v>xlswrite('G:\Mi unidad\1. PROYECTOS TELLO 2022\SCM SPILL OVERS\outputs\pobreza\criminalidad\1%\simulacion_2\output_tests.xlsx',alpha1_hat_vec_75','alpha1_hat_vec_75');</v>
      </c>
    </row>
    <row r="106" spans="64:339" x14ac:dyDescent="0.3">
      <c r="BL106">
        <v>75</v>
      </c>
      <c r="BR106">
        <v>75</v>
      </c>
      <c r="BS106" s="1" t="str">
        <f>"A_"&amp;BR102&amp;"(:,ind_"&amp;BR102&amp;" == 0) = [];"</f>
        <v>A_75(:,ind_75 == 0) = [];</v>
      </c>
      <c r="BX106">
        <v>75</v>
      </c>
      <c r="BY106" s="1" t="str">
        <f>"A_"&amp;BX102&amp;"(:,ind_"&amp;BX102&amp;" == 0) = [];"</f>
        <v>A_75(:,ind_75 == 0) = [];</v>
      </c>
      <c r="CD106">
        <v>75</v>
      </c>
      <c r="CE106" s="1" t="str">
        <f>"A_"&amp;CD102&amp;"(:,ind_"&amp;CD102&amp;" == 0) = [];"</f>
        <v>A_75(:,ind_75 == 0) = [];</v>
      </c>
      <c r="CJ106">
        <v>75</v>
      </c>
      <c r="CK106" s="1" t="str">
        <f>"A_"&amp;CJ102&amp;"(:,ind_"&amp;CJ102&amp;" == 0) = [];"</f>
        <v>A_75(:,ind_75 == 0) = [];</v>
      </c>
      <c r="CQ106">
        <v>75</v>
      </c>
      <c r="CR106" t="s">
        <v>276</v>
      </c>
      <c r="CV106">
        <v>75</v>
      </c>
      <c r="CW106" t="s">
        <v>277</v>
      </c>
      <c r="DA106">
        <v>75</v>
      </c>
      <c r="DB106" t="s">
        <v>277</v>
      </c>
      <c r="DF106">
        <v>75</v>
      </c>
      <c r="DG106" t="s">
        <v>277</v>
      </c>
      <c r="EA106">
        <v>44</v>
      </c>
      <c r="EB106" s="3" t="str">
        <f>"%PROVINCIA "&amp;EA106</f>
        <v>%PROVINCIA 44</v>
      </c>
      <c r="EZ106" s="1" t="str">
        <f>"xlswrite('G:\Mi unidad\1. PROYECTOS TELLO 2022\SCM SPILL OVERS\outputs\pobreza\distancia_centro_salud\1%\simulacion_2\synthetic_control_spillover_outputs.xlsx',synthetic_control_sp_"&amp;$A47&amp;","&amp;$A47&amp;")"</f>
        <v>xlswrite('G:\Mi unidad\1. PROYECTOS TELLO 2022\SCM SPILL OVERS\outputs\pobreza\distancia_centro_salud\1%\simulacion_2\synthetic_control_spillover_outputs.xlsx',synthetic_control_sp_133,133)</v>
      </c>
      <c r="FG106" s="1" t="str">
        <f>"xlswrite('G:\Mi unidad\1. PROYECTOS TELLO 2022\SCM SPILL OVERS\outputs\pobreza\informalidad\1%\simulacion_2\synthetic_control_spillover_outputs.xlsx',synthetic_control_sp_"&amp;$A47&amp;","&amp;$A47&amp;")"</f>
        <v>xlswrite('G:\Mi unidad\1. PROYECTOS TELLO 2022\SCM SPILL OVERS\outputs\pobreza\informalidad\1%\simulacion_2\synthetic_control_spillover_outputs.xlsx',synthetic_control_sp_133,133)</v>
      </c>
      <c r="FM106" s="1" t="str">
        <f>"xlswrite('G:\Mi unidad\1. PROYECTOS TELLO 2022\SCM SPILL OVERS\outputs\pobreza\densidad\1%\simulacion_2\synthetic_control_spillover_outputs.xlsx',synthetic_control_sp_"&amp;$A47&amp;","&amp;$A47&amp;")"</f>
        <v>xlswrite('G:\Mi unidad\1. PROYECTOS TELLO 2022\SCM SPILL OVERS\outputs\pobreza\densidad\1%\simulacion_2\synthetic_control_spillover_outputs.xlsx',synthetic_control_sp_133,133)</v>
      </c>
      <c r="FT106" s="1" t="str">
        <f>"xlswrite('G:\Mi unidad\1. PROYECTOS TELLO 2022\SCM SPILL OVERS\outputs\pobreza\bajo_niv_educ\1%\simulacion_2\synthetic_control_spillover_outputs.xlsx',synthetic_control_sp_"&amp;$A47&amp;","&amp;$A47&amp;")"</f>
        <v>xlswrite('G:\Mi unidad\1. PROYECTOS TELLO 2022\SCM SPILL OVERS\outputs\pobreza\bajo_niv_educ\1%\simulacion_2\synthetic_control_spillover_outputs.xlsx',synthetic_control_sp_133,133)</v>
      </c>
      <c r="FZ106" s="1" t="str">
        <f>"xlswrite('G:\Mi unidad\1. PROYECTOS TELLO 2022\SCM SPILL OVERS\outputs\pobreza\bajo_ingreso\1%\simulacion_2\synthetic_control_spillover_outputs.xlsx',synthetic_control_sp_"&amp;$A47&amp;","&amp;$A47&amp;")"</f>
        <v>xlswrite('G:\Mi unidad\1. PROYECTOS TELLO 2022\SCM SPILL OVERS\outputs\pobreza\bajo_ingreso\1%\simulacion_2\synthetic_control_spillover_outputs.xlsx',synthetic_control_sp_133,133)</v>
      </c>
      <c r="GF106" s="1" t="str">
        <f>"xlswrite('G:\Mi unidad\1. PROYECTOS TELLO 2022\SCM SPILL OVERS\outputs\pobreza\densidad_g\1%\simulacion_2\synthetic_control_spillover_outputs.xlsx',synthetic_control_sp_"&amp;$A47&amp;","&amp;$A47&amp;")"</f>
        <v>xlswrite('G:\Mi unidad\1. PROYECTOS TELLO 2022\SCM SPILL OVERS\outputs\pobreza\densidad_g\1%\simulacion_2\synthetic_control_spillover_outputs.xlsx',synthetic_control_sp_133,133)</v>
      </c>
      <c r="GN106" s="1" t="str">
        <f>"xlswrite('G:\Mi unidad\1. PROYECTOS TELLO 2022\SCM SPILL OVERS\outputs\pobreza\alimentos\1%\simulacion_2\synthetic_control_spillover_outputs.xlsx',synthetic_control_sp_"&amp;$A47&amp;","&amp;$A47&amp;");"</f>
        <v>xlswrite('G:\Mi unidad\1. PROYECTOS TELLO 2022\SCM SPILL OVERS\outputs\pobreza\alimentos\1%\simulacion_2\synthetic_control_spillover_outputs.xlsx',synthetic_control_sp_133,133);</v>
      </c>
      <c r="GU106" s="1" t="str">
        <f>"xlswrite('G:\Mi unidad\1. PROYECTOS TELLO 2022\SCM SPILL OVERS\outputs\pobreza\jefe_hogar\1%\simulacion_2\synthetic_control_spillover_outputs.xlsx',synthetic_control_sp_"&amp;$A47&amp;","&amp;$A47&amp;");"</f>
        <v>xlswrite('G:\Mi unidad\1. PROYECTOS TELLO 2022\SCM SPILL OVERS\outputs\pobreza\jefe_hogar\1%\simulacion_2\synthetic_control_spillover_outputs.xlsx',synthetic_control_sp_133,133);</v>
      </c>
      <c r="HA106" s="1" t="str">
        <f>"xlswrite('G:\Mi unidad\1. PROYECTOS TELLO 2022\SCM SPILL OVERS\outputs\pobreza\mujeres\1%\simulacion_2\synthetic_control_spillover_outputs.xlsx',synthetic_control_sp_"&amp;$A47&amp;","&amp;$A47&amp;");"</f>
        <v>xlswrite('G:\Mi unidad\1. PROYECTOS TELLO 2022\SCM SPILL OVERS\outputs\pobreza\mujeres\1%\simulacion_2\synthetic_control_spillover_outputs.xlsx',synthetic_control_sp_133,133);</v>
      </c>
      <c r="HG106" s="1" t="str">
        <f>"xlswrite('G:\Mi unidad\1. PROYECTOS TELLO 2022\SCM SPILL OVERS\outputs\pobreza\criminalidad\1%\simulacion_2\synthetic_control_spillover_outputs.xlsx',synthetic_control_sp_"&amp;$A47&amp;","&amp;$A47&amp;");"</f>
        <v>xlswrite('G:\Mi unidad\1. PROYECTOS TELLO 2022\SCM SPILL OVERS\outputs\pobreza\criminalidad\1%\simulacion_2\synthetic_control_spillover_outputs.xlsx',synthetic_control_sp_133,133);</v>
      </c>
      <c r="HN106">
        <v>41</v>
      </c>
      <c r="HO106" t="str">
        <f>"    [p_value_"&amp;HN106&amp; ",lb_"&amp;HN106&amp;",ub_"&amp;HN106&amp;"] = sp_andrews_te(Y_pre_"&amp;HN106&amp;",pobreza_"&amp;HN106&amp;"(:,T+s),A_"&amp;HN106&amp;",C,.05);"</f>
        <v xml:space="preserve">    [p_value_41,lb_41,ub_41] = sp_andrews_te(Y_pre_41,pobreza_41(:,T+s),A_41,C,.05);</v>
      </c>
      <c r="HU106">
        <v>65</v>
      </c>
      <c r="HV106" t="s">
        <v>35</v>
      </c>
      <c r="IB106">
        <v>75</v>
      </c>
      <c r="IC106" t="str">
        <f>"xlswrite('G:\Mi unidad\1. PROYECTOS TELLO 2022\SCM SPILL OVERS\outputs\pobreza\bajo_niv_educ\1%\simulacion_2\output_tests.xlsx',spillover_test_"&amp;IB106&amp;"','sp_test_"&amp;IB106&amp;"');"</f>
        <v>xlswrite('G:\Mi unidad\1. PROYECTOS TELLO 2022\SCM SPILL OVERS\outputs\pobreza\bajo_niv_educ\1%\simulacion_2\output_tests.xlsx',spillover_test_75','sp_test_75');</v>
      </c>
      <c r="IP106">
        <v>75</v>
      </c>
      <c r="IQ106" t="str">
        <f>"xlswrite('G:\Mi unidad\1. PROYECTOS TELLO 2022\SCM SPILL OVERS\outputs\pobreza\bajo_ingreso\1%\simulacion_2\output_tests.xlsx',spillover_test_"&amp;IP106&amp;"','sp_test_"&amp;IP106&amp;"');"</f>
        <v>xlswrite('G:\Mi unidad\1. PROYECTOS TELLO 2022\SCM SPILL OVERS\outputs\pobreza\bajo_ingreso\1%\simulacion_2\output_tests.xlsx',spillover_test_75','sp_test_75');</v>
      </c>
      <c r="JB106">
        <v>75</v>
      </c>
      <c r="JC106" t="str">
        <f>"xlswrite('G:\Mi unidad\1. PROYECTOS TELLO 2022\SCM SPILL OVERS\outputs\pobreza\densidad\1%\simulacion_2\output_tests.xlsx',spillover_test_"&amp;JB106&amp;"','sp_test_"&amp;JB106&amp;"');"</f>
        <v>xlswrite('G:\Mi unidad\1. PROYECTOS TELLO 2022\SCM SPILL OVERS\outputs\pobreza\densidad\1%\simulacion_2\output_tests.xlsx',spillover_test_75','sp_test_75');</v>
      </c>
      <c r="JN106">
        <v>75</v>
      </c>
      <c r="JO106" t="str">
        <f>"xlswrite('G:\Mi unidad\1. PROYECTOS TELLO 2022\SCM SPILL OVERS\outputs\pobreza\densidad_g\1%\simulacion_2\output_tests.xlsx',spillover_test_"&amp;JN106&amp;"','sp_test_"&amp;JN106&amp;"');"</f>
        <v>xlswrite('G:\Mi unidad\1. PROYECTOS TELLO 2022\SCM SPILL OVERS\outputs\pobreza\densidad_g\1%\simulacion_2\output_tests.xlsx',spillover_test_75','sp_test_75');</v>
      </c>
      <c r="JZ106">
        <v>75</v>
      </c>
      <c r="KA106" t="str">
        <f>"xlswrite('G:\Mi unidad\1. PROYECTOS TELLO 2022\SCM SPILL OVERS\outputs\pobreza\distancia_centro_salud\1%\simulacion_2\output_tests.xlsx',spillover_test_"&amp;JZ106&amp;"','sp_test_"&amp;JZ106&amp;"');"</f>
        <v>xlswrite('G:\Mi unidad\1. PROYECTOS TELLO 2022\SCM SPILL OVERS\outputs\pobreza\distancia_centro_salud\1%\simulacion_2\output_tests.xlsx',spillover_test_75','sp_test_75');</v>
      </c>
      <c r="KM106">
        <v>75</v>
      </c>
      <c r="KN106" t="str">
        <f>"xlswrite('G:\Mi unidad\1. PROYECTOS TELLO 2022\SCM SPILL OVERS\outputs\pobreza\informalidad\1%\simulacion_2\output_tests.xlsx',spillover_test_"&amp;KM106&amp;"','sp_test_"&amp;KM106&amp;"');"</f>
        <v>xlswrite('G:\Mi unidad\1. PROYECTOS TELLO 2022\SCM SPILL OVERS\outputs\pobreza\informalidad\1%\simulacion_2\output_tests.xlsx',spillover_test_75','sp_test_75');</v>
      </c>
      <c r="KZ106">
        <v>75</v>
      </c>
      <c r="LA106" t="str">
        <f>"xlswrite('G:\Mi unidad\1. PROYECTOS TELLO 2022\SCM SPILL OVERS\outputs\pobreza\alimentos\1%\simulacion_2\output_tests.xlsx',spillover_test_"&amp;KZ106&amp;"','sp_test_"&amp;KZ106&amp;"');"</f>
        <v>xlswrite('G:\Mi unidad\1. PROYECTOS TELLO 2022\SCM SPILL OVERS\outputs\pobreza\alimentos\1%\simulacion_2\output_tests.xlsx',spillover_test_75','sp_test_75');</v>
      </c>
      <c r="LG106">
        <v>75</v>
      </c>
      <c r="LH106" t="str">
        <f>"xlswrite('G:\Mi unidad\1. PROYECTOS TELLO 2022\SCM SPILL OVERS\outputs\pobreza\jefe_hogar\1%\simulacion_2\output_tests.xlsx',spillover_test_"&amp;LG106&amp;"','sp_test_"&amp;LG106&amp;"');"</f>
        <v>xlswrite('G:\Mi unidad\1. PROYECTOS TELLO 2022\SCM SPILL OVERS\outputs\pobreza\jefe_hogar\1%\simulacion_2\output_tests.xlsx',spillover_test_75','sp_test_75');</v>
      </c>
      <c r="LN106">
        <v>75</v>
      </c>
      <c r="LO106" t="str">
        <f>"xlswrite('G:\Mi unidad\1. PROYECTOS TELLO 2022\SCM SPILL OVERS\outputs\pobreza\mujeres\1%\simulacion_2\output_tests.xlsx',spillover_test_"&amp;LN106&amp;"','sp_test_"&amp;LN106&amp;"');"</f>
        <v>xlswrite('G:\Mi unidad\1. PROYECTOS TELLO 2022\SCM SPILL OVERS\outputs\pobreza\mujeres\1%\simulacion_2\output_tests.xlsx',spillover_test_75','sp_test_75');</v>
      </c>
      <c r="LZ106">
        <v>75</v>
      </c>
      <c r="MA106" t="str">
        <f>"xlswrite('G:\Mi unidad\1. PROYECTOS TELLO 2022\SCM SPILL OVERS\outputs\pobreza\criminalidad\1%\simulacion_2\output_tests.xlsx',spillover_test_"&amp;LZ106&amp;"','sp_test_"&amp;LZ106&amp;"');"</f>
        <v>xlswrite('G:\Mi unidad\1. PROYECTOS TELLO 2022\SCM SPILL OVERS\outputs\pobreza\criminalidad\1%\simulacion_2\output_tests.xlsx',spillover_test_75','sp_test_75');</v>
      </c>
    </row>
    <row r="107" spans="64:339" x14ac:dyDescent="0.3">
      <c r="BL107">
        <v>76</v>
      </c>
      <c r="BM107" s="1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275</v>
      </c>
      <c r="CV107">
        <v>76</v>
      </c>
      <c r="CW107" t="s">
        <v>278</v>
      </c>
      <c r="DA107">
        <v>76</v>
      </c>
      <c r="DB107" t="s">
        <v>278</v>
      </c>
      <c r="DF107">
        <v>76</v>
      </c>
      <c r="DG107" t="s">
        <v>278</v>
      </c>
      <c r="EA107">
        <v>44</v>
      </c>
      <c r="EB107" s="3" t="s">
        <v>17</v>
      </c>
      <c r="EZ107" s="1" t="str">
        <f>"xlswrite('G:\Mi unidad\1. PROYECTOS TELLO 2022\SCM SPILL OVERS\outputs\pobreza\distancia_centro_salud\1%\simulacion_2\synthetic_control_spillover_outputs.xlsx',synthetic_control_sp_"&amp;$A48&amp;","&amp;$A48&amp;")"</f>
        <v>xlswrite('G:\Mi unidad\1. PROYECTOS TELLO 2022\SCM SPILL OVERS\outputs\pobreza\distancia_centro_salud\1%\simulacion_2\synthetic_control_spillover_outputs.xlsx',synthetic_control_sp_139,139)</v>
      </c>
      <c r="FG107" s="1" t="str">
        <f>"xlswrite('G:\Mi unidad\1. PROYECTOS TELLO 2022\SCM SPILL OVERS\outputs\pobreza\informalidad\1%\simulacion_2\synthetic_control_spillover_outputs.xlsx',synthetic_control_sp_"&amp;$A48&amp;","&amp;$A48&amp;")"</f>
        <v>xlswrite('G:\Mi unidad\1. PROYECTOS TELLO 2022\SCM SPILL OVERS\outputs\pobreza\informalidad\1%\simulacion_2\synthetic_control_spillover_outputs.xlsx',synthetic_control_sp_139,139)</v>
      </c>
      <c r="FM107" s="1" t="str">
        <f>"xlswrite('G:\Mi unidad\1. PROYECTOS TELLO 2022\SCM SPILL OVERS\outputs\pobreza\densidad\1%\simulacion_2\synthetic_control_spillover_outputs.xlsx',synthetic_control_sp_"&amp;$A48&amp;","&amp;$A48&amp;")"</f>
        <v>xlswrite('G:\Mi unidad\1. PROYECTOS TELLO 2022\SCM SPILL OVERS\outputs\pobreza\densidad\1%\simulacion_2\synthetic_control_spillover_outputs.xlsx',synthetic_control_sp_139,139)</v>
      </c>
      <c r="FT107" s="1" t="str">
        <f>"xlswrite('G:\Mi unidad\1. PROYECTOS TELLO 2022\SCM SPILL OVERS\outputs\pobreza\bajo_niv_educ\1%\simulacion_2\synthetic_control_spillover_outputs.xlsx',synthetic_control_sp_"&amp;$A48&amp;","&amp;$A48&amp;")"</f>
        <v>xlswrite('G:\Mi unidad\1. PROYECTOS TELLO 2022\SCM SPILL OVERS\outputs\pobreza\bajo_niv_educ\1%\simulacion_2\synthetic_control_spillover_outputs.xlsx',synthetic_control_sp_139,139)</v>
      </c>
      <c r="FZ107" s="1" t="str">
        <f>"xlswrite('G:\Mi unidad\1. PROYECTOS TELLO 2022\SCM SPILL OVERS\outputs\pobreza\bajo_ingreso\1%\simulacion_2\synthetic_control_spillover_outputs.xlsx',synthetic_control_sp_"&amp;$A48&amp;","&amp;$A48&amp;")"</f>
        <v>xlswrite('G:\Mi unidad\1. PROYECTOS TELLO 2022\SCM SPILL OVERS\outputs\pobreza\bajo_ingreso\1%\simulacion_2\synthetic_control_spillover_outputs.xlsx',synthetic_control_sp_139,139)</v>
      </c>
      <c r="GF107" s="1" t="str">
        <f>"xlswrite('G:\Mi unidad\1. PROYECTOS TELLO 2022\SCM SPILL OVERS\outputs\pobreza\densidad_g\1%\simulacion_2\synthetic_control_spillover_outputs.xlsx',synthetic_control_sp_"&amp;$A48&amp;","&amp;$A48&amp;")"</f>
        <v>xlswrite('G:\Mi unidad\1. PROYECTOS TELLO 2022\SCM SPILL OVERS\outputs\pobreza\densidad_g\1%\simulacion_2\synthetic_control_spillover_outputs.xlsx',synthetic_control_sp_139,139)</v>
      </c>
      <c r="GN107" s="1" t="str">
        <f>"xlswrite('G:\Mi unidad\1. PROYECTOS TELLO 2022\SCM SPILL OVERS\outputs\pobreza\alimentos\1%\simulacion_2\synthetic_control_spillover_outputs.xlsx',synthetic_control_sp_"&amp;$A48&amp;","&amp;$A48&amp;");"</f>
        <v>xlswrite('G:\Mi unidad\1. PROYECTOS TELLO 2022\SCM SPILL OVERS\outputs\pobreza\alimentos\1%\simulacion_2\synthetic_control_spillover_outputs.xlsx',synthetic_control_sp_139,139);</v>
      </c>
      <c r="GU107" s="1" t="str">
        <f>"xlswrite('G:\Mi unidad\1. PROYECTOS TELLO 2022\SCM SPILL OVERS\outputs\pobreza\jefe_hogar\1%\simulacion_2\synthetic_control_spillover_outputs.xlsx',synthetic_control_sp_"&amp;$A48&amp;","&amp;$A48&amp;");"</f>
        <v>xlswrite('G:\Mi unidad\1. PROYECTOS TELLO 2022\SCM SPILL OVERS\outputs\pobreza\jefe_hogar\1%\simulacion_2\synthetic_control_spillover_outputs.xlsx',synthetic_control_sp_139,139);</v>
      </c>
      <c r="HA107" s="1" t="str">
        <f>"xlswrite('G:\Mi unidad\1. PROYECTOS TELLO 2022\SCM SPILL OVERS\outputs\pobreza\mujeres\1%\simulacion_2\synthetic_control_spillover_outputs.xlsx',synthetic_control_sp_"&amp;$A48&amp;","&amp;$A48&amp;");"</f>
        <v>xlswrite('G:\Mi unidad\1. PROYECTOS TELLO 2022\SCM SPILL OVERS\outputs\pobreza\mujeres\1%\simulacion_2\synthetic_control_spillover_outputs.xlsx',synthetic_control_sp_139,139);</v>
      </c>
      <c r="HG107" s="1" t="str">
        <f>"xlswrite('G:\Mi unidad\1. PROYECTOS TELLO 2022\SCM SPILL OVERS\outputs\pobreza\criminalidad\1%\simulacion_2\synthetic_control_spillover_outputs.xlsx',synthetic_control_sp_"&amp;$A48&amp;","&amp;$A48&amp;");"</f>
        <v>xlswrite('G:\Mi unidad\1. PROYECTOS TELLO 2022\SCM SPILL OVERS\outputs\pobreza\criminalidad\1%\simulacion_2\synthetic_control_spillover_outputs.xlsx',synthetic_control_sp_139,139);</v>
      </c>
      <c r="HN107">
        <v>41</v>
      </c>
      <c r="HO107" t="str">
        <f>"    p_value_vec_"&amp;HN107&amp;"(s) = p_value_"&amp;HN107&amp;";"</f>
        <v xml:space="preserve">    p_value_vec_41(s) = p_value_41;</v>
      </c>
      <c r="HU107">
        <v>65</v>
      </c>
      <c r="HV107" t="s">
        <v>36</v>
      </c>
      <c r="IB107">
        <v>76</v>
      </c>
      <c r="IC107" t="str">
        <f>"xlswrite('G:\Mi unidad\1. PROYECTOS TELLO 2022\SCM SPILL OVERS\outputs\pobreza\bajo_niv_educ\1%\simulacion_2\output_tests.xlsx',lb_vec_"&amp;IB107&amp;"','lb_vec_"&amp;IB107&amp;"');"</f>
        <v>xlswrite('G:\Mi unidad\1. PROYECTOS TELLO 2022\SCM SPILL OVERS\outputs\pobreza\bajo_niv_educ\1%\simulacion_2\output_tests.xlsx',lb_vec_76','lb_vec_76');</v>
      </c>
      <c r="IP107">
        <v>76</v>
      </c>
      <c r="IQ107" t="str">
        <f>"xlswrite('G:\Mi unidad\1. PROYECTOS TELLO 2022\SCM SPILL OVERS\outputs\pobreza\bajo_ingreso\1%\simulacion_2\output_tests.xlsx',lb_vec_"&amp;IP107&amp;"','lb_vec_"&amp;IP107&amp;"');"</f>
        <v>xlswrite('G:\Mi unidad\1. PROYECTOS TELLO 2022\SCM SPILL OVERS\outputs\pobreza\bajo_ingreso\1%\simulacion_2\output_tests.xlsx',lb_vec_76','lb_vec_76');</v>
      </c>
      <c r="JB107">
        <v>76</v>
      </c>
      <c r="JC107" t="str">
        <f>"xlswrite('G:\Mi unidad\1. PROYECTOS TELLO 2022\SCM SPILL OVERS\outputs\pobreza\densidad\1%\simulacion_2\output_tests.xlsx',lb_vec_"&amp;JB107&amp;"','lb_vec_"&amp;JB107&amp;"');"</f>
        <v>xlswrite('G:\Mi unidad\1. PROYECTOS TELLO 2022\SCM SPILL OVERS\outputs\pobreza\densidad\1%\simulacion_2\output_tests.xlsx',lb_vec_76','lb_vec_76');</v>
      </c>
      <c r="JN107">
        <v>76</v>
      </c>
      <c r="JO107" t="str">
        <f>"xlswrite('G:\Mi unidad\1. PROYECTOS TELLO 2022\SCM SPILL OVERS\outputs\pobreza\densidad_g\1%\simulacion_2\output_tests.xlsx',lb_vec_"&amp;JN107&amp;"','lb_vec_"&amp;JN107&amp;"');"</f>
        <v>xlswrite('G:\Mi unidad\1. PROYECTOS TELLO 2022\SCM SPILL OVERS\outputs\pobreza\densidad_g\1%\simulacion_2\output_tests.xlsx',lb_vec_76','lb_vec_76');</v>
      </c>
      <c r="JZ107">
        <v>76</v>
      </c>
      <c r="KA107" t="str">
        <f>"xlswrite('G:\Mi unidad\1. PROYECTOS TELLO 2022\SCM SPILL OVERS\outputs\pobreza\distancia_centro_salud\1%\simulacion_2\output_tests.xlsx',lb_vec_"&amp;JZ107&amp;"','lb_vec_"&amp;JZ107&amp;"');"</f>
        <v>xlswrite('G:\Mi unidad\1. PROYECTOS TELLO 2022\SCM SPILL OVERS\outputs\pobreza\distancia_centro_salud\1%\simulacion_2\output_tests.xlsx',lb_vec_76','lb_vec_76');</v>
      </c>
      <c r="KM107">
        <v>76</v>
      </c>
      <c r="KN107" t="str">
        <f>"xlswrite('G:\Mi unidad\1. PROYECTOS TELLO 2022\SCM SPILL OVERS\outputs\pobreza\informalidad\1%\simulacion_2\output_tests.xlsx',lb_vec_"&amp;KM107&amp;"','lb_vec_"&amp;KM107&amp;"');"</f>
        <v>xlswrite('G:\Mi unidad\1. PROYECTOS TELLO 2022\SCM SPILL OVERS\outputs\pobreza\informalidad\1%\simulacion_2\output_tests.xlsx',lb_vec_76','lb_vec_76');</v>
      </c>
      <c r="KZ107">
        <v>76</v>
      </c>
      <c r="LA107" t="str">
        <f>"xlswrite('G:\Mi unidad\1. PROYECTOS TELLO 2022\SCM SPILL OVERS\outputs\pobreza\alimentos\1%\simulacion_2\output_tests.xlsx',lb_vec_"&amp;KZ107&amp;"','lb_vec_"&amp;KZ107&amp;"');"</f>
        <v>xlswrite('G:\Mi unidad\1. PROYECTOS TELLO 2022\SCM SPILL OVERS\outputs\pobreza\alimentos\1%\simulacion_2\output_tests.xlsx',lb_vec_76','lb_vec_76');</v>
      </c>
      <c r="LG107">
        <v>76</v>
      </c>
      <c r="LH107" t="str">
        <f>"xlswrite('G:\Mi unidad\1. PROYECTOS TELLO 2022\SCM SPILL OVERS\outputs\pobreza\jefe_hogar\1%\simulacion_2\output_tests.xlsx',lb_vec_"&amp;LG107&amp;"','lb_vec_"&amp;LG107&amp;"');"</f>
        <v>xlswrite('G:\Mi unidad\1. PROYECTOS TELLO 2022\SCM SPILL OVERS\outputs\pobreza\jefe_hogar\1%\simulacion_2\output_tests.xlsx',lb_vec_76','lb_vec_76');</v>
      </c>
      <c r="LN107">
        <v>76</v>
      </c>
      <c r="LO107" t="str">
        <f>"xlswrite('G:\Mi unidad\1. PROYECTOS TELLO 2022\SCM SPILL OVERS\outputs\pobreza\mujeres\1%\simulacion_2\output_tests.xlsx',lb_vec_"&amp;LN107&amp;"','lb_vec_"&amp;LN107&amp;"');"</f>
        <v>xlswrite('G:\Mi unidad\1. PROYECTOS TELLO 2022\SCM SPILL OVERS\outputs\pobreza\mujeres\1%\simulacion_2\output_tests.xlsx',lb_vec_76','lb_vec_76');</v>
      </c>
      <c r="LZ107">
        <v>76</v>
      </c>
      <c r="MA107" t="str">
        <f>"xlswrite('G:\Mi unidad\1. PROYECTOS TELLO 2022\SCM SPILL OVERS\outputs\pobreza\criminalidad\1%\simulacion_2\output_tests.xlsx',lb_vec_"&amp;LZ107&amp;"','lb_vec_"&amp;LZ107&amp;"');"</f>
        <v>xlswrite('G:\Mi unidad\1. PROYECTOS TELLO 2022\SCM SPILL OVERS\outputs\pobreza\criminalidad\1%\simulacion_2\output_tests.xlsx',lb_vec_76','lb_vec_76');</v>
      </c>
    </row>
    <row r="108" spans="64:339" x14ac:dyDescent="0.3">
      <c r="BL108">
        <v>76</v>
      </c>
      <c r="BM108" s="1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277</v>
      </c>
      <c r="CV108">
        <v>76</v>
      </c>
      <c r="CW108" t="s">
        <v>279</v>
      </c>
      <c r="DA108">
        <v>76</v>
      </c>
      <c r="DB108" t="s">
        <v>279</v>
      </c>
      <c r="DF108">
        <v>76</v>
      </c>
      <c r="DG108" t="s">
        <v>279</v>
      </c>
      <c r="EA108">
        <v>44</v>
      </c>
      <c r="EB108" s="1" t="str">
        <f>"Y_Ts_"&amp;EA108&amp;" = Y_"&amp;EA108&amp;"(:,T+s);"</f>
        <v>Y_Ts_44 = Y_44(:,T+s);</v>
      </c>
      <c r="EZ108" s="1" t="str">
        <f>"xlswrite('G:\Mi unidad\1. PROYECTOS TELLO 2022\SCM SPILL OVERS\outputs\pobreza\distancia_centro_salud\1%\simulacion_2\synthetic_control_spillover_outputs.xlsx',synthetic_control_sp_"&amp;$A49&amp;","&amp;$A49&amp;")"</f>
        <v>xlswrite('G:\Mi unidad\1. PROYECTOS TELLO 2022\SCM SPILL OVERS\outputs\pobreza\distancia_centro_salud\1%\simulacion_2\synthetic_control_spillover_outputs.xlsx',synthetic_control_sp_140,140)</v>
      </c>
      <c r="FG108" s="1" t="str">
        <f>"xlswrite('G:\Mi unidad\1. PROYECTOS TELLO 2022\SCM SPILL OVERS\outputs\pobreza\informalidad\1%\simulacion_2\synthetic_control_spillover_outputs.xlsx',synthetic_control_sp_"&amp;$A49&amp;","&amp;$A49&amp;")"</f>
        <v>xlswrite('G:\Mi unidad\1. PROYECTOS TELLO 2022\SCM SPILL OVERS\outputs\pobreza\informalidad\1%\simulacion_2\synthetic_control_spillover_outputs.xlsx',synthetic_control_sp_140,140)</v>
      </c>
      <c r="FM108" s="1" t="str">
        <f>"xlswrite('G:\Mi unidad\1. PROYECTOS TELLO 2022\SCM SPILL OVERS\outputs\pobreza\densidad\1%\simulacion_2\synthetic_control_spillover_outputs.xlsx',synthetic_control_sp_"&amp;$A49&amp;","&amp;$A49&amp;")"</f>
        <v>xlswrite('G:\Mi unidad\1. PROYECTOS TELLO 2022\SCM SPILL OVERS\outputs\pobreza\densidad\1%\simulacion_2\synthetic_control_spillover_outputs.xlsx',synthetic_control_sp_140,140)</v>
      </c>
      <c r="FT108" s="1" t="str">
        <f>"xlswrite('G:\Mi unidad\1. PROYECTOS TELLO 2022\SCM SPILL OVERS\outputs\pobreza\bajo_niv_educ\1%\simulacion_2\synthetic_control_spillover_outputs.xlsx',synthetic_control_sp_"&amp;$A49&amp;","&amp;$A49&amp;")"</f>
        <v>xlswrite('G:\Mi unidad\1. PROYECTOS TELLO 2022\SCM SPILL OVERS\outputs\pobreza\bajo_niv_educ\1%\simulacion_2\synthetic_control_spillover_outputs.xlsx',synthetic_control_sp_140,140)</v>
      </c>
      <c r="FZ108" s="1" t="str">
        <f>"xlswrite('G:\Mi unidad\1. PROYECTOS TELLO 2022\SCM SPILL OVERS\outputs\pobreza\bajo_ingreso\1%\simulacion_2\synthetic_control_spillover_outputs.xlsx',synthetic_control_sp_"&amp;$A49&amp;","&amp;$A49&amp;")"</f>
        <v>xlswrite('G:\Mi unidad\1. PROYECTOS TELLO 2022\SCM SPILL OVERS\outputs\pobreza\bajo_ingreso\1%\simulacion_2\synthetic_control_spillover_outputs.xlsx',synthetic_control_sp_140,140)</v>
      </c>
      <c r="GF108" s="1" t="str">
        <f>"xlswrite('G:\Mi unidad\1. PROYECTOS TELLO 2022\SCM SPILL OVERS\outputs\pobreza\densidad_g\1%\simulacion_2\synthetic_control_spillover_outputs.xlsx',synthetic_control_sp_"&amp;$A49&amp;","&amp;$A49&amp;")"</f>
        <v>xlswrite('G:\Mi unidad\1. PROYECTOS TELLO 2022\SCM SPILL OVERS\outputs\pobreza\densidad_g\1%\simulacion_2\synthetic_control_spillover_outputs.xlsx',synthetic_control_sp_140,140)</v>
      </c>
      <c r="GN108" s="1" t="str">
        <f>"xlswrite('G:\Mi unidad\1. PROYECTOS TELLO 2022\SCM SPILL OVERS\outputs\pobreza\alimentos\1%\simulacion_2\synthetic_control_spillover_outputs.xlsx',synthetic_control_sp_"&amp;$A49&amp;","&amp;$A49&amp;");"</f>
        <v>xlswrite('G:\Mi unidad\1. PROYECTOS TELLO 2022\SCM SPILL OVERS\outputs\pobreza\alimentos\1%\simulacion_2\synthetic_control_spillover_outputs.xlsx',synthetic_control_sp_140,140);</v>
      </c>
      <c r="GU108" s="1" t="str">
        <f>"xlswrite('G:\Mi unidad\1. PROYECTOS TELLO 2022\SCM SPILL OVERS\outputs\pobreza\jefe_hogar\1%\simulacion_2\synthetic_control_spillover_outputs.xlsx',synthetic_control_sp_"&amp;$A49&amp;","&amp;$A49&amp;");"</f>
        <v>xlswrite('G:\Mi unidad\1. PROYECTOS TELLO 2022\SCM SPILL OVERS\outputs\pobreza\jefe_hogar\1%\simulacion_2\synthetic_control_spillover_outputs.xlsx',synthetic_control_sp_140,140);</v>
      </c>
      <c r="HA108" s="1" t="str">
        <f>"xlswrite('G:\Mi unidad\1. PROYECTOS TELLO 2022\SCM SPILL OVERS\outputs\pobreza\mujeres\1%\simulacion_2\synthetic_control_spillover_outputs.xlsx',synthetic_control_sp_"&amp;$A49&amp;","&amp;$A49&amp;");"</f>
        <v>xlswrite('G:\Mi unidad\1. PROYECTOS TELLO 2022\SCM SPILL OVERS\outputs\pobreza\mujeres\1%\simulacion_2\synthetic_control_spillover_outputs.xlsx',synthetic_control_sp_140,140);</v>
      </c>
      <c r="HG108" s="1" t="str">
        <f>"xlswrite('G:\Mi unidad\1. PROYECTOS TELLO 2022\SCM SPILL OVERS\outputs\pobreza\criminalidad\1%\simulacion_2\synthetic_control_spillover_outputs.xlsx',synthetic_control_sp_"&amp;$A49&amp;","&amp;$A49&amp;");"</f>
        <v>xlswrite('G:\Mi unidad\1. PROYECTOS TELLO 2022\SCM SPILL OVERS\outputs\pobreza\criminalidad\1%\simulacion_2\synthetic_control_spillover_outputs.xlsx',synthetic_control_sp_140,140);</v>
      </c>
      <c r="HN108">
        <v>41</v>
      </c>
      <c r="HO108" t="str">
        <f>"    lb_vec_"&amp;HN108&amp;"(s) = lb_"&amp;HN108&amp;";"</f>
        <v xml:space="preserve">    lb_vec_41(s) = lb_41;</v>
      </c>
      <c r="HU108">
        <v>65</v>
      </c>
      <c r="HV108" t="s">
        <v>37</v>
      </c>
      <c r="IB108">
        <v>76</v>
      </c>
      <c r="IC108" t="str">
        <f>"xlswrite('G:\Mi unidad\1. PROYECTOS TELLO 2022\SCM SPILL OVERS\outputs\pobreza\bajo_niv_educ\1%\simulacion_2\output_tests.xlsx',ub_vec_"&amp;IB108&amp;"','ub_vec_"&amp;IB108&amp;"');"</f>
        <v>xlswrite('G:\Mi unidad\1. PROYECTOS TELLO 2022\SCM SPILL OVERS\outputs\pobreza\bajo_niv_educ\1%\simulacion_2\output_tests.xlsx',ub_vec_76','ub_vec_76');</v>
      </c>
      <c r="IP108">
        <v>76</v>
      </c>
      <c r="IQ108" t="str">
        <f>"xlswrite('G:\Mi unidad\1. PROYECTOS TELLO 2022\SCM SPILL OVERS\outputs\pobreza\bajo_ingreso\1%\simulacion_2\output_tests.xlsx',ub_vec_"&amp;IP108&amp;"','ub_vec_"&amp;IP108&amp;"');"</f>
        <v>xlswrite('G:\Mi unidad\1. PROYECTOS TELLO 2022\SCM SPILL OVERS\outputs\pobreza\bajo_ingreso\1%\simulacion_2\output_tests.xlsx',ub_vec_76','ub_vec_76');</v>
      </c>
      <c r="JB108">
        <v>76</v>
      </c>
      <c r="JC108" t="str">
        <f>"xlswrite('G:\Mi unidad\1. PROYECTOS TELLO 2022\SCM SPILL OVERS\outputs\pobreza\densidad\1%\simulacion_2\output_tests.xlsx',ub_vec_"&amp;JB108&amp;"','ub_vec_"&amp;JB108&amp;"');"</f>
        <v>xlswrite('G:\Mi unidad\1. PROYECTOS TELLO 2022\SCM SPILL OVERS\outputs\pobreza\densidad\1%\simulacion_2\output_tests.xlsx',ub_vec_76','ub_vec_76');</v>
      </c>
      <c r="JN108">
        <v>76</v>
      </c>
      <c r="JO108" t="str">
        <f>"xlswrite('G:\Mi unidad\1. PROYECTOS TELLO 2022\SCM SPILL OVERS\outputs\pobreza\densidad_g\1%\simulacion_2\output_tests.xlsx',ub_vec_"&amp;JN108&amp;"','ub_vec_"&amp;JN108&amp;"');"</f>
        <v>xlswrite('G:\Mi unidad\1. PROYECTOS TELLO 2022\SCM SPILL OVERS\outputs\pobreza\densidad_g\1%\simulacion_2\output_tests.xlsx',ub_vec_76','ub_vec_76');</v>
      </c>
      <c r="JZ108">
        <v>76</v>
      </c>
      <c r="KA108" t="str">
        <f>"xlswrite('G:\Mi unidad\1. PROYECTOS TELLO 2022\SCM SPILL OVERS\outputs\pobreza\distancia_centro_salud\1%\simulacion_2\output_tests.xlsx',ub_vec_"&amp;JZ108&amp;"','ub_vec_"&amp;JZ108&amp;"');"</f>
        <v>xlswrite('G:\Mi unidad\1. PROYECTOS TELLO 2022\SCM SPILL OVERS\outputs\pobreza\distancia_centro_salud\1%\simulacion_2\output_tests.xlsx',ub_vec_76','ub_vec_76');</v>
      </c>
      <c r="KM108">
        <v>76</v>
      </c>
      <c r="KN108" t="str">
        <f>"xlswrite('G:\Mi unidad\1. PROYECTOS TELLO 2022\SCM SPILL OVERS\outputs\pobreza\informalidad\1%\simulacion_2\output_tests.xlsx',ub_vec_"&amp;KM108&amp;"','ub_vec_"&amp;KM108&amp;"');"</f>
        <v>xlswrite('G:\Mi unidad\1. PROYECTOS TELLO 2022\SCM SPILL OVERS\outputs\pobreza\informalidad\1%\simulacion_2\output_tests.xlsx',ub_vec_76','ub_vec_76');</v>
      </c>
      <c r="KZ108">
        <v>76</v>
      </c>
      <c r="LA108" t="str">
        <f>"xlswrite('G:\Mi unidad\1. PROYECTOS TELLO 2022\SCM SPILL OVERS\outputs\pobreza\alimentos\1%\simulacion_2\output_tests.xlsx',ub_vec_"&amp;KZ108&amp;"','ub_vec_"&amp;KZ108&amp;"');"</f>
        <v>xlswrite('G:\Mi unidad\1. PROYECTOS TELLO 2022\SCM SPILL OVERS\outputs\pobreza\alimentos\1%\simulacion_2\output_tests.xlsx',ub_vec_76','ub_vec_76');</v>
      </c>
      <c r="LG108">
        <v>76</v>
      </c>
      <c r="LH108" t="str">
        <f>"xlswrite('G:\Mi unidad\1. PROYECTOS TELLO 2022\SCM SPILL OVERS\outputs\pobreza\jefe_hogar\1%\simulacion_2\output_tests.xlsx',ub_vec_"&amp;LG108&amp;"','ub_vec_"&amp;LG108&amp;"');"</f>
        <v>xlswrite('G:\Mi unidad\1. PROYECTOS TELLO 2022\SCM SPILL OVERS\outputs\pobreza\jefe_hogar\1%\simulacion_2\output_tests.xlsx',ub_vec_76','ub_vec_76');</v>
      </c>
      <c r="LN108">
        <v>76</v>
      </c>
      <c r="LO108" t="str">
        <f>"xlswrite('G:\Mi unidad\1. PROYECTOS TELLO 2022\SCM SPILL OVERS\outputs\pobreza\mujeres\1%\simulacion_2\output_tests.xlsx',ub_vec_"&amp;LN108&amp;"','ub_vec_"&amp;LN108&amp;"');"</f>
        <v>xlswrite('G:\Mi unidad\1. PROYECTOS TELLO 2022\SCM SPILL OVERS\outputs\pobreza\mujeres\1%\simulacion_2\output_tests.xlsx',ub_vec_76','ub_vec_76');</v>
      </c>
      <c r="LZ108">
        <v>76</v>
      </c>
      <c r="MA108" t="str">
        <f>"xlswrite('G:\Mi unidad\1. PROYECTOS TELLO 2022\SCM SPILL OVERS\outputs\pobreza\criminalidad\1%\simulacion_2\output_tests.xlsx',ub_vec_"&amp;LZ108&amp;"','ub_vec_"&amp;LZ108&amp;"');"</f>
        <v>xlswrite('G:\Mi unidad\1. PROYECTOS TELLO 2022\SCM SPILL OVERS\outputs\pobreza\criminalidad\1%\simulacion_2\output_tests.xlsx',ub_vec_76','ub_vec_76');</v>
      </c>
    </row>
    <row r="109" spans="64:339" x14ac:dyDescent="0.3">
      <c r="BL109">
        <v>76</v>
      </c>
      <c r="BM109" s="1" t="str">
        <f>"A_"&amp;BL107&amp;"(:,ind_"&amp;BL107&amp;" == 0) = [];"</f>
        <v>A_76(:,ind_76 == 0) = [];</v>
      </c>
      <c r="BR109">
        <v>76</v>
      </c>
      <c r="BS109" s="1" t="str">
        <f>"ind_"&amp;BR107&amp;" = xlsread('spillover_bajo_niv_educ_"&amp;BR107&amp;".xlsx')"</f>
        <v>ind_76 = xlsread('spillover_bajo_niv_educ_76.xlsx')</v>
      </c>
      <c r="BX109">
        <v>76</v>
      </c>
      <c r="BY109" s="1" t="str">
        <f>"ind_"&amp;BX107&amp;" = xlsread('spillover_bajo_ingreso_"&amp;BX107&amp;".xlsx')"</f>
        <v>ind_76 = xlsread('spillover_bajo_ingreso_76.xlsx')</v>
      </c>
      <c r="CD109">
        <v>76</v>
      </c>
      <c r="CE109" s="1" t="str">
        <f>"ind_"&amp;CD107&amp;" = xlsread('spillover_densidad_"&amp;CD107&amp;".xlsx')"</f>
        <v>ind_76 = xlsread('spillover_densidad_76.xlsx')</v>
      </c>
      <c r="CJ109">
        <v>76</v>
      </c>
      <c r="CK109" s="1" t="str">
        <f>"ind_"&amp;CJ107&amp;" = xlsread('spillover_tiempo_cs_"&amp;CJ107&amp;".xlsx')"</f>
        <v>ind_76 = xlsread('spillover_tiempo_cs_76.xlsx')</v>
      </c>
      <c r="CQ109">
        <v>76</v>
      </c>
      <c r="CR109" t="s">
        <v>278</v>
      </c>
      <c r="CV109">
        <v>76</v>
      </c>
      <c r="CW109" t="s">
        <v>280</v>
      </c>
      <c r="DA109">
        <v>76</v>
      </c>
      <c r="DB109" t="s">
        <v>281</v>
      </c>
      <c r="DF109">
        <v>76</v>
      </c>
      <c r="DG109" t="s">
        <v>282</v>
      </c>
      <c r="EA109">
        <v>44</v>
      </c>
      <c r="EB109" s="1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EZ109" s="1" t="str">
        <f>"xlswrite('G:\Mi unidad\1. PROYECTOS TELLO 2022\SCM SPILL OVERS\outputs\pobreza\distancia_centro_salud\1%\simulacion_2\synthetic_control_spillover_outputs.xlsx',synthetic_control_sp_"&amp;$A50&amp;","&amp;$A50&amp;")"</f>
        <v>xlswrite('G:\Mi unidad\1. PROYECTOS TELLO 2022\SCM SPILL OVERS\outputs\pobreza\distancia_centro_salud\1%\simulacion_2\synthetic_control_spillover_outputs.xlsx',synthetic_control_sp_141,141)</v>
      </c>
      <c r="FG109" s="1" t="str">
        <f>"xlswrite('G:\Mi unidad\1. PROYECTOS TELLO 2022\SCM SPILL OVERS\outputs\pobreza\informalidad\1%\simulacion_2\synthetic_control_spillover_outputs.xlsx',synthetic_control_sp_"&amp;$A50&amp;","&amp;$A50&amp;")"</f>
        <v>xlswrite('G:\Mi unidad\1. PROYECTOS TELLO 2022\SCM SPILL OVERS\outputs\pobreza\informalidad\1%\simulacion_2\synthetic_control_spillover_outputs.xlsx',synthetic_control_sp_141,141)</v>
      </c>
      <c r="FM109" s="1" t="str">
        <f>"xlswrite('G:\Mi unidad\1. PROYECTOS TELLO 2022\SCM SPILL OVERS\outputs\pobreza\densidad\1%\simulacion_2\synthetic_control_spillover_outputs.xlsx',synthetic_control_sp_"&amp;$A50&amp;","&amp;$A50&amp;")"</f>
        <v>xlswrite('G:\Mi unidad\1. PROYECTOS TELLO 2022\SCM SPILL OVERS\outputs\pobreza\densidad\1%\simulacion_2\synthetic_control_spillover_outputs.xlsx',synthetic_control_sp_141,141)</v>
      </c>
      <c r="FT109" s="1" t="str">
        <f>"xlswrite('G:\Mi unidad\1. PROYECTOS TELLO 2022\SCM SPILL OVERS\outputs\pobreza\bajo_niv_educ\1%\simulacion_2\synthetic_control_spillover_outputs.xlsx',synthetic_control_sp_"&amp;$A50&amp;","&amp;$A50&amp;")"</f>
        <v>xlswrite('G:\Mi unidad\1. PROYECTOS TELLO 2022\SCM SPILL OVERS\outputs\pobreza\bajo_niv_educ\1%\simulacion_2\synthetic_control_spillover_outputs.xlsx',synthetic_control_sp_141,141)</v>
      </c>
      <c r="FZ109" s="1" t="str">
        <f>"xlswrite('G:\Mi unidad\1. PROYECTOS TELLO 2022\SCM SPILL OVERS\outputs\pobreza\bajo_ingreso\1%\simulacion_2\synthetic_control_spillover_outputs.xlsx',synthetic_control_sp_"&amp;$A50&amp;","&amp;$A50&amp;")"</f>
        <v>xlswrite('G:\Mi unidad\1. PROYECTOS TELLO 2022\SCM SPILL OVERS\outputs\pobreza\bajo_ingreso\1%\simulacion_2\synthetic_control_spillover_outputs.xlsx',synthetic_control_sp_141,141)</v>
      </c>
      <c r="GF109" s="1" t="str">
        <f>"xlswrite('G:\Mi unidad\1. PROYECTOS TELLO 2022\SCM SPILL OVERS\outputs\pobreza\densidad_g\1%\simulacion_2\synthetic_control_spillover_outputs.xlsx',synthetic_control_sp_"&amp;$A50&amp;","&amp;$A50&amp;")"</f>
        <v>xlswrite('G:\Mi unidad\1. PROYECTOS TELLO 2022\SCM SPILL OVERS\outputs\pobreza\densidad_g\1%\simulacion_2\synthetic_control_spillover_outputs.xlsx',synthetic_control_sp_141,141)</v>
      </c>
      <c r="GN109" s="1" t="str">
        <f>"xlswrite('G:\Mi unidad\1. PROYECTOS TELLO 2022\SCM SPILL OVERS\outputs\pobreza\alimentos\1%\simulacion_2\synthetic_control_spillover_outputs.xlsx',synthetic_control_sp_"&amp;$A50&amp;","&amp;$A50&amp;");"</f>
        <v>xlswrite('G:\Mi unidad\1. PROYECTOS TELLO 2022\SCM SPILL OVERS\outputs\pobreza\alimentos\1%\simulacion_2\synthetic_control_spillover_outputs.xlsx',synthetic_control_sp_141,141);</v>
      </c>
      <c r="GU109" s="1" t="str">
        <f>"xlswrite('G:\Mi unidad\1. PROYECTOS TELLO 2022\SCM SPILL OVERS\outputs\pobreza\jefe_hogar\1%\simulacion_2\synthetic_control_spillover_outputs.xlsx',synthetic_control_sp_"&amp;$A50&amp;","&amp;$A50&amp;");"</f>
        <v>xlswrite('G:\Mi unidad\1. PROYECTOS TELLO 2022\SCM SPILL OVERS\outputs\pobreza\jefe_hogar\1%\simulacion_2\synthetic_control_spillover_outputs.xlsx',synthetic_control_sp_141,141);</v>
      </c>
      <c r="HA109" s="1" t="str">
        <f>"xlswrite('G:\Mi unidad\1. PROYECTOS TELLO 2022\SCM SPILL OVERS\outputs\pobreza\mujeres\1%\simulacion_2\synthetic_control_spillover_outputs.xlsx',synthetic_control_sp_"&amp;$A50&amp;","&amp;$A50&amp;");"</f>
        <v>xlswrite('G:\Mi unidad\1. PROYECTOS TELLO 2022\SCM SPILL OVERS\outputs\pobreza\mujeres\1%\simulacion_2\synthetic_control_spillover_outputs.xlsx',synthetic_control_sp_141,141);</v>
      </c>
      <c r="HG109" s="1" t="str">
        <f>"xlswrite('G:\Mi unidad\1. PROYECTOS TELLO 2022\SCM SPILL OVERS\outputs\pobreza\criminalidad\1%\simulacion_2\synthetic_control_spillover_outputs.xlsx',synthetic_control_sp_"&amp;$A50&amp;","&amp;$A50&amp;");"</f>
        <v>xlswrite('G:\Mi unidad\1. PROYECTOS TELLO 2022\SCM SPILL OVERS\outputs\pobreza\criminalidad\1%\simulacion_2\synthetic_control_spillover_outputs.xlsx',synthetic_control_sp_141,141);</v>
      </c>
      <c r="HN109">
        <v>41</v>
      </c>
      <c r="HO109" t="str">
        <f>"    ub_vec_"&amp;HN109&amp;"(s) = ub_"&amp;HN108&amp;";"</f>
        <v xml:space="preserve">    ub_vec_41(s) = ub_41;</v>
      </c>
      <c r="HU109">
        <v>65</v>
      </c>
      <c r="HV109" t="str">
        <f>"    spillover_test_"&amp;HU109&amp;"(s) = sp_andrews(Y_pre_"&amp;HU109&amp;",pobreza_"&amp;HU109&amp;"(:,T+s),A_"&amp;HU109&amp;",C,d,alpha_sig);"</f>
        <v xml:space="preserve">    spillover_test_65(s) = sp_andrews(Y_pre_65,pobreza_65(:,T+s),A_65,C,d,alpha_sig);</v>
      </c>
      <c r="IB109">
        <v>76</v>
      </c>
      <c r="IC109" t="str">
        <f>"xlswrite('G:\Mi unidad\1. PROYECTOS TELLO 2022\SCM SPILL OVERS\outputs\pobreza\bajo_niv_educ\1%\simulacion_2\output_tests.xlsx',p_value_vec_"&amp;IB109&amp;"','p_value_vec_"&amp;IB109&amp;"');"</f>
        <v>xlswrite('G:\Mi unidad\1. PROYECTOS TELLO 2022\SCM SPILL OVERS\outputs\pobreza\bajo_niv_educ\1%\simulacion_2\output_tests.xlsx',p_value_vec_76','p_value_vec_76');</v>
      </c>
      <c r="IP109">
        <v>76</v>
      </c>
      <c r="IQ109" t="str">
        <f>"xlswrite('G:\Mi unidad\1. PROYECTOS TELLO 2022\SCM SPILL OVERS\outputs\pobreza\bajo_ingreso\1%\simulacion_2\output_tests.xlsx',p_value_vec_"&amp;IP109&amp;"','p_value_vec_"&amp;IP109&amp;"');"</f>
        <v>xlswrite('G:\Mi unidad\1. PROYECTOS TELLO 2022\SCM SPILL OVERS\outputs\pobreza\bajo_ingreso\1%\simulacion_2\output_tests.xlsx',p_value_vec_76','p_value_vec_76');</v>
      </c>
      <c r="JB109">
        <v>76</v>
      </c>
      <c r="JC109" t="str">
        <f>"xlswrite('G:\Mi unidad\1. PROYECTOS TELLO 2022\SCM SPILL OVERS\outputs\pobreza\densidad\1%\simulacion_2\output_tests.xlsx',p_value_vec_"&amp;JB109&amp;"','p_value_vec_"&amp;JB109&amp;"');"</f>
        <v>xlswrite('G:\Mi unidad\1. PROYECTOS TELLO 2022\SCM SPILL OVERS\outputs\pobreza\densidad\1%\simulacion_2\output_tests.xlsx',p_value_vec_76','p_value_vec_76');</v>
      </c>
      <c r="JN109">
        <v>76</v>
      </c>
      <c r="JO109" t="str">
        <f>"xlswrite('G:\Mi unidad\1. PROYECTOS TELLO 2022\SCM SPILL OVERS\outputs\pobreza\densidad_g\1%\simulacion_2\output_tests.xlsx',p_value_vec_"&amp;JN109&amp;"','p_value_vec_"&amp;JN109&amp;"');"</f>
        <v>xlswrite('G:\Mi unidad\1. PROYECTOS TELLO 2022\SCM SPILL OVERS\outputs\pobreza\densidad_g\1%\simulacion_2\output_tests.xlsx',p_value_vec_76','p_value_vec_76');</v>
      </c>
      <c r="JZ109">
        <v>76</v>
      </c>
      <c r="KA109" t="str">
        <f>"xlswrite('G:\Mi unidad\1. PROYECTOS TELLO 2022\SCM SPILL OVERS\outputs\pobreza\distancia_centro_salud\1%\simulacion_2\output_tests.xlsx',p_value_vec_"&amp;JZ109&amp;"','p_value_vec_"&amp;JZ109&amp;"');"</f>
        <v>xlswrite('G:\Mi unidad\1. PROYECTOS TELLO 2022\SCM SPILL OVERS\outputs\pobreza\distancia_centro_salud\1%\simulacion_2\output_tests.xlsx',p_value_vec_76','p_value_vec_76');</v>
      </c>
      <c r="KM109">
        <v>76</v>
      </c>
      <c r="KN109" t="str">
        <f>"xlswrite('G:\Mi unidad\1. PROYECTOS TELLO 2022\SCM SPILL OVERS\outputs\pobreza\informalidad\1%\simulacion_2\output_tests.xlsx',p_value_vec_"&amp;KM109&amp;"','p_value_vec_"&amp;KM109&amp;"');"</f>
        <v>xlswrite('G:\Mi unidad\1. PROYECTOS TELLO 2022\SCM SPILL OVERS\outputs\pobreza\informalidad\1%\simulacion_2\output_tests.xlsx',p_value_vec_76','p_value_vec_76');</v>
      </c>
      <c r="KZ109">
        <v>76</v>
      </c>
      <c r="LA109" t="str">
        <f>"xlswrite('G:\Mi unidad\1. PROYECTOS TELLO 2022\SCM SPILL OVERS\outputs\pobreza\alimentos\1%\simulacion_2\output_tests.xlsx',p_value_vec_"&amp;KZ109&amp;"','p_value_vec_"&amp;KZ109&amp;"');"</f>
        <v>xlswrite('G:\Mi unidad\1. PROYECTOS TELLO 2022\SCM SPILL OVERS\outputs\pobreza\alimentos\1%\simulacion_2\output_tests.xlsx',p_value_vec_76','p_value_vec_76');</v>
      </c>
      <c r="LG109">
        <v>76</v>
      </c>
      <c r="LH109" t="str">
        <f>"xlswrite('G:\Mi unidad\1. PROYECTOS TELLO 2022\SCM SPILL OVERS\outputs\pobreza\jefe_hogar\1%\simulacion_2\output_tests.xlsx',p_value_vec_"&amp;LG109&amp;"','p_value_vec_"&amp;LG109&amp;"');"</f>
        <v>xlswrite('G:\Mi unidad\1. PROYECTOS TELLO 2022\SCM SPILL OVERS\outputs\pobreza\jefe_hogar\1%\simulacion_2\output_tests.xlsx',p_value_vec_76','p_value_vec_76');</v>
      </c>
      <c r="LN109">
        <v>76</v>
      </c>
      <c r="LO109" t="str">
        <f>"xlswrite('G:\Mi unidad\1. PROYECTOS TELLO 2022\SCM SPILL OVERS\outputs\pobreza\mujeres\1%\simulacion_2\output_tests.xlsx',p_value_vec_"&amp;LN109&amp;"','p_value_vec_"&amp;LN109&amp;"');"</f>
        <v>xlswrite('G:\Mi unidad\1. PROYECTOS TELLO 2022\SCM SPILL OVERS\outputs\pobreza\mujeres\1%\simulacion_2\output_tests.xlsx',p_value_vec_76','p_value_vec_76');</v>
      </c>
      <c r="LZ109">
        <v>76</v>
      </c>
      <c r="MA109" t="str">
        <f>"xlswrite('G:\Mi unidad\1. PROYECTOS TELLO 2022\SCM SPILL OVERS\outputs\pobreza\criminalidad\1%\simulacion_2\output_tests.xlsx',p_value_vec_"&amp;LZ109&amp;"','p_value_vec_"&amp;LZ109&amp;"');"</f>
        <v>xlswrite('G:\Mi unidad\1. PROYECTOS TELLO 2022\SCM SPILL OVERS\outputs\pobreza\criminalidad\1%\simulacion_2\output_tests.xlsx',p_value_vec_76','p_value_vec_76');</v>
      </c>
    </row>
    <row r="110" spans="64:339" x14ac:dyDescent="0.3">
      <c r="BL110">
        <v>76</v>
      </c>
      <c r="BR110">
        <v>76</v>
      </c>
      <c r="BS110" s="1" t="str">
        <f>"A_"&amp;BR107&amp;" = eye(N);"</f>
        <v>A_76 = eye(N);</v>
      </c>
      <c r="BX110">
        <v>76</v>
      </c>
      <c r="BY110" s="1" t="str">
        <f>"A_"&amp;BX107&amp;" = eye(N);"</f>
        <v>A_76 = eye(N);</v>
      </c>
      <c r="CD110">
        <v>76</v>
      </c>
      <c r="CE110" s="1" t="str">
        <f>"A_"&amp;CD107&amp;" = eye(N);"</f>
        <v>A_76 = eye(N);</v>
      </c>
      <c r="CJ110">
        <v>76</v>
      </c>
      <c r="CK110" s="1" t="str">
        <f>"A_"&amp;CJ107&amp;" = eye(N);"</f>
        <v>A_76 = eye(N);</v>
      </c>
      <c r="CQ110">
        <v>76</v>
      </c>
      <c r="CR110" t="s">
        <v>279</v>
      </c>
      <c r="CV110">
        <v>76</v>
      </c>
      <c r="CW110" t="s">
        <v>283</v>
      </c>
      <c r="DA110">
        <v>76</v>
      </c>
      <c r="DB110" t="s">
        <v>283</v>
      </c>
      <c r="DF110">
        <v>76</v>
      </c>
      <c r="DG110" t="s">
        <v>283</v>
      </c>
      <c r="EA110">
        <v>44</v>
      </c>
      <c r="EB110" s="1" t="str">
        <f>"alpha_hat_"&amp;EA110&amp;" = A_"&amp;EA110&amp;"*gamma_hat_"&amp;EA110&amp;";"</f>
        <v>alpha_hat_44 = A_44*gamma_hat_44;</v>
      </c>
      <c r="EZ110" s="1" t="str">
        <f>"xlswrite('G:\Mi unidad\1. PROYECTOS TELLO 2022\SCM SPILL OVERS\outputs\pobreza\distancia_centro_salud\1%\simulacion_2\synthetic_control_spillover_outputs.xlsx',synthetic_control_sp_"&amp;$A51&amp;","&amp;$A51&amp;")"</f>
        <v>xlswrite('G:\Mi unidad\1. PROYECTOS TELLO 2022\SCM SPILL OVERS\outputs\pobreza\distancia_centro_salud\1%\simulacion_2\synthetic_control_spillover_outputs.xlsx',synthetic_control_sp_144,144)</v>
      </c>
      <c r="FG110" s="1" t="str">
        <f>"xlswrite('G:\Mi unidad\1. PROYECTOS TELLO 2022\SCM SPILL OVERS\outputs\pobreza\informalidad\1%\simulacion_2\synthetic_control_spillover_outputs.xlsx',synthetic_control_sp_"&amp;$A51&amp;","&amp;$A51&amp;")"</f>
        <v>xlswrite('G:\Mi unidad\1. PROYECTOS TELLO 2022\SCM SPILL OVERS\outputs\pobreza\informalidad\1%\simulacion_2\synthetic_control_spillover_outputs.xlsx',synthetic_control_sp_144,144)</v>
      </c>
      <c r="FM110" s="1" t="str">
        <f>"xlswrite('G:\Mi unidad\1. PROYECTOS TELLO 2022\SCM SPILL OVERS\outputs\pobreza\densidad\1%\simulacion_2\synthetic_control_spillover_outputs.xlsx',synthetic_control_sp_"&amp;$A51&amp;","&amp;$A51&amp;")"</f>
        <v>xlswrite('G:\Mi unidad\1. PROYECTOS TELLO 2022\SCM SPILL OVERS\outputs\pobreza\densidad\1%\simulacion_2\synthetic_control_spillover_outputs.xlsx',synthetic_control_sp_144,144)</v>
      </c>
      <c r="FT110" s="1" t="str">
        <f>"xlswrite('G:\Mi unidad\1. PROYECTOS TELLO 2022\SCM SPILL OVERS\outputs\pobreza\bajo_niv_educ\1%\simulacion_2\synthetic_control_spillover_outputs.xlsx',synthetic_control_sp_"&amp;$A51&amp;","&amp;$A51&amp;")"</f>
        <v>xlswrite('G:\Mi unidad\1. PROYECTOS TELLO 2022\SCM SPILL OVERS\outputs\pobreza\bajo_niv_educ\1%\simulacion_2\synthetic_control_spillover_outputs.xlsx',synthetic_control_sp_144,144)</v>
      </c>
      <c r="FZ110" s="1" t="str">
        <f>"xlswrite('G:\Mi unidad\1. PROYECTOS TELLO 2022\SCM SPILL OVERS\outputs\pobreza\bajo_ingreso\1%\simulacion_2\synthetic_control_spillover_outputs.xlsx',synthetic_control_sp_"&amp;$A51&amp;","&amp;$A51&amp;")"</f>
        <v>xlswrite('G:\Mi unidad\1. PROYECTOS TELLO 2022\SCM SPILL OVERS\outputs\pobreza\bajo_ingreso\1%\simulacion_2\synthetic_control_spillover_outputs.xlsx',synthetic_control_sp_144,144)</v>
      </c>
      <c r="GF110" s="1" t="str">
        <f>"xlswrite('G:\Mi unidad\1. PROYECTOS TELLO 2022\SCM SPILL OVERS\outputs\pobreza\densidad_g\1%\simulacion_2\synthetic_control_spillover_outputs.xlsx',synthetic_control_sp_"&amp;$A51&amp;","&amp;$A51&amp;")"</f>
        <v>xlswrite('G:\Mi unidad\1. PROYECTOS TELLO 2022\SCM SPILL OVERS\outputs\pobreza\densidad_g\1%\simulacion_2\synthetic_control_spillover_outputs.xlsx',synthetic_control_sp_144,144)</v>
      </c>
      <c r="GN110" s="1" t="str">
        <f>"xlswrite('G:\Mi unidad\1. PROYECTOS TELLO 2022\SCM SPILL OVERS\outputs\pobreza\alimentos\1%\simulacion_2\synthetic_control_spillover_outputs.xlsx',synthetic_control_sp_"&amp;$A51&amp;","&amp;$A51&amp;");"</f>
        <v>xlswrite('G:\Mi unidad\1. PROYECTOS TELLO 2022\SCM SPILL OVERS\outputs\pobreza\alimentos\1%\simulacion_2\synthetic_control_spillover_outputs.xlsx',synthetic_control_sp_144,144);</v>
      </c>
      <c r="GU110" s="1" t="str">
        <f>"xlswrite('G:\Mi unidad\1. PROYECTOS TELLO 2022\SCM SPILL OVERS\outputs\pobreza\jefe_hogar\1%\simulacion_2\synthetic_control_spillover_outputs.xlsx',synthetic_control_sp_"&amp;$A51&amp;","&amp;$A51&amp;");"</f>
        <v>xlswrite('G:\Mi unidad\1. PROYECTOS TELLO 2022\SCM SPILL OVERS\outputs\pobreza\jefe_hogar\1%\simulacion_2\synthetic_control_spillover_outputs.xlsx',synthetic_control_sp_144,144);</v>
      </c>
      <c r="HA110" s="1" t="str">
        <f>"xlswrite('G:\Mi unidad\1. PROYECTOS TELLO 2022\SCM SPILL OVERS\outputs\pobreza\mujeres\1%\simulacion_2\synthetic_control_spillover_outputs.xlsx',synthetic_control_sp_"&amp;$A51&amp;","&amp;$A51&amp;");"</f>
        <v>xlswrite('G:\Mi unidad\1. PROYECTOS TELLO 2022\SCM SPILL OVERS\outputs\pobreza\mujeres\1%\simulacion_2\synthetic_control_spillover_outputs.xlsx',synthetic_control_sp_144,144);</v>
      </c>
      <c r="HG110" s="1" t="str">
        <f>"xlswrite('G:\Mi unidad\1. PROYECTOS TELLO 2022\SCM SPILL OVERS\outputs\pobreza\criminalidad\1%\simulacion_2\synthetic_control_spillover_outputs.xlsx',synthetic_control_sp_"&amp;$A51&amp;","&amp;$A51&amp;");"</f>
        <v>xlswrite('G:\Mi unidad\1. PROYECTOS TELLO 2022\SCM SPILL OVERS\outputs\pobreza\criminalidad\1%\simulacion_2\synthetic_control_spillover_outputs.xlsx',synthetic_control_sp_144,144);</v>
      </c>
      <c r="HN110">
        <v>41</v>
      </c>
      <c r="HO110" t="s">
        <v>18</v>
      </c>
      <c r="HU110">
        <v>65</v>
      </c>
      <c r="HV110" t="s">
        <v>18</v>
      </c>
      <c r="IB110">
        <v>76</v>
      </c>
      <c r="IC110" t="str">
        <f>"xlswrite('G:\Mi unidad\1. PROYECTOS TELLO 2022\SCM SPILL OVERS\outputs\pobreza\bajo_niv_educ\1%\simulacion_2\output_tests.xlsx',alpha1_hat_vec_"&amp;IB110&amp;"','alpha1_hat_vec_"&amp;IB110&amp;"');"</f>
        <v>xlswrite('G:\Mi unidad\1. PROYECTOS TELLO 2022\SCM SPILL OVERS\outputs\pobreza\bajo_niv_educ\1%\simulacion_2\output_tests.xlsx',alpha1_hat_vec_76','alpha1_hat_vec_76');</v>
      </c>
      <c r="IP110">
        <v>76</v>
      </c>
      <c r="IQ110" t="str">
        <f>"xlswrite('G:\Mi unidad\1. PROYECTOS TELLO 2022\SCM SPILL OVERS\outputs\pobreza\bajo_ingreso\1%\simulacion_2\output_tests.xlsx',alpha1_hat_vec_"&amp;IP110&amp;"','alpha1_hat_vec_"&amp;IP110&amp;"');"</f>
        <v>xlswrite('G:\Mi unidad\1. PROYECTOS TELLO 2022\SCM SPILL OVERS\outputs\pobreza\bajo_ingreso\1%\simulacion_2\output_tests.xlsx',alpha1_hat_vec_76','alpha1_hat_vec_76');</v>
      </c>
      <c r="JB110">
        <v>76</v>
      </c>
      <c r="JC110" t="str">
        <f>"xlswrite('G:\Mi unidad\1. PROYECTOS TELLO 2022\SCM SPILL OVERS\outputs\pobreza\densidad\1%\simulacion_2\output_tests.xlsx',alpha1_hat_vec_"&amp;JB110&amp;"','alpha1_hat_vec_"&amp;JB110&amp;"');"</f>
        <v>xlswrite('G:\Mi unidad\1. PROYECTOS TELLO 2022\SCM SPILL OVERS\outputs\pobreza\densidad\1%\simulacion_2\output_tests.xlsx',alpha1_hat_vec_76','alpha1_hat_vec_76');</v>
      </c>
      <c r="JN110">
        <v>76</v>
      </c>
      <c r="JO110" t="str">
        <f>"xlswrite('G:\Mi unidad\1. PROYECTOS TELLO 2022\SCM SPILL OVERS\outputs\pobreza\densidad_g\1%\simulacion_2\output_tests.xlsx',alpha1_hat_vec_"&amp;JN110&amp;"','alpha1_hat_vec_"&amp;JN110&amp;"');"</f>
        <v>xlswrite('G:\Mi unidad\1. PROYECTOS TELLO 2022\SCM SPILL OVERS\outputs\pobreza\densidad_g\1%\simulacion_2\output_tests.xlsx',alpha1_hat_vec_76','alpha1_hat_vec_76');</v>
      </c>
      <c r="JZ110">
        <v>76</v>
      </c>
      <c r="KA110" t="str">
        <f>"xlswrite('G:\Mi unidad\1. PROYECTOS TELLO 2022\SCM SPILL OVERS\outputs\pobreza\distancia_centro_salud\1%\simulacion_2\output_tests.xlsx',alpha1_hat_vec_"&amp;JZ110&amp;"','alpha1_hat_vec_"&amp;JZ110&amp;"');"</f>
        <v>xlswrite('G:\Mi unidad\1. PROYECTOS TELLO 2022\SCM SPILL OVERS\outputs\pobreza\distancia_centro_salud\1%\simulacion_2\output_tests.xlsx',alpha1_hat_vec_76','alpha1_hat_vec_76');</v>
      </c>
      <c r="KM110">
        <v>76</v>
      </c>
      <c r="KN110" t="str">
        <f>"xlswrite('G:\Mi unidad\1. PROYECTOS TELLO 2022\SCM SPILL OVERS\outputs\pobreza\informalidad\1%\simulacion_2\output_tests.xlsx',alpha1_hat_vec_"&amp;KM110&amp;"','alpha1_hat_vec_"&amp;KM110&amp;"');"</f>
        <v>xlswrite('G:\Mi unidad\1. PROYECTOS TELLO 2022\SCM SPILL OVERS\outputs\pobreza\informalidad\1%\simulacion_2\output_tests.xlsx',alpha1_hat_vec_76','alpha1_hat_vec_76');</v>
      </c>
      <c r="KZ110">
        <v>76</v>
      </c>
      <c r="LA110" t="str">
        <f>"xlswrite('G:\Mi unidad\1. PROYECTOS TELLO 2022\SCM SPILL OVERS\outputs\pobreza\alimentos\1%\simulacion_2\output_tests.xlsx',alpha1_hat_vec_"&amp;KZ110&amp;"','alpha1_hat_vec_"&amp;KZ110&amp;"');"</f>
        <v>xlswrite('G:\Mi unidad\1. PROYECTOS TELLO 2022\SCM SPILL OVERS\outputs\pobreza\alimentos\1%\simulacion_2\output_tests.xlsx',alpha1_hat_vec_76','alpha1_hat_vec_76');</v>
      </c>
      <c r="LG110">
        <v>76</v>
      </c>
      <c r="LH110" t="str">
        <f>"xlswrite('G:\Mi unidad\1. PROYECTOS TELLO 2022\SCM SPILL OVERS\outputs\pobreza\jefe_hogar\1%\simulacion_2\output_tests.xlsx',alpha1_hat_vec_"&amp;LG110&amp;"','alpha1_hat_vec_"&amp;LG110&amp;"');"</f>
        <v>xlswrite('G:\Mi unidad\1. PROYECTOS TELLO 2022\SCM SPILL OVERS\outputs\pobreza\jefe_hogar\1%\simulacion_2\output_tests.xlsx',alpha1_hat_vec_76','alpha1_hat_vec_76');</v>
      </c>
      <c r="LN110">
        <v>76</v>
      </c>
      <c r="LO110" t="str">
        <f>"xlswrite('G:\Mi unidad\1. PROYECTOS TELLO 2022\SCM SPILL OVERS\outputs\pobreza\mujeres\1%\simulacion_2\output_tests.xlsx',alpha1_hat_vec_"&amp;LN110&amp;"','alpha1_hat_vec_"&amp;LN110&amp;"');"</f>
        <v>xlswrite('G:\Mi unidad\1. PROYECTOS TELLO 2022\SCM SPILL OVERS\outputs\pobreza\mujeres\1%\simulacion_2\output_tests.xlsx',alpha1_hat_vec_76','alpha1_hat_vec_76');</v>
      </c>
      <c r="LZ110">
        <v>76</v>
      </c>
      <c r="MA110" t="str">
        <f>"xlswrite('G:\Mi unidad\1. PROYECTOS TELLO 2022\SCM SPILL OVERS\outputs\pobreza\criminalidad\1%\simulacion_2\output_tests.xlsx',alpha1_hat_vec_"&amp;LZ110&amp;"','alpha1_hat_vec_"&amp;LZ110&amp;"');"</f>
        <v>xlswrite('G:\Mi unidad\1. PROYECTOS TELLO 2022\SCM SPILL OVERS\outputs\pobreza\criminalidad\1%\simulacion_2\output_tests.xlsx',alpha1_hat_vec_76','alpha1_hat_vec_76');</v>
      </c>
    </row>
    <row r="111" spans="64:339" x14ac:dyDescent="0.3">
      <c r="BL111">
        <v>76</v>
      </c>
      <c r="BR111">
        <v>76</v>
      </c>
      <c r="BS111" s="1" t="str">
        <f>"A_"&amp;BR107&amp;"(:,ind_"&amp;BR107&amp;" == 0) = [];"</f>
        <v>A_76(:,ind_76 == 0) = [];</v>
      </c>
      <c r="BX111">
        <v>76</v>
      </c>
      <c r="BY111" s="1" t="str">
        <f>"A_"&amp;BX107&amp;"(:,ind_"&amp;BX107&amp;" == 0) = [];"</f>
        <v>A_76(:,ind_76 == 0) = [];</v>
      </c>
      <c r="CD111">
        <v>76</v>
      </c>
      <c r="CE111" s="1" t="str">
        <f>"A_"&amp;CD107&amp;"(:,ind_"&amp;CD107&amp;" == 0) = [];"</f>
        <v>A_76(:,ind_76 == 0) = [];</v>
      </c>
      <c r="CJ111">
        <v>76</v>
      </c>
      <c r="CK111" s="1" t="str">
        <f>"A_"&amp;CJ107&amp;"(:,ind_"&amp;CJ107&amp;" == 0) = [];"</f>
        <v>A_76(:,ind_76 == 0) = [];</v>
      </c>
      <c r="CQ111">
        <v>76</v>
      </c>
      <c r="CR111" t="s">
        <v>284</v>
      </c>
      <c r="CV111">
        <v>76</v>
      </c>
      <c r="CW111" t="s">
        <v>285</v>
      </c>
      <c r="DA111">
        <v>76</v>
      </c>
      <c r="DB111" t="s">
        <v>285</v>
      </c>
      <c r="DF111">
        <v>76</v>
      </c>
      <c r="DG111" t="s">
        <v>285</v>
      </c>
      <c r="EA111">
        <v>44</v>
      </c>
      <c r="EB111" s="1" t="str">
        <f>"alpha1_hat_vec_"&amp;EA111&amp;"(s) = alpha_hat_"&amp;EA111&amp;"(1);"</f>
        <v>alpha1_hat_vec_44(s) = alpha_hat_44(1);</v>
      </c>
      <c r="EZ111" s="1" t="str">
        <f>"xlswrite('G:\Mi unidad\1. PROYECTOS TELLO 2022\SCM SPILL OVERS\outputs\pobreza\distancia_centro_salud\1%\simulacion_2\synthetic_control_spillover_outputs.xlsx',synthetic_control_sp_"&amp;$A52&amp;","&amp;$A52&amp;")"</f>
        <v>xlswrite('G:\Mi unidad\1. PROYECTOS TELLO 2022\SCM SPILL OVERS\outputs\pobreza\distancia_centro_salud\1%\simulacion_2\synthetic_control_spillover_outputs.xlsx',synthetic_control_sp_149,149)</v>
      </c>
      <c r="FG111" s="1" t="str">
        <f>"xlswrite('G:\Mi unidad\1. PROYECTOS TELLO 2022\SCM SPILL OVERS\outputs\pobreza\informalidad\1%\simulacion_2\synthetic_control_spillover_outputs.xlsx',synthetic_control_sp_"&amp;$A52&amp;","&amp;$A52&amp;")"</f>
        <v>xlswrite('G:\Mi unidad\1. PROYECTOS TELLO 2022\SCM SPILL OVERS\outputs\pobreza\informalidad\1%\simulacion_2\synthetic_control_spillover_outputs.xlsx',synthetic_control_sp_149,149)</v>
      </c>
      <c r="FM111" s="1" t="str">
        <f>"xlswrite('G:\Mi unidad\1. PROYECTOS TELLO 2022\SCM SPILL OVERS\outputs\pobreza\densidad\1%\simulacion_2\synthetic_control_spillover_outputs.xlsx',synthetic_control_sp_"&amp;$A52&amp;","&amp;$A52&amp;")"</f>
        <v>xlswrite('G:\Mi unidad\1. PROYECTOS TELLO 2022\SCM SPILL OVERS\outputs\pobreza\densidad\1%\simulacion_2\synthetic_control_spillover_outputs.xlsx',synthetic_control_sp_149,149)</v>
      </c>
      <c r="FT111" s="1" t="str">
        <f>"xlswrite('G:\Mi unidad\1. PROYECTOS TELLO 2022\SCM SPILL OVERS\outputs\pobreza\bajo_niv_educ\1%\simulacion_2\synthetic_control_spillover_outputs.xlsx',synthetic_control_sp_"&amp;$A52&amp;","&amp;$A52&amp;")"</f>
        <v>xlswrite('G:\Mi unidad\1. PROYECTOS TELLO 2022\SCM SPILL OVERS\outputs\pobreza\bajo_niv_educ\1%\simulacion_2\synthetic_control_spillover_outputs.xlsx',synthetic_control_sp_149,149)</v>
      </c>
      <c r="FZ111" s="1" t="str">
        <f>"xlswrite('G:\Mi unidad\1. PROYECTOS TELLO 2022\SCM SPILL OVERS\outputs\pobreza\bajo_ingreso\1%\simulacion_2\synthetic_control_spillover_outputs.xlsx',synthetic_control_sp_"&amp;$A52&amp;","&amp;$A52&amp;")"</f>
        <v>xlswrite('G:\Mi unidad\1. PROYECTOS TELLO 2022\SCM SPILL OVERS\outputs\pobreza\bajo_ingreso\1%\simulacion_2\synthetic_control_spillover_outputs.xlsx',synthetic_control_sp_149,149)</v>
      </c>
      <c r="GF111" s="1" t="str">
        <f>"xlswrite('G:\Mi unidad\1. PROYECTOS TELLO 2022\SCM SPILL OVERS\outputs\pobreza\densidad_g\1%\simulacion_2\synthetic_control_spillover_outputs.xlsx',synthetic_control_sp_"&amp;$A52&amp;","&amp;$A52&amp;")"</f>
        <v>xlswrite('G:\Mi unidad\1. PROYECTOS TELLO 2022\SCM SPILL OVERS\outputs\pobreza\densidad_g\1%\simulacion_2\synthetic_control_spillover_outputs.xlsx',synthetic_control_sp_149,149)</v>
      </c>
      <c r="GN111" s="1" t="str">
        <f>"xlswrite('G:\Mi unidad\1. PROYECTOS TELLO 2022\SCM SPILL OVERS\outputs\pobreza\alimentos\1%\simulacion_2\synthetic_control_spillover_outputs.xlsx',synthetic_control_sp_"&amp;$A52&amp;","&amp;$A52&amp;");"</f>
        <v>xlswrite('G:\Mi unidad\1. PROYECTOS TELLO 2022\SCM SPILL OVERS\outputs\pobreza\alimentos\1%\simulacion_2\synthetic_control_spillover_outputs.xlsx',synthetic_control_sp_149,149);</v>
      </c>
      <c r="GU111" s="1" t="str">
        <f>"xlswrite('G:\Mi unidad\1. PROYECTOS TELLO 2022\SCM SPILL OVERS\outputs\pobreza\jefe_hogar\1%\simulacion_2\synthetic_control_spillover_outputs.xlsx',synthetic_control_sp_"&amp;$A52&amp;","&amp;$A52&amp;");"</f>
        <v>xlswrite('G:\Mi unidad\1. PROYECTOS TELLO 2022\SCM SPILL OVERS\outputs\pobreza\jefe_hogar\1%\simulacion_2\synthetic_control_spillover_outputs.xlsx',synthetic_control_sp_149,149);</v>
      </c>
      <c r="HA111" s="1" t="str">
        <f>"xlswrite('G:\Mi unidad\1. PROYECTOS TELLO 2022\SCM SPILL OVERS\outputs\pobreza\mujeres\1%\simulacion_2\synthetic_control_spillover_outputs.xlsx',synthetic_control_sp_"&amp;$A52&amp;","&amp;$A52&amp;");"</f>
        <v>xlswrite('G:\Mi unidad\1. PROYECTOS TELLO 2022\SCM SPILL OVERS\outputs\pobreza\mujeres\1%\simulacion_2\synthetic_control_spillover_outputs.xlsx',synthetic_control_sp_149,149);</v>
      </c>
      <c r="HG111" s="1" t="str">
        <f>"xlswrite('G:\Mi unidad\1. PROYECTOS TELLO 2022\SCM SPILL OVERS\outputs\pobreza\criminalidad\1%\simulacion_2\synthetic_control_spillover_outputs.xlsx',synthetic_control_sp_"&amp;$A52&amp;","&amp;$A52&amp;");"</f>
        <v>xlswrite('G:\Mi unidad\1. PROYECTOS TELLO 2022\SCM SPILL OVERS\outputs\pobreza\criminalidad\1%\simulacion_2\synthetic_control_spillover_outputs.xlsx',synthetic_control_sp_149,149);</v>
      </c>
      <c r="HN111">
        <v>42</v>
      </c>
      <c r="HO111" t="str">
        <f>"p_value_vec_"&amp;HN111&amp;" = zeros(1,S);"</f>
        <v>p_value_vec_42 = zeros(1,S);</v>
      </c>
      <c r="HU111">
        <v>66</v>
      </c>
      <c r="HV111" t="str">
        <f>"spillover_test_"&amp;HU111&amp;" = zeros(1,S);"</f>
        <v>spillover_test_66 = zeros(1,S);</v>
      </c>
      <c r="IB111">
        <v>76</v>
      </c>
      <c r="IC111" t="str">
        <f>"xlswrite('G:\Mi unidad\1. PROYECTOS TELLO 2022\SCM SPILL OVERS\outputs\pobreza\bajo_niv_educ\1%\simulacion_2\output_tests.xlsx',spillover_test_"&amp;IB111&amp;"','sp_test_"&amp;IB111&amp;"');"</f>
        <v>xlswrite('G:\Mi unidad\1. PROYECTOS TELLO 2022\SCM SPILL OVERS\outputs\pobreza\bajo_niv_educ\1%\simulacion_2\output_tests.xlsx',spillover_test_76','sp_test_76');</v>
      </c>
      <c r="IP111">
        <v>76</v>
      </c>
      <c r="IQ111" t="str">
        <f>"xlswrite('G:\Mi unidad\1. PROYECTOS TELLO 2022\SCM SPILL OVERS\outputs\pobreza\bajo_ingreso\1%\simulacion_2\output_tests.xlsx',spillover_test_"&amp;IP111&amp;"','sp_test_"&amp;IP111&amp;"');"</f>
        <v>xlswrite('G:\Mi unidad\1. PROYECTOS TELLO 2022\SCM SPILL OVERS\outputs\pobreza\bajo_ingreso\1%\simulacion_2\output_tests.xlsx',spillover_test_76','sp_test_76');</v>
      </c>
      <c r="JB111">
        <v>76</v>
      </c>
      <c r="JC111" t="str">
        <f>"xlswrite('G:\Mi unidad\1. PROYECTOS TELLO 2022\SCM SPILL OVERS\outputs\pobreza\densidad\1%\simulacion_2\output_tests.xlsx',spillover_test_"&amp;JB111&amp;"','sp_test_"&amp;JB111&amp;"');"</f>
        <v>xlswrite('G:\Mi unidad\1. PROYECTOS TELLO 2022\SCM SPILL OVERS\outputs\pobreza\densidad\1%\simulacion_2\output_tests.xlsx',spillover_test_76','sp_test_76');</v>
      </c>
      <c r="JN111">
        <v>76</v>
      </c>
      <c r="JO111" t="str">
        <f>"xlswrite('G:\Mi unidad\1. PROYECTOS TELLO 2022\SCM SPILL OVERS\outputs\pobreza\densidad_g\1%\simulacion_2\output_tests.xlsx',spillover_test_"&amp;JN111&amp;"','sp_test_"&amp;JN111&amp;"');"</f>
        <v>xlswrite('G:\Mi unidad\1. PROYECTOS TELLO 2022\SCM SPILL OVERS\outputs\pobreza\densidad_g\1%\simulacion_2\output_tests.xlsx',spillover_test_76','sp_test_76');</v>
      </c>
      <c r="JZ111">
        <v>76</v>
      </c>
      <c r="KA111" t="str">
        <f>"xlswrite('G:\Mi unidad\1. PROYECTOS TELLO 2022\SCM SPILL OVERS\outputs\pobreza\distancia_centro_salud\1%\simulacion_2\output_tests.xlsx',spillover_test_"&amp;JZ111&amp;"','sp_test_"&amp;JZ111&amp;"');"</f>
        <v>xlswrite('G:\Mi unidad\1. PROYECTOS TELLO 2022\SCM SPILL OVERS\outputs\pobreza\distancia_centro_salud\1%\simulacion_2\output_tests.xlsx',spillover_test_76','sp_test_76');</v>
      </c>
      <c r="KM111">
        <v>76</v>
      </c>
      <c r="KN111" t="str">
        <f>"xlswrite('G:\Mi unidad\1. PROYECTOS TELLO 2022\SCM SPILL OVERS\outputs\pobreza\informalidad\1%\simulacion_2\output_tests.xlsx',spillover_test_"&amp;KM111&amp;"','sp_test_"&amp;KM111&amp;"');"</f>
        <v>xlswrite('G:\Mi unidad\1. PROYECTOS TELLO 2022\SCM SPILL OVERS\outputs\pobreza\informalidad\1%\simulacion_2\output_tests.xlsx',spillover_test_76','sp_test_76');</v>
      </c>
      <c r="KZ111">
        <v>76</v>
      </c>
      <c r="LA111" t="str">
        <f>"xlswrite('G:\Mi unidad\1. PROYECTOS TELLO 2022\SCM SPILL OVERS\outputs\pobreza\alimentos\1%\simulacion_2\output_tests.xlsx',spillover_test_"&amp;KZ111&amp;"','sp_test_"&amp;KZ111&amp;"');"</f>
        <v>xlswrite('G:\Mi unidad\1. PROYECTOS TELLO 2022\SCM SPILL OVERS\outputs\pobreza\alimentos\1%\simulacion_2\output_tests.xlsx',spillover_test_76','sp_test_76');</v>
      </c>
      <c r="LG111">
        <v>76</v>
      </c>
      <c r="LH111" t="str">
        <f>"xlswrite('G:\Mi unidad\1. PROYECTOS TELLO 2022\SCM SPILL OVERS\outputs\pobreza\jefe_hogar\1%\simulacion_2\output_tests.xlsx',spillover_test_"&amp;LG111&amp;"','sp_test_"&amp;LG111&amp;"');"</f>
        <v>xlswrite('G:\Mi unidad\1. PROYECTOS TELLO 2022\SCM SPILL OVERS\outputs\pobreza\jefe_hogar\1%\simulacion_2\output_tests.xlsx',spillover_test_76','sp_test_76');</v>
      </c>
      <c r="LN111">
        <v>76</v>
      </c>
      <c r="LO111" t="str">
        <f>"xlswrite('G:\Mi unidad\1. PROYECTOS TELLO 2022\SCM SPILL OVERS\outputs\pobreza\mujeres\1%\simulacion_2\output_tests.xlsx',spillover_test_"&amp;LN111&amp;"','sp_test_"&amp;LN111&amp;"');"</f>
        <v>xlswrite('G:\Mi unidad\1. PROYECTOS TELLO 2022\SCM SPILL OVERS\outputs\pobreza\mujeres\1%\simulacion_2\output_tests.xlsx',spillover_test_76','sp_test_76');</v>
      </c>
      <c r="LZ111">
        <v>76</v>
      </c>
      <c r="MA111" t="str">
        <f>"xlswrite('G:\Mi unidad\1. PROYECTOS TELLO 2022\SCM SPILL OVERS\outputs\pobreza\criminalidad\1%\simulacion_2\output_tests.xlsx',spillover_test_"&amp;LZ111&amp;"','sp_test_"&amp;LZ111&amp;"');"</f>
        <v>xlswrite('G:\Mi unidad\1. PROYECTOS TELLO 2022\SCM SPILL OVERS\outputs\pobreza\criminalidad\1%\simulacion_2\output_tests.xlsx',spillover_test_76','sp_test_76');</v>
      </c>
    </row>
    <row r="112" spans="64:339" x14ac:dyDescent="0.3">
      <c r="BL112">
        <v>77</v>
      </c>
      <c r="BM112" s="1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283</v>
      </c>
      <c r="CV112">
        <v>77</v>
      </c>
      <c r="CW112" t="s">
        <v>286</v>
      </c>
      <c r="DA112">
        <v>77</v>
      </c>
      <c r="DB112" t="s">
        <v>286</v>
      </c>
      <c r="DF112">
        <v>77</v>
      </c>
      <c r="DG112" t="s">
        <v>286</v>
      </c>
      <c r="EA112">
        <v>44</v>
      </c>
      <c r="EB112" s="1" t="str">
        <f>"synthetic_control_sp_"&amp;EA112&amp;"(T+s) = Y_"&amp;EA112&amp;"(1,T+s)-alpha1_hat_vec_"&amp;EA112&amp;"(s);"</f>
        <v>synthetic_control_sp_44(T+s) = Y_44(1,T+s)-alpha1_hat_vec_44(s);</v>
      </c>
      <c r="EZ112" s="1" t="str">
        <f>"xlswrite('G:\Mi unidad\1. PROYECTOS TELLO 2022\SCM SPILL OVERS\outputs\pobreza\distancia_centro_salud\1%\simulacion_2\synthetic_control_spillover_outputs.xlsx',synthetic_control_sp_"&amp;$A53&amp;","&amp;$A53&amp;")"</f>
        <v>xlswrite('G:\Mi unidad\1. PROYECTOS TELLO 2022\SCM SPILL OVERS\outputs\pobreza\distancia_centro_salud\1%\simulacion_2\synthetic_control_spillover_outputs.xlsx',synthetic_control_sp_150,150)</v>
      </c>
      <c r="FG112" s="1" t="str">
        <f>"xlswrite('G:\Mi unidad\1. PROYECTOS TELLO 2022\SCM SPILL OVERS\outputs\pobreza\informalidad\1%\simulacion_2\synthetic_control_spillover_outputs.xlsx',synthetic_control_sp_"&amp;$A53&amp;","&amp;$A53&amp;")"</f>
        <v>xlswrite('G:\Mi unidad\1. PROYECTOS TELLO 2022\SCM SPILL OVERS\outputs\pobreza\informalidad\1%\simulacion_2\synthetic_control_spillover_outputs.xlsx',synthetic_control_sp_150,150)</v>
      </c>
      <c r="FM112" s="1" t="str">
        <f>"xlswrite('G:\Mi unidad\1. PROYECTOS TELLO 2022\SCM SPILL OVERS\outputs\pobreza\densidad\1%\simulacion_2\synthetic_control_spillover_outputs.xlsx',synthetic_control_sp_"&amp;$A53&amp;","&amp;$A53&amp;")"</f>
        <v>xlswrite('G:\Mi unidad\1. PROYECTOS TELLO 2022\SCM SPILL OVERS\outputs\pobreza\densidad\1%\simulacion_2\synthetic_control_spillover_outputs.xlsx',synthetic_control_sp_150,150)</v>
      </c>
      <c r="FT112" s="1" t="str">
        <f>"xlswrite('G:\Mi unidad\1. PROYECTOS TELLO 2022\SCM SPILL OVERS\outputs\pobreza\bajo_niv_educ\1%\simulacion_2\synthetic_control_spillover_outputs.xlsx',synthetic_control_sp_"&amp;$A53&amp;","&amp;$A53&amp;")"</f>
        <v>xlswrite('G:\Mi unidad\1. PROYECTOS TELLO 2022\SCM SPILL OVERS\outputs\pobreza\bajo_niv_educ\1%\simulacion_2\synthetic_control_spillover_outputs.xlsx',synthetic_control_sp_150,150)</v>
      </c>
      <c r="FZ112" s="1" t="str">
        <f>"xlswrite('G:\Mi unidad\1. PROYECTOS TELLO 2022\SCM SPILL OVERS\outputs\pobreza\bajo_ingreso\1%\simulacion_2\synthetic_control_spillover_outputs.xlsx',synthetic_control_sp_"&amp;$A53&amp;","&amp;$A53&amp;")"</f>
        <v>xlswrite('G:\Mi unidad\1. PROYECTOS TELLO 2022\SCM SPILL OVERS\outputs\pobreza\bajo_ingreso\1%\simulacion_2\synthetic_control_spillover_outputs.xlsx',synthetic_control_sp_150,150)</v>
      </c>
      <c r="GF112" s="1" t="str">
        <f>"xlswrite('G:\Mi unidad\1. PROYECTOS TELLO 2022\SCM SPILL OVERS\outputs\pobreza\densidad_g\1%\simulacion_2\synthetic_control_spillover_outputs.xlsx',synthetic_control_sp_"&amp;$A53&amp;","&amp;$A53&amp;")"</f>
        <v>xlswrite('G:\Mi unidad\1. PROYECTOS TELLO 2022\SCM SPILL OVERS\outputs\pobreza\densidad_g\1%\simulacion_2\synthetic_control_spillover_outputs.xlsx',synthetic_control_sp_150,150)</v>
      </c>
      <c r="GN112" s="1" t="str">
        <f>"xlswrite('G:\Mi unidad\1. PROYECTOS TELLO 2022\SCM SPILL OVERS\outputs\pobreza\alimentos\1%\simulacion_2\synthetic_control_spillover_outputs.xlsx',synthetic_control_sp_"&amp;$A53&amp;","&amp;$A53&amp;");"</f>
        <v>xlswrite('G:\Mi unidad\1. PROYECTOS TELLO 2022\SCM SPILL OVERS\outputs\pobreza\alimentos\1%\simulacion_2\synthetic_control_spillover_outputs.xlsx',synthetic_control_sp_150,150);</v>
      </c>
      <c r="GU112" s="1" t="str">
        <f>"xlswrite('G:\Mi unidad\1. PROYECTOS TELLO 2022\SCM SPILL OVERS\outputs\pobreza\jefe_hogar\1%\simulacion_2\synthetic_control_spillover_outputs.xlsx',synthetic_control_sp_"&amp;$A53&amp;","&amp;$A53&amp;");"</f>
        <v>xlswrite('G:\Mi unidad\1. PROYECTOS TELLO 2022\SCM SPILL OVERS\outputs\pobreza\jefe_hogar\1%\simulacion_2\synthetic_control_spillover_outputs.xlsx',synthetic_control_sp_150,150);</v>
      </c>
      <c r="HA112" s="1" t="str">
        <f>"xlswrite('G:\Mi unidad\1. PROYECTOS TELLO 2022\SCM SPILL OVERS\outputs\pobreza\mujeres\1%\simulacion_2\synthetic_control_spillover_outputs.xlsx',synthetic_control_sp_"&amp;$A53&amp;","&amp;$A53&amp;");"</f>
        <v>xlswrite('G:\Mi unidad\1. PROYECTOS TELLO 2022\SCM SPILL OVERS\outputs\pobreza\mujeres\1%\simulacion_2\synthetic_control_spillover_outputs.xlsx',synthetic_control_sp_150,150);</v>
      </c>
      <c r="HG112" s="1" t="str">
        <f>"xlswrite('G:\Mi unidad\1. PROYECTOS TELLO 2022\SCM SPILL OVERS\outputs\pobreza\criminalidad\1%\simulacion_2\synthetic_control_spillover_outputs.xlsx',synthetic_control_sp_"&amp;$A53&amp;","&amp;$A53&amp;");"</f>
        <v>xlswrite('G:\Mi unidad\1. PROYECTOS TELLO 2022\SCM SPILL OVERS\outputs\pobreza\criminalidad\1%\simulacion_2\synthetic_control_spillover_outputs.xlsx',synthetic_control_sp_150,150);</v>
      </c>
      <c r="HN112">
        <v>42</v>
      </c>
      <c r="HO112" t="str">
        <f>"lb_vec_"&amp;HN112&amp;" = zeros(1,S);"</f>
        <v>lb_vec_42 = zeros(1,S);</v>
      </c>
      <c r="HU112">
        <v>66</v>
      </c>
      <c r="HV112" t="s">
        <v>35</v>
      </c>
      <c r="IB112">
        <v>77</v>
      </c>
      <c r="IC112" t="str">
        <f>"xlswrite('G:\Mi unidad\1. PROYECTOS TELLO 2022\SCM SPILL OVERS\outputs\pobreza\bajo_niv_educ\1%\simulacion_2\output_tests.xlsx',lb_vec_"&amp;IB112&amp;"','lb_vec_"&amp;IB112&amp;"');"</f>
        <v>xlswrite('G:\Mi unidad\1. PROYECTOS TELLO 2022\SCM SPILL OVERS\outputs\pobreza\bajo_niv_educ\1%\simulacion_2\output_tests.xlsx',lb_vec_77','lb_vec_77');</v>
      </c>
      <c r="IP112">
        <v>77</v>
      </c>
      <c r="IQ112" t="str">
        <f>"xlswrite('G:\Mi unidad\1. PROYECTOS TELLO 2022\SCM SPILL OVERS\outputs\pobreza\bajo_ingreso\1%\simulacion_2\output_tests.xlsx',lb_vec_"&amp;IP112&amp;"','lb_vec_"&amp;IP112&amp;"');"</f>
        <v>xlswrite('G:\Mi unidad\1. PROYECTOS TELLO 2022\SCM SPILL OVERS\outputs\pobreza\bajo_ingreso\1%\simulacion_2\output_tests.xlsx',lb_vec_77','lb_vec_77');</v>
      </c>
      <c r="JB112">
        <v>77</v>
      </c>
      <c r="JC112" t="str">
        <f>"xlswrite('G:\Mi unidad\1. PROYECTOS TELLO 2022\SCM SPILL OVERS\outputs\pobreza\densidad\1%\simulacion_2\output_tests.xlsx',lb_vec_"&amp;JB112&amp;"','lb_vec_"&amp;JB112&amp;"');"</f>
        <v>xlswrite('G:\Mi unidad\1. PROYECTOS TELLO 2022\SCM SPILL OVERS\outputs\pobreza\densidad\1%\simulacion_2\output_tests.xlsx',lb_vec_77','lb_vec_77');</v>
      </c>
      <c r="JN112">
        <v>77</v>
      </c>
      <c r="JO112" t="str">
        <f>"xlswrite('G:\Mi unidad\1. PROYECTOS TELLO 2022\SCM SPILL OVERS\outputs\pobreza\densidad_g\1%\simulacion_2\output_tests.xlsx',lb_vec_"&amp;JN112&amp;"','lb_vec_"&amp;JN112&amp;"');"</f>
        <v>xlswrite('G:\Mi unidad\1. PROYECTOS TELLO 2022\SCM SPILL OVERS\outputs\pobreza\densidad_g\1%\simulacion_2\output_tests.xlsx',lb_vec_77','lb_vec_77');</v>
      </c>
      <c r="JZ112">
        <v>77</v>
      </c>
      <c r="KA112" t="str">
        <f>"xlswrite('G:\Mi unidad\1. PROYECTOS TELLO 2022\SCM SPILL OVERS\outputs\pobreza\distancia_centro_salud\1%\simulacion_2\output_tests.xlsx',lb_vec_"&amp;JZ112&amp;"','lb_vec_"&amp;JZ112&amp;"');"</f>
        <v>xlswrite('G:\Mi unidad\1. PROYECTOS TELLO 2022\SCM SPILL OVERS\outputs\pobreza\distancia_centro_salud\1%\simulacion_2\output_tests.xlsx',lb_vec_77','lb_vec_77');</v>
      </c>
      <c r="KM112">
        <v>77</v>
      </c>
      <c r="KN112" t="str">
        <f>"xlswrite('G:\Mi unidad\1. PROYECTOS TELLO 2022\SCM SPILL OVERS\outputs\pobreza\informalidad\1%\simulacion_2\output_tests.xlsx',lb_vec_"&amp;KM112&amp;"','lb_vec_"&amp;KM112&amp;"');"</f>
        <v>xlswrite('G:\Mi unidad\1. PROYECTOS TELLO 2022\SCM SPILL OVERS\outputs\pobreza\informalidad\1%\simulacion_2\output_tests.xlsx',lb_vec_77','lb_vec_77');</v>
      </c>
      <c r="KZ112">
        <v>77</v>
      </c>
      <c r="LA112" t="str">
        <f>"xlswrite('G:\Mi unidad\1. PROYECTOS TELLO 2022\SCM SPILL OVERS\outputs\pobreza\alimentos\1%\simulacion_2\output_tests.xlsx',lb_vec_"&amp;KZ112&amp;"','lb_vec_"&amp;KZ112&amp;"');"</f>
        <v>xlswrite('G:\Mi unidad\1. PROYECTOS TELLO 2022\SCM SPILL OVERS\outputs\pobreza\alimentos\1%\simulacion_2\output_tests.xlsx',lb_vec_77','lb_vec_77');</v>
      </c>
      <c r="LG112">
        <v>77</v>
      </c>
      <c r="LH112" t="str">
        <f>"xlswrite('G:\Mi unidad\1. PROYECTOS TELLO 2022\SCM SPILL OVERS\outputs\pobreza\jefe_hogar\1%\simulacion_2\output_tests.xlsx',lb_vec_"&amp;LG112&amp;"','lb_vec_"&amp;LG112&amp;"');"</f>
        <v>xlswrite('G:\Mi unidad\1. PROYECTOS TELLO 2022\SCM SPILL OVERS\outputs\pobreza\jefe_hogar\1%\simulacion_2\output_tests.xlsx',lb_vec_77','lb_vec_77');</v>
      </c>
      <c r="LN112">
        <v>77</v>
      </c>
      <c r="LO112" t="str">
        <f>"xlswrite('G:\Mi unidad\1. PROYECTOS TELLO 2022\SCM SPILL OVERS\outputs\pobreza\mujeres\1%\simulacion_2\output_tests.xlsx',lb_vec_"&amp;LN112&amp;"','lb_vec_"&amp;LN112&amp;"');"</f>
        <v>xlswrite('G:\Mi unidad\1. PROYECTOS TELLO 2022\SCM SPILL OVERS\outputs\pobreza\mujeres\1%\simulacion_2\output_tests.xlsx',lb_vec_77','lb_vec_77');</v>
      </c>
      <c r="LZ112">
        <v>77</v>
      </c>
      <c r="MA112" t="str">
        <f>"xlswrite('G:\Mi unidad\1. PROYECTOS TELLO 2022\SCM SPILL OVERS\outputs\pobreza\criminalidad\1%\simulacion_2\output_tests.xlsx',lb_vec_"&amp;LZ112&amp;"','lb_vec_"&amp;LZ112&amp;"');"</f>
        <v>xlswrite('G:\Mi unidad\1. PROYECTOS TELLO 2022\SCM SPILL OVERS\outputs\pobreza\criminalidad\1%\simulacion_2\output_tests.xlsx',lb_vec_77','lb_vec_77');</v>
      </c>
    </row>
    <row r="113" spans="64:339" x14ac:dyDescent="0.3">
      <c r="BL113">
        <v>77</v>
      </c>
      <c r="BM113" s="1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285</v>
      </c>
      <c r="CV113">
        <v>77</v>
      </c>
      <c r="CW113" t="s">
        <v>287</v>
      </c>
      <c r="DA113">
        <v>77</v>
      </c>
      <c r="DB113" t="s">
        <v>287</v>
      </c>
      <c r="DF113">
        <v>77</v>
      </c>
      <c r="DG113" t="s">
        <v>287</v>
      </c>
      <c r="EA113">
        <v>44</v>
      </c>
      <c r="EB113" s="3" t="s">
        <v>18</v>
      </c>
      <c r="EZ113" s="1" t="str">
        <f>"xlswrite('G:\Mi unidad\1. PROYECTOS TELLO 2022\SCM SPILL OVERS\outputs\pobreza\distancia_centro_salud\1%\simulacion_2\synthetic_control_spillover_outputs.xlsx',synthetic_control_sp_"&amp;$A54&amp;","&amp;$A54&amp;")"</f>
        <v>xlswrite('G:\Mi unidad\1. PROYECTOS TELLO 2022\SCM SPILL OVERS\outputs\pobreza\distancia_centro_salud\1%\simulacion_2\synthetic_control_spillover_outputs.xlsx',synthetic_control_sp_152,152)</v>
      </c>
      <c r="FG113" s="1" t="str">
        <f>"xlswrite('G:\Mi unidad\1. PROYECTOS TELLO 2022\SCM SPILL OVERS\outputs\pobreza\informalidad\1%\simulacion_2\synthetic_control_spillover_outputs.xlsx',synthetic_control_sp_"&amp;$A54&amp;","&amp;$A54&amp;")"</f>
        <v>xlswrite('G:\Mi unidad\1. PROYECTOS TELLO 2022\SCM SPILL OVERS\outputs\pobreza\informalidad\1%\simulacion_2\synthetic_control_spillover_outputs.xlsx',synthetic_control_sp_152,152)</v>
      </c>
      <c r="FM113" s="1" t="str">
        <f>"xlswrite('G:\Mi unidad\1. PROYECTOS TELLO 2022\SCM SPILL OVERS\outputs\pobreza\densidad\1%\simulacion_2\synthetic_control_spillover_outputs.xlsx',synthetic_control_sp_"&amp;$A54&amp;","&amp;$A54&amp;")"</f>
        <v>xlswrite('G:\Mi unidad\1. PROYECTOS TELLO 2022\SCM SPILL OVERS\outputs\pobreza\densidad\1%\simulacion_2\synthetic_control_spillover_outputs.xlsx',synthetic_control_sp_152,152)</v>
      </c>
      <c r="FT113" s="1" t="str">
        <f>"xlswrite('G:\Mi unidad\1. PROYECTOS TELLO 2022\SCM SPILL OVERS\outputs\pobreza\bajo_niv_educ\1%\simulacion_2\synthetic_control_spillover_outputs.xlsx',synthetic_control_sp_"&amp;$A54&amp;","&amp;$A54&amp;")"</f>
        <v>xlswrite('G:\Mi unidad\1. PROYECTOS TELLO 2022\SCM SPILL OVERS\outputs\pobreza\bajo_niv_educ\1%\simulacion_2\synthetic_control_spillover_outputs.xlsx',synthetic_control_sp_152,152)</v>
      </c>
      <c r="FZ113" s="1" t="str">
        <f>"xlswrite('G:\Mi unidad\1. PROYECTOS TELLO 2022\SCM SPILL OVERS\outputs\pobreza\bajo_ingreso\1%\simulacion_2\synthetic_control_spillover_outputs.xlsx',synthetic_control_sp_"&amp;$A54&amp;","&amp;$A54&amp;")"</f>
        <v>xlswrite('G:\Mi unidad\1. PROYECTOS TELLO 2022\SCM SPILL OVERS\outputs\pobreza\bajo_ingreso\1%\simulacion_2\synthetic_control_spillover_outputs.xlsx',synthetic_control_sp_152,152)</v>
      </c>
      <c r="GF113" s="1" t="str">
        <f>"xlswrite('G:\Mi unidad\1. PROYECTOS TELLO 2022\SCM SPILL OVERS\outputs\pobreza\densidad_g\1%\simulacion_2\synthetic_control_spillover_outputs.xlsx',synthetic_control_sp_"&amp;$A54&amp;","&amp;$A54&amp;")"</f>
        <v>xlswrite('G:\Mi unidad\1. PROYECTOS TELLO 2022\SCM SPILL OVERS\outputs\pobreza\densidad_g\1%\simulacion_2\synthetic_control_spillover_outputs.xlsx',synthetic_control_sp_152,152)</v>
      </c>
      <c r="GN113" s="1" t="str">
        <f>"xlswrite('G:\Mi unidad\1. PROYECTOS TELLO 2022\SCM SPILL OVERS\outputs\pobreza\alimentos\1%\simulacion_2\synthetic_control_spillover_outputs.xlsx',synthetic_control_sp_"&amp;$A54&amp;","&amp;$A54&amp;");"</f>
        <v>xlswrite('G:\Mi unidad\1. PROYECTOS TELLO 2022\SCM SPILL OVERS\outputs\pobreza\alimentos\1%\simulacion_2\synthetic_control_spillover_outputs.xlsx',synthetic_control_sp_152,152);</v>
      </c>
      <c r="GU113" s="1" t="str">
        <f>"xlswrite('G:\Mi unidad\1. PROYECTOS TELLO 2022\SCM SPILL OVERS\outputs\pobreza\jefe_hogar\1%\simulacion_2\synthetic_control_spillover_outputs.xlsx',synthetic_control_sp_"&amp;$A54&amp;","&amp;$A54&amp;");"</f>
        <v>xlswrite('G:\Mi unidad\1. PROYECTOS TELLO 2022\SCM SPILL OVERS\outputs\pobreza\jefe_hogar\1%\simulacion_2\synthetic_control_spillover_outputs.xlsx',synthetic_control_sp_152,152);</v>
      </c>
      <c r="HA113" s="1" t="str">
        <f>"xlswrite('G:\Mi unidad\1. PROYECTOS TELLO 2022\SCM SPILL OVERS\outputs\pobreza\mujeres\1%\simulacion_2\synthetic_control_spillover_outputs.xlsx',synthetic_control_sp_"&amp;$A54&amp;","&amp;$A54&amp;");"</f>
        <v>xlswrite('G:\Mi unidad\1. PROYECTOS TELLO 2022\SCM SPILL OVERS\outputs\pobreza\mujeres\1%\simulacion_2\synthetic_control_spillover_outputs.xlsx',synthetic_control_sp_152,152);</v>
      </c>
      <c r="HG113" s="1" t="str">
        <f>"xlswrite('G:\Mi unidad\1. PROYECTOS TELLO 2022\SCM SPILL OVERS\outputs\pobreza\criminalidad\1%\simulacion_2\synthetic_control_spillover_outputs.xlsx',synthetic_control_sp_"&amp;$A54&amp;","&amp;$A54&amp;");"</f>
        <v>xlswrite('G:\Mi unidad\1. PROYECTOS TELLO 2022\SCM SPILL OVERS\outputs\pobreza\criminalidad\1%\simulacion_2\synthetic_control_spillover_outputs.xlsx',synthetic_control_sp_152,152);</v>
      </c>
      <c r="HN113">
        <v>42</v>
      </c>
      <c r="HO113" t="str">
        <f>"ub_vec_"&amp;HN113&amp;" = zeros(1,S);"</f>
        <v>ub_vec_42 = zeros(1,S);</v>
      </c>
      <c r="HU113">
        <v>66</v>
      </c>
      <c r="HV113" t="s">
        <v>36</v>
      </c>
      <c r="IB113">
        <v>77</v>
      </c>
      <c r="IC113" t="str">
        <f>"xlswrite('G:\Mi unidad\1. PROYECTOS TELLO 2022\SCM SPILL OVERS\outputs\pobreza\bajo_niv_educ\1%\simulacion_2\output_tests.xlsx',ub_vec_"&amp;IB113&amp;"','ub_vec_"&amp;IB113&amp;"');"</f>
        <v>xlswrite('G:\Mi unidad\1. PROYECTOS TELLO 2022\SCM SPILL OVERS\outputs\pobreza\bajo_niv_educ\1%\simulacion_2\output_tests.xlsx',ub_vec_77','ub_vec_77');</v>
      </c>
      <c r="IP113">
        <v>77</v>
      </c>
      <c r="IQ113" t="str">
        <f>"xlswrite('G:\Mi unidad\1. PROYECTOS TELLO 2022\SCM SPILL OVERS\outputs\pobreza\bajo_ingreso\1%\simulacion_2\output_tests.xlsx',ub_vec_"&amp;IP113&amp;"','ub_vec_"&amp;IP113&amp;"');"</f>
        <v>xlswrite('G:\Mi unidad\1. PROYECTOS TELLO 2022\SCM SPILL OVERS\outputs\pobreza\bajo_ingreso\1%\simulacion_2\output_tests.xlsx',ub_vec_77','ub_vec_77');</v>
      </c>
      <c r="JB113">
        <v>77</v>
      </c>
      <c r="JC113" t="str">
        <f>"xlswrite('G:\Mi unidad\1. PROYECTOS TELLO 2022\SCM SPILL OVERS\outputs\pobreza\densidad\1%\simulacion_2\output_tests.xlsx',ub_vec_"&amp;JB113&amp;"','ub_vec_"&amp;JB113&amp;"');"</f>
        <v>xlswrite('G:\Mi unidad\1. PROYECTOS TELLO 2022\SCM SPILL OVERS\outputs\pobreza\densidad\1%\simulacion_2\output_tests.xlsx',ub_vec_77','ub_vec_77');</v>
      </c>
      <c r="JN113">
        <v>77</v>
      </c>
      <c r="JO113" t="str">
        <f>"xlswrite('G:\Mi unidad\1. PROYECTOS TELLO 2022\SCM SPILL OVERS\outputs\pobreza\densidad_g\1%\simulacion_2\output_tests.xlsx',ub_vec_"&amp;JN113&amp;"','ub_vec_"&amp;JN113&amp;"');"</f>
        <v>xlswrite('G:\Mi unidad\1. PROYECTOS TELLO 2022\SCM SPILL OVERS\outputs\pobreza\densidad_g\1%\simulacion_2\output_tests.xlsx',ub_vec_77','ub_vec_77');</v>
      </c>
      <c r="JZ113">
        <v>77</v>
      </c>
      <c r="KA113" t="str">
        <f>"xlswrite('G:\Mi unidad\1. PROYECTOS TELLO 2022\SCM SPILL OVERS\outputs\pobreza\distancia_centro_salud\1%\simulacion_2\output_tests.xlsx',ub_vec_"&amp;JZ113&amp;"','ub_vec_"&amp;JZ113&amp;"');"</f>
        <v>xlswrite('G:\Mi unidad\1. PROYECTOS TELLO 2022\SCM SPILL OVERS\outputs\pobreza\distancia_centro_salud\1%\simulacion_2\output_tests.xlsx',ub_vec_77','ub_vec_77');</v>
      </c>
      <c r="KM113">
        <v>77</v>
      </c>
      <c r="KN113" t="str">
        <f>"xlswrite('G:\Mi unidad\1. PROYECTOS TELLO 2022\SCM SPILL OVERS\outputs\pobreza\informalidad\1%\simulacion_2\output_tests.xlsx',ub_vec_"&amp;KM113&amp;"','ub_vec_"&amp;KM113&amp;"');"</f>
        <v>xlswrite('G:\Mi unidad\1. PROYECTOS TELLO 2022\SCM SPILL OVERS\outputs\pobreza\informalidad\1%\simulacion_2\output_tests.xlsx',ub_vec_77','ub_vec_77');</v>
      </c>
      <c r="KZ113">
        <v>77</v>
      </c>
      <c r="LA113" t="str">
        <f>"xlswrite('G:\Mi unidad\1. PROYECTOS TELLO 2022\SCM SPILL OVERS\outputs\pobreza\alimentos\1%\simulacion_2\output_tests.xlsx',ub_vec_"&amp;KZ113&amp;"','ub_vec_"&amp;KZ113&amp;"');"</f>
        <v>xlswrite('G:\Mi unidad\1. PROYECTOS TELLO 2022\SCM SPILL OVERS\outputs\pobreza\alimentos\1%\simulacion_2\output_tests.xlsx',ub_vec_77','ub_vec_77');</v>
      </c>
      <c r="LG113">
        <v>77</v>
      </c>
      <c r="LH113" t="str">
        <f>"xlswrite('G:\Mi unidad\1. PROYECTOS TELLO 2022\SCM SPILL OVERS\outputs\pobreza\jefe_hogar\1%\simulacion_2\output_tests.xlsx',ub_vec_"&amp;LG113&amp;"','ub_vec_"&amp;LG113&amp;"');"</f>
        <v>xlswrite('G:\Mi unidad\1. PROYECTOS TELLO 2022\SCM SPILL OVERS\outputs\pobreza\jefe_hogar\1%\simulacion_2\output_tests.xlsx',ub_vec_77','ub_vec_77');</v>
      </c>
      <c r="LN113">
        <v>77</v>
      </c>
      <c r="LO113" t="str">
        <f>"xlswrite('G:\Mi unidad\1. PROYECTOS TELLO 2022\SCM SPILL OVERS\outputs\pobreza\mujeres\1%\simulacion_2\output_tests.xlsx',ub_vec_"&amp;LN113&amp;"','ub_vec_"&amp;LN113&amp;"');"</f>
        <v>xlswrite('G:\Mi unidad\1. PROYECTOS TELLO 2022\SCM SPILL OVERS\outputs\pobreza\mujeres\1%\simulacion_2\output_tests.xlsx',ub_vec_77','ub_vec_77');</v>
      </c>
      <c r="LZ113">
        <v>77</v>
      </c>
      <c r="MA113" t="str">
        <f>"xlswrite('G:\Mi unidad\1. PROYECTOS TELLO 2022\SCM SPILL OVERS\outputs\pobreza\criminalidad\1%\simulacion_2\output_tests.xlsx',ub_vec_"&amp;LZ113&amp;"','ub_vec_"&amp;LZ113&amp;"');"</f>
        <v>xlswrite('G:\Mi unidad\1. PROYECTOS TELLO 2022\SCM SPILL OVERS\outputs\pobreza\criminalidad\1%\simulacion_2\output_tests.xlsx',ub_vec_77','ub_vec_77');</v>
      </c>
    </row>
    <row r="114" spans="64:339" x14ac:dyDescent="0.3">
      <c r="BL114">
        <v>77</v>
      </c>
      <c r="BM114" s="1" t="str">
        <f>"A_"&amp;BL112&amp;"(:,ind_"&amp;BL112&amp;" == 0) = [];"</f>
        <v>A_77(:,ind_77 == 0) = [];</v>
      </c>
      <c r="BR114">
        <v>77</v>
      </c>
      <c r="BS114" s="1" t="str">
        <f>"ind_"&amp;BR112&amp;" = xlsread('spillover_bajo_niv_educ_"&amp;BR112&amp;".xlsx')"</f>
        <v>ind_77 = xlsread('spillover_bajo_niv_educ_77.xlsx')</v>
      </c>
      <c r="BX114">
        <v>77</v>
      </c>
      <c r="BY114" s="1" t="str">
        <f>"ind_"&amp;BX112&amp;" = xlsread('spillover_bajo_ingreso_"&amp;BX112&amp;".xlsx')"</f>
        <v>ind_77 = xlsread('spillover_bajo_ingreso_77.xlsx')</v>
      </c>
      <c r="CD114">
        <v>77</v>
      </c>
      <c r="CE114" s="1" t="str">
        <f>"ind_"&amp;CD112&amp;" = xlsread('spillover_densidad_"&amp;CD112&amp;".xlsx')"</f>
        <v>ind_77 = xlsread('spillover_densidad_77.xlsx')</v>
      </c>
      <c r="CJ114">
        <v>77</v>
      </c>
      <c r="CK114" s="1" t="str">
        <f>"ind_"&amp;CJ112&amp;" = xlsread('spillover_tiempo_cs_"&amp;CJ112&amp;".xlsx')"</f>
        <v>ind_77 = xlsread('spillover_tiempo_cs_77.xlsx')</v>
      </c>
      <c r="CQ114">
        <v>77</v>
      </c>
      <c r="CR114" t="s">
        <v>286</v>
      </c>
      <c r="CV114">
        <v>77</v>
      </c>
      <c r="CW114" t="s">
        <v>288</v>
      </c>
      <c r="DA114">
        <v>77</v>
      </c>
      <c r="DB114" t="s">
        <v>289</v>
      </c>
      <c r="DF114">
        <v>77</v>
      </c>
      <c r="DG114" t="s">
        <v>290</v>
      </c>
      <c r="EA114">
        <v>45</v>
      </c>
      <c r="EB114" s="3" t="str">
        <f>"%PROVINCIA "&amp;EA114</f>
        <v>%PROVINCIA 45</v>
      </c>
      <c r="EZ114" s="1" t="str">
        <f>"xlswrite('G:\Mi unidad\1. PROYECTOS TELLO 2022\SCM SPILL OVERS\outputs\pobreza\distancia_centro_salud\1%\simulacion_2\synthetic_control_spillover_outputs.xlsx',synthetic_control_sp_"&amp;$A55&amp;","&amp;$A55&amp;")"</f>
        <v>xlswrite('G:\Mi unidad\1. PROYECTOS TELLO 2022\SCM SPILL OVERS\outputs\pobreza\distancia_centro_salud\1%\simulacion_2\synthetic_control_spillover_outputs.xlsx',synthetic_control_sp_153,153)</v>
      </c>
      <c r="FG114" s="1" t="str">
        <f>"xlswrite('G:\Mi unidad\1. PROYECTOS TELLO 2022\SCM SPILL OVERS\outputs\pobreza\informalidad\1%\simulacion_2\synthetic_control_spillover_outputs.xlsx',synthetic_control_sp_"&amp;$A55&amp;","&amp;$A55&amp;")"</f>
        <v>xlswrite('G:\Mi unidad\1. PROYECTOS TELLO 2022\SCM SPILL OVERS\outputs\pobreza\informalidad\1%\simulacion_2\synthetic_control_spillover_outputs.xlsx',synthetic_control_sp_153,153)</v>
      </c>
      <c r="FM114" s="1" t="str">
        <f>"xlswrite('G:\Mi unidad\1. PROYECTOS TELLO 2022\SCM SPILL OVERS\outputs\pobreza\densidad\1%\simulacion_2\synthetic_control_spillover_outputs.xlsx',synthetic_control_sp_"&amp;$A55&amp;","&amp;$A55&amp;")"</f>
        <v>xlswrite('G:\Mi unidad\1. PROYECTOS TELLO 2022\SCM SPILL OVERS\outputs\pobreza\densidad\1%\simulacion_2\synthetic_control_spillover_outputs.xlsx',synthetic_control_sp_153,153)</v>
      </c>
      <c r="FT114" s="1" t="str">
        <f>"xlswrite('G:\Mi unidad\1. PROYECTOS TELLO 2022\SCM SPILL OVERS\outputs\pobreza\bajo_niv_educ\1%\simulacion_2\synthetic_control_spillover_outputs.xlsx',synthetic_control_sp_"&amp;$A55&amp;","&amp;$A55&amp;")"</f>
        <v>xlswrite('G:\Mi unidad\1. PROYECTOS TELLO 2022\SCM SPILL OVERS\outputs\pobreza\bajo_niv_educ\1%\simulacion_2\synthetic_control_spillover_outputs.xlsx',synthetic_control_sp_153,153)</v>
      </c>
      <c r="FZ114" s="1" t="str">
        <f>"xlswrite('G:\Mi unidad\1. PROYECTOS TELLO 2022\SCM SPILL OVERS\outputs\pobreza\bajo_ingreso\1%\simulacion_2\synthetic_control_spillover_outputs.xlsx',synthetic_control_sp_"&amp;$A55&amp;","&amp;$A55&amp;")"</f>
        <v>xlswrite('G:\Mi unidad\1. PROYECTOS TELLO 2022\SCM SPILL OVERS\outputs\pobreza\bajo_ingreso\1%\simulacion_2\synthetic_control_spillover_outputs.xlsx',synthetic_control_sp_153,153)</v>
      </c>
      <c r="GF114" s="1" t="str">
        <f>"xlswrite('G:\Mi unidad\1. PROYECTOS TELLO 2022\SCM SPILL OVERS\outputs\pobreza\densidad_g\1%\simulacion_2\synthetic_control_spillover_outputs.xlsx',synthetic_control_sp_"&amp;$A55&amp;","&amp;$A55&amp;")"</f>
        <v>xlswrite('G:\Mi unidad\1. PROYECTOS TELLO 2022\SCM SPILL OVERS\outputs\pobreza\densidad_g\1%\simulacion_2\synthetic_control_spillover_outputs.xlsx',synthetic_control_sp_153,153)</v>
      </c>
      <c r="GN114" s="1" t="str">
        <f>"xlswrite('G:\Mi unidad\1. PROYECTOS TELLO 2022\SCM SPILL OVERS\outputs\pobreza\alimentos\1%\simulacion_2\synthetic_control_spillover_outputs.xlsx',synthetic_control_sp_"&amp;$A55&amp;","&amp;$A55&amp;");"</f>
        <v>xlswrite('G:\Mi unidad\1. PROYECTOS TELLO 2022\SCM SPILL OVERS\outputs\pobreza\alimentos\1%\simulacion_2\synthetic_control_spillover_outputs.xlsx',synthetic_control_sp_153,153);</v>
      </c>
      <c r="GU114" s="1" t="str">
        <f>"xlswrite('G:\Mi unidad\1. PROYECTOS TELLO 2022\SCM SPILL OVERS\outputs\pobreza\jefe_hogar\1%\simulacion_2\synthetic_control_spillover_outputs.xlsx',synthetic_control_sp_"&amp;$A55&amp;","&amp;$A55&amp;");"</f>
        <v>xlswrite('G:\Mi unidad\1. PROYECTOS TELLO 2022\SCM SPILL OVERS\outputs\pobreza\jefe_hogar\1%\simulacion_2\synthetic_control_spillover_outputs.xlsx',synthetic_control_sp_153,153);</v>
      </c>
      <c r="HA114" s="1" t="str">
        <f>"xlswrite('G:\Mi unidad\1. PROYECTOS TELLO 2022\SCM SPILL OVERS\outputs\pobreza\mujeres\1%\simulacion_2\synthetic_control_spillover_outputs.xlsx',synthetic_control_sp_"&amp;$A55&amp;","&amp;$A55&amp;");"</f>
        <v>xlswrite('G:\Mi unidad\1. PROYECTOS TELLO 2022\SCM SPILL OVERS\outputs\pobreza\mujeres\1%\simulacion_2\synthetic_control_spillover_outputs.xlsx',synthetic_control_sp_153,153);</v>
      </c>
      <c r="HG114" s="1" t="str">
        <f>"xlswrite('G:\Mi unidad\1. PROYECTOS TELLO 2022\SCM SPILL OVERS\outputs\pobreza\criminalidad\1%\simulacion_2\synthetic_control_spillover_outputs.xlsx',synthetic_control_sp_"&amp;$A55&amp;","&amp;$A55&amp;");"</f>
        <v>xlswrite('G:\Mi unidad\1. PROYECTOS TELLO 2022\SCM SPILL OVERS\outputs\pobreza\criminalidad\1%\simulacion_2\synthetic_control_spillover_outputs.xlsx',synthetic_control_sp_153,153);</v>
      </c>
      <c r="HN114">
        <v>42</v>
      </c>
      <c r="HO114" t="s">
        <v>35</v>
      </c>
      <c r="HU114">
        <v>66</v>
      </c>
      <c r="HV114" t="s">
        <v>37</v>
      </c>
      <c r="IB114">
        <v>77</v>
      </c>
      <c r="IC114" t="str">
        <f>"xlswrite('G:\Mi unidad\1. PROYECTOS TELLO 2022\SCM SPILL OVERS\outputs\pobreza\bajo_niv_educ\1%\simulacion_2\output_tests.xlsx',p_value_vec_"&amp;IB114&amp;"','p_value_vec_"&amp;IB114&amp;"');"</f>
        <v>xlswrite('G:\Mi unidad\1. PROYECTOS TELLO 2022\SCM SPILL OVERS\outputs\pobreza\bajo_niv_educ\1%\simulacion_2\output_tests.xlsx',p_value_vec_77','p_value_vec_77');</v>
      </c>
      <c r="IP114">
        <v>77</v>
      </c>
      <c r="IQ114" t="str">
        <f>"xlswrite('G:\Mi unidad\1. PROYECTOS TELLO 2022\SCM SPILL OVERS\outputs\pobreza\bajo_ingreso\1%\simulacion_2\output_tests.xlsx',p_value_vec_"&amp;IP114&amp;"','p_value_vec_"&amp;IP114&amp;"');"</f>
        <v>xlswrite('G:\Mi unidad\1. PROYECTOS TELLO 2022\SCM SPILL OVERS\outputs\pobreza\bajo_ingreso\1%\simulacion_2\output_tests.xlsx',p_value_vec_77','p_value_vec_77');</v>
      </c>
      <c r="JB114">
        <v>77</v>
      </c>
      <c r="JC114" t="str">
        <f>"xlswrite('G:\Mi unidad\1. PROYECTOS TELLO 2022\SCM SPILL OVERS\outputs\pobreza\densidad\1%\simulacion_2\output_tests.xlsx',p_value_vec_"&amp;JB114&amp;"','p_value_vec_"&amp;JB114&amp;"');"</f>
        <v>xlswrite('G:\Mi unidad\1. PROYECTOS TELLO 2022\SCM SPILL OVERS\outputs\pobreza\densidad\1%\simulacion_2\output_tests.xlsx',p_value_vec_77','p_value_vec_77');</v>
      </c>
      <c r="JN114">
        <v>77</v>
      </c>
      <c r="JO114" t="str">
        <f>"xlswrite('G:\Mi unidad\1. PROYECTOS TELLO 2022\SCM SPILL OVERS\outputs\pobreza\densidad_g\1%\simulacion_2\output_tests.xlsx',p_value_vec_"&amp;JN114&amp;"','p_value_vec_"&amp;JN114&amp;"');"</f>
        <v>xlswrite('G:\Mi unidad\1. PROYECTOS TELLO 2022\SCM SPILL OVERS\outputs\pobreza\densidad_g\1%\simulacion_2\output_tests.xlsx',p_value_vec_77','p_value_vec_77');</v>
      </c>
      <c r="JZ114">
        <v>77</v>
      </c>
      <c r="KA114" t="str">
        <f>"xlswrite('G:\Mi unidad\1. PROYECTOS TELLO 2022\SCM SPILL OVERS\outputs\pobreza\distancia_centro_salud\1%\simulacion_2\output_tests.xlsx',p_value_vec_"&amp;JZ114&amp;"','p_value_vec_"&amp;JZ114&amp;"');"</f>
        <v>xlswrite('G:\Mi unidad\1. PROYECTOS TELLO 2022\SCM SPILL OVERS\outputs\pobreza\distancia_centro_salud\1%\simulacion_2\output_tests.xlsx',p_value_vec_77','p_value_vec_77');</v>
      </c>
      <c r="KM114">
        <v>77</v>
      </c>
      <c r="KN114" t="str">
        <f>"xlswrite('G:\Mi unidad\1. PROYECTOS TELLO 2022\SCM SPILL OVERS\outputs\pobreza\informalidad\1%\simulacion_2\output_tests.xlsx',p_value_vec_"&amp;KM114&amp;"','p_value_vec_"&amp;KM114&amp;"');"</f>
        <v>xlswrite('G:\Mi unidad\1. PROYECTOS TELLO 2022\SCM SPILL OVERS\outputs\pobreza\informalidad\1%\simulacion_2\output_tests.xlsx',p_value_vec_77','p_value_vec_77');</v>
      </c>
      <c r="KZ114">
        <v>77</v>
      </c>
      <c r="LA114" t="str">
        <f>"xlswrite('G:\Mi unidad\1. PROYECTOS TELLO 2022\SCM SPILL OVERS\outputs\pobreza\alimentos\1%\simulacion_2\output_tests.xlsx',p_value_vec_"&amp;KZ114&amp;"','p_value_vec_"&amp;KZ114&amp;"');"</f>
        <v>xlswrite('G:\Mi unidad\1. PROYECTOS TELLO 2022\SCM SPILL OVERS\outputs\pobreza\alimentos\1%\simulacion_2\output_tests.xlsx',p_value_vec_77','p_value_vec_77');</v>
      </c>
      <c r="LG114">
        <v>77</v>
      </c>
      <c r="LH114" t="str">
        <f>"xlswrite('G:\Mi unidad\1. PROYECTOS TELLO 2022\SCM SPILL OVERS\outputs\pobreza\jefe_hogar\1%\simulacion_2\output_tests.xlsx',p_value_vec_"&amp;LG114&amp;"','p_value_vec_"&amp;LG114&amp;"');"</f>
        <v>xlswrite('G:\Mi unidad\1. PROYECTOS TELLO 2022\SCM SPILL OVERS\outputs\pobreza\jefe_hogar\1%\simulacion_2\output_tests.xlsx',p_value_vec_77','p_value_vec_77');</v>
      </c>
      <c r="LN114">
        <v>77</v>
      </c>
      <c r="LO114" t="str">
        <f>"xlswrite('G:\Mi unidad\1. PROYECTOS TELLO 2022\SCM SPILL OVERS\outputs\pobreza\mujeres\1%\simulacion_2\output_tests.xlsx',p_value_vec_"&amp;LN114&amp;"','p_value_vec_"&amp;LN114&amp;"');"</f>
        <v>xlswrite('G:\Mi unidad\1. PROYECTOS TELLO 2022\SCM SPILL OVERS\outputs\pobreza\mujeres\1%\simulacion_2\output_tests.xlsx',p_value_vec_77','p_value_vec_77');</v>
      </c>
      <c r="LZ114">
        <v>77</v>
      </c>
      <c r="MA114" t="str">
        <f>"xlswrite('G:\Mi unidad\1. PROYECTOS TELLO 2022\SCM SPILL OVERS\outputs\pobreza\criminalidad\1%\simulacion_2\output_tests.xlsx',p_value_vec_"&amp;LZ114&amp;"','p_value_vec_"&amp;LZ114&amp;"');"</f>
        <v>xlswrite('G:\Mi unidad\1. PROYECTOS TELLO 2022\SCM SPILL OVERS\outputs\pobreza\criminalidad\1%\simulacion_2\output_tests.xlsx',p_value_vec_77','p_value_vec_77');</v>
      </c>
    </row>
    <row r="115" spans="64:339" x14ac:dyDescent="0.3">
      <c r="BL115">
        <v>77</v>
      </c>
      <c r="BR115">
        <v>77</v>
      </c>
      <c r="BS115" s="1" t="str">
        <f>"A_"&amp;BR112&amp;" = eye(N);"</f>
        <v>A_77 = eye(N);</v>
      </c>
      <c r="BX115">
        <v>77</v>
      </c>
      <c r="BY115" s="1" t="str">
        <f>"A_"&amp;BX112&amp;" = eye(N);"</f>
        <v>A_77 = eye(N);</v>
      </c>
      <c r="CD115">
        <v>77</v>
      </c>
      <c r="CE115" s="1" t="str">
        <f>"A_"&amp;CD112&amp;" = eye(N);"</f>
        <v>A_77 = eye(N);</v>
      </c>
      <c r="CJ115">
        <v>77</v>
      </c>
      <c r="CK115" s="1" t="str">
        <f>"A_"&amp;CJ112&amp;" = eye(N);"</f>
        <v>A_77 = eye(N);</v>
      </c>
      <c r="CQ115">
        <v>77</v>
      </c>
      <c r="CR115" t="s">
        <v>287</v>
      </c>
      <c r="CV115">
        <v>77</v>
      </c>
      <c r="CW115" t="s">
        <v>291</v>
      </c>
      <c r="DA115">
        <v>77</v>
      </c>
      <c r="DB115" t="s">
        <v>291</v>
      </c>
      <c r="DF115">
        <v>77</v>
      </c>
      <c r="DG115" t="s">
        <v>291</v>
      </c>
      <c r="EA115">
        <v>45</v>
      </c>
      <c r="EB115" s="3" t="s">
        <v>17</v>
      </c>
      <c r="EZ115" s="1" t="str">
        <f>"xlswrite('G:\Mi unidad\1. PROYECTOS TELLO 2022\SCM SPILL OVERS\outputs\pobreza\distancia_centro_salud\1%\simulacion_2\synthetic_control_spillover_outputs.xlsx',synthetic_control_sp_"&amp;$A56&amp;","&amp;$A56&amp;")"</f>
        <v>xlswrite('G:\Mi unidad\1. PROYECTOS TELLO 2022\SCM SPILL OVERS\outputs\pobreza\distancia_centro_salud\1%\simulacion_2\synthetic_control_spillover_outputs.xlsx',synthetic_control_sp_157,157)</v>
      </c>
      <c r="FG115" s="1" t="str">
        <f>"xlswrite('G:\Mi unidad\1. PROYECTOS TELLO 2022\SCM SPILL OVERS\outputs\pobreza\informalidad\1%\simulacion_2\synthetic_control_spillover_outputs.xlsx',synthetic_control_sp_"&amp;$A56&amp;","&amp;$A56&amp;")"</f>
        <v>xlswrite('G:\Mi unidad\1. PROYECTOS TELLO 2022\SCM SPILL OVERS\outputs\pobreza\informalidad\1%\simulacion_2\synthetic_control_spillover_outputs.xlsx',synthetic_control_sp_157,157)</v>
      </c>
      <c r="FM115" s="1" t="str">
        <f>"xlswrite('G:\Mi unidad\1. PROYECTOS TELLO 2022\SCM SPILL OVERS\outputs\pobreza\densidad\1%\simulacion_2\synthetic_control_spillover_outputs.xlsx',synthetic_control_sp_"&amp;$A56&amp;","&amp;$A56&amp;")"</f>
        <v>xlswrite('G:\Mi unidad\1. PROYECTOS TELLO 2022\SCM SPILL OVERS\outputs\pobreza\densidad\1%\simulacion_2\synthetic_control_spillover_outputs.xlsx',synthetic_control_sp_157,157)</v>
      </c>
      <c r="FT115" s="1" t="str">
        <f>"xlswrite('G:\Mi unidad\1. PROYECTOS TELLO 2022\SCM SPILL OVERS\outputs\pobreza\bajo_niv_educ\1%\simulacion_2\synthetic_control_spillover_outputs.xlsx',synthetic_control_sp_"&amp;$A56&amp;","&amp;$A56&amp;")"</f>
        <v>xlswrite('G:\Mi unidad\1. PROYECTOS TELLO 2022\SCM SPILL OVERS\outputs\pobreza\bajo_niv_educ\1%\simulacion_2\synthetic_control_spillover_outputs.xlsx',synthetic_control_sp_157,157)</v>
      </c>
      <c r="FZ115" s="1" t="str">
        <f>"xlswrite('G:\Mi unidad\1. PROYECTOS TELLO 2022\SCM SPILL OVERS\outputs\pobreza\bajo_ingreso\1%\simulacion_2\synthetic_control_spillover_outputs.xlsx',synthetic_control_sp_"&amp;$A56&amp;","&amp;$A56&amp;")"</f>
        <v>xlswrite('G:\Mi unidad\1. PROYECTOS TELLO 2022\SCM SPILL OVERS\outputs\pobreza\bajo_ingreso\1%\simulacion_2\synthetic_control_spillover_outputs.xlsx',synthetic_control_sp_157,157)</v>
      </c>
      <c r="GF115" s="1" t="str">
        <f>"xlswrite('G:\Mi unidad\1. PROYECTOS TELLO 2022\SCM SPILL OVERS\outputs\pobreza\densidad_g\1%\simulacion_2\synthetic_control_spillover_outputs.xlsx',synthetic_control_sp_"&amp;$A56&amp;","&amp;$A56&amp;")"</f>
        <v>xlswrite('G:\Mi unidad\1. PROYECTOS TELLO 2022\SCM SPILL OVERS\outputs\pobreza\densidad_g\1%\simulacion_2\synthetic_control_spillover_outputs.xlsx',synthetic_control_sp_157,157)</v>
      </c>
      <c r="GN115" s="1" t="str">
        <f>"xlswrite('G:\Mi unidad\1. PROYECTOS TELLO 2022\SCM SPILL OVERS\outputs\pobreza\alimentos\1%\simulacion_2\synthetic_control_spillover_outputs.xlsx',synthetic_control_sp_"&amp;$A56&amp;","&amp;$A56&amp;");"</f>
        <v>xlswrite('G:\Mi unidad\1. PROYECTOS TELLO 2022\SCM SPILL OVERS\outputs\pobreza\alimentos\1%\simulacion_2\synthetic_control_spillover_outputs.xlsx',synthetic_control_sp_157,157);</v>
      </c>
      <c r="GU115" s="1" t="str">
        <f>"xlswrite('G:\Mi unidad\1. PROYECTOS TELLO 2022\SCM SPILL OVERS\outputs\pobreza\jefe_hogar\1%\simulacion_2\synthetic_control_spillover_outputs.xlsx',synthetic_control_sp_"&amp;$A56&amp;","&amp;$A56&amp;");"</f>
        <v>xlswrite('G:\Mi unidad\1. PROYECTOS TELLO 2022\SCM SPILL OVERS\outputs\pobreza\jefe_hogar\1%\simulacion_2\synthetic_control_spillover_outputs.xlsx',synthetic_control_sp_157,157);</v>
      </c>
      <c r="HA115" s="1" t="str">
        <f>"xlswrite('G:\Mi unidad\1. PROYECTOS TELLO 2022\SCM SPILL OVERS\outputs\pobreza\mujeres\1%\simulacion_2\synthetic_control_spillover_outputs.xlsx',synthetic_control_sp_"&amp;$A56&amp;","&amp;$A56&amp;");"</f>
        <v>xlswrite('G:\Mi unidad\1. PROYECTOS TELLO 2022\SCM SPILL OVERS\outputs\pobreza\mujeres\1%\simulacion_2\synthetic_control_spillover_outputs.xlsx',synthetic_control_sp_157,157);</v>
      </c>
      <c r="HG115" s="1" t="str">
        <f>"xlswrite('G:\Mi unidad\1. PROYECTOS TELLO 2022\SCM SPILL OVERS\outputs\pobreza\criminalidad\1%\simulacion_2\synthetic_control_spillover_outputs.xlsx',synthetic_control_sp_"&amp;$A56&amp;","&amp;$A56&amp;");"</f>
        <v>xlswrite('G:\Mi unidad\1. PROYECTOS TELLO 2022\SCM SPILL OVERS\outputs\pobreza\criminalidad\1%\simulacion_2\synthetic_control_spillover_outputs.xlsx',synthetic_control_sp_157,157);</v>
      </c>
      <c r="HN115">
        <v>42</v>
      </c>
      <c r="HO115" t="str">
        <f>"    [p_value_"&amp;HN115&amp; ",lb_"&amp;HN115&amp;",ub_"&amp;HN115&amp;"] = sp_andrews_te(Y_pre_"&amp;HN115&amp;",pobreza_"&amp;HN115&amp;"(:,T+s),A_"&amp;HN115&amp;",C,.05);"</f>
        <v xml:space="preserve">    [p_value_42,lb_42,ub_42] = sp_andrews_te(Y_pre_42,pobreza_42(:,T+s),A_42,C,.05);</v>
      </c>
      <c r="HU115">
        <v>66</v>
      </c>
      <c r="HV115" t="str">
        <f>"    spillover_test_"&amp;HU115&amp;"(s) = sp_andrews(Y_pre_"&amp;HU115&amp;",pobreza_"&amp;HU115&amp;"(:,T+s),A_"&amp;HU115&amp;",C,d,alpha_sig);"</f>
        <v xml:space="preserve">    spillover_test_66(s) = sp_andrews(Y_pre_66,pobreza_66(:,T+s),A_66,C,d,alpha_sig);</v>
      </c>
      <c r="IB115">
        <v>77</v>
      </c>
      <c r="IC115" t="str">
        <f>"xlswrite('G:\Mi unidad\1. PROYECTOS TELLO 2022\SCM SPILL OVERS\outputs\pobreza\bajo_niv_educ\1%\simulacion_2\output_tests.xlsx',alpha1_hat_vec_"&amp;IB115&amp;"','alpha1_hat_vec_"&amp;IB115&amp;"');"</f>
        <v>xlswrite('G:\Mi unidad\1. PROYECTOS TELLO 2022\SCM SPILL OVERS\outputs\pobreza\bajo_niv_educ\1%\simulacion_2\output_tests.xlsx',alpha1_hat_vec_77','alpha1_hat_vec_77');</v>
      </c>
      <c r="IP115">
        <v>77</v>
      </c>
      <c r="IQ115" t="str">
        <f>"xlswrite('G:\Mi unidad\1. PROYECTOS TELLO 2022\SCM SPILL OVERS\outputs\pobreza\bajo_ingreso\1%\simulacion_2\output_tests.xlsx',alpha1_hat_vec_"&amp;IP115&amp;"','alpha1_hat_vec_"&amp;IP115&amp;"');"</f>
        <v>xlswrite('G:\Mi unidad\1. PROYECTOS TELLO 2022\SCM SPILL OVERS\outputs\pobreza\bajo_ingreso\1%\simulacion_2\output_tests.xlsx',alpha1_hat_vec_77','alpha1_hat_vec_77');</v>
      </c>
      <c r="JB115">
        <v>77</v>
      </c>
      <c r="JC115" t="str">
        <f>"xlswrite('G:\Mi unidad\1. PROYECTOS TELLO 2022\SCM SPILL OVERS\outputs\pobreza\densidad\1%\simulacion_2\output_tests.xlsx',alpha1_hat_vec_"&amp;JB115&amp;"','alpha1_hat_vec_"&amp;JB115&amp;"');"</f>
        <v>xlswrite('G:\Mi unidad\1. PROYECTOS TELLO 2022\SCM SPILL OVERS\outputs\pobreza\densidad\1%\simulacion_2\output_tests.xlsx',alpha1_hat_vec_77','alpha1_hat_vec_77');</v>
      </c>
      <c r="JN115">
        <v>77</v>
      </c>
      <c r="JO115" t="str">
        <f>"xlswrite('G:\Mi unidad\1. PROYECTOS TELLO 2022\SCM SPILL OVERS\outputs\pobreza\densidad_g\1%\simulacion_2\output_tests.xlsx',alpha1_hat_vec_"&amp;JN115&amp;"','alpha1_hat_vec_"&amp;JN115&amp;"');"</f>
        <v>xlswrite('G:\Mi unidad\1. PROYECTOS TELLO 2022\SCM SPILL OVERS\outputs\pobreza\densidad_g\1%\simulacion_2\output_tests.xlsx',alpha1_hat_vec_77','alpha1_hat_vec_77');</v>
      </c>
      <c r="JZ115">
        <v>77</v>
      </c>
      <c r="KA115" t="str">
        <f>"xlswrite('G:\Mi unidad\1. PROYECTOS TELLO 2022\SCM SPILL OVERS\outputs\pobreza\distancia_centro_salud\1%\simulacion_2\output_tests.xlsx',alpha1_hat_vec_"&amp;JZ115&amp;"','alpha1_hat_vec_"&amp;JZ115&amp;"');"</f>
        <v>xlswrite('G:\Mi unidad\1. PROYECTOS TELLO 2022\SCM SPILL OVERS\outputs\pobreza\distancia_centro_salud\1%\simulacion_2\output_tests.xlsx',alpha1_hat_vec_77','alpha1_hat_vec_77');</v>
      </c>
      <c r="KM115">
        <v>77</v>
      </c>
      <c r="KN115" t="str">
        <f>"xlswrite('G:\Mi unidad\1. PROYECTOS TELLO 2022\SCM SPILL OVERS\outputs\pobreza\informalidad\1%\simulacion_2\output_tests.xlsx',alpha1_hat_vec_"&amp;KM115&amp;"','alpha1_hat_vec_"&amp;KM115&amp;"');"</f>
        <v>xlswrite('G:\Mi unidad\1. PROYECTOS TELLO 2022\SCM SPILL OVERS\outputs\pobreza\informalidad\1%\simulacion_2\output_tests.xlsx',alpha1_hat_vec_77','alpha1_hat_vec_77');</v>
      </c>
      <c r="KZ115">
        <v>77</v>
      </c>
      <c r="LA115" t="str">
        <f>"xlswrite('G:\Mi unidad\1. PROYECTOS TELLO 2022\SCM SPILL OVERS\outputs\pobreza\alimentos\1%\simulacion_2\output_tests.xlsx',alpha1_hat_vec_"&amp;KZ115&amp;"','alpha1_hat_vec_"&amp;KZ115&amp;"');"</f>
        <v>xlswrite('G:\Mi unidad\1. PROYECTOS TELLO 2022\SCM SPILL OVERS\outputs\pobreza\alimentos\1%\simulacion_2\output_tests.xlsx',alpha1_hat_vec_77','alpha1_hat_vec_77');</v>
      </c>
      <c r="LG115">
        <v>77</v>
      </c>
      <c r="LH115" t="str">
        <f>"xlswrite('G:\Mi unidad\1. PROYECTOS TELLO 2022\SCM SPILL OVERS\outputs\pobreza\jefe_hogar\1%\simulacion_2\output_tests.xlsx',alpha1_hat_vec_"&amp;LG115&amp;"','alpha1_hat_vec_"&amp;LG115&amp;"');"</f>
        <v>xlswrite('G:\Mi unidad\1. PROYECTOS TELLO 2022\SCM SPILL OVERS\outputs\pobreza\jefe_hogar\1%\simulacion_2\output_tests.xlsx',alpha1_hat_vec_77','alpha1_hat_vec_77');</v>
      </c>
      <c r="LN115">
        <v>77</v>
      </c>
      <c r="LO115" t="str">
        <f>"xlswrite('G:\Mi unidad\1. PROYECTOS TELLO 2022\SCM SPILL OVERS\outputs\pobreza\mujeres\1%\simulacion_2\output_tests.xlsx',alpha1_hat_vec_"&amp;LN115&amp;"','alpha1_hat_vec_"&amp;LN115&amp;"');"</f>
        <v>xlswrite('G:\Mi unidad\1. PROYECTOS TELLO 2022\SCM SPILL OVERS\outputs\pobreza\mujeres\1%\simulacion_2\output_tests.xlsx',alpha1_hat_vec_77','alpha1_hat_vec_77');</v>
      </c>
      <c r="LZ115">
        <v>77</v>
      </c>
      <c r="MA115" t="str">
        <f>"xlswrite('G:\Mi unidad\1. PROYECTOS TELLO 2022\SCM SPILL OVERS\outputs\pobreza\criminalidad\1%\simulacion_2\output_tests.xlsx',alpha1_hat_vec_"&amp;LZ115&amp;"','alpha1_hat_vec_"&amp;LZ115&amp;"');"</f>
        <v>xlswrite('G:\Mi unidad\1. PROYECTOS TELLO 2022\SCM SPILL OVERS\outputs\pobreza\criminalidad\1%\simulacion_2\output_tests.xlsx',alpha1_hat_vec_77','alpha1_hat_vec_77');</v>
      </c>
    </row>
    <row r="116" spans="64:339" x14ac:dyDescent="0.3">
      <c r="BL116">
        <v>77</v>
      </c>
      <c r="BR116">
        <v>77</v>
      </c>
      <c r="BS116" s="1" t="str">
        <f>"A_"&amp;BR112&amp;"(:,ind_"&amp;BR112&amp;" == 0) = [];"</f>
        <v>A_77(:,ind_77 == 0) = [];</v>
      </c>
      <c r="BX116">
        <v>77</v>
      </c>
      <c r="BY116" s="1" t="str">
        <f>"A_"&amp;BX112&amp;"(:,ind_"&amp;BX112&amp;" == 0) = [];"</f>
        <v>A_77(:,ind_77 == 0) = [];</v>
      </c>
      <c r="CD116">
        <v>77</v>
      </c>
      <c r="CE116" s="1" t="str">
        <f>"A_"&amp;CD112&amp;"(:,ind_"&amp;CD112&amp;" == 0) = [];"</f>
        <v>A_77(:,ind_77 == 0) = [];</v>
      </c>
      <c r="CJ116">
        <v>77</v>
      </c>
      <c r="CK116" s="1" t="str">
        <f>"A_"&amp;CJ112&amp;"(:,ind_"&amp;CJ112&amp;" == 0) = [];"</f>
        <v>A_77(:,ind_77 == 0) = [];</v>
      </c>
      <c r="CQ116">
        <v>77</v>
      </c>
      <c r="CR116" t="s">
        <v>292</v>
      </c>
      <c r="CV116">
        <v>77</v>
      </c>
      <c r="CW116" t="s">
        <v>293</v>
      </c>
      <c r="DA116">
        <v>77</v>
      </c>
      <c r="DB116" t="s">
        <v>293</v>
      </c>
      <c r="DF116">
        <v>77</v>
      </c>
      <c r="DG116" t="s">
        <v>293</v>
      </c>
      <c r="EA116">
        <v>45</v>
      </c>
      <c r="EB116" s="1" t="str">
        <f>"Y_Ts_"&amp;EA116&amp;" = Y_"&amp;EA116&amp;"(:,T+s);"</f>
        <v>Y_Ts_45 = Y_45(:,T+s);</v>
      </c>
      <c r="EZ116" s="1" t="str">
        <f>"xlswrite('G:\Mi unidad\1. PROYECTOS TELLO 2022\SCM SPILL OVERS\outputs\pobreza\distancia_centro_salud\1%\simulacion_2\synthetic_control_spillover_outputs.xlsx',synthetic_control_sp_"&amp;$A57&amp;","&amp;$A57&amp;")"</f>
        <v>xlswrite('G:\Mi unidad\1. PROYECTOS TELLO 2022\SCM SPILL OVERS\outputs\pobreza\distancia_centro_salud\1%\simulacion_2\synthetic_control_spillover_outputs.xlsx',synthetic_control_sp_158,158)</v>
      </c>
      <c r="FG116" s="1" t="str">
        <f>"xlswrite('G:\Mi unidad\1. PROYECTOS TELLO 2022\SCM SPILL OVERS\outputs\pobreza\informalidad\1%\simulacion_2\synthetic_control_spillover_outputs.xlsx',synthetic_control_sp_"&amp;$A57&amp;","&amp;$A57&amp;")"</f>
        <v>xlswrite('G:\Mi unidad\1. PROYECTOS TELLO 2022\SCM SPILL OVERS\outputs\pobreza\informalidad\1%\simulacion_2\synthetic_control_spillover_outputs.xlsx',synthetic_control_sp_158,158)</v>
      </c>
      <c r="FM116" s="1" t="str">
        <f>"xlswrite('G:\Mi unidad\1. PROYECTOS TELLO 2022\SCM SPILL OVERS\outputs\pobreza\densidad\1%\simulacion_2\synthetic_control_spillover_outputs.xlsx',synthetic_control_sp_"&amp;$A57&amp;","&amp;$A57&amp;")"</f>
        <v>xlswrite('G:\Mi unidad\1. PROYECTOS TELLO 2022\SCM SPILL OVERS\outputs\pobreza\densidad\1%\simulacion_2\synthetic_control_spillover_outputs.xlsx',synthetic_control_sp_158,158)</v>
      </c>
      <c r="FT116" s="1" t="str">
        <f>"xlswrite('G:\Mi unidad\1. PROYECTOS TELLO 2022\SCM SPILL OVERS\outputs\pobreza\bajo_niv_educ\1%\simulacion_2\synthetic_control_spillover_outputs.xlsx',synthetic_control_sp_"&amp;$A57&amp;","&amp;$A57&amp;")"</f>
        <v>xlswrite('G:\Mi unidad\1. PROYECTOS TELLO 2022\SCM SPILL OVERS\outputs\pobreza\bajo_niv_educ\1%\simulacion_2\synthetic_control_spillover_outputs.xlsx',synthetic_control_sp_158,158)</v>
      </c>
      <c r="FZ116" s="1" t="str">
        <f>"xlswrite('G:\Mi unidad\1. PROYECTOS TELLO 2022\SCM SPILL OVERS\outputs\pobreza\bajo_ingreso\1%\simulacion_2\synthetic_control_spillover_outputs.xlsx',synthetic_control_sp_"&amp;$A57&amp;","&amp;$A57&amp;")"</f>
        <v>xlswrite('G:\Mi unidad\1. PROYECTOS TELLO 2022\SCM SPILL OVERS\outputs\pobreza\bajo_ingreso\1%\simulacion_2\synthetic_control_spillover_outputs.xlsx',synthetic_control_sp_158,158)</v>
      </c>
      <c r="GF116" s="1" t="str">
        <f>"xlswrite('G:\Mi unidad\1. PROYECTOS TELLO 2022\SCM SPILL OVERS\outputs\pobreza\densidad_g\1%\simulacion_2\synthetic_control_spillover_outputs.xlsx',synthetic_control_sp_"&amp;$A57&amp;","&amp;$A57&amp;")"</f>
        <v>xlswrite('G:\Mi unidad\1. PROYECTOS TELLO 2022\SCM SPILL OVERS\outputs\pobreza\densidad_g\1%\simulacion_2\synthetic_control_spillover_outputs.xlsx',synthetic_control_sp_158,158)</v>
      </c>
      <c r="GN116" s="1" t="str">
        <f>"xlswrite('G:\Mi unidad\1. PROYECTOS TELLO 2022\SCM SPILL OVERS\outputs\pobreza\alimentos\1%\simulacion_2\synthetic_control_spillover_outputs.xlsx',synthetic_control_sp_"&amp;$A57&amp;","&amp;$A57&amp;");"</f>
        <v>xlswrite('G:\Mi unidad\1. PROYECTOS TELLO 2022\SCM SPILL OVERS\outputs\pobreza\alimentos\1%\simulacion_2\synthetic_control_spillover_outputs.xlsx',synthetic_control_sp_158,158);</v>
      </c>
      <c r="GU116" s="1" t="str">
        <f>"xlswrite('G:\Mi unidad\1. PROYECTOS TELLO 2022\SCM SPILL OVERS\outputs\pobreza\jefe_hogar\1%\simulacion_2\synthetic_control_spillover_outputs.xlsx',synthetic_control_sp_"&amp;$A57&amp;","&amp;$A57&amp;");"</f>
        <v>xlswrite('G:\Mi unidad\1. PROYECTOS TELLO 2022\SCM SPILL OVERS\outputs\pobreza\jefe_hogar\1%\simulacion_2\synthetic_control_spillover_outputs.xlsx',synthetic_control_sp_158,158);</v>
      </c>
      <c r="HA116" s="1" t="str">
        <f>"xlswrite('G:\Mi unidad\1. PROYECTOS TELLO 2022\SCM SPILL OVERS\outputs\pobreza\mujeres\1%\simulacion_2\synthetic_control_spillover_outputs.xlsx',synthetic_control_sp_"&amp;$A57&amp;","&amp;$A57&amp;");"</f>
        <v>xlswrite('G:\Mi unidad\1. PROYECTOS TELLO 2022\SCM SPILL OVERS\outputs\pobreza\mujeres\1%\simulacion_2\synthetic_control_spillover_outputs.xlsx',synthetic_control_sp_158,158);</v>
      </c>
      <c r="HG116" s="1" t="str">
        <f>"xlswrite('G:\Mi unidad\1. PROYECTOS TELLO 2022\SCM SPILL OVERS\outputs\pobreza\criminalidad\1%\simulacion_2\synthetic_control_spillover_outputs.xlsx',synthetic_control_sp_"&amp;$A57&amp;","&amp;$A57&amp;");"</f>
        <v>xlswrite('G:\Mi unidad\1. PROYECTOS TELLO 2022\SCM SPILL OVERS\outputs\pobreza\criminalidad\1%\simulacion_2\synthetic_control_spillover_outputs.xlsx',synthetic_control_sp_158,158);</v>
      </c>
      <c r="HN116">
        <v>42</v>
      </c>
      <c r="HO116" t="str">
        <f>"    p_value_vec_"&amp;HN116&amp;"(s) = p_value_"&amp;HN116&amp;";"</f>
        <v xml:space="preserve">    p_value_vec_42(s) = p_value_42;</v>
      </c>
      <c r="HU116">
        <v>66</v>
      </c>
      <c r="HV116" t="s">
        <v>18</v>
      </c>
      <c r="IB116">
        <v>77</v>
      </c>
      <c r="IC116" t="str">
        <f>"xlswrite('G:\Mi unidad\1. PROYECTOS TELLO 2022\SCM SPILL OVERS\outputs\pobreza\bajo_niv_educ\1%\simulacion_2\output_tests.xlsx',spillover_test_"&amp;IB116&amp;"','sp_test_"&amp;IB116&amp;"');"</f>
        <v>xlswrite('G:\Mi unidad\1. PROYECTOS TELLO 2022\SCM SPILL OVERS\outputs\pobreza\bajo_niv_educ\1%\simulacion_2\output_tests.xlsx',spillover_test_77','sp_test_77');</v>
      </c>
      <c r="IP116">
        <v>77</v>
      </c>
      <c r="IQ116" t="str">
        <f>"xlswrite('G:\Mi unidad\1. PROYECTOS TELLO 2022\SCM SPILL OVERS\outputs\pobreza\bajo_ingreso\1%\simulacion_2\output_tests.xlsx',spillover_test_"&amp;IP116&amp;"','sp_test_"&amp;IP116&amp;"');"</f>
        <v>xlswrite('G:\Mi unidad\1. PROYECTOS TELLO 2022\SCM SPILL OVERS\outputs\pobreza\bajo_ingreso\1%\simulacion_2\output_tests.xlsx',spillover_test_77','sp_test_77');</v>
      </c>
      <c r="JB116">
        <v>77</v>
      </c>
      <c r="JC116" t="str">
        <f>"xlswrite('G:\Mi unidad\1. PROYECTOS TELLO 2022\SCM SPILL OVERS\outputs\pobreza\densidad\1%\simulacion_2\output_tests.xlsx',spillover_test_"&amp;JB116&amp;"','sp_test_"&amp;JB116&amp;"');"</f>
        <v>xlswrite('G:\Mi unidad\1. PROYECTOS TELLO 2022\SCM SPILL OVERS\outputs\pobreza\densidad\1%\simulacion_2\output_tests.xlsx',spillover_test_77','sp_test_77');</v>
      </c>
      <c r="JN116">
        <v>77</v>
      </c>
      <c r="JO116" t="str">
        <f>"xlswrite('G:\Mi unidad\1. PROYECTOS TELLO 2022\SCM SPILL OVERS\outputs\pobreza\densidad_g\1%\simulacion_2\output_tests.xlsx',spillover_test_"&amp;JN116&amp;"','sp_test_"&amp;JN116&amp;"');"</f>
        <v>xlswrite('G:\Mi unidad\1. PROYECTOS TELLO 2022\SCM SPILL OVERS\outputs\pobreza\densidad_g\1%\simulacion_2\output_tests.xlsx',spillover_test_77','sp_test_77');</v>
      </c>
      <c r="JZ116">
        <v>77</v>
      </c>
      <c r="KA116" t="str">
        <f>"xlswrite('G:\Mi unidad\1. PROYECTOS TELLO 2022\SCM SPILL OVERS\outputs\pobreza\distancia_centro_salud\1%\simulacion_2\output_tests.xlsx',spillover_test_"&amp;JZ116&amp;"','sp_test_"&amp;JZ116&amp;"');"</f>
        <v>xlswrite('G:\Mi unidad\1. PROYECTOS TELLO 2022\SCM SPILL OVERS\outputs\pobreza\distancia_centro_salud\1%\simulacion_2\output_tests.xlsx',spillover_test_77','sp_test_77');</v>
      </c>
      <c r="KM116">
        <v>77</v>
      </c>
      <c r="KN116" t="str">
        <f>"xlswrite('G:\Mi unidad\1. PROYECTOS TELLO 2022\SCM SPILL OVERS\outputs\pobreza\informalidad\1%\simulacion_2\output_tests.xlsx',spillover_test_"&amp;KM116&amp;"','sp_test_"&amp;KM116&amp;"');"</f>
        <v>xlswrite('G:\Mi unidad\1. PROYECTOS TELLO 2022\SCM SPILL OVERS\outputs\pobreza\informalidad\1%\simulacion_2\output_tests.xlsx',spillover_test_77','sp_test_77');</v>
      </c>
      <c r="KZ116">
        <v>77</v>
      </c>
      <c r="LA116" t="str">
        <f>"xlswrite('G:\Mi unidad\1. PROYECTOS TELLO 2022\SCM SPILL OVERS\outputs\pobreza\alimentos\1%\simulacion_2\output_tests.xlsx',spillover_test_"&amp;KZ116&amp;"','sp_test_"&amp;KZ116&amp;"');"</f>
        <v>xlswrite('G:\Mi unidad\1. PROYECTOS TELLO 2022\SCM SPILL OVERS\outputs\pobreza\alimentos\1%\simulacion_2\output_tests.xlsx',spillover_test_77','sp_test_77');</v>
      </c>
      <c r="LG116">
        <v>77</v>
      </c>
      <c r="LH116" t="str">
        <f>"xlswrite('G:\Mi unidad\1. PROYECTOS TELLO 2022\SCM SPILL OVERS\outputs\pobreza\jefe_hogar\1%\simulacion_2\output_tests.xlsx',spillover_test_"&amp;LG116&amp;"','sp_test_"&amp;LG116&amp;"');"</f>
        <v>xlswrite('G:\Mi unidad\1. PROYECTOS TELLO 2022\SCM SPILL OVERS\outputs\pobreza\jefe_hogar\1%\simulacion_2\output_tests.xlsx',spillover_test_77','sp_test_77');</v>
      </c>
      <c r="LN116">
        <v>77</v>
      </c>
      <c r="LO116" t="str">
        <f>"xlswrite('G:\Mi unidad\1. PROYECTOS TELLO 2022\SCM SPILL OVERS\outputs\pobreza\mujeres\1%\simulacion_2\output_tests.xlsx',spillover_test_"&amp;LN116&amp;"','sp_test_"&amp;LN116&amp;"');"</f>
        <v>xlswrite('G:\Mi unidad\1. PROYECTOS TELLO 2022\SCM SPILL OVERS\outputs\pobreza\mujeres\1%\simulacion_2\output_tests.xlsx',spillover_test_77','sp_test_77');</v>
      </c>
      <c r="LZ116">
        <v>77</v>
      </c>
      <c r="MA116" t="str">
        <f>"xlswrite('G:\Mi unidad\1. PROYECTOS TELLO 2022\SCM SPILL OVERS\outputs\pobreza\criminalidad\1%\simulacion_2\output_tests.xlsx',spillover_test_"&amp;LZ116&amp;"','sp_test_"&amp;LZ116&amp;"');"</f>
        <v>xlswrite('G:\Mi unidad\1. PROYECTOS TELLO 2022\SCM SPILL OVERS\outputs\pobreza\criminalidad\1%\simulacion_2\output_tests.xlsx',spillover_test_77','sp_test_77');</v>
      </c>
    </row>
    <row r="117" spans="64:339" x14ac:dyDescent="0.3">
      <c r="BL117">
        <v>78</v>
      </c>
      <c r="BM117" s="1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291</v>
      </c>
      <c r="CV117">
        <v>78</v>
      </c>
      <c r="CW117" t="s">
        <v>294</v>
      </c>
      <c r="DA117">
        <v>78</v>
      </c>
      <c r="DB117" t="s">
        <v>294</v>
      </c>
      <c r="DF117">
        <v>78</v>
      </c>
      <c r="DG117" t="s">
        <v>294</v>
      </c>
      <c r="EA117">
        <v>45</v>
      </c>
      <c r="EB117" s="1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EZ117" s="1" t="str">
        <f>"xlswrite('G:\Mi unidad\1. PROYECTOS TELLO 2022\SCM SPILL OVERS\outputs\pobreza\distancia_centro_salud\1%\simulacion_2\synthetic_control_spillover_outputs.xlsx',synthetic_control_sp_"&amp;$A58&amp;","&amp;$A58&amp;")"</f>
        <v>xlswrite('G:\Mi unidad\1. PROYECTOS TELLO 2022\SCM SPILL OVERS\outputs\pobreza\distancia_centro_salud\1%\simulacion_2\synthetic_control_spillover_outputs.xlsx',synthetic_control_sp_159,159)</v>
      </c>
      <c r="FG117" s="1" t="str">
        <f>"xlswrite('G:\Mi unidad\1. PROYECTOS TELLO 2022\SCM SPILL OVERS\outputs\pobreza\informalidad\1%\simulacion_2\synthetic_control_spillover_outputs.xlsx',synthetic_control_sp_"&amp;$A58&amp;","&amp;$A58&amp;")"</f>
        <v>xlswrite('G:\Mi unidad\1. PROYECTOS TELLO 2022\SCM SPILL OVERS\outputs\pobreza\informalidad\1%\simulacion_2\synthetic_control_spillover_outputs.xlsx',synthetic_control_sp_159,159)</v>
      </c>
      <c r="FM117" s="1" t="str">
        <f>"xlswrite('G:\Mi unidad\1. PROYECTOS TELLO 2022\SCM SPILL OVERS\outputs\pobreza\densidad\1%\simulacion_2\synthetic_control_spillover_outputs.xlsx',synthetic_control_sp_"&amp;$A58&amp;","&amp;$A58&amp;")"</f>
        <v>xlswrite('G:\Mi unidad\1. PROYECTOS TELLO 2022\SCM SPILL OVERS\outputs\pobreza\densidad\1%\simulacion_2\synthetic_control_spillover_outputs.xlsx',synthetic_control_sp_159,159)</v>
      </c>
      <c r="FT117" s="1" t="str">
        <f>"xlswrite('G:\Mi unidad\1. PROYECTOS TELLO 2022\SCM SPILL OVERS\outputs\pobreza\bajo_niv_educ\1%\simulacion_2\synthetic_control_spillover_outputs.xlsx',synthetic_control_sp_"&amp;$A58&amp;","&amp;$A58&amp;")"</f>
        <v>xlswrite('G:\Mi unidad\1. PROYECTOS TELLO 2022\SCM SPILL OVERS\outputs\pobreza\bajo_niv_educ\1%\simulacion_2\synthetic_control_spillover_outputs.xlsx',synthetic_control_sp_159,159)</v>
      </c>
      <c r="FZ117" s="1" t="str">
        <f>"xlswrite('G:\Mi unidad\1. PROYECTOS TELLO 2022\SCM SPILL OVERS\outputs\pobreza\bajo_ingreso\1%\simulacion_2\synthetic_control_spillover_outputs.xlsx',synthetic_control_sp_"&amp;$A58&amp;","&amp;$A58&amp;")"</f>
        <v>xlswrite('G:\Mi unidad\1. PROYECTOS TELLO 2022\SCM SPILL OVERS\outputs\pobreza\bajo_ingreso\1%\simulacion_2\synthetic_control_spillover_outputs.xlsx',synthetic_control_sp_159,159)</v>
      </c>
      <c r="GF117" s="1" t="str">
        <f>"xlswrite('G:\Mi unidad\1. PROYECTOS TELLO 2022\SCM SPILL OVERS\outputs\pobreza\densidad_g\1%\simulacion_2\synthetic_control_spillover_outputs.xlsx',synthetic_control_sp_"&amp;$A58&amp;","&amp;$A58&amp;")"</f>
        <v>xlswrite('G:\Mi unidad\1. PROYECTOS TELLO 2022\SCM SPILL OVERS\outputs\pobreza\densidad_g\1%\simulacion_2\synthetic_control_spillover_outputs.xlsx',synthetic_control_sp_159,159)</v>
      </c>
      <c r="GN117" s="1" t="str">
        <f>"xlswrite('G:\Mi unidad\1. PROYECTOS TELLO 2022\SCM SPILL OVERS\outputs\pobreza\alimentos\1%\simulacion_2\synthetic_control_spillover_outputs.xlsx',synthetic_control_sp_"&amp;$A58&amp;","&amp;$A58&amp;");"</f>
        <v>xlswrite('G:\Mi unidad\1. PROYECTOS TELLO 2022\SCM SPILL OVERS\outputs\pobreza\alimentos\1%\simulacion_2\synthetic_control_spillover_outputs.xlsx',synthetic_control_sp_159,159);</v>
      </c>
      <c r="GU117" s="1" t="str">
        <f>"xlswrite('G:\Mi unidad\1. PROYECTOS TELLO 2022\SCM SPILL OVERS\outputs\pobreza\jefe_hogar\1%\simulacion_2\synthetic_control_spillover_outputs.xlsx',synthetic_control_sp_"&amp;$A58&amp;","&amp;$A58&amp;");"</f>
        <v>xlswrite('G:\Mi unidad\1. PROYECTOS TELLO 2022\SCM SPILL OVERS\outputs\pobreza\jefe_hogar\1%\simulacion_2\synthetic_control_spillover_outputs.xlsx',synthetic_control_sp_159,159);</v>
      </c>
      <c r="HA117" s="1" t="str">
        <f>"xlswrite('G:\Mi unidad\1. PROYECTOS TELLO 2022\SCM SPILL OVERS\outputs\pobreza\mujeres\1%\simulacion_2\synthetic_control_spillover_outputs.xlsx',synthetic_control_sp_"&amp;$A58&amp;","&amp;$A58&amp;");"</f>
        <v>xlswrite('G:\Mi unidad\1. PROYECTOS TELLO 2022\SCM SPILL OVERS\outputs\pobreza\mujeres\1%\simulacion_2\synthetic_control_spillover_outputs.xlsx',synthetic_control_sp_159,159);</v>
      </c>
      <c r="HG117" s="1" t="str">
        <f>"xlswrite('G:\Mi unidad\1. PROYECTOS TELLO 2022\SCM SPILL OVERS\outputs\pobreza\criminalidad\1%\simulacion_2\synthetic_control_spillover_outputs.xlsx',synthetic_control_sp_"&amp;$A58&amp;","&amp;$A58&amp;");"</f>
        <v>xlswrite('G:\Mi unidad\1. PROYECTOS TELLO 2022\SCM SPILL OVERS\outputs\pobreza\criminalidad\1%\simulacion_2\synthetic_control_spillover_outputs.xlsx',synthetic_control_sp_159,159);</v>
      </c>
      <c r="HN117">
        <v>42</v>
      </c>
      <c r="HO117" t="str">
        <f>"    lb_vec_"&amp;HN117&amp;"(s) = lb_"&amp;HN117&amp;";"</f>
        <v xml:space="preserve">    lb_vec_42(s) = lb_42;</v>
      </c>
      <c r="HU117">
        <v>71</v>
      </c>
      <c r="HV117" t="str">
        <f>"spillover_test_"&amp;HU117&amp;" = zeros(1,S);"</f>
        <v>spillover_test_71 = zeros(1,S);</v>
      </c>
      <c r="IB117">
        <v>78</v>
      </c>
      <c r="IC117" t="str">
        <f>"xlswrite('G:\Mi unidad\1. PROYECTOS TELLO 2022\SCM SPILL OVERS\outputs\pobreza\bajo_niv_educ\1%\simulacion_2\output_tests.xlsx',lb_vec_"&amp;IB117&amp;"','lb_vec_"&amp;IB117&amp;"');"</f>
        <v>xlswrite('G:\Mi unidad\1. PROYECTOS TELLO 2022\SCM SPILL OVERS\outputs\pobreza\bajo_niv_educ\1%\simulacion_2\output_tests.xlsx',lb_vec_78','lb_vec_78');</v>
      </c>
      <c r="IP117">
        <v>78</v>
      </c>
      <c r="IQ117" t="str">
        <f>"xlswrite('G:\Mi unidad\1. PROYECTOS TELLO 2022\SCM SPILL OVERS\outputs\pobreza\bajo_ingreso\1%\simulacion_2\output_tests.xlsx',lb_vec_"&amp;IP117&amp;"','lb_vec_"&amp;IP117&amp;"');"</f>
        <v>xlswrite('G:\Mi unidad\1. PROYECTOS TELLO 2022\SCM SPILL OVERS\outputs\pobreza\bajo_ingreso\1%\simulacion_2\output_tests.xlsx',lb_vec_78','lb_vec_78');</v>
      </c>
      <c r="JB117">
        <v>78</v>
      </c>
      <c r="JC117" t="str">
        <f>"xlswrite('G:\Mi unidad\1. PROYECTOS TELLO 2022\SCM SPILL OVERS\outputs\pobreza\densidad\1%\simulacion_2\output_tests.xlsx',lb_vec_"&amp;JB117&amp;"','lb_vec_"&amp;JB117&amp;"');"</f>
        <v>xlswrite('G:\Mi unidad\1. PROYECTOS TELLO 2022\SCM SPILL OVERS\outputs\pobreza\densidad\1%\simulacion_2\output_tests.xlsx',lb_vec_78','lb_vec_78');</v>
      </c>
      <c r="JN117">
        <v>78</v>
      </c>
      <c r="JO117" t="str">
        <f>"xlswrite('G:\Mi unidad\1. PROYECTOS TELLO 2022\SCM SPILL OVERS\outputs\pobreza\densidad_g\1%\simulacion_2\output_tests.xlsx',lb_vec_"&amp;JN117&amp;"','lb_vec_"&amp;JN117&amp;"');"</f>
        <v>xlswrite('G:\Mi unidad\1. PROYECTOS TELLO 2022\SCM SPILL OVERS\outputs\pobreza\densidad_g\1%\simulacion_2\output_tests.xlsx',lb_vec_78','lb_vec_78');</v>
      </c>
      <c r="JZ117">
        <v>78</v>
      </c>
      <c r="KA117" t="str">
        <f>"xlswrite('G:\Mi unidad\1. PROYECTOS TELLO 2022\SCM SPILL OVERS\outputs\pobreza\distancia_centro_salud\1%\simulacion_2\output_tests.xlsx',lb_vec_"&amp;JZ117&amp;"','lb_vec_"&amp;JZ117&amp;"');"</f>
        <v>xlswrite('G:\Mi unidad\1. PROYECTOS TELLO 2022\SCM SPILL OVERS\outputs\pobreza\distancia_centro_salud\1%\simulacion_2\output_tests.xlsx',lb_vec_78','lb_vec_78');</v>
      </c>
      <c r="KM117">
        <v>78</v>
      </c>
      <c r="KN117" t="str">
        <f>"xlswrite('G:\Mi unidad\1. PROYECTOS TELLO 2022\SCM SPILL OVERS\outputs\pobreza\informalidad\1%\simulacion_2\output_tests.xlsx',lb_vec_"&amp;KM117&amp;"','lb_vec_"&amp;KM117&amp;"');"</f>
        <v>xlswrite('G:\Mi unidad\1. PROYECTOS TELLO 2022\SCM SPILL OVERS\outputs\pobreza\informalidad\1%\simulacion_2\output_tests.xlsx',lb_vec_78','lb_vec_78');</v>
      </c>
      <c r="KZ117">
        <v>78</v>
      </c>
      <c r="LA117" t="str">
        <f>"xlswrite('G:\Mi unidad\1. PROYECTOS TELLO 2022\SCM SPILL OVERS\outputs\pobreza\alimentos\1%\simulacion_2\output_tests.xlsx',lb_vec_"&amp;KZ117&amp;"','lb_vec_"&amp;KZ117&amp;"');"</f>
        <v>xlswrite('G:\Mi unidad\1. PROYECTOS TELLO 2022\SCM SPILL OVERS\outputs\pobreza\alimentos\1%\simulacion_2\output_tests.xlsx',lb_vec_78','lb_vec_78');</v>
      </c>
      <c r="LG117">
        <v>78</v>
      </c>
      <c r="LH117" t="str">
        <f>"xlswrite('G:\Mi unidad\1. PROYECTOS TELLO 2022\SCM SPILL OVERS\outputs\pobreza\jefe_hogar\1%\simulacion_2\output_tests.xlsx',lb_vec_"&amp;LG117&amp;"','lb_vec_"&amp;LG117&amp;"');"</f>
        <v>xlswrite('G:\Mi unidad\1. PROYECTOS TELLO 2022\SCM SPILL OVERS\outputs\pobreza\jefe_hogar\1%\simulacion_2\output_tests.xlsx',lb_vec_78','lb_vec_78');</v>
      </c>
      <c r="LN117">
        <v>78</v>
      </c>
      <c r="LO117" t="str">
        <f>"xlswrite('G:\Mi unidad\1. PROYECTOS TELLO 2022\SCM SPILL OVERS\outputs\pobreza\mujeres\1%\simulacion_2\output_tests.xlsx',lb_vec_"&amp;LN117&amp;"','lb_vec_"&amp;LN117&amp;"');"</f>
        <v>xlswrite('G:\Mi unidad\1. PROYECTOS TELLO 2022\SCM SPILL OVERS\outputs\pobreza\mujeres\1%\simulacion_2\output_tests.xlsx',lb_vec_78','lb_vec_78');</v>
      </c>
      <c r="LZ117">
        <v>78</v>
      </c>
      <c r="MA117" t="str">
        <f>"xlswrite('G:\Mi unidad\1. PROYECTOS TELLO 2022\SCM SPILL OVERS\outputs\pobreza\criminalidad\1%\simulacion_2\output_tests.xlsx',lb_vec_"&amp;LZ117&amp;"','lb_vec_"&amp;LZ117&amp;"');"</f>
        <v>xlswrite('G:\Mi unidad\1. PROYECTOS TELLO 2022\SCM SPILL OVERS\outputs\pobreza\criminalidad\1%\simulacion_2\output_tests.xlsx',lb_vec_78','lb_vec_78');</v>
      </c>
    </row>
    <row r="118" spans="64:339" x14ac:dyDescent="0.3">
      <c r="BL118">
        <v>78</v>
      </c>
      <c r="BM118" s="1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293</v>
      </c>
      <c r="CV118">
        <v>78</v>
      </c>
      <c r="CW118" t="s">
        <v>295</v>
      </c>
      <c r="DA118">
        <v>78</v>
      </c>
      <c r="DB118" t="s">
        <v>295</v>
      </c>
      <c r="DF118">
        <v>78</v>
      </c>
      <c r="DG118" t="s">
        <v>295</v>
      </c>
      <c r="EA118">
        <v>45</v>
      </c>
      <c r="EB118" s="1" t="str">
        <f>"alpha_hat_"&amp;EA118&amp;" = A_"&amp;EA118&amp;"*gamma_hat_"&amp;EA118&amp;";"</f>
        <v>alpha_hat_45 = A_45*gamma_hat_45;</v>
      </c>
      <c r="EZ118" s="1" t="str">
        <f>"xlswrite('G:\Mi unidad\1. PROYECTOS TELLO 2022\SCM SPILL OVERS\outputs\pobreza\distancia_centro_salud\1%\simulacion_2\synthetic_control_spillover_outputs.xlsx',synthetic_control_sp_"&amp;$A59&amp;","&amp;$A59&amp;")"</f>
        <v>xlswrite('G:\Mi unidad\1. PROYECTOS TELLO 2022\SCM SPILL OVERS\outputs\pobreza\distancia_centro_salud\1%\simulacion_2\synthetic_control_spillover_outputs.xlsx',synthetic_control_sp_162,162)</v>
      </c>
      <c r="FG118" s="1" t="str">
        <f>"xlswrite('G:\Mi unidad\1. PROYECTOS TELLO 2022\SCM SPILL OVERS\outputs\pobreza\informalidad\1%\simulacion_2\synthetic_control_spillover_outputs.xlsx',synthetic_control_sp_"&amp;$A59&amp;","&amp;$A59&amp;")"</f>
        <v>xlswrite('G:\Mi unidad\1. PROYECTOS TELLO 2022\SCM SPILL OVERS\outputs\pobreza\informalidad\1%\simulacion_2\synthetic_control_spillover_outputs.xlsx',synthetic_control_sp_162,162)</v>
      </c>
      <c r="FM118" s="1" t="str">
        <f>"xlswrite('G:\Mi unidad\1. PROYECTOS TELLO 2022\SCM SPILL OVERS\outputs\pobreza\densidad\1%\simulacion_2\synthetic_control_spillover_outputs.xlsx',synthetic_control_sp_"&amp;$A59&amp;","&amp;$A59&amp;")"</f>
        <v>xlswrite('G:\Mi unidad\1. PROYECTOS TELLO 2022\SCM SPILL OVERS\outputs\pobreza\densidad\1%\simulacion_2\synthetic_control_spillover_outputs.xlsx',synthetic_control_sp_162,162)</v>
      </c>
      <c r="FT118" s="1" t="str">
        <f>"xlswrite('G:\Mi unidad\1. PROYECTOS TELLO 2022\SCM SPILL OVERS\outputs\pobreza\bajo_niv_educ\1%\simulacion_2\synthetic_control_spillover_outputs.xlsx',synthetic_control_sp_"&amp;$A59&amp;","&amp;$A59&amp;")"</f>
        <v>xlswrite('G:\Mi unidad\1. PROYECTOS TELLO 2022\SCM SPILL OVERS\outputs\pobreza\bajo_niv_educ\1%\simulacion_2\synthetic_control_spillover_outputs.xlsx',synthetic_control_sp_162,162)</v>
      </c>
      <c r="FZ118" s="1" t="str">
        <f>"xlswrite('G:\Mi unidad\1. PROYECTOS TELLO 2022\SCM SPILL OVERS\outputs\pobreza\bajo_ingreso\1%\simulacion_2\synthetic_control_spillover_outputs.xlsx',synthetic_control_sp_"&amp;$A59&amp;","&amp;$A59&amp;")"</f>
        <v>xlswrite('G:\Mi unidad\1. PROYECTOS TELLO 2022\SCM SPILL OVERS\outputs\pobreza\bajo_ingreso\1%\simulacion_2\synthetic_control_spillover_outputs.xlsx',synthetic_control_sp_162,162)</v>
      </c>
      <c r="GF118" s="1" t="str">
        <f>"xlswrite('G:\Mi unidad\1. PROYECTOS TELLO 2022\SCM SPILL OVERS\outputs\pobreza\densidad_g\1%\simulacion_2\synthetic_control_spillover_outputs.xlsx',synthetic_control_sp_"&amp;$A59&amp;","&amp;$A59&amp;")"</f>
        <v>xlswrite('G:\Mi unidad\1. PROYECTOS TELLO 2022\SCM SPILL OVERS\outputs\pobreza\densidad_g\1%\simulacion_2\synthetic_control_spillover_outputs.xlsx',synthetic_control_sp_162,162)</v>
      </c>
      <c r="GN118" s="1" t="str">
        <f>"xlswrite('G:\Mi unidad\1. PROYECTOS TELLO 2022\SCM SPILL OVERS\outputs\pobreza\alimentos\1%\simulacion_2\synthetic_control_spillover_outputs.xlsx',synthetic_control_sp_"&amp;$A59&amp;","&amp;$A59&amp;");"</f>
        <v>xlswrite('G:\Mi unidad\1. PROYECTOS TELLO 2022\SCM SPILL OVERS\outputs\pobreza\alimentos\1%\simulacion_2\synthetic_control_spillover_outputs.xlsx',synthetic_control_sp_162,162);</v>
      </c>
      <c r="GU118" s="1" t="str">
        <f>"xlswrite('G:\Mi unidad\1. PROYECTOS TELLO 2022\SCM SPILL OVERS\outputs\pobreza\jefe_hogar\1%\simulacion_2\synthetic_control_spillover_outputs.xlsx',synthetic_control_sp_"&amp;$A59&amp;","&amp;$A59&amp;");"</f>
        <v>xlswrite('G:\Mi unidad\1. PROYECTOS TELLO 2022\SCM SPILL OVERS\outputs\pobreza\jefe_hogar\1%\simulacion_2\synthetic_control_spillover_outputs.xlsx',synthetic_control_sp_162,162);</v>
      </c>
      <c r="HA118" s="1" t="str">
        <f>"xlswrite('G:\Mi unidad\1. PROYECTOS TELLO 2022\SCM SPILL OVERS\outputs\pobreza\mujeres\1%\simulacion_2\synthetic_control_spillover_outputs.xlsx',synthetic_control_sp_"&amp;$A59&amp;","&amp;$A59&amp;");"</f>
        <v>xlswrite('G:\Mi unidad\1. PROYECTOS TELLO 2022\SCM SPILL OVERS\outputs\pobreza\mujeres\1%\simulacion_2\synthetic_control_spillover_outputs.xlsx',synthetic_control_sp_162,162);</v>
      </c>
      <c r="HG118" s="1" t="str">
        <f>"xlswrite('G:\Mi unidad\1. PROYECTOS TELLO 2022\SCM SPILL OVERS\outputs\pobreza\criminalidad\1%\simulacion_2\synthetic_control_spillover_outputs.xlsx',synthetic_control_sp_"&amp;$A59&amp;","&amp;$A59&amp;");"</f>
        <v>xlswrite('G:\Mi unidad\1. PROYECTOS TELLO 2022\SCM SPILL OVERS\outputs\pobreza\criminalidad\1%\simulacion_2\synthetic_control_spillover_outputs.xlsx',synthetic_control_sp_162,162);</v>
      </c>
      <c r="HN118">
        <v>42</v>
      </c>
      <c r="HO118" t="str">
        <f>"    ub_vec_"&amp;HN118&amp;"(s) = ub_"&amp;HN117&amp;";"</f>
        <v xml:space="preserve">    ub_vec_42(s) = ub_42;</v>
      </c>
      <c r="HU118">
        <v>71</v>
      </c>
      <c r="HV118" t="s">
        <v>35</v>
      </c>
      <c r="IB118">
        <v>78</v>
      </c>
      <c r="IC118" t="str">
        <f>"xlswrite('G:\Mi unidad\1. PROYECTOS TELLO 2022\SCM SPILL OVERS\outputs\pobreza\bajo_niv_educ\1%\simulacion_2\output_tests.xlsx',ub_vec_"&amp;IB118&amp;"','ub_vec_"&amp;IB118&amp;"');"</f>
        <v>xlswrite('G:\Mi unidad\1. PROYECTOS TELLO 2022\SCM SPILL OVERS\outputs\pobreza\bajo_niv_educ\1%\simulacion_2\output_tests.xlsx',ub_vec_78','ub_vec_78');</v>
      </c>
      <c r="IP118">
        <v>78</v>
      </c>
      <c r="IQ118" t="str">
        <f>"xlswrite('G:\Mi unidad\1. PROYECTOS TELLO 2022\SCM SPILL OVERS\outputs\pobreza\bajo_ingreso\1%\simulacion_2\output_tests.xlsx',ub_vec_"&amp;IP118&amp;"','ub_vec_"&amp;IP118&amp;"');"</f>
        <v>xlswrite('G:\Mi unidad\1. PROYECTOS TELLO 2022\SCM SPILL OVERS\outputs\pobreza\bajo_ingreso\1%\simulacion_2\output_tests.xlsx',ub_vec_78','ub_vec_78');</v>
      </c>
      <c r="JB118">
        <v>78</v>
      </c>
      <c r="JC118" t="str">
        <f>"xlswrite('G:\Mi unidad\1. PROYECTOS TELLO 2022\SCM SPILL OVERS\outputs\pobreza\densidad\1%\simulacion_2\output_tests.xlsx',ub_vec_"&amp;JB118&amp;"','ub_vec_"&amp;JB118&amp;"');"</f>
        <v>xlswrite('G:\Mi unidad\1. PROYECTOS TELLO 2022\SCM SPILL OVERS\outputs\pobreza\densidad\1%\simulacion_2\output_tests.xlsx',ub_vec_78','ub_vec_78');</v>
      </c>
      <c r="JN118">
        <v>78</v>
      </c>
      <c r="JO118" t="str">
        <f>"xlswrite('G:\Mi unidad\1. PROYECTOS TELLO 2022\SCM SPILL OVERS\outputs\pobreza\densidad_g\1%\simulacion_2\output_tests.xlsx',ub_vec_"&amp;JN118&amp;"','ub_vec_"&amp;JN118&amp;"');"</f>
        <v>xlswrite('G:\Mi unidad\1. PROYECTOS TELLO 2022\SCM SPILL OVERS\outputs\pobreza\densidad_g\1%\simulacion_2\output_tests.xlsx',ub_vec_78','ub_vec_78');</v>
      </c>
      <c r="JZ118">
        <v>78</v>
      </c>
      <c r="KA118" t="str">
        <f>"xlswrite('G:\Mi unidad\1. PROYECTOS TELLO 2022\SCM SPILL OVERS\outputs\pobreza\distancia_centro_salud\1%\simulacion_2\output_tests.xlsx',ub_vec_"&amp;JZ118&amp;"','ub_vec_"&amp;JZ118&amp;"');"</f>
        <v>xlswrite('G:\Mi unidad\1. PROYECTOS TELLO 2022\SCM SPILL OVERS\outputs\pobreza\distancia_centro_salud\1%\simulacion_2\output_tests.xlsx',ub_vec_78','ub_vec_78');</v>
      </c>
      <c r="KM118">
        <v>78</v>
      </c>
      <c r="KN118" t="str">
        <f>"xlswrite('G:\Mi unidad\1. PROYECTOS TELLO 2022\SCM SPILL OVERS\outputs\pobreza\informalidad\1%\simulacion_2\output_tests.xlsx',ub_vec_"&amp;KM118&amp;"','ub_vec_"&amp;KM118&amp;"');"</f>
        <v>xlswrite('G:\Mi unidad\1. PROYECTOS TELLO 2022\SCM SPILL OVERS\outputs\pobreza\informalidad\1%\simulacion_2\output_tests.xlsx',ub_vec_78','ub_vec_78');</v>
      </c>
      <c r="KZ118">
        <v>78</v>
      </c>
      <c r="LA118" t="str">
        <f>"xlswrite('G:\Mi unidad\1. PROYECTOS TELLO 2022\SCM SPILL OVERS\outputs\pobreza\alimentos\1%\simulacion_2\output_tests.xlsx',ub_vec_"&amp;KZ118&amp;"','ub_vec_"&amp;KZ118&amp;"');"</f>
        <v>xlswrite('G:\Mi unidad\1. PROYECTOS TELLO 2022\SCM SPILL OVERS\outputs\pobreza\alimentos\1%\simulacion_2\output_tests.xlsx',ub_vec_78','ub_vec_78');</v>
      </c>
      <c r="LG118">
        <v>78</v>
      </c>
      <c r="LH118" t="str">
        <f>"xlswrite('G:\Mi unidad\1. PROYECTOS TELLO 2022\SCM SPILL OVERS\outputs\pobreza\jefe_hogar\1%\simulacion_2\output_tests.xlsx',ub_vec_"&amp;LG118&amp;"','ub_vec_"&amp;LG118&amp;"');"</f>
        <v>xlswrite('G:\Mi unidad\1. PROYECTOS TELLO 2022\SCM SPILL OVERS\outputs\pobreza\jefe_hogar\1%\simulacion_2\output_tests.xlsx',ub_vec_78','ub_vec_78');</v>
      </c>
      <c r="LN118">
        <v>78</v>
      </c>
      <c r="LO118" t="str">
        <f>"xlswrite('G:\Mi unidad\1. PROYECTOS TELLO 2022\SCM SPILL OVERS\outputs\pobreza\mujeres\1%\simulacion_2\output_tests.xlsx',ub_vec_"&amp;LN118&amp;"','ub_vec_"&amp;LN118&amp;"');"</f>
        <v>xlswrite('G:\Mi unidad\1. PROYECTOS TELLO 2022\SCM SPILL OVERS\outputs\pobreza\mujeres\1%\simulacion_2\output_tests.xlsx',ub_vec_78','ub_vec_78');</v>
      </c>
      <c r="LZ118">
        <v>78</v>
      </c>
      <c r="MA118" t="str">
        <f>"xlswrite('G:\Mi unidad\1. PROYECTOS TELLO 2022\SCM SPILL OVERS\outputs\pobreza\criminalidad\1%\simulacion_2\output_tests.xlsx',ub_vec_"&amp;LZ118&amp;"','ub_vec_"&amp;LZ118&amp;"');"</f>
        <v>xlswrite('G:\Mi unidad\1. PROYECTOS TELLO 2022\SCM SPILL OVERS\outputs\pobreza\criminalidad\1%\simulacion_2\output_tests.xlsx',ub_vec_78','ub_vec_78');</v>
      </c>
    </row>
    <row r="119" spans="64:339" x14ac:dyDescent="0.3">
      <c r="BL119">
        <v>78</v>
      </c>
      <c r="BM119" s="1" t="str">
        <f>"A_"&amp;BL117&amp;"(:,ind_"&amp;BL117&amp;" == 0) = [];"</f>
        <v>A_78(:,ind_78 == 0) = [];</v>
      </c>
      <c r="BR119">
        <v>78</v>
      </c>
      <c r="BS119" s="1" t="str">
        <f>"ind_"&amp;BR117&amp;" = xlsread('spillover_bajo_niv_educ_"&amp;BR117&amp;".xlsx')"</f>
        <v>ind_78 = xlsread('spillover_bajo_niv_educ_78.xlsx')</v>
      </c>
      <c r="BX119">
        <v>78</v>
      </c>
      <c r="BY119" s="1" t="str">
        <f>"ind_"&amp;BX117&amp;" = xlsread('spillover_bajo_ingreso_"&amp;BX117&amp;".xlsx')"</f>
        <v>ind_78 = xlsread('spillover_bajo_ingreso_78.xlsx')</v>
      </c>
      <c r="CD119">
        <v>78</v>
      </c>
      <c r="CE119" s="1" t="str">
        <f>"ind_"&amp;CD117&amp;" = xlsread('spillover_densidad_"&amp;CD117&amp;".xlsx')"</f>
        <v>ind_78 = xlsread('spillover_densidad_78.xlsx')</v>
      </c>
      <c r="CJ119">
        <v>78</v>
      </c>
      <c r="CK119" s="1" t="str">
        <f>"ind_"&amp;CJ117&amp;" = xlsread('spillover_tiempo_cs_"&amp;CJ117&amp;".xlsx')"</f>
        <v>ind_78 = xlsread('spillover_tiempo_cs_78.xlsx')</v>
      </c>
      <c r="CQ119">
        <v>78</v>
      </c>
      <c r="CR119" t="s">
        <v>295</v>
      </c>
      <c r="CV119">
        <v>78</v>
      </c>
      <c r="CW119" t="s">
        <v>296</v>
      </c>
      <c r="DA119">
        <v>78</v>
      </c>
      <c r="DB119" t="s">
        <v>297</v>
      </c>
      <c r="DF119">
        <v>78</v>
      </c>
      <c r="DG119" t="s">
        <v>298</v>
      </c>
      <c r="EA119">
        <v>45</v>
      </c>
      <c r="EB119" s="1" t="str">
        <f>"alpha1_hat_vec_"&amp;EA119&amp;"(s) = alpha_hat_"&amp;EA119&amp;"(1);"</f>
        <v>alpha1_hat_vec_45(s) = alpha_hat_45(1);</v>
      </c>
      <c r="EZ119" s="1" t="str">
        <f>"xlswrite('G:\Mi unidad\1. PROYECTOS TELLO 2022\SCM SPILL OVERS\outputs\pobreza\distancia_centro_salud\1%\simulacion_2\synthetic_control_spillover_outputs.xlsx',synthetic_control_sp_"&amp;$A60&amp;","&amp;$A60&amp;")"</f>
        <v>xlswrite('G:\Mi unidad\1. PROYECTOS TELLO 2022\SCM SPILL OVERS\outputs\pobreza\distancia_centro_salud\1%\simulacion_2\synthetic_control_spillover_outputs.xlsx',synthetic_control_sp_169,169)</v>
      </c>
      <c r="FG119" s="1" t="str">
        <f>"xlswrite('G:\Mi unidad\1. PROYECTOS TELLO 2022\SCM SPILL OVERS\outputs\pobreza\informalidad\1%\simulacion_2\synthetic_control_spillover_outputs.xlsx',synthetic_control_sp_"&amp;$A60&amp;","&amp;$A60&amp;")"</f>
        <v>xlswrite('G:\Mi unidad\1. PROYECTOS TELLO 2022\SCM SPILL OVERS\outputs\pobreza\informalidad\1%\simulacion_2\synthetic_control_spillover_outputs.xlsx',synthetic_control_sp_169,169)</v>
      </c>
      <c r="FM119" s="1" t="str">
        <f>"xlswrite('G:\Mi unidad\1. PROYECTOS TELLO 2022\SCM SPILL OVERS\outputs\pobreza\densidad\1%\simulacion_2\synthetic_control_spillover_outputs.xlsx',synthetic_control_sp_"&amp;$A60&amp;","&amp;$A60&amp;")"</f>
        <v>xlswrite('G:\Mi unidad\1. PROYECTOS TELLO 2022\SCM SPILL OVERS\outputs\pobreza\densidad\1%\simulacion_2\synthetic_control_spillover_outputs.xlsx',synthetic_control_sp_169,169)</v>
      </c>
      <c r="FT119" s="1" t="str">
        <f>"xlswrite('G:\Mi unidad\1. PROYECTOS TELLO 2022\SCM SPILL OVERS\outputs\pobreza\bajo_niv_educ\1%\simulacion_2\synthetic_control_spillover_outputs.xlsx',synthetic_control_sp_"&amp;$A60&amp;","&amp;$A60&amp;")"</f>
        <v>xlswrite('G:\Mi unidad\1. PROYECTOS TELLO 2022\SCM SPILL OVERS\outputs\pobreza\bajo_niv_educ\1%\simulacion_2\synthetic_control_spillover_outputs.xlsx',synthetic_control_sp_169,169)</v>
      </c>
      <c r="FZ119" s="1" t="str">
        <f>"xlswrite('G:\Mi unidad\1. PROYECTOS TELLO 2022\SCM SPILL OVERS\outputs\pobreza\bajo_ingreso\1%\simulacion_2\synthetic_control_spillover_outputs.xlsx',synthetic_control_sp_"&amp;$A60&amp;","&amp;$A60&amp;")"</f>
        <v>xlswrite('G:\Mi unidad\1. PROYECTOS TELLO 2022\SCM SPILL OVERS\outputs\pobreza\bajo_ingreso\1%\simulacion_2\synthetic_control_spillover_outputs.xlsx',synthetic_control_sp_169,169)</v>
      </c>
      <c r="GF119" s="1" t="str">
        <f>"xlswrite('G:\Mi unidad\1. PROYECTOS TELLO 2022\SCM SPILL OVERS\outputs\pobreza\densidad_g\1%\simulacion_2\synthetic_control_spillover_outputs.xlsx',synthetic_control_sp_"&amp;$A60&amp;","&amp;$A60&amp;")"</f>
        <v>xlswrite('G:\Mi unidad\1. PROYECTOS TELLO 2022\SCM SPILL OVERS\outputs\pobreza\densidad_g\1%\simulacion_2\synthetic_control_spillover_outputs.xlsx',synthetic_control_sp_169,169)</v>
      </c>
      <c r="GN119" s="1" t="str">
        <f>"xlswrite('G:\Mi unidad\1. PROYECTOS TELLO 2022\SCM SPILL OVERS\outputs\pobreza\alimentos\1%\simulacion_2\synthetic_control_spillover_outputs.xlsx',synthetic_control_sp_"&amp;$A60&amp;","&amp;$A60&amp;");"</f>
        <v>xlswrite('G:\Mi unidad\1. PROYECTOS TELLO 2022\SCM SPILL OVERS\outputs\pobreza\alimentos\1%\simulacion_2\synthetic_control_spillover_outputs.xlsx',synthetic_control_sp_169,169);</v>
      </c>
      <c r="GU119" s="1" t="str">
        <f>"xlswrite('G:\Mi unidad\1. PROYECTOS TELLO 2022\SCM SPILL OVERS\outputs\pobreza\jefe_hogar\1%\simulacion_2\synthetic_control_spillover_outputs.xlsx',synthetic_control_sp_"&amp;$A60&amp;","&amp;$A60&amp;");"</f>
        <v>xlswrite('G:\Mi unidad\1. PROYECTOS TELLO 2022\SCM SPILL OVERS\outputs\pobreza\jefe_hogar\1%\simulacion_2\synthetic_control_spillover_outputs.xlsx',synthetic_control_sp_169,169);</v>
      </c>
      <c r="HA119" s="1" t="str">
        <f>"xlswrite('G:\Mi unidad\1. PROYECTOS TELLO 2022\SCM SPILL OVERS\outputs\pobreza\mujeres\1%\simulacion_2\synthetic_control_spillover_outputs.xlsx',synthetic_control_sp_"&amp;$A60&amp;","&amp;$A60&amp;");"</f>
        <v>xlswrite('G:\Mi unidad\1. PROYECTOS TELLO 2022\SCM SPILL OVERS\outputs\pobreza\mujeres\1%\simulacion_2\synthetic_control_spillover_outputs.xlsx',synthetic_control_sp_169,169);</v>
      </c>
      <c r="HG119" s="1" t="str">
        <f>"xlswrite('G:\Mi unidad\1. PROYECTOS TELLO 2022\SCM SPILL OVERS\outputs\pobreza\criminalidad\1%\simulacion_2\synthetic_control_spillover_outputs.xlsx',synthetic_control_sp_"&amp;$A60&amp;","&amp;$A60&amp;");"</f>
        <v>xlswrite('G:\Mi unidad\1. PROYECTOS TELLO 2022\SCM SPILL OVERS\outputs\pobreza\criminalidad\1%\simulacion_2\synthetic_control_spillover_outputs.xlsx',synthetic_control_sp_169,169);</v>
      </c>
      <c r="HN119">
        <v>42</v>
      </c>
      <c r="HO119" t="s">
        <v>18</v>
      </c>
      <c r="HU119">
        <v>71</v>
      </c>
      <c r="HV119" t="s">
        <v>36</v>
      </c>
      <c r="IB119">
        <v>78</v>
      </c>
      <c r="IC119" t="str">
        <f>"xlswrite('G:\Mi unidad\1. PROYECTOS TELLO 2022\SCM SPILL OVERS\outputs\pobreza\bajo_niv_educ\1%\simulacion_2\output_tests.xlsx',p_value_vec_"&amp;IB119&amp;"','p_value_vec_"&amp;IB119&amp;"');"</f>
        <v>xlswrite('G:\Mi unidad\1. PROYECTOS TELLO 2022\SCM SPILL OVERS\outputs\pobreza\bajo_niv_educ\1%\simulacion_2\output_tests.xlsx',p_value_vec_78','p_value_vec_78');</v>
      </c>
      <c r="IP119">
        <v>78</v>
      </c>
      <c r="IQ119" t="str">
        <f>"xlswrite('G:\Mi unidad\1. PROYECTOS TELLO 2022\SCM SPILL OVERS\outputs\pobreza\bajo_ingreso\1%\simulacion_2\output_tests.xlsx',p_value_vec_"&amp;IP119&amp;"','p_value_vec_"&amp;IP119&amp;"');"</f>
        <v>xlswrite('G:\Mi unidad\1. PROYECTOS TELLO 2022\SCM SPILL OVERS\outputs\pobreza\bajo_ingreso\1%\simulacion_2\output_tests.xlsx',p_value_vec_78','p_value_vec_78');</v>
      </c>
      <c r="JB119">
        <v>78</v>
      </c>
      <c r="JC119" t="str">
        <f>"xlswrite('G:\Mi unidad\1. PROYECTOS TELLO 2022\SCM SPILL OVERS\outputs\pobreza\densidad\1%\simulacion_2\output_tests.xlsx',p_value_vec_"&amp;JB119&amp;"','p_value_vec_"&amp;JB119&amp;"');"</f>
        <v>xlswrite('G:\Mi unidad\1. PROYECTOS TELLO 2022\SCM SPILL OVERS\outputs\pobreza\densidad\1%\simulacion_2\output_tests.xlsx',p_value_vec_78','p_value_vec_78');</v>
      </c>
      <c r="JN119">
        <v>78</v>
      </c>
      <c r="JO119" t="str">
        <f>"xlswrite('G:\Mi unidad\1. PROYECTOS TELLO 2022\SCM SPILL OVERS\outputs\pobreza\densidad_g\1%\simulacion_2\output_tests.xlsx',p_value_vec_"&amp;JN119&amp;"','p_value_vec_"&amp;JN119&amp;"');"</f>
        <v>xlswrite('G:\Mi unidad\1. PROYECTOS TELLO 2022\SCM SPILL OVERS\outputs\pobreza\densidad_g\1%\simulacion_2\output_tests.xlsx',p_value_vec_78','p_value_vec_78');</v>
      </c>
      <c r="JZ119">
        <v>78</v>
      </c>
      <c r="KA119" t="str">
        <f>"xlswrite('G:\Mi unidad\1. PROYECTOS TELLO 2022\SCM SPILL OVERS\outputs\pobreza\distancia_centro_salud\1%\simulacion_2\output_tests.xlsx',p_value_vec_"&amp;JZ119&amp;"','p_value_vec_"&amp;JZ119&amp;"');"</f>
        <v>xlswrite('G:\Mi unidad\1. PROYECTOS TELLO 2022\SCM SPILL OVERS\outputs\pobreza\distancia_centro_salud\1%\simulacion_2\output_tests.xlsx',p_value_vec_78','p_value_vec_78');</v>
      </c>
      <c r="KM119">
        <v>78</v>
      </c>
      <c r="KN119" t="str">
        <f>"xlswrite('G:\Mi unidad\1. PROYECTOS TELLO 2022\SCM SPILL OVERS\outputs\pobreza\informalidad\1%\simulacion_2\output_tests.xlsx',p_value_vec_"&amp;KM119&amp;"','p_value_vec_"&amp;KM119&amp;"');"</f>
        <v>xlswrite('G:\Mi unidad\1. PROYECTOS TELLO 2022\SCM SPILL OVERS\outputs\pobreza\informalidad\1%\simulacion_2\output_tests.xlsx',p_value_vec_78','p_value_vec_78');</v>
      </c>
      <c r="KZ119">
        <v>78</v>
      </c>
      <c r="LA119" t="str">
        <f>"xlswrite('G:\Mi unidad\1. PROYECTOS TELLO 2022\SCM SPILL OVERS\outputs\pobreza\alimentos\1%\simulacion_2\output_tests.xlsx',p_value_vec_"&amp;KZ119&amp;"','p_value_vec_"&amp;KZ119&amp;"');"</f>
        <v>xlswrite('G:\Mi unidad\1. PROYECTOS TELLO 2022\SCM SPILL OVERS\outputs\pobreza\alimentos\1%\simulacion_2\output_tests.xlsx',p_value_vec_78','p_value_vec_78');</v>
      </c>
      <c r="LG119">
        <v>78</v>
      </c>
      <c r="LH119" t="str">
        <f>"xlswrite('G:\Mi unidad\1. PROYECTOS TELLO 2022\SCM SPILL OVERS\outputs\pobreza\jefe_hogar\1%\simulacion_2\output_tests.xlsx',p_value_vec_"&amp;LG119&amp;"','p_value_vec_"&amp;LG119&amp;"');"</f>
        <v>xlswrite('G:\Mi unidad\1. PROYECTOS TELLO 2022\SCM SPILL OVERS\outputs\pobreza\jefe_hogar\1%\simulacion_2\output_tests.xlsx',p_value_vec_78','p_value_vec_78');</v>
      </c>
      <c r="LN119">
        <v>78</v>
      </c>
      <c r="LO119" t="str">
        <f>"xlswrite('G:\Mi unidad\1. PROYECTOS TELLO 2022\SCM SPILL OVERS\outputs\pobreza\mujeres\1%\simulacion_2\output_tests.xlsx',p_value_vec_"&amp;LN119&amp;"','p_value_vec_"&amp;LN119&amp;"');"</f>
        <v>xlswrite('G:\Mi unidad\1. PROYECTOS TELLO 2022\SCM SPILL OVERS\outputs\pobreza\mujeres\1%\simulacion_2\output_tests.xlsx',p_value_vec_78','p_value_vec_78');</v>
      </c>
      <c r="LZ119">
        <v>78</v>
      </c>
      <c r="MA119" t="str">
        <f>"xlswrite('G:\Mi unidad\1. PROYECTOS TELLO 2022\SCM SPILL OVERS\outputs\pobreza\criminalidad\1%\simulacion_2\output_tests.xlsx',p_value_vec_"&amp;LZ119&amp;"','p_value_vec_"&amp;LZ119&amp;"');"</f>
        <v>xlswrite('G:\Mi unidad\1. PROYECTOS TELLO 2022\SCM SPILL OVERS\outputs\pobreza\criminalidad\1%\simulacion_2\output_tests.xlsx',p_value_vec_78','p_value_vec_78');</v>
      </c>
    </row>
    <row r="120" spans="64:339" x14ac:dyDescent="0.3">
      <c r="BL120">
        <v>78</v>
      </c>
      <c r="BR120">
        <v>78</v>
      </c>
      <c r="BS120" s="1" t="str">
        <f>"A_"&amp;BR117&amp;" = eye(N);"</f>
        <v>A_78 = eye(N);</v>
      </c>
      <c r="BX120">
        <v>78</v>
      </c>
      <c r="BY120" s="1" t="str">
        <f>"A_"&amp;BX117&amp;" = eye(N);"</f>
        <v>A_78 = eye(N);</v>
      </c>
      <c r="CD120">
        <v>78</v>
      </c>
      <c r="CE120" s="1" t="str">
        <f>"A_"&amp;CD117&amp;" = eye(N);"</f>
        <v>A_78 = eye(N);</v>
      </c>
      <c r="CJ120">
        <v>78</v>
      </c>
      <c r="CK120" s="1" t="str">
        <f>"A_"&amp;CJ117&amp;" = eye(N);"</f>
        <v>A_78 = eye(N);</v>
      </c>
      <c r="CQ120">
        <v>78</v>
      </c>
      <c r="CR120" t="s">
        <v>299</v>
      </c>
      <c r="CV120">
        <v>78</v>
      </c>
      <c r="CW120" t="s">
        <v>300</v>
      </c>
      <c r="DA120">
        <v>78</v>
      </c>
      <c r="DB120" t="s">
        <v>300</v>
      </c>
      <c r="DF120">
        <v>78</v>
      </c>
      <c r="DG120" t="s">
        <v>300</v>
      </c>
      <c r="EA120">
        <v>45</v>
      </c>
      <c r="EB120" s="1" t="str">
        <f>"synthetic_control_sp_"&amp;EA120&amp;"(T+s) = Y_"&amp;EA120&amp;"(1,T+s)-alpha1_hat_vec_"&amp;EA120&amp;"(s);"</f>
        <v>synthetic_control_sp_45(T+s) = Y_45(1,T+s)-alpha1_hat_vec_45(s);</v>
      </c>
      <c r="EZ120" s="1" t="str">
        <f>"xlswrite('G:\Mi unidad\1. PROYECTOS TELLO 2022\SCM SPILL OVERS\outputs\pobreza\distancia_centro_salud\1%\simulacion_2\observado_outputs.xlsx',tratado_"&amp;$A2&amp;","&amp;$A2&amp;")"</f>
        <v>xlswrite('G:\Mi unidad\1. PROYECTOS TELLO 2022\SCM SPILL OVERS\outputs\pobreza\distancia_centro_salud\1%\simulacion_2\observado_outputs.xlsx',tratado_1,1)</v>
      </c>
      <c r="FG120" s="1" t="str">
        <f>"xlswrite('G:\Mi unidad\1. PROYECTOS TELLO 2022\SCM SPILL OVERS\outputs\pobreza\informalidad\1%\simulacion_2\observado_outputs.xlsx',tratado_"&amp;$A2&amp;","&amp;$A2&amp;")"</f>
        <v>xlswrite('G:\Mi unidad\1. PROYECTOS TELLO 2022\SCM SPILL OVERS\outputs\pobreza\informalidad\1%\simulacion_2\observado_outputs.xlsx',tratado_1,1)</v>
      </c>
      <c r="FM120" s="1" t="str">
        <f>"xlswrite('G:\Mi unidad\1. PROYECTOS TELLO 2022\SCM SPILL OVERS\outputs\pobreza\densidad\1%\simulacion_2\observado_outputs.xlsx',tratado_"&amp;$A2&amp;","&amp;$A2&amp;")"</f>
        <v>xlswrite('G:\Mi unidad\1. PROYECTOS TELLO 2022\SCM SPILL OVERS\outputs\pobreza\densidad\1%\simulacion_2\observado_outputs.xlsx',tratado_1,1)</v>
      </c>
      <c r="FT120" s="1" t="str">
        <f>"xlswrite('G:\Mi unidad\1. PROYECTOS TELLO 2022\SCM SPILL OVERS\outputs\pobreza\bajo_niv_educ\1%\simulacion_2\observado_outputs.xlsx',tratado_"&amp;$A2&amp;","&amp;$A2&amp;")"</f>
        <v>xlswrite('G:\Mi unidad\1. PROYECTOS TELLO 2022\SCM SPILL OVERS\outputs\pobreza\bajo_niv_educ\1%\simulacion_2\observado_outputs.xlsx',tratado_1,1)</v>
      </c>
      <c r="FZ120" s="1" t="str">
        <f>"xlswrite('G:\Mi unidad\1. PROYECTOS TELLO 2022\SCM SPILL OVERS\outputs\pobreza\bajo_ingreso\1%\simulacion_2\observado_outputs.xlsx',tratado_"&amp;$A2&amp;","&amp;$A2&amp;")"</f>
        <v>xlswrite('G:\Mi unidad\1. PROYECTOS TELLO 2022\SCM SPILL OVERS\outputs\pobreza\bajo_ingreso\1%\simulacion_2\observado_outputs.xlsx',tratado_1,1)</v>
      </c>
      <c r="GF120" s="1" t="str">
        <f>"xlswrite('G:\Mi unidad\1. PROYECTOS TELLO 2022\SCM SPILL OVERS\outputs\pobreza\densidad_g\1%\simulacion_2\observado_outputs.xlsx',tratado_"&amp;$A2&amp;","&amp;$A2&amp;")"</f>
        <v>xlswrite('G:\Mi unidad\1. PROYECTOS TELLO 2022\SCM SPILL OVERS\outputs\pobreza\densidad_g\1%\simulacion_2\observado_outputs.xlsx',tratado_1,1)</v>
      </c>
      <c r="GN120" s="1" t="str">
        <f>"xlswrite('G:\Mi unidad\1. PROYECTOS TELLO 2022\SCM SPILL OVERS\outputs\pobreza\alimentos\1%\simulacion_2\observado_outputs.xlsx',tratado_"&amp;$A2&amp;","&amp;$A2&amp;");"</f>
        <v>xlswrite('G:\Mi unidad\1. PROYECTOS TELLO 2022\SCM SPILL OVERS\outputs\pobreza\alimentos\1%\simulacion_2\observado_outputs.xlsx',tratado_1,1);</v>
      </c>
      <c r="GU120" s="1" t="str">
        <f>"xlswrite('G:\Mi unidad\1. PROYECTOS TELLO 2022\SCM SPILL OVERS\outputs\pobreza\jefe_hogar\1%\simulacion_2\observado_outputs.xlsx',tratado_"&amp;$A2&amp;","&amp;$A2&amp;");"</f>
        <v>xlswrite('G:\Mi unidad\1. PROYECTOS TELLO 2022\SCM SPILL OVERS\outputs\pobreza\jefe_hogar\1%\simulacion_2\observado_outputs.xlsx',tratado_1,1);</v>
      </c>
      <c r="HA120" s="1" t="str">
        <f>"xlswrite('G:\Mi unidad\1. PROYECTOS TELLO 2022\SCM SPILL OVERS\outputs\pobreza\mujeres\1%\simulacion_2\observado_outputs.xlsx',tratado_"&amp;$A2&amp;","&amp;$A2&amp;");"</f>
        <v>xlswrite('G:\Mi unidad\1. PROYECTOS TELLO 2022\SCM SPILL OVERS\outputs\pobreza\mujeres\1%\simulacion_2\observado_outputs.xlsx',tratado_1,1);</v>
      </c>
      <c r="HG120" s="1" t="str">
        <f>"xlswrite('G:\Mi unidad\1. PROYECTOS TELLO 2022\SCM SPILL OVERS\outputs\pobreza\criminalidad\1%\simulacion_2\observado_outputs.xlsx',tratado_"&amp;$A2&amp;","&amp;$A2&amp;");"</f>
        <v>xlswrite('G:\Mi unidad\1. PROYECTOS TELLO 2022\SCM SPILL OVERS\outputs\pobreza\criminalidad\1%\simulacion_2\observado_outputs.xlsx',tratado_1,1);</v>
      </c>
      <c r="HN120">
        <v>44</v>
      </c>
      <c r="HO120" t="str">
        <f>"p_value_vec_"&amp;HN120&amp;" = zeros(1,S);"</f>
        <v>p_value_vec_44 = zeros(1,S);</v>
      </c>
      <c r="HU120">
        <v>71</v>
      </c>
      <c r="HV120" t="s">
        <v>37</v>
      </c>
      <c r="IB120">
        <v>78</v>
      </c>
      <c r="IC120" t="str">
        <f>"xlswrite('G:\Mi unidad\1. PROYECTOS TELLO 2022\SCM SPILL OVERS\outputs\pobreza\bajo_niv_educ\1%\simulacion_2\output_tests.xlsx',alpha1_hat_vec_"&amp;IB120&amp;"','alpha1_hat_vec_"&amp;IB120&amp;"');"</f>
        <v>xlswrite('G:\Mi unidad\1. PROYECTOS TELLO 2022\SCM SPILL OVERS\outputs\pobreza\bajo_niv_educ\1%\simulacion_2\output_tests.xlsx',alpha1_hat_vec_78','alpha1_hat_vec_78');</v>
      </c>
      <c r="IP120">
        <v>78</v>
      </c>
      <c r="IQ120" t="str">
        <f>"xlswrite('G:\Mi unidad\1. PROYECTOS TELLO 2022\SCM SPILL OVERS\outputs\pobreza\bajo_ingreso\1%\simulacion_2\output_tests.xlsx',alpha1_hat_vec_"&amp;IP120&amp;"','alpha1_hat_vec_"&amp;IP120&amp;"');"</f>
        <v>xlswrite('G:\Mi unidad\1. PROYECTOS TELLO 2022\SCM SPILL OVERS\outputs\pobreza\bajo_ingreso\1%\simulacion_2\output_tests.xlsx',alpha1_hat_vec_78','alpha1_hat_vec_78');</v>
      </c>
      <c r="JB120">
        <v>78</v>
      </c>
      <c r="JC120" t="str">
        <f>"xlswrite('G:\Mi unidad\1. PROYECTOS TELLO 2022\SCM SPILL OVERS\outputs\pobreza\densidad\1%\simulacion_2\output_tests.xlsx',alpha1_hat_vec_"&amp;JB120&amp;"','alpha1_hat_vec_"&amp;JB120&amp;"');"</f>
        <v>xlswrite('G:\Mi unidad\1. PROYECTOS TELLO 2022\SCM SPILL OVERS\outputs\pobreza\densidad\1%\simulacion_2\output_tests.xlsx',alpha1_hat_vec_78','alpha1_hat_vec_78');</v>
      </c>
      <c r="JN120">
        <v>78</v>
      </c>
      <c r="JO120" t="str">
        <f>"xlswrite('G:\Mi unidad\1. PROYECTOS TELLO 2022\SCM SPILL OVERS\outputs\pobreza\densidad_g\1%\simulacion_2\output_tests.xlsx',alpha1_hat_vec_"&amp;JN120&amp;"','alpha1_hat_vec_"&amp;JN120&amp;"');"</f>
        <v>xlswrite('G:\Mi unidad\1. PROYECTOS TELLO 2022\SCM SPILL OVERS\outputs\pobreza\densidad_g\1%\simulacion_2\output_tests.xlsx',alpha1_hat_vec_78','alpha1_hat_vec_78');</v>
      </c>
      <c r="JZ120">
        <v>78</v>
      </c>
      <c r="KA120" t="str">
        <f>"xlswrite('G:\Mi unidad\1. PROYECTOS TELLO 2022\SCM SPILL OVERS\outputs\pobreza\distancia_centro_salud\1%\simulacion_2\output_tests.xlsx',alpha1_hat_vec_"&amp;JZ120&amp;"','alpha1_hat_vec_"&amp;JZ120&amp;"');"</f>
        <v>xlswrite('G:\Mi unidad\1. PROYECTOS TELLO 2022\SCM SPILL OVERS\outputs\pobreza\distancia_centro_salud\1%\simulacion_2\output_tests.xlsx',alpha1_hat_vec_78','alpha1_hat_vec_78');</v>
      </c>
      <c r="KM120">
        <v>78</v>
      </c>
      <c r="KN120" t="str">
        <f>"xlswrite('G:\Mi unidad\1. PROYECTOS TELLO 2022\SCM SPILL OVERS\outputs\pobreza\informalidad\1%\simulacion_2\output_tests.xlsx',alpha1_hat_vec_"&amp;KM120&amp;"','alpha1_hat_vec_"&amp;KM120&amp;"');"</f>
        <v>xlswrite('G:\Mi unidad\1. PROYECTOS TELLO 2022\SCM SPILL OVERS\outputs\pobreza\informalidad\1%\simulacion_2\output_tests.xlsx',alpha1_hat_vec_78','alpha1_hat_vec_78');</v>
      </c>
      <c r="KZ120">
        <v>78</v>
      </c>
      <c r="LA120" t="str">
        <f>"xlswrite('G:\Mi unidad\1. PROYECTOS TELLO 2022\SCM SPILL OVERS\outputs\pobreza\alimentos\1%\simulacion_2\output_tests.xlsx',alpha1_hat_vec_"&amp;KZ120&amp;"','alpha1_hat_vec_"&amp;KZ120&amp;"');"</f>
        <v>xlswrite('G:\Mi unidad\1. PROYECTOS TELLO 2022\SCM SPILL OVERS\outputs\pobreza\alimentos\1%\simulacion_2\output_tests.xlsx',alpha1_hat_vec_78','alpha1_hat_vec_78');</v>
      </c>
      <c r="LG120">
        <v>78</v>
      </c>
      <c r="LH120" t="str">
        <f>"xlswrite('G:\Mi unidad\1. PROYECTOS TELLO 2022\SCM SPILL OVERS\outputs\pobreza\jefe_hogar\1%\simulacion_2\output_tests.xlsx',alpha1_hat_vec_"&amp;LG120&amp;"','alpha1_hat_vec_"&amp;LG120&amp;"');"</f>
        <v>xlswrite('G:\Mi unidad\1. PROYECTOS TELLO 2022\SCM SPILL OVERS\outputs\pobreza\jefe_hogar\1%\simulacion_2\output_tests.xlsx',alpha1_hat_vec_78','alpha1_hat_vec_78');</v>
      </c>
      <c r="LN120">
        <v>78</v>
      </c>
      <c r="LO120" t="str">
        <f>"xlswrite('G:\Mi unidad\1. PROYECTOS TELLO 2022\SCM SPILL OVERS\outputs\pobreza\mujeres\1%\simulacion_2\output_tests.xlsx',alpha1_hat_vec_"&amp;LN120&amp;"','alpha1_hat_vec_"&amp;LN120&amp;"');"</f>
        <v>xlswrite('G:\Mi unidad\1. PROYECTOS TELLO 2022\SCM SPILL OVERS\outputs\pobreza\mujeres\1%\simulacion_2\output_tests.xlsx',alpha1_hat_vec_78','alpha1_hat_vec_78');</v>
      </c>
      <c r="LZ120">
        <v>78</v>
      </c>
      <c r="MA120" t="str">
        <f>"xlswrite('G:\Mi unidad\1. PROYECTOS TELLO 2022\SCM SPILL OVERS\outputs\pobreza\criminalidad\1%\simulacion_2\output_tests.xlsx',alpha1_hat_vec_"&amp;LZ120&amp;"','alpha1_hat_vec_"&amp;LZ120&amp;"');"</f>
        <v>xlswrite('G:\Mi unidad\1. PROYECTOS TELLO 2022\SCM SPILL OVERS\outputs\pobreza\criminalidad\1%\simulacion_2\output_tests.xlsx',alpha1_hat_vec_78','alpha1_hat_vec_78');</v>
      </c>
    </row>
    <row r="121" spans="64:339" x14ac:dyDescent="0.3">
      <c r="BL121">
        <v>78</v>
      </c>
      <c r="BR121">
        <v>78</v>
      </c>
      <c r="BS121" s="1" t="str">
        <f>"A_"&amp;BR117&amp;"(:,ind_"&amp;BR117&amp;" == 0) = [];"</f>
        <v>A_78(:,ind_78 == 0) = [];</v>
      </c>
      <c r="BX121">
        <v>78</v>
      </c>
      <c r="BY121" s="1" t="str">
        <f>"A_"&amp;BX117&amp;"(:,ind_"&amp;BX117&amp;" == 0) = [];"</f>
        <v>A_78(:,ind_78 == 0) = [];</v>
      </c>
      <c r="CD121">
        <v>78</v>
      </c>
      <c r="CE121" s="1" t="str">
        <f>"A_"&amp;CD117&amp;"(:,ind_"&amp;CD117&amp;" == 0) = [];"</f>
        <v>A_78(:,ind_78 == 0) = [];</v>
      </c>
      <c r="CJ121">
        <v>78</v>
      </c>
      <c r="CK121" s="1" t="str">
        <f>"A_"&amp;CJ117&amp;"(:,ind_"&amp;CJ117&amp;" == 0) = [];"</f>
        <v>A_78(:,ind_78 == 0) = [];</v>
      </c>
      <c r="CQ121">
        <v>78</v>
      </c>
      <c r="CR121" t="s">
        <v>300</v>
      </c>
      <c r="CV121">
        <v>78</v>
      </c>
      <c r="CW121" t="s">
        <v>301</v>
      </c>
      <c r="DA121">
        <v>78</v>
      </c>
      <c r="DB121" t="s">
        <v>301</v>
      </c>
      <c r="DF121">
        <v>78</v>
      </c>
      <c r="DG121" t="s">
        <v>301</v>
      </c>
      <c r="EA121">
        <v>45</v>
      </c>
      <c r="EB121" s="3" t="s">
        <v>18</v>
      </c>
      <c r="EZ121" s="1" t="str">
        <f>"xlswrite('G:\Mi unidad\1. PROYECTOS TELLO 2022\SCM SPILL OVERS\outputs\pobreza\distancia_centro_salud\1%\simulacion_2\observado_outputs.xlsx',tratado_"&amp;$A3&amp;","&amp;$A3&amp;")"</f>
        <v>xlswrite('G:\Mi unidad\1. PROYECTOS TELLO 2022\SCM SPILL OVERS\outputs\pobreza\distancia_centro_salud\1%\simulacion_2\observado_outputs.xlsx',tratado_7,7)</v>
      </c>
      <c r="FG121" s="1" t="str">
        <f>"xlswrite('G:\Mi unidad\1. PROYECTOS TELLO 2022\SCM SPILL OVERS\outputs\pobreza\informalidad\1%\simulacion_2\observado_outputs.xlsx',tratado_"&amp;$A3&amp;","&amp;$A3&amp;")"</f>
        <v>xlswrite('G:\Mi unidad\1. PROYECTOS TELLO 2022\SCM SPILL OVERS\outputs\pobreza\informalidad\1%\simulacion_2\observado_outputs.xlsx',tratado_7,7)</v>
      </c>
      <c r="FM121" s="1" t="str">
        <f>"xlswrite('G:\Mi unidad\1. PROYECTOS TELLO 2022\SCM SPILL OVERS\outputs\pobreza\densidad\1%\simulacion_2\observado_outputs.xlsx',tratado_"&amp;$A3&amp;","&amp;$A3&amp;")"</f>
        <v>xlswrite('G:\Mi unidad\1. PROYECTOS TELLO 2022\SCM SPILL OVERS\outputs\pobreza\densidad\1%\simulacion_2\observado_outputs.xlsx',tratado_7,7)</v>
      </c>
      <c r="FT121" s="1" t="str">
        <f>"xlswrite('G:\Mi unidad\1. PROYECTOS TELLO 2022\SCM SPILL OVERS\outputs\pobreza\bajo_niv_educ\1%\simulacion_2\observado_outputs.xlsx',tratado_"&amp;$A3&amp;","&amp;$A3&amp;")"</f>
        <v>xlswrite('G:\Mi unidad\1. PROYECTOS TELLO 2022\SCM SPILL OVERS\outputs\pobreza\bajo_niv_educ\1%\simulacion_2\observado_outputs.xlsx',tratado_7,7)</v>
      </c>
      <c r="FZ121" s="1" t="str">
        <f>"xlswrite('G:\Mi unidad\1. PROYECTOS TELLO 2022\SCM SPILL OVERS\outputs\pobreza\bajo_ingreso\1%\simulacion_2\observado_outputs.xlsx',tratado_"&amp;$A3&amp;","&amp;$A3&amp;")"</f>
        <v>xlswrite('G:\Mi unidad\1. PROYECTOS TELLO 2022\SCM SPILL OVERS\outputs\pobreza\bajo_ingreso\1%\simulacion_2\observado_outputs.xlsx',tratado_7,7)</v>
      </c>
      <c r="GF121" s="1" t="str">
        <f>"xlswrite('G:\Mi unidad\1. PROYECTOS TELLO 2022\SCM SPILL OVERS\outputs\pobreza\densidad_g\1%\simulacion_2\observado_outputs.xlsx',tratado_"&amp;$A3&amp;","&amp;$A3&amp;")"</f>
        <v>xlswrite('G:\Mi unidad\1. PROYECTOS TELLO 2022\SCM SPILL OVERS\outputs\pobreza\densidad_g\1%\simulacion_2\observado_outputs.xlsx',tratado_7,7)</v>
      </c>
      <c r="GN121" s="1" t="str">
        <f>"xlswrite('G:\Mi unidad\1. PROYECTOS TELLO 2022\SCM SPILL OVERS\outputs\pobreza\alimentos\1%\simulacion_2\observado_outputs.xlsx',tratado_"&amp;$A3&amp;","&amp;$A3&amp;");"</f>
        <v>xlswrite('G:\Mi unidad\1. PROYECTOS TELLO 2022\SCM SPILL OVERS\outputs\pobreza\alimentos\1%\simulacion_2\observado_outputs.xlsx',tratado_7,7);</v>
      </c>
      <c r="GU121" s="1" t="str">
        <f>"xlswrite('G:\Mi unidad\1. PROYECTOS TELLO 2022\SCM SPILL OVERS\outputs\pobreza\jefe_hogar\1%\simulacion_2\observado_outputs.xlsx',tratado_"&amp;$A3&amp;","&amp;$A3&amp;");"</f>
        <v>xlswrite('G:\Mi unidad\1. PROYECTOS TELLO 2022\SCM SPILL OVERS\outputs\pobreza\jefe_hogar\1%\simulacion_2\observado_outputs.xlsx',tratado_7,7);</v>
      </c>
      <c r="HA121" s="1" t="str">
        <f>"xlswrite('G:\Mi unidad\1. PROYECTOS TELLO 2022\SCM SPILL OVERS\outputs\pobreza\mujeres\1%\simulacion_2\observado_outputs.xlsx',tratado_"&amp;$A3&amp;","&amp;$A3&amp;");"</f>
        <v>xlswrite('G:\Mi unidad\1. PROYECTOS TELLO 2022\SCM SPILL OVERS\outputs\pobreza\mujeres\1%\simulacion_2\observado_outputs.xlsx',tratado_7,7);</v>
      </c>
      <c r="HG121" s="1" t="str">
        <f>"xlswrite('G:\Mi unidad\1. PROYECTOS TELLO 2022\SCM SPILL OVERS\outputs\pobreza\criminalidad\1%\simulacion_2\observado_outputs.xlsx',tratado_"&amp;$A3&amp;","&amp;$A3&amp;");"</f>
        <v>xlswrite('G:\Mi unidad\1. PROYECTOS TELLO 2022\SCM SPILL OVERS\outputs\pobreza\criminalidad\1%\simulacion_2\observado_outputs.xlsx',tratado_7,7);</v>
      </c>
      <c r="HN121">
        <v>44</v>
      </c>
      <c r="HO121" t="str">
        <f>"lb_vec_"&amp;HN121&amp;" = zeros(1,S);"</f>
        <v>lb_vec_44 = zeros(1,S);</v>
      </c>
      <c r="HU121">
        <v>71</v>
      </c>
      <c r="HV121" t="str">
        <f>"    spillover_test_"&amp;HU121&amp;"(s) = sp_andrews(Y_pre_"&amp;HU121&amp;",pobreza_"&amp;HU121&amp;"(:,T+s),A_"&amp;HU121&amp;",C,d,alpha_sig);"</f>
        <v xml:space="preserve">    spillover_test_71(s) = sp_andrews(Y_pre_71,pobreza_71(:,T+s),A_71,C,d,alpha_sig);</v>
      </c>
      <c r="IB121">
        <v>78</v>
      </c>
      <c r="IC121" t="str">
        <f>"xlswrite('G:\Mi unidad\1. PROYECTOS TELLO 2022\SCM SPILL OVERS\outputs\pobreza\bajo_niv_educ\1%\simulacion_2\output_tests.xlsx',spillover_test_"&amp;IB121&amp;"','sp_test_"&amp;IB121&amp;"');"</f>
        <v>xlswrite('G:\Mi unidad\1. PROYECTOS TELLO 2022\SCM SPILL OVERS\outputs\pobreza\bajo_niv_educ\1%\simulacion_2\output_tests.xlsx',spillover_test_78','sp_test_78');</v>
      </c>
      <c r="IP121">
        <v>78</v>
      </c>
      <c r="IQ121" t="str">
        <f>"xlswrite('G:\Mi unidad\1. PROYECTOS TELLO 2022\SCM SPILL OVERS\outputs\pobreza\bajo_ingreso\1%\simulacion_2\output_tests.xlsx',spillover_test_"&amp;IP121&amp;"','sp_test_"&amp;IP121&amp;"');"</f>
        <v>xlswrite('G:\Mi unidad\1. PROYECTOS TELLO 2022\SCM SPILL OVERS\outputs\pobreza\bajo_ingreso\1%\simulacion_2\output_tests.xlsx',spillover_test_78','sp_test_78');</v>
      </c>
      <c r="JB121">
        <v>78</v>
      </c>
      <c r="JC121" t="str">
        <f>"xlswrite('G:\Mi unidad\1. PROYECTOS TELLO 2022\SCM SPILL OVERS\outputs\pobreza\densidad\1%\simulacion_2\output_tests.xlsx',spillover_test_"&amp;JB121&amp;"','sp_test_"&amp;JB121&amp;"');"</f>
        <v>xlswrite('G:\Mi unidad\1. PROYECTOS TELLO 2022\SCM SPILL OVERS\outputs\pobreza\densidad\1%\simulacion_2\output_tests.xlsx',spillover_test_78','sp_test_78');</v>
      </c>
      <c r="JN121">
        <v>78</v>
      </c>
      <c r="JO121" t="str">
        <f>"xlswrite('G:\Mi unidad\1. PROYECTOS TELLO 2022\SCM SPILL OVERS\outputs\pobreza\densidad_g\1%\simulacion_2\output_tests.xlsx',spillover_test_"&amp;JN121&amp;"','sp_test_"&amp;JN121&amp;"');"</f>
        <v>xlswrite('G:\Mi unidad\1. PROYECTOS TELLO 2022\SCM SPILL OVERS\outputs\pobreza\densidad_g\1%\simulacion_2\output_tests.xlsx',spillover_test_78','sp_test_78');</v>
      </c>
      <c r="JZ121">
        <v>78</v>
      </c>
      <c r="KA121" t="str">
        <f>"xlswrite('G:\Mi unidad\1. PROYECTOS TELLO 2022\SCM SPILL OVERS\outputs\pobreza\distancia_centro_salud\1%\simulacion_2\output_tests.xlsx',spillover_test_"&amp;JZ121&amp;"','sp_test_"&amp;JZ121&amp;"');"</f>
        <v>xlswrite('G:\Mi unidad\1. PROYECTOS TELLO 2022\SCM SPILL OVERS\outputs\pobreza\distancia_centro_salud\1%\simulacion_2\output_tests.xlsx',spillover_test_78','sp_test_78');</v>
      </c>
      <c r="KM121">
        <v>78</v>
      </c>
      <c r="KN121" t="str">
        <f>"xlswrite('G:\Mi unidad\1. PROYECTOS TELLO 2022\SCM SPILL OVERS\outputs\pobreza\informalidad\1%\simulacion_2\output_tests.xlsx',spillover_test_"&amp;KM121&amp;"','sp_test_"&amp;KM121&amp;"');"</f>
        <v>xlswrite('G:\Mi unidad\1. PROYECTOS TELLO 2022\SCM SPILL OVERS\outputs\pobreza\informalidad\1%\simulacion_2\output_tests.xlsx',spillover_test_78','sp_test_78');</v>
      </c>
      <c r="KZ121">
        <v>78</v>
      </c>
      <c r="LA121" t="str">
        <f>"xlswrite('G:\Mi unidad\1. PROYECTOS TELLO 2022\SCM SPILL OVERS\outputs\pobreza\alimentos\1%\simulacion_2\output_tests.xlsx',spillover_test_"&amp;KZ121&amp;"','sp_test_"&amp;KZ121&amp;"');"</f>
        <v>xlswrite('G:\Mi unidad\1. PROYECTOS TELLO 2022\SCM SPILL OVERS\outputs\pobreza\alimentos\1%\simulacion_2\output_tests.xlsx',spillover_test_78','sp_test_78');</v>
      </c>
      <c r="LG121">
        <v>78</v>
      </c>
      <c r="LH121" t="str">
        <f>"xlswrite('G:\Mi unidad\1. PROYECTOS TELLO 2022\SCM SPILL OVERS\outputs\pobreza\jefe_hogar\1%\simulacion_2\output_tests.xlsx',spillover_test_"&amp;LG121&amp;"','sp_test_"&amp;LG121&amp;"');"</f>
        <v>xlswrite('G:\Mi unidad\1. PROYECTOS TELLO 2022\SCM SPILL OVERS\outputs\pobreza\jefe_hogar\1%\simulacion_2\output_tests.xlsx',spillover_test_78','sp_test_78');</v>
      </c>
      <c r="LN121">
        <v>78</v>
      </c>
      <c r="LO121" t="str">
        <f>"xlswrite('G:\Mi unidad\1. PROYECTOS TELLO 2022\SCM SPILL OVERS\outputs\pobreza\mujeres\1%\simulacion_2\output_tests.xlsx',spillover_test_"&amp;LN121&amp;"','sp_test_"&amp;LN121&amp;"');"</f>
        <v>xlswrite('G:\Mi unidad\1. PROYECTOS TELLO 2022\SCM SPILL OVERS\outputs\pobreza\mujeres\1%\simulacion_2\output_tests.xlsx',spillover_test_78','sp_test_78');</v>
      </c>
      <c r="LZ121">
        <v>78</v>
      </c>
      <c r="MA121" t="str">
        <f>"xlswrite('G:\Mi unidad\1. PROYECTOS TELLO 2022\SCM SPILL OVERS\outputs\pobreza\criminalidad\1%\simulacion_2\output_tests.xlsx',spillover_test_"&amp;LZ121&amp;"','sp_test_"&amp;LZ121&amp;"');"</f>
        <v>xlswrite('G:\Mi unidad\1. PROYECTOS TELLO 2022\SCM SPILL OVERS\outputs\pobreza\criminalidad\1%\simulacion_2\output_tests.xlsx',spillover_test_78','sp_test_78');</v>
      </c>
    </row>
    <row r="122" spans="64:339" x14ac:dyDescent="0.3">
      <c r="BL122">
        <v>79</v>
      </c>
      <c r="BM122" s="1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301</v>
      </c>
      <c r="CV122">
        <v>79</v>
      </c>
      <c r="CW122" t="s">
        <v>302</v>
      </c>
      <c r="DA122">
        <v>79</v>
      </c>
      <c r="DB122" t="s">
        <v>302</v>
      </c>
      <c r="DF122">
        <v>79</v>
      </c>
      <c r="DG122" t="s">
        <v>302</v>
      </c>
      <c r="EA122">
        <v>55</v>
      </c>
      <c r="EB122" s="3" t="str">
        <f>"%PROVINCIA "&amp;EA122</f>
        <v>%PROVINCIA 55</v>
      </c>
      <c r="EZ122" s="1" t="str">
        <f>"xlswrite('G:\Mi unidad\1. PROYECTOS TELLO 2022\SCM SPILL OVERS\outputs\pobreza\distancia_centro_salud\1%\simulacion_2\observado_outputs.xlsx',tratado_"&amp;$A4&amp;","&amp;$A4&amp;")"</f>
        <v>xlswrite('G:\Mi unidad\1. PROYECTOS TELLO 2022\SCM SPILL OVERS\outputs\pobreza\distancia_centro_salud\1%\simulacion_2\observado_outputs.xlsx',tratado_10,10)</v>
      </c>
      <c r="FG122" s="1" t="str">
        <f>"xlswrite('G:\Mi unidad\1. PROYECTOS TELLO 2022\SCM SPILL OVERS\outputs\pobreza\informalidad\1%\simulacion_2\observado_outputs.xlsx',tratado_"&amp;$A4&amp;","&amp;$A4&amp;")"</f>
        <v>xlswrite('G:\Mi unidad\1. PROYECTOS TELLO 2022\SCM SPILL OVERS\outputs\pobreza\informalidad\1%\simulacion_2\observado_outputs.xlsx',tratado_10,10)</v>
      </c>
      <c r="FM122" s="1" t="str">
        <f>"xlswrite('G:\Mi unidad\1. PROYECTOS TELLO 2022\SCM SPILL OVERS\outputs\pobreza\densidad\1%\simulacion_2\observado_outputs.xlsx',tratado_"&amp;$A4&amp;","&amp;$A4&amp;")"</f>
        <v>xlswrite('G:\Mi unidad\1. PROYECTOS TELLO 2022\SCM SPILL OVERS\outputs\pobreza\densidad\1%\simulacion_2\observado_outputs.xlsx',tratado_10,10)</v>
      </c>
      <c r="FT122" s="1" t="str">
        <f>"xlswrite('G:\Mi unidad\1. PROYECTOS TELLO 2022\SCM SPILL OVERS\outputs\pobreza\bajo_niv_educ\1%\simulacion_2\observado_outputs.xlsx',tratado_"&amp;$A4&amp;","&amp;$A4&amp;")"</f>
        <v>xlswrite('G:\Mi unidad\1. PROYECTOS TELLO 2022\SCM SPILL OVERS\outputs\pobreza\bajo_niv_educ\1%\simulacion_2\observado_outputs.xlsx',tratado_10,10)</v>
      </c>
      <c r="FZ122" s="1" t="str">
        <f>"xlswrite('G:\Mi unidad\1. PROYECTOS TELLO 2022\SCM SPILL OVERS\outputs\pobreza\bajo_ingreso\1%\simulacion_2\observado_outputs.xlsx',tratado_"&amp;$A4&amp;","&amp;$A4&amp;")"</f>
        <v>xlswrite('G:\Mi unidad\1. PROYECTOS TELLO 2022\SCM SPILL OVERS\outputs\pobreza\bajo_ingreso\1%\simulacion_2\observado_outputs.xlsx',tratado_10,10)</v>
      </c>
      <c r="GF122" s="1" t="str">
        <f>"xlswrite('G:\Mi unidad\1. PROYECTOS TELLO 2022\SCM SPILL OVERS\outputs\pobreza\densidad_g\1%\simulacion_2\observado_outputs.xlsx',tratado_"&amp;$A4&amp;","&amp;$A4&amp;")"</f>
        <v>xlswrite('G:\Mi unidad\1. PROYECTOS TELLO 2022\SCM SPILL OVERS\outputs\pobreza\densidad_g\1%\simulacion_2\observado_outputs.xlsx',tratado_10,10)</v>
      </c>
      <c r="GN122" s="1" t="str">
        <f>"xlswrite('G:\Mi unidad\1. PROYECTOS TELLO 2022\SCM SPILL OVERS\outputs\pobreza\alimentos\1%\simulacion_2\observado_outputs.xlsx',tratado_"&amp;$A4&amp;","&amp;$A4&amp;");"</f>
        <v>xlswrite('G:\Mi unidad\1. PROYECTOS TELLO 2022\SCM SPILL OVERS\outputs\pobreza\alimentos\1%\simulacion_2\observado_outputs.xlsx',tratado_10,10);</v>
      </c>
      <c r="GU122" s="1" t="str">
        <f>"xlswrite('G:\Mi unidad\1. PROYECTOS TELLO 2022\SCM SPILL OVERS\outputs\pobreza\jefe_hogar\1%\simulacion_2\observado_outputs.xlsx',tratado_"&amp;$A4&amp;","&amp;$A4&amp;");"</f>
        <v>xlswrite('G:\Mi unidad\1. PROYECTOS TELLO 2022\SCM SPILL OVERS\outputs\pobreza\jefe_hogar\1%\simulacion_2\observado_outputs.xlsx',tratado_10,10);</v>
      </c>
      <c r="HA122" s="1" t="str">
        <f>"xlswrite('G:\Mi unidad\1. PROYECTOS TELLO 2022\SCM SPILL OVERS\outputs\pobreza\mujeres\1%\simulacion_2\observado_outputs.xlsx',tratado_"&amp;$A4&amp;","&amp;$A4&amp;");"</f>
        <v>xlswrite('G:\Mi unidad\1. PROYECTOS TELLO 2022\SCM SPILL OVERS\outputs\pobreza\mujeres\1%\simulacion_2\observado_outputs.xlsx',tratado_10,10);</v>
      </c>
      <c r="HG122" s="1" t="str">
        <f>"xlswrite('G:\Mi unidad\1. PROYECTOS TELLO 2022\SCM SPILL OVERS\outputs\pobreza\criminalidad\1%\simulacion_2\observado_outputs.xlsx',tratado_"&amp;$A4&amp;","&amp;$A4&amp;");"</f>
        <v>xlswrite('G:\Mi unidad\1. PROYECTOS TELLO 2022\SCM SPILL OVERS\outputs\pobreza\criminalidad\1%\simulacion_2\observado_outputs.xlsx',tratado_10,10);</v>
      </c>
      <c r="HN122">
        <v>44</v>
      </c>
      <c r="HO122" t="str">
        <f>"ub_vec_"&amp;HN122&amp;" = zeros(1,S);"</f>
        <v>ub_vec_44 = zeros(1,S);</v>
      </c>
      <c r="HU122">
        <v>71</v>
      </c>
      <c r="HV122" t="s">
        <v>18</v>
      </c>
      <c r="IB122">
        <v>79</v>
      </c>
      <c r="IC122" t="str">
        <f>"xlswrite('G:\Mi unidad\1. PROYECTOS TELLO 2022\SCM SPILL OVERS\outputs\pobreza\bajo_niv_educ\1%\simulacion_2\output_tests.xlsx',lb_vec_"&amp;IB122&amp;"','lb_vec_"&amp;IB122&amp;"');"</f>
        <v>xlswrite('G:\Mi unidad\1. PROYECTOS TELLO 2022\SCM SPILL OVERS\outputs\pobreza\bajo_niv_educ\1%\simulacion_2\output_tests.xlsx',lb_vec_79','lb_vec_79');</v>
      </c>
      <c r="IP122">
        <v>79</v>
      </c>
      <c r="IQ122" t="str">
        <f>"xlswrite('G:\Mi unidad\1. PROYECTOS TELLO 2022\SCM SPILL OVERS\outputs\pobreza\bajo_ingreso\1%\simulacion_2\output_tests.xlsx',lb_vec_"&amp;IP122&amp;"','lb_vec_"&amp;IP122&amp;"');"</f>
        <v>xlswrite('G:\Mi unidad\1. PROYECTOS TELLO 2022\SCM SPILL OVERS\outputs\pobreza\bajo_ingreso\1%\simulacion_2\output_tests.xlsx',lb_vec_79','lb_vec_79');</v>
      </c>
      <c r="JB122">
        <v>79</v>
      </c>
      <c r="JC122" t="str">
        <f>"xlswrite('G:\Mi unidad\1. PROYECTOS TELLO 2022\SCM SPILL OVERS\outputs\pobreza\densidad\1%\simulacion_2\output_tests.xlsx',lb_vec_"&amp;JB122&amp;"','lb_vec_"&amp;JB122&amp;"');"</f>
        <v>xlswrite('G:\Mi unidad\1. PROYECTOS TELLO 2022\SCM SPILL OVERS\outputs\pobreza\densidad\1%\simulacion_2\output_tests.xlsx',lb_vec_79','lb_vec_79');</v>
      </c>
      <c r="JN122">
        <v>79</v>
      </c>
      <c r="JO122" t="str">
        <f>"xlswrite('G:\Mi unidad\1. PROYECTOS TELLO 2022\SCM SPILL OVERS\outputs\pobreza\densidad_g\1%\simulacion_2\output_tests.xlsx',lb_vec_"&amp;JN122&amp;"','lb_vec_"&amp;JN122&amp;"');"</f>
        <v>xlswrite('G:\Mi unidad\1. PROYECTOS TELLO 2022\SCM SPILL OVERS\outputs\pobreza\densidad_g\1%\simulacion_2\output_tests.xlsx',lb_vec_79','lb_vec_79');</v>
      </c>
      <c r="JZ122">
        <v>79</v>
      </c>
      <c r="KA122" t="str">
        <f>"xlswrite('G:\Mi unidad\1. PROYECTOS TELLO 2022\SCM SPILL OVERS\outputs\pobreza\distancia_centro_salud\1%\simulacion_2\output_tests.xlsx',lb_vec_"&amp;JZ122&amp;"','lb_vec_"&amp;JZ122&amp;"');"</f>
        <v>xlswrite('G:\Mi unidad\1. PROYECTOS TELLO 2022\SCM SPILL OVERS\outputs\pobreza\distancia_centro_salud\1%\simulacion_2\output_tests.xlsx',lb_vec_79','lb_vec_79');</v>
      </c>
      <c r="KM122">
        <v>79</v>
      </c>
      <c r="KN122" t="str">
        <f>"xlswrite('G:\Mi unidad\1. PROYECTOS TELLO 2022\SCM SPILL OVERS\outputs\pobreza\informalidad\1%\simulacion_2\output_tests.xlsx',lb_vec_"&amp;KM122&amp;"','lb_vec_"&amp;KM122&amp;"');"</f>
        <v>xlswrite('G:\Mi unidad\1. PROYECTOS TELLO 2022\SCM SPILL OVERS\outputs\pobreza\informalidad\1%\simulacion_2\output_tests.xlsx',lb_vec_79','lb_vec_79');</v>
      </c>
      <c r="KZ122">
        <v>79</v>
      </c>
      <c r="LA122" t="str">
        <f>"xlswrite('G:\Mi unidad\1. PROYECTOS TELLO 2022\SCM SPILL OVERS\outputs\pobreza\alimentos\1%\simulacion_2\output_tests.xlsx',lb_vec_"&amp;KZ122&amp;"','lb_vec_"&amp;KZ122&amp;"');"</f>
        <v>xlswrite('G:\Mi unidad\1. PROYECTOS TELLO 2022\SCM SPILL OVERS\outputs\pobreza\alimentos\1%\simulacion_2\output_tests.xlsx',lb_vec_79','lb_vec_79');</v>
      </c>
      <c r="LG122">
        <v>79</v>
      </c>
      <c r="LH122" t="str">
        <f>"xlswrite('G:\Mi unidad\1. PROYECTOS TELLO 2022\SCM SPILL OVERS\outputs\pobreza\jefe_hogar\1%\simulacion_2\output_tests.xlsx',lb_vec_"&amp;LG122&amp;"','lb_vec_"&amp;LG122&amp;"');"</f>
        <v>xlswrite('G:\Mi unidad\1. PROYECTOS TELLO 2022\SCM SPILL OVERS\outputs\pobreza\jefe_hogar\1%\simulacion_2\output_tests.xlsx',lb_vec_79','lb_vec_79');</v>
      </c>
      <c r="LN122">
        <v>79</v>
      </c>
      <c r="LO122" t="str">
        <f>"xlswrite('G:\Mi unidad\1. PROYECTOS TELLO 2022\SCM SPILL OVERS\outputs\pobreza\mujeres\1%\simulacion_2\output_tests.xlsx',lb_vec_"&amp;LN122&amp;"','lb_vec_"&amp;LN122&amp;"');"</f>
        <v>xlswrite('G:\Mi unidad\1. PROYECTOS TELLO 2022\SCM SPILL OVERS\outputs\pobreza\mujeres\1%\simulacion_2\output_tests.xlsx',lb_vec_79','lb_vec_79');</v>
      </c>
      <c r="LZ122">
        <v>79</v>
      </c>
      <c r="MA122" t="str">
        <f>"xlswrite('G:\Mi unidad\1. PROYECTOS TELLO 2022\SCM SPILL OVERS\outputs\pobreza\criminalidad\1%\simulacion_2\output_tests.xlsx',lb_vec_"&amp;LZ122&amp;"','lb_vec_"&amp;LZ122&amp;"');"</f>
        <v>xlswrite('G:\Mi unidad\1. PROYECTOS TELLO 2022\SCM SPILL OVERS\outputs\pobreza\criminalidad\1%\simulacion_2\output_tests.xlsx',lb_vec_79','lb_vec_79');</v>
      </c>
    </row>
    <row r="123" spans="64:339" x14ac:dyDescent="0.3">
      <c r="BL123">
        <v>79</v>
      </c>
      <c r="BM123" s="1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302</v>
      </c>
      <c r="CV123">
        <v>79</v>
      </c>
      <c r="CW123" t="s">
        <v>303</v>
      </c>
      <c r="DA123">
        <v>79</v>
      </c>
      <c r="DB123" t="s">
        <v>303</v>
      </c>
      <c r="DF123">
        <v>79</v>
      </c>
      <c r="DG123" t="s">
        <v>303</v>
      </c>
      <c r="EA123">
        <v>55</v>
      </c>
      <c r="EB123" s="3" t="s">
        <v>17</v>
      </c>
      <c r="EZ123" s="1" t="str">
        <f>"xlswrite('G:\Mi unidad\1. PROYECTOS TELLO 2022\SCM SPILL OVERS\outputs\pobreza\distancia_centro_salud\1%\simulacion_2\observado_outputs.xlsx',tratado_"&amp;$A5&amp;","&amp;$A5&amp;")"</f>
        <v>xlswrite('G:\Mi unidad\1. PROYECTOS TELLO 2022\SCM SPILL OVERS\outputs\pobreza\distancia_centro_salud\1%\simulacion_2\observado_outputs.xlsx',tratado_16,16)</v>
      </c>
      <c r="FG123" s="1" t="str">
        <f>"xlswrite('G:\Mi unidad\1. PROYECTOS TELLO 2022\SCM SPILL OVERS\outputs\pobreza\informalidad\1%\simulacion_2\observado_outputs.xlsx',tratado_"&amp;$A5&amp;","&amp;$A5&amp;")"</f>
        <v>xlswrite('G:\Mi unidad\1. PROYECTOS TELLO 2022\SCM SPILL OVERS\outputs\pobreza\informalidad\1%\simulacion_2\observado_outputs.xlsx',tratado_16,16)</v>
      </c>
      <c r="FM123" s="1" t="str">
        <f>"xlswrite('G:\Mi unidad\1. PROYECTOS TELLO 2022\SCM SPILL OVERS\outputs\pobreza\densidad\1%\simulacion_2\observado_outputs.xlsx',tratado_"&amp;$A5&amp;","&amp;$A5&amp;")"</f>
        <v>xlswrite('G:\Mi unidad\1. PROYECTOS TELLO 2022\SCM SPILL OVERS\outputs\pobreza\densidad\1%\simulacion_2\observado_outputs.xlsx',tratado_16,16)</v>
      </c>
      <c r="FT123" s="1" t="str">
        <f>"xlswrite('G:\Mi unidad\1. PROYECTOS TELLO 2022\SCM SPILL OVERS\outputs\pobreza\bajo_niv_educ\1%\simulacion_2\observado_outputs.xlsx',tratado_"&amp;$A5&amp;","&amp;$A5&amp;")"</f>
        <v>xlswrite('G:\Mi unidad\1. PROYECTOS TELLO 2022\SCM SPILL OVERS\outputs\pobreza\bajo_niv_educ\1%\simulacion_2\observado_outputs.xlsx',tratado_16,16)</v>
      </c>
      <c r="FZ123" s="1" t="str">
        <f>"xlswrite('G:\Mi unidad\1. PROYECTOS TELLO 2022\SCM SPILL OVERS\outputs\pobreza\bajo_ingreso\1%\simulacion_2\observado_outputs.xlsx',tratado_"&amp;$A5&amp;","&amp;$A5&amp;")"</f>
        <v>xlswrite('G:\Mi unidad\1. PROYECTOS TELLO 2022\SCM SPILL OVERS\outputs\pobreza\bajo_ingreso\1%\simulacion_2\observado_outputs.xlsx',tratado_16,16)</v>
      </c>
      <c r="GF123" s="1" t="str">
        <f>"xlswrite('G:\Mi unidad\1. PROYECTOS TELLO 2022\SCM SPILL OVERS\outputs\pobreza\densidad_g\1%\simulacion_2\observado_outputs.xlsx',tratado_"&amp;$A5&amp;","&amp;$A5&amp;")"</f>
        <v>xlswrite('G:\Mi unidad\1. PROYECTOS TELLO 2022\SCM SPILL OVERS\outputs\pobreza\densidad_g\1%\simulacion_2\observado_outputs.xlsx',tratado_16,16)</v>
      </c>
      <c r="GN123" s="1" t="str">
        <f>"xlswrite('G:\Mi unidad\1. PROYECTOS TELLO 2022\SCM SPILL OVERS\outputs\pobreza\alimentos\1%\simulacion_2\observado_outputs.xlsx',tratado_"&amp;$A5&amp;","&amp;$A5&amp;");"</f>
        <v>xlswrite('G:\Mi unidad\1. PROYECTOS TELLO 2022\SCM SPILL OVERS\outputs\pobreza\alimentos\1%\simulacion_2\observado_outputs.xlsx',tratado_16,16);</v>
      </c>
      <c r="GU123" s="1" t="str">
        <f>"xlswrite('G:\Mi unidad\1. PROYECTOS TELLO 2022\SCM SPILL OVERS\outputs\pobreza\jefe_hogar\1%\simulacion_2\observado_outputs.xlsx',tratado_"&amp;$A5&amp;","&amp;$A5&amp;");"</f>
        <v>xlswrite('G:\Mi unidad\1. PROYECTOS TELLO 2022\SCM SPILL OVERS\outputs\pobreza\jefe_hogar\1%\simulacion_2\observado_outputs.xlsx',tratado_16,16);</v>
      </c>
      <c r="HA123" s="1" t="str">
        <f>"xlswrite('G:\Mi unidad\1. PROYECTOS TELLO 2022\SCM SPILL OVERS\outputs\pobreza\mujeres\1%\simulacion_2\observado_outputs.xlsx',tratado_"&amp;$A5&amp;","&amp;$A5&amp;");"</f>
        <v>xlswrite('G:\Mi unidad\1. PROYECTOS TELLO 2022\SCM SPILL OVERS\outputs\pobreza\mujeres\1%\simulacion_2\observado_outputs.xlsx',tratado_16,16);</v>
      </c>
      <c r="HG123" s="1" t="str">
        <f>"xlswrite('G:\Mi unidad\1. PROYECTOS TELLO 2022\SCM SPILL OVERS\outputs\pobreza\criminalidad\1%\simulacion_2\observado_outputs.xlsx',tratado_"&amp;$A5&amp;","&amp;$A5&amp;");"</f>
        <v>xlswrite('G:\Mi unidad\1. PROYECTOS TELLO 2022\SCM SPILL OVERS\outputs\pobreza\criminalidad\1%\simulacion_2\observado_outputs.xlsx',tratado_16,16);</v>
      </c>
      <c r="HN123">
        <v>44</v>
      </c>
      <c r="HO123" t="s">
        <v>35</v>
      </c>
      <c r="HU123">
        <v>75</v>
      </c>
      <c r="HV123" t="str">
        <f>"spillover_test_"&amp;HU123&amp;" = zeros(1,S);"</f>
        <v>spillover_test_75 = zeros(1,S);</v>
      </c>
      <c r="IB123">
        <v>79</v>
      </c>
      <c r="IC123" t="str">
        <f>"xlswrite('G:\Mi unidad\1. PROYECTOS TELLO 2022\SCM SPILL OVERS\outputs\pobreza\bajo_niv_educ\1%\simulacion_2\output_tests.xlsx',ub_vec_"&amp;IB123&amp;"','ub_vec_"&amp;IB123&amp;"');"</f>
        <v>xlswrite('G:\Mi unidad\1. PROYECTOS TELLO 2022\SCM SPILL OVERS\outputs\pobreza\bajo_niv_educ\1%\simulacion_2\output_tests.xlsx',ub_vec_79','ub_vec_79');</v>
      </c>
      <c r="IP123">
        <v>79</v>
      </c>
      <c r="IQ123" t="str">
        <f>"xlswrite('G:\Mi unidad\1. PROYECTOS TELLO 2022\SCM SPILL OVERS\outputs\pobreza\bajo_ingreso\1%\simulacion_2\output_tests.xlsx',ub_vec_"&amp;IP123&amp;"','ub_vec_"&amp;IP123&amp;"');"</f>
        <v>xlswrite('G:\Mi unidad\1. PROYECTOS TELLO 2022\SCM SPILL OVERS\outputs\pobreza\bajo_ingreso\1%\simulacion_2\output_tests.xlsx',ub_vec_79','ub_vec_79');</v>
      </c>
      <c r="JB123">
        <v>79</v>
      </c>
      <c r="JC123" t="str">
        <f>"xlswrite('G:\Mi unidad\1. PROYECTOS TELLO 2022\SCM SPILL OVERS\outputs\pobreza\densidad\1%\simulacion_2\output_tests.xlsx',ub_vec_"&amp;JB123&amp;"','ub_vec_"&amp;JB123&amp;"');"</f>
        <v>xlswrite('G:\Mi unidad\1. PROYECTOS TELLO 2022\SCM SPILL OVERS\outputs\pobreza\densidad\1%\simulacion_2\output_tests.xlsx',ub_vec_79','ub_vec_79');</v>
      </c>
      <c r="JN123">
        <v>79</v>
      </c>
      <c r="JO123" t="str">
        <f>"xlswrite('G:\Mi unidad\1. PROYECTOS TELLO 2022\SCM SPILL OVERS\outputs\pobreza\densidad_g\1%\simulacion_2\output_tests.xlsx',ub_vec_"&amp;JN123&amp;"','ub_vec_"&amp;JN123&amp;"');"</f>
        <v>xlswrite('G:\Mi unidad\1. PROYECTOS TELLO 2022\SCM SPILL OVERS\outputs\pobreza\densidad_g\1%\simulacion_2\output_tests.xlsx',ub_vec_79','ub_vec_79');</v>
      </c>
      <c r="JZ123">
        <v>79</v>
      </c>
      <c r="KA123" t="str">
        <f>"xlswrite('G:\Mi unidad\1. PROYECTOS TELLO 2022\SCM SPILL OVERS\outputs\pobreza\distancia_centro_salud\1%\simulacion_2\output_tests.xlsx',ub_vec_"&amp;JZ123&amp;"','ub_vec_"&amp;JZ123&amp;"');"</f>
        <v>xlswrite('G:\Mi unidad\1. PROYECTOS TELLO 2022\SCM SPILL OVERS\outputs\pobreza\distancia_centro_salud\1%\simulacion_2\output_tests.xlsx',ub_vec_79','ub_vec_79');</v>
      </c>
      <c r="KM123">
        <v>79</v>
      </c>
      <c r="KN123" t="str">
        <f>"xlswrite('G:\Mi unidad\1. PROYECTOS TELLO 2022\SCM SPILL OVERS\outputs\pobreza\informalidad\1%\simulacion_2\output_tests.xlsx',ub_vec_"&amp;KM123&amp;"','ub_vec_"&amp;KM123&amp;"');"</f>
        <v>xlswrite('G:\Mi unidad\1. PROYECTOS TELLO 2022\SCM SPILL OVERS\outputs\pobreza\informalidad\1%\simulacion_2\output_tests.xlsx',ub_vec_79','ub_vec_79');</v>
      </c>
      <c r="KZ123">
        <v>79</v>
      </c>
      <c r="LA123" t="str">
        <f>"xlswrite('G:\Mi unidad\1. PROYECTOS TELLO 2022\SCM SPILL OVERS\outputs\pobreza\alimentos\1%\simulacion_2\output_tests.xlsx',ub_vec_"&amp;KZ123&amp;"','ub_vec_"&amp;KZ123&amp;"');"</f>
        <v>xlswrite('G:\Mi unidad\1. PROYECTOS TELLO 2022\SCM SPILL OVERS\outputs\pobreza\alimentos\1%\simulacion_2\output_tests.xlsx',ub_vec_79','ub_vec_79');</v>
      </c>
      <c r="LG123">
        <v>79</v>
      </c>
      <c r="LH123" t="str">
        <f>"xlswrite('G:\Mi unidad\1. PROYECTOS TELLO 2022\SCM SPILL OVERS\outputs\pobreza\jefe_hogar\1%\simulacion_2\output_tests.xlsx',ub_vec_"&amp;LG123&amp;"','ub_vec_"&amp;LG123&amp;"');"</f>
        <v>xlswrite('G:\Mi unidad\1. PROYECTOS TELLO 2022\SCM SPILL OVERS\outputs\pobreza\jefe_hogar\1%\simulacion_2\output_tests.xlsx',ub_vec_79','ub_vec_79');</v>
      </c>
      <c r="LN123">
        <v>79</v>
      </c>
      <c r="LO123" t="str">
        <f>"xlswrite('G:\Mi unidad\1. PROYECTOS TELLO 2022\SCM SPILL OVERS\outputs\pobreza\mujeres\1%\simulacion_2\output_tests.xlsx',ub_vec_"&amp;LN123&amp;"','ub_vec_"&amp;LN123&amp;"');"</f>
        <v>xlswrite('G:\Mi unidad\1. PROYECTOS TELLO 2022\SCM SPILL OVERS\outputs\pobreza\mujeres\1%\simulacion_2\output_tests.xlsx',ub_vec_79','ub_vec_79');</v>
      </c>
      <c r="LZ123">
        <v>79</v>
      </c>
      <c r="MA123" t="str">
        <f>"xlswrite('G:\Mi unidad\1. PROYECTOS TELLO 2022\SCM SPILL OVERS\outputs\pobreza\criminalidad\1%\simulacion_2\output_tests.xlsx',ub_vec_"&amp;LZ123&amp;"','ub_vec_"&amp;LZ123&amp;"');"</f>
        <v>xlswrite('G:\Mi unidad\1. PROYECTOS TELLO 2022\SCM SPILL OVERS\outputs\pobreza\criminalidad\1%\simulacion_2\output_tests.xlsx',ub_vec_79','ub_vec_79');</v>
      </c>
    </row>
    <row r="124" spans="64:339" x14ac:dyDescent="0.3">
      <c r="BL124">
        <v>79</v>
      </c>
      <c r="BM124" s="1" t="str">
        <f>"A_"&amp;BL122&amp;"(:,ind_"&amp;BL122&amp;" == 0) = [];"</f>
        <v>A_79(:,ind_79 == 0) = [];</v>
      </c>
      <c r="BR124">
        <v>79</v>
      </c>
      <c r="BS124" s="1" t="str">
        <f>"ind_"&amp;BR122&amp;" = xlsread('spillover_bajo_niv_educ_"&amp;BR122&amp;".xlsx')"</f>
        <v>ind_79 = xlsread('spillover_bajo_niv_educ_79.xlsx')</v>
      </c>
      <c r="BX124">
        <v>79</v>
      </c>
      <c r="BY124" s="1" t="str">
        <f>"ind_"&amp;BX122&amp;" = xlsread('spillover_bajo_ingreso_"&amp;BX122&amp;".xlsx')"</f>
        <v>ind_79 = xlsread('spillover_bajo_ingreso_79.xlsx')</v>
      </c>
      <c r="CD124">
        <v>79</v>
      </c>
      <c r="CE124" s="1" t="str">
        <f>"ind_"&amp;CD122&amp;" = xlsread('spillover_densidad_"&amp;CD122&amp;".xlsx')"</f>
        <v>ind_79 = xlsread('spillover_densidad_79.xlsx')</v>
      </c>
      <c r="CJ124">
        <v>79</v>
      </c>
      <c r="CK124" s="1" t="str">
        <f>"ind_"&amp;CJ122&amp;" = xlsread('spillover_tiempo_cs_"&amp;CJ122&amp;".xlsx')"</f>
        <v>ind_79 = xlsread('spillover_tiempo_cs_79.xlsx')</v>
      </c>
      <c r="CQ124">
        <v>79</v>
      </c>
      <c r="CR124" t="s">
        <v>303</v>
      </c>
      <c r="CV124">
        <v>79</v>
      </c>
      <c r="CW124" t="s">
        <v>304</v>
      </c>
      <c r="DA124">
        <v>79</v>
      </c>
      <c r="DB124" t="s">
        <v>305</v>
      </c>
      <c r="DF124">
        <v>79</v>
      </c>
      <c r="DG124" t="s">
        <v>306</v>
      </c>
      <c r="EA124">
        <v>55</v>
      </c>
      <c r="EB124" s="1" t="str">
        <f>"Y_Ts_"&amp;EA124&amp;" = Y_"&amp;EA124&amp;"(:,T+s);"</f>
        <v>Y_Ts_55 = Y_55(:,T+s);</v>
      </c>
      <c r="EZ124" s="1" t="str">
        <f>"xlswrite('G:\Mi unidad\1. PROYECTOS TELLO 2022\SCM SPILL OVERS\outputs\pobreza\distancia_centro_salud\1%\simulacion_2\observado_outputs.xlsx',tratado_"&amp;$A6&amp;","&amp;$A6&amp;")"</f>
        <v>xlswrite('G:\Mi unidad\1. PROYECTOS TELLO 2022\SCM SPILL OVERS\outputs\pobreza\distancia_centro_salud\1%\simulacion_2\observado_outputs.xlsx',tratado_17,17)</v>
      </c>
      <c r="FG124" s="1" t="str">
        <f>"xlswrite('G:\Mi unidad\1. PROYECTOS TELLO 2022\SCM SPILL OVERS\outputs\pobreza\informalidad\1%\simulacion_2\observado_outputs.xlsx',tratado_"&amp;$A6&amp;","&amp;$A6&amp;")"</f>
        <v>xlswrite('G:\Mi unidad\1. PROYECTOS TELLO 2022\SCM SPILL OVERS\outputs\pobreza\informalidad\1%\simulacion_2\observado_outputs.xlsx',tratado_17,17)</v>
      </c>
      <c r="FM124" s="1" t="str">
        <f>"xlswrite('G:\Mi unidad\1. PROYECTOS TELLO 2022\SCM SPILL OVERS\outputs\pobreza\densidad\1%\simulacion_2\observado_outputs.xlsx',tratado_"&amp;$A6&amp;","&amp;$A6&amp;")"</f>
        <v>xlswrite('G:\Mi unidad\1. PROYECTOS TELLO 2022\SCM SPILL OVERS\outputs\pobreza\densidad\1%\simulacion_2\observado_outputs.xlsx',tratado_17,17)</v>
      </c>
      <c r="FT124" s="1" t="str">
        <f>"xlswrite('G:\Mi unidad\1. PROYECTOS TELLO 2022\SCM SPILL OVERS\outputs\pobreza\bajo_niv_educ\1%\simulacion_2\observado_outputs.xlsx',tratado_"&amp;$A6&amp;","&amp;$A6&amp;")"</f>
        <v>xlswrite('G:\Mi unidad\1. PROYECTOS TELLO 2022\SCM SPILL OVERS\outputs\pobreza\bajo_niv_educ\1%\simulacion_2\observado_outputs.xlsx',tratado_17,17)</v>
      </c>
      <c r="FZ124" s="1" t="str">
        <f>"xlswrite('G:\Mi unidad\1. PROYECTOS TELLO 2022\SCM SPILL OVERS\outputs\pobreza\bajo_ingreso\1%\simulacion_2\observado_outputs.xlsx',tratado_"&amp;$A6&amp;","&amp;$A6&amp;")"</f>
        <v>xlswrite('G:\Mi unidad\1. PROYECTOS TELLO 2022\SCM SPILL OVERS\outputs\pobreza\bajo_ingreso\1%\simulacion_2\observado_outputs.xlsx',tratado_17,17)</v>
      </c>
      <c r="GF124" s="1" t="str">
        <f>"xlswrite('G:\Mi unidad\1. PROYECTOS TELLO 2022\SCM SPILL OVERS\outputs\pobreza\densidad_g\1%\simulacion_2\observado_outputs.xlsx',tratado_"&amp;$A6&amp;","&amp;$A6&amp;")"</f>
        <v>xlswrite('G:\Mi unidad\1. PROYECTOS TELLO 2022\SCM SPILL OVERS\outputs\pobreza\densidad_g\1%\simulacion_2\observado_outputs.xlsx',tratado_17,17)</v>
      </c>
      <c r="GN124" s="1" t="str">
        <f>"xlswrite('G:\Mi unidad\1. PROYECTOS TELLO 2022\SCM SPILL OVERS\outputs\pobreza\alimentos\1%\simulacion_2\observado_outputs.xlsx',tratado_"&amp;$A6&amp;","&amp;$A6&amp;");"</f>
        <v>xlswrite('G:\Mi unidad\1. PROYECTOS TELLO 2022\SCM SPILL OVERS\outputs\pobreza\alimentos\1%\simulacion_2\observado_outputs.xlsx',tratado_17,17);</v>
      </c>
      <c r="GU124" s="1" t="str">
        <f>"xlswrite('G:\Mi unidad\1. PROYECTOS TELLO 2022\SCM SPILL OVERS\outputs\pobreza\jefe_hogar\1%\simulacion_2\observado_outputs.xlsx',tratado_"&amp;$A6&amp;","&amp;$A6&amp;");"</f>
        <v>xlswrite('G:\Mi unidad\1. PROYECTOS TELLO 2022\SCM SPILL OVERS\outputs\pobreza\jefe_hogar\1%\simulacion_2\observado_outputs.xlsx',tratado_17,17);</v>
      </c>
      <c r="HA124" s="1" t="str">
        <f>"xlswrite('G:\Mi unidad\1. PROYECTOS TELLO 2022\SCM SPILL OVERS\outputs\pobreza\mujeres\1%\simulacion_2\observado_outputs.xlsx',tratado_"&amp;$A6&amp;","&amp;$A6&amp;");"</f>
        <v>xlswrite('G:\Mi unidad\1. PROYECTOS TELLO 2022\SCM SPILL OVERS\outputs\pobreza\mujeres\1%\simulacion_2\observado_outputs.xlsx',tratado_17,17);</v>
      </c>
      <c r="HG124" s="1" t="str">
        <f>"xlswrite('G:\Mi unidad\1. PROYECTOS TELLO 2022\SCM SPILL OVERS\outputs\pobreza\criminalidad\1%\simulacion_2\observado_outputs.xlsx',tratado_"&amp;$A6&amp;","&amp;$A6&amp;");"</f>
        <v>xlswrite('G:\Mi unidad\1. PROYECTOS TELLO 2022\SCM SPILL OVERS\outputs\pobreza\criminalidad\1%\simulacion_2\observado_outputs.xlsx',tratado_17,17);</v>
      </c>
      <c r="HN124">
        <v>44</v>
      </c>
      <c r="HO124" t="str">
        <f>"    [p_value_"&amp;HN124&amp; ",lb_"&amp;HN124&amp;",ub_"&amp;HN124&amp;"] = sp_andrews_te(Y_pre_"&amp;HN124&amp;",pobreza_"&amp;HN124&amp;"(:,T+s),A_"&amp;HN124&amp;",C,.05);"</f>
        <v xml:space="preserve">    [p_value_44,lb_44,ub_44] = sp_andrews_te(Y_pre_44,pobreza_44(:,T+s),A_44,C,.05);</v>
      </c>
      <c r="HU124">
        <v>75</v>
      </c>
      <c r="HV124" t="s">
        <v>35</v>
      </c>
      <c r="IB124">
        <v>79</v>
      </c>
      <c r="IC124" t="str">
        <f>"xlswrite('G:\Mi unidad\1. PROYECTOS TELLO 2022\SCM SPILL OVERS\outputs\pobreza\bajo_niv_educ\1%\simulacion_2\output_tests.xlsx',p_value_vec_"&amp;IB124&amp;"','p_value_vec_"&amp;IB124&amp;"');"</f>
        <v>xlswrite('G:\Mi unidad\1. PROYECTOS TELLO 2022\SCM SPILL OVERS\outputs\pobreza\bajo_niv_educ\1%\simulacion_2\output_tests.xlsx',p_value_vec_79','p_value_vec_79');</v>
      </c>
      <c r="IP124">
        <v>79</v>
      </c>
      <c r="IQ124" t="str">
        <f>"xlswrite('G:\Mi unidad\1. PROYECTOS TELLO 2022\SCM SPILL OVERS\outputs\pobreza\bajo_ingreso\1%\simulacion_2\output_tests.xlsx',p_value_vec_"&amp;IP124&amp;"','p_value_vec_"&amp;IP124&amp;"');"</f>
        <v>xlswrite('G:\Mi unidad\1. PROYECTOS TELLO 2022\SCM SPILL OVERS\outputs\pobreza\bajo_ingreso\1%\simulacion_2\output_tests.xlsx',p_value_vec_79','p_value_vec_79');</v>
      </c>
      <c r="JB124">
        <v>79</v>
      </c>
      <c r="JC124" t="str">
        <f>"xlswrite('G:\Mi unidad\1. PROYECTOS TELLO 2022\SCM SPILL OVERS\outputs\pobreza\densidad\1%\simulacion_2\output_tests.xlsx',p_value_vec_"&amp;JB124&amp;"','p_value_vec_"&amp;JB124&amp;"');"</f>
        <v>xlswrite('G:\Mi unidad\1. PROYECTOS TELLO 2022\SCM SPILL OVERS\outputs\pobreza\densidad\1%\simulacion_2\output_tests.xlsx',p_value_vec_79','p_value_vec_79');</v>
      </c>
      <c r="JN124">
        <v>79</v>
      </c>
      <c r="JO124" t="str">
        <f>"xlswrite('G:\Mi unidad\1. PROYECTOS TELLO 2022\SCM SPILL OVERS\outputs\pobreza\densidad_g\1%\simulacion_2\output_tests.xlsx',p_value_vec_"&amp;JN124&amp;"','p_value_vec_"&amp;JN124&amp;"');"</f>
        <v>xlswrite('G:\Mi unidad\1. PROYECTOS TELLO 2022\SCM SPILL OVERS\outputs\pobreza\densidad_g\1%\simulacion_2\output_tests.xlsx',p_value_vec_79','p_value_vec_79');</v>
      </c>
      <c r="JZ124">
        <v>79</v>
      </c>
      <c r="KA124" t="str">
        <f>"xlswrite('G:\Mi unidad\1. PROYECTOS TELLO 2022\SCM SPILL OVERS\outputs\pobreza\distancia_centro_salud\1%\simulacion_2\output_tests.xlsx',p_value_vec_"&amp;JZ124&amp;"','p_value_vec_"&amp;JZ124&amp;"');"</f>
        <v>xlswrite('G:\Mi unidad\1. PROYECTOS TELLO 2022\SCM SPILL OVERS\outputs\pobreza\distancia_centro_salud\1%\simulacion_2\output_tests.xlsx',p_value_vec_79','p_value_vec_79');</v>
      </c>
      <c r="KM124">
        <v>79</v>
      </c>
      <c r="KN124" t="str">
        <f>"xlswrite('G:\Mi unidad\1. PROYECTOS TELLO 2022\SCM SPILL OVERS\outputs\pobreza\informalidad\1%\simulacion_2\output_tests.xlsx',p_value_vec_"&amp;KM124&amp;"','p_value_vec_"&amp;KM124&amp;"');"</f>
        <v>xlswrite('G:\Mi unidad\1. PROYECTOS TELLO 2022\SCM SPILL OVERS\outputs\pobreza\informalidad\1%\simulacion_2\output_tests.xlsx',p_value_vec_79','p_value_vec_79');</v>
      </c>
      <c r="KZ124">
        <v>79</v>
      </c>
      <c r="LA124" t="str">
        <f>"xlswrite('G:\Mi unidad\1. PROYECTOS TELLO 2022\SCM SPILL OVERS\outputs\pobreza\alimentos\1%\simulacion_2\output_tests.xlsx',p_value_vec_"&amp;KZ124&amp;"','p_value_vec_"&amp;KZ124&amp;"');"</f>
        <v>xlswrite('G:\Mi unidad\1. PROYECTOS TELLO 2022\SCM SPILL OVERS\outputs\pobreza\alimentos\1%\simulacion_2\output_tests.xlsx',p_value_vec_79','p_value_vec_79');</v>
      </c>
      <c r="LG124">
        <v>79</v>
      </c>
      <c r="LH124" t="str">
        <f>"xlswrite('G:\Mi unidad\1. PROYECTOS TELLO 2022\SCM SPILL OVERS\outputs\pobreza\jefe_hogar\1%\simulacion_2\output_tests.xlsx',p_value_vec_"&amp;LG124&amp;"','p_value_vec_"&amp;LG124&amp;"');"</f>
        <v>xlswrite('G:\Mi unidad\1. PROYECTOS TELLO 2022\SCM SPILL OVERS\outputs\pobreza\jefe_hogar\1%\simulacion_2\output_tests.xlsx',p_value_vec_79','p_value_vec_79');</v>
      </c>
      <c r="LN124">
        <v>79</v>
      </c>
      <c r="LO124" t="str">
        <f>"xlswrite('G:\Mi unidad\1. PROYECTOS TELLO 2022\SCM SPILL OVERS\outputs\pobreza\mujeres\1%\simulacion_2\output_tests.xlsx',p_value_vec_"&amp;LN124&amp;"','p_value_vec_"&amp;LN124&amp;"');"</f>
        <v>xlswrite('G:\Mi unidad\1. PROYECTOS TELLO 2022\SCM SPILL OVERS\outputs\pobreza\mujeres\1%\simulacion_2\output_tests.xlsx',p_value_vec_79','p_value_vec_79');</v>
      </c>
      <c r="LZ124">
        <v>79</v>
      </c>
      <c r="MA124" t="str">
        <f>"xlswrite('G:\Mi unidad\1. PROYECTOS TELLO 2022\SCM SPILL OVERS\outputs\pobreza\criminalidad\1%\simulacion_2\output_tests.xlsx',p_value_vec_"&amp;LZ124&amp;"','p_value_vec_"&amp;LZ124&amp;"');"</f>
        <v>xlswrite('G:\Mi unidad\1. PROYECTOS TELLO 2022\SCM SPILL OVERS\outputs\pobreza\criminalidad\1%\simulacion_2\output_tests.xlsx',p_value_vec_79','p_value_vec_79');</v>
      </c>
    </row>
    <row r="125" spans="64:339" x14ac:dyDescent="0.3">
      <c r="BL125">
        <v>79</v>
      </c>
      <c r="BR125">
        <v>79</v>
      </c>
      <c r="BS125" s="1" t="str">
        <f>"A_"&amp;BR122&amp;" = eye(N);"</f>
        <v>A_79 = eye(N);</v>
      </c>
      <c r="BX125">
        <v>79</v>
      </c>
      <c r="BY125" s="1" t="str">
        <f>"A_"&amp;BX122&amp;" = eye(N);"</f>
        <v>A_79 = eye(N);</v>
      </c>
      <c r="CD125">
        <v>79</v>
      </c>
      <c r="CE125" s="1" t="str">
        <f>"A_"&amp;CD122&amp;" = eye(N);"</f>
        <v>A_79 = eye(N);</v>
      </c>
      <c r="CJ125">
        <v>79</v>
      </c>
      <c r="CK125" s="1" t="str">
        <f>"A_"&amp;CJ122&amp;" = eye(N);"</f>
        <v>A_79 = eye(N);</v>
      </c>
      <c r="CQ125">
        <v>79</v>
      </c>
      <c r="CR125" t="s">
        <v>307</v>
      </c>
      <c r="CV125">
        <v>79</v>
      </c>
      <c r="CW125" t="s">
        <v>308</v>
      </c>
      <c r="DA125">
        <v>79</v>
      </c>
      <c r="DB125" t="s">
        <v>308</v>
      </c>
      <c r="DF125">
        <v>79</v>
      </c>
      <c r="DG125" t="s">
        <v>308</v>
      </c>
      <c r="EA125">
        <v>55</v>
      </c>
      <c r="EB125" s="1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EZ125" s="1" t="str">
        <f>"xlswrite('G:\Mi unidad\1. PROYECTOS TELLO 2022\SCM SPILL OVERS\outputs\pobreza\distancia_centro_salud\1%\simulacion_2\observado_outputs.xlsx',tratado_"&amp;$A7&amp;","&amp;$A7&amp;")"</f>
        <v>xlswrite('G:\Mi unidad\1. PROYECTOS TELLO 2022\SCM SPILL OVERS\outputs\pobreza\distancia_centro_salud\1%\simulacion_2\observado_outputs.xlsx',tratado_18,18)</v>
      </c>
      <c r="FG125" s="1" t="str">
        <f>"xlswrite('G:\Mi unidad\1. PROYECTOS TELLO 2022\SCM SPILL OVERS\outputs\pobreza\informalidad\1%\simulacion_2\observado_outputs.xlsx',tratado_"&amp;$A7&amp;","&amp;$A7&amp;")"</f>
        <v>xlswrite('G:\Mi unidad\1. PROYECTOS TELLO 2022\SCM SPILL OVERS\outputs\pobreza\informalidad\1%\simulacion_2\observado_outputs.xlsx',tratado_18,18)</v>
      </c>
      <c r="FM125" s="1" t="str">
        <f>"xlswrite('G:\Mi unidad\1. PROYECTOS TELLO 2022\SCM SPILL OVERS\outputs\pobreza\densidad\1%\simulacion_2\observado_outputs.xlsx',tratado_"&amp;$A7&amp;","&amp;$A7&amp;")"</f>
        <v>xlswrite('G:\Mi unidad\1. PROYECTOS TELLO 2022\SCM SPILL OVERS\outputs\pobreza\densidad\1%\simulacion_2\observado_outputs.xlsx',tratado_18,18)</v>
      </c>
      <c r="FT125" s="1" t="str">
        <f>"xlswrite('G:\Mi unidad\1. PROYECTOS TELLO 2022\SCM SPILL OVERS\outputs\pobreza\bajo_niv_educ\1%\simulacion_2\observado_outputs.xlsx',tratado_"&amp;$A7&amp;","&amp;$A7&amp;")"</f>
        <v>xlswrite('G:\Mi unidad\1. PROYECTOS TELLO 2022\SCM SPILL OVERS\outputs\pobreza\bajo_niv_educ\1%\simulacion_2\observado_outputs.xlsx',tratado_18,18)</v>
      </c>
      <c r="FZ125" s="1" t="str">
        <f>"xlswrite('G:\Mi unidad\1. PROYECTOS TELLO 2022\SCM SPILL OVERS\outputs\pobreza\bajo_ingreso\1%\simulacion_2\observado_outputs.xlsx',tratado_"&amp;$A7&amp;","&amp;$A7&amp;")"</f>
        <v>xlswrite('G:\Mi unidad\1. PROYECTOS TELLO 2022\SCM SPILL OVERS\outputs\pobreza\bajo_ingreso\1%\simulacion_2\observado_outputs.xlsx',tratado_18,18)</v>
      </c>
      <c r="GF125" s="1" t="str">
        <f>"xlswrite('G:\Mi unidad\1. PROYECTOS TELLO 2022\SCM SPILL OVERS\outputs\pobreza\densidad_g\1%\simulacion_2\observado_outputs.xlsx',tratado_"&amp;$A7&amp;","&amp;$A7&amp;")"</f>
        <v>xlswrite('G:\Mi unidad\1. PROYECTOS TELLO 2022\SCM SPILL OVERS\outputs\pobreza\densidad_g\1%\simulacion_2\observado_outputs.xlsx',tratado_18,18)</v>
      </c>
      <c r="GN125" s="1" t="str">
        <f>"xlswrite('G:\Mi unidad\1. PROYECTOS TELLO 2022\SCM SPILL OVERS\outputs\pobreza\alimentos\1%\simulacion_2\observado_outputs.xlsx',tratado_"&amp;$A7&amp;","&amp;$A7&amp;");"</f>
        <v>xlswrite('G:\Mi unidad\1. PROYECTOS TELLO 2022\SCM SPILL OVERS\outputs\pobreza\alimentos\1%\simulacion_2\observado_outputs.xlsx',tratado_18,18);</v>
      </c>
      <c r="GU125" s="1" t="str">
        <f>"xlswrite('G:\Mi unidad\1. PROYECTOS TELLO 2022\SCM SPILL OVERS\outputs\pobreza\jefe_hogar\1%\simulacion_2\observado_outputs.xlsx',tratado_"&amp;$A7&amp;","&amp;$A7&amp;");"</f>
        <v>xlswrite('G:\Mi unidad\1. PROYECTOS TELLO 2022\SCM SPILL OVERS\outputs\pobreza\jefe_hogar\1%\simulacion_2\observado_outputs.xlsx',tratado_18,18);</v>
      </c>
      <c r="HA125" s="1" t="str">
        <f>"xlswrite('G:\Mi unidad\1. PROYECTOS TELLO 2022\SCM SPILL OVERS\outputs\pobreza\mujeres\1%\simulacion_2\observado_outputs.xlsx',tratado_"&amp;$A7&amp;","&amp;$A7&amp;");"</f>
        <v>xlswrite('G:\Mi unidad\1. PROYECTOS TELLO 2022\SCM SPILL OVERS\outputs\pobreza\mujeres\1%\simulacion_2\observado_outputs.xlsx',tratado_18,18);</v>
      </c>
      <c r="HG125" s="1" t="str">
        <f>"xlswrite('G:\Mi unidad\1. PROYECTOS TELLO 2022\SCM SPILL OVERS\outputs\pobreza\criminalidad\1%\simulacion_2\observado_outputs.xlsx',tratado_"&amp;$A7&amp;","&amp;$A7&amp;");"</f>
        <v>xlswrite('G:\Mi unidad\1. PROYECTOS TELLO 2022\SCM SPILL OVERS\outputs\pobreza\criminalidad\1%\simulacion_2\observado_outputs.xlsx',tratado_18,18);</v>
      </c>
      <c r="HN125">
        <v>44</v>
      </c>
      <c r="HO125" t="str">
        <f>"    p_value_vec_"&amp;HN125&amp;"(s) = p_value_"&amp;HN125&amp;";"</f>
        <v xml:space="preserve">    p_value_vec_44(s) = p_value_44;</v>
      </c>
      <c r="HU125">
        <v>75</v>
      </c>
      <c r="HV125" t="s">
        <v>36</v>
      </c>
      <c r="IB125">
        <v>79</v>
      </c>
      <c r="IC125" t="str">
        <f>"xlswrite('G:\Mi unidad\1. PROYECTOS TELLO 2022\SCM SPILL OVERS\outputs\pobreza\bajo_niv_educ\1%\simulacion_2\output_tests.xlsx',alpha1_hat_vec_"&amp;IB125&amp;"','alpha1_hat_vec_"&amp;IB125&amp;"');"</f>
        <v>xlswrite('G:\Mi unidad\1. PROYECTOS TELLO 2022\SCM SPILL OVERS\outputs\pobreza\bajo_niv_educ\1%\simulacion_2\output_tests.xlsx',alpha1_hat_vec_79','alpha1_hat_vec_79');</v>
      </c>
      <c r="IP125">
        <v>79</v>
      </c>
      <c r="IQ125" t="str">
        <f>"xlswrite('G:\Mi unidad\1. PROYECTOS TELLO 2022\SCM SPILL OVERS\outputs\pobreza\bajo_ingreso\1%\simulacion_2\output_tests.xlsx',alpha1_hat_vec_"&amp;IP125&amp;"','alpha1_hat_vec_"&amp;IP125&amp;"');"</f>
        <v>xlswrite('G:\Mi unidad\1. PROYECTOS TELLO 2022\SCM SPILL OVERS\outputs\pobreza\bajo_ingreso\1%\simulacion_2\output_tests.xlsx',alpha1_hat_vec_79','alpha1_hat_vec_79');</v>
      </c>
      <c r="JB125">
        <v>79</v>
      </c>
      <c r="JC125" t="str">
        <f>"xlswrite('G:\Mi unidad\1. PROYECTOS TELLO 2022\SCM SPILL OVERS\outputs\pobreza\densidad\1%\simulacion_2\output_tests.xlsx',alpha1_hat_vec_"&amp;JB125&amp;"','alpha1_hat_vec_"&amp;JB125&amp;"');"</f>
        <v>xlswrite('G:\Mi unidad\1. PROYECTOS TELLO 2022\SCM SPILL OVERS\outputs\pobreza\densidad\1%\simulacion_2\output_tests.xlsx',alpha1_hat_vec_79','alpha1_hat_vec_79');</v>
      </c>
      <c r="JN125">
        <v>79</v>
      </c>
      <c r="JO125" t="str">
        <f>"xlswrite('G:\Mi unidad\1. PROYECTOS TELLO 2022\SCM SPILL OVERS\outputs\pobreza\densidad_g\1%\simulacion_2\output_tests.xlsx',alpha1_hat_vec_"&amp;JN125&amp;"','alpha1_hat_vec_"&amp;JN125&amp;"');"</f>
        <v>xlswrite('G:\Mi unidad\1. PROYECTOS TELLO 2022\SCM SPILL OVERS\outputs\pobreza\densidad_g\1%\simulacion_2\output_tests.xlsx',alpha1_hat_vec_79','alpha1_hat_vec_79');</v>
      </c>
      <c r="JZ125">
        <v>79</v>
      </c>
      <c r="KA125" t="str">
        <f>"xlswrite('G:\Mi unidad\1. PROYECTOS TELLO 2022\SCM SPILL OVERS\outputs\pobreza\distancia_centro_salud\1%\simulacion_2\output_tests.xlsx',alpha1_hat_vec_"&amp;JZ125&amp;"','alpha1_hat_vec_"&amp;JZ125&amp;"');"</f>
        <v>xlswrite('G:\Mi unidad\1. PROYECTOS TELLO 2022\SCM SPILL OVERS\outputs\pobreza\distancia_centro_salud\1%\simulacion_2\output_tests.xlsx',alpha1_hat_vec_79','alpha1_hat_vec_79');</v>
      </c>
      <c r="KM125">
        <v>79</v>
      </c>
      <c r="KN125" t="str">
        <f>"xlswrite('G:\Mi unidad\1. PROYECTOS TELLO 2022\SCM SPILL OVERS\outputs\pobreza\informalidad\1%\simulacion_2\output_tests.xlsx',alpha1_hat_vec_"&amp;KM125&amp;"','alpha1_hat_vec_"&amp;KM125&amp;"');"</f>
        <v>xlswrite('G:\Mi unidad\1. PROYECTOS TELLO 2022\SCM SPILL OVERS\outputs\pobreza\informalidad\1%\simulacion_2\output_tests.xlsx',alpha1_hat_vec_79','alpha1_hat_vec_79');</v>
      </c>
      <c r="KZ125">
        <v>79</v>
      </c>
      <c r="LA125" t="str">
        <f>"xlswrite('G:\Mi unidad\1. PROYECTOS TELLO 2022\SCM SPILL OVERS\outputs\pobreza\alimentos\1%\simulacion_2\output_tests.xlsx',alpha1_hat_vec_"&amp;KZ125&amp;"','alpha1_hat_vec_"&amp;KZ125&amp;"');"</f>
        <v>xlswrite('G:\Mi unidad\1. PROYECTOS TELLO 2022\SCM SPILL OVERS\outputs\pobreza\alimentos\1%\simulacion_2\output_tests.xlsx',alpha1_hat_vec_79','alpha1_hat_vec_79');</v>
      </c>
      <c r="LG125">
        <v>79</v>
      </c>
      <c r="LH125" t="str">
        <f>"xlswrite('G:\Mi unidad\1. PROYECTOS TELLO 2022\SCM SPILL OVERS\outputs\pobreza\jefe_hogar\1%\simulacion_2\output_tests.xlsx',alpha1_hat_vec_"&amp;LG125&amp;"','alpha1_hat_vec_"&amp;LG125&amp;"');"</f>
        <v>xlswrite('G:\Mi unidad\1. PROYECTOS TELLO 2022\SCM SPILL OVERS\outputs\pobreza\jefe_hogar\1%\simulacion_2\output_tests.xlsx',alpha1_hat_vec_79','alpha1_hat_vec_79');</v>
      </c>
      <c r="LN125">
        <v>79</v>
      </c>
      <c r="LO125" t="str">
        <f>"xlswrite('G:\Mi unidad\1. PROYECTOS TELLO 2022\SCM SPILL OVERS\outputs\pobreza\mujeres\1%\simulacion_2\output_tests.xlsx',alpha1_hat_vec_"&amp;LN125&amp;"','alpha1_hat_vec_"&amp;LN125&amp;"');"</f>
        <v>xlswrite('G:\Mi unidad\1. PROYECTOS TELLO 2022\SCM SPILL OVERS\outputs\pobreza\mujeres\1%\simulacion_2\output_tests.xlsx',alpha1_hat_vec_79','alpha1_hat_vec_79');</v>
      </c>
      <c r="LZ125">
        <v>79</v>
      </c>
      <c r="MA125" t="str">
        <f>"xlswrite('G:\Mi unidad\1. PROYECTOS TELLO 2022\SCM SPILL OVERS\outputs\pobreza\criminalidad\1%\simulacion_2\output_tests.xlsx',alpha1_hat_vec_"&amp;LZ125&amp;"','alpha1_hat_vec_"&amp;LZ125&amp;"');"</f>
        <v>xlswrite('G:\Mi unidad\1. PROYECTOS TELLO 2022\SCM SPILL OVERS\outputs\pobreza\criminalidad\1%\simulacion_2\output_tests.xlsx',alpha1_hat_vec_79','alpha1_hat_vec_79');</v>
      </c>
    </row>
    <row r="126" spans="64:339" x14ac:dyDescent="0.3">
      <c r="BL126">
        <v>79</v>
      </c>
      <c r="BR126">
        <v>79</v>
      </c>
      <c r="BS126" s="1" t="str">
        <f>"A_"&amp;BR122&amp;"(:,ind_"&amp;BR122&amp;" == 0) = [];"</f>
        <v>A_79(:,ind_79 == 0) = [];</v>
      </c>
      <c r="BX126">
        <v>79</v>
      </c>
      <c r="BY126" s="1" t="str">
        <f>"A_"&amp;BX122&amp;"(:,ind_"&amp;BX122&amp;" == 0) = [];"</f>
        <v>A_79(:,ind_79 == 0) = [];</v>
      </c>
      <c r="CD126">
        <v>79</v>
      </c>
      <c r="CE126" s="1" t="str">
        <f>"A_"&amp;CD122&amp;"(:,ind_"&amp;CD122&amp;" == 0) = [];"</f>
        <v>A_79(:,ind_79 == 0) = [];</v>
      </c>
      <c r="CJ126">
        <v>79</v>
      </c>
      <c r="CK126" s="1" t="str">
        <f>"A_"&amp;CJ122&amp;"(:,ind_"&amp;CJ122&amp;" == 0) = [];"</f>
        <v>A_79(:,ind_79 == 0) = [];</v>
      </c>
      <c r="CQ126">
        <v>79</v>
      </c>
      <c r="CR126" t="s">
        <v>308</v>
      </c>
      <c r="CV126">
        <v>79</v>
      </c>
      <c r="CW126" t="s">
        <v>309</v>
      </c>
      <c r="DA126">
        <v>79</v>
      </c>
      <c r="DB126" t="s">
        <v>309</v>
      </c>
      <c r="DF126">
        <v>79</v>
      </c>
      <c r="DG126" t="s">
        <v>309</v>
      </c>
      <c r="EA126">
        <v>55</v>
      </c>
      <c r="EB126" s="1" t="str">
        <f>"alpha_hat_"&amp;EA126&amp;" = A_"&amp;EA126&amp;"*gamma_hat_"&amp;EA126&amp;";"</f>
        <v>alpha_hat_55 = A_55*gamma_hat_55;</v>
      </c>
      <c r="EZ126" s="1" t="str">
        <f>"xlswrite('G:\Mi unidad\1. PROYECTOS TELLO 2022\SCM SPILL OVERS\outputs\pobreza\distancia_centro_salud\1%\simulacion_2\observado_outputs.xlsx',tratado_"&amp;$A8&amp;","&amp;$A8&amp;")"</f>
        <v>xlswrite('G:\Mi unidad\1. PROYECTOS TELLO 2022\SCM SPILL OVERS\outputs\pobreza\distancia_centro_salud\1%\simulacion_2\observado_outputs.xlsx',tratado_23,23)</v>
      </c>
      <c r="FG126" s="1" t="str">
        <f>"xlswrite('G:\Mi unidad\1. PROYECTOS TELLO 2022\SCM SPILL OVERS\outputs\pobreza\informalidad\1%\simulacion_2\observado_outputs.xlsx',tratado_"&amp;$A8&amp;","&amp;$A8&amp;")"</f>
        <v>xlswrite('G:\Mi unidad\1. PROYECTOS TELLO 2022\SCM SPILL OVERS\outputs\pobreza\informalidad\1%\simulacion_2\observado_outputs.xlsx',tratado_23,23)</v>
      </c>
      <c r="FM126" s="1" t="str">
        <f>"xlswrite('G:\Mi unidad\1. PROYECTOS TELLO 2022\SCM SPILL OVERS\outputs\pobreza\densidad\1%\simulacion_2\observado_outputs.xlsx',tratado_"&amp;$A8&amp;","&amp;$A8&amp;")"</f>
        <v>xlswrite('G:\Mi unidad\1. PROYECTOS TELLO 2022\SCM SPILL OVERS\outputs\pobreza\densidad\1%\simulacion_2\observado_outputs.xlsx',tratado_23,23)</v>
      </c>
      <c r="FT126" s="1" t="str">
        <f>"xlswrite('G:\Mi unidad\1. PROYECTOS TELLO 2022\SCM SPILL OVERS\outputs\pobreza\bajo_niv_educ\1%\simulacion_2\observado_outputs.xlsx',tratado_"&amp;$A8&amp;","&amp;$A8&amp;")"</f>
        <v>xlswrite('G:\Mi unidad\1. PROYECTOS TELLO 2022\SCM SPILL OVERS\outputs\pobreza\bajo_niv_educ\1%\simulacion_2\observado_outputs.xlsx',tratado_23,23)</v>
      </c>
      <c r="FZ126" s="1" t="str">
        <f>"xlswrite('G:\Mi unidad\1. PROYECTOS TELLO 2022\SCM SPILL OVERS\outputs\pobreza\bajo_ingreso\1%\simulacion_2\observado_outputs.xlsx',tratado_"&amp;$A8&amp;","&amp;$A8&amp;")"</f>
        <v>xlswrite('G:\Mi unidad\1. PROYECTOS TELLO 2022\SCM SPILL OVERS\outputs\pobreza\bajo_ingreso\1%\simulacion_2\observado_outputs.xlsx',tratado_23,23)</v>
      </c>
      <c r="GF126" s="1" t="str">
        <f>"xlswrite('G:\Mi unidad\1. PROYECTOS TELLO 2022\SCM SPILL OVERS\outputs\pobreza\densidad_g\1%\simulacion_2\observado_outputs.xlsx',tratado_"&amp;$A8&amp;","&amp;$A8&amp;")"</f>
        <v>xlswrite('G:\Mi unidad\1. PROYECTOS TELLO 2022\SCM SPILL OVERS\outputs\pobreza\densidad_g\1%\simulacion_2\observado_outputs.xlsx',tratado_23,23)</v>
      </c>
      <c r="GN126" s="1" t="str">
        <f>"xlswrite('G:\Mi unidad\1. PROYECTOS TELLO 2022\SCM SPILL OVERS\outputs\pobreza\alimentos\1%\simulacion_2\observado_outputs.xlsx',tratado_"&amp;$A8&amp;","&amp;$A8&amp;");"</f>
        <v>xlswrite('G:\Mi unidad\1. PROYECTOS TELLO 2022\SCM SPILL OVERS\outputs\pobreza\alimentos\1%\simulacion_2\observado_outputs.xlsx',tratado_23,23);</v>
      </c>
      <c r="GU126" s="1" t="str">
        <f>"xlswrite('G:\Mi unidad\1. PROYECTOS TELLO 2022\SCM SPILL OVERS\outputs\pobreza\jefe_hogar\1%\simulacion_2\observado_outputs.xlsx',tratado_"&amp;$A8&amp;","&amp;$A8&amp;");"</f>
        <v>xlswrite('G:\Mi unidad\1. PROYECTOS TELLO 2022\SCM SPILL OVERS\outputs\pobreza\jefe_hogar\1%\simulacion_2\observado_outputs.xlsx',tratado_23,23);</v>
      </c>
      <c r="HA126" s="1" t="str">
        <f>"xlswrite('G:\Mi unidad\1. PROYECTOS TELLO 2022\SCM SPILL OVERS\outputs\pobreza\mujeres\1%\simulacion_2\observado_outputs.xlsx',tratado_"&amp;$A8&amp;","&amp;$A8&amp;");"</f>
        <v>xlswrite('G:\Mi unidad\1. PROYECTOS TELLO 2022\SCM SPILL OVERS\outputs\pobreza\mujeres\1%\simulacion_2\observado_outputs.xlsx',tratado_23,23);</v>
      </c>
      <c r="HG126" s="1" t="str">
        <f>"xlswrite('G:\Mi unidad\1. PROYECTOS TELLO 2022\SCM SPILL OVERS\outputs\pobreza\criminalidad\1%\simulacion_2\observado_outputs.xlsx',tratado_"&amp;$A8&amp;","&amp;$A8&amp;");"</f>
        <v>xlswrite('G:\Mi unidad\1. PROYECTOS TELLO 2022\SCM SPILL OVERS\outputs\pobreza\criminalidad\1%\simulacion_2\observado_outputs.xlsx',tratado_23,23);</v>
      </c>
      <c r="HN126">
        <v>44</v>
      </c>
      <c r="HO126" t="str">
        <f>"    lb_vec_"&amp;HN126&amp;"(s) = lb_"&amp;HN126&amp;";"</f>
        <v xml:space="preserve">    lb_vec_44(s) = lb_44;</v>
      </c>
      <c r="HU126">
        <v>75</v>
      </c>
      <c r="HV126" t="s">
        <v>37</v>
      </c>
      <c r="IB126">
        <v>79</v>
      </c>
      <c r="IC126" t="str">
        <f>"xlswrite('G:\Mi unidad\1. PROYECTOS TELLO 2022\SCM SPILL OVERS\outputs\pobreza\bajo_niv_educ\1%\simulacion_2\output_tests.xlsx',spillover_test_"&amp;IB126&amp;"','sp_test_"&amp;IB126&amp;"');"</f>
        <v>xlswrite('G:\Mi unidad\1. PROYECTOS TELLO 2022\SCM SPILL OVERS\outputs\pobreza\bajo_niv_educ\1%\simulacion_2\output_tests.xlsx',spillover_test_79','sp_test_79');</v>
      </c>
      <c r="IP126">
        <v>79</v>
      </c>
      <c r="IQ126" t="str">
        <f>"xlswrite('G:\Mi unidad\1. PROYECTOS TELLO 2022\SCM SPILL OVERS\outputs\pobreza\bajo_ingreso\1%\simulacion_2\output_tests.xlsx',spillover_test_"&amp;IP126&amp;"','sp_test_"&amp;IP126&amp;"');"</f>
        <v>xlswrite('G:\Mi unidad\1. PROYECTOS TELLO 2022\SCM SPILL OVERS\outputs\pobreza\bajo_ingreso\1%\simulacion_2\output_tests.xlsx',spillover_test_79','sp_test_79');</v>
      </c>
      <c r="JB126">
        <v>79</v>
      </c>
      <c r="JC126" t="str">
        <f>"xlswrite('G:\Mi unidad\1. PROYECTOS TELLO 2022\SCM SPILL OVERS\outputs\pobreza\densidad\1%\simulacion_2\output_tests.xlsx',spillover_test_"&amp;JB126&amp;"','sp_test_"&amp;JB126&amp;"');"</f>
        <v>xlswrite('G:\Mi unidad\1. PROYECTOS TELLO 2022\SCM SPILL OVERS\outputs\pobreza\densidad\1%\simulacion_2\output_tests.xlsx',spillover_test_79','sp_test_79');</v>
      </c>
      <c r="JN126">
        <v>79</v>
      </c>
      <c r="JO126" t="str">
        <f>"xlswrite('G:\Mi unidad\1. PROYECTOS TELLO 2022\SCM SPILL OVERS\outputs\pobreza\densidad_g\1%\simulacion_2\output_tests.xlsx',spillover_test_"&amp;JN126&amp;"','sp_test_"&amp;JN126&amp;"');"</f>
        <v>xlswrite('G:\Mi unidad\1. PROYECTOS TELLO 2022\SCM SPILL OVERS\outputs\pobreza\densidad_g\1%\simulacion_2\output_tests.xlsx',spillover_test_79','sp_test_79');</v>
      </c>
      <c r="JZ126">
        <v>79</v>
      </c>
      <c r="KA126" t="str">
        <f>"xlswrite('G:\Mi unidad\1. PROYECTOS TELLO 2022\SCM SPILL OVERS\outputs\pobreza\distancia_centro_salud\1%\simulacion_2\output_tests.xlsx',spillover_test_"&amp;JZ126&amp;"','sp_test_"&amp;JZ126&amp;"');"</f>
        <v>xlswrite('G:\Mi unidad\1. PROYECTOS TELLO 2022\SCM SPILL OVERS\outputs\pobreza\distancia_centro_salud\1%\simulacion_2\output_tests.xlsx',spillover_test_79','sp_test_79');</v>
      </c>
      <c r="KM126">
        <v>79</v>
      </c>
      <c r="KN126" t="str">
        <f>"xlswrite('G:\Mi unidad\1. PROYECTOS TELLO 2022\SCM SPILL OVERS\outputs\pobreza\informalidad\1%\simulacion_2\output_tests.xlsx',spillover_test_"&amp;KM126&amp;"','sp_test_"&amp;KM126&amp;"');"</f>
        <v>xlswrite('G:\Mi unidad\1. PROYECTOS TELLO 2022\SCM SPILL OVERS\outputs\pobreza\informalidad\1%\simulacion_2\output_tests.xlsx',spillover_test_79','sp_test_79');</v>
      </c>
      <c r="KZ126">
        <v>79</v>
      </c>
      <c r="LA126" t="str">
        <f>"xlswrite('G:\Mi unidad\1. PROYECTOS TELLO 2022\SCM SPILL OVERS\outputs\pobreza\alimentos\1%\simulacion_2\output_tests.xlsx',spillover_test_"&amp;KZ126&amp;"','sp_test_"&amp;KZ126&amp;"');"</f>
        <v>xlswrite('G:\Mi unidad\1. PROYECTOS TELLO 2022\SCM SPILL OVERS\outputs\pobreza\alimentos\1%\simulacion_2\output_tests.xlsx',spillover_test_79','sp_test_79');</v>
      </c>
      <c r="LG126">
        <v>79</v>
      </c>
      <c r="LH126" t="str">
        <f>"xlswrite('G:\Mi unidad\1. PROYECTOS TELLO 2022\SCM SPILL OVERS\outputs\pobreza\jefe_hogar\1%\simulacion_2\output_tests.xlsx',spillover_test_"&amp;LG126&amp;"','sp_test_"&amp;LG126&amp;"');"</f>
        <v>xlswrite('G:\Mi unidad\1. PROYECTOS TELLO 2022\SCM SPILL OVERS\outputs\pobreza\jefe_hogar\1%\simulacion_2\output_tests.xlsx',spillover_test_79','sp_test_79');</v>
      </c>
      <c r="LN126">
        <v>79</v>
      </c>
      <c r="LO126" t="str">
        <f>"xlswrite('G:\Mi unidad\1. PROYECTOS TELLO 2022\SCM SPILL OVERS\outputs\pobreza\mujeres\1%\simulacion_2\output_tests.xlsx',spillover_test_"&amp;LN126&amp;"','sp_test_"&amp;LN126&amp;"');"</f>
        <v>xlswrite('G:\Mi unidad\1. PROYECTOS TELLO 2022\SCM SPILL OVERS\outputs\pobreza\mujeres\1%\simulacion_2\output_tests.xlsx',spillover_test_79','sp_test_79');</v>
      </c>
      <c r="LZ126">
        <v>79</v>
      </c>
      <c r="MA126" t="str">
        <f>"xlswrite('G:\Mi unidad\1. PROYECTOS TELLO 2022\SCM SPILL OVERS\outputs\pobreza\criminalidad\1%\simulacion_2\output_tests.xlsx',spillover_test_"&amp;LZ126&amp;"','sp_test_"&amp;LZ126&amp;"');"</f>
        <v>xlswrite('G:\Mi unidad\1. PROYECTOS TELLO 2022\SCM SPILL OVERS\outputs\pobreza\criminalidad\1%\simulacion_2\output_tests.xlsx',spillover_test_79','sp_test_79');</v>
      </c>
    </row>
    <row r="127" spans="64:339" x14ac:dyDescent="0.3">
      <c r="BL127">
        <v>80</v>
      </c>
      <c r="BM127" s="1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309</v>
      </c>
      <c r="CV127">
        <v>80</v>
      </c>
      <c r="CW127" t="s">
        <v>310</v>
      </c>
      <c r="DA127">
        <v>80</v>
      </c>
      <c r="DB127" t="s">
        <v>310</v>
      </c>
      <c r="DF127">
        <v>80</v>
      </c>
      <c r="DG127" t="s">
        <v>310</v>
      </c>
      <c r="EA127">
        <v>55</v>
      </c>
      <c r="EB127" s="1" t="str">
        <f>"alpha1_hat_vec_"&amp;EA127&amp;"(s) = alpha_hat_"&amp;EA127&amp;"(1);"</f>
        <v>alpha1_hat_vec_55(s) = alpha_hat_55(1);</v>
      </c>
      <c r="EZ127" s="1" t="str">
        <f>"xlswrite('G:\Mi unidad\1. PROYECTOS TELLO 2022\SCM SPILL OVERS\outputs\pobreza\distancia_centro_salud\1%\simulacion_2\observado_outputs.xlsx',tratado_"&amp;$A9&amp;","&amp;$A9&amp;")"</f>
        <v>xlswrite('G:\Mi unidad\1. PROYECTOS TELLO 2022\SCM SPILL OVERS\outputs\pobreza\distancia_centro_salud\1%\simulacion_2\observado_outputs.xlsx',tratado_26,26)</v>
      </c>
      <c r="FG127" s="1" t="str">
        <f>"xlswrite('G:\Mi unidad\1. PROYECTOS TELLO 2022\SCM SPILL OVERS\outputs\pobreza\informalidad\1%\simulacion_2\observado_outputs.xlsx',tratado_"&amp;$A9&amp;","&amp;$A9&amp;")"</f>
        <v>xlswrite('G:\Mi unidad\1. PROYECTOS TELLO 2022\SCM SPILL OVERS\outputs\pobreza\informalidad\1%\simulacion_2\observado_outputs.xlsx',tratado_26,26)</v>
      </c>
      <c r="FM127" s="1" t="str">
        <f>"xlswrite('G:\Mi unidad\1. PROYECTOS TELLO 2022\SCM SPILL OVERS\outputs\pobreza\densidad\1%\simulacion_2\observado_outputs.xlsx',tratado_"&amp;$A9&amp;","&amp;$A9&amp;")"</f>
        <v>xlswrite('G:\Mi unidad\1. PROYECTOS TELLO 2022\SCM SPILL OVERS\outputs\pobreza\densidad\1%\simulacion_2\observado_outputs.xlsx',tratado_26,26)</v>
      </c>
      <c r="FT127" s="1" t="str">
        <f>"xlswrite('G:\Mi unidad\1. PROYECTOS TELLO 2022\SCM SPILL OVERS\outputs\pobreza\bajo_niv_educ\1%\simulacion_2\observado_outputs.xlsx',tratado_"&amp;$A9&amp;","&amp;$A9&amp;")"</f>
        <v>xlswrite('G:\Mi unidad\1. PROYECTOS TELLO 2022\SCM SPILL OVERS\outputs\pobreza\bajo_niv_educ\1%\simulacion_2\observado_outputs.xlsx',tratado_26,26)</v>
      </c>
      <c r="FZ127" s="1" t="str">
        <f>"xlswrite('G:\Mi unidad\1. PROYECTOS TELLO 2022\SCM SPILL OVERS\outputs\pobreza\bajo_ingreso\1%\simulacion_2\observado_outputs.xlsx',tratado_"&amp;$A9&amp;","&amp;$A9&amp;")"</f>
        <v>xlswrite('G:\Mi unidad\1. PROYECTOS TELLO 2022\SCM SPILL OVERS\outputs\pobreza\bajo_ingreso\1%\simulacion_2\observado_outputs.xlsx',tratado_26,26)</v>
      </c>
      <c r="GF127" s="1" t="str">
        <f>"xlswrite('G:\Mi unidad\1. PROYECTOS TELLO 2022\SCM SPILL OVERS\outputs\pobreza\densidad_g\1%\simulacion_2\observado_outputs.xlsx',tratado_"&amp;$A9&amp;","&amp;$A9&amp;")"</f>
        <v>xlswrite('G:\Mi unidad\1. PROYECTOS TELLO 2022\SCM SPILL OVERS\outputs\pobreza\densidad_g\1%\simulacion_2\observado_outputs.xlsx',tratado_26,26)</v>
      </c>
      <c r="GN127" s="1" t="str">
        <f>"xlswrite('G:\Mi unidad\1. PROYECTOS TELLO 2022\SCM SPILL OVERS\outputs\pobreza\alimentos\1%\simulacion_2\observado_outputs.xlsx',tratado_"&amp;$A9&amp;","&amp;$A9&amp;");"</f>
        <v>xlswrite('G:\Mi unidad\1. PROYECTOS TELLO 2022\SCM SPILL OVERS\outputs\pobreza\alimentos\1%\simulacion_2\observado_outputs.xlsx',tratado_26,26);</v>
      </c>
      <c r="GU127" s="1" t="str">
        <f>"xlswrite('G:\Mi unidad\1. PROYECTOS TELLO 2022\SCM SPILL OVERS\outputs\pobreza\jefe_hogar\1%\simulacion_2\observado_outputs.xlsx',tratado_"&amp;$A9&amp;","&amp;$A9&amp;");"</f>
        <v>xlswrite('G:\Mi unidad\1. PROYECTOS TELLO 2022\SCM SPILL OVERS\outputs\pobreza\jefe_hogar\1%\simulacion_2\observado_outputs.xlsx',tratado_26,26);</v>
      </c>
      <c r="HA127" s="1" t="str">
        <f>"xlswrite('G:\Mi unidad\1. PROYECTOS TELLO 2022\SCM SPILL OVERS\outputs\pobreza\mujeres\1%\simulacion_2\observado_outputs.xlsx',tratado_"&amp;$A9&amp;","&amp;$A9&amp;");"</f>
        <v>xlswrite('G:\Mi unidad\1. PROYECTOS TELLO 2022\SCM SPILL OVERS\outputs\pobreza\mujeres\1%\simulacion_2\observado_outputs.xlsx',tratado_26,26);</v>
      </c>
      <c r="HG127" s="1" t="str">
        <f>"xlswrite('G:\Mi unidad\1. PROYECTOS TELLO 2022\SCM SPILL OVERS\outputs\pobreza\criminalidad\1%\simulacion_2\observado_outputs.xlsx',tratado_"&amp;$A9&amp;","&amp;$A9&amp;");"</f>
        <v>xlswrite('G:\Mi unidad\1. PROYECTOS TELLO 2022\SCM SPILL OVERS\outputs\pobreza\criminalidad\1%\simulacion_2\observado_outputs.xlsx',tratado_26,26);</v>
      </c>
      <c r="HN127">
        <v>44</v>
      </c>
      <c r="HO127" t="str">
        <f>"    ub_vec_"&amp;HN127&amp;"(s) = ub_"&amp;HN126&amp;";"</f>
        <v xml:space="preserve">    ub_vec_44(s) = ub_44;</v>
      </c>
      <c r="HU127">
        <v>75</v>
      </c>
      <c r="HV127" t="str">
        <f>"    spillover_test_"&amp;HU127&amp;"(s) = sp_andrews(Y_pre_"&amp;HU127&amp;",pobreza_"&amp;HU127&amp;"(:,T+s),A_"&amp;HU127&amp;",C,d,alpha_sig);"</f>
        <v xml:space="preserve">    spillover_test_75(s) = sp_andrews(Y_pre_75,pobreza_75(:,T+s),A_75,C,d,alpha_sig);</v>
      </c>
      <c r="IB127">
        <v>80</v>
      </c>
      <c r="IC127" t="str">
        <f>"xlswrite('G:\Mi unidad\1. PROYECTOS TELLO 2022\SCM SPILL OVERS\outputs\pobreza\bajo_niv_educ\1%\simulacion_2\output_tests.xlsx',lb_vec_"&amp;IB127&amp;"','lb_vec_"&amp;IB127&amp;"');"</f>
        <v>xlswrite('G:\Mi unidad\1. PROYECTOS TELLO 2022\SCM SPILL OVERS\outputs\pobreza\bajo_niv_educ\1%\simulacion_2\output_tests.xlsx',lb_vec_80','lb_vec_80');</v>
      </c>
      <c r="IP127">
        <v>80</v>
      </c>
      <c r="IQ127" t="str">
        <f>"xlswrite('G:\Mi unidad\1. PROYECTOS TELLO 2022\SCM SPILL OVERS\outputs\pobreza\bajo_ingreso\1%\simulacion_2\output_tests.xlsx',lb_vec_"&amp;IP127&amp;"','lb_vec_"&amp;IP127&amp;"');"</f>
        <v>xlswrite('G:\Mi unidad\1. PROYECTOS TELLO 2022\SCM SPILL OVERS\outputs\pobreza\bajo_ingreso\1%\simulacion_2\output_tests.xlsx',lb_vec_80','lb_vec_80');</v>
      </c>
      <c r="JB127">
        <v>80</v>
      </c>
      <c r="JC127" t="str">
        <f>"xlswrite('G:\Mi unidad\1. PROYECTOS TELLO 2022\SCM SPILL OVERS\outputs\pobreza\densidad\1%\simulacion_2\output_tests.xlsx',lb_vec_"&amp;JB127&amp;"','lb_vec_"&amp;JB127&amp;"');"</f>
        <v>xlswrite('G:\Mi unidad\1. PROYECTOS TELLO 2022\SCM SPILL OVERS\outputs\pobreza\densidad\1%\simulacion_2\output_tests.xlsx',lb_vec_80','lb_vec_80');</v>
      </c>
      <c r="JN127">
        <v>80</v>
      </c>
      <c r="JO127" t="str">
        <f>"xlswrite('G:\Mi unidad\1. PROYECTOS TELLO 2022\SCM SPILL OVERS\outputs\pobreza\densidad_g\1%\simulacion_2\output_tests.xlsx',lb_vec_"&amp;JN127&amp;"','lb_vec_"&amp;JN127&amp;"');"</f>
        <v>xlswrite('G:\Mi unidad\1. PROYECTOS TELLO 2022\SCM SPILL OVERS\outputs\pobreza\densidad_g\1%\simulacion_2\output_tests.xlsx',lb_vec_80','lb_vec_80');</v>
      </c>
      <c r="JZ127">
        <v>80</v>
      </c>
      <c r="KA127" t="str">
        <f>"xlswrite('G:\Mi unidad\1. PROYECTOS TELLO 2022\SCM SPILL OVERS\outputs\pobreza\distancia_centro_salud\1%\simulacion_2\output_tests.xlsx',lb_vec_"&amp;JZ127&amp;"','lb_vec_"&amp;JZ127&amp;"');"</f>
        <v>xlswrite('G:\Mi unidad\1. PROYECTOS TELLO 2022\SCM SPILL OVERS\outputs\pobreza\distancia_centro_salud\1%\simulacion_2\output_tests.xlsx',lb_vec_80','lb_vec_80');</v>
      </c>
      <c r="KM127">
        <v>80</v>
      </c>
      <c r="KN127" t="str">
        <f>"xlswrite('G:\Mi unidad\1. PROYECTOS TELLO 2022\SCM SPILL OVERS\outputs\pobreza\informalidad\1%\simulacion_2\output_tests.xlsx',lb_vec_"&amp;KM127&amp;"','lb_vec_"&amp;KM127&amp;"');"</f>
        <v>xlswrite('G:\Mi unidad\1. PROYECTOS TELLO 2022\SCM SPILL OVERS\outputs\pobreza\informalidad\1%\simulacion_2\output_tests.xlsx',lb_vec_80','lb_vec_80');</v>
      </c>
      <c r="KZ127">
        <v>80</v>
      </c>
      <c r="LA127" t="str">
        <f>"xlswrite('G:\Mi unidad\1. PROYECTOS TELLO 2022\SCM SPILL OVERS\outputs\pobreza\alimentos\1%\simulacion_2\output_tests.xlsx',lb_vec_"&amp;KZ127&amp;"','lb_vec_"&amp;KZ127&amp;"');"</f>
        <v>xlswrite('G:\Mi unidad\1. PROYECTOS TELLO 2022\SCM SPILL OVERS\outputs\pobreza\alimentos\1%\simulacion_2\output_tests.xlsx',lb_vec_80','lb_vec_80');</v>
      </c>
      <c r="LG127">
        <v>80</v>
      </c>
      <c r="LH127" t="str">
        <f>"xlswrite('G:\Mi unidad\1. PROYECTOS TELLO 2022\SCM SPILL OVERS\outputs\pobreza\jefe_hogar\1%\simulacion_2\output_tests.xlsx',lb_vec_"&amp;LG127&amp;"','lb_vec_"&amp;LG127&amp;"');"</f>
        <v>xlswrite('G:\Mi unidad\1. PROYECTOS TELLO 2022\SCM SPILL OVERS\outputs\pobreza\jefe_hogar\1%\simulacion_2\output_tests.xlsx',lb_vec_80','lb_vec_80');</v>
      </c>
      <c r="LN127">
        <v>80</v>
      </c>
      <c r="LO127" t="str">
        <f>"xlswrite('G:\Mi unidad\1. PROYECTOS TELLO 2022\SCM SPILL OVERS\outputs\pobreza\mujeres\1%\simulacion_2\output_tests.xlsx',lb_vec_"&amp;LN127&amp;"','lb_vec_"&amp;LN127&amp;"');"</f>
        <v>xlswrite('G:\Mi unidad\1. PROYECTOS TELLO 2022\SCM SPILL OVERS\outputs\pobreza\mujeres\1%\simulacion_2\output_tests.xlsx',lb_vec_80','lb_vec_80');</v>
      </c>
      <c r="LZ127">
        <v>80</v>
      </c>
      <c r="MA127" t="str">
        <f>"xlswrite('G:\Mi unidad\1. PROYECTOS TELLO 2022\SCM SPILL OVERS\outputs\pobreza\criminalidad\1%\simulacion_2\output_tests.xlsx',lb_vec_"&amp;LZ127&amp;"','lb_vec_"&amp;LZ127&amp;"');"</f>
        <v>xlswrite('G:\Mi unidad\1. PROYECTOS TELLO 2022\SCM SPILL OVERS\outputs\pobreza\criminalidad\1%\simulacion_2\output_tests.xlsx',lb_vec_80','lb_vec_80');</v>
      </c>
    </row>
    <row r="128" spans="64:339" x14ac:dyDescent="0.3">
      <c r="BL128">
        <v>80</v>
      </c>
      <c r="BM128" s="1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310</v>
      </c>
      <c r="CV128">
        <v>80</v>
      </c>
      <c r="CW128" t="s">
        <v>311</v>
      </c>
      <c r="DA128">
        <v>80</v>
      </c>
      <c r="DB128" t="s">
        <v>311</v>
      </c>
      <c r="DF128">
        <v>80</v>
      </c>
      <c r="DG128" t="s">
        <v>311</v>
      </c>
      <c r="EA128">
        <v>55</v>
      </c>
      <c r="EB128" s="1" t="str">
        <f>"synthetic_control_sp_"&amp;EA128&amp;"(T+s) = Y_"&amp;EA128&amp;"(1,T+s)-alpha1_hat_vec_"&amp;EA128&amp;"(s);"</f>
        <v>synthetic_control_sp_55(T+s) = Y_55(1,T+s)-alpha1_hat_vec_55(s);</v>
      </c>
      <c r="EZ128" s="1" t="str">
        <f>"xlswrite('G:\Mi unidad\1. PROYECTOS TELLO 2022\SCM SPILL OVERS\outputs\pobreza\distancia_centro_salud\1%\simulacion_2\observado_outputs.xlsx',tratado_"&amp;$A10&amp;","&amp;$A10&amp;")"</f>
        <v>xlswrite('G:\Mi unidad\1. PROYECTOS TELLO 2022\SCM SPILL OVERS\outputs\pobreza\distancia_centro_salud\1%\simulacion_2\observado_outputs.xlsx',tratado_27,27)</v>
      </c>
      <c r="FG128" s="1" t="str">
        <f>"xlswrite('G:\Mi unidad\1. PROYECTOS TELLO 2022\SCM SPILL OVERS\outputs\pobreza\informalidad\1%\simulacion_2\observado_outputs.xlsx',tratado_"&amp;$A10&amp;","&amp;$A10&amp;")"</f>
        <v>xlswrite('G:\Mi unidad\1. PROYECTOS TELLO 2022\SCM SPILL OVERS\outputs\pobreza\informalidad\1%\simulacion_2\observado_outputs.xlsx',tratado_27,27)</v>
      </c>
      <c r="FM128" s="1" t="str">
        <f>"xlswrite('G:\Mi unidad\1. PROYECTOS TELLO 2022\SCM SPILL OVERS\outputs\pobreza\densidad\1%\simulacion_2\observado_outputs.xlsx',tratado_"&amp;$A10&amp;","&amp;$A10&amp;")"</f>
        <v>xlswrite('G:\Mi unidad\1. PROYECTOS TELLO 2022\SCM SPILL OVERS\outputs\pobreza\densidad\1%\simulacion_2\observado_outputs.xlsx',tratado_27,27)</v>
      </c>
      <c r="FT128" s="1" t="str">
        <f>"xlswrite('G:\Mi unidad\1. PROYECTOS TELLO 2022\SCM SPILL OVERS\outputs\pobreza\bajo_niv_educ\1%\simulacion_2\observado_outputs.xlsx',tratado_"&amp;$A10&amp;","&amp;$A10&amp;")"</f>
        <v>xlswrite('G:\Mi unidad\1. PROYECTOS TELLO 2022\SCM SPILL OVERS\outputs\pobreza\bajo_niv_educ\1%\simulacion_2\observado_outputs.xlsx',tratado_27,27)</v>
      </c>
      <c r="FZ128" s="1" t="str">
        <f>"xlswrite('G:\Mi unidad\1. PROYECTOS TELLO 2022\SCM SPILL OVERS\outputs\pobreza\bajo_ingreso\1%\simulacion_2\observado_outputs.xlsx',tratado_"&amp;$A10&amp;","&amp;$A10&amp;")"</f>
        <v>xlswrite('G:\Mi unidad\1. PROYECTOS TELLO 2022\SCM SPILL OVERS\outputs\pobreza\bajo_ingreso\1%\simulacion_2\observado_outputs.xlsx',tratado_27,27)</v>
      </c>
      <c r="GF128" s="1" t="str">
        <f>"xlswrite('G:\Mi unidad\1. PROYECTOS TELLO 2022\SCM SPILL OVERS\outputs\pobreza\densidad_g\1%\simulacion_2\observado_outputs.xlsx',tratado_"&amp;$A10&amp;","&amp;$A10&amp;")"</f>
        <v>xlswrite('G:\Mi unidad\1. PROYECTOS TELLO 2022\SCM SPILL OVERS\outputs\pobreza\densidad_g\1%\simulacion_2\observado_outputs.xlsx',tratado_27,27)</v>
      </c>
      <c r="GN128" s="1" t="str">
        <f>"xlswrite('G:\Mi unidad\1. PROYECTOS TELLO 2022\SCM SPILL OVERS\outputs\pobreza\alimentos\1%\simulacion_2\observado_outputs.xlsx',tratado_"&amp;$A10&amp;","&amp;$A10&amp;");"</f>
        <v>xlswrite('G:\Mi unidad\1. PROYECTOS TELLO 2022\SCM SPILL OVERS\outputs\pobreza\alimentos\1%\simulacion_2\observado_outputs.xlsx',tratado_27,27);</v>
      </c>
      <c r="GU128" s="1" t="str">
        <f>"xlswrite('G:\Mi unidad\1. PROYECTOS TELLO 2022\SCM SPILL OVERS\outputs\pobreza\jefe_hogar\1%\simulacion_2\observado_outputs.xlsx',tratado_"&amp;$A10&amp;","&amp;$A10&amp;");"</f>
        <v>xlswrite('G:\Mi unidad\1. PROYECTOS TELLO 2022\SCM SPILL OVERS\outputs\pobreza\jefe_hogar\1%\simulacion_2\observado_outputs.xlsx',tratado_27,27);</v>
      </c>
      <c r="HA128" s="1" t="str">
        <f>"xlswrite('G:\Mi unidad\1. PROYECTOS TELLO 2022\SCM SPILL OVERS\outputs\pobreza\mujeres\1%\simulacion_2\observado_outputs.xlsx',tratado_"&amp;$A10&amp;","&amp;$A10&amp;");"</f>
        <v>xlswrite('G:\Mi unidad\1. PROYECTOS TELLO 2022\SCM SPILL OVERS\outputs\pobreza\mujeres\1%\simulacion_2\observado_outputs.xlsx',tratado_27,27);</v>
      </c>
      <c r="HG128" s="1" t="str">
        <f>"xlswrite('G:\Mi unidad\1. PROYECTOS TELLO 2022\SCM SPILL OVERS\outputs\pobreza\criminalidad\1%\simulacion_2\observado_outputs.xlsx',tratado_"&amp;$A10&amp;","&amp;$A10&amp;");"</f>
        <v>xlswrite('G:\Mi unidad\1. PROYECTOS TELLO 2022\SCM SPILL OVERS\outputs\pobreza\criminalidad\1%\simulacion_2\observado_outputs.xlsx',tratado_27,27);</v>
      </c>
      <c r="HN128">
        <v>44</v>
      </c>
      <c r="HO128" t="s">
        <v>18</v>
      </c>
      <c r="HU128">
        <v>75</v>
      </c>
      <c r="HV128" t="s">
        <v>18</v>
      </c>
      <c r="IB128">
        <v>80</v>
      </c>
      <c r="IC128" t="str">
        <f>"xlswrite('G:\Mi unidad\1. PROYECTOS TELLO 2022\SCM SPILL OVERS\outputs\pobreza\bajo_niv_educ\1%\simulacion_2\output_tests.xlsx',ub_vec_"&amp;IB128&amp;"','ub_vec_"&amp;IB128&amp;"');"</f>
        <v>xlswrite('G:\Mi unidad\1. PROYECTOS TELLO 2022\SCM SPILL OVERS\outputs\pobreza\bajo_niv_educ\1%\simulacion_2\output_tests.xlsx',ub_vec_80','ub_vec_80');</v>
      </c>
      <c r="IP128">
        <v>80</v>
      </c>
      <c r="IQ128" t="str">
        <f>"xlswrite('G:\Mi unidad\1. PROYECTOS TELLO 2022\SCM SPILL OVERS\outputs\pobreza\bajo_ingreso\1%\simulacion_2\output_tests.xlsx',ub_vec_"&amp;IP128&amp;"','ub_vec_"&amp;IP128&amp;"');"</f>
        <v>xlswrite('G:\Mi unidad\1. PROYECTOS TELLO 2022\SCM SPILL OVERS\outputs\pobreza\bajo_ingreso\1%\simulacion_2\output_tests.xlsx',ub_vec_80','ub_vec_80');</v>
      </c>
      <c r="JB128">
        <v>80</v>
      </c>
      <c r="JC128" t="str">
        <f>"xlswrite('G:\Mi unidad\1. PROYECTOS TELLO 2022\SCM SPILL OVERS\outputs\pobreza\densidad\1%\simulacion_2\output_tests.xlsx',ub_vec_"&amp;JB128&amp;"','ub_vec_"&amp;JB128&amp;"');"</f>
        <v>xlswrite('G:\Mi unidad\1. PROYECTOS TELLO 2022\SCM SPILL OVERS\outputs\pobreza\densidad\1%\simulacion_2\output_tests.xlsx',ub_vec_80','ub_vec_80');</v>
      </c>
      <c r="JN128">
        <v>80</v>
      </c>
      <c r="JO128" t="str">
        <f>"xlswrite('G:\Mi unidad\1. PROYECTOS TELLO 2022\SCM SPILL OVERS\outputs\pobreza\densidad_g\1%\simulacion_2\output_tests.xlsx',ub_vec_"&amp;JN128&amp;"','ub_vec_"&amp;JN128&amp;"');"</f>
        <v>xlswrite('G:\Mi unidad\1. PROYECTOS TELLO 2022\SCM SPILL OVERS\outputs\pobreza\densidad_g\1%\simulacion_2\output_tests.xlsx',ub_vec_80','ub_vec_80');</v>
      </c>
      <c r="JZ128">
        <v>80</v>
      </c>
      <c r="KA128" t="str">
        <f>"xlswrite('G:\Mi unidad\1. PROYECTOS TELLO 2022\SCM SPILL OVERS\outputs\pobreza\distancia_centro_salud\1%\simulacion_2\output_tests.xlsx',ub_vec_"&amp;JZ128&amp;"','ub_vec_"&amp;JZ128&amp;"');"</f>
        <v>xlswrite('G:\Mi unidad\1. PROYECTOS TELLO 2022\SCM SPILL OVERS\outputs\pobreza\distancia_centro_salud\1%\simulacion_2\output_tests.xlsx',ub_vec_80','ub_vec_80');</v>
      </c>
      <c r="KM128">
        <v>80</v>
      </c>
      <c r="KN128" t="str">
        <f>"xlswrite('G:\Mi unidad\1. PROYECTOS TELLO 2022\SCM SPILL OVERS\outputs\pobreza\informalidad\1%\simulacion_2\output_tests.xlsx',ub_vec_"&amp;KM128&amp;"','ub_vec_"&amp;KM128&amp;"');"</f>
        <v>xlswrite('G:\Mi unidad\1. PROYECTOS TELLO 2022\SCM SPILL OVERS\outputs\pobreza\informalidad\1%\simulacion_2\output_tests.xlsx',ub_vec_80','ub_vec_80');</v>
      </c>
      <c r="KZ128">
        <v>80</v>
      </c>
      <c r="LA128" t="str">
        <f>"xlswrite('G:\Mi unidad\1. PROYECTOS TELLO 2022\SCM SPILL OVERS\outputs\pobreza\alimentos\1%\simulacion_2\output_tests.xlsx',ub_vec_"&amp;KZ128&amp;"','ub_vec_"&amp;KZ128&amp;"');"</f>
        <v>xlswrite('G:\Mi unidad\1. PROYECTOS TELLO 2022\SCM SPILL OVERS\outputs\pobreza\alimentos\1%\simulacion_2\output_tests.xlsx',ub_vec_80','ub_vec_80');</v>
      </c>
      <c r="LG128">
        <v>80</v>
      </c>
      <c r="LH128" t="str">
        <f>"xlswrite('G:\Mi unidad\1. PROYECTOS TELLO 2022\SCM SPILL OVERS\outputs\pobreza\jefe_hogar\1%\simulacion_2\output_tests.xlsx',ub_vec_"&amp;LG128&amp;"','ub_vec_"&amp;LG128&amp;"');"</f>
        <v>xlswrite('G:\Mi unidad\1. PROYECTOS TELLO 2022\SCM SPILL OVERS\outputs\pobreza\jefe_hogar\1%\simulacion_2\output_tests.xlsx',ub_vec_80','ub_vec_80');</v>
      </c>
      <c r="LN128">
        <v>80</v>
      </c>
      <c r="LO128" t="str">
        <f>"xlswrite('G:\Mi unidad\1. PROYECTOS TELLO 2022\SCM SPILL OVERS\outputs\pobreza\mujeres\1%\simulacion_2\output_tests.xlsx',ub_vec_"&amp;LN128&amp;"','ub_vec_"&amp;LN128&amp;"');"</f>
        <v>xlswrite('G:\Mi unidad\1. PROYECTOS TELLO 2022\SCM SPILL OVERS\outputs\pobreza\mujeres\1%\simulacion_2\output_tests.xlsx',ub_vec_80','ub_vec_80');</v>
      </c>
      <c r="LZ128">
        <v>80</v>
      </c>
      <c r="MA128" t="str">
        <f>"xlswrite('G:\Mi unidad\1. PROYECTOS TELLO 2022\SCM SPILL OVERS\outputs\pobreza\criminalidad\1%\simulacion_2\output_tests.xlsx',ub_vec_"&amp;LZ128&amp;"','ub_vec_"&amp;LZ128&amp;"');"</f>
        <v>xlswrite('G:\Mi unidad\1. PROYECTOS TELLO 2022\SCM SPILL OVERS\outputs\pobreza\criminalidad\1%\simulacion_2\output_tests.xlsx',ub_vec_80','ub_vec_80');</v>
      </c>
    </row>
    <row r="129" spans="64:339" x14ac:dyDescent="0.3">
      <c r="BL129">
        <v>80</v>
      </c>
      <c r="BM129" s="1" t="str">
        <f>"A_"&amp;BL127&amp;"(:,ind_"&amp;BL127&amp;" == 0) = [];"</f>
        <v>A_80(:,ind_80 == 0) = [];</v>
      </c>
      <c r="BR129">
        <v>80</v>
      </c>
      <c r="BS129" s="1" t="str">
        <f>"ind_"&amp;BR127&amp;" = xlsread('spillover_bajo_niv_educ_"&amp;BR127&amp;".xlsx')"</f>
        <v>ind_80 = xlsread('spillover_bajo_niv_educ_80.xlsx')</v>
      </c>
      <c r="BX129">
        <v>80</v>
      </c>
      <c r="BY129" s="1" t="str">
        <f>"ind_"&amp;BX127&amp;" = xlsread('spillover_bajo_ingreso_"&amp;BX127&amp;".xlsx')"</f>
        <v>ind_80 = xlsread('spillover_bajo_ingreso_80.xlsx')</v>
      </c>
      <c r="CD129">
        <v>80</v>
      </c>
      <c r="CE129" s="1" t="str">
        <f>"ind_"&amp;CD127&amp;" = xlsread('spillover_densidad_"&amp;CD127&amp;".xlsx')"</f>
        <v>ind_80 = xlsread('spillover_densidad_80.xlsx')</v>
      </c>
      <c r="CJ129">
        <v>80</v>
      </c>
      <c r="CK129" s="1" t="str">
        <f>"ind_"&amp;CJ127&amp;" = xlsread('spillover_tiempo_cs_"&amp;CJ127&amp;".xlsx')"</f>
        <v>ind_80 = xlsread('spillover_tiempo_cs_80.xlsx')</v>
      </c>
      <c r="CQ129">
        <v>80</v>
      </c>
      <c r="CR129" t="s">
        <v>311</v>
      </c>
      <c r="CV129">
        <v>80</v>
      </c>
      <c r="CW129" t="s">
        <v>312</v>
      </c>
      <c r="DA129">
        <v>80</v>
      </c>
      <c r="DB129" t="s">
        <v>313</v>
      </c>
      <c r="DF129">
        <v>80</v>
      </c>
      <c r="DG129" t="s">
        <v>314</v>
      </c>
      <c r="EA129">
        <v>55</v>
      </c>
      <c r="EB129" s="3" t="s">
        <v>18</v>
      </c>
      <c r="EZ129" s="1" t="str">
        <f>"xlswrite('G:\Mi unidad\1. PROYECTOS TELLO 2022\SCM SPILL OVERS\outputs\pobreza\distancia_centro_salud\1%\simulacion_2\observado_outputs.xlsx',tratado_"&amp;$A11&amp;","&amp;$A11&amp;")"</f>
        <v>xlswrite('G:\Mi unidad\1. PROYECTOS TELLO 2022\SCM SPILL OVERS\outputs\pobreza\distancia_centro_salud\1%\simulacion_2\observado_outputs.xlsx',tratado_38,38)</v>
      </c>
      <c r="FG129" s="1" t="str">
        <f>"xlswrite('G:\Mi unidad\1. PROYECTOS TELLO 2022\SCM SPILL OVERS\outputs\pobreza\informalidad\1%\simulacion_2\observado_outputs.xlsx',tratado_"&amp;$A11&amp;","&amp;$A11&amp;")"</f>
        <v>xlswrite('G:\Mi unidad\1. PROYECTOS TELLO 2022\SCM SPILL OVERS\outputs\pobreza\informalidad\1%\simulacion_2\observado_outputs.xlsx',tratado_38,38)</v>
      </c>
      <c r="FM129" s="1" t="str">
        <f>"xlswrite('G:\Mi unidad\1. PROYECTOS TELLO 2022\SCM SPILL OVERS\outputs\pobreza\densidad\1%\simulacion_2\observado_outputs.xlsx',tratado_"&amp;$A11&amp;","&amp;$A11&amp;")"</f>
        <v>xlswrite('G:\Mi unidad\1. PROYECTOS TELLO 2022\SCM SPILL OVERS\outputs\pobreza\densidad\1%\simulacion_2\observado_outputs.xlsx',tratado_38,38)</v>
      </c>
      <c r="FT129" s="1" t="str">
        <f>"xlswrite('G:\Mi unidad\1. PROYECTOS TELLO 2022\SCM SPILL OVERS\outputs\pobreza\bajo_niv_educ\1%\simulacion_2\observado_outputs.xlsx',tratado_"&amp;$A11&amp;","&amp;$A11&amp;")"</f>
        <v>xlswrite('G:\Mi unidad\1. PROYECTOS TELLO 2022\SCM SPILL OVERS\outputs\pobreza\bajo_niv_educ\1%\simulacion_2\observado_outputs.xlsx',tratado_38,38)</v>
      </c>
      <c r="FZ129" s="1" t="str">
        <f>"xlswrite('G:\Mi unidad\1. PROYECTOS TELLO 2022\SCM SPILL OVERS\outputs\pobreza\bajo_ingreso\1%\simulacion_2\observado_outputs.xlsx',tratado_"&amp;$A11&amp;","&amp;$A11&amp;")"</f>
        <v>xlswrite('G:\Mi unidad\1. PROYECTOS TELLO 2022\SCM SPILL OVERS\outputs\pobreza\bajo_ingreso\1%\simulacion_2\observado_outputs.xlsx',tratado_38,38)</v>
      </c>
      <c r="GF129" s="1" t="str">
        <f>"xlswrite('G:\Mi unidad\1. PROYECTOS TELLO 2022\SCM SPILL OVERS\outputs\pobreza\densidad_g\1%\simulacion_2\observado_outputs.xlsx',tratado_"&amp;$A11&amp;","&amp;$A11&amp;")"</f>
        <v>xlswrite('G:\Mi unidad\1. PROYECTOS TELLO 2022\SCM SPILL OVERS\outputs\pobreza\densidad_g\1%\simulacion_2\observado_outputs.xlsx',tratado_38,38)</v>
      </c>
      <c r="GN129" s="1" t="str">
        <f>"xlswrite('G:\Mi unidad\1. PROYECTOS TELLO 2022\SCM SPILL OVERS\outputs\pobreza\alimentos\1%\simulacion_2\observado_outputs.xlsx',tratado_"&amp;$A11&amp;","&amp;$A11&amp;");"</f>
        <v>xlswrite('G:\Mi unidad\1. PROYECTOS TELLO 2022\SCM SPILL OVERS\outputs\pobreza\alimentos\1%\simulacion_2\observado_outputs.xlsx',tratado_38,38);</v>
      </c>
      <c r="GU129" s="1" t="str">
        <f>"xlswrite('G:\Mi unidad\1. PROYECTOS TELLO 2022\SCM SPILL OVERS\outputs\pobreza\jefe_hogar\1%\simulacion_2\observado_outputs.xlsx',tratado_"&amp;$A11&amp;","&amp;$A11&amp;");"</f>
        <v>xlswrite('G:\Mi unidad\1. PROYECTOS TELLO 2022\SCM SPILL OVERS\outputs\pobreza\jefe_hogar\1%\simulacion_2\observado_outputs.xlsx',tratado_38,38);</v>
      </c>
      <c r="HA129" s="1" t="str">
        <f>"xlswrite('G:\Mi unidad\1. PROYECTOS TELLO 2022\SCM SPILL OVERS\outputs\pobreza\mujeres\1%\simulacion_2\observado_outputs.xlsx',tratado_"&amp;$A11&amp;","&amp;$A11&amp;");"</f>
        <v>xlswrite('G:\Mi unidad\1. PROYECTOS TELLO 2022\SCM SPILL OVERS\outputs\pobreza\mujeres\1%\simulacion_2\observado_outputs.xlsx',tratado_38,38);</v>
      </c>
      <c r="HG129" s="1" t="str">
        <f>"xlswrite('G:\Mi unidad\1. PROYECTOS TELLO 2022\SCM SPILL OVERS\outputs\pobreza\criminalidad\1%\simulacion_2\observado_outputs.xlsx',tratado_"&amp;$A11&amp;","&amp;$A11&amp;");"</f>
        <v>xlswrite('G:\Mi unidad\1. PROYECTOS TELLO 2022\SCM SPILL OVERS\outputs\pobreza\criminalidad\1%\simulacion_2\observado_outputs.xlsx',tratado_38,38);</v>
      </c>
      <c r="HN129">
        <v>45</v>
      </c>
      <c r="HO129" t="str">
        <f>"p_value_vec_"&amp;HN129&amp;" = zeros(1,S);"</f>
        <v>p_value_vec_45 = zeros(1,S);</v>
      </c>
      <c r="HU129">
        <v>76</v>
      </c>
      <c r="HV129" t="str">
        <f>"spillover_test_"&amp;HU129&amp;" = zeros(1,S);"</f>
        <v>spillover_test_76 = zeros(1,S);</v>
      </c>
      <c r="IB129">
        <v>80</v>
      </c>
      <c r="IC129" t="str">
        <f>"xlswrite('G:\Mi unidad\1. PROYECTOS TELLO 2022\SCM SPILL OVERS\outputs\pobreza\bajo_niv_educ\1%\simulacion_2\output_tests.xlsx',p_value_vec_"&amp;IB129&amp;"','p_value_vec_"&amp;IB129&amp;"');"</f>
        <v>xlswrite('G:\Mi unidad\1. PROYECTOS TELLO 2022\SCM SPILL OVERS\outputs\pobreza\bajo_niv_educ\1%\simulacion_2\output_tests.xlsx',p_value_vec_80','p_value_vec_80');</v>
      </c>
      <c r="IP129">
        <v>80</v>
      </c>
      <c r="IQ129" t="str">
        <f>"xlswrite('G:\Mi unidad\1. PROYECTOS TELLO 2022\SCM SPILL OVERS\outputs\pobreza\bajo_ingreso\1%\simulacion_2\output_tests.xlsx',p_value_vec_"&amp;IP129&amp;"','p_value_vec_"&amp;IP129&amp;"');"</f>
        <v>xlswrite('G:\Mi unidad\1. PROYECTOS TELLO 2022\SCM SPILL OVERS\outputs\pobreza\bajo_ingreso\1%\simulacion_2\output_tests.xlsx',p_value_vec_80','p_value_vec_80');</v>
      </c>
      <c r="JB129">
        <v>80</v>
      </c>
      <c r="JC129" t="str">
        <f>"xlswrite('G:\Mi unidad\1. PROYECTOS TELLO 2022\SCM SPILL OVERS\outputs\pobreza\densidad\1%\simulacion_2\output_tests.xlsx',p_value_vec_"&amp;JB129&amp;"','p_value_vec_"&amp;JB129&amp;"');"</f>
        <v>xlswrite('G:\Mi unidad\1. PROYECTOS TELLO 2022\SCM SPILL OVERS\outputs\pobreza\densidad\1%\simulacion_2\output_tests.xlsx',p_value_vec_80','p_value_vec_80');</v>
      </c>
      <c r="JN129">
        <v>80</v>
      </c>
      <c r="JO129" t="str">
        <f>"xlswrite('G:\Mi unidad\1. PROYECTOS TELLO 2022\SCM SPILL OVERS\outputs\pobreza\densidad_g\1%\simulacion_2\output_tests.xlsx',p_value_vec_"&amp;JN129&amp;"','p_value_vec_"&amp;JN129&amp;"');"</f>
        <v>xlswrite('G:\Mi unidad\1. PROYECTOS TELLO 2022\SCM SPILL OVERS\outputs\pobreza\densidad_g\1%\simulacion_2\output_tests.xlsx',p_value_vec_80','p_value_vec_80');</v>
      </c>
      <c r="JZ129">
        <v>80</v>
      </c>
      <c r="KA129" t="str">
        <f>"xlswrite('G:\Mi unidad\1. PROYECTOS TELLO 2022\SCM SPILL OVERS\outputs\pobreza\distancia_centro_salud\1%\simulacion_2\output_tests.xlsx',p_value_vec_"&amp;JZ129&amp;"','p_value_vec_"&amp;JZ129&amp;"');"</f>
        <v>xlswrite('G:\Mi unidad\1. PROYECTOS TELLO 2022\SCM SPILL OVERS\outputs\pobreza\distancia_centro_salud\1%\simulacion_2\output_tests.xlsx',p_value_vec_80','p_value_vec_80');</v>
      </c>
      <c r="KM129">
        <v>80</v>
      </c>
      <c r="KN129" t="str">
        <f>"xlswrite('G:\Mi unidad\1. PROYECTOS TELLO 2022\SCM SPILL OVERS\outputs\pobreza\informalidad\1%\simulacion_2\output_tests.xlsx',p_value_vec_"&amp;KM129&amp;"','p_value_vec_"&amp;KM129&amp;"');"</f>
        <v>xlswrite('G:\Mi unidad\1. PROYECTOS TELLO 2022\SCM SPILL OVERS\outputs\pobreza\informalidad\1%\simulacion_2\output_tests.xlsx',p_value_vec_80','p_value_vec_80');</v>
      </c>
      <c r="KZ129">
        <v>80</v>
      </c>
      <c r="LA129" t="str">
        <f>"xlswrite('G:\Mi unidad\1. PROYECTOS TELLO 2022\SCM SPILL OVERS\outputs\pobreza\alimentos\1%\simulacion_2\output_tests.xlsx',p_value_vec_"&amp;KZ129&amp;"','p_value_vec_"&amp;KZ129&amp;"');"</f>
        <v>xlswrite('G:\Mi unidad\1. PROYECTOS TELLO 2022\SCM SPILL OVERS\outputs\pobreza\alimentos\1%\simulacion_2\output_tests.xlsx',p_value_vec_80','p_value_vec_80');</v>
      </c>
      <c r="LG129">
        <v>80</v>
      </c>
      <c r="LH129" t="str">
        <f>"xlswrite('G:\Mi unidad\1. PROYECTOS TELLO 2022\SCM SPILL OVERS\outputs\pobreza\jefe_hogar\1%\simulacion_2\output_tests.xlsx',p_value_vec_"&amp;LG129&amp;"','p_value_vec_"&amp;LG129&amp;"');"</f>
        <v>xlswrite('G:\Mi unidad\1. PROYECTOS TELLO 2022\SCM SPILL OVERS\outputs\pobreza\jefe_hogar\1%\simulacion_2\output_tests.xlsx',p_value_vec_80','p_value_vec_80');</v>
      </c>
      <c r="LN129">
        <v>80</v>
      </c>
      <c r="LO129" t="str">
        <f>"xlswrite('G:\Mi unidad\1. PROYECTOS TELLO 2022\SCM SPILL OVERS\outputs\pobreza\mujeres\1%\simulacion_2\output_tests.xlsx',p_value_vec_"&amp;LN129&amp;"','p_value_vec_"&amp;LN129&amp;"');"</f>
        <v>xlswrite('G:\Mi unidad\1. PROYECTOS TELLO 2022\SCM SPILL OVERS\outputs\pobreza\mujeres\1%\simulacion_2\output_tests.xlsx',p_value_vec_80','p_value_vec_80');</v>
      </c>
      <c r="LZ129">
        <v>80</v>
      </c>
      <c r="MA129" t="str">
        <f>"xlswrite('G:\Mi unidad\1. PROYECTOS TELLO 2022\SCM SPILL OVERS\outputs\pobreza\criminalidad\1%\simulacion_2\output_tests.xlsx',p_value_vec_"&amp;LZ129&amp;"','p_value_vec_"&amp;LZ129&amp;"');"</f>
        <v>xlswrite('G:\Mi unidad\1. PROYECTOS TELLO 2022\SCM SPILL OVERS\outputs\pobreza\criminalidad\1%\simulacion_2\output_tests.xlsx',p_value_vec_80','p_value_vec_80');</v>
      </c>
    </row>
    <row r="130" spans="64:339" x14ac:dyDescent="0.3">
      <c r="BL130">
        <v>80</v>
      </c>
      <c r="BR130">
        <v>80</v>
      </c>
      <c r="BS130" s="1" t="str">
        <f>"A_"&amp;BR127&amp;" = eye(N);"</f>
        <v>A_80 = eye(N);</v>
      </c>
      <c r="BX130">
        <v>80</v>
      </c>
      <c r="BY130" s="1" t="str">
        <f>"A_"&amp;BX127&amp;" = eye(N);"</f>
        <v>A_80 = eye(N);</v>
      </c>
      <c r="CD130">
        <v>80</v>
      </c>
      <c r="CE130" s="1" t="str">
        <f>"A_"&amp;CD127&amp;" = eye(N);"</f>
        <v>A_80 = eye(N);</v>
      </c>
      <c r="CJ130">
        <v>80</v>
      </c>
      <c r="CK130" s="1" t="str">
        <f>"A_"&amp;CJ127&amp;" = eye(N);"</f>
        <v>A_80 = eye(N);</v>
      </c>
      <c r="CQ130">
        <v>80</v>
      </c>
      <c r="CR130" t="s">
        <v>315</v>
      </c>
      <c r="CV130">
        <v>80</v>
      </c>
      <c r="CW130" t="s">
        <v>316</v>
      </c>
      <c r="DA130">
        <v>80</v>
      </c>
      <c r="DB130" t="s">
        <v>316</v>
      </c>
      <c r="DF130">
        <v>80</v>
      </c>
      <c r="DG130" t="s">
        <v>316</v>
      </c>
      <c r="EA130">
        <v>57</v>
      </c>
      <c r="EB130" s="3" t="str">
        <f>"%PROVINCIA "&amp;EA130</f>
        <v>%PROVINCIA 57</v>
      </c>
      <c r="EZ130" s="1" t="str">
        <f>"xlswrite('G:\Mi unidad\1. PROYECTOS TELLO 2022\SCM SPILL OVERS\outputs\pobreza\distancia_centro_salud\1%\simulacion_2\observado_outputs.xlsx',tratado_"&amp;$A12&amp;","&amp;$A12&amp;")"</f>
        <v>xlswrite('G:\Mi unidad\1. PROYECTOS TELLO 2022\SCM SPILL OVERS\outputs\pobreza\distancia_centro_salud\1%\simulacion_2\observado_outputs.xlsx',tratado_39,39)</v>
      </c>
      <c r="FG130" s="1" t="str">
        <f>"xlswrite('G:\Mi unidad\1. PROYECTOS TELLO 2022\SCM SPILL OVERS\outputs\pobreza\informalidad\1%\simulacion_2\observado_outputs.xlsx',tratado_"&amp;$A12&amp;","&amp;$A12&amp;")"</f>
        <v>xlswrite('G:\Mi unidad\1. PROYECTOS TELLO 2022\SCM SPILL OVERS\outputs\pobreza\informalidad\1%\simulacion_2\observado_outputs.xlsx',tratado_39,39)</v>
      </c>
      <c r="FM130" s="1" t="str">
        <f>"xlswrite('G:\Mi unidad\1. PROYECTOS TELLO 2022\SCM SPILL OVERS\outputs\pobreza\densidad\1%\simulacion_2\observado_outputs.xlsx',tratado_"&amp;$A12&amp;","&amp;$A12&amp;")"</f>
        <v>xlswrite('G:\Mi unidad\1. PROYECTOS TELLO 2022\SCM SPILL OVERS\outputs\pobreza\densidad\1%\simulacion_2\observado_outputs.xlsx',tratado_39,39)</v>
      </c>
      <c r="FT130" s="1" t="str">
        <f>"xlswrite('G:\Mi unidad\1. PROYECTOS TELLO 2022\SCM SPILL OVERS\outputs\pobreza\bajo_niv_educ\1%\simulacion_2\observado_outputs.xlsx',tratado_"&amp;$A12&amp;","&amp;$A12&amp;")"</f>
        <v>xlswrite('G:\Mi unidad\1. PROYECTOS TELLO 2022\SCM SPILL OVERS\outputs\pobreza\bajo_niv_educ\1%\simulacion_2\observado_outputs.xlsx',tratado_39,39)</v>
      </c>
      <c r="FZ130" s="1" t="str">
        <f>"xlswrite('G:\Mi unidad\1. PROYECTOS TELLO 2022\SCM SPILL OVERS\outputs\pobreza\bajo_ingreso\1%\simulacion_2\observado_outputs.xlsx',tratado_"&amp;$A12&amp;","&amp;$A12&amp;")"</f>
        <v>xlswrite('G:\Mi unidad\1. PROYECTOS TELLO 2022\SCM SPILL OVERS\outputs\pobreza\bajo_ingreso\1%\simulacion_2\observado_outputs.xlsx',tratado_39,39)</v>
      </c>
      <c r="GF130" s="1" t="str">
        <f>"xlswrite('G:\Mi unidad\1. PROYECTOS TELLO 2022\SCM SPILL OVERS\outputs\pobreza\densidad_g\1%\simulacion_2\observado_outputs.xlsx',tratado_"&amp;$A12&amp;","&amp;$A12&amp;")"</f>
        <v>xlswrite('G:\Mi unidad\1. PROYECTOS TELLO 2022\SCM SPILL OVERS\outputs\pobreza\densidad_g\1%\simulacion_2\observado_outputs.xlsx',tratado_39,39)</v>
      </c>
      <c r="GN130" s="1" t="str">
        <f>"xlswrite('G:\Mi unidad\1. PROYECTOS TELLO 2022\SCM SPILL OVERS\outputs\pobreza\alimentos\1%\simulacion_2\observado_outputs.xlsx',tratado_"&amp;$A12&amp;","&amp;$A12&amp;");"</f>
        <v>xlswrite('G:\Mi unidad\1. PROYECTOS TELLO 2022\SCM SPILL OVERS\outputs\pobreza\alimentos\1%\simulacion_2\observado_outputs.xlsx',tratado_39,39);</v>
      </c>
      <c r="GU130" s="1" t="str">
        <f>"xlswrite('G:\Mi unidad\1. PROYECTOS TELLO 2022\SCM SPILL OVERS\outputs\pobreza\jefe_hogar\1%\simulacion_2\observado_outputs.xlsx',tratado_"&amp;$A12&amp;","&amp;$A12&amp;");"</f>
        <v>xlswrite('G:\Mi unidad\1. PROYECTOS TELLO 2022\SCM SPILL OVERS\outputs\pobreza\jefe_hogar\1%\simulacion_2\observado_outputs.xlsx',tratado_39,39);</v>
      </c>
      <c r="HA130" s="1" t="str">
        <f>"xlswrite('G:\Mi unidad\1. PROYECTOS TELLO 2022\SCM SPILL OVERS\outputs\pobreza\mujeres\1%\simulacion_2\observado_outputs.xlsx',tratado_"&amp;$A12&amp;","&amp;$A12&amp;");"</f>
        <v>xlswrite('G:\Mi unidad\1. PROYECTOS TELLO 2022\SCM SPILL OVERS\outputs\pobreza\mujeres\1%\simulacion_2\observado_outputs.xlsx',tratado_39,39);</v>
      </c>
      <c r="HG130" s="1" t="str">
        <f>"xlswrite('G:\Mi unidad\1. PROYECTOS TELLO 2022\SCM SPILL OVERS\outputs\pobreza\criminalidad\1%\simulacion_2\observado_outputs.xlsx',tratado_"&amp;$A12&amp;","&amp;$A12&amp;");"</f>
        <v>xlswrite('G:\Mi unidad\1. PROYECTOS TELLO 2022\SCM SPILL OVERS\outputs\pobreza\criminalidad\1%\simulacion_2\observado_outputs.xlsx',tratado_39,39);</v>
      </c>
      <c r="HN130">
        <v>45</v>
      </c>
      <c r="HO130" t="str">
        <f>"lb_vec_"&amp;HN130&amp;" = zeros(1,S);"</f>
        <v>lb_vec_45 = zeros(1,S);</v>
      </c>
      <c r="HU130">
        <v>76</v>
      </c>
      <c r="HV130" t="s">
        <v>35</v>
      </c>
      <c r="IB130">
        <v>80</v>
      </c>
      <c r="IC130" t="str">
        <f>"xlswrite('G:\Mi unidad\1. PROYECTOS TELLO 2022\SCM SPILL OVERS\outputs\pobreza\bajo_niv_educ\1%\simulacion_2\output_tests.xlsx',alpha1_hat_vec_"&amp;IB130&amp;"','alpha1_hat_vec_"&amp;IB130&amp;"');"</f>
        <v>xlswrite('G:\Mi unidad\1. PROYECTOS TELLO 2022\SCM SPILL OVERS\outputs\pobreza\bajo_niv_educ\1%\simulacion_2\output_tests.xlsx',alpha1_hat_vec_80','alpha1_hat_vec_80');</v>
      </c>
      <c r="IP130">
        <v>80</v>
      </c>
      <c r="IQ130" t="str">
        <f>"xlswrite('G:\Mi unidad\1. PROYECTOS TELLO 2022\SCM SPILL OVERS\outputs\pobreza\bajo_ingreso\1%\simulacion_2\output_tests.xlsx',alpha1_hat_vec_"&amp;IP130&amp;"','alpha1_hat_vec_"&amp;IP130&amp;"');"</f>
        <v>xlswrite('G:\Mi unidad\1. PROYECTOS TELLO 2022\SCM SPILL OVERS\outputs\pobreza\bajo_ingreso\1%\simulacion_2\output_tests.xlsx',alpha1_hat_vec_80','alpha1_hat_vec_80');</v>
      </c>
      <c r="JB130">
        <v>80</v>
      </c>
      <c r="JC130" t="str">
        <f>"xlswrite('G:\Mi unidad\1. PROYECTOS TELLO 2022\SCM SPILL OVERS\outputs\pobreza\densidad\1%\simulacion_2\output_tests.xlsx',alpha1_hat_vec_"&amp;JB130&amp;"','alpha1_hat_vec_"&amp;JB130&amp;"');"</f>
        <v>xlswrite('G:\Mi unidad\1. PROYECTOS TELLO 2022\SCM SPILL OVERS\outputs\pobreza\densidad\1%\simulacion_2\output_tests.xlsx',alpha1_hat_vec_80','alpha1_hat_vec_80');</v>
      </c>
      <c r="JN130">
        <v>80</v>
      </c>
      <c r="JO130" t="str">
        <f>"xlswrite('G:\Mi unidad\1. PROYECTOS TELLO 2022\SCM SPILL OVERS\outputs\pobreza\densidad_g\1%\simulacion_2\output_tests.xlsx',alpha1_hat_vec_"&amp;JN130&amp;"','alpha1_hat_vec_"&amp;JN130&amp;"');"</f>
        <v>xlswrite('G:\Mi unidad\1. PROYECTOS TELLO 2022\SCM SPILL OVERS\outputs\pobreza\densidad_g\1%\simulacion_2\output_tests.xlsx',alpha1_hat_vec_80','alpha1_hat_vec_80');</v>
      </c>
      <c r="JZ130">
        <v>80</v>
      </c>
      <c r="KA130" t="str">
        <f>"xlswrite('G:\Mi unidad\1. PROYECTOS TELLO 2022\SCM SPILL OVERS\outputs\pobreza\distancia_centro_salud\1%\simulacion_2\output_tests.xlsx',alpha1_hat_vec_"&amp;JZ130&amp;"','alpha1_hat_vec_"&amp;JZ130&amp;"');"</f>
        <v>xlswrite('G:\Mi unidad\1. PROYECTOS TELLO 2022\SCM SPILL OVERS\outputs\pobreza\distancia_centro_salud\1%\simulacion_2\output_tests.xlsx',alpha1_hat_vec_80','alpha1_hat_vec_80');</v>
      </c>
      <c r="KM130">
        <v>80</v>
      </c>
      <c r="KN130" t="str">
        <f>"xlswrite('G:\Mi unidad\1. PROYECTOS TELLO 2022\SCM SPILL OVERS\outputs\pobreza\informalidad\1%\simulacion_2\output_tests.xlsx',alpha1_hat_vec_"&amp;KM130&amp;"','alpha1_hat_vec_"&amp;KM130&amp;"');"</f>
        <v>xlswrite('G:\Mi unidad\1. PROYECTOS TELLO 2022\SCM SPILL OVERS\outputs\pobreza\informalidad\1%\simulacion_2\output_tests.xlsx',alpha1_hat_vec_80','alpha1_hat_vec_80');</v>
      </c>
      <c r="KZ130">
        <v>80</v>
      </c>
      <c r="LA130" t="str">
        <f>"xlswrite('G:\Mi unidad\1. PROYECTOS TELLO 2022\SCM SPILL OVERS\outputs\pobreza\alimentos\1%\simulacion_2\output_tests.xlsx',alpha1_hat_vec_"&amp;KZ130&amp;"','alpha1_hat_vec_"&amp;KZ130&amp;"');"</f>
        <v>xlswrite('G:\Mi unidad\1. PROYECTOS TELLO 2022\SCM SPILL OVERS\outputs\pobreza\alimentos\1%\simulacion_2\output_tests.xlsx',alpha1_hat_vec_80','alpha1_hat_vec_80');</v>
      </c>
      <c r="LG130">
        <v>80</v>
      </c>
      <c r="LH130" t="str">
        <f>"xlswrite('G:\Mi unidad\1. PROYECTOS TELLO 2022\SCM SPILL OVERS\outputs\pobreza\jefe_hogar\1%\simulacion_2\output_tests.xlsx',alpha1_hat_vec_"&amp;LG130&amp;"','alpha1_hat_vec_"&amp;LG130&amp;"');"</f>
        <v>xlswrite('G:\Mi unidad\1. PROYECTOS TELLO 2022\SCM SPILL OVERS\outputs\pobreza\jefe_hogar\1%\simulacion_2\output_tests.xlsx',alpha1_hat_vec_80','alpha1_hat_vec_80');</v>
      </c>
      <c r="LN130">
        <v>80</v>
      </c>
      <c r="LO130" t="str">
        <f>"xlswrite('G:\Mi unidad\1. PROYECTOS TELLO 2022\SCM SPILL OVERS\outputs\pobreza\mujeres\1%\simulacion_2\output_tests.xlsx',alpha1_hat_vec_"&amp;LN130&amp;"','alpha1_hat_vec_"&amp;LN130&amp;"');"</f>
        <v>xlswrite('G:\Mi unidad\1. PROYECTOS TELLO 2022\SCM SPILL OVERS\outputs\pobreza\mujeres\1%\simulacion_2\output_tests.xlsx',alpha1_hat_vec_80','alpha1_hat_vec_80');</v>
      </c>
      <c r="LZ130">
        <v>80</v>
      </c>
      <c r="MA130" t="str">
        <f>"xlswrite('G:\Mi unidad\1. PROYECTOS TELLO 2022\SCM SPILL OVERS\outputs\pobreza\criminalidad\1%\simulacion_2\output_tests.xlsx',alpha1_hat_vec_"&amp;LZ130&amp;"','alpha1_hat_vec_"&amp;LZ130&amp;"');"</f>
        <v>xlswrite('G:\Mi unidad\1. PROYECTOS TELLO 2022\SCM SPILL OVERS\outputs\pobreza\criminalidad\1%\simulacion_2\output_tests.xlsx',alpha1_hat_vec_80','alpha1_hat_vec_80');</v>
      </c>
    </row>
    <row r="131" spans="64:339" x14ac:dyDescent="0.3">
      <c r="BL131">
        <v>80</v>
      </c>
      <c r="BR131">
        <v>80</v>
      </c>
      <c r="BS131" s="1" t="str">
        <f>"A_"&amp;BR127&amp;"(:,ind_"&amp;BR127&amp;" == 0) = [];"</f>
        <v>A_80(:,ind_80 == 0) = [];</v>
      </c>
      <c r="BX131">
        <v>80</v>
      </c>
      <c r="BY131" s="1" t="str">
        <f>"A_"&amp;BX127&amp;"(:,ind_"&amp;BX127&amp;" == 0) = [];"</f>
        <v>A_80(:,ind_80 == 0) = [];</v>
      </c>
      <c r="CD131">
        <v>80</v>
      </c>
      <c r="CE131" s="1" t="str">
        <f>"A_"&amp;CD127&amp;"(:,ind_"&amp;CD127&amp;" == 0) = [];"</f>
        <v>A_80(:,ind_80 == 0) = [];</v>
      </c>
      <c r="CJ131">
        <v>80</v>
      </c>
      <c r="CK131" s="1" t="str">
        <f>"A_"&amp;CJ127&amp;"(:,ind_"&amp;CJ127&amp;" == 0) = [];"</f>
        <v>A_80(:,ind_80 == 0) = [];</v>
      </c>
      <c r="CQ131">
        <v>80</v>
      </c>
      <c r="CR131" t="s">
        <v>316</v>
      </c>
      <c r="CV131">
        <v>80</v>
      </c>
      <c r="CW131" t="s">
        <v>317</v>
      </c>
      <c r="DA131">
        <v>80</v>
      </c>
      <c r="DB131" t="s">
        <v>317</v>
      </c>
      <c r="DF131">
        <v>80</v>
      </c>
      <c r="DG131" t="s">
        <v>317</v>
      </c>
      <c r="EA131">
        <v>57</v>
      </c>
      <c r="EB131" s="3" t="s">
        <v>17</v>
      </c>
      <c r="EZ131" s="1" t="str">
        <f>"xlswrite('G:\Mi unidad\1. PROYECTOS TELLO 2022\SCM SPILL OVERS\outputs\pobreza\distancia_centro_salud\1%\simulacion_2\observado_outputs.xlsx',tratado_"&amp;$A13&amp;","&amp;$A13&amp;")"</f>
        <v>xlswrite('G:\Mi unidad\1. PROYECTOS TELLO 2022\SCM SPILL OVERS\outputs\pobreza\distancia_centro_salud\1%\simulacion_2\observado_outputs.xlsx',tratado_41,41)</v>
      </c>
      <c r="FG131" s="1" t="str">
        <f>"xlswrite('G:\Mi unidad\1. PROYECTOS TELLO 2022\SCM SPILL OVERS\outputs\pobreza\informalidad\1%\simulacion_2\observado_outputs.xlsx',tratado_"&amp;$A13&amp;","&amp;$A13&amp;")"</f>
        <v>xlswrite('G:\Mi unidad\1. PROYECTOS TELLO 2022\SCM SPILL OVERS\outputs\pobreza\informalidad\1%\simulacion_2\observado_outputs.xlsx',tratado_41,41)</v>
      </c>
      <c r="FM131" s="1" t="str">
        <f>"xlswrite('G:\Mi unidad\1. PROYECTOS TELLO 2022\SCM SPILL OVERS\outputs\pobreza\densidad\1%\simulacion_2\observado_outputs.xlsx',tratado_"&amp;$A13&amp;","&amp;$A13&amp;")"</f>
        <v>xlswrite('G:\Mi unidad\1. PROYECTOS TELLO 2022\SCM SPILL OVERS\outputs\pobreza\densidad\1%\simulacion_2\observado_outputs.xlsx',tratado_41,41)</v>
      </c>
      <c r="FT131" s="1" t="str">
        <f>"xlswrite('G:\Mi unidad\1. PROYECTOS TELLO 2022\SCM SPILL OVERS\outputs\pobreza\bajo_niv_educ\1%\simulacion_2\observado_outputs.xlsx',tratado_"&amp;$A13&amp;","&amp;$A13&amp;")"</f>
        <v>xlswrite('G:\Mi unidad\1. PROYECTOS TELLO 2022\SCM SPILL OVERS\outputs\pobreza\bajo_niv_educ\1%\simulacion_2\observado_outputs.xlsx',tratado_41,41)</v>
      </c>
      <c r="FZ131" s="1" t="str">
        <f>"xlswrite('G:\Mi unidad\1. PROYECTOS TELLO 2022\SCM SPILL OVERS\outputs\pobreza\bajo_ingreso\1%\simulacion_2\observado_outputs.xlsx',tratado_"&amp;$A13&amp;","&amp;$A13&amp;")"</f>
        <v>xlswrite('G:\Mi unidad\1. PROYECTOS TELLO 2022\SCM SPILL OVERS\outputs\pobreza\bajo_ingreso\1%\simulacion_2\observado_outputs.xlsx',tratado_41,41)</v>
      </c>
      <c r="GF131" s="1" t="str">
        <f>"xlswrite('G:\Mi unidad\1. PROYECTOS TELLO 2022\SCM SPILL OVERS\outputs\pobreza\densidad_g\1%\simulacion_2\observado_outputs.xlsx',tratado_"&amp;$A13&amp;","&amp;$A13&amp;")"</f>
        <v>xlswrite('G:\Mi unidad\1. PROYECTOS TELLO 2022\SCM SPILL OVERS\outputs\pobreza\densidad_g\1%\simulacion_2\observado_outputs.xlsx',tratado_41,41)</v>
      </c>
      <c r="GN131" s="1" t="str">
        <f>"xlswrite('G:\Mi unidad\1. PROYECTOS TELLO 2022\SCM SPILL OVERS\outputs\pobreza\alimentos\1%\simulacion_2\observado_outputs.xlsx',tratado_"&amp;$A13&amp;","&amp;$A13&amp;");"</f>
        <v>xlswrite('G:\Mi unidad\1. PROYECTOS TELLO 2022\SCM SPILL OVERS\outputs\pobreza\alimentos\1%\simulacion_2\observado_outputs.xlsx',tratado_41,41);</v>
      </c>
      <c r="GU131" s="1" t="str">
        <f>"xlswrite('G:\Mi unidad\1. PROYECTOS TELLO 2022\SCM SPILL OVERS\outputs\pobreza\jefe_hogar\1%\simulacion_2\observado_outputs.xlsx',tratado_"&amp;$A13&amp;","&amp;$A13&amp;");"</f>
        <v>xlswrite('G:\Mi unidad\1. PROYECTOS TELLO 2022\SCM SPILL OVERS\outputs\pobreza\jefe_hogar\1%\simulacion_2\observado_outputs.xlsx',tratado_41,41);</v>
      </c>
      <c r="HA131" s="1" t="str">
        <f>"xlswrite('G:\Mi unidad\1. PROYECTOS TELLO 2022\SCM SPILL OVERS\outputs\pobreza\mujeres\1%\simulacion_2\observado_outputs.xlsx',tratado_"&amp;$A13&amp;","&amp;$A13&amp;");"</f>
        <v>xlswrite('G:\Mi unidad\1. PROYECTOS TELLO 2022\SCM SPILL OVERS\outputs\pobreza\mujeres\1%\simulacion_2\observado_outputs.xlsx',tratado_41,41);</v>
      </c>
      <c r="HG131" s="1" t="str">
        <f>"xlswrite('G:\Mi unidad\1. PROYECTOS TELLO 2022\SCM SPILL OVERS\outputs\pobreza\criminalidad\1%\simulacion_2\observado_outputs.xlsx',tratado_"&amp;$A13&amp;","&amp;$A13&amp;");"</f>
        <v>xlswrite('G:\Mi unidad\1. PROYECTOS TELLO 2022\SCM SPILL OVERS\outputs\pobreza\criminalidad\1%\simulacion_2\observado_outputs.xlsx',tratado_41,41);</v>
      </c>
      <c r="HN131">
        <v>45</v>
      </c>
      <c r="HO131" t="str">
        <f>"ub_vec_"&amp;HN131&amp;" = zeros(1,S);"</f>
        <v>ub_vec_45 = zeros(1,S);</v>
      </c>
      <c r="HU131">
        <v>76</v>
      </c>
      <c r="HV131" t="s">
        <v>36</v>
      </c>
      <c r="IB131">
        <v>80</v>
      </c>
      <c r="IC131" t="str">
        <f>"xlswrite('G:\Mi unidad\1. PROYECTOS TELLO 2022\SCM SPILL OVERS\outputs\pobreza\bajo_niv_educ\1%\simulacion_2\output_tests.xlsx',spillover_test_"&amp;IB131&amp;"','sp_test_"&amp;IB131&amp;"');"</f>
        <v>xlswrite('G:\Mi unidad\1. PROYECTOS TELLO 2022\SCM SPILL OVERS\outputs\pobreza\bajo_niv_educ\1%\simulacion_2\output_tests.xlsx',spillover_test_80','sp_test_80');</v>
      </c>
      <c r="IP131">
        <v>80</v>
      </c>
      <c r="IQ131" t="str">
        <f>"xlswrite('G:\Mi unidad\1. PROYECTOS TELLO 2022\SCM SPILL OVERS\outputs\pobreza\bajo_ingreso\1%\simulacion_2\output_tests.xlsx',spillover_test_"&amp;IP131&amp;"','sp_test_"&amp;IP131&amp;"');"</f>
        <v>xlswrite('G:\Mi unidad\1. PROYECTOS TELLO 2022\SCM SPILL OVERS\outputs\pobreza\bajo_ingreso\1%\simulacion_2\output_tests.xlsx',spillover_test_80','sp_test_80');</v>
      </c>
      <c r="JB131">
        <v>80</v>
      </c>
      <c r="JC131" t="str">
        <f>"xlswrite('G:\Mi unidad\1. PROYECTOS TELLO 2022\SCM SPILL OVERS\outputs\pobreza\densidad\1%\simulacion_2\output_tests.xlsx',spillover_test_"&amp;JB131&amp;"','sp_test_"&amp;JB131&amp;"');"</f>
        <v>xlswrite('G:\Mi unidad\1. PROYECTOS TELLO 2022\SCM SPILL OVERS\outputs\pobreza\densidad\1%\simulacion_2\output_tests.xlsx',spillover_test_80','sp_test_80');</v>
      </c>
      <c r="JN131">
        <v>80</v>
      </c>
      <c r="JO131" t="str">
        <f>"xlswrite('G:\Mi unidad\1. PROYECTOS TELLO 2022\SCM SPILL OVERS\outputs\pobreza\densidad_g\1%\simulacion_2\output_tests.xlsx',spillover_test_"&amp;JN131&amp;"','sp_test_"&amp;JN131&amp;"');"</f>
        <v>xlswrite('G:\Mi unidad\1. PROYECTOS TELLO 2022\SCM SPILL OVERS\outputs\pobreza\densidad_g\1%\simulacion_2\output_tests.xlsx',spillover_test_80','sp_test_80');</v>
      </c>
      <c r="JZ131">
        <v>80</v>
      </c>
      <c r="KA131" t="str">
        <f>"xlswrite('G:\Mi unidad\1. PROYECTOS TELLO 2022\SCM SPILL OVERS\outputs\pobreza\distancia_centro_salud\1%\simulacion_2\output_tests.xlsx',spillover_test_"&amp;JZ131&amp;"','sp_test_"&amp;JZ131&amp;"');"</f>
        <v>xlswrite('G:\Mi unidad\1. PROYECTOS TELLO 2022\SCM SPILL OVERS\outputs\pobreza\distancia_centro_salud\1%\simulacion_2\output_tests.xlsx',spillover_test_80','sp_test_80');</v>
      </c>
      <c r="KM131">
        <v>80</v>
      </c>
      <c r="KN131" t="str">
        <f>"xlswrite('G:\Mi unidad\1. PROYECTOS TELLO 2022\SCM SPILL OVERS\outputs\pobreza\informalidad\1%\simulacion_2\output_tests.xlsx',spillover_test_"&amp;KM131&amp;"','sp_test_"&amp;KM131&amp;"');"</f>
        <v>xlswrite('G:\Mi unidad\1. PROYECTOS TELLO 2022\SCM SPILL OVERS\outputs\pobreza\informalidad\1%\simulacion_2\output_tests.xlsx',spillover_test_80','sp_test_80');</v>
      </c>
      <c r="KZ131">
        <v>80</v>
      </c>
      <c r="LA131" t="str">
        <f>"xlswrite('G:\Mi unidad\1. PROYECTOS TELLO 2022\SCM SPILL OVERS\outputs\pobreza\alimentos\1%\simulacion_2\output_tests.xlsx',spillover_test_"&amp;KZ131&amp;"','sp_test_"&amp;KZ131&amp;"');"</f>
        <v>xlswrite('G:\Mi unidad\1. PROYECTOS TELLO 2022\SCM SPILL OVERS\outputs\pobreza\alimentos\1%\simulacion_2\output_tests.xlsx',spillover_test_80','sp_test_80');</v>
      </c>
      <c r="LG131">
        <v>80</v>
      </c>
      <c r="LH131" t="str">
        <f>"xlswrite('G:\Mi unidad\1. PROYECTOS TELLO 2022\SCM SPILL OVERS\outputs\pobreza\jefe_hogar\1%\simulacion_2\output_tests.xlsx',spillover_test_"&amp;LG131&amp;"','sp_test_"&amp;LG131&amp;"');"</f>
        <v>xlswrite('G:\Mi unidad\1. PROYECTOS TELLO 2022\SCM SPILL OVERS\outputs\pobreza\jefe_hogar\1%\simulacion_2\output_tests.xlsx',spillover_test_80','sp_test_80');</v>
      </c>
      <c r="LN131">
        <v>80</v>
      </c>
      <c r="LO131" t="str">
        <f>"xlswrite('G:\Mi unidad\1. PROYECTOS TELLO 2022\SCM SPILL OVERS\outputs\pobreza\mujeres\1%\simulacion_2\output_tests.xlsx',spillover_test_"&amp;LN131&amp;"','sp_test_"&amp;LN131&amp;"');"</f>
        <v>xlswrite('G:\Mi unidad\1. PROYECTOS TELLO 2022\SCM SPILL OVERS\outputs\pobreza\mujeres\1%\simulacion_2\output_tests.xlsx',spillover_test_80','sp_test_80');</v>
      </c>
      <c r="LZ131">
        <v>80</v>
      </c>
      <c r="MA131" t="str">
        <f>"xlswrite('G:\Mi unidad\1. PROYECTOS TELLO 2022\SCM SPILL OVERS\outputs\pobreza\criminalidad\1%\simulacion_2\output_tests.xlsx',spillover_test_"&amp;LZ131&amp;"','sp_test_"&amp;LZ131&amp;"');"</f>
        <v>xlswrite('G:\Mi unidad\1. PROYECTOS TELLO 2022\SCM SPILL OVERS\outputs\pobreza\criminalidad\1%\simulacion_2\output_tests.xlsx',spillover_test_80','sp_test_80');</v>
      </c>
    </row>
    <row r="132" spans="64:339" x14ac:dyDescent="0.3">
      <c r="BL132">
        <v>84</v>
      </c>
      <c r="BM132" s="1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317</v>
      </c>
      <c r="CV132">
        <v>84</v>
      </c>
      <c r="CW132" t="s">
        <v>318</v>
      </c>
      <c r="DA132">
        <v>84</v>
      </c>
      <c r="DB132" t="s">
        <v>318</v>
      </c>
      <c r="DF132">
        <v>84</v>
      </c>
      <c r="DG132" t="s">
        <v>318</v>
      </c>
      <c r="EA132">
        <v>57</v>
      </c>
      <c r="EB132" s="1" t="str">
        <f>"Y_Ts_"&amp;EA132&amp;" = Y_"&amp;EA132&amp;"(:,T+s);"</f>
        <v>Y_Ts_57 = Y_57(:,T+s);</v>
      </c>
      <c r="EZ132" s="1" t="str">
        <f>"xlswrite('G:\Mi unidad\1. PROYECTOS TELLO 2022\SCM SPILL OVERS\outputs\pobreza\distancia_centro_salud\1%\simulacion_2\observado_outputs.xlsx',tratado_"&amp;$A14&amp;","&amp;$A14&amp;")"</f>
        <v>xlswrite('G:\Mi unidad\1. PROYECTOS TELLO 2022\SCM SPILL OVERS\outputs\pobreza\distancia_centro_salud\1%\simulacion_2\observado_outputs.xlsx',tratado_42,42)</v>
      </c>
      <c r="FG132" s="1" t="str">
        <f>"xlswrite('G:\Mi unidad\1. PROYECTOS TELLO 2022\SCM SPILL OVERS\outputs\pobreza\informalidad\1%\simulacion_2\observado_outputs.xlsx',tratado_"&amp;$A14&amp;","&amp;$A14&amp;")"</f>
        <v>xlswrite('G:\Mi unidad\1. PROYECTOS TELLO 2022\SCM SPILL OVERS\outputs\pobreza\informalidad\1%\simulacion_2\observado_outputs.xlsx',tratado_42,42)</v>
      </c>
      <c r="FM132" s="1" t="str">
        <f>"xlswrite('G:\Mi unidad\1. PROYECTOS TELLO 2022\SCM SPILL OVERS\outputs\pobreza\densidad\1%\simulacion_2\observado_outputs.xlsx',tratado_"&amp;$A14&amp;","&amp;$A14&amp;")"</f>
        <v>xlswrite('G:\Mi unidad\1. PROYECTOS TELLO 2022\SCM SPILL OVERS\outputs\pobreza\densidad\1%\simulacion_2\observado_outputs.xlsx',tratado_42,42)</v>
      </c>
      <c r="FT132" s="1" t="str">
        <f>"xlswrite('G:\Mi unidad\1. PROYECTOS TELLO 2022\SCM SPILL OVERS\outputs\pobreza\bajo_niv_educ\1%\simulacion_2\observado_outputs.xlsx',tratado_"&amp;$A14&amp;","&amp;$A14&amp;")"</f>
        <v>xlswrite('G:\Mi unidad\1. PROYECTOS TELLO 2022\SCM SPILL OVERS\outputs\pobreza\bajo_niv_educ\1%\simulacion_2\observado_outputs.xlsx',tratado_42,42)</v>
      </c>
      <c r="FZ132" s="1" t="str">
        <f>"xlswrite('G:\Mi unidad\1. PROYECTOS TELLO 2022\SCM SPILL OVERS\outputs\pobreza\bajo_ingreso\1%\simulacion_2\observado_outputs.xlsx',tratado_"&amp;$A14&amp;","&amp;$A14&amp;")"</f>
        <v>xlswrite('G:\Mi unidad\1. PROYECTOS TELLO 2022\SCM SPILL OVERS\outputs\pobreza\bajo_ingreso\1%\simulacion_2\observado_outputs.xlsx',tratado_42,42)</v>
      </c>
      <c r="GF132" s="1" t="str">
        <f>"xlswrite('G:\Mi unidad\1. PROYECTOS TELLO 2022\SCM SPILL OVERS\outputs\pobreza\densidad_g\1%\simulacion_2\observado_outputs.xlsx',tratado_"&amp;$A14&amp;","&amp;$A14&amp;")"</f>
        <v>xlswrite('G:\Mi unidad\1. PROYECTOS TELLO 2022\SCM SPILL OVERS\outputs\pobreza\densidad_g\1%\simulacion_2\observado_outputs.xlsx',tratado_42,42)</v>
      </c>
      <c r="GN132" s="1" t="str">
        <f>"xlswrite('G:\Mi unidad\1. PROYECTOS TELLO 2022\SCM SPILL OVERS\outputs\pobreza\alimentos\1%\simulacion_2\observado_outputs.xlsx',tratado_"&amp;$A14&amp;","&amp;$A14&amp;");"</f>
        <v>xlswrite('G:\Mi unidad\1. PROYECTOS TELLO 2022\SCM SPILL OVERS\outputs\pobreza\alimentos\1%\simulacion_2\observado_outputs.xlsx',tratado_42,42);</v>
      </c>
      <c r="GU132" s="1" t="str">
        <f>"xlswrite('G:\Mi unidad\1. PROYECTOS TELLO 2022\SCM SPILL OVERS\outputs\pobreza\jefe_hogar\1%\simulacion_2\observado_outputs.xlsx',tratado_"&amp;$A14&amp;","&amp;$A14&amp;");"</f>
        <v>xlswrite('G:\Mi unidad\1. PROYECTOS TELLO 2022\SCM SPILL OVERS\outputs\pobreza\jefe_hogar\1%\simulacion_2\observado_outputs.xlsx',tratado_42,42);</v>
      </c>
      <c r="HA132" s="1" t="str">
        <f>"xlswrite('G:\Mi unidad\1. PROYECTOS TELLO 2022\SCM SPILL OVERS\outputs\pobreza\mujeres\1%\simulacion_2\observado_outputs.xlsx',tratado_"&amp;$A14&amp;","&amp;$A14&amp;");"</f>
        <v>xlswrite('G:\Mi unidad\1. PROYECTOS TELLO 2022\SCM SPILL OVERS\outputs\pobreza\mujeres\1%\simulacion_2\observado_outputs.xlsx',tratado_42,42);</v>
      </c>
      <c r="HG132" s="1" t="str">
        <f>"xlswrite('G:\Mi unidad\1. PROYECTOS TELLO 2022\SCM SPILL OVERS\outputs\pobreza\criminalidad\1%\simulacion_2\observado_outputs.xlsx',tratado_"&amp;$A14&amp;","&amp;$A14&amp;");"</f>
        <v>xlswrite('G:\Mi unidad\1. PROYECTOS TELLO 2022\SCM SPILL OVERS\outputs\pobreza\criminalidad\1%\simulacion_2\observado_outputs.xlsx',tratado_42,42);</v>
      </c>
      <c r="HN132">
        <v>45</v>
      </c>
      <c r="HO132" t="s">
        <v>35</v>
      </c>
      <c r="HU132">
        <v>76</v>
      </c>
      <c r="HV132" t="s">
        <v>37</v>
      </c>
      <c r="IB132">
        <v>84</v>
      </c>
      <c r="IC132" t="str">
        <f>"xlswrite('G:\Mi unidad\1. PROYECTOS TELLO 2022\SCM SPILL OVERS\outputs\pobreza\bajo_niv_educ\1%\simulacion_2\output_tests.xlsx',lb_vec_"&amp;IB132&amp;"','lb_vec_"&amp;IB132&amp;"');"</f>
        <v>xlswrite('G:\Mi unidad\1. PROYECTOS TELLO 2022\SCM SPILL OVERS\outputs\pobreza\bajo_niv_educ\1%\simulacion_2\output_tests.xlsx',lb_vec_84','lb_vec_84');</v>
      </c>
      <c r="IP132">
        <v>84</v>
      </c>
      <c r="IQ132" t="str">
        <f>"xlswrite('G:\Mi unidad\1. PROYECTOS TELLO 2022\SCM SPILL OVERS\outputs\pobreza\bajo_ingreso\1%\simulacion_2\output_tests.xlsx',lb_vec_"&amp;IP132&amp;"','lb_vec_"&amp;IP132&amp;"');"</f>
        <v>xlswrite('G:\Mi unidad\1. PROYECTOS TELLO 2022\SCM SPILL OVERS\outputs\pobreza\bajo_ingreso\1%\simulacion_2\output_tests.xlsx',lb_vec_84','lb_vec_84');</v>
      </c>
      <c r="JB132">
        <v>84</v>
      </c>
      <c r="JC132" t="str">
        <f>"xlswrite('G:\Mi unidad\1. PROYECTOS TELLO 2022\SCM SPILL OVERS\outputs\pobreza\densidad\1%\simulacion_2\output_tests.xlsx',lb_vec_"&amp;JB132&amp;"','lb_vec_"&amp;JB132&amp;"');"</f>
        <v>xlswrite('G:\Mi unidad\1. PROYECTOS TELLO 2022\SCM SPILL OVERS\outputs\pobreza\densidad\1%\simulacion_2\output_tests.xlsx',lb_vec_84','lb_vec_84');</v>
      </c>
      <c r="JN132">
        <v>84</v>
      </c>
      <c r="JO132" t="str">
        <f>"xlswrite('G:\Mi unidad\1. PROYECTOS TELLO 2022\SCM SPILL OVERS\outputs\pobreza\densidad_g\1%\simulacion_2\output_tests.xlsx',lb_vec_"&amp;JN132&amp;"','lb_vec_"&amp;JN132&amp;"');"</f>
        <v>xlswrite('G:\Mi unidad\1. PROYECTOS TELLO 2022\SCM SPILL OVERS\outputs\pobreza\densidad_g\1%\simulacion_2\output_tests.xlsx',lb_vec_84','lb_vec_84');</v>
      </c>
      <c r="JZ132">
        <v>84</v>
      </c>
      <c r="KA132" t="str">
        <f>"xlswrite('G:\Mi unidad\1. PROYECTOS TELLO 2022\SCM SPILL OVERS\outputs\pobreza\distancia_centro_salud\1%\simulacion_2\output_tests.xlsx',lb_vec_"&amp;JZ132&amp;"','lb_vec_"&amp;JZ132&amp;"');"</f>
        <v>xlswrite('G:\Mi unidad\1. PROYECTOS TELLO 2022\SCM SPILL OVERS\outputs\pobreza\distancia_centro_salud\1%\simulacion_2\output_tests.xlsx',lb_vec_84','lb_vec_84');</v>
      </c>
      <c r="KM132">
        <v>84</v>
      </c>
      <c r="KN132" t="str">
        <f>"xlswrite('G:\Mi unidad\1. PROYECTOS TELLO 2022\SCM SPILL OVERS\outputs\pobreza\informalidad\1%\simulacion_2\output_tests.xlsx',lb_vec_"&amp;KM132&amp;"','lb_vec_"&amp;KM132&amp;"');"</f>
        <v>xlswrite('G:\Mi unidad\1. PROYECTOS TELLO 2022\SCM SPILL OVERS\outputs\pobreza\informalidad\1%\simulacion_2\output_tests.xlsx',lb_vec_84','lb_vec_84');</v>
      </c>
      <c r="KZ132">
        <v>84</v>
      </c>
      <c r="LA132" t="str">
        <f>"xlswrite('G:\Mi unidad\1. PROYECTOS TELLO 2022\SCM SPILL OVERS\outputs\pobreza\alimentos\1%\simulacion_2\output_tests.xlsx',lb_vec_"&amp;KZ132&amp;"','lb_vec_"&amp;KZ132&amp;"');"</f>
        <v>xlswrite('G:\Mi unidad\1. PROYECTOS TELLO 2022\SCM SPILL OVERS\outputs\pobreza\alimentos\1%\simulacion_2\output_tests.xlsx',lb_vec_84','lb_vec_84');</v>
      </c>
      <c r="LG132">
        <v>84</v>
      </c>
      <c r="LH132" t="str">
        <f>"xlswrite('G:\Mi unidad\1. PROYECTOS TELLO 2022\SCM SPILL OVERS\outputs\pobreza\jefe_hogar\1%\simulacion_2\output_tests.xlsx',lb_vec_"&amp;LG132&amp;"','lb_vec_"&amp;LG132&amp;"');"</f>
        <v>xlswrite('G:\Mi unidad\1. PROYECTOS TELLO 2022\SCM SPILL OVERS\outputs\pobreza\jefe_hogar\1%\simulacion_2\output_tests.xlsx',lb_vec_84','lb_vec_84');</v>
      </c>
      <c r="LN132">
        <v>84</v>
      </c>
      <c r="LO132" t="str">
        <f>"xlswrite('G:\Mi unidad\1. PROYECTOS TELLO 2022\SCM SPILL OVERS\outputs\pobreza\mujeres\1%\simulacion_2\output_tests.xlsx',lb_vec_"&amp;LN132&amp;"','lb_vec_"&amp;LN132&amp;"');"</f>
        <v>xlswrite('G:\Mi unidad\1. PROYECTOS TELLO 2022\SCM SPILL OVERS\outputs\pobreza\mujeres\1%\simulacion_2\output_tests.xlsx',lb_vec_84','lb_vec_84');</v>
      </c>
      <c r="LZ132">
        <v>84</v>
      </c>
      <c r="MA132" t="str">
        <f>"xlswrite('G:\Mi unidad\1. PROYECTOS TELLO 2022\SCM SPILL OVERS\outputs\pobreza\criminalidad\1%\simulacion_2\output_tests.xlsx',lb_vec_"&amp;LZ132&amp;"','lb_vec_"&amp;LZ132&amp;"');"</f>
        <v>xlswrite('G:\Mi unidad\1. PROYECTOS TELLO 2022\SCM SPILL OVERS\outputs\pobreza\criminalidad\1%\simulacion_2\output_tests.xlsx',lb_vec_84','lb_vec_84');</v>
      </c>
    </row>
    <row r="133" spans="64:339" x14ac:dyDescent="0.3">
      <c r="BL133">
        <v>84</v>
      </c>
      <c r="BM133" s="1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318</v>
      </c>
      <c r="CV133">
        <v>84</v>
      </c>
      <c r="CW133" t="s">
        <v>319</v>
      </c>
      <c r="DA133">
        <v>84</v>
      </c>
      <c r="DB133" t="s">
        <v>319</v>
      </c>
      <c r="DF133">
        <v>84</v>
      </c>
      <c r="DG133" t="s">
        <v>319</v>
      </c>
      <c r="EA133">
        <v>57</v>
      </c>
      <c r="EB133" s="1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EZ133" s="1" t="str">
        <f>"xlswrite('G:\Mi unidad\1. PROYECTOS TELLO 2022\SCM SPILL OVERS\outputs\pobreza\distancia_centro_salud\1%\simulacion_2\observado_outputs.xlsx',tratado_"&amp;$A15&amp;","&amp;$A15&amp;")"</f>
        <v>xlswrite('G:\Mi unidad\1. PROYECTOS TELLO 2022\SCM SPILL OVERS\outputs\pobreza\distancia_centro_salud\1%\simulacion_2\observado_outputs.xlsx',tratado_44,44)</v>
      </c>
      <c r="FG133" s="1" t="str">
        <f>"xlswrite('G:\Mi unidad\1. PROYECTOS TELLO 2022\SCM SPILL OVERS\outputs\pobreza\informalidad\1%\simulacion_2\observado_outputs.xlsx',tratado_"&amp;$A15&amp;","&amp;$A15&amp;")"</f>
        <v>xlswrite('G:\Mi unidad\1. PROYECTOS TELLO 2022\SCM SPILL OVERS\outputs\pobreza\informalidad\1%\simulacion_2\observado_outputs.xlsx',tratado_44,44)</v>
      </c>
      <c r="FM133" s="1" t="str">
        <f>"xlswrite('G:\Mi unidad\1. PROYECTOS TELLO 2022\SCM SPILL OVERS\outputs\pobreza\densidad\1%\simulacion_2\observado_outputs.xlsx',tratado_"&amp;$A15&amp;","&amp;$A15&amp;")"</f>
        <v>xlswrite('G:\Mi unidad\1. PROYECTOS TELLO 2022\SCM SPILL OVERS\outputs\pobreza\densidad\1%\simulacion_2\observado_outputs.xlsx',tratado_44,44)</v>
      </c>
      <c r="FT133" s="1" t="str">
        <f>"xlswrite('G:\Mi unidad\1. PROYECTOS TELLO 2022\SCM SPILL OVERS\outputs\pobreza\bajo_niv_educ\1%\simulacion_2\observado_outputs.xlsx',tratado_"&amp;$A15&amp;","&amp;$A15&amp;")"</f>
        <v>xlswrite('G:\Mi unidad\1. PROYECTOS TELLO 2022\SCM SPILL OVERS\outputs\pobreza\bajo_niv_educ\1%\simulacion_2\observado_outputs.xlsx',tratado_44,44)</v>
      </c>
      <c r="FZ133" s="1" t="str">
        <f>"xlswrite('G:\Mi unidad\1. PROYECTOS TELLO 2022\SCM SPILL OVERS\outputs\pobreza\bajo_ingreso\1%\simulacion_2\observado_outputs.xlsx',tratado_"&amp;$A15&amp;","&amp;$A15&amp;")"</f>
        <v>xlswrite('G:\Mi unidad\1. PROYECTOS TELLO 2022\SCM SPILL OVERS\outputs\pobreza\bajo_ingreso\1%\simulacion_2\observado_outputs.xlsx',tratado_44,44)</v>
      </c>
      <c r="GF133" s="1" t="str">
        <f>"xlswrite('G:\Mi unidad\1. PROYECTOS TELLO 2022\SCM SPILL OVERS\outputs\pobreza\densidad_g\1%\simulacion_2\observado_outputs.xlsx',tratado_"&amp;$A15&amp;","&amp;$A15&amp;")"</f>
        <v>xlswrite('G:\Mi unidad\1. PROYECTOS TELLO 2022\SCM SPILL OVERS\outputs\pobreza\densidad_g\1%\simulacion_2\observado_outputs.xlsx',tratado_44,44)</v>
      </c>
      <c r="GN133" s="1" t="str">
        <f>"xlswrite('G:\Mi unidad\1. PROYECTOS TELLO 2022\SCM SPILL OVERS\outputs\pobreza\alimentos\1%\simulacion_2\observado_outputs.xlsx',tratado_"&amp;$A15&amp;","&amp;$A15&amp;");"</f>
        <v>xlswrite('G:\Mi unidad\1. PROYECTOS TELLO 2022\SCM SPILL OVERS\outputs\pobreza\alimentos\1%\simulacion_2\observado_outputs.xlsx',tratado_44,44);</v>
      </c>
      <c r="GU133" s="1" t="str">
        <f>"xlswrite('G:\Mi unidad\1. PROYECTOS TELLO 2022\SCM SPILL OVERS\outputs\pobreza\jefe_hogar\1%\simulacion_2\observado_outputs.xlsx',tratado_"&amp;$A15&amp;","&amp;$A15&amp;");"</f>
        <v>xlswrite('G:\Mi unidad\1. PROYECTOS TELLO 2022\SCM SPILL OVERS\outputs\pobreza\jefe_hogar\1%\simulacion_2\observado_outputs.xlsx',tratado_44,44);</v>
      </c>
      <c r="HA133" s="1" t="str">
        <f>"xlswrite('G:\Mi unidad\1. PROYECTOS TELLO 2022\SCM SPILL OVERS\outputs\pobreza\mujeres\1%\simulacion_2\observado_outputs.xlsx',tratado_"&amp;$A15&amp;","&amp;$A15&amp;");"</f>
        <v>xlswrite('G:\Mi unidad\1. PROYECTOS TELLO 2022\SCM SPILL OVERS\outputs\pobreza\mujeres\1%\simulacion_2\observado_outputs.xlsx',tratado_44,44);</v>
      </c>
      <c r="HG133" s="1" t="str">
        <f>"xlswrite('G:\Mi unidad\1. PROYECTOS TELLO 2022\SCM SPILL OVERS\outputs\pobreza\criminalidad\1%\simulacion_2\observado_outputs.xlsx',tratado_"&amp;$A15&amp;","&amp;$A15&amp;");"</f>
        <v>xlswrite('G:\Mi unidad\1. PROYECTOS TELLO 2022\SCM SPILL OVERS\outputs\pobreza\criminalidad\1%\simulacion_2\observado_outputs.xlsx',tratado_44,44);</v>
      </c>
      <c r="HN133">
        <v>45</v>
      </c>
      <c r="HO133" t="str">
        <f>"    [p_value_"&amp;HN133&amp; ",lb_"&amp;HN133&amp;",ub_"&amp;HN133&amp;"] = sp_andrews_te(Y_pre_"&amp;HN133&amp;",pobreza_"&amp;HN133&amp;"(:,T+s),A_"&amp;HN133&amp;",C,.05);"</f>
        <v xml:space="preserve">    [p_value_45,lb_45,ub_45] = sp_andrews_te(Y_pre_45,pobreza_45(:,T+s),A_45,C,.05);</v>
      </c>
      <c r="HU133">
        <v>76</v>
      </c>
      <c r="HV133" t="str">
        <f>"    spillover_test_"&amp;HU133&amp;"(s) = sp_andrews(Y_pre_"&amp;HU133&amp;",pobreza_"&amp;HU133&amp;"(:,T+s),A_"&amp;HU133&amp;",C,d,alpha_sig);"</f>
        <v xml:space="preserve">    spillover_test_76(s) = sp_andrews(Y_pre_76,pobreza_76(:,T+s),A_76,C,d,alpha_sig);</v>
      </c>
      <c r="IB133">
        <v>84</v>
      </c>
      <c r="IC133" t="str">
        <f>"xlswrite('G:\Mi unidad\1. PROYECTOS TELLO 2022\SCM SPILL OVERS\outputs\pobreza\bajo_niv_educ\1%\simulacion_2\output_tests.xlsx',ub_vec_"&amp;IB133&amp;"','ub_vec_"&amp;IB133&amp;"');"</f>
        <v>xlswrite('G:\Mi unidad\1. PROYECTOS TELLO 2022\SCM SPILL OVERS\outputs\pobreza\bajo_niv_educ\1%\simulacion_2\output_tests.xlsx',ub_vec_84','ub_vec_84');</v>
      </c>
      <c r="IP133">
        <v>84</v>
      </c>
      <c r="IQ133" t="str">
        <f>"xlswrite('G:\Mi unidad\1. PROYECTOS TELLO 2022\SCM SPILL OVERS\outputs\pobreza\bajo_ingreso\1%\simulacion_2\output_tests.xlsx',ub_vec_"&amp;IP133&amp;"','ub_vec_"&amp;IP133&amp;"');"</f>
        <v>xlswrite('G:\Mi unidad\1. PROYECTOS TELLO 2022\SCM SPILL OVERS\outputs\pobreza\bajo_ingreso\1%\simulacion_2\output_tests.xlsx',ub_vec_84','ub_vec_84');</v>
      </c>
      <c r="JB133">
        <v>84</v>
      </c>
      <c r="JC133" t="str">
        <f>"xlswrite('G:\Mi unidad\1. PROYECTOS TELLO 2022\SCM SPILL OVERS\outputs\pobreza\densidad\1%\simulacion_2\output_tests.xlsx',ub_vec_"&amp;JB133&amp;"','ub_vec_"&amp;JB133&amp;"');"</f>
        <v>xlswrite('G:\Mi unidad\1. PROYECTOS TELLO 2022\SCM SPILL OVERS\outputs\pobreza\densidad\1%\simulacion_2\output_tests.xlsx',ub_vec_84','ub_vec_84');</v>
      </c>
      <c r="JN133">
        <v>84</v>
      </c>
      <c r="JO133" t="str">
        <f>"xlswrite('G:\Mi unidad\1. PROYECTOS TELLO 2022\SCM SPILL OVERS\outputs\pobreza\densidad_g\1%\simulacion_2\output_tests.xlsx',ub_vec_"&amp;JN133&amp;"','ub_vec_"&amp;JN133&amp;"');"</f>
        <v>xlswrite('G:\Mi unidad\1. PROYECTOS TELLO 2022\SCM SPILL OVERS\outputs\pobreza\densidad_g\1%\simulacion_2\output_tests.xlsx',ub_vec_84','ub_vec_84');</v>
      </c>
      <c r="JZ133">
        <v>84</v>
      </c>
      <c r="KA133" t="str">
        <f>"xlswrite('G:\Mi unidad\1. PROYECTOS TELLO 2022\SCM SPILL OVERS\outputs\pobreza\distancia_centro_salud\1%\simulacion_2\output_tests.xlsx',ub_vec_"&amp;JZ133&amp;"','ub_vec_"&amp;JZ133&amp;"');"</f>
        <v>xlswrite('G:\Mi unidad\1. PROYECTOS TELLO 2022\SCM SPILL OVERS\outputs\pobreza\distancia_centro_salud\1%\simulacion_2\output_tests.xlsx',ub_vec_84','ub_vec_84');</v>
      </c>
      <c r="KM133">
        <v>84</v>
      </c>
      <c r="KN133" t="str">
        <f>"xlswrite('G:\Mi unidad\1. PROYECTOS TELLO 2022\SCM SPILL OVERS\outputs\pobreza\informalidad\1%\simulacion_2\output_tests.xlsx',ub_vec_"&amp;KM133&amp;"','ub_vec_"&amp;KM133&amp;"');"</f>
        <v>xlswrite('G:\Mi unidad\1. PROYECTOS TELLO 2022\SCM SPILL OVERS\outputs\pobreza\informalidad\1%\simulacion_2\output_tests.xlsx',ub_vec_84','ub_vec_84');</v>
      </c>
      <c r="KZ133">
        <v>84</v>
      </c>
      <c r="LA133" t="str">
        <f>"xlswrite('G:\Mi unidad\1. PROYECTOS TELLO 2022\SCM SPILL OVERS\outputs\pobreza\alimentos\1%\simulacion_2\output_tests.xlsx',ub_vec_"&amp;KZ133&amp;"','ub_vec_"&amp;KZ133&amp;"');"</f>
        <v>xlswrite('G:\Mi unidad\1. PROYECTOS TELLO 2022\SCM SPILL OVERS\outputs\pobreza\alimentos\1%\simulacion_2\output_tests.xlsx',ub_vec_84','ub_vec_84');</v>
      </c>
      <c r="LG133">
        <v>84</v>
      </c>
      <c r="LH133" t="str">
        <f>"xlswrite('G:\Mi unidad\1. PROYECTOS TELLO 2022\SCM SPILL OVERS\outputs\pobreza\jefe_hogar\1%\simulacion_2\output_tests.xlsx',ub_vec_"&amp;LG133&amp;"','ub_vec_"&amp;LG133&amp;"');"</f>
        <v>xlswrite('G:\Mi unidad\1. PROYECTOS TELLO 2022\SCM SPILL OVERS\outputs\pobreza\jefe_hogar\1%\simulacion_2\output_tests.xlsx',ub_vec_84','ub_vec_84');</v>
      </c>
      <c r="LN133">
        <v>84</v>
      </c>
      <c r="LO133" t="str">
        <f>"xlswrite('G:\Mi unidad\1. PROYECTOS TELLO 2022\SCM SPILL OVERS\outputs\pobreza\mujeres\1%\simulacion_2\output_tests.xlsx',ub_vec_"&amp;LN133&amp;"','ub_vec_"&amp;LN133&amp;"');"</f>
        <v>xlswrite('G:\Mi unidad\1. PROYECTOS TELLO 2022\SCM SPILL OVERS\outputs\pobreza\mujeres\1%\simulacion_2\output_tests.xlsx',ub_vec_84','ub_vec_84');</v>
      </c>
      <c r="LZ133">
        <v>84</v>
      </c>
      <c r="MA133" t="str">
        <f>"xlswrite('G:\Mi unidad\1. PROYECTOS TELLO 2022\SCM SPILL OVERS\outputs\pobreza\criminalidad\1%\simulacion_2\output_tests.xlsx',ub_vec_"&amp;LZ133&amp;"','ub_vec_"&amp;LZ133&amp;"');"</f>
        <v>xlswrite('G:\Mi unidad\1. PROYECTOS TELLO 2022\SCM SPILL OVERS\outputs\pobreza\criminalidad\1%\simulacion_2\output_tests.xlsx',ub_vec_84','ub_vec_84');</v>
      </c>
    </row>
    <row r="134" spans="64:339" x14ac:dyDescent="0.3">
      <c r="BL134">
        <v>84</v>
      </c>
      <c r="BM134" s="1" t="str">
        <f>"A_"&amp;BL132&amp;"(:,ind_"&amp;BL132&amp;" == 0) = [];"</f>
        <v>A_84(:,ind_84 == 0) = [];</v>
      </c>
      <c r="BR134">
        <v>84</v>
      </c>
      <c r="BS134" s="1" t="str">
        <f>"ind_"&amp;BR132&amp;" = xlsread('spillover_bajo_niv_educ_"&amp;BR132&amp;".xlsx')"</f>
        <v>ind_84 = xlsread('spillover_bajo_niv_educ_84.xlsx')</v>
      </c>
      <c r="BX134">
        <v>84</v>
      </c>
      <c r="BY134" s="1" t="str">
        <f>"ind_"&amp;BX132&amp;" = xlsread('spillover_bajo_ingreso_"&amp;BX132&amp;".xlsx')"</f>
        <v>ind_84 = xlsread('spillover_bajo_ingreso_84.xlsx')</v>
      </c>
      <c r="CD134">
        <v>84</v>
      </c>
      <c r="CE134" s="1" t="str">
        <f>"ind_"&amp;CD132&amp;" = xlsread('spillover_densidad_"&amp;CD132&amp;".xlsx')"</f>
        <v>ind_84 = xlsread('spillover_densidad_84.xlsx')</v>
      </c>
      <c r="CJ134">
        <v>84</v>
      </c>
      <c r="CK134" s="1" t="str">
        <f>"ind_"&amp;CJ132&amp;" = xlsread('spillover_tiempo_cs_"&amp;CJ132&amp;".xlsx')"</f>
        <v>ind_84 = xlsread('spillover_tiempo_cs_84.xlsx')</v>
      </c>
      <c r="CQ134">
        <v>84</v>
      </c>
      <c r="CR134" t="s">
        <v>319</v>
      </c>
      <c r="CV134">
        <v>84</v>
      </c>
      <c r="CW134" t="s">
        <v>320</v>
      </c>
      <c r="DA134">
        <v>84</v>
      </c>
      <c r="DB134" t="s">
        <v>321</v>
      </c>
      <c r="DF134">
        <v>84</v>
      </c>
      <c r="DG134" t="s">
        <v>322</v>
      </c>
      <c r="EA134">
        <v>57</v>
      </c>
      <c r="EB134" s="1" t="str">
        <f>"alpha_hat_"&amp;EA134&amp;" = A_"&amp;EA134&amp;"*gamma_hat_"&amp;EA134&amp;";"</f>
        <v>alpha_hat_57 = A_57*gamma_hat_57;</v>
      </c>
      <c r="EZ134" s="1" t="str">
        <f>"xlswrite('G:\Mi unidad\1. PROYECTOS TELLO 2022\SCM SPILL OVERS\outputs\pobreza\distancia_centro_salud\1%\simulacion_2\observado_outputs.xlsx',tratado_"&amp;$A16&amp;","&amp;$A16&amp;")"</f>
        <v>xlswrite('G:\Mi unidad\1. PROYECTOS TELLO 2022\SCM SPILL OVERS\outputs\pobreza\distancia_centro_salud\1%\simulacion_2\observado_outputs.xlsx',tratado_45,45)</v>
      </c>
      <c r="FG134" s="1" t="str">
        <f>"xlswrite('G:\Mi unidad\1. PROYECTOS TELLO 2022\SCM SPILL OVERS\outputs\pobreza\informalidad\1%\simulacion_2\observado_outputs.xlsx',tratado_"&amp;$A16&amp;","&amp;$A16&amp;")"</f>
        <v>xlswrite('G:\Mi unidad\1. PROYECTOS TELLO 2022\SCM SPILL OVERS\outputs\pobreza\informalidad\1%\simulacion_2\observado_outputs.xlsx',tratado_45,45)</v>
      </c>
      <c r="FM134" s="1" t="str">
        <f>"xlswrite('G:\Mi unidad\1. PROYECTOS TELLO 2022\SCM SPILL OVERS\outputs\pobreza\densidad\1%\simulacion_2\observado_outputs.xlsx',tratado_"&amp;$A16&amp;","&amp;$A16&amp;")"</f>
        <v>xlswrite('G:\Mi unidad\1. PROYECTOS TELLO 2022\SCM SPILL OVERS\outputs\pobreza\densidad\1%\simulacion_2\observado_outputs.xlsx',tratado_45,45)</v>
      </c>
      <c r="FT134" s="1" t="str">
        <f>"xlswrite('G:\Mi unidad\1. PROYECTOS TELLO 2022\SCM SPILL OVERS\outputs\pobreza\bajo_niv_educ\1%\simulacion_2\observado_outputs.xlsx',tratado_"&amp;$A16&amp;","&amp;$A16&amp;")"</f>
        <v>xlswrite('G:\Mi unidad\1. PROYECTOS TELLO 2022\SCM SPILL OVERS\outputs\pobreza\bajo_niv_educ\1%\simulacion_2\observado_outputs.xlsx',tratado_45,45)</v>
      </c>
      <c r="FZ134" s="1" t="str">
        <f>"xlswrite('G:\Mi unidad\1. PROYECTOS TELLO 2022\SCM SPILL OVERS\outputs\pobreza\bajo_ingreso\1%\simulacion_2\observado_outputs.xlsx',tratado_"&amp;$A16&amp;","&amp;$A16&amp;")"</f>
        <v>xlswrite('G:\Mi unidad\1. PROYECTOS TELLO 2022\SCM SPILL OVERS\outputs\pobreza\bajo_ingreso\1%\simulacion_2\observado_outputs.xlsx',tratado_45,45)</v>
      </c>
      <c r="GF134" s="1" t="str">
        <f>"xlswrite('G:\Mi unidad\1. PROYECTOS TELLO 2022\SCM SPILL OVERS\outputs\pobreza\densidad_g\1%\simulacion_2\observado_outputs.xlsx',tratado_"&amp;$A16&amp;","&amp;$A16&amp;")"</f>
        <v>xlswrite('G:\Mi unidad\1. PROYECTOS TELLO 2022\SCM SPILL OVERS\outputs\pobreza\densidad_g\1%\simulacion_2\observado_outputs.xlsx',tratado_45,45)</v>
      </c>
      <c r="GN134" s="1" t="str">
        <f>"xlswrite('G:\Mi unidad\1. PROYECTOS TELLO 2022\SCM SPILL OVERS\outputs\pobreza\alimentos\1%\simulacion_2\observado_outputs.xlsx',tratado_"&amp;$A16&amp;","&amp;$A16&amp;");"</f>
        <v>xlswrite('G:\Mi unidad\1. PROYECTOS TELLO 2022\SCM SPILL OVERS\outputs\pobreza\alimentos\1%\simulacion_2\observado_outputs.xlsx',tratado_45,45);</v>
      </c>
      <c r="GU134" s="1" t="str">
        <f>"xlswrite('G:\Mi unidad\1. PROYECTOS TELLO 2022\SCM SPILL OVERS\outputs\pobreza\jefe_hogar\1%\simulacion_2\observado_outputs.xlsx',tratado_"&amp;$A16&amp;","&amp;$A16&amp;");"</f>
        <v>xlswrite('G:\Mi unidad\1. PROYECTOS TELLO 2022\SCM SPILL OVERS\outputs\pobreza\jefe_hogar\1%\simulacion_2\observado_outputs.xlsx',tratado_45,45);</v>
      </c>
      <c r="HA134" s="1" t="str">
        <f>"xlswrite('G:\Mi unidad\1. PROYECTOS TELLO 2022\SCM SPILL OVERS\outputs\pobreza\mujeres\1%\simulacion_2\observado_outputs.xlsx',tratado_"&amp;$A16&amp;","&amp;$A16&amp;");"</f>
        <v>xlswrite('G:\Mi unidad\1. PROYECTOS TELLO 2022\SCM SPILL OVERS\outputs\pobreza\mujeres\1%\simulacion_2\observado_outputs.xlsx',tratado_45,45);</v>
      </c>
      <c r="HG134" s="1" t="str">
        <f>"xlswrite('G:\Mi unidad\1. PROYECTOS TELLO 2022\SCM SPILL OVERS\outputs\pobreza\criminalidad\1%\simulacion_2\observado_outputs.xlsx',tratado_"&amp;$A16&amp;","&amp;$A16&amp;");"</f>
        <v>xlswrite('G:\Mi unidad\1. PROYECTOS TELLO 2022\SCM SPILL OVERS\outputs\pobreza\criminalidad\1%\simulacion_2\observado_outputs.xlsx',tratado_45,45);</v>
      </c>
      <c r="HN134">
        <v>45</v>
      </c>
      <c r="HO134" t="str">
        <f>"    p_value_vec_"&amp;HN134&amp;"(s) = p_value_"&amp;HN134&amp;";"</f>
        <v xml:space="preserve">    p_value_vec_45(s) = p_value_45;</v>
      </c>
      <c r="HU134">
        <v>76</v>
      </c>
      <c r="HV134" t="s">
        <v>18</v>
      </c>
      <c r="IB134">
        <v>84</v>
      </c>
      <c r="IC134" t="str">
        <f>"xlswrite('G:\Mi unidad\1. PROYECTOS TELLO 2022\SCM SPILL OVERS\outputs\pobreza\bajo_niv_educ\1%\simulacion_2\output_tests.xlsx',p_value_vec_"&amp;IB134&amp;"','p_value_vec_"&amp;IB134&amp;"');"</f>
        <v>xlswrite('G:\Mi unidad\1. PROYECTOS TELLO 2022\SCM SPILL OVERS\outputs\pobreza\bajo_niv_educ\1%\simulacion_2\output_tests.xlsx',p_value_vec_84','p_value_vec_84');</v>
      </c>
      <c r="IP134">
        <v>84</v>
      </c>
      <c r="IQ134" t="str">
        <f>"xlswrite('G:\Mi unidad\1. PROYECTOS TELLO 2022\SCM SPILL OVERS\outputs\pobreza\bajo_ingreso\1%\simulacion_2\output_tests.xlsx',p_value_vec_"&amp;IP134&amp;"','p_value_vec_"&amp;IP134&amp;"');"</f>
        <v>xlswrite('G:\Mi unidad\1. PROYECTOS TELLO 2022\SCM SPILL OVERS\outputs\pobreza\bajo_ingreso\1%\simulacion_2\output_tests.xlsx',p_value_vec_84','p_value_vec_84');</v>
      </c>
      <c r="JB134">
        <v>84</v>
      </c>
      <c r="JC134" t="str">
        <f>"xlswrite('G:\Mi unidad\1. PROYECTOS TELLO 2022\SCM SPILL OVERS\outputs\pobreza\densidad\1%\simulacion_2\output_tests.xlsx',p_value_vec_"&amp;JB134&amp;"','p_value_vec_"&amp;JB134&amp;"');"</f>
        <v>xlswrite('G:\Mi unidad\1. PROYECTOS TELLO 2022\SCM SPILL OVERS\outputs\pobreza\densidad\1%\simulacion_2\output_tests.xlsx',p_value_vec_84','p_value_vec_84');</v>
      </c>
      <c r="JN134">
        <v>84</v>
      </c>
      <c r="JO134" t="str">
        <f>"xlswrite('G:\Mi unidad\1. PROYECTOS TELLO 2022\SCM SPILL OVERS\outputs\pobreza\densidad_g\1%\simulacion_2\output_tests.xlsx',p_value_vec_"&amp;JN134&amp;"','p_value_vec_"&amp;JN134&amp;"');"</f>
        <v>xlswrite('G:\Mi unidad\1. PROYECTOS TELLO 2022\SCM SPILL OVERS\outputs\pobreza\densidad_g\1%\simulacion_2\output_tests.xlsx',p_value_vec_84','p_value_vec_84');</v>
      </c>
      <c r="JZ134">
        <v>84</v>
      </c>
      <c r="KA134" t="str">
        <f>"xlswrite('G:\Mi unidad\1. PROYECTOS TELLO 2022\SCM SPILL OVERS\outputs\pobreza\distancia_centro_salud\1%\simulacion_2\output_tests.xlsx',p_value_vec_"&amp;JZ134&amp;"','p_value_vec_"&amp;JZ134&amp;"');"</f>
        <v>xlswrite('G:\Mi unidad\1. PROYECTOS TELLO 2022\SCM SPILL OVERS\outputs\pobreza\distancia_centro_salud\1%\simulacion_2\output_tests.xlsx',p_value_vec_84','p_value_vec_84');</v>
      </c>
      <c r="KM134">
        <v>84</v>
      </c>
      <c r="KN134" t="str">
        <f>"xlswrite('G:\Mi unidad\1. PROYECTOS TELLO 2022\SCM SPILL OVERS\outputs\pobreza\informalidad\1%\simulacion_2\output_tests.xlsx',p_value_vec_"&amp;KM134&amp;"','p_value_vec_"&amp;KM134&amp;"');"</f>
        <v>xlswrite('G:\Mi unidad\1. PROYECTOS TELLO 2022\SCM SPILL OVERS\outputs\pobreza\informalidad\1%\simulacion_2\output_tests.xlsx',p_value_vec_84','p_value_vec_84');</v>
      </c>
      <c r="KZ134">
        <v>84</v>
      </c>
      <c r="LA134" t="str">
        <f>"xlswrite('G:\Mi unidad\1. PROYECTOS TELLO 2022\SCM SPILL OVERS\outputs\pobreza\alimentos\1%\simulacion_2\output_tests.xlsx',p_value_vec_"&amp;KZ134&amp;"','p_value_vec_"&amp;KZ134&amp;"');"</f>
        <v>xlswrite('G:\Mi unidad\1. PROYECTOS TELLO 2022\SCM SPILL OVERS\outputs\pobreza\alimentos\1%\simulacion_2\output_tests.xlsx',p_value_vec_84','p_value_vec_84');</v>
      </c>
      <c r="LG134">
        <v>84</v>
      </c>
      <c r="LH134" t="str">
        <f>"xlswrite('G:\Mi unidad\1. PROYECTOS TELLO 2022\SCM SPILL OVERS\outputs\pobreza\jefe_hogar\1%\simulacion_2\output_tests.xlsx',p_value_vec_"&amp;LG134&amp;"','p_value_vec_"&amp;LG134&amp;"');"</f>
        <v>xlswrite('G:\Mi unidad\1. PROYECTOS TELLO 2022\SCM SPILL OVERS\outputs\pobreza\jefe_hogar\1%\simulacion_2\output_tests.xlsx',p_value_vec_84','p_value_vec_84');</v>
      </c>
      <c r="LN134">
        <v>84</v>
      </c>
      <c r="LO134" t="str">
        <f>"xlswrite('G:\Mi unidad\1. PROYECTOS TELLO 2022\SCM SPILL OVERS\outputs\pobreza\mujeres\1%\simulacion_2\output_tests.xlsx',p_value_vec_"&amp;LN134&amp;"','p_value_vec_"&amp;LN134&amp;"');"</f>
        <v>xlswrite('G:\Mi unidad\1. PROYECTOS TELLO 2022\SCM SPILL OVERS\outputs\pobreza\mujeres\1%\simulacion_2\output_tests.xlsx',p_value_vec_84','p_value_vec_84');</v>
      </c>
      <c r="LZ134">
        <v>84</v>
      </c>
      <c r="MA134" t="str">
        <f>"xlswrite('G:\Mi unidad\1. PROYECTOS TELLO 2022\SCM SPILL OVERS\outputs\pobreza\criminalidad\1%\simulacion_2\output_tests.xlsx',p_value_vec_"&amp;LZ134&amp;"','p_value_vec_"&amp;LZ134&amp;"');"</f>
        <v>xlswrite('G:\Mi unidad\1. PROYECTOS TELLO 2022\SCM SPILL OVERS\outputs\pobreza\criminalidad\1%\simulacion_2\output_tests.xlsx',p_value_vec_84','p_value_vec_84');</v>
      </c>
    </row>
    <row r="135" spans="64:339" x14ac:dyDescent="0.3">
      <c r="BL135">
        <v>84</v>
      </c>
      <c r="BR135">
        <v>84</v>
      </c>
      <c r="BS135" s="1" t="str">
        <f>"A_"&amp;BR132&amp;" = eye(N);"</f>
        <v>A_84 = eye(N);</v>
      </c>
      <c r="BX135">
        <v>84</v>
      </c>
      <c r="BY135" s="1" t="str">
        <f>"A_"&amp;BX132&amp;" = eye(N);"</f>
        <v>A_84 = eye(N);</v>
      </c>
      <c r="CD135">
        <v>84</v>
      </c>
      <c r="CE135" s="1" t="str">
        <f>"A_"&amp;CD132&amp;" = eye(N);"</f>
        <v>A_84 = eye(N);</v>
      </c>
      <c r="CJ135">
        <v>84</v>
      </c>
      <c r="CK135" s="1" t="str">
        <f>"A_"&amp;CJ132&amp;" = eye(N);"</f>
        <v>A_84 = eye(N);</v>
      </c>
      <c r="CQ135">
        <v>84</v>
      </c>
      <c r="CR135" t="s">
        <v>323</v>
      </c>
      <c r="CV135">
        <v>84</v>
      </c>
      <c r="CW135" t="s">
        <v>324</v>
      </c>
      <c r="DA135">
        <v>84</v>
      </c>
      <c r="DB135" t="s">
        <v>324</v>
      </c>
      <c r="DF135">
        <v>84</v>
      </c>
      <c r="DG135" t="s">
        <v>324</v>
      </c>
      <c r="EA135">
        <v>57</v>
      </c>
      <c r="EB135" s="1" t="str">
        <f>"alpha1_hat_vec_"&amp;EA135&amp;"(s) = alpha_hat_"&amp;EA135&amp;"(1);"</f>
        <v>alpha1_hat_vec_57(s) = alpha_hat_57(1);</v>
      </c>
      <c r="EZ135" s="1" t="str">
        <f>"xlswrite('G:\Mi unidad\1. PROYECTOS TELLO 2022\SCM SPILL OVERS\outputs\pobreza\distancia_centro_salud\1%\simulacion_2\observado_outputs.xlsx',tratado_"&amp;$A17&amp;","&amp;$A17&amp;")"</f>
        <v>xlswrite('G:\Mi unidad\1. PROYECTOS TELLO 2022\SCM SPILL OVERS\outputs\pobreza\distancia_centro_salud\1%\simulacion_2\observado_outputs.xlsx',tratado_55,55)</v>
      </c>
      <c r="FG135" s="1" t="str">
        <f>"xlswrite('G:\Mi unidad\1. PROYECTOS TELLO 2022\SCM SPILL OVERS\outputs\pobreza\informalidad\1%\simulacion_2\observado_outputs.xlsx',tratado_"&amp;$A17&amp;","&amp;$A17&amp;")"</f>
        <v>xlswrite('G:\Mi unidad\1. PROYECTOS TELLO 2022\SCM SPILL OVERS\outputs\pobreza\informalidad\1%\simulacion_2\observado_outputs.xlsx',tratado_55,55)</v>
      </c>
      <c r="FM135" s="1" t="str">
        <f>"xlswrite('G:\Mi unidad\1. PROYECTOS TELLO 2022\SCM SPILL OVERS\outputs\pobreza\densidad\1%\simulacion_2\observado_outputs.xlsx',tratado_"&amp;$A17&amp;","&amp;$A17&amp;")"</f>
        <v>xlswrite('G:\Mi unidad\1. PROYECTOS TELLO 2022\SCM SPILL OVERS\outputs\pobreza\densidad\1%\simulacion_2\observado_outputs.xlsx',tratado_55,55)</v>
      </c>
      <c r="FT135" s="1" t="str">
        <f>"xlswrite('G:\Mi unidad\1. PROYECTOS TELLO 2022\SCM SPILL OVERS\outputs\pobreza\bajo_niv_educ\1%\simulacion_2\observado_outputs.xlsx',tratado_"&amp;$A17&amp;","&amp;$A17&amp;")"</f>
        <v>xlswrite('G:\Mi unidad\1. PROYECTOS TELLO 2022\SCM SPILL OVERS\outputs\pobreza\bajo_niv_educ\1%\simulacion_2\observado_outputs.xlsx',tratado_55,55)</v>
      </c>
      <c r="FZ135" s="1" t="str">
        <f>"xlswrite('G:\Mi unidad\1. PROYECTOS TELLO 2022\SCM SPILL OVERS\outputs\pobreza\bajo_ingreso\1%\simulacion_2\observado_outputs.xlsx',tratado_"&amp;$A17&amp;","&amp;$A17&amp;")"</f>
        <v>xlswrite('G:\Mi unidad\1. PROYECTOS TELLO 2022\SCM SPILL OVERS\outputs\pobreza\bajo_ingreso\1%\simulacion_2\observado_outputs.xlsx',tratado_55,55)</v>
      </c>
      <c r="GF135" s="1" t="str">
        <f>"xlswrite('G:\Mi unidad\1. PROYECTOS TELLO 2022\SCM SPILL OVERS\outputs\pobreza\densidad_g\1%\simulacion_2\observado_outputs.xlsx',tratado_"&amp;$A17&amp;","&amp;$A17&amp;")"</f>
        <v>xlswrite('G:\Mi unidad\1. PROYECTOS TELLO 2022\SCM SPILL OVERS\outputs\pobreza\densidad_g\1%\simulacion_2\observado_outputs.xlsx',tratado_55,55)</v>
      </c>
      <c r="GN135" s="1" t="str">
        <f>"xlswrite('G:\Mi unidad\1. PROYECTOS TELLO 2022\SCM SPILL OVERS\outputs\pobreza\alimentos\1%\simulacion_2\observado_outputs.xlsx',tratado_"&amp;$A17&amp;","&amp;$A17&amp;");"</f>
        <v>xlswrite('G:\Mi unidad\1. PROYECTOS TELLO 2022\SCM SPILL OVERS\outputs\pobreza\alimentos\1%\simulacion_2\observado_outputs.xlsx',tratado_55,55);</v>
      </c>
      <c r="GU135" s="1" t="str">
        <f>"xlswrite('G:\Mi unidad\1. PROYECTOS TELLO 2022\SCM SPILL OVERS\outputs\pobreza\jefe_hogar\1%\simulacion_2\observado_outputs.xlsx',tratado_"&amp;$A17&amp;","&amp;$A17&amp;");"</f>
        <v>xlswrite('G:\Mi unidad\1. PROYECTOS TELLO 2022\SCM SPILL OVERS\outputs\pobreza\jefe_hogar\1%\simulacion_2\observado_outputs.xlsx',tratado_55,55);</v>
      </c>
      <c r="HA135" s="1" t="str">
        <f>"xlswrite('G:\Mi unidad\1. PROYECTOS TELLO 2022\SCM SPILL OVERS\outputs\pobreza\mujeres\1%\simulacion_2\observado_outputs.xlsx',tratado_"&amp;$A17&amp;","&amp;$A17&amp;");"</f>
        <v>xlswrite('G:\Mi unidad\1. PROYECTOS TELLO 2022\SCM SPILL OVERS\outputs\pobreza\mujeres\1%\simulacion_2\observado_outputs.xlsx',tratado_55,55);</v>
      </c>
      <c r="HG135" s="1" t="str">
        <f>"xlswrite('G:\Mi unidad\1. PROYECTOS TELLO 2022\SCM SPILL OVERS\outputs\pobreza\criminalidad\1%\simulacion_2\observado_outputs.xlsx',tratado_"&amp;$A17&amp;","&amp;$A17&amp;");"</f>
        <v>xlswrite('G:\Mi unidad\1. PROYECTOS TELLO 2022\SCM SPILL OVERS\outputs\pobreza\criminalidad\1%\simulacion_2\observado_outputs.xlsx',tratado_55,55);</v>
      </c>
      <c r="HN135">
        <v>45</v>
      </c>
      <c r="HO135" t="str">
        <f>"    lb_vec_"&amp;HN135&amp;"(s) = lb_"&amp;HN135&amp;";"</f>
        <v xml:space="preserve">    lb_vec_45(s) = lb_45;</v>
      </c>
      <c r="HU135">
        <v>77</v>
      </c>
      <c r="HV135" t="str">
        <f>"spillover_test_"&amp;HU135&amp;" = zeros(1,S);"</f>
        <v>spillover_test_77 = zeros(1,S);</v>
      </c>
      <c r="IB135">
        <v>84</v>
      </c>
      <c r="IC135" t="str">
        <f>"xlswrite('G:\Mi unidad\1. PROYECTOS TELLO 2022\SCM SPILL OVERS\outputs\pobreza\bajo_niv_educ\1%\simulacion_2\output_tests.xlsx',alpha1_hat_vec_"&amp;IB135&amp;"','alpha1_hat_vec_"&amp;IB135&amp;"');"</f>
        <v>xlswrite('G:\Mi unidad\1. PROYECTOS TELLO 2022\SCM SPILL OVERS\outputs\pobreza\bajo_niv_educ\1%\simulacion_2\output_tests.xlsx',alpha1_hat_vec_84','alpha1_hat_vec_84');</v>
      </c>
      <c r="IP135">
        <v>84</v>
      </c>
      <c r="IQ135" t="str">
        <f>"xlswrite('G:\Mi unidad\1. PROYECTOS TELLO 2022\SCM SPILL OVERS\outputs\pobreza\bajo_ingreso\1%\simulacion_2\output_tests.xlsx',alpha1_hat_vec_"&amp;IP135&amp;"','alpha1_hat_vec_"&amp;IP135&amp;"');"</f>
        <v>xlswrite('G:\Mi unidad\1. PROYECTOS TELLO 2022\SCM SPILL OVERS\outputs\pobreza\bajo_ingreso\1%\simulacion_2\output_tests.xlsx',alpha1_hat_vec_84','alpha1_hat_vec_84');</v>
      </c>
      <c r="JB135">
        <v>84</v>
      </c>
      <c r="JC135" t="str">
        <f>"xlswrite('G:\Mi unidad\1. PROYECTOS TELLO 2022\SCM SPILL OVERS\outputs\pobreza\densidad\1%\simulacion_2\output_tests.xlsx',alpha1_hat_vec_"&amp;JB135&amp;"','alpha1_hat_vec_"&amp;JB135&amp;"');"</f>
        <v>xlswrite('G:\Mi unidad\1. PROYECTOS TELLO 2022\SCM SPILL OVERS\outputs\pobreza\densidad\1%\simulacion_2\output_tests.xlsx',alpha1_hat_vec_84','alpha1_hat_vec_84');</v>
      </c>
      <c r="JN135">
        <v>84</v>
      </c>
      <c r="JO135" t="str">
        <f>"xlswrite('G:\Mi unidad\1. PROYECTOS TELLO 2022\SCM SPILL OVERS\outputs\pobreza\densidad_g\1%\simulacion_2\output_tests.xlsx',alpha1_hat_vec_"&amp;JN135&amp;"','alpha1_hat_vec_"&amp;JN135&amp;"');"</f>
        <v>xlswrite('G:\Mi unidad\1. PROYECTOS TELLO 2022\SCM SPILL OVERS\outputs\pobreza\densidad_g\1%\simulacion_2\output_tests.xlsx',alpha1_hat_vec_84','alpha1_hat_vec_84');</v>
      </c>
      <c r="JZ135">
        <v>84</v>
      </c>
      <c r="KA135" t="str">
        <f>"xlswrite('G:\Mi unidad\1. PROYECTOS TELLO 2022\SCM SPILL OVERS\outputs\pobreza\distancia_centro_salud\1%\simulacion_2\output_tests.xlsx',alpha1_hat_vec_"&amp;JZ135&amp;"','alpha1_hat_vec_"&amp;JZ135&amp;"');"</f>
        <v>xlswrite('G:\Mi unidad\1. PROYECTOS TELLO 2022\SCM SPILL OVERS\outputs\pobreza\distancia_centro_salud\1%\simulacion_2\output_tests.xlsx',alpha1_hat_vec_84','alpha1_hat_vec_84');</v>
      </c>
      <c r="KM135">
        <v>84</v>
      </c>
      <c r="KN135" t="str">
        <f>"xlswrite('G:\Mi unidad\1. PROYECTOS TELLO 2022\SCM SPILL OVERS\outputs\pobreza\informalidad\1%\simulacion_2\output_tests.xlsx',alpha1_hat_vec_"&amp;KM135&amp;"','alpha1_hat_vec_"&amp;KM135&amp;"');"</f>
        <v>xlswrite('G:\Mi unidad\1. PROYECTOS TELLO 2022\SCM SPILL OVERS\outputs\pobreza\informalidad\1%\simulacion_2\output_tests.xlsx',alpha1_hat_vec_84','alpha1_hat_vec_84');</v>
      </c>
      <c r="KZ135">
        <v>84</v>
      </c>
      <c r="LA135" t="str">
        <f>"xlswrite('G:\Mi unidad\1. PROYECTOS TELLO 2022\SCM SPILL OVERS\outputs\pobreza\alimentos\1%\simulacion_2\output_tests.xlsx',alpha1_hat_vec_"&amp;KZ135&amp;"','alpha1_hat_vec_"&amp;KZ135&amp;"');"</f>
        <v>xlswrite('G:\Mi unidad\1. PROYECTOS TELLO 2022\SCM SPILL OVERS\outputs\pobreza\alimentos\1%\simulacion_2\output_tests.xlsx',alpha1_hat_vec_84','alpha1_hat_vec_84');</v>
      </c>
      <c r="LG135">
        <v>84</v>
      </c>
      <c r="LH135" t="str">
        <f>"xlswrite('G:\Mi unidad\1. PROYECTOS TELLO 2022\SCM SPILL OVERS\outputs\pobreza\jefe_hogar\1%\simulacion_2\output_tests.xlsx',alpha1_hat_vec_"&amp;LG135&amp;"','alpha1_hat_vec_"&amp;LG135&amp;"');"</f>
        <v>xlswrite('G:\Mi unidad\1. PROYECTOS TELLO 2022\SCM SPILL OVERS\outputs\pobreza\jefe_hogar\1%\simulacion_2\output_tests.xlsx',alpha1_hat_vec_84','alpha1_hat_vec_84');</v>
      </c>
      <c r="LN135">
        <v>84</v>
      </c>
      <c r="LO135" t="str">
        <f>"xlswrite('G:\Mi unidad\1. PROYECTOS TELLO 2022\SCM SPILL OVERS\outputs\pobreza\mujeres\1%\simulacion_2\output_tests.xlsx',alpha1_hat_vec_"&amp;LN135&amp;"','alpha1_hat_vec_"&amp;LN135&amp;"');"</f>
        <v>xlswrite('G:\Mi unidad\1. PROYECTOS TELLO 2022\SCM SPILL OVERS\outputs\pobreza\mujeres\1%\simulacion_2\output_tests.xlsx',alpha1_hat_vec_84','alpha1_hat_vec_84');</v>
      </c>
      <c r="LZ135">
        <v>84</v>
      </c>
      <c r="MA135" t="str">
        <f>"xlswrite('G:\Mi unidad\1. PROYECTOS TELLO 2022\SCM SPILL OVERS\outputs\pobreza\criminalidad\1%\simulacion_2\output_tests.xlsx',alpha1_hat_vec_"&amp;LZ135&amp;"','alpha1_hat_vec_"&amp;LZ135&amp;"');"</f>
        <v>xlswrite('G:\Mi unidad\1. PROYECTOS TELLO 2022\SCM SPILL OVERS\outputs\pobreza\criminalidad\1%\simulacion_2\output_tests.xlsx',alpha1_hat_vec_84','alpha1_hat_vec_84');</v>
      </c>
    </row>
    <row r="136" spans="64:339" x14ac:dyDescent="0.3">
      <c r="BL136">
        <v>84</v>
      </c>
      <c r="BR136">
        <v>84</v>
      </c>
      <c r="BS136" s="1" t="str">
        <f>"A_"&amp;BR132&amp;"(:,ind_"&amp;BR132&amp;" == 0) = [];"</f>
        <v>A_84(:,ind_84 == 0) = [];</v>
      </c>
      <c r="BX136">
        <v>84</v>
      </c>
      <c r="BY136" s="1" t="str">
        <f>"A_"&amp;BX132&amp;"(:,ind_"&amp;BX132&amp;" == 0) = [];"</f>
        <v>A_84(:,ind_84 == 0) = [];</v>
      </c>
      <c r="CD136">
        <v>84</v>
      </c>
      <c r="CE136" s="1" t="str">
        <f>"A_"&amp;CD132&amp;"(:,ind_"&amp;CD132&amp;" == 0) = [];"</f>
        <v>A_84(:,ind_84 == 0) = [];</v>
      </c>
      <c r="CJ136">
        <v>84</v>
      </c>
      <c r="CK136" s="1" t="str">
        <f>"A_"&amp;CJ132&amp;"(:,ind_"&amp;CJ132&amp;" == 0) = [];"</f>
        <v>A_84(:,ind_84 == 0) = [];</v>
      </c>
      <c r="CQ136">
        <v>84</v>
      </c>
      <c r="CR136" t="s">
        <v>324</v>
      </c>
      <c r="CV136">
        <v>84</v>
      </c>
      <c r="CW136" t="s">
        <v>325</v>
      </c>
      <c r="DA136">
        <v>84</v>
      </c>
      <c r="DB136" t="s">
        <v>325</v>
      </c>
      <c r="DF136">
        <v>84</v>
      </c>
      <c r="DG136" t="s">
        <v>325</v>
      </c>
      <c r="EA136">
        <v>57</v>
      </c>
      <c r="EB136" s="1" t="str">
        <f>"synthetic_control_sp_"&amp;EA136&amp;"(T+s) = Y_"&amp;EA136&amp;"(1,T+s)-alpha1_hat_vec_"&amp;EA136&amp;"(s);"</f>
        <v>synthetic_control_sp_57(T+s) = Y_57(1,T+s)-alpha1_hat_vec_57(s);</v>
      </c>
      <c r="EZ136" s="1" t="str">
        <f>"xlswrite('G:\Mi unidad\1. PROYECTOS TELLO 2022\SCM SPILL OVERS\outputs\pobreza\distancia_centro_salud\1%\simulacion_2\observado_outputs.xlsx',tratado_"&amp;$A18&amp;","&amp;$A18&amp;")"</f>
        <v>xlswrite('G:\Mi unidad\1. PROYECTOS TELLO 2022\SCM SPILL OVERS\outputs\pobreza\distancia_centro_salud\1%\simulacion_2\observado_outputs.xlsx',tratado_57,57)</v>
      </c>
      <c r="FG136" s="1" t="str">
        <f>"xlswrite('G:\Mi unidad\1. PROYECTOS TELLO 2022\SCM SPILL OVERS\outputs\pobreza\informalidad\1%\simulacion_2\observado_outputs.xlsx',tratado_"&amp;$A18&amp;","&amp;$A18&amp;")"</f>
        <v>xlswrite('G:\Mi unidad\1. PROYECTOS TELLO 2022\SCM SPILL OVERS\outputs\pobreza\informalidad\1%\simulacion_2\observado_outputs.xlsx',tratado_57,57)</v>
      </c>
      <c r="FM136" s="1" t="str">
        <f>"xlswrite('G:\Mi unidad\1. PROYECTOS TELLO 2022\SCM SPILL OVERS\outputs\pobreza\densidad\1%\simulacion_2\observado_outputs.xlsx',tratado_"&amp;$A18&amp;","&amp;$A18&amp;")"</f>
        <v>xlswrite('G:\Mi unidad\1. PROYECTOS TELLO 2022\SCM SPILL OVERS\outputs\pobreza\densidad\1%\simulacion_2\observado_outputs.xlsx',tratado_57,57)</v>
      </c>
      <c r="FT136" s="1" t="str">
        <f>"xlswrite('G:\Mi unidad\1. PROYECTOS TELLO 2022\SCM SPILL OVERS\outputs\pobreza\bajo_niv_educ\1%\simulacion_2\observado_outputs.xlsx',tratado_"&amp;$A18&amp;","&amp;$A18&amp;")"</f>
        <v>xlswrite('G:\Mi unidad\1. PROYECTOS TELLO 2022\SCM SPILL OVERS\outputs\pobreza\bajo_niv_educ\1%\simulacion_2\observado_outputs.xlsx',tratado_57,57)</v>
      </c>
      <c r="FZ136" s="1" t="str">
        <f>"xlswrite('G:\Mi unidad\1. PROYECTOS TELLO 2022\SCM SPILL OVERS\outputs\pobreza\bajo_ingreso\1%\simulacion_2\observado_outputs.xlsx',tratado_"&amp;$A18&amp;","&amp;$A18&amp;")"</f>
        <v>xlswrite('G:\Mi unidad\1. PROYECTOS TELLO 2022\SCM SPILL OVERS\outputs\pobreza\bajo_ingreso\1%\simulacion_2\observado_outputs.xlsx',tratado_57,57)</v>
      </c>
      <c r="GF136" s="1" t="str">
        <f>"xlswrite('G:\Mi unidad\1. PROYECTOS TELLO 2022\SCM SPILL OVERS\outputs\pobreza\densidad_g\1%\simulacion_2\observado_outputs.xlsx',tratado_"&amp;$A18&amp;","&amp;$A18&amp;")"</f>
        <v>xlswrite('G:\Mi unidad\1. PROYECTOS TELLO 2022\SCM SPILL OVERS\outputs\pobreza\densidad_g\1%\simulacion_2\observado_outputs.xlsx',tratado_57,57)</v>
      </c>
      <c r="GN136" s="1" t="str">
        <f>"xlswrite('G:\Mi unidad\1. PROYECTOS TELLO 2022\SCM SPILL OVERS\outputs\pobreza\alimentos\1%\simulacion_2\observado_outputs.xlsx',tratado_"&amp;$A18&amp;","&amp;$A18&amp;");"</f>
        <v>xlswrite('G:\Mi unidad\1. PROYECTOS TELLO 2022\SCM SPILL OVERS\outputs\pobreza\alimentos\1%\simulacion_2\observado_outputs.xlsx',tratado_57,57);</v>
      </c>
      <c r="GU136" s="1" t="str">
        <f>"xlswrite('G:\Mi unidad\1. PROYECTOS TELLO 2022\SCM SPILL OVERS\outputs\pobreza\jefe_hogar\1%\simulacion_2\observado_outputs.xlsx',tratado_"&amp;$A18&amp;","&amp;$A18&amp;");"</f>
        <v>xlswrite('G:\Mi unidad\1. PROYECTOS TELLO 2022\SCM SPILL OVERS\outputs\pobreza\jefe_hogar\1%\simulacion_2\observado_outputs.xlsx',tratado_57,57);</v>
      </c>
      <c r="HA136" s="1" t="str">
        <f>"xlswrite('G:\Mi unidad\1. PROYECTOS TELLO 2022\SCM SPILL OVERS\outputs\pobreza\mujeres\1%\simulacion_2\observado_outputs.xlsx',tratado_"&amp;$A18&amp;","&amp;$A18&amp;");"</f>
        <v>xlswrite('G:\Mi unidad\1. PROYECTOS TELLO 2022\SCM SPILL OVERS\outputs\pobreza\mujeres\1%\simulacion_2\observado_outputs.xlsx',tratado_57,57);</v>
      </c>
      <c r="HG136" s="1" t="str">
        <f>"xlswrite('G:\Mi unidad\1. PROYECTOS TELLO 2022\SCM SPILL OVERS\outputs\pobreza\criminalidad\1%\simulacion_2\observado_outputs.xlsx',tratado_"&amp;$A18&amp;","&amp;$A18&amp;");"</f>
        <v>xlswrite('G:\Mi unidad\1. PROYECTOS TELLO 2022\SCM SPILL OVERS\outputs\pobreza\criminalidad\1%\simulacion_2\observado_outputs.xlsx',tratado_57,57);</v>
      </c>
      <c r="HN136">
        <v>45</v>
      </c>
      <c r="HO136" t="str">
        <f>"    ub_vec_"&amp;HN136&amp;"(s) = ub_"&amp;HN135&amp;";"</f>
        <v xml:space="preserve">    ub_vec_45(s) = ub_45;</v>
      </c>
      <c r="HU136">
        <v>77</v>
      </c>
      <c r="HV136" t="s">
        <v>35</v>
      </c>
      <c r="IB136">
        <v>84</v>
      </c>
      <c r="IC136" t="str">
        <f>"xlswrite('G:\Mi unidad\1. PROYECTOS TELLO 2022\SCM SPILL OVERS\outputs\pobreza\bajo_niv_educ\1%\simulacion_2\output_tests.xlsx',spillover_test_"&amp;IB136&amp;"','sp_test_"&amp;IB136&amp;"');"</f>
        <v>xlswrite('G:\Mi unidad\1. PROYECTOS TELLO 2022\SCM SPILL OVERS\outputs\pobreza\bajo_niv_educ\1%\simulacion_2\output_tests.xlsx',spillover_test_84','sp_test_84');</v>
      </c>
      <c r="IP136">
        <v>84</v>
      </c>
      <c r="IQ136" t="str">
        <f>"xlswrite('G:\Mi unidad\1. PROYECTOS TELLO 2022\SCM SPILL OVERS\outputs\pobreza\bajo_ingreso\1%\simulacion_2\output_tests.xlsx',spillover_test_"&amp;IP136&amp;"','sp_test_"&amp;IP136&amp;"');"</f>
        <v>xlswrite('G:\Mi unidad\1. PROYECTOS TELLO 2022\SCM SPILL OVERS\outputs\pobreza\bajo_ingreso\1%\simulacion_2\output_tests.xlsx',spillover_test_84','sp_test_84');</v>
      </c>
      <c r="JB136">
        <v>84</v>
      </c>
      <c r="JC136" t="str">
        <f>"xlswrite('G:\Mi unidad\1. PROYECTOS TELLO 2022\SCM SPILL OVERS\outputs\pobreza\densidad\1%\simulacion_2\output_tests.xlsx',spillover_test_"&amp;JB136&amp;"','sp_test_"&amp;JB136&amp;"');"</f>
        <v>xlswrite('G:\Mi unidad\1. PROYECTOS TELLO 2022\SCM SPILL OVERS\outputs\pobreza\densidad\1%\simulacion_2\output_tests.xlsx',spillover_test_84','sp_test_84');</v>
      </c>
      <c r="JN136">
        <v>84</v>
      </c>
      <c r="JO136" t="str">
        <f>"xlswrite('G:\Mi unidad\1. PROYECTOS TELLO 2022\SCM SPILL OVERS\outputs\pobreza\densidad_g\1%\simulacion_2\output_tests.xlsx',spillover_test_"&amp;JN136&amp;"','sp_test_"&amp;JN136&amp;"');"</f>
        <v>xlswrite('G:\Mi unidad\1. PROYECTOS TELLO 2022\SCM SPILL OVERS\outputs\pobreza\densidad_g\1%\simulacion_2\output_tests.xlsx',spillover_test_84','sp_test_84');</v>
      </c>
      <c r="JZ136">
        <v>84</v>
      </c>
      <c r="KA136" t="str">
        <f>"xlswrite('G:\Mi unidad\1. PROYECTOS TELLO 2022\SCM SPILL OVERS\outputs\pobreza\distancia_centro_salud\1%\simulacion_2\output_tests.xlsx',spillover_test_"&amp;JZ136&amp;"','sp_test_"&amp;JZ136&amp;"');"</f>
        <v>xlswrite('G:\Mi unidad\1. PROYECTOS TELLO 2022\SCM SPILL OVERS\outputs\pobreza\distancia_centro_salud\1%\simulacion_2\output_tests.xlsx',spillover_test_84','sp_test_84');</v>
      </c>
      <c r="KM136">
        <v>84</v>
      </c>
      <c r="KN136" t="str">
        <f>"xlswrite('G:\Mi unidad\1. PROYECTOS TELLO 2022\SCM SPILL OVERS\outputs\pobreza\informalidad\1%\simulacion_2\output_tests.xlsx',spillover_test_"&amp;KM136&amp;"','sp_test_"&amp;KM136&amp;"');"</f>
        <v>xlswrite('G:\Mi unidad\1. PROYECTOS TELLO 2022\SCM SPILL OVERS\outputs\pobreza\informalidad\1%\simulacion_2\output_tests.xlsx',spillover_test_84','sp_test_84');</v>
      </c>
      <c r="KZ136">
        <v>84</v>
      </c>
      <c r="LA136" t="str">
        <f>"xlswrite('G:\Mi unidad\1. PROYECTOS TELLO 2022\SCM SPILL OVERS\outputs\pobreza\alimentos\1%\simulacion_2\output_tests.xlsx',spillover_test_"&amp;KZ136&amp;"','sp_test_"&amp;KZ136&amp;"');"</f>
        <v>xlswrite('G:\Mi unidad\1. PROYECTOS TELLO 2022\SCM SPILL OVERS\outputs\pobreza\alimentos\1%\simulacion_2\output_tests.xlsx',spillover_test_84','sp_test_84');</v>
      </c>
      <c r="LG136">
        <v>84</v>
      </c>
      <c r="LH136" t="str">
        <f>"xlswrite('G:\Mi unidad\1. PROYECTOS TELLO 2022\SCM SPILL OVERS\outputs\pobreza\jefe_hogar\1%\simulacion_2\output_tests.xlsx',spillover_test_"&amp;LG136&amp;"','sp_test_"&amp;LG136&amp;"');"</f>
        <v>xlswrite('G:\Mi unidad\1. PROYECTOS TELLO 2022\SCM SPILL OVERS\outputs\pobreza\jefe_hogar\1%\simulacion_2\output_tests.xlsx',spillover_test_84','sp_test_84');</v>
      </c>
      <c r="LN136">
        <v>84</v>
      </c>
      <c r="LO136" t="str">
        <f>"xlswrite('G:\Mi unidad\1. PROYECTOS TELLO 2022\SCM SPILL OVERS\outputs\pobreza\mujeres\1%\simulacion_2\output_tests.xlsx',spillover_test_"&amp;LN136&amp;"','sp_test_"&amp;LN136&amp;"');"</f>
        <v>xlswrite('G:\Mi unidad\1. PROYECTOS TELLO 2022\SCM SPILL OVERS\outputs\pobreza\mujeres\1%\simulacion_2\output_tests.xlsx',spillover_test_84','sp_test_84');</v>
      </c>
      <c r="LZ136">
        <v>84</v>
      </c>
      <c r="MA136" t="str">
        <f>"xlswrite('G:\Mi unidad\1. PROYECTOS TELLO 2022\SCM SPILL OVERS\outputs\pobreza\criminalidad\1%\simulacion_2\output_tests.xlsx',spillover_test_"&amp;LZ136&amp;"','sp_test_"&amp;LZ136&amp;"');"</f>
        <v>xlswrite('G:\Mi unidad\1. PROYECTOS TELLO 2022\SCM SPILL OVERS\outputs\pobreza\criminalidad\1%\simulacion_2\output_tests.xlsx',spillover_test_84','sp_test_84');</v>
      </c>
    </row>
    <row r="137" spans="64:339" x14ac:dyDescent="0.3">
      <c r="BL137">
        <v>86</v>
      </c>
      <c r="BM137" s="1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325</v>
      </c>
      <c r="CV137">
        <v>86</v>
      </c>
      <c r="CW137" t="s">
        <v>326</v>
      </c>
      <c r="DA137">
        <v>86</v>
      </c>
      <c r="DB137" t="s">
        <v>326</v>
      </c>
      <c r="DF137">
        <v>86</v>
      </c>
      <c r="DG137" t="s">
        <v>326</v>
      </c>
      <c r="EA137">
        <v>57</v>
      </c>
      <c r="EB137" s="3" t="s">
        <v>18</v>
      </c>
      <c r="EZ137" s="1" t="str">
        <f>"xlswrite('G:\Mi unidad\1. PROYECTOS TELLO 2022\SCM SPILL OVERS\outputs\pobreza\distancia_centro_salud\1%\simulacion_2\observado_outputs.xlsx',tratado_"&amp;$A19&amp;","&amp;$A19&amp;")"</f>
        <v>xlswrite('G:\Mi unidad\1. PROYECTOS TELLO 2022\SCM SPILL OVERS\outputs\pobreza\distancia_centro_salud\1%\simulacion_2\observado_outputs.xlsx',tratado_65,65)</v>
      </c>
      <c r="FG137" s="1" t="str">
        <f>"xlswrite('G:\Mi unidad\1. PROYECTOS TELLO 2022\SCM SPILL OVERS\outputs\pobreza\informalidad\1%\simulacion_2\observado_outputs.xlsx',tratado_"&amp;$A19&amp;","&amp;$A19&amp;")"</f>
        <v>xlswrite('G:\Mi unidad\1. PROYECTOS TELLO 2022\SCM SPILL OVERS\outputs\pobreza\informalidad\1%\simulacion_2\observado_outputs.xlsx',tratado_65,65)</v>
      </c>
      <c r="FM137" s="1" t="str">
        <f>"xlswrite('G:\Mi unidad\1. PROYECTOS TELLO 2022\SCM SPILL OVERS\outputs\pobreza\densidad\1%\simulacion_2\observado_outputs.xlsx',tratado_"&amp;$A19&amp;","&amp;$A19&amp;")"</f>
        <v>xlswrite('G:\Mi unidad\1. PROYECTOS TELLO 2022\SCM SPILL OVERS\outputs\pobreza\densidad\1%\simulacion_2\observado_outputs.xlsx',tratado_65,65)</v>
      </c>
      <c r="FT137" s="1" t="str">
        <f>"xlswrite('G:\Mi unidad\1. PROYECTOS TELLO 2022\SCM SPILL OVERS\outputs\pobreza\bajo_niv_educ\1%\simulacion_2\observado_outputs.xlsx',tratado_"&amp;$A19&amp;","&amp;$A19&amp;")"</f>
        <v>xlswrite('G:\Mi unidad\1. PROYECTOS TELLO 2022\SCM SPILL OVERS\outputs\pobreza\bajo_niv_educ\1%\simulacion_2\observado_outputs.xlsx',tratado_65,65)</v>
      </c>
      <c r="FZ137" s="1" t="str">
        <f>"xlswrite('G:\Mi unidad\1. PROYECTOS TELLO 2022\SCM SPILL OVERS\outputs\pobreza\bajo_ingreso\1%\simulacion_2\observado_outputs.xlsx',tratado_"&amp;$A19&amp;","&amp;$A19&amp;")"</f>
        <v>xlswrite('G:\Mi unidad\1. PROYECTOS TELLO 2022\SCM SPILL OVERS\outputs\pobreza\bajo_ingreso\1%\simulacion_2\observado_outputs.xlsx',tratado_65,65)</v>
      </c>
      <c r="GF137" s="1" t="str">
        <f>"xlswrite('G:\Mi unidad\1. PROYECTOS TELLO 2022\SCM SPILL OVERS\outputs\pobreza\densidad_g\1%\simulacion_2\observado_outputs.xlsx',tratado_"&amp;$A19&amp;","&amp;$A19&amp;")"</f>
        <v>xlswrite('G:\Mi unidad\1. PROYECTOS TELLO 2022\SCM SPILL OVERS\outputs\pobreza\densidad_g\1%\simulacion_2\observado_outputs.xlsx',tratado_65,65)</v>
      </c>
      <c r="GN137" s="1" t="str">
        <f>"xlswrite('G:\Mi unidad\1. PROYECTOS TELLO 2022\SCM SPILL OVERS\outputs\pobreza\alimentos\1%\simulacion_2\observado_outputs.xlsx',tratado_"&amp;$A19&amp;","&amp;$A19&amp;");"</f>
        <v>xlswrite('G:\Mi unidad\1. PROYECTOS TELLO 2022\SCM SPILL OVERS\outputs\pobreza\alimentos\1%\simulacion_2\observado_outputs.xlsx',tratado_65,65);</v>
      </c>
      <c r="GU137" s="1" t="str">
        <f>"xlswrite('G:\Mi unidad\1. PROYECTOS TELLO 2022\SCM SPILL OVERS\outputs\pobreza\jefe_hogar\1%\simulacion_2\observado_outputs.xlsx',tratado_"&amp;$A19&amp;","&amp;$A19&amp;");"</f>
        <v>xlswrite('G:\Mi unidad\1. PROYECTOS TELLO 2022\SCM SPILL OVERS\outputs\pobreza\jefe_hogar\1%\simulacion_2\observado_outputs.xlsx',tratado_65,65);</v>
      </c>
      <c r="HA137" s="1" t="str">
        <f>"xlswrite('G:\Mi unidad\1. PROYECTOS TELLO 2022\SCM SPILL OVERS\outputs\pobreza\mujeres\1%\simulacion_2\observado_outputs.xlsx',tratado_"&amp;$A19&amp;","&amp;$A19&amp;");"</f>
        <v>xlswrite('G:\Mi unidad\1. PROYECTOS TELLO 2022\SCM SPILL OVERS\outputs\pobreza\mujeres\1%\simulacion_2\observado_outputs.xlsx',tratado_65,65);</v>
      </c>
      <c r="HG137" s="1" t="str">
        <f>"xlswrite('G:\Mi unidad\1. PROYECTOS TELLO 2022\SCM SPILL OVERS\outputs\pobreza\criminalidad\1%\simulacion_2\observado_outputs.xlsx',tratado_"&amp;$A19&amp;","&amp;$A19&amp;");"</f>
        <v>xlswrite('G:\Mi unidad\1. PROYECTOS TELLO 2022\SCM SPILL OVERS\outputs\pobreza\criminalidad\1%\simulacion_2\observado_outputs.xlsx',tratado_65,65);</v>
      </c>
      <c r="HN137">
        <v>45</v>
      </c>
      <c r="HO137" t="s">
        <v>18</v>
      </c>
      <c r="HU137">
        <v>77</v>
      </c>
      <c r="HV137" t="s">
        <v>36</v>
      </c>
      <c r="IB137">
        <v>86</v>
      </c>
      <c r="IC137" t="str">
        <f>"xlswrite('G:\Mi unidad\1. PROYECTOS TELLO 2022\SCM SPILL OVERS\outputs\pobreza\bajo_niv_educ\1%\simulacion_2\output_tests.xlsx',lb_vec_"&amp;IB137&amp;"','lb_vec_"&amp;IB137&amp;"');"</f>
        <v>xlswrite('G:\Mi unidad\1. PROYECTOS TELLO 2022\SCM SPILL OVERS\outputs\pobreza\bajo_niv_educ\1%\simulacion_2\output_tests.xlsx',lb_vec_86','lb_vec_86');</v>
      </c>
      <c r="IP137">
        <v>86</v>
      </c>
      <c r="IQ137" t="str">
        <f>"xlswrite('G:\Mi unidad\1. PROYECTOS TELLO 2022\SCM SPILL OVERS\outputs\pobreza\bajo_ingreso\1%\simulacion_2\output_tests.xlsx',lb_vec_"&amp;IP137&amp;"','lb_vec_"&amp;IP137&amp;"');"</f>
        <v>xlswrite('G:\Mi unidad\1. PROYECTOS TELLO 2022\SCM SPILL OVERS\outputs\pobreza\bajo_ingreso\1%\simulacion_2\output_tests.xlsx',lb_vec_86','lb_vec_86');</v>
      </c>
      <c r="JB137">
        <v>86</v>
      </c>
      <c r="JC137" t="str">
        <f>"xlswrite('G:\Mi unidad\1. PROYECTOS TELLO 2022\SCM SPILL OVERS\outputs\pobreza\densidad\1%\simulacion_2\output_tests.xlsx',lb_vec_"&amp;JB137&amp;"','lb_vec_"&amp;JB137&amp;"');"</f>
        <v>xlswrite('G:\Mi unidad\1. PROYECTOS TELLO 2022\SCM SPILL OVERS\outputs\pobreza\densidad\1%\simulacion_2\output_tests.xlsx',lb_vec_86','lb_vec_86');</v>
      </c>
      <c r="JN137">
        <v>86</v>
      </c>
      <c r="JO137" t="str">
        <f>"xlswrite('G:\Mi unidad\1. PROYECTOS TELLO 2022\SCM SPILL OVERS\outputs\pobreza\densidad_g\1%\simulacion_2\output_tests.xlsx',lb_vec_"&amp;JN137&amp;"','lb_vec_"&amp;JN137&amp;"');"</f>
        <v>xlswrite('G:\Mi unidad\1. PROYECTOS TELLO 2022\SCM SPILL OVERS\outputs\pobreza\densidad_g\1%\simulacion_2\output_tests.xlsx',lb_vec_86','lb_vec_86');</v>
      </c>
      <c r="JZ137">
        <v>86</v>
      </c>
      <c r="KA137" t="str">
        <f>"xlswrite('G:\Mi unidad\1. PROYECTOS TELLO 2022\SCM SPILL OVERS\outputs\pobreza\distancia_centro_salud\1%\simulacion_2\output_tests.xlsx',lb_vec_"&amp;JZ137&amp;"','lb_vec_"&amp;JZ137&amp;"');"</f>
        <v>xlswrite('G:\Mi unidad\1. PROYECTOS TELLO 2022\SCM SPILL OVERS\outputs\pobreza\distancia_centro_salud\1%\simulacion_2\output_tests.xlsx',lb_vec_86','lb_vec_86');</v>
      </c>
      <c r="KM137">
        <v>86</v>
      </c>
      <c r="KN137" t="str">
        <f>"xlswrite('G:\Mi unidad\1. PROYECTOS TELLO 2022\SCM SPILL OVERS\outputs\pobreza\informalidad\1%\simulacion_2\output_tests.xlsx',lb_vec_"&amp;KM137&amp;"','lb_vec_"&amp;KM137&amp;"');"</f>
        <v>xlswrite('G:\Mi unidad\1. PROYECTOS TELLO 2022\SCM SPILL OVERS\outputs\pobreza\informalidad\1%\simulacion_2\output_tests.xlsx',lb_vec_86','lb_vec_86');</v>
      </c>
      <c r="KZ137">
        <v>86</v>
      </c>
      <c r="LA137" t="str">
        <f>"xlswrite('G:\Mi unidad\1. PROYECTOS TELLO 2022\SCM SPILL OVERS\outputs\pobreza\alimentos\1%\simulacion_2\output_tests.xlsx',lb_vec_"&amp;KZ137&amp;"','lb_vec_"&amp;KZ137&amp;"');"</f>
        <v>xlswrite('G:\Mi unidad\1. PROYECTOS TELLO 2022\SCM SPILL OVERS\outputs\pobreza\alimentos\1%\simulacion_2\output_tests.xlsx',lb_vec_86','lb_vec_86');</v>
      </c>
      <c r="LG137">
        <v>86</v>
      </c>
      <c r="LH137" t="str">
        <f>"xlswrite('G:\Mi unidad\1. PROYECTOS TELLO 2022\SCM SPILL OVERS\outputs\pobreza\jefe_hogar\1%\simulacion_2\output_tests.xlsx',lb_vec_"&amp;LG137&amp;"','lb_vec_"&amp;LG137&amp;"');"</f>
        <v>xlswrite('G:\Mi unidad\1. PROYECTOS TELLO 2022\SCM SPILL OVERS\outputs\pobreza\jefe_hogar\1%\simulacion_2\output_tests.xlsx',lb_vec_86','lb_vec_86');</v>
      </c>
      <c r="LN137">
        <v>86</v>
      </c>
      <c r="LO137" t="str">
        <f>"xlswrite('G:\Mi unidad\1. PROYECTOS TELLO 2022\SCM SPILL OVERS\outputs\pobreza\mujeres\1%\simulacion_2\output_tests.xlsx',lb_vec_"&amp;LN137&amp;"','lb_vec_"&amp;LN137&amp;"');"</f>
        <v>xlswrite('G:\Mi unidad\1. PROYECTOS TELLO 2022\SCM SPILL OVERS\outputs\pobreza\mujeres\1%\simulacion_2\output_tests.xlsx',lb_vec_86','lb_vec_86');</v>
      </c>
      <c r="LZ137">
        <v>86</v>
      </c>
      <c r="MA137" t="str">
        <f>"xlswrite('G:\Mi unidad\1. PROYECTOS TELLO 2022\SCM SPILL OVERS\outputs\pobreza\criminalidad\1%\simulacion_2\output_tests.xlsx',lb_vec_"&amp;LZ137&amp;"','lb_vec_"&amp;LZ137&amp;"');"</f>
        <v>xlswrite('G:\Mi unidad\1. PROYECTOS TELLO 2022\SCM SPILL OVERS\outputs\pobreza\criminalidad\1%\simulacion_2\output_tests.xlsx',lb_vec_86','lb_vec_86');</v>
      </c>
    </row>
    <row r="138" spans="64:339" x14ac:dyDescent="0.3">
      <c r="BL138">
        <v>86</v>
      </c>
      <c r="BM138" s="1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326</v>
      </c>
      <c r="CV138">
        <v>86</v>
      </c>
      <c r="CW138" t="s">
        <v>327</v>
      </c>
      <c r="DA138">
        <v>86</v>
      </c>
      <c r="DB138" t="s">
        <v>327</v>
      </c>
      <c r="DF138">
        <v>86</v>
      </c>
      <c r="DG138" t="s">
        <v>327</v>
      </c>
      <c r="EA138">
        <v>65</v>
      </c>
      <c r="EB138" s="3" t="str">
        <f>"%PROVINCIA "&amp;EA138</f>
        <v>%PROVINCIA 65</v>
      </c>
      <c r="EZ138" s="1" t="str">
        <f>"xlswrite('G:\Mi unidad\1. PROYECTOS TELLO 2022\SCM SPILL OVERS\outputs\pobreza\distancia_centro_salud\1%\simulacion_2\observado_outputs.xlsx',tratado_"&amp;$A20&amp;","&amp;$A20&amp;")"</f>
        <v>xlswrite('G:\Mi unidad\1. PROYECTOS TELLO 2022\SCM SPILL OVERS\outputs\pobreza\distancia_centro_salud\1%\simulacion_2\observado_outputs.xlsx',tratado_66,66)</v>
      </c>
      <c r="FG138" s="1" t="str">
        <f>"xlswrite('G:\Mi unidad\1. PROYECTOS TELLO 2022\SCM SPILL OVERS\outputs\pobreza\informalidad\1%\simulacion_2\observado_outputs.xlsx',tratado_"&amp;$A20&amp;","&amp;$A20&amp;")"</f>
        <v>xlswrite('G:\Mi unidad\1. PROYECTOS TELLO 2022\SCM SPILL OVERS\outputs\pobreza\informalidad\1%\simulacion_2\observado_outputs.xlsx',tratado_66,66)</v>
      </c>
      <c r="FM138" s="1" t="str">
        <f>"xlswrite('G:\Mi unidad\1. PROYECTOS TELLO 2022\SCM SPILL OVERS\outputs\pobreza\densidad\1%\simulacion_2\observado_outputs.xlsx',tratado_"&amp;$A20&amp;","&amp;$A20&amp;")"</f>
        <v>xlswrite('G:\Mi unidad\1. PROYECTOS TELLO 2022\SCM SPILL OVERS\outputs\pobreza\densidad\1%\simulacion_2\observado_outputs.xlsx',tratado_66,66)</v>
      </c>
      <c r="FT138" s="1" t="str">
        <f>"xlswrite('G:\Mi unidad\1. PROYECTOS TELLO 2022\SCM SPILL OVERS\outputs\pobreza\bajo_niv_educ\1%\simulacion_2\observado_outputs.xlsx',tratado_"&amp;$A20&amp;","&amp;$A20&amp;")"</f>
        <v>xlswrite('G:\Mi unidad\1. PROYECTOS TELLO 2022\SCM SPILL OVERS\outputs\pobreza\bajo_niv_educ\1%\simulacion_2\observado_outputs.xlsx',tratado_66,66)</v>
      </c>
      <c r="FZ138" s="1" t="str">
        <f>"xlswrite('G:\Mi unidad\1. PROYECTOS TELLO 2022\SCM SPILL OVERS\outputs\pobreza\bajo_ingreso\1%\simulacion_2\observado_outputs.xlsx',tratado_"&amp;$A20&amp;","&amp;$A20&amp;")"</f>
        <v>xlswrite('G:\Mi unidad\1. PROYECTOS TELLO 2022\SCM SPILL OVERS\outputs\pobreza\bajo_ingreso\1%\simulacion_2\observado_outputs.xlsx',tratado_66,66)</v>
      </c>
      <c r="GF138" s="1" t="str">
        <f>"xlswrite('G:\Mi unidad\1. PROYECTOS TELLO 2022\SCM SPILL OVERS\outputs\pobreza\densidad_g\1%\simulacion_2\observado_outputs.xlsx',tratado_"&amp;$A20&amp;","&amp;$A20&amp;")"</f>
        <v>xlswrite('G:\Mi unidad\1. PROYECTOS TELLO 2022\SCM SPILL OVERS\outputs\pobreza\densidad_g\1%\simulacion_2\observado_outputs.xlsx',tratado_66,66)</v>
      </c>
      <c r="GN138" s="1" t="str">
        <f>"xlswrite('G:\Mi unidad\1. PROYECTOS TELLO 2022\SCM SPILL OVERS\outputs\pobreza\alimentos\1%\simulacion_2\observado_outputs.xlsx',tratado_"&amp;$A20&amp;","&amp;$A20&amp;");"</f>
        <v>xlswrite('G:\Mi unidad\1. PROYECTOS TELLO 2022\SCM SPILL OVERS\outputs\pobreza\alimentos\1%\simulacion_2\observado_outputs.xlsx',tratado_66,66);</v>
      </c>
      <c r="GU138" s="1" t="str">
        <f>"xlswrite('G:\Mi unidad\1. PROYECTOS TELLO 2022\SCM SPILL OVERS\outputs\pobreza\jefe_hogar\1%\simulacion_2\observado_outputs.xlsx',tratado_"&amp;$A20&amp;","&amp;$A20&amp;");"</f>
        <v>xlswrite('G:\Mi unidad\1. PROYECTOS TELLO 2022\SCM SPILL OVERS\outputs\pobreza\jefe_hogar\1%\simulacion_2\observado_outputs.xlsx',tratado_66,66);</v>
      </c>
      <c r="HA138" s="1" t="str">
        <f>"xlswrite('G:\Mi unidad\1. PROYECTOS TELLO 2022\SCM SPILL OVERS\outputs\pobreza\mujeres\1%\simulacion_2\observado_outputs.xlsx',tratado_"&amp;$A20&amp;","&amp;$A20&amp;");"</f>
        <v>xlswrite('G:\Mi unidad\1. PROYECTOS TELLO 2022\SCM SPILL OVERS\outputs\pobreza\mujeres\1%\simulacion_2\observado_outputs.xlsx',tratado_66,66);</v>
      </c>
      <c r="HG138" s="1" t="str">
        <f>"xlswrite('G:\Mi unidad\1. PROYECTOS TELLO 2022\SCM SPILL OVERS\outputs\pobreza\criminalidad\1%\simulacion_2\observado_outputs.xlsx',tratado_"&amp;$A20&amp;","&amp;$A20&amp;");"</f>
        <v>xlswrite('G:\Mi unidad\1. PROYECTOS TELLO 2022\SCM SPILL OVERS\outputs\pobreza\criminalidad\1%\simulacion_2\observado_outputs.xlsx',tratado_66,66);</v>
      </c>
      <c r="HN138">
        <v>55</v>
      </c>
      <c r="HO138" t="str">
        <f>"p_value_vec_"&amp;HN138&amp;" = zeros(1,S);"</f>
        <v>p_value_vec_55 = zeros(1,S);</v>
      </c>
      <c r="HU138">
        <v>77</v>
      </c>
      <c r="HV138" t="s">
        <v>37</v>
      </c>
      <c r="IB138">
        <v>86</v>
      </c>
      <c r="IC138" t="str">
        <f>"xlswrite('G:\Mi unidad\1. PROYECTOS TELLO 2022\SCM SPILL OVERS\outputs\pobreza\bajo_niv_educ\1%\simulacion_2\output_tests.xlsx',ub_vec_"&amp;IB138&amp;"','ub_vec_"&amp;IB138&amp;"');"</f>
        <v>xlswrite('G:\Mi unidad\1. PROYECTOS TELLO 2022\SCM SPILL OVERS\outputs\pobreza\bajo_niv_educ\1%\simulacion_2\output_tests.xlsx',ub_vec_86','ub_vec_86');</v>
      </c>
      <c r="IP138">
        <v>86</v>
      </c>
      <c r="IQ138" t="str">
        <f>"xlswrite('G:\Mi unidad\1. PROYECTOS TELLO 2022\SCM SPILL OVERS\outputs\pobreza\bajo_ingreso\1%\simulacion_2\output_tests.xlsx',ub_vec_"&amp;IP138&amp;"','ub_vec_"&amp;IP138&amp;"');"</f>
        <v>xlswrite('G:\Mi unidad\1. PROYECTOS TELLO 2022\SCM SPILL OVERS\outputs\pobreza\bajo_ingreso\1%\simulacion_2\output_tests.xlsx',ub_vec_86','ub_vec_86');</v>
      </c>
      <c r="JB138">
        <v>86</v>
      </c>
      <c r="JC138" t="str">
        <f>"xlswrite('G:\Mi unidad\1. PROYECTOS TELLO 2022\SCM SPILL OVERS\outputs\pobreza\densidad\1%\simulacion_2\output_tests.xlsx',ub_vec_"&amp;JB138&amp;"','ub_vec_"&amp;JB138&amp;"');"</f>
        <v>xlswrite('G:\Mi unidad\1. PROYECTOS TELLO 2022\SCM SPILL OVERS\outputs\pobreza\densidad\1%\simulacion_2\output_tests.xlsx',ub_vec_86','ub_vec_86');</v>
      </c>
      <c r="JN138">
        <v>86</v>
      </c>
      <c r="JO138" t="str">
        <f>"xlswrite('G:\Mi unidad\1. PROYECTOS TELLO 2022\SCM SPILL OVERS\outputs\pobreza\densidad_g\1%\simulacion_2\output_tests.xlsx',ub_vec_"&amp;JN138&amp;"','ub_vec_"&amp;JN138&amp;"');"</f>
        <v>xlswrite('G:\Mi unidad\1. PROYECTOS TELLO 2022\SCM SPILL OVERS\outputs\pobreza\densidad_g\1%\simulacion_2\output_tests.xlsx',ub_vec_86','ub_vec_86');</v>
      </c>
      <c r="JZ138">
        <v>86</v>
      </c>
      <c r="KA138" t="str">
        <f>"xlswrite('G:\Mi unidad\1. PROYECTOS TELLO 2022\SCM SPILL OVERS\outputs\pobreza\distancia_centro_salud\1%\simulacion_2\output_tests.xlsx',ub_vec_"&amp;JZ138&amp;"','ub_vec_"&amp;JZ138&amp;"');"</f>
        <v>xlswrite('G:\Mi unidad\1. PROYECTOS TELLO 2022\SCM SPILL OVERS\outputs\pobreza\distancia_centro_salud\1%\simulacion_2\output_tests.xlsx',ub_vec_86','ub_vec_86');</v>
      </c>
      <c r="KM138">
        <v>86</v>
      </c>
      <c r="KN138" t="str">
        <f>"xlswrite('G:\Mi unidad\1. PROYECTOS TELLO 2022\SCM SPILL OVERS\outputs\pobreza\informalidad\1%\simulacion_2\output_tests.xlsx',ub_vec_"&amp;KM138&amp;"','ub_vec_"&amp;KM138&amp;"');"</f>
        <v>xlswrite('G:\Mi unidad\1. PROYECTOS TELLO 2022\SCM SPILL OVERS\outputs\pobreza\informalidad\1%\simulacion_2\output_tests.xlsx',ub_vec_86','ub_vec_86');</v>
      </c>
      <c r="KZ138">
        <v>86</v>
      </c>
      <c r="LA138" t="str">
        <f>"xlswrite('G:\Mi unidad\1. PROYECTOS TELLO 2022\SCM SPILL OVERS\outputs\pobreza\alimentos\1%\simulacion_2\output_tests.xlsx',ub_vec_"&amp;KZ138&amp;"','ub_vec_"&amp;KZ138&amp;"');"</f>
        <v>xlswrite('G:\Mi unidad\1. PROYECTOS TELLO 2022\SCM SPILL OVERS\outputs\pobreza\alimentos\1%\simulacion_2\output_tests.xlsx',ub_vec_86','ub_vec_86');</v>
      </c>
      <c r="LG138">
        <v>86</v>
      </c>
      <c r="LH138" t="str">
        <f>"xlswrite('G:\Mi unidad\1. PROYECTOS TELLO 2022\SCM SPILL OVERS\outputs\pobreza\jefe_hogar\1%\simulacion_2\output_tests.xlsx',ub_vec_"&amp;LG138&amp;"','ub_vec_"&amp;LG138&amp;"');"</f>
        <v>xlswrite('G:\Mi unidad\1. PROYECTOS TELLO 2022\SCM SPILL OVERS\outputs\pobreza\jefe_hogar\1%\simulacion_2\output_tests.xlsx',ub_vec_86','ub_vec_86');</v>
      </c>
      <c r="LN138">
        <v>86</v>
      </c>
      <c r="LO138" t="str">
        <f>"xlswrite('G:\Mi unidad\1. PROYECTOS TELLO 2022\SCM SPILL OVERS\outputs\pobreza\mujeres\1%\simulacion_2\output_tests.xlsx',ub_vec_"&amp;LN138&amp;"','ub_vec_"&amp;LN138&amp;"');"</f>
        <v>xlswrite('G:\Mi unidad\1. PROYECTOS TELLO 2022\SCM SPILL OVERS\outputs\pobreza\mujeres\1%\simulacion_2\output_tests.xlsx',ub_vec_86','ub_vec_86');</v>
      </c>
      <c r="LZ138">
        <v>86</v>
      </c>
      <c r="MA138" t="str">
        <f>"xlswrite('G:\Mi unidad\1. PROYECTOS TELLO 2022\SCM SPILL OVERS\outputs\pobreza\criminalidad\1%\simulacion_2\output_tests.xlsx',ub_vec_"&amp;LZ138&amp;"','ub_vec_"&amp;LZ138&amp;"');"</f>
        <v>xlswrite('G:\Mi unidad\1. PROYECTOS TELLO 2022\SCM SPILL OVERS\outputs\pobreza\criminalidad\1%\simulacion_2\output_tests.xlsx',ub_vec_86','ub_vec_86');</v>
      </c>
    </row>
    <row r="139" spans="64:339" x14ac:dyDescent="0.3">
      <c r="BL139">
        <v>86</v>
      </c>
      <c r="BM139" s="1" t="str">
        <f>"A_"&amp;BL137&amp;"(:,ind_"&amp;BL137&amp;" == 0) = [];"</f>
        <v>A_86(:,ind_86 == 0) = [];</v>
      </c>
      <c r="BR139">
        <v>86</v>
      </c>
      <c r="BS139" s="1" t="str">
        <f>"ind_"&amp;BR137&amp;" = xlsread('spillover_bajo_niv_educ_"&amp;BR137&amp;".xlsx')"</f>
        <v>ind_86 = xlsread('spillover_bajo_niv_educ_86.xlsx')</v>
      </c>
      <c r="BX139">
        <v>86</v>
      </c>
      <c r="BY139" s="1" t="str">
        <f>"ind_"&amp;BX137&amp;" = xlsread('spillover_bajo_ingreso_"&amp;BX137&amp;".xlsx')"</f>
        <v>ind_86 = xlsread('spillover_bajo_ingreso_86.xlsx')</v>
      </c>
      <c r="CD139">
        <v>86</v>
      </c>
      <c r="CE139" s="1" t="str">
        <f>"ind_"&amp;CD137&amp;" = xlsread('spillover_densidad_"&amp;CD137&amp;".xlsx')"</f>
        <v>ind_86 = xlsread('spillover_densidad_86.xlsx')</v>
      </c>
      <c r="CJ139">
        <v>86</v>
      </c>
      <c r="CK139" s="1" t="str">
        <f>"ind_"&amp;CJ137&amp;" = xlsread('spillover_tiempo_cs_"&amp;CJ137&amp;".xlsx')"</f>
        <v>ind_86 = xlsread('spillover_tiempo_cs_86.xlsx')</v>
      </c>
      <c r="CQ139">
        <v>86</v>
      </c>
      <c r="CR139" t="s">
        <v>327</v>
      </c>
      <c r="CV139">
        <v>86</v>
      </c>
      <c r="CW139" t="s">
        <v>328</v>
      </c>
      <c r="DA139">
        <v>86</v>
      </c>
      <c r="DB139" t="s">
        <v>329</v>
      </c>
      <c r="DF139">
        <v>86</v>
      </c>
      <c r="DG139" t="s">
        <v>330</v>
      </c>
      <c r="EA139">
        <v>65</v>
      </c>
      <c r="EB139" s="3" t="s">
        <v>17</v>
      </c>
      <c r="EZ139" s="1" t="str">
        <f>"xlswrite('G:\Mi unidad\1. PROYECTOS TELLO 2022\SCM SPILL OVERS\outputs\pobreza\distancia_centro_salud\1%\simulacion_2\observado_outputs.xlsx',tratado_"&amp;$A21&amp;","&amp;$A21&amp;")"</f>
        <v>xlswrite('G:\Mi unidad\1. PROYECTOS TELLO 2022\SCM SPILL OVERS\outputs\pobreza\distancia_centro_salud\1%\simulacion_2\observado_outputs.xlsx',tratado_71,71)</v>
      </c>
      <c r="FG139" s="1" t="str">
        <f>"xlswrite('G:\Mi unidad\1. PROYECTOS TELLO 2022\SCM SPILL OVERS\outputs\pobreza\informalidad\1%\simulacion_2\observado_outputs.xlsx',tratado_"&amp;$A21&amp;","&amp;$A21&amp;")"</f>
        <v>xlswrite('G:\Mi unidad\1. PROYECTOS TELLO 2022\SCM SPILL OVERS\outputs\pobreza\informalidad\1%\simulacion_2\observado_outputs.xlsx',tratado_71,71)</v>
      </c>
      <c r="FM139" s="1" t="str">
        <f>"xlswrite('G:\Mi unidad\1. PROYECTOS TELLO 2022\SCM SPILL OVERS\outputs\pobreza\densidad\1%\simulacion_2\observado_outputs.xlsx',tratado_"&amp;$A21&amp;","&amp;$A21&amp;")"</f>
        <v>xlswrite('G:\Mi unidad\1. PROYECTOS TELLO 2022\SCM SPILL OVERS\outputs\pobreza\densidad\1%\simulacion_2\observado_outputs.xlsx',tratado_71,71)</v>
      </c>
      <c r="FT139" s="1" t="str">
        <f>"xlswrite('G:\Mi unidad\1. PROYECTOS TELLO 2022\SCM SPILL OVERS\outputs\pobreza\bajo_niv_educ\1%\simulacion_2\observado_outputs.xlsx',tratado_"&amp;$A21&amp;","&amp;$A21&amp;")"</f>
        <v>xlswrite('G:\Mi unidad\1. PROYECTOS TELLO 2022\SCM SPILL OVERS\outputs\pobreza\bajo_niv_educ\1%\simulacion_2\observado_outputs.xlsx',tratado_71,71)</v>
      </c>
      <c r="FZ139" s="1" t="str">
        <f>"xlswrite('G:\Mi unidad\1. PROYECTOS TELLO 2022\SCM SPILL OVERS\outputs\pobreza\bajo_ingreso\1%\simulacion_2\observado_outputs.xlsx',tratado_"&amp;$A21&amp;","&amp;$A21&amp;")"</f>
        <v>xlswrite('G:\Mi unidad\1. PROYECTOS TELLO 2022\SCM SPILL OVERS\outputs\pobreza\bajo_ingreso\1%\simulacion_2\observado_outputs.xlsx',tratado_71,71)</v>
      </c>
      <c r="GF139" s="1" t="str">
        <f>"xlswrite('G:\Mi unidad\1. PROYECTOS TELLO 2022\SCM SPILL OVERS\outputs\pobreza\densidad_g\1%\simulacion_2\observado_outputs.xlsx',tratado_"&amp;$A21&amp;","&amp;$A21&amp;")"</f>
        <v>xlswrite('G:\Mi unidad\1. PROYECTOS TELLO 2022\SCM SPILL OVERS\outputs\pobreza\densidad_g\1%\simulacion_2\observado_outputs.xlsx',tratado_71,71)</v>
      </c>
      <c r="GN139" s="1" t="str">
        <f>"xlswrite('G:\Mi unidad\1. PROYECTOS TELLO 2022\SCM SPILL OVERS\outputs\pobreza\alimentos\1%\simulacion_2\observado_outputs.xlsx',tratado_"&amp;$A21&amp;","&amp;$A21&amp;");"</f>
        <v>xlswrite('G:\Mi unidad\1. PROYECTOS TELLO 2022\SCM SPILL OVERS\outputs\pobreza\alimentos\1%\simulacion_2\observado_outputs.xlsx',tratado_71,71);</v>
      </c>
      <c r="GU139" s="1" t="str">
        <f>"xlswrite('G:\Mi unidad\1. PROYECTOS TELLO 2022\SCM SPILL OVERS\outputs\pobreza\jefe_hogar\1%\simulacion_2\observado_outputs.xlsx',tratado_"&amp;$A21&amp;","&amp;$A21&amp;");"</f>
        <v>xlswrite('G:\Mi unidad\1. PROYECTOS TELLO 2022\SCM SPILL OVERS\outputs\pobreza\jefe_hogar\1%\simulacion_2\observado_outputs.xlsx',tratado_71,71);</v>
      </c>
      <c r="HA139" s="1" t="str">
        <f>"xlswrite('G:\Mi unidad\1. PROYECTOS TELLO 2022\SCM SPILL OVERS\outputs\pobreza\mujeres\1%\simulacion_2\observado_outputs.xlsx',tratado_"&amp;$A21&amp;","&amp;$A21&amp;");"</f>
        <v>xlswrite('G:\Mi unidad\1. PROYECTOS TELLO 2022\SCM SPILL OVERS\outputs\pobreza\mujeres\1%\simulacion_2\observado_outputs.xlsx',tratado_71,71);</v>
      </c>
      <c r="HG139" s="1" t="str">
        <f>"xlswrite('G:\Mi unidad\1. PROYECTOS TELLO 2022\SCM SPILL OVERS\outputs\pobreza\criminalidad\1%\simulacion_2\observado_outputs.xlsx',tratado_"&amp;$A21&amp;","&amp;$A21&amp;");"</f>
        <v>xlswrite('G:\Mi unidad\1. PROYECTOS TELLO 2022\SCM SPILL OVERS\outputs\pobreza\criminalidad\1%\simulacion_2\observado_outputs.xlsx',tratado_71,71);</v>
      </c>
      <c r="HN139">
        <v>55</v>
      </c>
      <c r="HO139" t="str">
        <f>"lb_vec_"&amp;HN139&amp;" = zeros(1,S);"</f>
        <v>lb_vec_55 = zeros(1,S);</v>
      </c>
      <c r="HU139">
        <v>77</v>
      </c>
      <c r="HV139" t="str">
        <f>"    spillover_test_"&amp;HU139&amp;"(s) = sp_andrews(Y_pre_"&amp;HU139&amp;",pobreza_"&amp;HU139&amp;"(:,T+s),A_"&amp;HU139&amp;",C,d,alpha_sig);"</f>
        <v xml:space="preserve">    spillover_test_77(s) = sp_andrews(Y_pre_77,pobreza_77(:,T+s),A_77,C,d,alpha_sig);</v>
      </c>
      <c r="IB139">
        <v>86</v>
      </c>
      <c r="IC139" t="str">
        <f>"xlswrite('G:\Mi unidad\1. PROYECTOS TELLO 2022\SCM SPILL OVERS\outputs\pobreza\bajo_niv_educ\1%\simulacion_2\output_tests.xlsx',p_value_vec_"&amp;IB139&amp;"','p_value_vec_"&amp;IB139&amp;"');"</f>
        <v>xlswrite('G:\Mi unidad\1. PROYECTOS TELLO 2022\SCM SPILL OVERS\outputs\pobreza\bajo_niv_educ\1%\simulacion_2\output_tests.xlsx',p_value_vec_86','p_value_vec_86');</v>
      </c>
      <c r="IP139">
        <v>86</v>
      </c>
      <c r="IQ139" t="str">
        <f>"xlswrite('G:\Mi unidad\1. PROYECTOS TELLO 2022\SCM SPILL OVERS\outputs\pobreza\bajo_ingreso\1%\simulacion_2\output_tests.xlsx',p_value_vec_"&amp;IP139&amp;"','p_value_vec_"&amp;IP139&amp;"');"</f>
        <v>xlswrite('G:\Mi unidad\1. PROYECTOS TELLO 2022\SCM SPILL OVERS\outputs\pobreza\bajo_ingreso\1%\simulacion_2\output_tests.xlsx',p_value_vec_86','p_value_vec_86');</v>
      </c>
      <c r="JB139">
        <v>86</v>
      </c>
      <c r="JC139" t="str">
        <f>"xlswrite('G:\Mi unidad\1. PROYECTOS TELLO 2022\SCM SPILL OVERS\outputs\pobreza\densidad\1%\simulacion_2\output_tests.xlsx',p_value_vec_"&amp;JB139&amp;"','p_value_vec_"&amp;JB139&amp;"');"</f>
        <v>xlswrite('G:\Mi unidad\1. PROYECTOS TELLO 2022\SCM SPILL OVERS\outputs\pobreza\densidad\1%\simulacion_2\output_tests.xlsx',p_value_vec_86','p_value_vec_86');</v>
      </c>
      <c r="JN139">
        <v>86</v>
      </c>
      <c r="JO139" t="str">
        <f>"xlswrite('G:\Mi unidad\1. PROYECTOS TELLO 2022\SCM SPILL OVERS\outputs\pobreza\densidad_g\1%\simulacion_2\output_tests.xlsx',p_value_vec_"&amp;JN139&amp;"','p_value_vec_"&amp;JN139&amp;"');"</f>
        <v>xlswrite('G:\Mi unidad\1. PROYECTOS TELLO 2022\SCM SPILL OVERS\outputs\pobreza\densidad_g\1%\simulacion_2\output_tests.xlsx',p_value_vec_86','p_value_vec_86');</v>
      </c>
      <c r="JZ139">
        <v>86</v>
      </c>
      <c r="KA139" t="str">
        <f>"xlswrite('G:\Mi unidad\1. PROYECTOS TELLO 2022\SCM SPILL OVERS\outputs\pobreza\distancia_centro_salud\1%\simulacion_2\output_tests.xlsx',p_value_vec_"&amp;JZ139&amp;"','p_value_vec_"&amp;JZ139&amp;"');"</f>
        <v>xlswrite('G:\Mi unidad\1. PROYECTOS TELLO 2022\SCM SPILL OVERS\outputs\pobreza\distancia_centro_salud\1%\simulacion_2\output_tests.xlsx',p_value_vec_86','p_value_vec_86');</v>
      </c>
      <c r="KM139">
        <v>86</v>
      </c>
      <c r="KN139" t="str">
        <f>"xlswrite('G:\Mi unidad\1. PROYECTOS TELLO 2022\SCM SPILL OVERS\outputs\pobreza\informalidad\1%\simulacion_2\output_tests.xlsx',p_value_vec_"&amp;KM139&amp;"','p_value_vec_"&amp;KM139&amp;"');"</f>
        <v>xlswrite('G:\Mi unidad\1. PROYECTOS TELLO 2022\SCM SPILL OVERS\outputs\pobreza\informalidad\1%\simulacion_2\output_tests.xlsx',p_value_vec_86','p_value_vec_86');</v>
      </c>
      <c r="KZ139">
        <v>86</v>
      </c>
      <c r="LA139" t="str">
        <f>"xlswrite('G:\Mi unidad\1. PROYECTOS TELLO 2022\SCM SPILL OVERS\outputs\pobreza\alimentos\1%\simulacion_2\output_tests.xlsx',p_value_vec_"&amp;KZ139&amp;"','p_value_vec_"&amp;KZ139&amp;"');"</f>
        <v>xlswrite('G:\Mi unidad\1. PROYECTOS TELLO 2022\SCM SPILL OVERS\outputs\pobreza\alimentos\1%\simulacion_2\output_tests.xlsx',p_value_vec_86','p_value_vec_86');</v>
      </c>
      <c r="LG139">
        <v>86</v>
      </c>
      <c r="LH139" t="str">
        <f>"xlswrite('G:\Mi unidad\1. PROYECTOS TELLO 2022\SCM SPILL OVERS\outputs\pobreza\jefe_hogar\1%\simulacion_2\output_tests.xlsx',p_value_vec_"&amp;LG139&amp;"','p_value_vec_"&amp;LG139&amp;"');"</f>
        <v>xlswrite('G:\Mi unidad\1. PROYECTOS TELLO 2022\SCM SPILL OVERS\outputs\pobreza\jefe_hogar\1%\simulacion_2\output_tests.xlsx',p_value_vec_86','p_value_vec_86');</v>
      </c>
      <c r="LN139">
        <v>86</v>
      </c>
      <c r="LO139" t="str">
        <f>"xlswrite('G:\Mi unidad\1. PROYECTOS TELLO 2022\SCM SPILL OVERS\outputs\pobreza\mujeres\1%\simulacion_2\output_tests.xlsx',p_value_vec_"&amp;LN139&amp;"','p_value_vec_"&amp;LN139&amp;"');"</f>
        <v>xlswrite('G:\Mi unidad\1. PROYECTOS TELLO 2022\SCM SPILL OVERS\outputs\pobreza\mujeres\1%\simulacion_2\output_tests.xlsx',p_value_vec_86','p_value_vec_86');</v>
      </c>
      <c r="LZ139">
        <v>86</v>
      </c>
      <c r="MA139" t="str">
        <f>"xlswrite('G:\Mi unidad\1. PROYECTOS TELLO 2022\SCM SPILL OVERS\outputs\pobreza\criminalidad\1%\simulacion_2\output_tests.xlsx',p_value_vec_"&amp;LZ139&amp;"','p_value_vec_"&amp;LZ139&amp;"');"</f>
        <v>xlswrite('G:\Mi unidad\1. PROYECTOS TELLO 2022\SCM SPILL OVERS\outputs\pobreza\criminalidad\1%\simulacion_2\output_tests.xlsx',p_value_vec_86','p_value_vec_86');</v>
      </c>
    </row>
    <row r="140" spans="64:339" x14ac:dyDescent="0.3">
      <c r="BL140">
        <v>86</v>
      </c>
      <c r="BR140">
        <v>86</v>
      </c>
      <c r="BS140" s="1" t="str">
        <f>"A_"&amp;BR137&amp;" = eye(N);"</f>
        <v>A_86 = eye(N);</v>
      </c>
      <c r="BX140">
        <v>86</v>
      </c>
      <c r="BY140" s="1" t="str">
        <f>"A_"&amp;BX137&amp;" = eye(N);"</f>
        <v>A_86 = eye(N);</v>
      </c>
      <c r="CD140">
        <v>86</v>
      </c>
      <c r="CE140" s="1" t="str">
        <f>"A_"&amp;CD137&amp;" = eye(N);"</f>
        <v>A_86 = eye(N);</v>
      </c>
      <c r="CJ140">
        <v>86</v>
      </c>
      <c r="CK140" s="1" t="str">
        <f>"A_"&amp;CJ137&amp;" = eye(N);"</f>
        <v>A_86 = eye(N);</v>
      </c>
      <c r="CQ140">
        <v>86</v>
      </c>
      <c r="CR140" t="s">
        <v>331</v>
      </c>
      <c r="CV140">
        <v>86</v>
      </c>
      <c r="CW140" t="s">
        <v>332</v>
      </c>
      <c r="DA140">
        <v>86</v>
      </c>
      <c r="DB140" t="s">
        <v>332</v>
      </c>
      <c r="DF140">
        <v>86</v>
      </c>
      <c r="DG140" t="s">
        <v>332</v>
      </c>
      <c r="EA140">
        <v>65</v>
      </c>
      <c r="EB140" s="1" t="str">
        <f>"Y_Ts_"&amp;EA140&amp;" = Y_"&amp;EA140&amp;"(:,T+s);"</f>
        <v>Y_Ts_65 = Y_65(:,T+s);</v>
      </c>
      <c r="EZ140" s="1" t="str">
        <f>"xlswrite('G:\Mi unidad\1. PROYECTOS TELLO 2022\SCM SPILL OVERS\outputs\pobreza\distancia_centro_salud\1%\simulacion_2\observado_outputs.xlsx',tratado_"&amp;$A22&amp;","&amp;$A22&amp;")"</f>
        <v>xlswrite('G:\Mi unidad\1. PROYECTOS TELLO 2022\SCM SPILL OVERS\outputs\pobreza\distancia_centro_salud\1%\simulacion_2\observado_outputs.xlsx',tratado_75,75)</v>
      </c>
      <c r="FG140" s="1" t="str">
        <f>"xlswrite('G:\Mi unidad\1. PROYECTOS TELLO 2022\SCM SPILL OVERS\outputs\pobreza\informalidad\1%\simulacion_2\observado_outputs.xlsx',tratado_"&amp;$A22&amp;","&amp;$A22&amp;")"</f>
        <v>xlswrite('G:\Mi unidad\1. PROYECTOS TELLO 2022\SCM SPILL OVERS\outputs\pobreza\informalidad\1%\simulacion_2\observado_outputs.xlsx',tratado_75,75)</v>
      </c>
      <c r="FM140" s="1" t="str">
        <f>"xlswrite('G:\Mi unidad\1. PROYECTOS TELLO 2022\SCM SPILL OVERS\outputs\pobreza\densidad\1%\simulacion_2\observado_outputs.xlsx',tratado_"&amp;$A22&amp;","&amp;$A22&amp;")"</f>
        <v>xlswrite('G:\Mi unidad\1. PROYECTOS TELLO 2022\SCM SPILL OVERS\outputs\pobreza\densidad\1%\simulacion_2\observado_outputs.xlsx',tratado_75,75)</v>
      </c>
      <c r="FT140" s="1" t="str">
        <f>"xlswrite('G:\Mi unidad\1. PROYECTOS TELLO 2022\SCM SPILL OVERS\outputs\pobreza\bajo_niv_educ\1%\simulacion_2\observado_outputs.xlsx',tratado_"&amp;$A22&amp;","&amp;$A22&amp;")"</f>
        <v>xlswrite('G:\Mi unidad\1. PROYECTOS TELLO 2022\SCM SPILL OVERS\outputs\pobreza\bajo_niv_educ\1%\simulacion_2\observado_outputs.xlsx',tratado_75,75)</v>
      </c>
      <c r="FZ140" s="1" t="str">
        <f>"xlswrite('G:\Mi unidad\1. PROYECTOS TELLO 2022\SCM SPILL OVERS\outputs\pobreza\bajo_ingreso\1%\simulacion_2\observado_outputs.xlsx',tratado_"&amp;$A22&amp;","&amp;$A22&amp;")"</f>
        <v>xlswrite('G:\Mi unidad\1. PROYECTOS TELLO 2022\SCM SPILL OVERS\outputs\pobreza\bajo_ingreso\1%\simulacion_2\observado_outputs.xlsx',tratado_75,75)</v>
      </c>
      <c r="GF140" s="1" t="str">
        <f>"xlswrite('G:\Mi unidad\1. PROYECTOS TELLO 2022\SCM SPILL OVERS\outputs\pobreza\densidad_g\1%\simulacion_2\observado_outputs.xlsx',tratado_"&amp;$A22&amp;","&amp;$A22&amp;")"</f>
        <v>xlswrite('G:\Mi unidad\1. PROYECTOS TELLO 2022\SCM SPILL OVERS\outputs\pobreza\densidad_g\1%\simulacion_2\observado_outputs.xlsx',tratado_75,75)</v>
      </c>
      <c r="GN140" s="1" t="str">
        <f>"xlswrite('G:\Mi unidad\1. PROYECTOS TELLO 2022\SCM SPILL OVERS\outputs\pobreza\alimentos\1%\simulacion_2\observado_outputs.xlsx',tratado_"&amp;$A22&amp;","&amp;$A22&amp;");"</f>
        <v>xlswrite('G:\Mi unidad\1. PROYECTOS TELLO 2022\SCM SPILL OVERS\outputs\pobreza\alimentos\1%\simulacion_2\observado_outputs.xlsx',tratado_75,75);</v>
      </c>
      <c r="GU140" s="1" t="str">
        <f>"xlswrite('G:\Mi unidad\1. PROYECTOS TELLO 2022\SCM SPILL OVERS\outputs\pobreza\jefe_hogar\1%\simulacion_2\observado_outputs.xlsx',tratado_"&amp;$A22&amp;","&amp;$A22&amp;");"</f>
        <v>xlswrite('G:\Mi unidad\1. PROYECTOS TELLO 2022\SCM SPILL OVERS\outputs\pobreza\jefe_hogar\1%\simulacion_2\observado_outputs.xlsx',tratado_75,75);</v>
      </c>
      <c r="HA140" s="1" t="str">
        <f>"xlswrite('G:\Mi unidad\1. PROYECTOS TELLO 2022\SCM SPILL OVERS\outputs\pobreza\mujeres\1%\simulacion_2\observado_outputs.xlsx',tratado_"&amp;$A22&amp;","&amp;$A22&amp;");"</f>
        <v>xlswrite('G:\Mi unidad\1. PROYECTOS TELLO 2022\SCM SPILL OVERS\outputs\pobreza\mujeres\1%\simulacion_2\observado_outputs.xlsx',tratado_75,75);</v>
      </c>
      <c r="HG140" s="1" t="str">
        <f>"xlswrite('G:\Mi unidad\1. PROYECTOS TELLO 2022\SCM SPILL OVERS\outputs\pobreza\criminalidad\1%\simulacion_2\observado_outputs.xlsx',tratado_"&amp;$A22&amp;","&amp;$A22&amp;");"</f>
        <v>xlswrite('G:\Mi unidad\1. PROYECTOS TELLO 2022\SCM SPILL OVERS\outputs\pobreza\criminalidad\1%\simulacion_2\observado_outputs.xlsx',tratado_75,75);</v>
      </c>
      <c r="HN140">
        <v>55</v>
      </c>
      <c r="HO140" t="str">
        <f>"ub_vec_"&amp;HN140&amp;" = zeros(1,S);"</f>
        <v>ub_vec_55 = zeros(1,S);</v>
      </c>
      <c r="HU140">
        <v>77</v>
      </c>
      <c r="HV140" t="s">
        <v>18</v>
      </c>
      <c r="IB140">
        <v>86</v>
      </c>
      <c r="IC140" t="str">
        <f>"xlswrite('G:\Mi unidad\1. PROYECTOS TELLO 2022\SCM SPILL OVERS\outputs\pobreza\bajo_niv_educ\1%\simulacion_2\output_tests.xlsx',alpha1_hat_vec_"&amp;IB140&amp;"','alpha1_hat_vec_"&amp;IB140&amp;"');"</f>
        <v>xlswrite('G:\Mi unidad\1. PROYECTOS TELLO 2022\SCM SPILL OVERS\outputs\pobreza\bajo_niv_educ\1%\simulacion_2\output_tests.xlsx',alpha1_hat_vec_86','alpha1_hat_vec_86');</v>
      </c>
      <c r="IP140">
        <v>86</v>
      </c>
      <c r="IQ140" t="str">
        <f>"xlswrite('G:\Mi unidad\1. PROYECTOS TELLO 2022\SCM SPILL OVERS\outputs\pobreza\bajo_ingreso\1%\simulacion_2\output_tests.xlsx',alpha1_hat_vec_"&amp;IP140&amp;"','alpha1_hat_vec_"&amp;IP140&amp;"');"</f>
        <v>xlswrite('G:\Mi unidad\1. PROYECTOS TELLO 2022\SCM SPILL OVERS\outputs\pobreza\bajo_ingreso\1%\simulacion_2\output_tests.xlsx',alpha1_hat_vec_86','alpha1_hat_vec_86');</v>
      </c>
      <c r="JB140">
        <v>86</v>
      </c>
      <c r="JC140" t="str">
        <f>"xlswrite('G:\Mi unidad\1. PROYECTOS TELLO 2022\SCM SPILL OVERS\outputs\pobreza\densidad\1%\simulacion_2\output_tests.xlsx',alpha1_hat_vec_"&amp;JB140&amp;"','alpha1_hat_vec_"&amp;JB140&amp;"');"</f>
        <v>xlswrite('G:\Mi unidad\1. PROYECTOS TELLO 2022\SCM SPILL OVERS\outputs\pobreza\densidad\1%\simulacion_2\output_tests.xlsx',alpha1_hat_vec_86','alpha1_hat_vec_86');</v>
      </c>
      <c r="JN140">
        <v>86</v>
      </c>
      <c r="JO140" t="str">
        <f>"xlswrite('G:\Mi unidad\1. PROYECTOS TELLO 2022\SCM SPILL OVERS\outputs\pobreza\densidad_g\1%\simulacion_2\output_tests.xlsx',alpha1_hat_vec_"&amp;JN140&amp;"','alpha1_hat_vec_"&amp;JN140&amp;"');"</f>
        <v>xlswrite('G:\Mi unidad\1. PROYECTOS TELLO 2022\SCM SPILL OVERS\outputs\pobreza\densidad_g\1%\simulacion_2\output_tests.xlsx',alpha1_hat_vec_86','alpha1_hat_vec_86');</v>
      </c>
      <c r="JZ140">
        <v>86</v>
      </c>
      <c r="KA140" t="str">
        <f>"xlswrite('G:\Mi unidad\1. PROYECTOS TELLO 2022\SCM SPILL OVERS\outputs\pobreza\distancia_centro_salud\1%\simulacion_2\output_tests.xlsx',alpha1_hat_vec_"&amp;JZ140&amp;"','alpha1_hat_vec_"&amp;JZ140&amp;"');"</f>
        <v>xlswrite('G:\Mi unidad\1. PROYECTOS TELLO 2022\SCM SPILL OVERS\outputs\pobreza\distancia_centro_salud\1%\simulacion_2\output_tests.xlsx',alpha1_hat_vec_86','alpha1_hat_vec_86');</v>
      </c>
      <c r="KM140">
        <v>86</v>
      </c>
      <c r="KN140" t="str">
        <f>"xlswrite('G:\Mi unidad\1. PROYECTOS TELLO 2022\SCM SPILL OVERS\outputs\pobreza\informalidad\1%\simulacion_2\output_tests.xlsx',alpha1_hat_vec_"&amp;KM140&amp;"','alpha1_hat_vec_"&amp;KM140&amp;"');"</f>
        <v>xlswrite('G:\Mi unidad\1. PROYECTOS TELLO 2022\SCM SPILL OVERS\outputs\pobreza\informalidad\1%\simulacion_2\output_tests.xlsx',alpha1_hat_vec_86','alpha1_hat_vec_86');</v>
      </c>
      <c r="KZ140">
        <v>86</v>
      </c>
      <c r="LA140" t="str">
        <f>"xlswrite('G:\Mi unidad\1. PROYECTOS TELLO 2022\SCM SPILL OVERS\outputs\pobreza\alimentos\1%\simulacion_2\output_tests.xlsx',alpha1_hat_vec_"&amp;KZ140&amp;"','alpha1_hat_vec_"&amp;KZ140&amp;"');"</f>
        <v>xlswrite('G:\Mi unidad\1. PROYECTOS TELLO 2022\SCM SPILL OVERS\outputs\pobreza\alimentos\1%\simulacion_2\output_tests.xlsx',alpha1_hat_vec_86','alpha1_hat_vec_86');</v>
      </c>
      <c r="LG140">
        <v>86</v>
      </c>
      <c r="LH140" t="str">
        <f>"xlswrite('G:\Mi unidad\1. PROYECTOS TELLO 2022\SCM SPILL OVERS\outputs\pobreza\jefe_hogar\1%\simulacion_2\output_tests.xlsx',alpha1_hat_vec_"&amp;LG140&amp;"','alpha1_hat_vec_"&amp;LG140&amp;"');"</f>
        <v>xlswrite('G:\Mi unidad\1. PROYECTOS TELLO 2022\SCM SPILL OVERS\outputs\pobreza\jefe_hogar\1%\simulacion_2\output_tests.xlsx',alpha1_hat_vec_86','alpha1_hat_vec_86');</v>
      </c>
      <c r="LN140">
        <v>86</v>
      </c>
      <c r="LO140" t="str">
        <f>"xlswrite('G:\Mi unidad\1. PROYECTOS TELLO 2022\SCM SPILL OVERS\outputs\pobreza\mujeres\1%\simulacion_2\output_tests.xlsx',alpha1_hat_vec_"&amp;LN140&amp;"','alpha1_hat_vec_"&amp;LN140&amp;"');"</f>
        <v>xlswrite('G:\Mi unidad\1. PROYECTOS TELLO 2022\SCM SPILL OVERS\outputs\pobreza\mujeres\1%\simulacion_2\output_tests.xlsx',alpha1_hat_vec_86','alpha1_hat_vec_86');</v>
      </c>
      <c r="LZ140">
        <v>86</v>
      </c>
      <c r="MA140" t="str">
        <f>"xlswrite('G:\Mi unidad\1. PROYECTOS TELLO 2022\SCM SPILL OVERS\outputs\pobreza\criminalidad\1%\simulacion_2\output_tests.xlsx',alpha1_hat_vec_"&amp;LZ140&amp;"','alpha1_hat_vec_"&amp;LZ140&amp;"');"</f>
        <v>xlswrite('G:\Mi unidad\1. PROYECTOS TELLO 2022\SCM SPILL OVERS\outputs\pobreza\criminalidad\1%\simulacion_2\output_tests.xlsx',alpha1_hat_vec_86','alpha1_hat_vec_86');</v>
      </c>
    </row>
    <row r="141" spans="64:339" x14ac:dyDescent="0.3">
      <c r="BL141">
        <v>86</v>
      </c>
      <c r="BR141">
        <v>86</v>
      </c>
      <c r="BS141" s="1" t="str">
        <f>"A_"&amp;BR137&amp;"(:,ind_"&amp;BR137&amp;" == 0) = [];"</f>
        <v>A_86(:,ind_86 == 0) = [];</v>
      </c>
      <c r="BX141">
        <v>86</v>
      </c>
      <c r="BY141" s="1" t="str">
        <f>"A_"&amp;BX137&amp;"(:,ind_"&amp;BX137&amp;" == 0) = [];"</f>
        <v>A_86(:,ind_86 == 0) = [];</v>
      </c>
      <c r="CD141">
        <v>86</v>
      </c>
      <c r="CE141" s="1" t="str">
        <f>"A_"&amp;CD137&amp;"(:,ind_"&amp;CD137&amp;" == 0) = [];"</f>
        <v>A_86(:,ind_86 == 0) = [];</v>
      </c>
      <c r="CJ141">
        <v>86</v>
      </c>
      <c r="CK141" s="1" t="str">
        <f>"A_"&amp;CJ137&amp;"(:,ind_"&amp;CJ137&amp;" == 0) = [];"</f>
        <v>A_86(:,ind_86 == 0) = [];</v>
      </c>
      <c r="CQ141">
        <v>86</v>
      </c>
      <c r="CR141" t="s">
        <v>332</v>
      </c>
      <c r="CV141">
        <v>86</v>
      </c>
      <c r="CW141" t="s">
        <v>333</v>
      </c>
      <c r="DA141">
        <v>86</v>
      </c>
      <c r="DB141" t="s">
        <v>333</v>
      </c>
      <c r="DF141">
        <v>86</v>
      </c>
      <c r="DG141" t="s">
        <v>333</v>
      </c>
      <c r="EA141">
        <v>65</v>
      </c>
      <c r="EB141" s="1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EZ141" s="1" t="str">
        <f>"xlswrite('G:\Mi unidad\1. PROYECTOS TELLO 2022\SCM SPILL OVERS\outputs\pobreza\distancia_centro_salud\1%\simulacion_2\observado_outputs.xlsx',tratado_"&amp;$A23&amp;","&amp;$A23&amp;")"</f>
        <v>xlswrite('G:\Mi unidad\1. PROYECTOS TELLO 2022\SCM SPILL OVERS\outputs\pobreza\distancia_centro_salud\1%\simulacion_2\observado_outputs.xlsx',tratado_76,76)</v>
      </c>
      <c r="FG141" s="1" t="str">
        <f>"xlswrite('G:\Mi unidad\1. PROYECTOS TELLO 2022\SCM SPILL OVERS\outputs\pobreza\informalidad\1%\simulacion_2\observado_outputs.xlsx',tratado_"&amp;$A23&amp;","&amp;$A23&amp;")"</f>
        <v>xlswrite('G:\Mi unidad\1. PROYECTOS TELLO 2022\SCM SPILL OVERS\outputs\pobreza\informalidad\1%\simulacion_2\observado_outputs.xlsx',tratado_76,76)</v>
      </c>
      <c r="FM141" s="1" t="str">
        <f>"xlswrite('G:\Mi unidad\1. PROYECTOS TELLO 2022\SCM SPILL OVERS\outputs\pobreza\densidad\1%\simulacion_2\observado_outputs.xlsx',tratado_"&amp;$A23&amp;","&amp;$A23&amp;")"</f>
        <v>xlswrite('G:\Mi unidad\1. PROYECTOS TELLO 2022\SCM SPILL OVERS\outputs\pobreza\densidad\1%\simulacion_2\observado_outputs.xlsx',tratado_76,76)</v>
      </c>
      <c r="FT141" s="1" t="str">
        <f>"xlswrite('G:\Mi unidad\1. PROYECTOS TELLO 2022\SCM SPILL OVERS\outputs\pobreza\bajo_niv_educ\1%\simulacion_2\observado_outputs.xlsx',tratado_"&amp;$A23&amp;","&amp;$A23&amp;")"</f>
        <v>xlswrite('G:\Mi unidad\1. PROYECTOS TELLO 2022\SCM SPILL OVERS\outputs\pobreza\bajo_niv_educ\1%\simulacion_2\observado_outputs.xlsx',tratado_76,76)</v>
      </c>
      <c r="FZ141" s="1" t="str">
        <f>"xlswrite('G:\Mi unidad\1. PROYECTOS TELLO 2022\SCM SPILL OVERS\outputs\pobreza\bajo_ingreso\1%\simulacion_2\observado_outputs.xlsx',tratado_"&amp;$A23&amp;","&amp;$A23&amp;")"</f>
        <v>xlswrite('G:\Mi unidad\1. PROYECTOS TELLO 2022\SCM SPILL OVERS\outputs\pobreza\bajo_ingreso\1%\simulacion_2\observado_outputs.xlsx',tratado_76,76)</v>
      </c>
      <c r="GF141" s="1" t="str">
        <f>"xlswrite('G:\Mi unidad\1. PROYECTOS TELLO 2022\SCM SPILL OVERS\outputs\pobreza\densidad_g\1%\simulacion_2\observado_outputs.xlsx',tratado_"&amp;$A23&amp;","&amp;$A23&amp;")"</f>
        <v>xlswrite('G:\Mi unidad\1. PROYECTOS TELLO 2022\SCM SPILL OVERS\outputs\pobreza\densidad_g\1%\simulacion_2\observado_outputs.xlsx',tratado_76,76)</v>
      </c>
      <c r="GN141" s="1" t="str">
        <f>"xlswrite('G:\Mi unidad\1. PROYECTOS TELLO 2022\SCM SPILL OVERS\outputs\pobreza\alimentos\1%\simulacion_2\observado_outputs.xlsx',tratado_"&amp;$A23&amp;","&amp;$A23&amp;");"</f>
        <v>xlswrite('G:\Mi unidad\1. PROYECTOS TELLO 2022\SCM SPILL OVERS\outputs\pobreza\alimentos\1%\simulacion_2\observado_outputs.xlsx',tratado_76,76);</v>
      </c>
      <c r="GU141" s="1" t="str">
        <f>"xlswrite('G:\Mi unidad\1. PROYECTOS TELLO 2022\SCM SPILL OVERS\outputs\pobreza\jefe_hogar\1%\simulacion_2\observado_outputs.xlsx',tratado_"&amp;$A23&amp;","&amp;$A23&amp;");"</f>
        <v>xlswrite('G:\Mi unidad\1. PROYECTOS TELLO 2022\SCM SPILL OVERS\outputs\pobreza\jefe_hogar\1%\simulacion_2\observado_outputs.xlsx',tratado_76,76);</v>
      </c>
      <c r="HA141" s="1" t="str">
        <f>"xlswrite('G:\Mi unidad\1. PROYECTOS TELLO 2022\SCM SPILL OVERS\outputs\pobreza\mujeres\1%\simulacion_2\observado_outputs.xlsx',tratado_"&amp;$A23&amp;","&amp;$A23&amp;");"</f>
        <v>xlswrite('G:\Mi unidad\1. PROYECTOS TELLO 2022\SCM SPILL OVERS\outputs\pobreza\mujeres\1%\simulacion_2\observado_outputs.xlsx',tratado_76,76);</v>
      </c>
      <c r="HG141" s="1" t="str">
        <f>"xlswrite('G:\Mi unidad\1. PROYECTOS TELLO 2022\SCM SPILL OVERS\outputs\pobreza\criminalidad\1%\simulacion_2\observado_outputs.xlsx',tratado_"&amp;$A23&amp;","&amp;$A23&amp;");"</f>
        <v>xlswrite('G:\Mi unidad\1. PROYECTOS TELLO 2022\SCM SPILL OVERS\outputs\pobreza\criminalidad\1%\simulacion_2\observado_outputs.xlsx',tratado_76,76);</v>
      </c>
      <c r="HN141">
        <v>55</v>
      </c>
      <c r="HO141" t="s">
        <v>35</v>
      </c>
      <c r="HU141">
        <v>78</v>
      </c>
      <c r="HV141" t="str">
        <f>"spillover_test_"&amp;HU141&amp;" = zeros(1,S);"</f>
        <v>spillover_test_78 = zeros(1,S);</v>
      </c>
      <c r="IB141">
        <v>86</v>
      </c>
      <c r="IC141" t="str">
        <f>"xlswrite('G:\Mi unidad\1. PROYECTOS TELLO 2022\SCM SPILL OVERS\outputs\pobreza\bajo_niv_educ\1%\simulacion_2\output_tests.xlsx',spillover_test_"&amp;IB141&amp;"','sp_test_"&amp;IB141&amp;"');"</f>
        <v>xlswrite('G:\Mi unidad\1. PROYECTOS TELLO 2022\SCM SPILL OVERS\outputs\pobreza\bajo_niv_educ\1%\simulacion_2\output_tests.xlsx',spillover_test_86','sp_test_86');</v>
      </c>
      <c r="IP141">
        <v>86</v>
      </c>
      <c r="IQ141" t="str">
        <f>"xlswrite('G:\Mi unidad\1. PROYECTOS TELLO 2022\SCM SPILL OVERS\outputs\pobreza\bajo_ingreso\1%\simulacion_2\output_tests.xlsx',spillover_test_"&amp;IP141&amp;"','sp_test_"&amp;IP141&amp;"');"</f>
        <v>xlswrite('G:\Mi unidad\1. PROYECTOS TELLO 2022\SCM SPILL OVERS\outputs\pobreza\bajo_ingreso\1%\simulacion_2\output_tests.xlsx',spillover_test_86','sp_test_86');</v>
      </c>
      <c r="JB141">
        <v>86</v>
      </c>
      <c r="JC141" t="str">
        <f>"xlswrite('G:\Mi unidad\1. PROYECTOS TELLO 2022\SCM SPILL OVERS\outputs\pobreza\densidad\1%\simulacion_2\output_tests.xlsx',spillover_test_"&amp;JB141&amp;"','sp_test_"&amp;JB141&amp;"');"</f>
        <v>xlswrite('G:\Mi unidad\1. PROYECTOS TELLO 2022\SCM SPILL OVERS\outputs\pobreza\densidad\1%\simulacion_2\output_tests.xlsx',spillover_test_86','sp_test_86');</v>
      </c>
      <c r="JN141">
        <v>86</v>
      </c>
      <c r="JO141" t="str">
        <f>"xlswrite('G:\Mi unidad\1. PROYECTOS TELLO 2022\SCM SPILL OVERS\outputs\pobreza\densidad_g\1%\simulacion_2\output_tests.xlsx',spillover_test_"&amp;JN141&amp;"','sp_test_"&amp;JN141&amp;"');"</f>
        <v>xlswrite('G:\Mi unidad\1. PROYECTOS TELLO 2022\SCM SPILL OVERS\outputs\pobreza\densidad_g\1%\simulacion_2\output_tests.xlsx',spillover_test_86','sp_test_86');</v>
      </c>
      <c r="JZ141">
        <v>86</v>
      </c>
      <c r="KA141" t="str">
        <f>"xlswrite('G:\Mi unidad\1. PROYECTOS TELLO 2022\SCM SPILL OVERS\outputs\pobreza\distancia_centro_salud\1%\simulacion_2\output_tests.xlsx',spillover_test_"&amp;JZ141&amp;"','sp_test_"&amp;JZ141&amp;"');"</f>
        <v>xlswrite('G:\Mi unidad\1. PROYECTOS TELLO 2022\SCM SPILL OVERS\outputs\pobreza\distancia_centro_salud\1%\simulacion_2\output_tests.xlsx',spillover_test_86','sp_test_86');</v>
      </c>
      <c r="KM141">
        <v>86</v>
      </c>
      <c r="KN141" t="str">
        <f>"xlswrite('G:\Mi unidad\1. PROYECTOS TELLO 2022\SCM SPILL OVERS\outputs\pobreza\informalidad\1%\simulacion_2\output_tests.xlsx',spillover_test_"&amp;KM141&amp;"','sp_test_"&amp;KM141&amp;"');"</f>
        <v>xlswrite('G:\Mi unidad\1. PROYECTOS TELLO 2022\SCM SPILL OVERS\outputs\pobreza\informalidad\1%\simulacion_2\output_tests.xlsx',spillover_test_86','sp_test_86');</v>
      </c>
      <c r="KZ141">
        <v>86</v>
      </c>
      <c r="LA141" t="str">
        <f>"xlswrite('G:\Mi unidad\1. PROYECTOS TELLO 2022\SCM SPILL OVERS\outputs\pobreza\alimentos\1%\simulacion_2\output_tests.xlsx',spillover_test_"&amp;KZ141&amp;"','sp_test_"&amp;KZ141&amp;"');"</f>
        <v>xlswrite('G:\Mi unidad\1. PROYECTOS TELLO 2022\SCM SPILL OVERS\outputs\pobreza\alimentos\1%\simulacion_2\output_tests.xlsx',spillover_test_86','sp_test_86');</v>
      </c>
      <c r="LG141">
        <v>86</v>
      </c>
      <c r="LH141" t="str">
        <f>"xlswrite('G:\Mi unidad\1. PROYECTOS TELLO 2022\SCM SPILL OVERS\outputs\pobreza\jefe_hogar\1%\simulacion_2\output_tests.xlsx',spillover_test_"&amp;LG141&amp;"','sp_test_"&amp;LG141&amp;"');"</f>
        <v>xlswrite('G:\Mi unidad\1. PROYECTOS TELLO 2022\SCM SPILL OVERS\outputs\pobreza\jefe_hogar\1%\simulacion_2\output_tests.xlsx',spillover_test_86','sp_test_86');</v>
      </c>
      <c r="LN141">
        <v>86</v>
      </c>
      <c r="LO141" t="str">
        <f>"xlswrite('G:\Mi unidad\1. PROYECTOS TELLO 2022\SCM SPILL OVERS\outputs\pobreza\mujeres\1%\simulacion_2\output_tests.xlsx',spillover_test_"&amp;LN141&amp;"','sp_test_"&amp;LN141&amp;"');"</f>
        <v>xlswrite('G:\Mi unidad\1. PROYECTOS TELLO 2022\SCM SPILL OVERS\outputs\pobreza\mujeres\1%\simulacion_2\output_tests.xlsx',spillover_test_86','sp_test_86');</v>
      </c>
      <c r="LZ141">
        <v>86</v>
      </c>
      <c r="MA141" t="str">
        <f>"xlswrite('G:\Mi unidad\1. PROYECTOS TELLO 2022\SCM SPILL OVERS\outputs\pobreza\criminalidad\1%\simulacion_2\output_tests.xlsx',spillover_test_"&amp;LZ141&amp;"','sp_test_"&amp;LZ141&amp;"');"</f>
        <v>xlswrite('G:\Mi unidad\1. PROYECTOS TELLO 2022\SCM SPILL OVERS\outputs\pobreza\criminalidad\1%\simulacion_2\output_tests.xlsx',spillover_test_86','sp_test_86');</v>
      </c>
    </row>
    <row r="142" spans="64:339" x14ac:dyDescent="0.3">
      <c r="BL142">
        <v>87</v>
      </c>
      <c r="BM142" s="1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333</v>
      </c>
      <c r="CV142">
        <v>87</v>
      </c>
      <c r="CW142" t="s">
        <v>334</v>
      </c>
      <c r="DA142">
        <v>87</v>
      </c>
      <c r="DB142" t="s">
        <v>334</v>
      </c>
      <c r="DF142">
        <v>87</v>
      </c>
      <c r="DG142" t="s">
        <v>334</v>
      </c>
      <c r="EA142">
        <v>65</v>
      </c>
      <c r="EB142" s="1" t="str">
        <f>"alpha_hat_"&amp;EA142&amp;" = A_"&amp;EA142&amp;"*gamma_hat_"&amp;EA142&amp;";"</f>
        <v>alpha_hat_65 = A_65*gamma_hat_65;</v>
      </c>
      <c r="EZ142" s="1" t="str">
        <f>"xlswrite('G:\Mi unidad\1. PROYECTOS TELLO 2022\SCM SPILL OVERS\outputs\pobreza\distancia_centro_salud\1%\simulacion_2\observado_outputs.xlsx',tratado_"&amp;$A24&amp;","&amp;$A24&amp;")"</f>
        <v>xlswrite('G:\Mi unidad\1. PROYECTOS TELLO 2022\SCM SPILL OVERS\outputs\pobreza\distancia_centro_salud\1%\simulacion_2\observado_outputs.xlsx',tratado_77,77)</v>
      </c>
      <c r="FG142" s="1" t="str">
        <f>"xlswrite('G:\Mi unidad\1. PROYECTOS TELLO 2022\SCM SPILL OVERS\outputs\pobreza\informalidad\1%\simulacion_2\observado_outputs.xlsx',tratado_"&amp;$A24&amp;","&amp;$A24&amp;")"</f>
        <v>xlswrite('G:\Mi unidad\1. PROYECTOS TELLO 2022\SCM SPILL OVERS\outputs\pobreza\informalidad\1%\simulacion_2\observado_outputs.xlsx',tratado_77,77)</v>
      </c>
      <c r="FM142" s="1" t="str">
        <f>"xlswrite('G:\Mi unidad\1. PROYECTOS TELLO 2022\SCM SPILL OVERS\outputs\pobreza\densidad\1%\simulacion_2\observado_outputs.xlsx',tratado_"&amp;$A24&amp;","&amp;$A24&amp;")"</f>
        <v>xlswrite('G:\Mi unidad\1. PROYECTOS TELLO 2022\SCM SPILL OVERS\outputs\pobreza\densidad\1%\simulacion_2\observado_outputs.xlsx',tratado_77,77)</v>
      </c>
      <c r="FT142" s="1" t="str">
        <f>"xlswrite('G:\Mi unidad\1. PROYECTOS TELLO 2022\SCM SPILL OVERS\outputs\pobreza\bajo_niv_educ\1%\simulacion_2\observado_outputs.xlsx',tratado_"&amp;$A24&amp;","&amp;$A24&amp;")"</f>
        <v>xlswrite('G:\Mi unidad\1. PROYECTOS TELLO 2022\SCM SPILL OVERS\outputs\pobreza\bajo_niv_educ\1%\simulacion_2\observado_outputs.xlsx',tratado_77,77)</v>
      </c>
      <c r="FZ142" s="1" t="str">
        <f>"xlswrite('G:\Mi unidad\1. PROYECTOS TELLO 2022\SCM SPILL OVERS\outputs\pobreza\bajo_ingreso\1%\simulacion_2\observado_outputs.xlsx',tratado_"&amp;$A24&amp;","&amp;$A24&amp;")"</f>
        <v>xlswrite('G:\Mi unidad\1. PROYECTOS TELLO 2022\SCM SPILL OVERS\outputs\pobreza\bajo_ingreso\1%\simulacion_2\observado_outputs.xlsx',tratado_77,77)</v>
      </c>
      <c r="GF142" s="1" t="str">
        <f>"xlswrite('G:\Mi unidad\1. PROYECTOS TELLO 2022\SCM SPILL OVERS\outputs\pobreza\densidad_g\1%\simulacion_2\observado_outputs.xlsx',tratado_"&amp;$A24&amp;","&amp;$A24&amp;")"</f>
        <v>xlswrite('G:\Mi unidad\1. PROYECTOS TELLO 2022\SCM SPILL OVERS\outputs\pobreza\densidad_g\1%\simulacion_2\observado_outputs.xlsx',tratado_77,77)</v>
      </c>
      <c r="GN142" s="1" t="str">
        <f>"xlswrite('G:\Mi unidad\1. PROYECTOS TELLO 2022\SCM SPILL OVERS\outputs\pobreza\alimentos\1%\simulacion_2\observado_outputs.xlsx',tratado_"&amp;$A24&amp;","&amp;$A24&amp;");"</f>
        <v>xlswrite('G:\Mi unidad\1. PROYECTOS TELLO 2022\SCM SPILL OVERS\outputs\pobreza\alimentos\1%\simulacion_2\observado_outputs.xlsx',tratado_77,77);</v>
      </c>
      <c r="GU142" s="1" t="str">
        <f>"xlswrite('G:\Mi unidad\1. PROYECTOS TELLO 2022\SCM SPILL OVERS\outputs\pobreza\jefe_hogar\1%\simulacion_2\observado_outputs.xlsx',tratado_"&amp;$A24&amp;","&amp;$A24&amp;");"</f>
        <v>xlswrite('G:\Mi unidad\1. PROYECTOS TELLO 2022\SCM SPILL OVERS\outputs\pobreza\jefe_hogar\1%\simulacion_2\observado_outputs.xlsx',tratado_77,77);</v>
      </c>
      <c r="HA142" s="1" t="str">
        <f>"xlswrite('G:\Mi unidad\1. PROYECTOS TELLO 2022\SCM SPILL OVERS\outputs\pobreza\mujeres\1%\simulacion_2\observado_outputs.xlsx',tratado_"&amp;$A24&amp;","&amp;$A24&amp;");"</f>
        <v>xlswrite('G:\Mi unidad\1. PROYECTOS TELLO 2022\SCM SPILL OVERS\outputs\pobreza\mujeres\1%\simulacion_2\observado_outputs.xlsx',tratado_77,77);</v>
      </c>
      <c r="HG142" s="1" t="str">
        <f>"xlswrite('G:\Mi unidad\1. PROYECTOS TELLO 2022\SCM SPILL OVERS\outputs\pobreza\criminalidad\1%\simulacion_2\observado_outputs.xlsx',tratado_"&amp;$A24&amp;","&amp;$A24&amp;");"</f>
        <v>xlswrite('G:\Mi unidad\1. PROYECTOS TELLO 2022\SCM SPILL OVERS\outputs\pobreza\criminalidad\1%\simulacion_2\observado_outputs.xlsx',tratado_77,77);</v>
      </c>
      <c r="HN142">
        <v>55</v>
      </c>
      <c r="HO142" t="str">
        <f>"    [p_value_"&amp;HN142&amp; ",lb_"&amp;HN142&amp;",ub_"&amp;HN142&amp;"] = sp_andrews_te(Y_pre_"&amp;HN142&amp;",pobreza_"&amp;HN142&amp;"(:,T+s),A_"&amp;HN142&amp;",C,.05);"</f>
        <v xml:space="preserve">    [p_value_55,lb_55,ub_55] = sp_andrews_te(Y_pre_55,pobreza_55(:,T+s),A_55,C,.05);</v>
      </c>
      <c r="HU142">
        <v>78</v>
      </c>
      <c r="HV142" t="s">
        <v>35</v>
      </c>
      <c r="IB142">
        <v>87</v>
      </c>
      <c r="IC142" t="str">
        <f>"xlswrite('G:\Mi unidad\1. PROYECTOS TELLO 2022\SCM SPILL OVERS\outputs\pobreza\bajo_niv_educ\1%\simulacion_2\output_tests.xlsx',lb_vec_"&amp;IB142&amp;"','lb_vec_"&amp;IB142&amp;"');"</f>
        <v>xlswrite('G:\Mi unidad\1. PROYECTOS TELLO 2022\SCM SPILL OVERS\outputs\pobreza\bajo_niv_educ\1%\simulacion_2\output_tests.xlsx',lb_vec_87','lb_vec_87');</v>
      </c>
      <c r="IP142">
        <v>87</v>
      </c>
      <c r="IQ142" t="str">
        <f>"xlswrite('G:\Mi unidad\1. PROYECTOS TELLO 2022\SCM SPILL OVERS\outputs\pobreza\bajo_ingreso\1%\simulacion_2\output_tests.xlsx',lb_vec_"&amp;IP142&amp;"','lb_vec_"&amp;IP142&amp;"');"</f>
        <v>xlswrite('G:\Mi unidad\1. PROYECTOS TELLO 2022\SCM SPILL OVERS\outputs\pobreza\bajo_ingreso\1%\simulacion_2\output_tests.xlsx',lb_vec_87','lb_vec_87');</v>
      </c>
      <c r="JB142">
        <v>87</v>
      </c>
      <c r="JC142" t="str">
        <f>"xlswrite('G:\Mi unidad\1. PROYECTOS TELLO 2022\SCM SPILL OVERS\outputs\pobreza\densidad\1%\simulacion_2\output_tests.xlsx',lb_vec_"&amp;JB142&amp;"','lb_vec_"&amp;JB142&amp;"');"</f>
        <v>xlswrite('G:\Mi unidad\1. PROYECTOS TELLO 2022\SCM SPILL OVERS\outputs\pobreza\densidad\1%\simulacion_2\output_tests.xlsx',lb_vec_87','lb_vec_87');</v>
      </c>
      <c r="JN142">
        <v>87</v>
      </c>
      <c r="JO142" t="str">
        <f>"xlswrite('G:\Mi unidad\1. PROYECTOS TELLO 2022\SCM SPILL OVERS\outputs\pobreza\densidad_g\1%\simulacion_2\output_tests.xlsx',lb_vec_"&amp;JN142&amp;"','lb_vec_"&amp;JN142&amp;"');"</f>
        <v>xlswrite('G:\Mi unidad\1. PROYECTOS TELLO 2022\SCM SPILL OVERS\outputs\pobreza\densidad_g\1%\simulacion_2\output_tests.xlsx',lb_vec_87','lb_vec_87');</v>
      </c>
      <c r="JZ142">
        <v>87</v>
      </c>
      <c r="KA142" t="str">
        <f>"xlswrite('G:\Mi unidad\1. PROYECTOS TELLO 2022\SCM SPILL OVERS\outputs\pobreza\distancia_centro_salud\1%\simulacion_2\output_tests.xlsx',lb_vec_"&amp;JZ142&amp;"','lb_vec_"&amp;JZ142&amp;"');"</f>
        <v>xlswrite('G:\Mi unidad\1. PROYECTOS TELLO 2022\SCM SPILL OVERS\outputs\pobreza\distancia_centro_salud\1%\simulacion_2\output_tests.xlsx',lb_vec_87','lb_vec_87');</v>
      </c>
      <c r="KM142">
        <v>87</v>
      </c>
      <c r="KN142" t="str">
        <f>"xlswrite('G:\Mi unidad\1. PROYECTOS TELLO 2022\SCM SPILL OVERS\outputs\pobreza\informalidad\1%\simulacion_2\output_tests.xlsx',lb_vec_"&amp;KM142&amp;"','lb_vec_"&amp;KM142&amp;"');"</f>
        <v>xlswrite('G:\Mi unidad\1. PROYECTOS TELLO 2022\SCM SPILL OVERS\outputs\pobreza\informalidad\1%\simulacion_2\output_tests.xlsx',lb_vec_87','lb_vec_87');</v>
      </c>
      <c r="KZ142">
        <v>87</v>
      </c>
      <c r="LA142" t="str">
        <f>"xlswrite('G:\Mi unidad\1. PROYECTOS TELLO 2022\SCM SPILL OVERS\outputs\pobreza\alimentos\1%\simulacion_2\output_tests.xlsx',lb_vec_"&amp;KZ142&amp;"','lb_vec_"&amp;KZ142&amp;"');"</f>
        <v>xlswrite('G:\Mi unidad\1. PROYECTOS TELLO 2022\SCM SPILL OVERS\outputs\pobreza\alimentos\1%\simulacion_2\output_tests.xlsx',lb_vec_87','lb_vec_87');</v>
      </c>
      <c r="LG142">
        <v>87</v>
      </c>
      <c r="LH142" t="str">
        <f>"xlswrite('G:\Mi unidad\1. PROYECTOS TELLO 2022\SCM SPILL OVERS\outputs\pobreza\jefe_hogar\1%\simulacion_2\output_tests.xlsx',lb_vec_"&amp;LG142&amp;"','lb_vec_"&amp;LG142&amp;"');"</f>
        <v>xlswrite('G:\Mi unidad\1. PROYECTOS TELLO 2022\SCM SPILL OVERS\outputs\pobreza\jefe_hogar\1%\simulacion_2\output_tests.xlsx',lb_vec_87','lb_vec_87');</v>
      </c>
      <c r="LN142">
        <v>87</v>
      </c>
      <c r="LO142" t="str">
        <f>"xlswrite('G:\Mi unidad\1. PROYECTOS TELLO 2022\SCM SPILL OVERS\outputs\pobreza\mujeres\1%\simulacion_2\output_tests.xlsx',lb_vec_"&amp;LN142&amp;"','lb_vec_"&amp;LN142&amp;"');"</f>
        <v>xlswrite('G:\Mi unidad\1. PROYECTOS TELLO 2022\SCM SPILL OVERS\outputs\pobreza\mujeres\1%\simulacion_2\output_tests.xlsx',lb_vec_87','lb_vec_87');</v>
      </c>
      <c r="LZ142">
        <v>87</v>
      </c>
      <c r="MA142" t="str">
        <f>"xlswrite('G:\Mi unidad\1. PROYECTOS TELLO 2022\SCM SPILL OVERS\outputs\pobreza\criminalidad\1%\simulacion_2\output_tests.xlsx',lb_vec_"&amp;LZ142&amp;"','lb_vec_"&amp;LZ142&amp;"');"</f>
        <v>xlswrite('G:\Mi unidad\1. PROYECTOS TELLO 2022\SCM SPILL OVERS\outputs\pobreza\criminalidad\1%\simulacion_2\output_tests.xlsx',lb_vec_87','lb_vec_87');</v>
      </c>
    </row>
    <row r="143" spans="64:339" x14ac:dyDescent="0.3">
      <c r="BL143">
        <v>87</v>
      </c>
      <c r="BM143" s="1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334</v>
      </c>
      <c r="CV143">
        <v>87</v>
      </c>
      <c r="CW143" t="s">
        <v>335</v>
      </c>
      <c r="DA143">
        <v>87</v>
      </c>
      <c r="DB143" t="s">
        <v>335</v>
      </c>
      <c r="DF143">
        <v>87</v>
      </c>
      <c r="DG143" t="s">
        <v>335</v>
      </c>
      <c r="EA143">
        <v>65</v>
      </c>
      <c r="EB143" s="1" t="str">
        <f>"alpha1_hat_vec_"&amp;EA143&amp;"(s) = alpha_hat_"&amp;EA143&amp;"(1);"</f>
        <v>alpha1_hat_vec_65(s) = alpha_hat_65(1);</v>
      </c>
      <c r="EZ143" s="1" t="str">
        <f>"xlswrite('G:\Mi unidad\1. PROYECTOS TELLO 2022\SCM SPILL OVERS\outputs\pobreza\distancia_centro_salud\1%\simulacion_2\observado_outputs.xlsx',tratado_"&amp;$A25&amp;","&amp;$A25&amp;")"</f>
        <v>xlswrite('G:\Mi unidad\1. PROYECTOS TELLO 2022\SCM SPILL OVERS\outputs\pobreza\distancia_centro_salud\1%\simulacion_2\observado_outputs.xlsx',tratado_78,78)</v>
      </c>
      <c r="FG143" s="1" t="str">
        <f>"xlswrite('G:\Mi unidad\1. PROYECTOS TELLO 2022\SCM SPILL OVERS\outputs\pobreza\informalidad\1%\simulacion_2\observado_outputs.xlsx',tratado_"&amp;$A25&amp;","&amp;$A25&amp;")"</f>
        <v>xlswrite('G:\Mi unidad\1. PROYECTOS TELLO 2022\SCM SPILL OVERS\outputs\pobreza\informalidad\1%\simulacion_2\observado_outputs.xlsx',tratado_78,78)</v>
      </c>
      <c r="FM143" s="1" t="str">
        <f>"xlswrite('G:\Mi unidad\1. PROYECTOS TELLO 2022\SCM SPILL OVERS\outputs\pobreza\densidad\1%\simulacion_2\observado_outputs.xlsx',tratado_"&amp;$A25&amp;","&amp;$A25&amp;")"</f>
        <v>xlswrite('G:\Mi unidad\1. PROYECTOS TELLO 2022\SCM SPILL OVERS\outputs\pobreza\densidad\1%\simulacion_2\observado_outputs.xlsx',tratado_78,78)</v>
      </c>
      <c r="FT143" s="1" t="str">
        <f>"xlswrite('G:\Mi unidad\1. PROYECTOS TELLO 2022\SCM SPILL OVERS\outputs\pobreza\bajo_niv_educ\1%\simulacion_2\observado_outputs.xlsx',tratado_"&amp;$A25&amp;","&amp;$A25&amp;")"</f>
        <v>xlswrite('G:\Mi unidad\1. PROYECTOS TELLO 2022\SCM SPILL OVERS\outputs\pobreza\bajo_niv_educ\1%\simulacion_2\observado_outputs.xlsx',tratado_78,78)</v>
      </c>
      <c r="FZ143" s="1" t="str">
        <f>"xlswrite('G:\Mi unidad\1. PROYECTOS TELLO 2022\SCM SPILL OVERS\outputs\pobreza\bajo_ingreso\1%\simulacion_2\observado_outputs.xlsx',tratado_"&amp;$A25&amp;","&amp;$A25&amp;")"</f>
        <v>xlswrite('G:\Mi unidad\1. PROYECTOS TELLO 2022\SCM SPILL OVERS\outputs\pobreza\bajo_ingreso\1%\simulacion_2\observado_outputs.xlsx',tratado_78,78)</v>
      </c>
      <c r="GF143" s="1" t="str">
        <f>"xlswrite('G:\Mi unidad\1. PROYECTOS TELLO 2022\SCM SPILL OVERS\outputs\pobreza\densidad_g\1%\simulacion_2\observado_outputs.xlsx',tratado_"&amp;$A25&amp;","&amp;$A25&amp;")"</f>
        <v>xlswrite('G:\Mi unidad\1. PROYECTOS TELLO 2022\SCM SPILL OVERS\outputs\pobreza\densidad_g\1%\simulacion_2\observado_outputs.xlsx',tratado_78,78)</v>
      </c>
      <c r="GN143" s="1" t="str">
        <f>"xlswrite('G:\Mi unidad\1. PROYECTOS TELLO 2022\SCM SPILL OVERS\outputs\pobreza\alimentos\1%\simulacion_2\observado_outputs.xlsx',tratado_"&amp;$A25&amp;","&amp;$A25&amp;");"</f>
        <v>xlswrite('G:\Mi unidad\1. PROYECTOS TELLO 2022\SCM SPILL OVERS\outputs\pobreza\alimentos\1%\simulacion_2\observado_outputs.xlsx',tratado_78,78);</v>
      </c>
      <c r="GU143" s="1" t="str">
        <f>"xlswrite('G:\Mi unidad\1. PROYECTOS TELLO 2022\SCM SPILL OVERS\outputs\pobreza\jefe_hogar\1%\simulacion_2\observado_outputs.xlsx',tratado_"&amp;$A25&amp;","&amp;$A25&amp;");"</f>
        <v>xlswrite('G:\Mi unidad\1. PROYECTOS TELLO 2022\SCM SPILL OVERS\outputs\pobreza\jefe_hogar\1%\simulacion_2\observado_outputs.xlsx',tratado_78,78);</v>
      </c>
      <c r="HA143" s="1" t="str">
        <f>"xlswrite('G:\Mi unidad\1. PROYECTOS TELLO 2022\SCM SPILL OVERS\outputs\pobreza\mujeres\1%\simulacion_2\observado_outputs.xlsx',tratado_"&amp;$A25&amp;","&amp;$A25&amp;");"</f>
        <v>xlswrite('G:\Mi unidad\1. PROYECTOS TELLO 2022\SCM SPILL OVERS\outputs\pobreza\mujeres\1%\simulacion_2\observado_outputs.xlsx',tratado_78,78);</v>
      </c>
      <c r="HG143" s="1" t="str">
        <f>"xlswrite('G:\Mi unidad\1. PROYECTOS TELLO 2022\SCM SPILL OVERS\outputs\pobreza\criminalidad\1%\simulacion_2\observado_outputs.xlsx',tratado_"&amp;$A25&amp;","&amp;$A25&amp;");"</f>
        <v>xlswrite('G:\Mi unidad\1. PROYECTOS TELLO 2022\SCM SPILL OVERS\outputs\pobreza\criminalidad\1%\simulacion_2\observado_outputs.xlsx',tratado_78,78);</v>
      </c>
      <c r="HN143">
        <v>55</v>
      </c>
      <c r="HO143" t="str">
        <f>"    p_value_vec_"&amp;HN143&amp;"(s) = p_value_"&amp;HN143&amp;";"</f>
        <v xml:space="preserve">    p_value_vec_55(s) = p_value_55;</v>
      </c>
      <c r="HU143">
        <v>78</v>
      </c>
      <c r="HV143" t="s">
        <v>36</v>
      </c>
      <c r="IB143">
        <v>87</v>
      </c>
      <c r="IC143" t="str">
        <f>"xlswrite('G:\Mi unidad\1. PROYECTOS TELLO 2022\SCM SPILL OVERS\outputs\pobreza\bajo_niv_educ\1%\simulacion_2\output_tests.xlsx',ub_vec_"&amp;IB143&amp;"','ub_vec_"&amp;IB143&amp;"');"</f>
        <v>xlswrite('G:\Mi unidad\1. PROYECTOS TELLO 2022\SCM SPILL OVERS\outputs\pobreza\bajo_niv_educ\1%\simulacion_2\output_tests.xlsx',ub_vec_87','ub_vec_87');</v>
      </c>
      <c r="IP143">
        <v>87</v>
      </c>
      <c r="IQ143" t="str">
        <f>"xlswrite('G:\Mi unidad\1. PROYECTOS TELLO 2022\SCM SPILL OVERS\outputs\pobreza\bajo_ingreso\1%\simulacion_2\output_tests.xlsx',ub_vec_"&amp;IP143&amp;"','ub_vec_"&amp;IP143&amp;"');"</f>
        <v>xlswrite('G:\Mi unidad\1. PROYECTOS TELLO 2022\SCM SPILL OVERS\outputs\pobreza\bajo_ingreso\1%\simulacion_2\output_tests.xlsx',ub_vec_87','ub_vec_87');</v>
      </c>
      <c r="JB143">
        <v>87</v>
      </c>
      <c r="JC143" t="str">
        <f>"xlswrite('G:\Mi unidad\1. PROYECTOS TELLO 2022\SCM SPILL OVERS\outputs\pobreza\densidad\1%\simulacion_2\output_tests.xlsx',ub_vec_"&amp;JB143&amp;"','ub_vec_"&amp;JB143&amp;"');"</f>
        <v>xlswrite('G:\Mi unidad\1. PROYECTOS TELLO 2022\SCM SPILL OVERS\outputs\pobreza\densidad\1%\simulacion_2\output_tests.xlsx',ub_vec_87','ub_vec_87');</v>
      </c>
      <c r="JN143">
        <v>87</v>
      </c>
      <c r="JO143" t="str">
        <f>"xlswrite('G:\Mi unidad\1. PROYECTOS TELLO 2022\SCM SPILL OVERS\outputs\pobreza\densidad_g\1%\simulacion_2\output_tests.xlsx',ub_vec_"&amp;JN143&amp;"','ub_vec_"&amp;JN143&amp;"');"</f>
        <v>xlswrite('G:\Mi unidad\1. PROYECTOS TELLO 2022\SCM SPILL OVERS\outputs\pobreza\densidad_g\1%\simulacion_2\output_tests.xlsx',ub_vec_87','ub_vec_87');</v>
      </c>
      <c r="JZ143">
        <v>87</v>
      </c>
      <c r="KA143" t="str">
        <f>"xlswrite('G:\Mi unidad\1. PROYECTOS TELLO 2022\SCM SPILL OVERS\outputs\pobreza\distancia_centro_salud\1%\simulacion_2\output_tests.xlsx',ub_vec_"&amp;JZ143&amp;"','ub_vec_"&amp;JZ143&amp;"');"</f>
        <v>xlswrite('G:\Mi unidad\1. PROYECTOS TELLO 2022\SCM SPILL OVERS\outputs\pobreza\distancia_centro_salud\1%\simulacion_2\output_tests.xlsx',ub_vec_87','ub_vec_87');</v>
      </c>
      <c r="KM143">
        <v>87</v>
      </c>
      <c r="KN143" t="str">
        <f>"xlswrite('G:\Mi unidad\1. PROYECTOS TELLO 2022\SCM SPILL OVERS\outputs\pobreza\informalidad\1%\simulacion_2\output_tests.xlsx',ub_vec_"&amp;KM143&amp;"','ub_vec_"&amp;KM143&amp;"');"</f>
        <v>xlswrite('G:\Mi unidad\1. PROYECTOS TELLO 2022\SCM SPILL OVERS\outputs\pobreza\informalidad\1%\simulacion_2\output_tests.xlsx',ub_vec_87','ub_vec_87');</v>
      </c>
      <c r="KZ143">
        <v>87</v>
      </c>
      <c r="LA143" t="str">
        <f>"xlswrite('G:\Mi unidad\1. PROYECTOS TELLO 2022\SCM SPILL OVERS\outputs\pobreza\alimentos\1%\simulacion_2\output_tests.xlsx',ub_vec_"&amp;KZ143&amp;"','ub_vec_"&amp;KZ143&amp;"');"</f>
        <v>xlswrite('G:\Mi unidad\1. PROYECTOS TELLO 2022\SCM SPILL OVERS\outputs\pobreza\alimentos\1%\simulacion_2\output_tests.xlsx',ub_vec_87','ub_vec_87');</v>
      </c>
      <c r="LG143">
        <v>87</v>
      </c>
      <c r="LH143" t="str">
        <f>"xlswrite('G:\Mi unidad\1. PROYECTOS TELLO 2022\SCM SPILL OVERS\outputs\pobreza\jefe_hogar\1%\simulacion_2\output_tests.xlsx',ub_vec_"&amp;LG143&amp;"','ub_vec_"&amp;LG143&amp;"');"</f>
        <v>xlswrite('G:\Mi unidad\1. PROYECTOS TELLO 2022\SCM SPILL OVERS\outputs\pobreza\jefe_hogar\1%\simulacion_2\output_tests.xlsx',ub_vec_87','ub_vec_87');</v>
      </c>
      <c r="LN143">
        <v>87</v>
      </c>
      <c r="LO143" t="str">
        <f>"xlswrite('G:\Mi unidad\1. PROYECTOS TELLO 2022\SCM SPILL OVERS\outputs\pobreza\mujeres\1%\simulacion_2\output_tests.xlsx',ub_vec_"&amp;LN143&amp;"','ub_vec_"&amp;LN143&amp;"');"</f>
        <v>xlswrite('G:\Mi unidad\1. PROYECTOS TELLO 2022\SCM SPILL OVERS\outputs\pobreza\mujeres\1%\simulacion_2\output_tests.xlsx',ub_vec_87','ub_vec_87');</v>
      </c>
      <c r="LZ143">
        <v>87</v>
      </c>
      <c r="MA143" t="str">
        <f>"xlswrite('G:\Mi unidad\1. PROYECTOS TELLO 2022\SCM SPILL OVERS\outputs\pobreza\criminalidad\1%\simulacion_2\output_tests.xlsx',ub_vec_"&amp;LZ143&amp;"','ub_vec_"&amp;LZ143&amp;"');"</f>
        <v>xlswrite('G:\Mi unidad\1. PROYECTOS TELLO 2022\SCM SPILL OVERS\outputs\pobreza\criminalidad\1%\simulacion_2\output_tests.xlsx',ub_vec_87','ub_vec_87');</v>
      </c>
    </row>
    <row r="144" spans="64:339" x14ac:dyDescent="0.3">
      <c r="BL144">
        <v>87</v>
      </c>
      <c r="BM144" s="1" t="str">
        <f>"A_"&amp;BL142&amp;"(:,ind_"&amp;BL142&amp;" == 0) = [];"</f>
        <v>A_87(:,ind_87 == 0) = [];</v>
      </c>
      <c r="BR144">
        <v>87</v>
      </c>
      <c r="BS144" s="1" t="str">
        <f>"ind_"&amp;BR142&amp;" = xlsread('spillover_bajo_niv_educ_"&amp;BR142&amp;".xlsx')"</f>
        <v>ind_87 = xlsread('spillover_bajo_niv_educ_87.xlsx')</v>
      </c>
      <c r="BX144">
        <v>87</v>
      </c>
      <c r="BY144" s="1" t="str">
        <f>"ind_"&amp;BX142&amp;" = xlsread('spillover_bajo_ingreso_"&amp;BX142&amp;".xlsx')"</f>
        <v>ind_87 = xlsread('spillover_bajo_ingreso_87.xlsx')</v>
      </c>
      <c r="CD144">
        <v>87</v>
      </c>
      <c r="CE144" s="1" t="str">
        <f>"ind_"&amp;CD142&amp;" = xlsread('spillover_densidad_"&amp;CD142&amp;".xlsx')"</f>
        <v>ind_87 = xlsread('spillover_densidad_87.xlsx')</v>
      </c>
      <c r="CJ144">
        <v>87</v>
      </c>
      <c r="CK144" s="1" t="str">
        <f>"ind_"&amp;CJ142&amp;" = xlsread('spillover_tiempo_cs_"&amp;CJ142&amp;".xlsx')"</f>
        <v>ind_87 = xlsread('spillover_tiempo_cs_87.xlsx')</v>
      </c>
      <c r="CQ144">
        <v>87</v>
      </c>
      <c r="CR144" t="s">
        <v>335</v>
      </c>
      <c r="CV144">
        <v>87</v>
      </c>
      <c r="CW144" t="s">
        <v>336</v>
      </c>
      <c r="DA144">
        <v>87</v>
      </c>
      <c r="DB144" t="s">
        <v>337</v>
      </c>
      <c r="DF144">
        <v>87</v>
      </c>
      <c r="DG144" t="s">
        <v>338</v>
      </c>
      <c r="EA144">
        <v>65</v>
      </c>
      <c r="EB144" s="1" t="str">
        <f>"synthetic_control_sp_"&amp;EA144&amp;"(T+s) = Y_"&amp;EA144&amp;"(1,T+s)-alpha1_hat_vec_"&amp;EA144&amp;"(s);"</f>
        <v>synthetic_control_sp_65(T+s) = Y_65(1,T+s)-alpha1_hat_vec_65(s);</v>
      </c>
      <c r="EZ144" s="1" t="str">
        <f>"xlswrite('G:\Mi unidad\1. PROYECTOS TELLO 2022\SCM SPILL OVERS\outputs\pobreza\distancia_centro_salud\1%\simulacion_2\observado_outputs.xlsx',tratado_"&amp;$A26&amp;","&amp;$A26&amp;")"</f>
        <v>xlswrite('G:\Mi unidad\1. PROYECTOS TELLO 2022\SCM SPILL OVERS\outputs\pobreza\distancia_centro_salud\1%\simulacion_2\observado_outputs.xlsx',tratado_79,79)</v>
      </c>
      <c r="FG144" s="1" t="str">
        <f>"xlswrite('G:\Mi unidad\1. PROYECTOS TELLO 2022\SCM SPILL OVERS\outputs\pobreza\informalidad\1%\simulacion_2\observado_outputs.xlsx',tratado_"&amp;$A26&amp;","&amp;$A26&amp;")"</f>
        <v>xlswrite('G:\Mi unidad\1. PROYECTOS TELLO 2022\SCM SPILL OVERS\outputs\pobreza\informalidad\1%\simulacion_2\observado_outputs.xlsx',tratado_79,79)</v>
      </c>
      <c r="FM144" s="1" t="str">
        <f>"xlswrite('G:\Mi unidad\1. PROYECTOS TELLO 2022\SCM SPILL OVERS\outputs\pobreza\densidad\1%\simulacion_2\observado_outputs.xlsx',tratado_"&amp;$A26&amp;","&amp;$A26&amp;")"</f>
        <v>xlswrite('G:\Mi unidad\1. PROYECTOS TELLO 2022\SCM SPILL OVERS\outputs\pobreza\densidad\1%\simulacion_2\observado_outputs.xlsx',tratado_79,79)</v>
      </c>
      <c r="FT144" s="1" t="str">
        <f>"xlswrite('G:\Mi unidad\1. PROYECTOS TELLO 2022\SCM SPILL OVERS\outputs\pobreza\bajo_niv_educ\1%\simulacion_2\observado_outputs.xlsx',tratado_"&amp;$A26&amp;","&amp;$A26&amp;")"</f>
        <v>xlswrite('G:\Mi unidad\1. PROYECTOS TELLO 2022\SCM SPILL OVERS\outputs\pobreza\bajo_niv_educ\1%\simulacion_2\observado_outputs.xlsx',tratado_79,79)</v>
      </c>
      <c r="FZ144" s="1" t="str">
        <f>"xlswrite('G:\Mi unidad\1. PROYECTOS TELLO 2022\SCM SPILL OVERS\outputs\pobreza\bajo_ingreso\1%\simulacion_2\observado_outputs.xlsx',tratado_"&amp;$A26&amp;","&amp;$A26&amp;")"</f>
        <v>xlswrite('G:\Mi unidad\1. PROYECTOS TELLO 2022\SCM SPILL OVERS\outputs\pobreza\bajo_ingreso\1%\simulacion_2\observado_outputs.xlsx',tratado_79,79)</v>
      </c>
      <c r="GF144" s="1" t="str">
        <f>"xlswrite('G:\Mi unidad\1. PROYECTOS TELLO 2022\SCM SPILL OVERS\outputs\pobreza\densidad_g\1%\simulacion_2\observado_outputs.xlsx',tratado_"&amp;$A26&amp;","&amp;$A26&amp;")"</f>
        <v>xlswrite('G:\Mi unidad\1. PROYECTOS TELLO 2022\SCM SPILL OVERS\outputs\pobreza\densidad_g\1%\simulacion_2\observado_outputs.xlsx',tratado_79,79)</v>
      </c>
      <c r="GN144" s="1" t="str">
        <f>"xlswrite('G:\Mi unidad\1. PROYECTOS TELLO 2022\SCM SPILL OVERS\outputs\pobreza\alimentos\1%\simulacion_2\observado_outputs.xlsx',tratado_"&amp;$A26&amp;","&amp;$A26&amp;");"</f>
        <v>xlswrite('G:\Mi unidad\1. PROYECTOS TELLO 2022\SCM SPILL OVERS\outputs\pobreza\alimentos\1%\simulacion_2\observado_outputs.xlsx',tratado_79,79);</v>
      </c>
      <c r="GU144" s="1" t="str">
        <f>"xlswrite('G:\Mi unidad\1. PROYECTOS TELLO 2022\SCM SPILL OVERS\outputs\pobreza\jefe_hogar\1%\simulacion_2\observado_outputs.xlsx',tratado_"&amp;$A26&amp;","&amp;$A26&amp;");"</f>
        <v>xlswrite('G:\Mi unidad\1. PROYECTOS TELLO 2022\SCM SPILL OVERS\outputs\pobreza\jefe_hogar\1%\simulacion_2\observado_outputs.xlsx',tratado_79,79);</v>
      </c>
      <c r="HA144" s="1" t="str">
        <f>"xlswrite('G:\Mi unidad\1. PROYECTOS TELLO 2022\SCM SPILL OVERS\outputs\pobreza\mujeres\1%\simulacion_2\observado_outputs.xlsx',tratado_"&amp;$A26&amp;","&amp;$A26&amp;");"</f>
        <v>xlswrite('G:\Mi unidad\1. PROYECTOS TELLO 2022\SCM SPILL OVERS\outputs\pobreza\mujeres\1%\simulacion_2\observado_outputs.xlsx',tratado_79,79);</v>
      </c>
      <c r="HG144" s="1" t="str">
        <f>"xlswrite('G:\Mi unidad\1. PROYECTOS TELLO 2022\SCM SPILL OVERS\outputs\pobreza\criminalidad\1%\simulacion_2\observado_outputs.xlsx',tratado_"&amp;$A26&amp;","&amp;$A26&amp;");"</f>
        <v>xlswrite('G:\Mi unidad\1. PROYECTOS TELLO 2022\SCM SPILL OVERS\outputs\pobreza\criminalidad\1%\simulacion_2\observado_outputs.xlsx',tratado_79,79);</v>
      </c>
      <c r="HN144">
        <v>55</v>
      </c>
      <c r="HO144" t="str">
        <f>"    lb_vec_"&amp;HN144&amp;"(s) = lb_"&amp;HN144&amp;";"</f>
        <v xml:space="preserve">    lb_vec_55(s) = lb_55;</v>
      </c>
      <c r="HU144">
        <v>78</v>
      </c>
      <c r="HV144" t="s">
        <v>37</v>
      </c>
      <c r="IB144">
        <v>87</v>
      </c>
      <c r="IC144" t="str">
        <f>"xlswrite('G:\Mi unidad\1. PROYECTOS TELLO 2022\SCM SPILL OVERS\outputs\pobreza\bajo_niv_educ\1%\simulacion_2\output_tests.xlsx',p_value_vec_"&amp;IB144&amp;"','p_value_vec_"&amp;IB144&amp;"');"</f>
        <v>xlswrite('G:\Mi unidad\1. PROYECTOS TELLO 2022\SCM SPILL OVERS\outputs\pobreza\bajo_niv_educ\1%\simulacion_2\output_tests.xlsx',p_value_vec_87','p_value_vec_87');</v>
      </c>
      <c r="IP144">
        <v>87</v>
      </c>
      <c r="IQ144" t="str">
        <f>"xlswrite('G:\Mi unidad\1. PROYECTOS TELLO 2022\SCM SPILL OVERS\outputs\pobreza\bajo_ingreso\1%\simulacion_2\output_tests.xlsx',p_value_vec_"&amp;IP144&amp;"','p_value_vec_"&amp;IP144&amp;"');"</f>
        <v>xlswrite('G:\Mi unidad\1. PROYECTOS TELLO 2022\SCM SPILL OVERS\outputs\pobreza\bajo_ingreso\1%\simulacion_2\output_tests.xlsx',p_value_vec_87','p_value_vec_87');</v>
      </c>
      <c r="JB144">
        <v>87</v>
      </c>
      <c r="JC144" t="str">
        <f>"xlswrite('G:\Mi unidad\1. PROYECTOS TELLO 2022\SCM SPILL OVERS\outputs\pobreza\densidad\1%\simulacion_2\output_tests.xlsx',p_value_vec_"&amp;JB144&amp;"','p_value_vec_"&amp;JB144&amp;"');"</f>
        <v>xlswrite('G:\Mi unidad\1. PROYECTOS TELLO 2022\SCM SPILL OVERS\outputs\pobreza\densidad\1%\simulacion_2\output_tests.xlsx',p_value_vec_87','p_value_vec_87');</v>
      </c>
      <c r="JN144">
        <v>87</v>
      </c>
      <c r="JO144" t="str">
        <f>"xlswrite('G:\Mi unidad\1. PROYECTOS TELLO 2022\SCM SPILL OVERS\outputs\pobreza\densidad_g\1%\simulacion_2\output_tests.xlsx',p_value_vec_"&amp;JN144&amp;"','p_value_vec_"&amp;JN144&amp;"');"</f>
        <v>xlswrite('G:\Mi unidad\1. PROYECTOS TELLO 2022\SCM SPILL OVERS\outputs\pobreza\densidad_g\1%\simulacion_2\output_tests.xlsx',p_value_vec_87','p_value_vec_87');</v>
      </c>
      <c r="JZ144">
        <v>87</v>
      </c>
      <c r="KA144" t="str">
        <f>"xlswrite('G:\Mi unidad\1. PROYECTOS TELLO 2022\SCM SPILL OVERS\outputs\pobreza\distancia_centro_salud\1%\simulacion_2\output_tests.xlsx',p_value_vec_"&amp;JZ144&amp;"','p_value_vec_"&amp;JZ144&amp;"');"</f>
        <v>xlswrite('G:\Mi unidad\1. PROYECTOS TELLO 2022\SCM SPILL OVERS\outputs\pobreza\distancia_centro_salud\1%\simulacion_2\output_tests.xlsx',p_value_vec_87','p_value_vec_87');</v>
      </c>
      <c r="KM144">
        <v>87</v>
      </c>
      <c r="KN144" t="str">
        <f>"xlswrite('G:\Mi unidad\1. PROYECTOS TELLO 2022\SCM SPILL OVERS\outputs\pobreza\informalidad\1%\simulacion_2\output_tests.xlsx',p_value_vec_"&amp;KM144&amp;"','p_value_vec_"&amp;KM144&amp;"');"</f>
        <v>xlswrite('G:\Mi unidad\1. PROYECTOS TELLO 2022\SCM SPILL OVERS\outputs\pobreza\informalidad\1%\simulacion_2\output_tests.xlsx',p_value_vec_87','p_value_vec_87');</v>
      </c>
      <c r="KZ144">
        <v>87</v>
      </c>
      <c r="LA144" t="str">
        <f>"xlswrite('G:\Mi unidad\1. PROYECTOS TELLO 2022\SCM SPILL OVERS\outputs\pobreza\alimentos\1%\simulacion_2\output_tests.xlsx',p_value_vec_"&amp;KZ144&amp;"','p_value_vec_"&amp;KZ144&amp;"');"</f>
        <v>xlswrite('G:\Mi unidad\1. PROYECTOS TELLO 2022\SCM SPILL OVERS\outputs\pobreza\alimentos\1%\simulacion_2\output_tests.xlsx',p_value_vec_87','p_value_vec_87');</v>
      </c>
      <c r="LG144">
        <v>87</v>
      </c>
      <c r="LH144" t="str">
        <f>"xlswrite('G:\Mi unidad\1. PROYECTOS TELLO 2022\SCM SPILL OVERS\outputs\pobreza\jefe_hogar\1%\simulacion_2\output_tests.xlsx',p_value_vec_"&amp;LG144&amp;"','p_value_vec_"&amp;LG144&amp;"');"</f>
        <v>xlswrite('G:\Mi unidad\1. PROYECTOS TELLO 2022\SCM SPILL OVERS\outputs\pobreza\jefe_hogar\1%\simulacion_2\output_tests.xlsx',p_value_vec_87','p_value_vec_87');</v>
      </c>
      <c r="LN144">
        <v>87</v>
      </c>
      <c r="LO144" t="str">
        <f>"xlswrite('G:\Mi unidad\1. PROYECTOS TELLO 2022\SCM SPILL OVERS\outputs\pobreza\mujeres\1%\simulacion_2\output_tests.xlsx',p_value_vec_"&amp;LN144&amp;"','p_value_vec_"&amp;LN144&amp;"');"</f>
        <v>xlswrite('G:\Mi unidad\1. PROYECTOS TELLO 2022\SCM SPILL OVERS\outputs\pobreza\mujeres\1%\simulacion_2\output_tests.xlsx',p_value_vec_87','p_value_vec_87');</v>
      </c>
      <c r="LZ144">
        <v>87</v>
      </c>
      <c r="MA144" t="str">
        <f>"xlswrite('G:\Mi unidad\1. PROYECTOS TELLO 2022\SCM SPILL OVERS\outputs\pobreza\criminalidad\1%\simulacion_2\output_tests.xlsx',p_value_vec_"&amp;LZ144&amp;"','p_value_vec_"&amp;LZ144&amp;"');"</f>
        <v>xlswrite('G:\Mi unidad\1. PROYECTOS TELLO 2022\SCM SPILL OVERS\outputs\pobreza\criminalidad\1%\simulacion_2\output_tests.xlsx',p_value_vec_87','p_value_vec_87');</v>
      </c>
    </row>
    <row r="145" spans="64:339" x14ac:dyDescent="0.3">
      <c r="BL145">
        <v>87</v>
      </c>
      <c r="BR145">
        <v>87</v>
      </c>
      <c r="BS145" s="1" t="str">
        <f>"A_"&amp;BR142&amp;" = eye(N);"</f>
        <v>A_87 = eye(N);</v>
      </c>
      <c r="BX145">
        <v>87</v>
      </c>
      <c r="BY145" s="1" t="str">
        <f>"A_"&amp;BX142&amp;" = eye(N);"</f>
        <v>A_87 = eye(N);</v>
      </c>
      <c r="CD145">
        <v>87</v>
      </c>
      <c r="CE145" s="1" t="str">
        <f>"A_"&amp;CD142&amp;" = eye(N);"</f>
        <v>A_87 = eye(N);</v>
      </c>
      <c r="CJ145">
        <v>87</v>
      </c>
      <c r="CK145" s="1" t="str">
        <f>"A_"&amp;CJ142&amp;" = eye(N);"</f>
        <v>A_87 = eye(N);</v>
      </c>
      <c r="CQ145">
        <v>87</v>
      </c>
      <c r="CR145" t="s">
        <v>339</v>
      </c>
      <c r="CV145">
        <v>87</v>
      </c>
      <c r="CW145" t="s">
        <v>340</v>
      </c>
      <c r="DA145">
        <v>87</v>
      </c>
      <c r="DB145" t="s">
        <v>340</v>
      </c>
      <c r="DF145">
        <v>87</v>
      </c>
      <c r="DG145" t="s">
        <v>340</v>
      </c>
      <c r="EA145">
        <v>65</v>
      </c>
      <c r="EB145" s="3" t="s">
        <v>18</v>
      </c>
      <c r="EZ145" s="1" t="str">
        <f>"xlswrite('G:\Mi unidad\1. PROYECTOS TELLO 2022\SCM SPILL OVERS\outputs\pobreza\distancia_centro_salud\1%\simulacion_2\observado_outputs.xlsx',tratado_"&amp;$A27&amp;","&amp;$A27&amp;")"</f>
        <v>xlswrite('G:\Mi unidad\1. PROYECTOS TELLO 2022\SCM SPILL OVERS\outputs\pobreza\distancia_centro_salud\1%\simulacion_2\observado_outputs.xlsx',tratado_80,80)</v>
      </c>
      <c r="FG145" s="1" t="str">
        <f>"xlswrite('G:\Mi unidad\1. PROYECTOS TELLO 2022\SCM SPILL OVERS\outputs\pobreza\informalidad\1%\simulacion_2\observado_outputs.xlsx',tratado_"&amp;$A27&amp;","&amp;$A27&amp;")"</f>
        <v>xlswrite('G:\Mi unidad\1. PROYECTOS TELLO 2022\SCM SPILL OVERS\outputs\pobreza\informalidad\1%\simulacion_2\observado_outputs.xlsx',tratado_80,80)</v>
      </c>
      <c r="FM145" s="1" t="str">
        <f>"xlswrite('G:\Mi unidad\1. PROYECTOS TELLO 2022\SCM SPILL OVERS\outputs\pobreza\densidad\1%\simulacion_2\observado_outputs.xlsx',tratado_"&amp;$A27&amp;","&amp;$A27&amp;")"</f>
        <v>xlswrite('G:\Mi unidad\1. PROYECTOS TELLO 2022\SCM SPILL OVERS\outputs\pobreza\densidad\1%\simulacion_2\observado_outputs.xlsx',tratado_80,80)</v>
      </c>
      <c r="FT145" s="1" t="str">
        <f>"xlswrite('G:\Mi unidad\1. PROYECTOS TELLO 2022\SCM SPILL OVERS\outputs\pobreza\bajo_niv_educ\1%\simulacion_2\observado_outputs.xlsx',tratado_"&amp;$A27&amp;","&amp;$A27&amp;")"</f>
        <v>xlswrite('G:\Mi unidad\1. PROYECTOS TELLO 2022\SCM SPILL OVERS\outputs\pobreza\bajo_niv_educ\1%\simulacion_2\observado_outputs.xlsx',tratado_80,80)</v>
      </c>
      <c r="FZ145" s="1" t="str">
        <f>"xlswrite('G:\Mi unidad\1. PROYECTOS TELLO 2022\SCM SPILL OVERS\outputs\pobreza\bajo_ingreso\1%\simulacion_2\observado_outputs.xlsx',tratado_"&amp;$A27&amp;","&amp;$A27&amp;")"</f>
        <v>xlswrite('G:\Mi unidad\1. PROYECTOS TELLO 2022\SCM SPILL OVERS\outputs\pobreza\bajo_ingreso\1%\simulacion_2\observado_outputs.xlsx',tratado_80,80)</v>
      </c>
      <c r="GF145" s="1" t="str">
        <f>"xlswrite('G:\Mi unidad\1. PROYECTOS TELLO 2022\SCM SPILL OVERS\outputs\pobreza\densidad_g\1%\simulacion_2\observado_outputs.xlsx',tratado_"&amp;$A27&amp;","&amp;$A27&amp;")"</f>
        <v>xlswrite('G:\Mi unidad\1. PROYECTOS TELLO 2022\SCM SPILL OVERS\outputs\pobreza\densidad_g\1%\simulacion_2\observado_outputs.xlsx',tratado_80,80)</v>
      </c>
      <c r="GN145" s="1" t="str">
        <f>"xlswrite('G:\Mi unidad\1. PROYECTOS TELLO 2022\SCM SPILL OVERS\outputs\pobreza\alimentos\1%\simulacion_2\observado_outputs.xlsx',tratado_"&amp;$A27&amp;","&amp;$A27&amp;");"</f>
        <v>xlswrite('G:\Mi unidad\1. PROYECTOS TELLO 2022\SCM SPILL OVERS\outputs\pobreza\alimentos\1%\simulacion_2\observado_outputs.xlsx',tratado_80,80);</v>
      </c>
      <c r="GU145" s="1" t="str">
        <f>"xlswrite('G:\Mi unidad\1. PROYECTOS TELLO 2022\SCM SPILL OVERS\outputs\pobreza\jefe_hogar\1%\simulacion_2\observado_outputs.xlsx',tratado_"&amp;$A27&amp;","&amp;$A27&amp;");"</f>
        <v>xlswrite('G:\Mi unidad\1. PROYECTOS TELLO 2022\SCM SPILL OVERS\outputs\pobreza\jefe_hogar\1%\simulacion_2\observado_outputs.xlsx',tratado_80,80);</v>
      </c>
      <c r="HA145" s="1" t="str">
        <f>"xlswrite('G:\Mi unidad\1. PROYECTOS TELLO 2022\SCM SPILL OVERS\outputs\pobreza\mujeres\1%\simulacion_2\observado_outputs.xlsx',tratado_"&amp;$A27&amp;","&amp;$A27&amp;");"</f>
        <v>xlswrite('G:\Mi unidad\1. PROYECTOS TELLO 2022\SCM SPILL OVERS\outputs\pobreza\mujeres\1%\simulacion_2\observado_outputs.xlsx',tratado_80,80);</v>
      </c>
      <c r="HG145" s="1" t="str">
        <f>"xlswrite('G:\Mi unidad\1. PROYECTOS TELLO 2022\SCM SPILL OVERS\outputs\pobreza\criminalidad\1%\simulacion_2\observado_outputs.xlsx',tratado_"&amp;$A27&amp;","&amp;$A27&amp;");"</f>
        <v>xlswrite('G:\Mi unidad\1. PROYECTOS TELLO 2022\SCM SPILL OVERS\outputs\pobreza\criminalidad\1%\simulacion_2\observado_outputs.xlsx',tratado_80,80);</v>
      </c>
      <c r="HN145">
        <v>55</v>
      </c>
      <c r="HO145" t="str">
        <f>"    ub_vec_"&amp;HN145&amp;"(s) = ub_"&amp;HN144&amp;";"</f>
        <v xml:space="preserve">    ub_vec_55(s) = ub_55;</v>
      </c>
      <c r="HU145">
        <v>78</v>
      </c>
      <c r="HV145" t="str">
        <f>"    spillover_test_"&amp;HU145&amp;"(s) = sp_andrews(Y_pre_"&amp;HU145&amp;",pobreza_"&amp;HU145&amp;"(:,T+s),A_"&amp;HU145&amp;",C,d,alpha_sig);"</f>
        <v xml:space="preserve">    spillover_test_78(s) = sp_andrews(Y_pre_78,pobreza_78(:,T+s),A_78,C,d,alpha_sig);</v>
      </c>
      <c r="IB145">
        <v>87</v>
      </c>
      <c r="IC145" t="str">
        <f>"xlswrite('G:\Mi unidad\1. PROYECTOS TELLO 2022\SCM SPILL OVERS\outputs\pobreza\bajo_niv_educ\1%\simulacion_2\output_tests.xlsx',alpha1_hat_vec_"&amp;IB145&amp;"','alpha1_hat_vec_"&amp;IB145&amp;"');"</f>
        <v>xlswrite('G:\Mi unidad\1. PROYECTOS TELLO 2022\SCM SPILL OVERS\outputs\pobreza\bajo_niv_educ\1%\simulacion_2\output_tests.xlsx',alpha1_hat_vec_87','alpha1_hat_vec_87');</v>
      </c>
      <c r="IP145">
        <v>87</v>
      </c>
      <c r="IQ145" t="str">
        <f>"xlswrite('G:\Mi unidad\1. PROYECTOS TELLO 2022\SCM SPILL OVERS\outputs\pobreza\bajo_ingreso\1%\simulacion_2\output_tests.xlsx',alpha1_hat_vec_"&amp;IP145&amp;"','alpha1_hat_vec_"&amp;IP145&amp;"');"</f>
        <v>xlswrite('G:\Mi unidad\1. PROYECTOS TELLO 2022\SCM SPILL OVERS\outputs\pobreza\bajo_ingreso\1%\simulacion_2\output_tests.xlsx',alpha1_hat_vec_87','alpha1_hat_vec_87');</v>
      </c>
      <c r="JB145">
        <v>87</v>
      </c>
      <c r="JC145" t="str">
        <f>"xlswrite('G:\Mi unidad\1. PROYECTOS TELLO 2022\SCM SPILL OVERS\outputs\pobreza\densidad\1%\simulacion_2\output_tests.xlsx',alpha1_hat_vec_"&amp;JB145&amp;"','alpha1_hat_vec_"&amp;JB145&amp;"');"</f>
        <v>xlswrite('G:\Mi unidad\1. PROYECTOS TELLO 2022\SCM SPILL OVERS\outputs\pobreza\densidad\1%\simulacion_2\output_tests.xlsx',alpha1_hat_vec_87','alpha1_hat_vec_87');</v>
      </c>
      <c r="JN145">
        <v>87</v>
      </c>
      <c r="JO145" t="str">
        <f>"xlswrite('G:\Mi unidad\1. PROYECTOS TELLO 2022\SCM SPILL OVERS\outputs\pobreza\densidad_g\1%\simulacion_2\output_tests.xlsx',alpha1_hat_vec_"&amp;JN145&amp;"','alpha1_hat_vec_"&amp;JN145&amp;"');"</f>
        <v>xlswrite('G:\Mi unidad\1. PROYECTOS TELLO 2022\SCM SPILL OVERS\outputs\pobreza\densidad_g\1%\simulacion_2\output_tests.xlsx',alpha1_hat_vec_87','alpha1_hat_vec_87');</v>
      </c>
      <c r="JZ145">
        <v>87</v>
      </c>
      <c r="KA145" t="str">
        <f>"xlswrite('G:\Mi unidad\1. PROYECTOS TELLO 2022\SCM SPILL OVERS\outputs\pobreza\distancia_centro_salud\1%\simulacion_2\output_tests.xlsx',alpha1_hat_vec_"&amp;JZ145&amp;"','alpha1_hat_vec_"&amp;JZ145&amp;"');"</f>
        <v>xlswrite('G:\Mi unidad\1. PROYECTOS TELLO 2022\SCM SPILL OVERS\outputs\pobreza\distancia_centro_salud\1%\simulacion_2\output_tests.xlsx',alpha1_hat_vec_87','alpha1_hat_vec_87');</v>
      </c>
      <c r="KM145">
        <v>87</v>
      </c>
      <c r="KN145" t="str">
        <f>"xlswrite('G:\Mi unidad\1. PROYECTOS TELLO 2022\SCM SPILL OVERS\outputs\pobreza\informalidad\1%\simulacion_2\output_tests.xlsx',alpha1_hat_vec_"&amp;KM145&amp;"','alpha1_hat_vec_"&amp;KM145&amp;"');"</f>
        <v>xlswrite('G:\Mi unidad\1. PROYECTOS TELLO 2022\SCM SPILL OVERS\outputs\pobreza\informalidad\1%\simulacion_2\output_tests.xlsx',alpha1_hat_vec_87','alpha1_hat_vec_87');</v>
      </c>
      <c r="KZ145">
        <v>87</v>
      </c>
      <c r="LA145" t="str">
        <f>"xlswrite('G:\Mi unidad\1. PROYECTOS TELLO 2022\SCM SPILL OVERS\outputs\pobreza\alimentos\1%\simulacion_2\output_tests.xlsx',alpha1_hat_vec_"&amp;KZ145&amp;"','alpha1_hat_vec_"&amp;KZ145&amp;"');"</f>
        <v>xlswrite('G:\Mi unidad\1. PROYECTOS TELLO 2022\SCM SPILL OVERS\outputs\pobreza\alimentos\1%\simulacion_2\output_tests.xlsx',alpha1_hat_vec_87','alpha1_hat_vec_87');</v>
      </c>
      <c r="LG145">
        <v>87</v>
      </c>
      <c r="LH145" t="str">
        <f>"xlswrite('G:\Mi unidad\1. PROYECTOS TELLO 2022\SCM SPILL OVERS\outputs\pobreza\jefe_hogar\1%\simulacion_2\output_tests.xlsx',alpha1_hat_vec_"&amp;LG145&amp;"','alpha1_hat_vec_"&amp;LG145&amp;"');"</f>
        <v>xlswrite('G:\Mi unidad\1. PROYECTOS TELLO 2022\SCM SPILL OVERS\outputs\pobreza\jefe_hogar\1%\simulacion_2\output_tests.xlsx',alpha1_hat_vec_87','alpha1_hat_vec_87');</v>
      </c>
      <c r="LN145">
        <v>87</v>
      </c>
      <c r="LO145" t="str">
        <f>"xlswrite('G:\Mi unidad\1. PROYECTOS TELLO 2022\SCM SPILL OVERS\outputs\pobreza\mujeres\1%\simulacion_2\output_tests.xlsx',alpha1_hat_vec_"&amp;LN145&amp;"','alpha1_hat_vec_"&amp;LN145&amp;"');"</f>
        <v>xlswrite('G:\Mi unidad\1. PROYECTOS TELLO 2022\SCM SPILL OVERS\outputs\pobreza\mujeres\1%\simulacion_2\output_tests.xlsx',alpha1_hat_vec_87','alpha1_hat_vec_87');</v>
      </c>
      <c r="LZ145">
        <v>87</v>
      </c>
      <c r="MA145" t="str">
        <f>"xlswrite('G:\Mi unidad\1. PROYECTOS TELLO 2022\SCM SPILL OVERS\outputs\pobreza\criminalidad\1%\simulacion_2\output_tests.xlsx',alpha1_hat_vec_"&amp;LZ145&amp;"','alpha1_hat_vec_"&amp;LZ145&amp;"');"</f>
        <v>xlswrite('G:\Mi unidad\1. PROYECTOS TELLO 2022\SCM SPILL OVERS\outputs\pobreza\criminalidad\1%\simulacion_2\output_tests.xlsx',alpha1_hat_vec_87','alpha1_hat_vec_87');</v>
      </c>
    </row>
    <row r="146" spans="64:339" x14ac:dyDescent="0.3">
      <c r="BL146">
        <v>87</v>
      </c>
      <c r="BR146">
        <v>87</v>
      </c>
      <c r="BS146" s="1" t="str">
        <f>"A_"&amp;BR142&amp;"(:,ind_"&amp;BR142&amp;" == 0) = [];"</f>
        <v>A_87(:,ind_87 == 0) = [];</v>
      </c>
      <c r="BX146">
        <v>87</v>
      </c>
      <c r="BY146" s="1" t="str">
        <f>"A_"&amp;BX142&amp;"(:,ind_"&amp;BX142&amp;" == 0) = [];"</f>
        <v>A_87(:,ind_87 == 0) = [];</v>
      </c>
      <c r="CD146">
        <v>87</v>
      </c>
      <c r="CE146" s="1" t="str">
        <f>"A_"&amp;CD142&amp;"(:,ind_"&amp;CD142&amp;" == 0) = [];"</f>
        <v>A_87(:,ind_87 == 0) = [];</v>
      </c>
      <c r="CJ146">
        <v>87</v>
      </c>
      <c r="CK146" s="1" t="str">
        <f>"A_"&amp;CJ142&amp;"(:,ind_"&amp;CJ142&amp;" == 0) = [];"</f>
        <v>A_87(:,ind_87 == 0) = [];</v>
      </c>
      <c r="CQ146">
        <v>87</v>
      </c>
      <c r="CR146" t="s">
        <v>340</v>
      </c>
      <c r="CV146">
        <v>87</v>
      </c>
      <c r="CW146" t="s">
        <v>341</v>
      </c>
      <c r="DA146">
        <v>87</v>
      </c>
      <c r="DB146" t="s">
        <v>341</v>
      </c>
      <c r="DF146">
        <v>87</v>
      </c>
      <c r="DG146" t="s">
        <v>341</v>
      </c>
      <c r="EA146">
        <v>66</v>
      </c>
      <c r="EB146" s="3" t="str">
        <f>"%PROVINCIA "&amp;EA146</f>
        <v>%PROVINCIA 66</v>
      </c>
      <c r="EZ146" s="1" t="str">
        <f>"xlswrite('G:\Mi unidad\1. PROYECTOS TELLO 2022\SCM SPILL OVERS\outputs\pobreza\distancia_centro_salud\1%\simulacion_2\observado_outputs.xlsx',tratado_"&amp;$A28&amp;","&amp;$A28&amp;")"</f>
        <v>xlswrite('G:\Mi unidad\1. PROYECTOS TELLO 2022\SCM SPILL OVERS\outputs\pobreza\distancia_centro_salud\1%\simulacion_2\observado_outputs.xlsx',tratado_84,84)</v>
      </c>
      <c r="FG146" s="1" t="str">
        <f>"xlswrite('G:\Mi unidad\1. PROYECTOS TELLO 2022\SCM SPILL OVERS\outputs\pobreza\informalidad\1%\simulacion_2\observado_outputs.xlsx',tratado_"&amp;$A28&amp;","&amp;$A28&amp;")"</f>
        <v>xlswrite('G:\Mi unidad\1. PROYECTOS TELLO 2022\SCM SPILL OVERS\outputs\pobreza\informalidad\1%\simulacion_2\observado_outputs.xlsx',tratado_84,84)</v>
      </c>
      <c r="FM146" s="1" t="str">
        <f>"xlswrite('G:\Mi unidad\1. PROYECTOS TELLO 2022\SCM SPILL OVERS\outputs\pobreza\densidad\1%\simulacion_2\observado_outputs.xlsx',tratado_"&amp;$A28&amp;","&amp;$A28&amp;")"</f>
        <v>xlswrite('G:\Mi unidad\1. PROYECTOS TELLO 2022\SCM SPILL OVERS\outputs\pobreza\densidad\1%\simulacion_2\observado_outputs.xlsx',tratado_84,84)</v>
      </c>
      <c r="FT146" s="1" t="str">
        <f>"xlswrite('G:\Mi unidad\1. PROYECTOS TELLO 2022\SCM SPILL OVERS\outputs\pobreza\bajo_niv_educ\1%\simulacion_2\observado_outputs.xlsx',tratado_"&amp;$A28&amp;","&amp;$A28&amp;")"</f>
        <v>xlswrite('G:\Mi unidad\1. PROYECTOS TELLO 2022\SCM SPILL OVERS\outputs\pobreza\bajo_niv_educ\1%\simulacion_2\observado_outputs.xlsx',tratado_84,84)</v>
      </c>
      <c r="FZ146" s="1" t="str">
        <f>"xlswrite('G:\Mi unidad\1. PROYECTOS TELLO 2022\SCM SPILL OVERS\outputs\pobreza\bajo_ingreso\1%\simulacion_2\observado_outputs.xlsx',tratado_"&amp;$A28&amp;","&amp;$A28&amp;")"</f>
        <v>xlswrite('G:\Mi unidad\1. PROYECTOS TELLO 2022\SCM SPILL OVERS\outputs\pobreza\bajo_ingreso\1%\simulacion_2\observado_outputs.xlsx',tratado_84,84)</v>
      </c>
      <c r="GF146" s="1" t="str">
        <f>"xlswrite('G:\Mi unidad\1. PROYECTOS TELLO 2022\SCM SPILL OVERS\outputs\pobreza\densidad_g\1%\simulacion_2\observado_outputs.xlsx',tratado_"&amp;$A28&amp;","&amp;$A28&amp;")"</f>
        <v>xlswrite('G:\Mi unidad\1. PROYECTOS TELLO 2022\SCM SPILL OVERS\outputs\pobreza\densidad_g\1%\simulacion_2\observado_outputs.xlsx',tratado_84,84)</v>
      </c>
      <c r="GN146" s="1" t="str">
        <f>"xlswrite('G:\Mi unidad\1. PROYECTOS TELLO 2022\SCM SPILL OVERS\outputs\pobreza\alimentos\1%\simulacion_2\observado_outputs.xlsx',tratado_"&amp;$A28&amp;","&amp;$A28&amp;");"</f>
        <v>xlswrite('G:\Mi unidad\1. PROYECTOS TELLO 2022\SCM SPILL OVERS\outputs\pobreza\alimentos\1%\simulacion_2\observado_outputs.xlsx',tratado_84,84);</v>
      </c>
      <c r="GU146" s="1" t="str">
        <f>"xlswrite('G:\Mi unidad\1. PROYECTOS TELLO 2022\SCM SPILL OVERS\outputs\pobreza\jefe_hogar\1%\simulacion_2\observado_outputs.xlsx',tratado_"&amp;$A28&amp;","&amp;$A28&amp;");"</f>
        <v>xlswrite('G:\Mi unidad\1. PROYECTOS TELLO 2022\SCM SPILL OVERS\outputs\pobreza\jefe_hogar\1%\simulacion_2\observado_outputs.xlsx',tratado_84,84);</v>
      </c>
      <c r="HA146" s="1" t="str">
        <f>"xlswrite('G:\Mi unidad\1. PROYECTOS TELLO 2022\SCM SPILL OVERS\outputs\pobreza\mujeres\1%\simulacion_2\observado_outputs.xlsx',tratado_"&amp;$A28&amp;","&amp;$A28&amp;");"</f>
        <v>xlswrite('G:\Mi unidad\1. PROYECTOS TELLO 2022\SCM SPILL OVERS\outputs\pobreza\mujeres\1%\simulacion_2\observado_outputs.xlsx',tratado_84,84);</v>
      </c>
      <c r="HG146" s="1" t="str">
        <f>"xlswrite('G:\Mi unidad\1. PROYECTOS TELLO 2022\SCM SPILL OVERS\outputs\pobreza\criminalidad\1%\simulacion_2\observado_outputs.xlsx',tratado_"&amp;$A28&amp;","&amp;$A28&amp;");"</f>
        <v>xlswrite('G:\Mi unidad\1. PROYECTOS TELLO 2022\SCM SPILL OVERS\outputs\pobreza\criminalidad\1%\simulacion_2\observado_outputs.xlsx',tratado_84,84);</v>
      </c>
      <c r="HN146">
        <v>55</v>
      </c>
      <c r="HO146" t="s">
        <v>18</v>
      </c>
      <c r="HU146">
        <v>78</v>
      </c>
      <c r="HV146" t="s">
        <v>18</v>
      </c>
      <c r="IB146">
        <v>87</v>
      </c>
      <c r="IC146" t="str">
        <f>"xlswrite('G:\Mi unidad\1. PROYECTOS TELLO 2022\SCM SPILL OVERS\outputs\pobreza\bajo_niv_educ\1%\simulacion_2\output_tests.xlsx',spillover_test_"&amp;IB146&amp;"','sp_test_"&amp;IB146&amp;"');"</f>
        <v>xlswrite('G:\Mi unidad\1. PROYECTOS TELLO 2022\SCM SPILL OVERS\outputs\pobreza\bajo_niv_educ\1%\simulacion_2\output_tests.xlsx',spillover_test_87','sp_test_87');</v>
      </c>
      <c r="IP146">
        <v>87</v>
      </c>
      <c r="IQ146" t="str">
        <f>"xlswrite('G:\Mi unidad\1. PROYECTOS TELLO 2022\SCM SPILL OVERS\outputs\pobreza\bajo_ingreso\1%\simulacion_2\output_tests.xlsx',spillover_test_"&amp;IP146&amp;"','sp_test_"&amp;IP146&amp;"');"</f>
        <v>xlswrite('G:\Mi unidad\1. PROYECTOS TELLO 2022\SCM SPILL OVERS\outputs\pobreza\bajo_ingreso\1%\simulacion_2\output_tests.xlsx',spillover_test_87','sp_test_87');</v>
      </c>
      <c r="JB146">
        <v>87</v>
      </c>
      <c r="JC146" t="str">
        <f>"xlswrite('G:\Mi unidad\1. PROYECTOS TELLO 2022\SCM SPILL OVERS\outputs\pobreza\densidad\1%\simulacion_2\output_tests.xlsx',spillover_test_"&amp;JB146&amp;"','sp_test_"&amp;JB146&amp;"');"</f>
        <v>xlswrite('G:\Mi unidad\1. PROYECTOS TELLO 2022\SCM SPILL OVERS\outputs\pobreza\densidad\1%\simulacion_2\output_tests.xlsx',spillover_test_87','sp_test_87');</v>
      </c>
      <c r="JN146">
        <v>87</v>
      </c>
      <c r="JO146" t="str">
        <f>"xlswrite('G:\Mi unidad\1. PROYECTOS TELLO 2022\SCM SPILL OVERS\outputs\pobreza\densidad_g\1%\simulacion_2\output_tests.xlsx',spillover_test_"&amp;JN146&amp;"','sp_test_"&amp;JN146&amp;"');"</f>
        <v>xlswrite('G:\Mi unidad\1. PROYECTOS TELLO 2022\SCM SPILL OVERS\outputs\pobreza\densidad_g\1%\simulacion_2\output_tests.xlsx',spillover_test_87','sp_test_87');</v>
      </c>
      <c r="JZ146">
        <v>87</v>
      </c>
      <c r="KA146" t="str">
        <f>"xlswrite('G:\Mi unidad\1. PROYECTOS TELLO 2022\SCM SPILL OVERS\outputs\pobreza\distancia_centro_salud\1%\simulacion_2\output_tests.xlsx',spillover_test_"&amp;JZ146&amp;"','sp_test_"&amp;JZ146&amp;"');"</f>
        <v>xlswrite('G:\Mi unidad\1. PROYECTOS TELLO 2022\SCM SPILL OVERS\outputs\pobreza\distancia_centro_salud\1%\simulacion_2\output_tests.xlsx',spillover_test_87','sp_test_87');</v>
      </c>
      <c r="KM146">
        <v>87</v>
      </c>
      <c r="KN146" t="str">
        <f>"xlswrite('G:\Mi unidad\1. PROYECTOS TELLO 2022\SCM SPILL OVERS\outputs\pobreza\informalidad\1%\simulacion_2\output_tests.xlsx',spillover_test_"&amp;KM146&amp;"','sp_test_"&amp;KM146&amp;"');"</f>
        <v>xlswrite('G:\Mi unidad\1. PROYECTOS TELLO 2022\SCM SPILL OVERS\outputs\pobreza\informalidad\1%\simulacion_2\output_tests.xlsx',spillover_test_87','sp_test_87');</v>
      </c>
      <c r="KZ146">
        <v>87</v>
      </c>
      <c r="LA146" t="str">
        <f>"xlswrite('G:\Mi unidad\1. PROYECTOS TELLO 2022\SCM SPILL OVERS\outputs\pobreza\alimentos\1%\simulacion_2\output_tests.xlsx',spillover_test_"&amp;KZ146&amp;"','sp_test_"&amp;KZ146&amp;"');"</f>
        <v>xlswrite('G:\Mi unidad\1. PROYECTOS TELLO 2022\SCM SPILL OVERS\outputs\pobreza\alimentos\1%\simulacion_2\output_tests.xlsx',spillover_test_87','sp_test_87');</v>
      </c>
      <c r="LG146">
        <v>87</v>
      </c>
      <c r="LH146" t="str">
        <f>"xlswrite('G:\Mi unidad\1. PROYECTOS TELLO 2022\SCM SPILL OVERS\outputs\pobreza\jefe_hogar\1%\simulacion_2\output_tests.xlsx',spillover_test_"&amp;LG146&amp;"','sp_test_"&amp;LG146&amp;"');"</f>
        <v>xlswrite('G:\Mi unidad\1. PROYECTOS TELLO 2022\SCM SPILL OVERS\outputs\pobreza\jefe_hogar\1%\simulacion_2\output_tests.xlsx',spillover_test_87','sp_test_87');</v>
      </c>
      <c r="LN146">
        <v>87</v>
      </c>
      <c r="LO146" t="str">
        <f>"xlswrite('G:\Mi unidad\1. PROYECTOS TELLO 2022\SCM SPILL OVERS\outputs\pobreza\mujeres\1%\simulacion_2\output_tests.xlsx',spillover_test_"&amp;LN146&amp;"','sp_test_"&amp;LN146&amp;"');"</f>
        <v>xlswrite('G:\Mi unidad\1. PROYECTOS TELLO 2022\SCM SPILL OVERS\outputs\pobreza\mujeres\1%\simulacion_2\output_tests.xlsx',spillover_test_87','sp_test_87');</v>
      </c>
      <c r="LZ146">
        <v>87</v>
      </c>
      <c r="MA146" t="str">
        <f>"xlswrite('G:\Mi unidad\1. PROYECTOS TELLO 2022\SCM SPILL OVERS\outputs\pobreza\criminalidad\1%\simulacion_2\output_tests.xlsx',spillover_test_"&amp;LZ146&amp;"','sp_test_"&amp;LZ146&amp;"');"</f>
        <v>xlswrite('G:\Mi unidad\1. PROYECTOS TELLO 2022\SCM SPILL OVERS\outputs\pobreza\criminalidad\1%\simulacion_2\output_tests.xlsx',spillover_test_87','sp_test_87');</v>
      </c>
    </row>
    <row r="147" spans="64:339" x14ac:dyDescent="0.3">
      <c r="BL147">
        <v>88</v>
      </c>
      <c r="BM147" s="1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341</v>
      </c>
      <c r="CV147">
        <v>88</v>
      </c>
      <c r="CW147" t="s">
        <v>342</v>
      </c>
      <c r="DA147">
        <v>88</v>
      </c>
      <c r="DB147" t="s">
        <v>342</v>
      </c>
      <c r="DF147">
        <v>88</v>
      </c>
      <c r="DG147" t="s">
        <v>342</v>
      </c>
      <c r="EA147">
        <v>66</v>
      </c>
      <c r="EB147" s="3" t="s">
        <v>17</v>
      </c>
      <c r="EZ147" s="1" t="str">
        <f>"xlswrite('G:\Mi unidad\1. PROYECTOS TELLO 2022\SCM SPILL OVERS\outputs\pobreza\distancia_centro_salud\1%\simulacion_2\observado_outputs.xlsx',tratado_"&amp;$A29&amp;","&amp;$A29&amp;")"</f>
        <v>xlswrite('G:\Mi unidad\1. PROYECTOS TELLO 2022\SCM SPILL OVERS\outputs\pobreza\distancia_centro_salud\1%\simulacion_2\observado_outputs.xlsx',tratado_86,86)</v>
      </c>
      <c r="FG147" s="1" t="str">
        <f>"xlswrite('G:\Mi unidad\1. PROYECTOS TELLO 2022\SCM SPILL OVERS\outputs\pobreza\informalidad\1%\simulacion_2\observado_outputs.xlsx',tratado_"&amp;$A29&amp;","&amp;$A29&amp;")"</f>
        <v>xlswrite('G:\Mi unidad\1. PROYECTOS TELLO 2022\SCM SPILL OVERS\outputs\pobreza\informalidad\1%\simulacion_2\observado_outputs.xlsx',tratado_86,86)</v>
      </c>
      <c r="FM147" s="1" t="str">
        <f>"xlswrite('G:\Mi unidad\1. PROYECTOS TELLO 2022\SCM SPILL OVERS\outputs\pobreza\densidad\1%\simulacion_2\observado_outputs.xlsx',tratado_"&amp;$A29&amp;","&amp;$A29&amp;")"</f>
        <v>xlswrite('G:\Mi unidad\1. PROYECTOS TELLO 2022\SCM SPILL OVERS\outputs\pobreza\densidad\1%\simulacion_2\observado_outputs.xlsx',tratado_86,86)</v>
      </c>
      <c r="FT147" s="1" t="str">
        <f>"xlswrite('G:\Mi unidad\1. PROYECTOS TELLO 2022\SCM SPILL OVERS\outputs\pobreza\bajo_niv_educ\1%\simulacion_2\observado_outputs.xlsx',tratado_"&amp;$A29&amp;","&amp;$A29&amp;")"</f>
        <v>xlswrite('G:\Mi unidad\1. PROYECTOS TELLO 2022\SCM SPILL OVERS\outputs\pobreza\bajo_niv_educ\1%\simulacion_2\observado_outputs.xlsx',tratado_86,86)</v>
      </c>
      <c r="FZ147" s="1" t="str">
        <f>"xlswrite('G:\Mi unidad\1. PROYECTOS TELLO 2022\SCM SPILL OVERS\outputs\pobreza\bajo_ingreso\1%\simulacion_2\observado_outputs.xlsx',tratado_"&amp;$A29&amp;","&amp;$A29&amp;")"</f>
        <v>xlswrite('G:\Mi unidad\1. PROYECTOS TELLO 2022\SCM SPILL OVERS\outputs\pobreza\bajo_ingreso\1%\simulacion_2\observado_outputs.xlsx',tratado_86,86)</v>
      </c>
      <c r="GF147" s="1" t="str">
        <f>"xlswrite('G:\Mi unidad\1. PROYECTOS TELLO 2022\SCM SPILL OVERS\outputs\pobreza\densidad_g\1%\simulacion_2\observado_outputs.xlsx',tratado_"&amp;$A29&amp;","&amp;$A29&amp;")"</f>
        <v>xlswrite('G:\Mi unidad\1. PROYECTOS TELLO 2022\SCM SPILL OVERS\outputs\pobreza\densidad_g\1%\simulacion_2\observado_outputs.xlsx',tratado_86,86)</v>
      </c>
      <c r="GN147" s="1" t="str">
        <f>"xlswrite('G:\Mi unidad\1. PROYECTOS TELLO 2022\SCM SPILL OVERS\outputs\pobreza\alimentos\1%\simulacion_2\observado_outputs.xlsx',tratado_"&amp;$A29&amp;","&amp;$A29&amp;");"</f>
        <v>xlswrite('G:\Mi unidad\1. PROYECTOS TELLO 2022\SCM SPILL OVERS\outputs\pobreza\alimentos\1%\simulacion_2\observado_outputs.xlsx',tratado_86,86);</v>
      </c>
      <c r="GU147" s="1" t="str">
        <f>"xlswrite('G:\Mi unidad\1. PROYECTOS TELLO 2022\SCM SPILL OVERS\outputs\pobreza\jefe_hogar\1%\simulacion_2\observado_outputs.xlsx',tratado_"&amp;$A29&amp;","&amp;$A29&amp;");"</f>
        <v>xlswrite('G:\Mi unidad\1. PROYECTOS TELLO 2022\SCM SPILL OVERS\outputs\pobreza\jefe_hogar\1%\simulacion_2\observado_outputs.xlsx',tratado_86,86);</v>
      </c>
      <c r="HA147" s="1" t="str">
        <f>"xlswrite('G:\Mi unidad\1. PROYECTOS TELLO 2022\SCM SPILL OVERS\outputs\pobreza\mujeres\1%\simulacion_2\observado_outputs.xlsx',tratado_"&amp;$A29&amp;","&amp;$A29&amp;");"</f>
        <v>xlswrite('G:\Mi unidad\1. PROYECTOS TELLO 2022\SCM SPILL OVERS\outputs\pobreza\mujeres\1%\simulacion_2\observado_outputs.xlsx',tratado_86,86);</v>
      </c>
      <c r="HG147" s="1" t="str">
        <f>"xlswrite('G:\Mi unidad\1. PROYECTOS TELLO 2022\SCM SPILL OVERS\outputs\pobreza\criminalidad\1%\simulacion_2\observado_outputs.xlsx',tratado_"&amp;$A29&amp;","&amp;$A29&amp;");"</f>
        <v>xlswrite('G:\Mi unidad\1. PROYECTOS TELLO 2022\SCM SPILL OVERS\outputs\pobreza\criminalidad\1%\simulacion_2\observado_outputs.xlsx',tratado_86,86);</v>
      </c>
      <c r="HN147">
        <v>57</v>
      </c>
      <c r="HO147" t="str">
        <f>"p_value_vec_"&amp;HN147&amp;" = zeros(1,S);"</f>
        <v>p_value_vec_57 = zeros(1,S);</v>
      </c>
      <c r="HU147">
        <v>79</v>
      </c>
      <c r="HV147" t="str">
        <f>"spillover_test_"&amp;HU147&amp;" = zeros(1,S);"</f>
        <v>spillover_test_79 = zeros(1,S);</v>
      </c>
      <c r="IB147">
        <v>88</v>
      </c>
      <c r="IC147" t="str">
        <f>"xlswrite('G:\Mi unidad\1. PROYECTOS TELLO 2022\SCM SPILL OVERS\outputs\pobreza\bajo_niv_educ\1%\simulacion_2\output_tests.xlsx',lb_vec_"&amp;IB147&amp;"','lb_vec_"&amp;IB147&amp;"');"</f>
        <v>xlswrite('G:\Mi unidad\1. PROYECTOS TELLO 2022\SCM SPILL OVERS\outputs\pobreza\bajo_niv_educ\1%\simulacion_2\output_tests.xlsx',lb_vec_88','lb_vec_88');</v>
      </c>
      <c r="IP147">
        <v>88</v>
      </c>
      <c r="IQ147" t="str">
        <f>"xlswrite('G:\Mi unidad\1. PROYECTOS TELLO 2022\SCM SPILL OVERS\outputs\pobreza\bajo_ingreso\1%\simulacion_2\output_tests.xlsx',lb_vec_"&amp;IP147&amp;"','lb_vec_"&amp;IP147&amp;"');"</f>
        <v>xlswrite('G:\Mi unidad\1. PROYECTOS TELLO 2022\SCM SPILL OVERS\outputs\pobreza\bajo_ingreso\1%\simulacion_2\output_tests.xlsx',lb_vec_88','lb_vec_88');</v>
      </c>
      <c r="JB147">
        <v>88</v>
      </c>
      <c r="JC147" t="str">
        <f>"xlswrite('G:\Mi unidad\1. PROYECTOS TELLO 2022\SCM SPILL OVERS\outputs\pobreza\densidad\1%\simulacion_2\output_tests.xlsx',lb_vec_"&amp;JB147&amp;"','lb_vec_"&amp;JB147&amp;"');"</f>
        <v>xlswrite('G:\Mi unidad\1. PROYECTOS TELLO 2022\SCM SPILL OVERS\outputs\pobreza\densidad\1%\simulacion_2\output_tests.xlsx',lb_vec_88','lb_vec_88');</v>
      </c>
      <c r="JN147">
        <v>88</v>
      </c>
      <c r="JO147" t="str">
        <f>"xlswrite('G:\Mi unidad\1. PROYECTOS TELLO 2022\SCM SPILL OVERS\outputs\pobreza\densidad_g\1%\simulacion_2\output_tests.xlsx',lb_vec_"&amp;JN147&amp;"','lb_vec_"&amp;JN147&amp;"');"</f>
        <v>xlswrite('G:\Mi unidad\1. PROYECTOS TELLO 2022\SCM SPILL OVERS\outputs\pobreza\densidad_g\1%\simulacion_2\output_tests.xlsx',lb_vec_88','lb_vec_88');</v>
      </c>
      <c r="JZ147">
        <v>88</v>
      </c>
      <c r="KA147" t="str">
        <f>"xlswrite('G:\Mi unidad\1. PROYECTOS TELLO 2022\SCM SPILL OVERS\outputs\pobreza\distancia_centro_salud\1%\simulacion_2\output_tests.xlsx',lb_vec_"&amp;JZ147&amp;"','lb_vec_"&amp;JZ147&amp;"');"</f>
        <v>xlswrite('G:\Mi unidad\1. PROYECTOS TELLO 2022\SCM SPILL OVERS\outputs\pobreza\distancia_centro_salud\1%\simulacion_2\output_tests.xlsx',lb_vec_88','lb_vec_88');</v>
      </c>
      <c r="KM147">
        <v>88</v>
      </c>
      <c r="KN147" t="str">
        <f>"xlswrite('G:\Mi unidad\1. PROYECTOS TELLO 2022\SCM SPILL OVERS\outputs\pobreza\informalidad\1%\simulacion_2\output_tests.xlsx',lb_vec_"&amp;KM147&amp;"','lb_vec_"&amp;KM147&amp;"');"</f>
        <v>xlswrite('G:\Mi unidad\1. PROYECTOS TELLO 2022\SCM SPILL OVERS\outputs\pobreza\informalidad\1%\simulacion_2\output_tests.xlsx',lb_vec_88','lb_vec_88');</v>
      </c>
      <c r="KZ147">
        <v>88</v>
      </c>
      <c r="LA147" t="str">
        <f>"xlswrite('G:\Mi unidad\1. PROYECTOS TELLO 2022\SCM SPILL OVERS\outputs\pobreza\alimentos\1%\simulacion_2\output_tests.xlsx',lb_vec_"&amp;KZ147&amp;"','lb_vec_"&amp;KZ147&amp;"');"</f>
        <v>xlswrite('G:\Mi unidad\1. PROYECTOS TELLO 2022\SCM SPILL OVERS\outputs\pobreza\alimentos\1%\simulacion_2\output_tests.xlsx',lb_vec_88','lb_vec_88');</v>
      </c>
      <c r="LG147">
        <v>88</v>
      </c>
      <c r="LH147" t="str">
        <f>"xlswrite('G:\Mi unidad\1. PROYECTOS TELLO 2022\SCM SPILL OVERS\outputs\pobreza\jefe_hogar\1%\simulacion_2\output_tests.xlsx',lb_vec_"&amp;LG147&amp;"','lb_vec_"&amp;LG147&amp;"');"</f>
        <v>xlswrite('G:\Mi unidad\1. PROYECTOS TELLO 2022\SCM SPILL OVERS\outputs\pobreza\jefe_hogar\1%\simulacion_2\output_tests.xlsx',lb_vec_88','lb_vec_88');</v>
      </c>
      <c r="LN147">
        <v>88</v>
      </c>
      <c r="LO147" t="str">
        <f>"xlswrite('G:\Mi unidad\1. PROYECTOS TELLO 2022\SCM SPILL OVERS\outputs\pobreza\mujeres\1%\simulacion_2\output_tests.xlsx',lb_vec_"&amp;LN147&amp;"','lb_vec_"&amp;LN147&amp;"');"</f>
        <v>xlswrite('G:\Mi unidad\1. PROYECTOS TELLO 2022\SCM SPILL OVERS\outputs\pobreza\mujeres\1%\simulacion_2\output_tests.xlsx',lb_vec_88','lb_vec_88');</v>
      </c>
      <c r="LZ147">
        <v>88</v>
      </c>
      <c r="MA147" t="str">
        <f>"xlswrite('G:\Mi unidad\1. PROYECTOS TELLO 2022\SCM SPILL OVERS\outputs\pobreza\criminalidad\1%\simulacion_2\output_tests.xlsx',lb_vec_"&amp;LZ147&amp;"','lb_vec_"&amp;LZ147&amp;"');"</f>
        <v>xlswrite('G:\Mi unidad\1. PROYECTOS TELLO 2022\SCM SPILL OVERS\outputs\pobreza\criminalidad\1%\simulacion_2\output_tests.xlsx',lb_vec_88','lb_vec_88');</v>
      </c>
    </row>
    <row r="148" spans="64:339" x14ac:dyDescent="0.3">
      <c r="BL148">
        <v>88</v>
      </c>
      <c r="BM148" s="1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343</v>
      </c>
      <c r="CV148">
        <v>88</v>
      </c>
      <c r="CW148" t="s">
        <v>343</v>
      </c>
      <c r="DA148">
        <v>88</v>
      </c>
      <c r="DB148" t="s">
        <v>343</v>
      </c>
      <c r="DF148">
        <v>88</v>
      </c>
      <c r="DG148" t="s">
        <v>343</v>
      </c>
      <c r="EA148">
        <v>66</v>
      </c>
      <c r="EB148" s="1" t="str">
        <f>"Y_Ts_"&amp;EA148&amp;" = Y_"&amp;EA148&amp;"(:,T+s);"</f>
        <v>Y_Ts_66 = Y_66(:,T+s);</v>
      </c>
      <c r="EZ148" s="1" t="str">
        <f>"xlswrite('G:\Mi unidad\1. PROYECTOS TELLO 2022\SCM SPILL OVERS\outputs\pobreza\distancia_centro_salud\1%\simulacion_2\observado_outputs.xlsx',tratado_"&amp;$A30&amp;","&amp;$A30&amp;")"</f>
        <v>xlswrite('G:\Mi unidad\1. PROYECTOS TELLO 2022\SCM SPILL OVERS\outputs\pobreza\distancia_centro_salud\1%\simulacion_2\observado_outputs.xlsx',tratado_87,87)</v>
      </c>
      <c r="FG148" s="1" t="str">
        <f>"xlswrite('G:\Mi unidad\1. PROYECTOS TELLO 2022\SCM SPILL OVERS\outputs\pobreza\informalidad\1%\simulacion_2\observado_outputs.xlsx',tratado_"&amp;$A30&amp;","&amp;$A30&amp;")"</f>
        <v>xlswrite('G:\Mi unidad\1. PROYECTOS TELLO 2022\SCM SPILL OVERS\outputs\pobreza\informalidad\1%\simulacion_2\observado_outputs.xlsx',tratado_87,87)</v>
      </c>
      <c r="FM148" s="1" t="str">
        <f>"xlswrite('G:\Mi unidad\1. PROYECTOS TELLO 2022\SCM SPILL OVERS\outputs\pobreza\densidad\1%\simulacion_2\observado_outputs.xlsx',tratado_"&amp;$A30&amp;","&amp;$A30&amp;")"</f>
        <v>xlswrite('G:\Mi unidad\1. PROYECTOS TELLO 2022\SCM SPILL OVERS\outputs\pobreza\densidad\1%\simulacion_2\observado_outputs.xlsx',tratado_87,87)</v>
      </c>
      <c r="FT148" s="1" t="str">
        <f>"xlswrite('G:\Mi unidad\1. PROYECTOS TELLO 2022\SCM SPILL OVERS\outputs\pobreza\bajo_niv_educ\1%\simulacion_2\observado_outputs.xlsx',tratado_"&amp;$A30&amp;","&amp;$A30&amp;")"</f>
        <v>xlswrite('G:\Mi unidad\1. PROYECTOS TELLO 2022\SCM SPILL OVERS\outputs\pobreza\bajo_niv_educ\1%\simulacion_2\observado_outputs.xlsx',tratado_87,87)</v>
      </c>
      <c r="FZ148" s="1" t="str">
        <f>"xlswrite('G:\Mi unidad\1. PROYECTOS TELLO 2022\SCM SPILL OVERS\outputs\pobreza\bajo_ingreso\1%\simulacion_2\observado_outputs.xlsx',tratado_"&amp;$A30&amp;","&amp;$A30&amp;")"</f>
        <v>xlswrite('G:\Mi unidad\1. PROYECTOS TELLO 2022\SCM SPILL OVERS\outputs\pobreza\bajo_ingreso\1%\simulacion_2\observado_outputs.xlsx',tratado_87,87)</v>
      </c>
      <c r="GF148" s="1" t="str">
        <f>"xlswrite('G:\Mi unidad\1. PROYECTOS TELLO 2022\SCM SPILL OVERS\outputs\pobreza\densidad_g\1%\simulacion_2\observado_outputs.xlsx',tratado_"&amp;$A30&amp;","&amp;$A30&amp;")"</f>
        <v>xlswrite('G:\Mi unidad\1. PROYECTOS TELLO 2022\SCM SPILL OVERS\outputs\pobreza\densidad_g\1%\simulacion_2\observado_outputs.xlsx',tratado_87,87)</v>
      </c>
      <c r="GN148" s="1" t="str">
        <f>"xlswrite('G:\Mi unidad\1. PROYECTOS TELLO 2022\SCM SPILL OVERS\outputs\pobreza\alimentos\1%\simulacion_2\observado_outputs.xlsx',tratado_"&amp;$A30&amp;","&amp;$A30&amp;");"</f>
        <v>xlswrite('G:\Mi unidad\1. PROYECTOS TELLO 2022\SCM SPILL OVERS\outputs\pobreza\alimentos\1%\simulacion_2\observado_outputs.xlsx',tratado_87,87);</v>
      </c>
      <c r="GU148" s="1" t="str">
        <f>"xlswrite('G:\Mi unidad\1. PROYECTOS TELLO 2022\SCM SPILL OVERS\outputs\pobreza\jefe_hogar\1%\simulacion_2\observado_outputs.xlsx',tratado_"&amp;$A30&amp;","&amp;$A30&amp;");"</f>
        <v>xlswrite('G:\Mi unidad\1. PROYECTOS TELLO 2022\SCM SPILL OVERS\outputs\pobreza\jefe_hogar\1%\simulacion_2\observado_outputs.xlsx',tratado_87,87);</v>
      </c>
      <c r="HA148" s="1" t="str">
        <f>"xlswrite('G:\Mi unidad\1. PROYECTOS TELLO 2022\SCM SPILL OVERS\outputs\pobreza\mujeres\1%\simulacion_2\observado_outputs.xlsx',tratado_"&amp;$A30&amp;","&amp;$A30&amp;");"</f>
        <v>xlswrite('G:\Mi unidad\1. PROYECTOS TELLO 2022\SCM SPILL OVERS\outputs\pobreza\mujeres\1%\simulacion_2\observado_outputs.xlsx',tratado_87,87);</v>
      </c>
      <c r="HG148" s="1" t="str">
        <f>"xlswrite('G:\Mi unidad\1. PROYECTOS TELLO 2022\SCM SPILL OVERS\outputs\pobreza\criminalidad\1%\simulacion_2\observado_outputs.xlsx',tratado_"&amp;$A30&amp;","&amp;$A30&amp;");"</f>
        <v>xlswrite('G:\Mi unidad\1. PROYECTOS TELLO 2022\SCM SPILL OVERS\outputs\pobreza\criminalidad\1%\simulacion_2\observado_outputs.xlsx',tratado_87,87);</v>
      </c>
      <c r="HN148">
        <v>57</v>
      </c>
      <c r="HO148" t="str">
        <f>"lb_vec_"&amp;HN148&amp;" = zeros(1,S);"</f>
        <v>lb_vec_57 = zeros(1,S);</v>
      </c>
      <c r="HU148">
        <v>79</v>
      </c>
      <c r="HV148" t="s">
        <v>35</v>
      </c>
      <c r="IB148">
        <v>88</v>
      </c>
      <c r="IC148" t="str">
        <f>"xlswrite('G:\Mi unidad\1. PROYECTOS TELLO 2022\SCM SPILL OVERS\outputs\pobreza\bajo_niv_educ\1%\simulacion_2\output_tests.xlsx',ub_vec_"&amp;IB148&amp;"','ub_vec_"&amp;IB148&amp;"');"</f>
        <v>xlswrite('G:\Mi unidad\1. PROYECTOS TELLO 2022\SCM SPILL OVERS\outputs\pobreza\bajo_niv_educ\1%\simulacion_2\output_tests.xlsx',ub_vec_88','ub_vec_88');</v>
      </c>
      <c r="IP148">
        <v>88</v>
      </c>
      <c r="IQ148" t="str">
        <f>"xlswrite('G:\Mi unidad\1. PROYECTOS TELLO 2022\SCM SPILL OVERS\outputs\pobreza\bajo_ingreso\1%\simulacion_2\output_tests.xlsx',ub_vec_"&amp;IP148&amp;"','ub_vec_"&amp;IP148&amp;"');"</f>
        <v>xlswrite('G:\Mi unidad\1. PROYECTOS TELLO 2022\SCM SPILL OVERS\outputs\pobreza\bajo_ingreso\1%\simulacion_2\output_tests.xlsx',ub_vec_88','ub_vec_88');</v>
      </c>
      <c r="JB148">
        <v>88</v>
      </c>
      <c r="JC148" t="str">
        <f>"xlswrite('G:\Mi unidad\1. PROYECTOS TELLO 2022\SCM SPILL OVERS\outputs\pobreza\densidad\1%\simulacion_2\output_tests.xlsx',ub_vec_"&amp;JB148&amp;"','ub_vec_"&amp;JB148&amp;"');"</f>
        <v>xlswrite('G:\Mi unidad\1. PROYECTOS TELLO 2022\SCM SPILL OVERS\outputs\pobreza\densidad\1%\simulacion_2\output_tests.xlsx',ub_vec_88','ub_vec_88');</v>
      </c>
      <c r="JN148">
        <v>88</v>
      </c>
      <c r="JO148" t="str">
        <f>"xlswrite('G:\Mi unidad\1. PROYECTOS TELLO 2022\SCM SPILL OVERS\outputs\pobreza\densidad_g\1%\simulacion_2\output_tests.xlsx',ub_vec_"&amp;JN148&amp;"','ub_vec_"&amp;JN148&amp;"');"</f>
        <v>xlswrite('G:\Mi unidad\1. PROYECTOS TELLO 2022\SCM SPILL OVERS\outputs\pobreza\densidad_g\1%\simulacion_2\output_tests.xlsx',ub_vec_88','ub_vec_88');</v>
      </c>
      <c r="JZ148">
        <v>88</v>
      </c>
      <c r="KA148" t="str">
        <f>"xlswrite('G:\Mi unidad\1. PROYECTOS TELLO 2022\SCM SPILL OVERS\outputs\pobreza\distancia_centro_salud\1%\simulacion_2\output_tests.xlsx',ub_vec_"&amp;JZ148&amp;"','ub_vec_"&amp;JZ148&amp;"');"</f>
        <v>xlswrite('G:\Mi unidad\1. PROYECTOS TELLO 2022\SCM SPILL OVERS\outputs\pobreza\distancia_centro_salud\1%\simulacion_2\output_tests.xlsx',ub_vec_88','ub_vec_88');</v>
      </c>
      <c r="KM148">
        <v>88</v>
      </c>
      <c r="KN148" t="str">
        <f>"xlswrite('G:\Mi unidad\1. PROYECTOS TELLO 2022\SCM SPILL OVERS\outputs\pobreza\informalidad\1%\simulacion_2\output_tests.xlsx',ub_vec_"&amp;KM148&amp;"','ub_vec_"&amp;KM148&amp;"');"</f>
        <v>xlswrite('G:\Mi unidad\1. PROYECTOS TELLO 2022\SCM SPILL OVERS\outputs\pobreza\informalidad\1%\simulacion_2\output_tests.xlsx',ub_vec_88','ub_vec_88');</v>
      </c>
      <c r="KZ148">
        <v>88</v>
      </c>
      <c r="LA148" t="str">
        <f>"xlswrite('G:\Mi unidad\1. PROYECTOS TELLO 2022\SCM SPILL OVERS\outputs\pobreza\alimentos\1%\simulacion_2\output_tests.xlsx',ub_vec_"&amp;KZ148&amp;"','ub_vec_"&amp;KZ148&amp;"');"</f>
        <v>xlswrite('G:\Mi unidad\1. PROYECTOS TELLO 2022\SCM SPILL OVERS\outputs\pobreza\alimentos\1%\simulacion_2\output_tests.xlsx',ub_vec_88','ub_vec_88');</v>
      </c>
      <c r="LG148">
        <v>88</v>
      </c>
      <c r="LH148" t="str">
        <f>"xlswrite('G:\Mi unidad\1. PROYECTOS TELLO 2022\SCM SPILL OVERS\outputs\pobreza\jefe_hogar\1%\simulacion_2\output_tests.xlsx',ub_vec_"&amp;LG148&amp;"','ub_vec_"&amp;LG148&amp;"');"</f>
        <v>xlswrite('G:\Mi unidad\1. PROYECTOS TELLO 2022\SCM SPILL OVERS\outputs\pobreza\jefe_hogar\1%\simulacion_2\output_tests.xlsx',ub_vec_88','ub_vec_88');</v>
      </c>
      <c r="LN148">
        <v>88</v>
      </c>
      <c r="LO148" t="str">
        <f>"xlswrite('G:\Mi unidad\1. PROYECTOS TELLO 2022\SCM SPILL OVERS\outputs\pobreza\mujeres\1%\simulacion_2\output_tests.xlsx',ub_vec_"&amp;LN148&amp;"','ub_vec_"&amp;LN148&amp;"');"</f>
        <v>xlswrite('G:\Mi unidad\1. PROYECTOS TELLO 2022\SCM SPILL OVERS\outputs\pobreza\mujeres\1%\simulacion_2\output_tests.xlsx',ub_vec_88','ub_vec_88');</v>
      </c>
      <c r="LZ148">
        <v>88</v>
      </c>
      <c r="MA148" t="str">
        <f>"xlswrite('G:\Mi unidad\1. PROYECTOS TELLO 2022\SCM SPILL OVERS\outputs\pobreza\criminalidad\1%\simulacion_2\output_tests.xlsx',ub_vec_"&amp;LZ148&amp;"','ub_vec_"&amp;LZ148&amp;"');"</f>
        <v>xlswrite('G:\Mi unidad\1. PROYECTOS TELLO 2022\SCM SPILL OVERS\outputs\pobreza\criminalidad\1%\simulacion_2\output_tests.xlsx',ub_vec_88','ub_vec_88');</v>
      </c>
    </row>
    <row r="149" spans="64:339" x14ac:dyDescent="0.3">
      <c r="BL149">
        <v>88</v>
      </c>
      <c r="BM149" s="1" t="str">
        <f>"A_"&amp;BL147&amp;"(:,ind_"&amp;BL147&amp;" == 0) = [];"</f>
        <v>A_88(:,ind_88 == 0) = [];</v>
      </c>
      <c r="BR149">
        <v>88</v>
      </c>
      <c r="BS149" s="1" t="str">
        <f>"ind_"&amp;BR147&amp;" = xlsread('spillover_bajo_niv_educ_"&amp;BR147&amp;".xlsx')"</f>
        <v>ind_88 = xlsread('spillover_bajo_niv_educ_88.xlsx')</v>
      </c>
      <c r="BX149">
        <v>88</v>
      </c>
      <c r="BY149" s="1" t="str">
        <f>"ind_"&amp;BX147&amp;" = xlsread('spillover_bajo_ingreso_"&amp;BX147&amp;".xlsx')"</f>
        <v>ind_88 = xlsread('spillover_bajo_ingreso_88.xlsx')</v>
      </c>
      <c r="CD149">
        <v>88</v>
      </c>
      <c r="CE149" s="1" t="str">
        <f>"ind_"&amp;CD147&amp;" = xlsread('spillover_densidad_"&amp;CD147&amp;".xlsx')"</f>
        <v>ind_88 = xlsread('spillover_densidad_88.xlsx')</v>
      </c>
      <c r="CJ149">
        <v>88</v>
      </c>
      <c r="CK149" s="1" t="str">
        <f>"ind_"&amp;CJ147&amp;" = xlsread('spillover_tiempo_cs_"&amp;CJ147&amp;".xlsx')"</f>
        <v>ind_88 = xlsread('spillover_tiempo_cs_88.xlsx')</v>
      </c>
      <c r="CQ149">
        <v>88</v>
      </c>
      <c r="CR149" t="s">
        <v>344</v>
      </c>
      <c r="CV149">
        <v>88</v>
      </c>
      <c r="CW149" t="s">
        <v>345</v>
      </c>
      <c r="DA149">
        <v>88</v>
      </c>
      <c r="DB149" t="s">
        <v>346</v>
      </c>
      <c r="DF149">
        <v>88</v>
      </c>
      <c r="DG149" t="s">
        <v>347</v>
      </c>
      <c r="EA149">
        <v>66</v>
      </c>
      <c r="EB149" s="1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EZ149" s="1" t="str">
        <f>"xlswrite('G:\Mi unidad\1. PROYECTOS TELLO 2022\SCM SPILL OVERS\outputs\pobreza\distancia_centro_salud\1%\simulacion_2\observado_outputs.xlsx',tratado_"&amp;$A31&amp;","&amp;$A31&amp;")"</f>
        <v>xlswrite('G:\Mi unidad\1. PROYECTOS TELLO 2022\SCM SPILL OVERS\outputs\pobreza\distancia_centro_salud\1%\simulacion_2\observado_outputs.xlsx',tratado_88,88)</v>
      </c>
      <c r="FG149" s="1" t="str">
        <f>"xlswrite('G:\Mi unidad\1. PROYECTOS TELLO 2022\SCM SPILL OVERS\outputs\pobreza\informalidad\1%\simulacion_2\observado_outputs.xlsx',tratado_"&amp;$A31&amp;","&amp;$A31&amp;")"</f>
        <v>xlswrite('G:\Mi unidad\1. PROYECTOS TELLO 2022\SCM SPILL OVERS\outputs\pobreza\informalidad\1%\simulacion_2\observado_outputs.xlsx',tratado_88,88)</v>
      </c>
      <c r="FM149" s="1" t="str">
        <f>"xlswrite('G:\Mi unidad\1. PROYECTOS TELLO 2022\SCM SPILL OVERS\outputs\pobreza\densidad\1%\simulacion_2\observado_outputs.xlsx',tratado_"&amp;$A31&amp;","&amp;$A31&amp;")"</f>
        <v>xlswrite('G:\Mi unidad\1. PROYECTOS TELLO 2022\SCM SPILL OVERS\outputs\pobreza\densidad\1%\simulacion_2\observado_outputs.xlsx',tratado_88,88)</v>
      </c>
      <c r="FT149" s="1" t="str">
        <f>"xlswrite('G:\Mi unidad\1. PROYECTOS TELLO 2022\SCM SPILL OVERS\outputs\pobreza\bajo_niv_educ\1%\simulacion_2\observado_outputs.xlsx',tratado_"&amp;$A31&amp;","&amp;$A31&amp;")"</f>
        <v>xlswrite('G:\Mi unidad\1. PROYECTOS TELLO 2022\SCM SPILL OVERS\outputs\pobreza\bajo_niv_educ\1%\simulacion_2\observado_outputs.xlsx',tratado_88,88)</v>
      </c>
      <c r="FZ149" s="1" t="str">
        <f>"xlswrite('G:\Mi unidad\1. PROYECTOS TELLO 2022\SCM SPILL OVERS\outputs\pobreza\bajo_ingreso\1%\simulacion_2\observado_outputs.xlsx',tratado_"&amp;$A31&amp;","&amp;$A31&amp;")"</f>
        <v>xlswrite('G:\Mi unidad\1. PROYECTOS TELLO 2022\SCM SPILL OVERS\outputs\pobreza\bajo_ingreso\1%\simulacion_2\observado_outputs.xlsx',tratado_88,88)</v>
      </c>
      <c r="GF149" s="1" t="str">
        <f>"xlswrite('G:\Mi unidad\1. PROYECTOS TELLO 2022\SCM SPILL OVERS\outputs\pobreza\densidad_g\1%\simulacion_2\observado_outputs.xlsx',tratado_"&amp;$A31&amp;","&amp;$A31&amp;")"</f>
        <v>xlswrite('G:\Mi unidad\1. PROYECTOS TELLO 2022\SCM SPILL OVERS\outputs\pobreza\densidad_g\1%\simulacion_2\observado_outputs.xlsx',tratado_88,88)</v>
      </c>
      <c r="GN149" s="1" t="str">
        <f>"xlswrite('G:\Mi unidad\1. PROYECTOS TELLO 2022\SCM SPILL OVERS\outputs\pobreza\alimentos\1%\simulacion_2\observado_outputs.xlsx',tratado_"&amp;$A31&amp;","&amp;$A31&amp;");"</f>
        <v>xlswrite('G:\Mi unidad\1. PROYECTOS TELLO 2022\SCM SPILL OVERS\outputs\pobreza\alimentos\1%\simulacion_2\observado_outputs.xlsx',tratado_88,88);</v>
      </c>
      <c r="GU149" s="1" t="str">
        <f>"xlswrite('G:\Mi unidad\1. PROYECTOS TELLO 2022\SCM SPILL OVERS\outputs\pobreza\jefe_hogar\1%\simulacion_2\observado_outputs.xlsx',tratado_"&amp;$A31&amp;","&amp;$A31&amp;");"</f>
        <v>xlswrite('G:\Mi unidad\1. PROYECTOS TELLO 2022\SCM SPILL OVERS\outputs\pobreza\jefe_hogar\1%\simulacion_2\observado_outputs.xlsx',tratado_88,88);</v>
      </c>
      <c r="HA149" s="1" t="str">
        <f>"xlswrite('G:\Mi unidad\1. PROYECTOS TELLO 2022\SCM SPILL OVERS\outputs\pobreza\mujeres\1%\simulacion_2\observado_outputs.xlsx',tratado_"&amp;$A31&amp;","&amp;$A31&amp;");"</f>
        <v>xlswrite('G:\Mi unidad\1. PROYECTOS TELLO 2022\SCM SPILL OVERS\outputs\pobreza\mujeres\1%\simulacion_2\observado_outputs.xlsx',tratado_88,88);</v>
      </c>
      <c r="HG149" s="1" t="str">
        <f>"xlswrite('G:\Mi unidad\1. PROYECTOS TELLO 2022\SCM SPILL OVERS\outputs\pobreza\criminalidad\1%\simulacion_2\observado_outputs.xlsx',tratado_"&amp;$A31&amp;","&amp;$A31&amp;");"</f>
        <v>xlswrite('G:\Mi unidad\1. PROYECTOS TELLO 2022\SCM SPILL OVERS\outputs\pobreza\criminalidad\1%\simulacion_2\observado_outputs.xlsx',tratado_88,88);</v>
      </c>
      <c r="HN149">
        <v>57</v>
      </c>
      <c r="HO149" t="str">
        <f>"ub_vec_"&amp;HN149&amp;" = zeros(1,S);"</f>
        <v>ub_vec_57 = zeros(1,S);</v>
      </c>
      <c r="HU149">
        <v>79</v>
      </c>
      <c r="HV149" t="s">
        <v>36</v>
      </c>
      <c r="IB149">
        <v>88</v>
      </c>
      <c r="IC149" t="str">
        <f>"xlswrite('G:\Mi unidad\1. PROYECTOS TELLO 2022\SCM SPILL OVERS\outputs\pobreza\bajo_niv_educ\1%\simulacion_2\output_tests.xlsx',p_value_vec_"&amp;IB149&amp;"','p_value_vec_"&amp;IB149&amp;"');"</f>
        <v>xlswrite('G:\Mi unidad\1. PROYECTOS TELLO 2022\SCM SPILL OVERS\outputs\pobreza\bajo_niv_educ\1%\simulacion_2\output_tests.xlsx',p_value_vec_88','p_value_vec_88');</v>
      </c>
      <c r="IP149">
        <v>88</v>
      </c>
      <c r="IQ149" t="str">
        <f>"xlswrite('G:\Mi unidad\1. PROYECTOS TELLO 2022\SCM SPILL OVERS\outputs\pobreza\bajo_ingreso\1%\simulacion_2\output_tests.xlsx',p_value_vec_"&amp;IP149&amp;"','p_value_vec_"&amp;IP149&amp;"');"</f>
        <v>xlswrite('G:\Mi unidad\1. PROYECTOS TELLO 2022\SCM SPILL OVERS\outputs\pobreza\bajo_ingreso\1%\simulacion_2\output_tests.xlsx',p_value_vec_88','p_value_vec_88');</v>
      </c>
      <c r="JB149">
        <v>88</v>
      </c>
      <c r="JC149" t="str">
        <f>"xlswrite('G:\Mi unidad\1. PROYECTOS TELLO 2022\SCM SPILL OVERS\outputs\pobreza\densidad\1%\simulacion_2\output_tests.xlsx',p_value_vec_"&amp;JB149&amp;"','p_value_vec_"&amp;JB149&amp;"');"</f>
        <v>xlswrite('G:\Mi unidad\1. PROYECTOS TELLO 2022\SCM SPILL OVERS\outputs\pobreza\densidad\1%\simulacion_2\output_tests.xlsx',p_value_vec_88','p_value_vec_88');</v>
      </c>
      <c r="JN149">
        <v>88</v>
      </c>
      <c r="JO149" t="str">
        <f>"xlswrite('G:\Mi unidad\1. PROYECTOS TELLO 2022\SCM SPILL OVERS\outputs\pobreza\densidad_g\1%\simulacion_2\output_tests.xlsx',p_value_vec_"&amp;JN149&amp;"','p_value_vec_"&amp;JN149&amp;"');"</f>
        <v>xlswrite('G:\Mi unidad\1. PROYECTOS TELLO 2022\SCM SPILL OVERS\outputs\pobreza\densidad_g\1%\simulacion_2\output_tests.xlsx',p_value_vec_88','p_value_vec_88');</v>
      </c>
      <c r="JZ149">
        <v>88</v>
      </c>
      <c r="KA149" t="str">
        <f>"xlswrite('G:\Mi unidad\1. PROYECTOS TELLO 2022\SCM SPILL OVERS\outputs\pobreza\distancia_centro_salud\1%\simulacion_2\output_tests.xlsx',p_value_vec_"&amp;JZ149&amp;"','p_value_vec_"&amp;JZ149&amp;"');"</f>
        <v>xlswrite('G:\Mi unidad\1. PROYECTOS TELLO 2022\SCM SPILL OVERS\outputs\pobreza\distancia_centro_salud\1%\simulacion_2\output_tests.xlsx',p_value_vec_88','p_value_vec_88');</v>
      </c>
      <c r="KM149">
        <v>88</v>
      </c>
      <c r="KN149" t="str">
        <f>"xlswrite('G:\Mi unidad\1. PROYECTOS TELLO 2022\SCM SPILL OVERS\outputs\pobreza\informalidad\1%\simulacion_2\output_tests.xlsx',p_value_vec_"&amp;KM149&amp;"','p_value_vec_"&amp;KM149&amp;"');"</f>
        <v>xlswrite('G:\Mi unidad\1. PROYECTOS TELLO 2022\SCM SPILL OVERS\outputs\pobreza\informalidad\1%\simulacion_2\output_tests.xlsx',p_value_vec_88','p_value_vec_88');</v>
      </c>
      <c r="KZ149">
        <v>88</v>
      </c>
      <c r="LA149" t="str">
        <f>"xlswrite('G:\Mi unidad\1. PROYECTOS TELLO 2022\SCM SPILL OVERS\outputs\pobreza\alimentos\1%\simulacion_2\output_tests.xlsx',p_value_vec_"&amp;KZ149&amp;"','p_value_vec_"&amp;KZ149&amp;"');"</f>
        <v>xlswrite('G:\Mi unidad\1. PROYECTOS TELLO 2022\SCM SPILL OVERS\outputs\pobreza\alimentos\1%\simulacion_2\output_tests.xlsx',p_value_vec_88','p_value_vec_88');</v>
      </c>
      <c r="LG149">
        <v>88</v>
      </c>
      <c r="LH149" t="str">
        <f>"xlswrite('G:\Mi unidad\1. PROYECTOS TELLO 2022\SCM SPILL OVERS\outputs\pobreza\jefe_hogar\1%\simulacion_2\output_tests.xlsx',p_value_vec_"&amp;LG149&amp;"','p_value_vec_"&amp;LG149&amp;"');"</f>
        <v>xlswrite('G:\Mi unidad\1. PROYECTOS TELLO 2022\SCM SPILL OVERS\outputs\pobreza\jefe_hogar\1%\simulacion_2\output_tests.xlsx',p_value_vec_88','p_value_vec_88');</v>
      </c>
      <c r="LN149">
        <v>88</v>
      </c>
      <c r="LO149" t="str">
        <f>"xlswrite('G:\Mi unidad\1. PROYECTOS TELLO 2022\SCM SPILL OVERS\outputs\pobreza\mujeres\1%\simulacion_2\output_tests.xlsx',p_value_vec_"&amp;LN149&amp;"','p_value_vec_"&amp;LN149&amp;"');"</f>
        <v>xlswrite('G:\Mi unidad\1. PROYECTOS TELLO 2022\SCM SPILL OVERS\outputs\pobreza\mujeres\1%\simulacion_2\output_tests.xlsx',p_value_vec_88','p_value_vec_88');</v>
      </c>
      <c r="LZ149">
        <v>88</v>
      </c>
      <c r="MA149" t="str">
        <f>"xlswrite('G:\Mi unidad\1. PROYECTOS TELLO 2022\SCM SPILL OVERS\outputs\pobreza\criminalidad\1%\simulacion_2\output_tests.xlsx',p_value_vec_"&amp;LZ149&amp;"','p_value_vec_"&amp;LZ149&amp;"');"</f>
        <v>xlswrite('G:\Mi unidad\1. PROYECTOS TELLO 2022\SCM SPILL OVERS\outputs\pobreza\criminalidad\1%\simulacion_2\output_tests.xlsx',p_value_vec_88','p_value_vec_88');</v>
      </c>
    </row>
    <row r="150" spans="64:339" x14ac:dyDescent="0.3">
      <c r="BL150">
        <v>88</v>
      </c>
      <c r="BR150">
        <v>88</v>
      </c>
      <c r="BS150" s="1" t="str">
        <f>"A_"&amp;BR147&amp;" = eye(N);"</f>
        <v>A_88 = eye(N);</v>
      </c>
      <c r="BX150">
        <v>88</v>
      </c>
      <c r="BY150" s="1" t="str">
        <f>"A_"&amp;BX147&amp;" = eye(N);"</f>
        <v>A_88 = eye(N);</v>
      </c>
      <c r="CD150">
        <v>88</v>
      </c>
      <c r="CE150" s="1" t="str">
        <f>"A_"&amp;CD147&amp;" = eye(N);"</f>
        <v>A_88 = eye(N);</v>
      </c>
      <c r="CJ150">
        <v>88</v>
      </c>
      <c r="CK150" s="1" t="str">
        <f>"A_"&amp;CJ147&amp;" = eye(N);"</f>
        <v>A_88 = eye(N);</v>
      </c>
      <c r="CQ150">
        <v>88</v>
      </c>
      <c r="CR150" t="s">
        <v>348</v>
      </c>
      <c r="CV150">
        <v>88</v>
      </c>
      <c r="CW150" t="s">
        <v>348</v>
      </c>
      <c r="DA150">
        <v>88</v>
      </c>
      <c r="DB150" t="s">
        <v>348</v>
      </c>
      <c r="DF150">
        <v>88</v>
      </c>
      <c r="DG150" t="s">
        <v>348</v>
      </c>
      <c r="EA150">
        <v>66</v>
      </c>
      <c r="EB150" s="1" t="str">
        <f>"alpha_hat_"&amp;EA150&amp;" = A_"&amp;EA150&amp;"*gamma_hat_"&amp;EA150&amp;";"</f>
        <v>alpha_hat_66 = A_66*gamma_hat_66;</v>
      </c>
      <c r="EZ150" s="1" t="str">
        <f>"xlswrite('G:\Mi unidad\1. PROYECTOS TELLO 2022\SCM SPILL OVERS\outputs\pobreza\distancia_centro_salud\1%\simulacion_2\observado_outputs.xlsx',tratado_"&amp;$A32&amp;","&amp;$A32&amp;")"</f>
        <v>xlswrite('G:\Mi unidad\1. PROYECTOS TELLO 2022\SCM SPILL OVERS\outputs\pobreza\distancia_centro_salud\1%\simulacion_2\observado_outputs.xlsx',tratado_89,89)</v>
      </c>
      <c r="FG150" s="1" t="str">
        <f>"xlswrite('G:\Mi unidad\1. PROYECTOS TELLO 2022\SCM SPILL OVERS\outputs\pobreza\informalidad\1%\simulacion_2\observado_outputs.xlsx',tratado_"&amp;$A32&amp;","&amp;$A32&amp;")"</f>
        <v>xlswrite('G:\Mi unidad\1. PROYECTOS TELLO 2022\SCM SPILL OVERS\outputs\pobreza\informalidad\1%\simulacion_2\observado_outputs.xlsx',tratado_89,89)</v>
      </c>
      <c r="FM150" s="1" t="str">
        <f>"xlswrite('G:\Mi unidad\1. PROYECTOS TELLO 2022\SCM SPILL OVERS\outputs\pobreza\densidad\1%\simulacion_2\observado_outputs.xlsx',tratado_"&amp;$A32&amp;","&amp;$A32&amp;")"</f>
        <v>xlswrite('G:\Mi unidad\1. PROYECTOS TELLO 2022\SCM SPILL OVERS\outputs\pobreza\densidad\1%\simulacion_2\observado_outputs.xlsx',tratado_89,89)</v>
      </c>
      <c r="FT150" s="1" t="str">
        <f>"xlswrite('G:\Mi unidad\1. PROYECTOS TELLO 2022\SCM SPILL OVERS\outputs\pobreza\bajo_niv_educ\1%\simulacion_2\observado_outputs.xlsx',tratado_"&amp;$A32&amp;","&amp;$A32&amp;")"</f>
        <v>xlswrite('G:\Mi unidad\1. PROYECTOS TELLO 2022\SCM SPILL OVERS\outputs\pobreza\bajo_niv_educ\1%\simulacion_2\observado_outputs.xlsx',tratado_89,89)</v>
      </c>
      <c r="FZ150" s="1" t="str">
        <f>"xlswrite('G:\Mi unidad\1. PROYECTOS TELLO 2022\SCM SPILL OVERS\outputs\pobreza\bajo_ingreso\1%\simulacion_2\observado_outputs.xlsx',tratado_"&amp;$A32&amp;","&amp;$A32&amp;")"</f>
        <v>xlswrite('G:\Mi unidad\1. PROYECTOS TELLO 2022\SCM SPILL OVERS\outputs\pobreza\bajo_ingreso\1%\simulacion_2\observado_outputs.xlsx',tratado_89,89)</v>
      </c>
      <c r="GF150" s="1" t="str">
        <f>"xlswrite('G:\Mi unidad\1. PROYECTOS TELLO 2022\SCM SPILL OVERS\outputs\pobreza\densidad_g\1%\simulacion_2\observado_outputs.xlsx',tratado_"&amp;$A32&amp;","&amp;$A32&amp;")"</f>
        <v>xlswrite('G:\Mi unidad\1. PROYECTOS TELLO 2022\SCM SPILL OVERS\outputs\pobreza\densidad_g\1%\simulacion_2\observado_outputs.xlsx',tratado_89,89)</v>
      </c>
      <c r="GN150" s="1" t="str">
        <f>"xlswrite('G:\Mi unidad\1. PROYECTOS TELLO 2022\SCM SPILL OVERS\outputs\pobreza\alimentos\1%\simulacion_2\observado_outputs.xlsx',tratado_"&amp;$A32&amp;","&amp;$A32&amp;");"</f>
        <v>xlswrite('G:\Mi unidad\1. PROYECTOS TELLO 2022\SCM SPILL OVERS\outputs\pobreza\alimentos\1%\simulacion_2\observado_outputs.xlsx',tratado_89,89);</v>
      </c>
      <c r="GU150" s="1" t="str">
        <f>"xlswrite('G:\Mi unidad\1. PROYECTOS TELLO 2022\SCM SPILL OVERS\outputs\pobreza\jefe_hogar\1%\simulacion_2\observado_outputs.xlsx',tratado_"&amp;$A32&amp;","&amp;$A32&amp;");"</f>
        <v>xlswrite('G:\Mi unidad\1. PROYECTOS TELLO 2022\SCM SPILL OVERS\outputs\pobreza\jefe_hogar\1%\simulacion_2\observado_outputs.xlsx',tratado_89,89);</v>
      </c>
      <c r="HA150" s="1" t="str">
        <f>"xlswrite('G:\Mi unidad\1. PROYECTOS TELLO 2022\SCM SPILL OVERS\outputs\pobreza\mujeres\1%\simulacion_2\observado_outputs.xlsx',tratado_"&amp;$A32&amp;","&amp;$A32&amp;");"</f>
        <v>xlswrite('G:\Mi unidad\1. PROYECTOS TELLO 2022\SCM SPILL OVERS\outputs\pobreza\mujeres\1%\simulacion_2\observado_outputs.xlsx',tratado_89,89);</v>
      </c>
      <c r="HG150" s="1" t="str">
        <f>"xlswrite('G:\Mi unidad\1. PROYECTOS TELLO 2022\SCM SPILL OVERS\outputs\pobreza\criminalidad\1%\simulacion_2\observado_outputs.xlsx',tratado_"&amp;$A32&amp;","&amp;$A32&amp;");"</f>
        <v>xlswrite('G:\Mi unidad\1. PROYECTOS TELLO 2022\SCM SPILL OVERS\outputs\pobreza\criminalidad\1%\simulacion_2\observado_outputs.xlsx',tratado_89,89);</v>
      </c>
      <c r="HN150">
        <v>57</v>
      </c>
      <c r="HO150" t="s">
        <v>35</v>
      </c>
      <c r="HU150">
        <v>79</v>
      </c>
      <c r="HV150" t="s">
        <v>37</v>
      </c>
      <c r="IB150">
        <v>88</v>
      </c>
      <c r="IC150" t="str">
        <f>"xlswrite('G:\Mi unidad\1. PROYECTOS TELLO 2022\SCM SPILL OVERS\outputs\pobreza\bajo_niv_educ\1%\simulacion_2\output_tests.xlsx',alpha1_hat_vec_"&amp;IB150&amp;"','alpha1_hat_vec_"&amp;IB150&amp;"');"</f>
        <v>xlswrite('G:\Mi unidad\1. PROYECTOS TELLO 2022\SCM SPILL OVERS\outputs\pobreza\bajo_niv_educ\1%\simulacion_2\output_tests.xlsx',alpha1_hat_vec_88','alpha1_hat_vec_88');</v>
      </c>
      <c r="IP150">
        <v>88</v>
      </c>
      <c r="IQ150" t="str">
        <f>"xlswrite('G:\Mi unidad\1. PROYECTOS TELLO 2022\SCM SPILL OVERS\outputs\pobreza\bajo_ingreso\1%\simulacion_2\output_tests.xlsx',alpha1_hat_vec_"&amp;IP150&amp;"','alpha1_hat_vec_"&amp;IP150&amp;"');"</f>
        <v>xlswrite('G:\Mi unidad\1. PROYECTOS TELLO 2022\SCM SPILL OVERS\outputs\pobreza\bajo_ingreso\1%\simulacion_2\output_tests.xlsx',alpha1_hat_vec_88','alpha1_hat_vec_88');</v>
      </c>
      <c r="JB150">
        <v>88</v>
      </c>
      <c r="JC150" t="str">
        <f>"xlswrite('G:\Mi unidad\1. PROYECTOS TELLO 2022\SCM SPILL OVERS\outputs\pobreza\densidad\1%\simulacion_2\output_tests.xlsx',alpha1_hat_vec_"&amp;JB150&amp;"','alpha1_hat_vec_"&amp;JB150&amp;"');"</f>
        <v>xlswrite('G:\Mi unidad\1. PROYECTOS TELLO 2022\SCM SPILL OVERS\outputs\pobreza\densidad\1%\simulacion_2\output_tests.xlsx',alpha1_hat_vec_88','alpha1_hat_vec_88');</v>
      </c>
      <c r="JN150">
        <v>88</v>
      </c>
      <c r="JO150" t="str">
        <f>"xlswrite('G:\Mi unidad\1. PROYECTOS TELLO 2022\SCM SPILL OVERS\outputs\pobreza\densidad_g\1%\simulacion_2\output_tests.xlsx',alpha1_hat_vec_"&amp;JN150&amp;"','alpha1_hat_vec_"&amp;JN150&amp;"');"</f>
        <v>xlswrite('G:\Mi unidad\1. PROYECTOS TELLO 2022\SCM SPILL OVERS\outputs\pobreza\densidad_g\1%\simulacion_2\output_tests.xlsx',alpha1_hat_vec_88','alpha1_hat_vec_88');</v>
      </c>
      <c r="JZ150">
        <v>88</v>
      </c>
      <c r="KA150" t="str">
        <f>"xlswrite('G:\Mi unidad\1. PROYECTOS TELLO 2022\SCM SPILL OVERS\outputs\pobreza\distancia_centro_salud\1%\simulacion_2\output_tests.xlsx',alpha1_hat_vec_"&amp;JZ150&amp;"','alpha1_hat_vec_"&amp;JZ150&amp;"');"</f>
        <v>xlswrite('G:\Mi unidad\1. PROYECTOS TELLO 2022\SCM SPILL OVERS\outputs\pobreza\distancia_centro_salud\1%\simulacion_2\output_tests.xlsx',alpha1_hat_vec_88','alpha1_hat_vec_88');</v>
      </c>
      <c r="KM150">
        <v>88</v>
      </c>
      <c r="KN150" t="str">
        <f>"xlswrite('G:\Mi unidad\1. PROYECTOS TELLO 2022\SCM SPILL OVERS\outputs\pobreza\informalidad\1%\simulacion_2\output_tests.xlsx',alpha1_hat_vec_"&amp;KM150&amp;"','alpha1_hat_vec_"&amp;KM150&amp;"');"</f>
        <v>xlswrite('G:\Mi unidad\1. PROYECTOS TELLO 2022\SCM SPILL OVERS\outputs\pobreza\informalidad\1%\simulacion_2\output_tests.xlsx',alpha1_hat_vec_88','alpha1_hat_vec_88');</v>
      </c>
      <c r="KZ150">
        <v>88</v>
      </c>
      <c r="LA150" t="str">
        <f>"xlswrite('G:\Mi unidad\1. PROYECTOS TELLO 2022\SCM SPILL OVERS\outputs\pobreza\alimentos\1%\simulacion_2\output_tests.xlsx',alpha1_hat_vec_"&amp;KZ150&amp;"','alpha1_hat_vec_"&amp;KZ150&amp;"');"</f>
        <v>xlswrite('G:\Mi unidad\1. PROYECTOS TELLO 2022\SCM SPILL OVERS\outputs\pobreza\alimentos\1%\simulacion_2\output_tests.xlsx',alpha1_hat_vec_88','alpha1_hat_vec_88');</v>
      </c>
      <c r="LG150">
        <v>88</v>
      </c>
      <c r="LH150" t="str">
        <f>"xlswrite('G:\Mi unidad\1. PROYECTOS TELLO 2022\SCM SPILL OVERS\outputs\pobreza\jefe_hogar\1%\simulacion_2\output_tests.xlsx',alpha1_hat_vec_"&amp;LG150&amp;"','alpha1_hat_vec_"&amp;LG150&amp;"');"</f>
        <v>xlswrite('G:\Mi unidad\1. PROYECTOS TELLO 2022\SCM SPILL OVERS\outputs\pobreza\jefe_hogar\1%\simulacion_2\output_tests.xlsx',alpha1_hat_vec_88','alpha1_hat_vec_88');</v>
      </c>
      <c r="LN150">
        <v>88</v>
      </c>
      <c r="LO150" t="str">
        <f>"xlswrite('G:\Mi unidad\1. PROYECTOS TELLO 2022\SCM SPILL OVERS\outputs\pobreza\mujeres\1%\simulacion_2\output_tests.xlsx',alpha1_hat_vec_"&amp;LN150&amp;"','alpha1_hat_vec_"&amp;LN150&amp;"');"</f>
        <v>xlswrite('G:\Mi unidad\1. PROYECTOS TELLO 2022\SCM SPILL OVERS\outputs\pobreza\mujeres\1%\simulacion_2\output_tests.xlsx',alpha1_hat_vec_88','alpha1_hat_vec_88');</v>
      </c>
      <c r="LZ150">
        <v>88</v>
      </c>
      <c r="MA150" t="str">
        <f>"xlswrite('G:\Mi unidad\1. PROYECTOS TELLO 2022\SCM SPILL OVERS\outputs\pobreza\criminalidad\1%\simulacion_2\output_tests.xlsx',alpha1_hat_vec_"&amp;LZ150&amp;"','alpha1_hat_vec_"&amp;LZ150&amp;"');"</f>
        <v>xlswrite('G:\Mi unidad\1. PROYECTOS TELLO 2022\SCM SPILL OVERS\outputs\pobreza\criminalidad\1%\simulacion_2\output_tests.xlsx',alpha1_hat_vec_88','alpha1_hat_vec_88');</v>
      </c>
    </row>
    <row r="151" spans="64:339" x14ac:dyDescent="0.3">
      <c r="BL151">
        <v>88</v>
      </c>
      <c r="BR151">
        <v>88</v>
      </c>
      <c r="BS151" s="1" t="str">
        <f>"A_"&amp;BR147&amp;"(:,ind_"&amp;BR147&amp;" == 0) = [];"</f>
        <v>A_88(:,ind_88 == 0) = [];</v>
      </c>
      <c r="BX151">
        <v>88</v>
      </c>
      <c r="BY151" s="1" t="str">
        <f>"A_"&amp;BX147&amp;"(:,ind_"&amp;BX147&amp;" == 0) = [];"</f>
        <v>A_88(:,ind_88 == 0) = [];</v>
      </c>
      <c r="CD151">
        <v>88</v>
      </c>
      <c r="CE151" s="1" t="str">
        <f>"A_"&amp;CD147&amp;"(:,ind_"&amp;CD147&amp;" == 0) = [];"</f>
        <v>A_88(:,ind_88 == 0) = [];</v>
      </c>
      <c r="CJ151">
        <v>88</v>
      </c>
      <c r="CK151" s="1" t="str">
        <f>"A_"&amp;CJ147&amp;"(:,ind_"&amp;CJ147&amp;" == 0) = [];"</f>
        <v>A_88(:,ind_88 == 0) = [];</v>
      </c>
      <c r="CQ151">
        <v>88</v>
      </c>
      <c r="CR151" t="s">
        <v>349</v>
      </c>
      <c r="CV151">
        <v>88</v>
      </c>
      <c r="CW151" t="s">
        <v>349</v>
      </c>
      <c r="DA151">
        <v>88</v>
      </c>
      <c r="DB151" t="s">
        <v>349</v>
      </c>
      <c r="DF151">
        <v>88</v>
      </c>
      <c r="DG151" t="s">
        <v>349</v>
      </c>
      <c r="EA151">
        <v>66</v>
      </c>
      <c r="EB151" s="1" t="str">
        <f>"alpha1_hat_vec_"&amp;EA151&amp;"(s) = alpha_hat_"&amp;EA151&amp;"(1);"</f>
        <v>alpha1_hat_vec_66(s) = alpha_hat_66(1);</v>
      </c>
      <c r="EZ151" s="1" t="str">
        <f>"xlswrite('G:\Mi unidad\1. PROYECTOS TELLO 2022\SCM SPILL OVERS\outputs\pobreza\distancia_centro_salud\1%\simulacion_2\observado_outputs.xlsx',tratado_"&amp;$A33&amp;","&amp;$A33&amp;")"</f>
        <v>xlswrite('G:\Mi unidad\1. PROYECTOS TELLO 2022\SCM SPILL OVERS\outputs\pobreza\distancia_centro_salud\1%\simulacion_2\observado_outputs.xlsx',tratado_91,91)</v>
      </c>
      <c r="FG151" s="1" t="str">
        <f>"xlswrite('G:\Mi unidad\1. PROYECTOS TELLO 2022\SCM SPILL OVERS\outputs\pobreza\informalidad\1%\simulacion_2\observado_outputs.xlsx',tratado_"&amp;$A33&amp;","&amp;$A33&amp;")"</f>
        <v>xlswrite('G:\Mi unidad\1. PROYECTOS TELLO 2022\SCM SPILL OVERS\outputs\pobreza\informalidad\1%\simulacion_2\observado_outputs.xlsx',tratado_91,91)</v>
      </c>
      <c r="FM151" s="1" t="str">
        <f>"xlswrite('G:\Mi unidad\1. PROYECTOS TELLO 2022\SCM SPILL OVERS\outputs\pobreza\densidad\1%\simulacion_2\observado_outputs.xlsx',tratado_"&amp;$A33&amp;","&amp;$A33&amp;")"</f>
        <v>xlswrite('G:\Mi unidad\1. PROYECTOS TELLO 2022\SCM SPILL OVERS\outputs\pobreza\densidad\1%\simulacion_2\observado_outputs.xlsx',tratado_91,91)</v>
      </c>
      <c r="FT151" s="1" t="str">
        <f>"xlswrite('G:\Mi unidad\1. PROYECTOS TELLO 2022\SCM SPILL OVERS\outputs\pobreza\bajo_niv_educ\1%\simulacion_2\observado_outputs.xlsx',tratado_"&amp;$A33&amp;","&amp;$A33&amp;")"</f>
        <v>xlswrite('G:\Mi unidad\1. PROYECTOS TELLO 2022\SCM SPILL OVERS\outputs\pobreza\bajo_niv_educ\1%\simulacion_2\observado_outputs.xlsx',tratado_91,91)</v>
      </c>
      <c r="FZ151" s="1" t="str">
        <f>"xlswrite('G:\Mi unidad\1. PROYECTOS TELLO 2022\SCM SPILL OVERS\outputs\pobreza\bajo_ingreso\1%\simulacion_2\observado_outputs.xlsx',tratado_"&amp;$A33&amp;","&amp;$A33&amp;")"</f>
        <v>xlswrite('G:\Mi unidad\1. PROYECTOS TELLO 2022\SCM SPILL OVERS\outputs\pobreza\bajo_ingreso\1%\simulacion_2\observado_outputs.xlsx',tratado_91,91)</v>
      </c>
      <c r="GF151" s="1" t="str">
        <f>"xlswrite('G:\Mi unidad\1. PROYECTOS TELLO 2022\SCM SPILL OVERS\outputs\pobreza\densidad_g\1%\simulacion_2\observado_outputs.xlsx',tratado_"&amp;$A33&amp;","&amp;$A33&amp;")"</f>
        <v>xlswrite('G:\Mi unidad\1. PROYECTOS TELLO 2022\SCM SPILL OVERS\outputs\pobreza\densidad_g\1%\simulacion_2\observado_outputs.xlsx',tratado_91,91)</v>
      </c>
      <c r="GN151" s="1" t="str">
        <f>"xlswrite('G:\Mi unidad\1. PROYECTOS TELLO 2022\SCM SPILL OVERS\outputs\pobreza\alimentos\1%\simulacion_2\observado_outputs.xlsx',tratado_"&amp;$A33&amp;","&amp;$A33&amp;");"</f>
        <v>xlswrite('G:\Mi unidad\1. PROYECTOS TELLO 2022\SCM SPILL OVERS\outputs\pobreza\alimentos\1%\simulacion_2\observado_outputs.xlsx',tratado_91,91);</v>
      </c>
      <c r="GU151" s="1" t="str">
        <f>"xlswrite('G:\Mi unidad\1. PROYECTOS TELLO 2022\SCM SPILL OVERS\outputs\pobreza\jefe_hogar\1%\simulacion_2\observado_outputs.xlsx',tratado_"&amp;$A33&amp;","&amp;$A33&amp;");"</f>
        <v>xlswrite('G:\Mi unidad\1. PROYECTOS TELLO 2022\SCM SPILL OVERS\outputs\pobreza\jefe_hogar\1%\simulacion_2\observado_outputs.xlsx',tratado_91,91);</v>
      </c>
      <c r="HA151" s="1" t="str">
        <f>"xlswrite('G:\Mi unidad\1. PROYECTOS TELLO 2022\SCM SPILL OVERS\outputs\pobreza\mujeres\1%\simulacion_2\observado_outputs.xlsx',tratado_"&amp;$A33&amp;","&amp;$A33&amp;");"</f>
        <v>xlswrite('G:\Mi unidad\1. PROYECTOS TELLO 2022\SCM SPILL OVERS\outputs\pobreza\mujeres\1%\simulacion_2\observado_outputs.xlsx',tratado_91,91);</v>
      </c>
      <c r="HG151" s="1" t="str">
        <f>"xlswrite('G:\Mi unidad\1. PROYECTOS TELLO 2022\SCM SPILL OVERS\outputs\pobreza\criminalidad\1%\simulacion_2\observado_outputs.xlsx',tratado_"&amp;$A33&amp;","&amp;$A33&amp;");"</f>
        <v>xlswrite('G:\Mi unidad\1. PROYECTOS TELLO 2022\SCM SPILL OVERS\outputs\pobreza\criminalidad\1%\simulacion_2\observado_outputs.xlsx',tratado_91,91);</v>
      </c>
      <c r="HN151">
        <v>57</v>
      </c>
      <c r="HO151" t="str">
        <f>"    [p_value_"&amp;HN151&amp; ",lb_"&amp;HN151&amp;",ub_"&amp;HN151&amp;"] = sp_andrews_te(Y_pre_"&amp;HN151&amp;",pobreza_"&amp;HN151&amp;"(:,T+s),A_"&amp;HN151&amp;",C,.05);"</f>
        <v xml:space="preserve">    [p_value_57,lb_57,ub_57] = sp_andrews_te(Y_pre_57,pobreza_57(:,T+s),A_57,C,.05);</v>
      </c>
      <c r="HU151">
        <v>79</v>
      </c>
      <c r="HV151" t="str">
        <f>"    spillover_test_"&amp;HU151&amp;"(s) = sp_andrews(Y_pre_"&amp;HU151&amp;",pobreza_"&amp;HU151&amp;"(:,T+s),A_"&amp;HU151&amp;",C,d,alpha_sig);"</f>
        <v xml:space="preserve">    spillover_test_79(s) = sp_andrews(Y_pre_79,pobreza_79(:,T+s),A_79,C,d,alpha_sig);</v>
      </c>
      <c r="IB151">
        <v>88</v>
      </c>
      <c r="IC151" t="str">
        <f>"xlswrite('G:\Mi unidad\1. PROYECTOS TELLO 2022\SCM SPILL OVERS\outputs\pobreza\bajo_niv_educ\1%\simulacion_2\output_tests.xlsx',spillover_test_"&amp;IB151&amp;"','sp_test_"&amp;IB151&amp;"');"</f>
        <v>xlswrite('G:\Mi unidad\1. PROYECTOS TELLO 2022\SCM SPILL OVERS\outputs\pobreza\bajo_niv_educ\1%\simulacion_2\output_tests.xlsx',spillover_test_88','sp_test_88');</v>
      </c>
      <c r="IP151">
        <v>88</v>
      </c>
      <c r="IQ151" t="str">
        <f>"xlswrite('G:\Mi unidad\1. PROYECTOS TELLO 2022\SCM SPILL OVERS\outputs\pobreza\bajo_ingreso\1%\simulacion_2\output_tests.xlsx',spillover_test_"&amp;IP151&amp;"','sp_test_"&amp;IP151&amp;"');"</f>
        <v>xlswrite('G:\Mi unidad\1. PROYECTOS TELLO 2022\SCM SPILL OVERS\outputs\pobreza\bajo_ingreso\1%\simulacion_2\output_tests.xlsx',spillover_test_88','sp_test_88');</v>
      </c>
      <c r="JB151">
        <v>88</v>
      </c>
      <c r="JC151" t="str">
        <f>"xlswrite('G:\Mi unidad\1. PROYECTOS TELLO 2022\SCM SPILL OVERS\outputs\pobreza\densidad\1%\simulacion_2\output_tests.xlsx',spillover_test_"&amp;JB151&amp;"','sp_test_"&amp;JB151&amp;"');"</f>
        <v>xlswrite('G:\Mi unidad\1. PROYECTOS TELLO 2022\SCM SPILL OVERS\outputs\pobreza\densidad\1%\simulacion_2\output_tests.xlsx',spillover_test_88','sp_test_88');</v>
      </c>
      <c r="JN151">
        <v>88</v>
      </c>
      <c r="JO151" t="str">
        <f>"xlswrite('G:\Mi unidad\1. PROYECTOS TELLO 2022\SCM SPILL OVERS\outputs\pobreza\densidad_g\1%\simulacion_2\output_tests.xlsx',spillover_test_"&amp;JN151&amp;"','sp_test_"&amp;JN151&amp;"');"</f>
        <v>xlswrite('G:\Mi unidad\1. PROYECTOS TELLO 2022\SCM SPILL OVERS\outputs\pobreza\densidad_g\1%\simulacion_2\output_tests.xlsx',spillover_test_88','sp_test_88');</v>
      </c>
      <c r="JZ151">
        <v>88</v>
      </c>
      <c r="KA151" t="str">
        <f>"xlswrite('G:\Mi unidad\1. PROYECTOS TELLO 2022\SCM SPILL OVERS\outputs\pobreza\distancia_centro_salud\1%\simulacion_2\output_tests.xlsx',spillover_test_"&amp;JZ151&amp;"','sp_test_"&amp;JZ151&amp;"');"</f>
        <v>xlswrite('G:\Mi unidad\1. PROYECTOS TELLO 2022\SCM SPILL OVERS\outputs\pobreza\distancia_centro_salud\1%\simulacion_2\output_tests.xlsx',spillover_test_88','sp_test_88');</v>
      </c>
      <c r="KM151">
        <v>88</v>
      </c>
      <c r="KN151" t="str">
        <f>"xlswrite('G:\Mi unidad\1. PROYECTOS TELLO 2022\SCM SPILL OVERS\outputs\pobreza\informalidad\1%\simulacion_2\output_tests.xlsx',spillover_test_"&amp;KM151&amp;"','sp_test_"&amp;KM151&amp;"');"</f>
        <v>xlswrite('G:\Mi unidad\1. PROYECTOS TELLO 2022\SCM SPILL OVERS\outputs\pobreza\informalidad\1%\simulacion_2\output_tests.xlsx',spillover_test_88','sp_test_88');</v>
      </c>
      <c r="KZ151">
        <v>88</v>
      </c>
      <c r="LA151" t="str">
        <f>"xlswrite('G:\Mi unidad\1. PROYECTOS TELLO 2022\SCM SPILL OVERS\outputs\pobreza\alimentos\1%\simulacion_2\output_tests.xlsx',spillover_test_"&amp;KZ151&amp;"','sp_test_"&amp;KZ151&amp;"');"</f>
        <v>xlswrite('G:\Mi unidad\1. PROYECTOS TELLO 2022\SCM SPILL OVERS\outputs\pobreza\alimentos\1%\simulacion_2\output_tests.xlsx',spillover_test_88','sp_test_88');</v>
      </c>
      <c r="LG151">
        <v>88</v>
      </c>
      <c r="LH151" t="str">
        <f>"xlswrite('G:\Mi unidad\1. PROYECTOS TELLO 2022\SCM SPILL OVERS\outputs\pobreza\jefe_hogar\1%\simulacion_2\output_tests.xlsx',spillover_test_"&amp;LG151&amp;"','sp_test_"&amp;LG151&amp;"');"</f>
        <v>xlswrite('G:\Mi unidad\1. PROYECTOS TELLO 2022\SCM SPILL OVERS\outputs\pobreza\jefe_hogar\1%\simulacion_2\output_tests.xlsx',spillover_test_88','sp_test_88');</v>
      </c>
      <c r="LN151">
        <v>88</v>
      </c>
      <c r="LO151" t="str">
        <f>"xlswrite('G:\Mi unidad\1. PROYECTOS TELLO 2022\SCM SPILL OVERS\outputs\pobreza\mujeres\1%\simulacion_2\output_tests.xlsx',spillover_test_"&amp;LN151&amp;"','sp_test_"&amp;LN151&amp;"');"</f>
        <v>xlswrite('G:\Mi unidad\1. PROYECTOS TELLO 2022\SCM SPILL OVERS\outputs\pobreza\mujeres\1%\simulacion_2\output_tests.xlsx',spillover_test_88','sp_test_88');</v>
      </c>
      <c r="LZ151">
        <v>88</v>
      </c>
      <c r="MA151" t="str">
        <f>"xlswrite('G:\Mi unidad\1. PROYECTOS TELLO 2022\SCM SPILL OVERS\outputs\pobreza\criminalidad\1%\simulacion_2\output_tests.xlsx',spillover_test_"&amp;LZ151&amp;"','sp_test_"&amp;LZ151&amp;"');"</f>
        <v>xlswrite('G:\Mi unidad\1. PROYECTOS TELLO 2022\SCM SPILL OVERS\outputs\pobreza\criminalidad\1%\simulacion_2\output_tests.xlsx',spillover_test_88','sp_test_88');</v>
      </c>
    </row>
    <row r="152" spans="64:339" x14ac:dyDescent="0.3">
      <c r="BL152">
        <v>89</v>
      </c>
      <c r="BM152" s="1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350</v>
      </c>
      <c r="CV152">
        <v>89</v>
      </c>
      <c r="CW152" t="s">
        <v>350</v>
      </c>
      <c r="DA152">
        <v>89</v>
      </c>
      <c r="DB152" t="s">
        <v>350</v>
      </c>
      <c r="DF152">
        <v>89</v>
      </c>
      <c r="DG152" t="s">
        <v>350</v>
      </c>
      <c r="EA152">
        <v>66</v>
      </c>
      <c r="EB152" s="1" t="str">
        <f>"synthetic_control_sp_"&amp;EA152&amp;"(T+s) = Y_"&amp;EA152&amp;"(1,T+s)-alpha1_hat_vec_"&amp;EA152&amp;"(s);"</f>
        <v>synthetic_control_sp_66(T+s) = Y_66(1,T+s)-alpha1_hat_vec_66(s);</v>
      </c>
      <c r="EZ152" s="1" t="str">
        <f>"xlswrite('G:\Mi unidad\1. PROYECTOS TELLO 2022\SCM SPILL OVERS\outputs\pobreza\distancia_centro_salud\1%\simulacion_2\observado_outputs.xlsx',tratado_"&amp;$A34&amp;","&amp;$A34&amp;")"</f>
        <v>xlswrite('G:\Mi unidad\1. PROYECTOS TELLO 2022\SCM SPILL OVERS\outputs\pobreza\distancia_centro_salud\1%\simulacion_2\observado_outputs.xlsx',tratado_92,92)</v>
      </c>
      <c r="FG152" s="1" t="str">
        <f>"xlswrite('G:\Mi unidad\1. PROYECTOS TELLO 2022\SCM SPILL OVERS\outputs\pobreza\informalidad\1%\simulacion_2\observado_outputs.xlsx',tratado_"&amp;$A34&amp;","&amp;$A34&amp;")"</f>
        <v>xlswrite('G:\Mi unidad\1. PROYECTOS TELLO 2022\SCM SPILL OVERS\outputs\pobreza\informalidad\1%\simulacion_2\observado_outputs.xlsx',tratado_92,92)</v>
      </c>
      <c r="FM152" s="1" t="str">
        <f>"xlswrite('G:\Mi unidad\1. PROYECTOS TELLO 2022\SCM SPILL OVERS\outputs\pobreza\densidad\1%\simulacion_2\observado_outputs.xlsx',tratado_"&amp;$A34&amp;","&amp;$A34&amp;")"</f>
        <v>xlswrite('G:\Mi unidad\1. PROYECTOS TELLO 2022\SCM SPILL OVERS\outputs\pobreza\densidad\1%\simulacion_2\observado_outputs.xlsx',tratado_92,92)</v>
      </c>
      <c r="FT152" s="1" t="str">
        <f>"xlswrite('G:\Mi unidad\1. PROYECTOS TELLO 2022\SCM SPILL OVERS\outputs\pobreza\bajo_niv_educ\1%\simulacion_2\observado_outputs.xlsx',tratado_"&amp;$A34&amp;","&amp;$A34&amp;")"</f>
        <v>xlswrite('G:\Mi unidad\1. PROYECTOS TELLO 2022\SCM SPILL OVERS\outputs\pobreza\bajo_niv_educ\1%\simulacion_2\observado_outputs.xlsx',tratado_92,92)</v>
      </c>
      <c r="FZ152" s="1" t="str">
        <f>"xlswrite('G:\Mi unidad\1. PROYECTOS TELLO 2022\SCM SPILL OVERS\outputs\pobreza\bajo_ingreso\1%\simulacion_2\observado_outputs.xlsx',tratado_"&amp;$A34&amp;","&amp;$A34&amp;")"</f>
        <v>xlswrite('G:\Mi unidad\1. PROYECTOS TELLO 2022\SCM SPILL OVERS\outputs\pobreza\bajo_ingreso\1%\simulacion_2\observado_outputs.xlsx',tratado_92,92)</v>
      </c>
      <c r="GF152" s="1" t="str">
        <f>"xlswrite('G:\Mi unidad\1. PROYECTOS TELLO 2022\SCM SPILL OVERS\outputs\pobreza\densidad_g\1%\simulacion_2\observado_outputs.xlsx',tratado_"&amp;$A34&amp;","&amp;$A34&amp;")"</f>
        <v>xlswrite('G:\Mi unidad\1. PROYECTOS TELLO 2022\SCM SPILL OVERS\outputs\pobreza\densidad_g\1%\simulacion_2\observado_outputs.xlsx',tratado_92,92)</v>
      </c>
      <c r="GN152" s="1" t="str">
        <f>"xlswrite('G:\Mi unidad\1. PROYECTOS TELLO 2022\SCM SPILL OVERS\outputs\pobreza\alimentos\1%\simulacion_2\observado_outputs.xlsx',tratado_"&amp;$A34&amp;","&amp;$A34&amp;");"</f>
        <v>xlswrite('G:\Mi unidad\1. PROYECTOS TELLO 2022\SCM SPILL OVERS\outputs\pobreza\alimentos\1%\simulacion_2\observado_outputs.xlsx',tratado_92,92);</v>
      </c>
      <c r="GU152" s="1" t="str">
        <f>"xlswrite('G:\Mi unidad\1. PROYECTOS TELLO 2022\SCM SPILL OVERS\outputs\pobreza\jefe_hogar\1%\simulacion_2\observado_outputs.xlsx',tratado_"&amp;$A34&amp;","&amp;$A34&amp;");"</f>
        <v>xlswrite('G:\Mi unidad\1. PROYECTOS TELLO 2022\SCM SPILL OVERS\outputs\pobreza\jefe_hogar\1%\simulacion_2\observado_outputs.xlsx',tratado_92,92);</v>
      </c>
      <c r="HA152" s="1" t="str">
        <f>"xlswrite('G:\Mi unidad\1. PROYECTOS TELLO 2022\SCM SPILL OVERS\outputs\pobreza\mujeres\1%\simulacion_2\observado_outputs.xlsx',tratado_"&amp;$A34&amp;","&amp;$A34&amp;");"</f>
        <v>xlswrite('G:\Mi unidad\1. PROYECTOS TELLO 2022\SCM SPILL OVERS\outputs\pobreza\mujeres\1%\simulacion_2\observado_outputs.xlsx',tratado_92,92);</v>
      </c>
      <c r="HG152" s="1" t="str">
        <f>"xlswrite('G:\Mi unidad\1. PROYECTOS TELLO 2022\SCM SPILL OVERS\outputs\pobreza\criminalidad\1%\simulacion_2\observado_outputs.xlsx',tratado_"&amp;$A34&amp;","&amp;$A34&amp;");"</f>
        <v>xlswrite('G:\Mi unidad\1. PROYECTOS TELLO 2022\SCM SPILL OVERS\outputs\pobreza\criminalidad\1%\simulacion_2\observado_outputs.xlsx',tratado_92,92);</v>
      </c>
      <c r="HN152">
        <v>57</v>
      </c>
      <c r="HO152" t="str">
        <f>"    p_value_vec_"&amp;HN152&amp;"(s) = p_value_"&amp;HN152&amp;";"</f>
        <v xml:space="preserve">    p_value_vec_57(s) = p_value_57;</v>
      </c>
      <c r="HU152">
        <v>79</v>
      </c>
      <c r="HV152" t="s">
        <v>18</v>
      </c>
      <c r="IB152">
        <v>89</v>
      </c>
      <c r="IC152" t="str">
        <f>"xlswrite('G:\Mi unidad\1. PROYECTOS TELLO 2022\SCM SPILL OVERS\outputs\pobreza\bajo_niv_educ\1%\simulacion_2\output_tests.xlsx',lb_vec_"&amp;IB152&amp;"','lb_vec_"&amp;IB152&amp;"');"</f>
        <v>xlswrite('G:\Mi unidad\1. PROYECTOS TELLO 2022\SCM SPILL OVERS\outputs\pobreza\bajo_niv_educ\1%\simulacion_2\output_tests.xlsx',lb_vec_89','lb_vec_89');</v>
      </c>
      <c r="IP152">
        <v>89</v>
      </c>
      <c r="IQ152" t="str">
        <f>"xlswrite('G:\Mi unidad\1. PROYECTOS TELLO 2022\SCM SPILL OVERS\outputs\pobreza\bajo_ingreso\1%\simulacion_2\output_tests.xlsx',lb_vec_"&amp;IP152&amp;"','lb_vec_"&amp;IP152&amp;"');"</f>
        <v>xlswrite('G:\Mi unidad\1. PROYECTOS TELLO 2022\SCM SPILL OVERS\outputs\pobreza\bajo_ingreso\1%\simulacion_2\output_tests.xlsx',lb_vec_89','lb_vec_89');</v>
      </c>
      <c r="JB152">
        <v>89</v>
      </c>
      <c r="JC152" t="str">
        <f>"xlswrite('G:\Mi unidad\1. PROYECTOS TELLO 2022\SCM SPILL OVERS\outputs\pobreza\densidad\1%\simulacion_2\output_tests.xlsx',lb_vec_"&amp;JB152&amp;"','lb_vec_"&amp;JB152&amp;"');"</f>
        <v>xlswrite('G:\Mi unidad\1. PROYECTOS TELLO 2022\SCM SPILL OVERS\outputs\pobreza\densidad\1%\simulacion_2\output_tests.xlsx',lb_vec_89','lb_vec_89');</v>
      </c>
      <c r="JN152">
        <v>89</v>
      </c>
      <c r="JO152" t="str">
        <f>"xlswrite('G:\Mi unidad\1. PROYECTOS TELLO 2022\SCM SPILL OVERS\outputs\pobreza\densidad_g\1%\simulacion_2\output_tests.xlsx',lb_vec_"&amp;JN152&amp;"','lb_vec_"&amp;JN152&amp;"');"</f>
        <v>xlswrite('G:\Mi unidad\1. PROYECTOS TELLO 2022\SCM SPILL OVERS\outputs\pobreza\densidad_g\1%\simulacion_2\output_tests.xlsx',lb_vec_89','lb_vec_89');</v>
      </c>
      <c r="JZ152">
        <v>89</v>
      </c>
      <c r="KA152" t="str">
        <f>"xlswrite('G:\Mi unidad\1. PROYECTOS TELLO 2022\SCM SPILL OVERS\outputs\pobreza\distancia_centro_salud\1%\simulacion_2\output_tests.xlsx',lb_vec_"&amp;JZ152&amp;"','lb_vec_"&amp;JZ152&amp;"');"</f>
        <v>xlswrite('G:\Mi unidad\1. PROYECTOS TELLO 2022\SCM SPILL OVERS\outputs\pobreza\distancia_centro_salud\1%\simulacion_2\output_tests.xlsx',lb_vec_89','lb_vec_89');</v>
      </c>
      <c r="KM152">
        <v>89</v>
      </c>
      <c r="KN152" t="str">
        <f>"xlswrite('G:\Mi unidad\1. PROYECTOS TELLO 2022\SCM SPILL OVERS\outputs\pobreza\informalidad\1%\simulacion_2\output_tests.xlsx',lb_vec_"&amp;KM152&amp;"','lb_vec_"&amp;KM152&amp;"');"</f>
        <v>xlswrite('G:\Mi unidad\1. PROYECTOS TELLO 2022\SCM SPILL OVERS\outputs\pobreza\informalidad\1%\simulacion_2\output_tests.xlsx',lb_vec_89','lb_vec_89');</v>
      </c>
      <c r="KZ152">
        <v>89</v>
      </c>
      <c r="LA152" t="str">
        <f>"xlswrite('G:\Mi unidad\1. PROYECTOS TELLO 2022\SCM SPILL OVERS\outputs\pobreza\alimentos\1%\simulacion_2\output_tests.xlsx',lb_vec_"&amp;KZ152&amp;"','lb_vec_"&amp;KZ152&amp;"');"</f>
        <v>xlswrite('G:\Mi unidad\1. PROYECTOS TELLO 2022\SCM SPILL OVERS\outputs\pobreza\alimentos\1%\simulacion_2\output_tests.xlsx',lb_vec_89','lb_vec_89');</v>
      </c>
      <c r="LG152">
        <v>89</v>
      </c>
      <c r="LH152" t="str">
        <f>"xlswrite('G:\Mi unidad\1. PROYECTOS TELLO 2022\SCM SPILL OVERS\outputs\pobreza\jefe_hogar\1%\simulacion_2\output_tests.xlsx',lb_vec_"&amp;LG152&amp;"','lb_vec_"&amp;LG152&amp;"');"</f>
        <v>xlswrite('G:\Mi unidad\1. PROYECTOS TELLO 2022\SCM SPILL OVERS\outputs\pobreza\jefe_hogar\1%\simulacion_2\output_tests.xlsx',lb_vec_89','lb_vec_89');</v>
      </c>
      <c r="LN152">
        <v>89</v>
      </c>
      <c r="LO152" t="str">
        <f>"xlswrite('G:\Mi unidad\1. PROYECTOS TELLO 2022\SCM SPILL OVERS\outputs\pobreza\mujeres\1%\simulacion_2\output_tests.xlsx',lb_vec_"&amp;LN152&amp;"','lb_vec_"&amp;LN152&amp;"');"</f>
        <v>xlswrite('G:\Mi unidad\1. PROYECTOS TELLO 2022\SCM SPILL OVERS\outputs\pobreza\mujeres\1%\simulacion_2\output_tests.xlsx',lb_vec_89','lb_vec_89');</v>
      </c>
      <c r="LZ152">
        <v>89</v>
      </c>
      <c r="MA152" t="str">
        <f>"xlswrite('G:\Mi unidad\1. PROYECTOS TELLO 2022\SCM SPILL OVERS\outputs\pobreza\criminalidad\1%\simulacion_2\output_tests.xlsx',lb_vec_"&amp;LZ152&amp;"','lb_vec_"&amp;LZ152&amp;"');"</f>
        <v>xlswrite('G:\Mi unidad\1. PROYECTOS TELLO 2022\SCM SPILL OVERS\outputs\pobreza\criminalidad\1%\simulacion_2\output_tests.xlsx',lb_vec_89','lb_vec_89');</v>
      </c>
    </row>
    <row r="153" spans="64:339" x14ac:dyDescent="0.3">
      <c r="BL153">
        <v>89</v>
      </c>
      <c r="BM153" s="1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351</v>
      </c>
      <c r="CV153">
        <v>89</v>
      </c>
      <c r="CW153" t="s">
        <v>351</v>
      </c>
      <c r="DA153">
        <v>89</v>
      </c>
      <c r="DB153" t="s">
        <v>351</v>
      </c>
      <c r="DF153">
        <v>89</v>
      </c>
      <c r="DG153" t="s">
        <v>351</v>
      </c>
      <c r="EA153">
        <v>66</v>
      </c>
      <c r="EB153" s="3" t="s">
        <v>18</v>
      </c>
      <c r="EZ153" s="1" t="str">
        <f>"xlswrite('G:\Mi unidad\1. PROYECTOS TELLO 2022\SCM SPILL OVERS\outputs\pobreza\distancia_centro_salud\1%\simulacion_2\observado_outputs.xlsx',tratado_"&amp;$A35&amp;","&amp;$A35&amp;")"</f>
        <v>xlswrite('G:\Mi unidad\1. PROYECTOS TELLO 2022\SCM SPILL OVERS\outputs\pobreza\distancia_centro_salud\1%\simulacion_2\observado_outputs.xlsx',tratado_95,95)</v>
      </c>
      <c r="FG153" s="1" t="str">
        <f>"xlswrite('G:\Mi unidad\1. PROYECTOS TELLO 2022\SCM SPILL OVERS\outputs\pobreza\informalidad\1%\simulacion_2\observado_outputs.xlsx',tratado_"&amp;$A35&amp;","&amp;$A35&amp;")"</f>
        <v>xlswrite('G:\Mi unidad\1. PROYECTOS TELLO 2022\SCM SPILL OVERS\outputs\pobreza\informalidad\1%\simulacion_2\observado_outputs.xlsx',tratado_95,95)</v>
      </c>
      <c r="FM153" s="1" t="str">
        <f>"xlswrite('G:\Mi unidad\1. PROYECTOS TELLO 2022\SCM SPILL OVERS\outputs\pobreza\densidad\1%\simulacion_2\observado_outputs.xlsx',tratado_"&amp;$A35&amp;","&amp;$A35&amp;")"</f>
        <v>xlswrite('G:\Mi unidad\1. PROYECTOS TELLO 2022\SCM SPILL OVERS\outputs\pobreza\densidad\1%\simulacion_2\observado_outputs.xlsx',tratado_95,95)</v>
      </c>
      <c r="FT153" s="1" t="str">
        <f>"xlswrite('G:\Mi unidad\1. PROYECTOS TELLO 2022\SCM SPILL OVERS\outputs\pobreza\bajo_niv_educ\1%\simulacion_2\observado_outputs.xlsx',tratado_"&amp;$A35&amp;","&amp;$A35&amp;")"</f>
        <v>xlswrite('G:\Mi unidad\1. PROYECTOS TELLO 2022\SCM SPILL OVERS\outputs\pobreza\bajo_niv_educ\1%\simulacion_2\observado_outputs.xlsx',tratado_95,95)</v>
      </c>
      <c r="FZ153" s="1" t="str">
        <f>"xlswrite('G:\Mi unidad\1. PROYECTOS TELLO 2022\SCM SPILL OVERS\outputs\pobreza\bajo_ingreso\1%\simulacion_2\observado_outputs.xlsx',tratado_"&amp;$A35&amp;","&amp;$A35&amp;")"</f>
        <v>xlswrite('G:\Mi unidad\1. PROYECTOS TELLO 2022\SCM SPILL OVERS\outputs\pobreza\bajo_ingreso\1%\simulacion_2\observado_outputs.xlsx',tratado_95,95)</v>
      </c>
      <c r="GF153" s="1" t="str">
        <f>"xlswrite('G:\Mi unidad\1. PROYECTOS TELLO 2022\SCM SPILL OVERS\outputs\pobreza\densidad_g\1%\simulacion_2\observado_outputs.xlsx',tratado_"&amp;$A35&amp;","&amp;$A35&amp;")"</f>
        <v>xlswrite('G:\Mi unidad\1. PROYECTOS TELLO 2022\SCM SPILL OVERS\outputs\pobreza\densidad_g\1%\simulacion_2\observado_outputs.xlsx',tratado_95,95)</v>
      </c>
      <c r="GN153" s="1" t="str">
        <f>"xlswrite('G:\Mi unidad\1. PROYECTOS TELLO 2022\SCM SPILL OVERS\outputs\pobreza\alimentos\1%\simulacion_2\observado_outputs.xlsx',tratado_"&amp;$A35&amp;","&amp;$A35&amp;");"</f>
        <v>xlswrite('G:\Mi unidad\1. PROYECTOS TELLO 2022\SCM SPILL OVERS\outputs\pobreza\alimentos\1%\simulacion_2\observado_outputs.xlsx',tratado_95,95);</v>
      </c>
      <c r="GU153" s="1" t="str">
        <f>"xlswrite('G:\Mi unidad\1. PROYECTOS TELLO 2022\SCM SPILL OVERS\outputs\pobreza\jefe_hogar\1%\simulacion_2\observado_outputs.xlsx',tratado_"&amp;$A35&amp;","&amp;$A35&amp;");"</f>
        <v>xlswrite('G:\Mi unidad\1. PROYECTOS TELLO 2022\SCM SPILL OVERS\outputs\pobreza\jefe_hogar\1%\simulacion_2\observado_outputs.xlsx',tratado_95,95);</v>
      </c>
      <c r="HA153" s="1" t="str">
        <f>"xlswrite('G:\Mi unidad\1. PROYECTOS TELLO 2022\SCM SPILL OVERS\outputs\pobreza\mujeres\1%\simulacion_2\observado_outputs.xlsx',tratado_"&amp;$A35&amp;","&amp;$A35&amp;");"</f>
        <v>xlswrite('G:\Mi unidad\1. PROYECTOS TELLO 2022\SCM SPILL OVERS\outputs\pobreza\mujeres\1%\simulacion_2\observado_outputs.xlsx',tratado_95,95);</v>
      </c>
      <c r="HG153" s="1" t="str">
        <f>"xlswrite('G:\Mi unidad\1. PROYECTOS TELLO 2022\SCM SPILL OVERS\outputs\pobreza\criminalidad\1%\simulacion_2\observado_outputs.xlsx',tratado_"&amp;$A35&amp;","&amp;$A35&amp;");"</f>
        <v>xlswrite('G:\Mi unidad\1. PROYECTOS TELLO 2022\SCM SPILL OVERS\outputs\pobreza\criminalidad\1%\simulacion_2\observado_outputs.xlsx',tratado_95,95);</v>
      </c>
      <c r="HN153">
        <v>57</v>
      </c>
      <c r="HO153" t="str">
        <f>"    lb_vec_"&amp;HN153&amp;"(s) = lb_"&amp;HN153&amp;";"</f>
        <v xml:space="preserve">    lb_vec_57(s) = lb_57;</v>
      </c>
      <c r="HU153">
        <v>80</v>
      </c>
      <c r="HV153" t="str">
        <f>"spillover_test_"&amp;HU153&amp;" = zeros(1,S);"</f>
        <v>spillover_test_80 = zeros(1,S);</v>
      </c>
      <c r="IB153">
        <v>89</v>
      </c>
      <c r="IC153" t="str">
        <f>"xlswrite('G:\Mi unidad\1. PROYECTOS TELLO 2022\SCM SPILL OVERS\outputs\pobreza\bajo_niv_educ\1%\simulacion_2\output_tests.xlsx',ub_vec_"&amp;IB153&amp;"','ub_vec_"&amp;IB153&amp;"');"</f>
        <v>xlswrite('G:\Mi unidad\1. PROYECTOS TELLO 2022\SCM SPILL OVERS\outputs\pobreza\bajo_niv_educ\1%\simulacion_2\output_tests.xlsx',ub_vec_89','ub_vec_89');</v>
      </c>
      <c r="IP153">
        <v>89</v>
      </c>
      <c r="IQ153" t="str">
        <f>"xlswrite('G:\Mi unidad\1. PROYECTOS TELLO 2022\SCM SPILL OVERS\outputs\pobreza\bajo_ingreso\1%\simulacion_2\output_tests.xlsx',ub_vec_"&amp;IP153&amp;"','ub_vec_"&amp;IP153&amp;"');"</f>
        <v>xlswrite('G:\Mi unidad\1. PROYECTOS TELLO 2022\SCM SPILL OVERS\outputs\pobreza\bajo_ingreso\1%\simulacion_2\output_tests.xlsx',ub_vec_89','ub_vec_89');</v>
      </c>
      <c r="JB153">
        <v>89</v>
      </c>
      <c r="JC153" t="str">
        <f>"xlswrite('G:\Mi unidad\1. PROYECTOS TELLO 2022\SCM SPILL OVERS\outputs\pobreza\densidad\1%\simulacion_2\output_tests.xlsx',ub_vec_"&amp;JB153&amp;"','ub_vec_"&amp;JB153&amp;"');"</f>
        <v>xlswrite('G:\Mi unidad\1. PROYECTOS TELLO 2022\SCM SPILL OVERS\outputs\pobreza\densidad\1%\simulacion_2\output_tests.xlsx',ub_vec_89','ub_vec_89');</v>
      </c>
      <c r="JN153">
        <v>89</v>
      </c>
      <c r="JO153" t="str">
        <f>"xlswrite('G:\Mi unidad\1. PROYECTOS TELLO 2022\SCM SPILL OVERS\outputs\pobreza\densidad_g\1%\simulacion_2\output_tests.xlsx',ub_vec_"&amp;JN153&amp;"','ub_vec_"&amp;JN153&amp;"');"</f>
        <v>xlswrite('G:\Mi unidad\1. PROYECTOS TELLO 2022\SCM SPILL OVERS\outputs\pobreza\densidad_g\1%\simulacion_2\output_tests.xlsx',ub_vec_89','ub_vec_89');</v>
      </c>
      <c r="JZ153">
        <v>89</v>
      </c>
      <c r="KA153" t="str">
        <f>"xlswrite('G:\Mi unidad\1. PROYECTOS TELLO 2022\SCM SPILL OVERS\outputs\pobreza\distancia_centro_salud\1%\simulacion_2\output_tests.xlsx',ub_vec_"&amp;JZ153&amp;"','ub_vec_"&amp;JZ153&amp;"');"</f>
        <v>xlswrite('G:\Mi unidad\1. PROYECTOS TELLO 2022\SCM SPILL OVERS\outputs\pobreza\distancia_centro_salud\1%\simulacion_2\output_tests.xlsx',ub_vec_89','ub_vec_89');</v>
      </c>
      <c r="KM153">
        <v>89</v>
      </c>
      <c r="KN153" t="str">
        <f>"xlswrite('G:\Mi unidad\1. PROYECTOS TELLO 2022\SCM SPILL OVERS\outputs\pobreza\informalidad\1%\simulacion_2\output_tests.xlsx',ub_vec_"&amp;KM153&amp;"','ub_vec_"&amp;KM153&amp;"');"</f>
        <v>xlswrite('G:\Mi unidad\1. PROYECTOS TELLO 2022\SCM SPILL OVERS\outputs\pobreza\informalidad\1%\simulacion_2\output_tests.xlsx',ub_vec_89','ub_vec_89');</v>
      </c>
      <c r="KZ153">
        <v>89</v>
      </c>
      <c r="LA153" t="str">
        <f>"xlswrite('G:\Mi unidad\1. PROYECTOS TELLO 2022\SCM SPILL OVERS\outputs\pobreza\alimentos\1%\simulacion_2\output_tests.xlsx',ub_vec_"&amp;KZ153&amp;"','ub_vec_"&amp;KZ153&amp;"');"</f>
        <v>xlswrite('G:\Mi unidad\1. PROYECTOS TELLO 2022\SCM SPILL OVERS\outputs\pobreza\alimentos\1%\simulacion_2\output_tests.xlsx',ub_vec_89','ub_vec_89');</v>
      </c>
      <c r="LG153">
        <v>89</v>
      </c>
      <c r="LH153" t="str">
        <f>"xlswrite('G:\Mi unidad\1. PROYECTOS TELLO 2022\SCM SPILL OVERS\outputs\pobreza\jefe_hogar\1%\simulacion_2\output_tests.xlsx',ub_vec_"&amp;LG153&amp;"','ub_vec_"&amp;LG153&amp;"');"</f>
        <v>xlswrite('G:\Mi unidad\1. PROYECTOS TELLO 2022\SCM SPILL OVERS\outputs\pobreza\jefe_hogar\1%\simulacion_2\output_tests.xlsx',ub_vec_89','ub_vec_89');</v>
      </c>
      <c r="LN153">
        <v>89</v>
      </c>
      <c r="LO153" t="str">
        <f>"xlswrite('G:\Mi unidad\1. PROYECTOS TELLO 2022\SCM SPILL OVERS\outputs\pobreza\mujeres\1%\simulacion_2\output_tests.xlsx',ub_vec_"&amp;LN153&amp;"','ub_vec_"&amp;LN153&amp;"');"</f>
        <v>xlswrite('G:\Mi unidad\1. PROYECTOS TELLO 2022\SCM SPILL OVERS\outputs\pobreza\mujeres\1%\simulacion_2\output_tests.xlsx',ub_vec_89','ub_vec_89');</v>
      </c>
      <c r="LZ153">
        <v>89</v>
      </c>
      <c r="MA153" t="str">
        <f>"xlswrite('G:\Mi unidad\1. PROYECTOS TELLO 2022\SCM SPILL OVERS\outputs\pobreza\criminalidad\1%\simulacion_2\output_tests.xlsx',ub_vec_"&amp;LZ153&amp;"','ub_vec_"&amp;LZ153&amp;"');"</f>
        <v>xlswrite('G:\Mi unidad\1. PROYECTOS TELLO 2022\SCM SPILL OVERS\outputs\pobreza\criminalidad\1%\simulacion_2\output_tests.xlsx',ub_vec_89','ub_vec_89');</v>
      </c>
    </row>
    <row r="154" spans="64:339" x14ac:dyDescent="0.3">
      <c r="BL154">
        <v>89</v>
      </c>
      <c r="BM154" s="1" t="str">
        <f>"A_"&amp;BL152&amp;"(:,ind_"&amp;BL152&amp;" == 0) = [];"</f>
        <v>A_89(:,ind_89 == 0) = [];</v>
      </c>
      <c r="BR154">
        <v>89</v>
      </c>
      <c r="BS154" s="1" t="str">
        <f>"ind_"&amp;BR152&amp;" = xlsread('spillover_bajo_niv_educ_"&amp;BR152&amp;".xlsx')"</f>
        <v>ind_89 = xlsread('spillover_bajo_niv_educ_89.xlsx')</v>
      </c>
      <c r="BX154">
        <v>89</v>
      </c>
      <c r="BY154" s="1" t="str">
        <f>"ind_"&amp;BX152&amp;" = xlsread('spillover_bajo_ingreso_"&amp;BX152&amp;".xlsx')"</f>
        <v>ind_89 = xlsread('spillover_bajo_ingreso_89.xlsx')</v>
      </c>
      <c r="CD154">
        <v>89</v>
      </c>
      <c r="CE154" s="1" t="str">
        <f>"ind_"&amp;CD152&amp;" = xlsread('spillover_densidad_"&amp;CD152&amp;".xlsx')"</f>
        <v>ind_89 = xlsread('spillover_densidad_89.xlsx')</v>
      </c>
      <c r="CJ154">
        <v>89</v>
      </c>
      <c r="CK154" s="1" t="str">
        <f>"ind_"&amp;CJ152&amp;" = xlsread('spillover_tiempo_cs_"&amp;CJ152&amp;".xlsx')"</f>
        <v>ind_89 = xlsread('spillover_tiempo_cs_89.xlsx')</v>
      </c>
      <c r="CQ154">
        <v>89</v>
      </c>
      <c r="CR154" t="s">
        <v>352</v>
      </c>
      <c r="CV154">
        <v>89</v>
      </c>
      <c r="CW154" t="s">
        <v>353</v>
      </c>
      <c r="DA154">
        <v>89</v>
      </c>
      <c r="DB154" t="s">
        <v>354</v>
      </c>
      <c r="DF154">
        <v>89</v>
      </c>
      <c r="DG154" t="s">
        <v>355</v>
      </c>
      <c r="EA154">
        <v>71</v>
      </c>
      <c r="EB154" s="3" t="str">
        <f>"%PROVINCIA "&amp;EA154</f>
        <v>%PROVINCIA 71</v>
      </c>
      <c r="EZ154" s="1" t="str">
        <f>"xlswrite('G:\Mi unidad\1. PROYECTOS TELLO 2022\SCM SPILL OVERS\outputs\pobreza\distancia_centro_salud\1%\simulacion_2\observado_outputs.xlsx',tratado_"&amp;$A36&amp;","&amp;$A36&amp;")"</f>
        <v>xlswrite('G:\Mi unidad\1. PROYECTOS TELLO 2022\SCM SPILL OVERS\outputs\pobreza\distancia_centro_salud\1%\simulacion_2\observado_outputs.xlsx',tratado_100,100)</v>
      </c>
      <c r="FG154" s="1" t="str">
        <f>"xlswrite('G:\Mi unidad\1. PROYECTOS TELLO 2022\SCM SPILL OVERS\outputs\pobreza\informalidad\1%\simulacion_2\observado_outputs.xlsx',tratado_"&amp;$A36&amp;","&amp;$A36&amp;")"</f>
        <v>xlswrite('G:\Mi unidad\1. PROYECTOS TELLO 2022\SCM SPILL OVERS\outputs\pobreza\informalidad\1%\simulacion_2\observado_outputs.xlsx',tratado_100,100)</v>
      </c>
      <c r="FM154" s="1" t="str">
        <f>"xlswrite('G:\Mi unidad\1. PROYECTOS TELLO 2022\SCM SPILL OVERS\outputs\pobreza\densidad\1%\simulacion_2\observado_outputs.xlsx',tratado_"&amp;$A36&amp;","&amp;$A36&amp;")"</f>
        <v>xlswrite('G:\Mi unidad\1. PROYECTOS TELLO 2022\SCM SPILL OVERS\outputs\pobreza\densidad\1%\simulacion_2\observado_outputs.xlsx',tratado_100,100)</v>
      </c>
      <c r="FT154" s="1" t="str">
        <f>"xlswrite('G:\Mi unidad\1. PROYECTOS TELLO 2022\SCM SPILL OVERS\outputs\pobreza\bajo_niv_educ\1%\simulacion_2\observado_outputs.xlsx',tratado_"&amp;$A36&amp;","&amp;$A36&amp;")"</f>
        <v>xlswrite('G:\Mi unidad\1. PROYECTOS TELLO 2022\SCM SPILL OVERS\outputs\pobreza\bajo_niv_educ\1%\simulacion_2\observado_outputs.xlsx',tratado_100,100)</v>
      </c>
      <c r="FZ154" s="1" t="str">
        <f>"xlswrite('G:\Mi unidad\1. PROYECTOS TELLO 2022\SCM SPILL OVERS\outputs\pobreza\bajo_ingreso\1%\simulacion_2\observado_outputs.xlsx',tratado_"&amp;$A36&amp;","&amp;$A36&amp;")"</f>
        <v>xlswrite('G:\Mi unidad\1. PROYECTOS TELLO 2022\SCM SPILL OVERS\outputs\pobreza\bajo_ingreso\1%\simulacion_2\observado_outputs.xlsx',tratado_100,100)</v>
      </c>
      <c r="GF154" s="1" t="str">
        <f>"xlswrite('G:\Mi unidad\1. PROYECTOS TELLO 2022\SCM SPILL OVERS\outputs\pobreza\densidad_g\1%\simulacion_2\observado_outputs.xlsx',tratado_"&amp;$A36&amp;","&amp;$A36&amp;")"</f>
        <v>xlswrite('G:\Mi unidad\1. PROYECTOS TELLO 2022\SCM SPILL OVERS\outputs\pobreza\densidad_g\1%\simulacion_2\observado_outputs.xlsx',tratado_100,100)</v>
      </c>
      <c r="GN154" s="1" t="str">
        <f>"xlswrite('G:\Mi unidad\1. PROYECTOS TELLO 2022\SCM SPILL OVERS\outputs\pobreza\alimentos\1%\simulacion_2\observado_outputs.xlsx',tratado_"&amp;$A36&amp;","&amp;$A36&amp;");"</f>
        <v>xlswrite('G:\Mi unidad\1. PROYECTOS TELLO 2022\SCM SPILL OVERS\outputs\pobreza\alimentos\1%\simulacion_2\observado_outputs.xlsx',tratado_100,100);</v>
      </c>
      <c r="GU154" s="1" t="str">
        <f>"xlswrite('G:\Mi unidad\1. PROYECTOS TELLO 2022\SCM SPILL OVERS\outputs\pobreza\jefe_hogar\1%\simulacion_2\observado_outputs.xlsx',tratado_"&amp;$A36&amp;","&amp;$A36&amp;");"</f>
        <v>xlswrite('G:\Mi unidad\1. PROYECTOS TELLO 2022\SCM SPILL OVERS\outputs\pobreza\jefe_hogar\1%\simulacion_2\observado_outputs.xlsx',tratado_100,100);</v>
      </c>
      <c r="HA154" s="1" t="str">
        <f>"xlswrite('G:\Mi unidad\1. PROYECTOS TELLO 2022\SCM SPILL OVERS\outputs\pobreza\mujeres\1%\simulacion_2\observado_outputs.xlsx',tratado_"&amp;$A36&amp;","&amp;$A36&amp;");"</f>
        <v>xlswrite('G:\Mi unidad\1. PROYECTOS TELLO 2022\SCM SPILL OVERS\outputs\pobreza\mujeres\1%\simulacion_2\observado_outputs.xlsx',tratado_100,100);</v>
      </c>
      <c r="HG154" s="1" t="str">
        <f>"xlswrite('G:\Mi unidad\1. PROYECTOS TELLO 2022\SCM SPILL OVERS\outputs\pobreza\criminalidad\1%\simulacion_2\observado_outputs.xlsx',tratado_"&amp;$A36&amp;","&amp;$A36&amp;");"</f>
        <v>xlswrite('G:\Mi unidad\1. PROYECTOS TELLO 2022\SCM SPILL OVERS\outputs\pobreza\criminalidad\1%\simulacion_2\observado_outputs.xlsx',tratado_100,100);</v>
      </c>
      <c r="HN154">
        <v>57</v>
      </c>
      <c r="HO154" t="str">
        <f>"    ub_vec_"&amp;HN154&amp;"(s) = ub_"&amp;HN153&amp;";"</f>
        <v xml:space="preserve">    ub_vec_57(s) = ub_57;</v>
      </c>
      <c r="HU154">
        <v>80</v>
      </c>
      <c r="HV154" t="s">
        <v>35</v>
      </c>
      <c r="IB154">
        <v>89</v>
      </c>
      <c r="IC154" t="str">
        <f>"xlswrite('G:\Mi unidad\1. PROYECTOS TELLO 2022\SCM SPILL OVERS\outputs\pobreza\bajo_niv_educ\1%\simulacion_2\output_tests.xlsx',p_value_vec_"&amp;IB154&amp;"','p_value_vec_"&amp;IB154&amp;"');"</f>
        <v>xlswrite('G:\Mi unidad\1. PROYECTOS TELLO 2022\SCM SPILL OVERS\outputs\pobreza\bajo_niv_educ\1%\simulacion_2\output_tests.xlsx',p_value_vec_89','p_value_vec_89');</v>
      </c>
      <c r="IP154">
        <v>89</v>
      </c>
      <c r="IQ154" t="str">
        <f>"xlswrite('G:\Mi unidad\1. PROYECTOS TELLO 2022\SCM SPILL OVERS\outputs\pobreza\bajo_ingreso\1%\simulacion_2\output_tests.xlsx',p_value_vec_"&amp;IP154&amp;"','p_value_vec_"&amp;IP154&amp;"');"</f>
        <v>xlswrite('G:\Mi unidad\1. PROYECTOS TELLO 2022\SCM SPILL OVERS\outputs\pobreza\bajo_ingreso\1%\simulacion_2\output_tests.xlsx',p_value_vec_89','p_value_vec_89');</v>
      </c>
      <c r="JB154">
        <v>89</v>
      </c>
      <c r="JC154" t="str">
        <f>"xlswrite('G:\Mi unidad\1. PROYECTOS TELLO 2022\SCM SPILL OVERS\outputs\pobreza\densidad\1%\simulacion_2\output_tests.xlsx',p_value_vec_"&amp;JB154&amp;"','p_value_vec_"&amp;JB154&amp;"');"</f>
        <v>xlswrite('G:\Mi unidad\1. PROYECTOS TELLO 2022\SCM SPILL OVERS\outputs\pobreza\densidad\1%\simulacion_2\output_tests.xlsx',p_value_vec_89','p_value_vec_89');</v>
      </c>
      <c r="JN154">
        <v>89</v>
      </c>
      <c r="JO154" t="str">
        <f>"xlswrite('G:\Mi unidad\1. PROYECTOS TELLO 2022\SCM SPILL OVERS\outputs\pobreza\densidad_g\1%\simulacion_2\output_tests.xlsx',p_value_vec_"&amp;JN154&amp;"','p_value_vec_"&amp;JN154&amp;"');"</f>
        <v>xlswrite('G:\Mi unidad\1. PROYECTOS TELLO 2022\SCM SPILL OVERS\outputs\pobreza\densidad_g\1%\simulacion_2\output_tests.xlsx',p_value_vec_89','p_value_vec_89');</v>
      </c>
      <c r="JZ154">
        <v>89</v>
      </c>
      <c r="KA154" t="str">
        <f>"xlswrite('G:\Mi unidad\1. PROYECTOS TELLO 2022\SCM SPILL OVERS\outputs\pobreza\distancia_centro_salud\1%\simulacion_2\output_tests.xlsx',p_value_vec_"&amp;JZ154&amp;"','p_value_vec_"&amp;JZ154&amp;"');"</f>
        <v>xlswrite('G:\Mi unidad\1. PROYECTOS TELLO 2022\SCM SPILL OVERS\outputs\pobreza\distancia_centro_salud\1%\simulacion_2\output_tests.xlsx',p_value_vec_89','p_value_vec_89');</v>
      </c>
      <c r="KM154">
        <v>89</v>
      </c>
      <c r="KN154" t="str">
        <f>"xlswrite('G:\Mi unidad\1. PROYECTOS TELLO 2022\SCM SPILL OVERS\outputs\pobreza\informalidad\1%\simulacion_2\output_tests.xlsx',p_value_vec_"&amp;KM154&amp;"','p_value_vec_"&amp;KM154&amp;"');"</f>
        <v>xlswrite('G:\Mi unidad\1. PROYECTOS TELLO 2022\SCM SPILL OVERS\outputs\pobreza\informalidad\1%\simulacion_2\output_tests.xlsx',p_value_vec_89','p_value_vec_89');</v>
      </c>
      <c r="KZ154">
        <v>89</v>
      </c>
      <c r="LA154" t="str">
        <f>"xlswrite('G:\Mi unidad\1. PROYECTOS TELLO 2022\SCM SPILL OVERS\outputs\pobreza\alimentos\1%\simulacion_2\output_tests.xlsx',p_value_vec_"&amp;KZ154&amp;"','p_value_vec_"&amp;KZ154&amp;"');"</f>
        <v>xlswrite('G:\Mi unidad\1. PROYECTOS TELLO 2022\SCM SPILL OVERS\outputs\pobreza\alimentos\1%\simulacion_2\output_tests.xlsx',p_value_vec_89','p_value_vec_89');</v>
      </c>
      <c r="LG154">
        <v>89</v>
      </c>
      <c r="LH154" t="str">
        <f>"xlswrite('G:\Mi unidad\1. PROYECTOS TELLO 2022\SCM SPILL OVERS\outputs\pobreza\jefe_hogar\1%\simulacion_2\output_tests.xlsx',p_value_vec_"&amp;LG154&amp;"','p_value_vec_"&amp;LG154&amp;"');"</f>
        <v>xlswrite('G:\Mi unidad\1. PROYECTOS TELLO 2022\SCM SPILL OVERS\outputs\pobreza\jefe_hogar\1%\simulacion_2\output_tests.xlsx',p_value_vec_89','p_value_vec_89');</v>
      </c>
      <c r="LN154">
        <v>89</v>
      </c>
      <c r="LO154" t="str">
        <f>"xlswrite('G:\Mi unidad\1. PROYECTOS TELLO 2022\SCM SPILL OVERS\outputs\pobreza\mujeres\1%\simulacion_2\output_tests.xlsx',p_value_vec_"&amp;LN154&amp;"','p_value_vec_"&amp;LN154&amp;"');"</f>
        <v>xlswrite('G:\Mi unidad\1. PROYECTOS TELLO 2022\SCM SPILL OVERS\outputs\pobreza\mujeres\1%\simulacion_2\output_tests.xlsx',p_value_vec_89','p_value_vec_89');</v>
      </c>
      <c r="LZ154">
        <v>89</v>
      </c>
      <c r="MA154" t="str">
        <f>"xlswrite('G:\Mi unidad\1. PROYECTOS TELLO 2022\SCM SPILL OVERS\outputs\pobreza\criminalidad\1%\simulacion_2\output_tests.xlsx',p_value_vec_"&amp;LZ154&amp;"','p_value_vec_"&amp;LZ154&amp;"');"</f>
        <v>xlswrite('G:\Mi unidad\1. PROYECTOS TELLO 2022\SCM SPILL OVERS\outputs\pobreza\criminalidad\1%\simulacion_2\output_tests.xlsx',p_value_vec_89','p_value_vec_89');</v>
      </c>
    </row>
    <row r="155" spans="64:339" x14ac:dyDescent="0.3">
      <c r="BL155">
        <v>89</v>
      </c>
      <c r="BR155">
        <v>89</v>
      </c>
      <c r="BS155" s="1" t="str">
        <f>"A_"&amp;BR152&amp;" = eye(N);"</f>
        <v>A_89 = eye(N);</v>
      </c>
      <c r="BX155">
        <v>89</v>
      </c>
      <c r="BY155" s="1" t="str">
        <f>"A_"&amp;BX152&amp;" = eye(N);"</f>
        <v>A_89 = eye(N);</v>
      </c>
      <c r="CD155">
        <v>89</v>
      </c>
      <c r="CE155" s="1" t="str">
        <f>"A_"&amp;CD152&amp;" = eye(N);"</f>
        <v>A_89 = eye(N);</v>
      </c>
      <c r="CJ155">
        <v>89</v>
      </c>
      <c r="CK155" s="1" t="str">
        <f>"A_"&amp;CJ152&amp;" = eye(N);"</f>
        <v>A_89 = eye(N);</v>
      </c>
      <c r="CQ155">
        <v>89</v>
      </c>
      <c r="CR155" t="s">
        <v>356</v>
      </c>
      <c r="CV155">
        <v>89</v>
      </c>
      <c r="CW155" t="s">
        <v>356</v>
      </c>
      <c r="DA155">
        <v>89</v>
      </c>
      <c r="DB155" t="s">
        <v>356</v>
      </c>
      <c r="DF155">
        <v>89</v>
      </c>
      <c r="DG155" t="s">
        <v>356</v>
      </c>
      <c r="EA155">
        <v>71</v>
      </c>
      <c r="EB155" s="3" t="s">
        <v>17</v>
      </c>
      <c r="EZ155" s="1" t="str">
        <f>"xlswrite('G:\Mi unidad\1. PROYECTOS TELLO 2022\SCM SPILL OVERS\outputs\pobreza\distancia_centro_salud\1%\simulacion_2\observado_outputs.xlsx',tratado_"&amp;$A37&amp;","&amp;$A37&amp;")"</f>
        <v>xlswrite('G:\Mi unidad\1. PROYECTOS TELLO 2022\SCM SPILL OVERS\outputs\pobreza\distancia_centro_salud\1%\simulacion_2\observado_outputs.xlsx',tratado_104,104)</v>
      </c>
      <c r="FG155" s="1" t="str">
        <f>"xlswrite('G:\Mi unidad\1. PROYECTOS TELLO 2022\SCM SPILL OVERS\outputs\pobreza\informalidad\1%\simulacion_2\observado_outputs.xlsx',tratado_"&amp;$A37&amp;","&amp;$A37&amp;")"</f>
        <v>xlswrite('G:\Mi unidad\1. PROYECTOS TELLO 2022\SCM SPILL OVERS\outputs\pobreza\informalidad\1%\simulacion_2\observado_outputs.xlsx',tratado_104,104)</v>
      </c>
      <c r="FM155" s="1" t="str">
        <f>"xlswrite('G:\Mi unidad\1. PROYECTOS TELLO 2022\SCM SPILL OVERS\outputs\pobreza\densidad\1%\simulacion_2\observado_outputs.xlsx',tratado_"&amp;$A37&amp;","&amp;$A37&amp;")"</f>
        <v>xlswrite('G:\Mi unidad\1. PROYECTOS TELLO 2022\SCM SPILL OVERS\outputs\pobreza\densidad\1%\simulacion_2\observado_outputs.xlsx',tratado_104,104)</v>
      </c>
      <c r="FT155" s="1" t="str">
        <f>"xlswrite('G:\Mi unidad\1. PROYECTOS TELLO 2022\SCM SPILL OVERS\outputs\pobreza\bajo_niv_educ\1%\simulacion_2\observado_outputs.xlsx',tratado_"&amp;$A37&amp;","&amp;$A37&amp;")"</f>
        <v>xlswrite('G:\Mi unidad\1. PROYECTOS TELLO 2022\SCM SPILL OVERS\outputs\pobreza\bajo_niv_educ\1%\simulacion_2\observado_outputs.xlsx',tratado_104,104)</v>
      </c>
      <c r="FZ155" s="1" t="str">
        <f>"xlswrite('G:\Mi unidad\1. PROYECTOS TELLO 2022\SCM SPILL OVERS\outputs\pobreza\bajo_ingreso\1%\simulacion_2\observado_outputs.xlsx',tratado_"&amp;$A37&amp;","&amp;$A37&amp;")"</f>
        <v>xlswrite('G:\Mi unidad\1. PROYECTOS TELLO 2022\SCM SPILL OVERS\outputs\pobreza\bajo_ingreso\1%\simulacion_2\observado_outputs.xlsx',tratado_104,104)</v>
      </c>
      <c r="GF155" s="1" t="str">
        <f>"xlswrite('G:\Mi unidad\1. PROYECTOS TELLO 2022\SCM SPILL OVERS\outputs\pobreza\densidad_g\1%\simulacion_2\observado_outputs.xlsx',tratado_"&amp;$A37&amp;","&amp;$A37&amp;")"</f>
        <v>xlswrite('G:\Mi unidad\1. PROYECTOS TELLO 2022\SCM SPILL OVERS\outputs\pobreza\densidad_g\1%\simulacion_2\observado_outputs.xlsx',tratado_104,104)</v>
      </c>
      <c r="GN155" s="1" t="str">
        <f>"xlswrite('G:\Mi unidad\1. PROYECTOS TELLO 2022\SCM SPILL OVERS\outputs\pobreza\alimentos\1%\simulacion_2\observado_outputs.xlsx',tratado_"&amp;$A37&amp;","&amp;$A37&amp;");"</f>
        <v>xlswrite('G:\Mi unidad\1. PROYECTOS TELLO 2022\SCM SPILL OVERS\outputs\pobreza\alimentos\1%\simulacion_2\observado_outputs.xlsx',tratado_104,104);</v>
      </c>
      <c r="GU155" s="1" t="str">
        <f>"xlswrite('G:\Mi unidad\1. PROYECTOS TELLO 2022\SCM SPILL OVERS\outputs\pobreza\jefe_hogar\1%\simulacion_2\observado_outputs.xlsx',tratado_"&amp;$A37&amp;","&amp;$A37&amp;");"</f>
        <v>xlswrite('G:\Mi unidad\1. PROYECTOS TELLO 2022\SCM SPILL OVERS\outputs\pobreza\jefe_hogar\1%\simulacion_2\observado_outputs.xlsx',tratado_104,104);</v>
      </c>
      <c r="HA155" s="1" t="str">
        <f>"xlswrite('G:\Mi unidad\1. PROYECTOS TELLO 2022\SCM SPILL OVERS\outputs\pobreza\mujeres\1%\simulacion_2\observado_outputs.xlsx',tratado_"&amp;$A37&amp;","&amp;$A37&amp;");"</f>
        <v>xlswrite('G:\Mi unidad\1. PROYECTOS TELLO 2022\SCM SPILL OVERS\outputs\pobreza\mujeres\1%\simulacion_2\observado_outputs.xlsx',tratado_104,104);</v>
      </c>
      <c r="HG155" s="1" t="str">
        <f>"xlswrite('G:\Mi unidad\1. PROYECTOS TELLO 2022\SCM SPILL OVERS\outputs\pobreza\criminalidad\1%\simulacion_2\observado_outputs.xlsx',tratado_"&amp;$A37&amp;","&amp;$A37&amp;");"</f>
        <v>xlswrite('G:\Mi unidad\1. PROYECTOS TELLO 2022\SCM SPILL OVERS\outputs\pobreza\criminalidad\1%\simulacion_2\observado_outputs.xlsx',tratado_104,104);</v>
      </c>
      <c r="HN155">
        <v>57</v>
      </c>
      <c r="HO155" t="s">
        <v>18</v>
      </c>
      <c r="HU155">
        <v>80</v>
      </c>
      <c r="HV155" t="s">
        <v>36</v>
      </c>
      <c r="IB155">
        <v>89</v>
      </c>
      <c r="IC155" t="str">
        <f>"xlswrite('G:\Mi unidad\1. PROYECTOS TELLO 2022\SCM SPILL OVERS\outputs\pobreza\bajo_niv_educ\1%\simulacion_2\output_tests.xlsx',alpha1_hat_vec_"&amp;IB155&amp;"','alpha1_hat_vec_"&amp;IB155&amp;"');"</f>
        <v>xlswrite('G:\Mi unidad\1. PROYECTOS TELLO 2022\SCM SPILL OVERS\outputs\pobreza\bajo_niv_educ\1%\simulacion_2\output_tests.xlsx',alpha1_hat_vec_89','alpha1_hat_vec_89');</v>
      </c>
      <c r="IP155">
        <v>89</v>
      </c>
      <c r="IQ155" t="str">
        <f>"xlswrite('G:\Mi unidad\1. PROYECTOS TELLO 2022\SCM SPILL OVERS\outputs\pobreza\bajo_ingreso\1%\simulacion_2\output_tests.xlsx',alpha1_hat_vec_"&amp;IP155&amp;"','alpha1_hat_vec_"&amp;IP155&amp;"');"</f>
        <v>xlswrite('G:\Mi unidad\1. PROYECTOS TELLO 2022\SCM SPILL OVERS\outputs\pobreza\bajo_ingreso\1%\simulacion_2\output_tests.xlsx',alpha1_hat_vec_89','alpha1_hat_vec_89');</v>
      </c>
      <c r="JB155">
        <v>89</v>
      </c>
      <c r="JC155" t="str">
        <f>"xlswrite('G:\Mi unidad\1. PROYECTOS TELLO 2022\SCM SPILL OVERS\outputs\pobreza\densidad\1%\simulacion_2\output_tests.xlsx',alpha1_hat_vec_"&amp;JB155&amp;"','alpha1_hat_vec_"&amp;JB155&amp;"');"</f>
        <v>xlswrite('G:\Mi unidad\1. PROYECTOS TELLO 2022\SCM SPILL OVERS\outputs\pobreza\densidad\1%\simulacion_2\output_tests.xlsx',alpha1_hat_vec_89','alpha1_hat_vec_89');</v>
      </c>
      <c r="JN155">
        <v>89</v>
      </c>
      <c r="JO155" t="str">
        <f>"xlswrite('G:\Mi unidad\1. PROYECTOS TELLO 2022\SCM SPILL OVERS\outputs\pobreza\densidad_g\1%\simulacion_2\output_tests.xlsx',alpha1_hat_vec_"&amp;JN155&amp;"','alpha1_hat_vec_"&amp;JN155&amp;"');"</f>
        <v>xlswrite('G:\Mi unidad\1. PROYECTOS TELLO 2022\SCM SPILL OVERS\outputs\pobreza\densidad_g\1%\simulacion_2\output_tests.xlsx',alpha1_hat_vec_89','alpha1_hat_vec_89');</v>
      </c>
      <c r="JZ155">
        <v>89</v>
      </c>
      <c r="KA155" t="str">
        <f>"xlswrite('G:\Mi unidad\1. PROYECTOS TELLO 2022\SCM SPILL OVERS\outputs\pobreza\distancia_centro_salud\1%\simulacion_2\output_tests.xlsx',alpha1_hat_vec_"&amp;JZ155&amp;"','alpha1_hat_vec_"&amp;JZ155&amp;"');"</f>
        <v>xlswrite('G:\Mi unidad\1. PROYECTOS TELLO 2022\SCM SPILL OVERS\outputs\pobreza\distancia_centro_salud\1%\simulacion_2\output_tests.xlsx',alpha1_hat_vec_89','alpha1_hat_vec_89');</v>
      </c>
      <c r="KM155">
        <v>89</v>
      </c>
      <c r="KN155" t="str">
        <f>"xlswrite('G:\Mi unidad\1. PROYECTOS TELLO 2022\SCM SPILL OVERS\outputs\pobreza\informalidad\1%\simulacion_2\output_tests.xlsx',alpha1_hat_vec_"&amp;KM155&amp;"','alpha1_hat_vec_"&amp;KM155&amp;"');"</f>
        <v>xlswrite('G:\Mi unidad\1. PROYECTOS TELLO 2022\SCM SPILL OVERS\outputs\pobreza\informalidad\1%\simulacion_2\output_tests.xlsx',alpha1_hat_vec_89','alpha1_hat_vec_89');</v>
      </c>
      <c r="KZ155">
        <v>89</v>
      </c>
      <c r="LA155" t="str">
        <f>"xlswrite('G:\Mi unidad\1. PROYECTOS TELLO 2022\SCM SPILL OVERS\outputs\pobreza\alimentos\1%\simulacion_2\output_tests.xlsx',alpha1_hat_vec_"&amp;KZ155&amp;"','alpha1_hat_vec_"&amp;KZ155&amp;"');"</f>
        <v>xlswrite('G:\Mi unidad\1. PROYECTOS TELLO 2022\SCM SPILL OVERS\outputs\pobreza\alimentos\1%\simulacion_2\output_tests.xlsx',alpha1_hat_vec_89','alpha1_hat_vec_89');</v>
      </c>
      <c r="LG155">
        <v>89</v>
      </c>
      <c r="LH155" t="str">
        <f>"xlswrite('G:\Mi unidad\1. PROYECTOS TELLO 2022\SCM SPILL OVERS\outputs\pobreza\jefe_hogar\1%\simulacion_2\output_tests.xlsx',alpha1_hat_vec_"&amp;LG155&amp;"','alpha1_hat_vec_"&amp;LG155&amp;"');"</f>
        <v>xlswrite('G:\Mi unidad\1. PROYECTOS TELLO 2022\SCM SPILL OVERS\outputs\pobreza\jefe_hogar\1%\simulacion_2\output_tests.xlsx',alpha1_hat_vec_89','alpha1_hat_vec_89');</v>
      </c>
      <c r="LN155">
        <v>89</v>
      </c>
      <c r="LO155" t="str">
        <f>"xlswrite('G:\Mi unidad\1. PROYECTOS TELLO 2022\SCM SPILL OVERS\outputs\pobreza\mujeres\1%\simulacion_2\output_tests.xlsx',alpha1_hat_vec_"&amp;LN155&amp;"','alpha1_hat_vec_"&amp;LN155&amp;"');"</f>
        <v>xlswrite('G:\Mi unidad\1. PROYECTOS TELLO 2022\SCM SPILL OVERS\outputs\pobreza\mujeres\1%\simulacion_2\output_tests.xlsx',alpha1_hat_vec_89','alpha1_hat_vec_89');</v>
      </c>
      <c r="LZ155">
        <v>89</v>
      </c>
      <c r="MA155" t="str">
        <f>"xlswrite('G:\Mi unidad\1. PROYECTOS TELLO 2022\SCM SPILL OVERS\outputs\pobreza\criminalidad\1%\simulacion_2\output_tests.xlsx',alpha1_hat_vec_"&amp;LZ155&amp;"','alpha1_hat_vec_"&amp;LZ155&amp;"');"</f>
        <v>xlswrite('G:\Mi unidad\1. PROYECTOS TELLO 2022\SCM SPILL OVERS\outputs\pobreza\criminalidad\1%\simulacion_2\output_tests.xlsx',alpha1_hat_vec_89','alpha1_hat_vec_89');</v>
      </c>
    </row>
    <row r="156" spans="64:339" x14ac:dyDescent="0.3">
      <c r="BL156">
        <v>89</v>
      </c>
      <c r="BR156">
        <v>89</v>
      </c>
      <c r="BS156" s="1" t="str">
        <f>"A_"&amp;BR152&amp;"(:,ind_"&amp;BR152&amp;" == 0) = [];"</f>
        <v>A_89(:,ind_89 == 0) = [];</v>
      </c>
      <c r="BX156">
        <v>89</v>
      </c>
      <c r="BY156" s="1" t="str">
        <f>"A_"&amp;BX152&amp;"(:,ind_"&amp;BX152&amp;" == 0) = [];"</f>
        <v>A_89(:,ind_89 == 0) = [];</v>
      </c>
      <c r="CD156">
        <v>89</v>
      </c>
      <c r="CE156" s="1" t="str">
        <f>"A_"&amp;CD152&amp;"(:,ind_"&amp;CD152&amp;" == 0) = [];"</f>
        <v>A_89(:,ind_89 == 0) = [];</v>
      </c>
      <c r="CJ156">
        <v>89</v>
      </c>
      <c r="CK156" s="1" t="str">
        <f>"A_"&amp;CJ152&amp;"(:,ind_"&amp;CJ152&amp;" == 0) = [];"</f>
        <v>A_89(:,ind_89 == 0) = [];</v>
      </c>
      <c r="CQ156">
        <v>89</v>
      </c>
      <c r="CR156" t="s">
        <v>357</v>
      </c>
      <c r="CV156">
        <v>89</v>
      </c>
      <c r="CW156" t="s">
        <v>357</v>
      </c>
      <c r="DA156">
        <v>89</v>
      </c>
      <c r="DB156" t="s">
        <v>357</v>
      </c>
      <c r="DF156">
        <v>89</v>
      </c>
      <c r="DG156" t="s">
        <v>357</v>
      </c>
      <c r="EA156">
        <v>71</v>
      </c>
      <c r="EB156" s="1" t="str">
        <f>"Y_Ts_"&amp;EA156&amp;" = Y_"&amp;EA156&amp;"(:,T+s);"</f>
        <v>Y_Ts_71 = Y_71(:,T+s);</v>
      </c>
      <c r="EZ156" s="1" t="str">
        <f>"xlswrite('G:\Mi unidad\1. PROYECTOS TELLO 2022\SCM SPILL OVERS\outputs\pobreza\distancia_centro_salud\1%\simulacion_2\observado_outputs.xlsx',tratado_"&amp;$A38&amp;","&amp;$A38&amp;")"</f>
        <v>xlswrite('G:\Mi unidad\1. PROYECTOS TELLO 2022\SCM SPILL OVERS\outputs\pobreza\distancia_centro_salud\1%\simulacion_2\observado_outputs.xlsx',tratado_105,105)</v>
      </c>
      <c r="FG156" s="1" t="str">
        <f>"xlswrite('G:\Mi unidad\1. PROYECTOS TELLO 2022\SCM SPILL OVERS\outputs\pobreza\informalidad\1%\simulacion_2\observado_outputs.xlsx',tratado_"&amp;$A38&amp;","&amp;$A38&amp;")"</f>
        <v>xlswrite('G:\Mi unidad\1. PROYECTOS TELLO 2022\SCM SPILL OVERS\outputs\pobreza\informalidad\1%\simulacion_2\observado_outputs.xlsx',tratado_105,105)</v>
      </c>
      <c r="FM156" s="1" t="str">
        <f>"xlswrite('G:\Mi unidad\1. PROYECTOS TELLO 2022\SCM SPILL OVERS\outputs\pobreza\densidad\1%\simulacion_2\observado_outputs.xlsx',tratado_"&amp;$A38&amp;","&amp;$A38&amp;")"</f>
        <v>xlswrite('G:\Mi unidad\1. PROYECTOS TELLO 2022\SCM SPILL OVERS\outputs\pobreza\densidad\1%\simulacion_2\observado_outputs.xlsx',tratado_105,105)</v>
      </c>
      <c r="FT156" s="1" t="str">
        <f>"xlswrite('G:\Mi unidad\1. PROYECTOS TELLO 2022\SCM SPILL OVERS\outputs\pobreza\bajo_niv_educ\1%\simulacion_2\observado_outputs.xlsx',tratado_"&amp;$A38&amp;","&amp;$A38&amp;")"</f>
        <v>xlswrite('G:\Mi unidad\1. PROYECTOS TELLO 2022\SCM SPILL OVERS\outputs\pobreza\bajo_niv_educ\1%\simulacion_2\observado_outputs.xlsx',tratado_105,105)</v>
      </c>
      <c r="FZ156" s="1" t="str">
        <f>"xlswrite('G:\Mi unidad\1. PROYECTOS TELLO 2022\SCM SPILL OVERS\outputs\pobreza\bajo_ingreso\1%\simulacion_2\observado_outputs.xlsx',tratado_"&amp;$A38&amp;","&amp;$A38&amp;")"</f>
        <v>xlswrite('G:\Mi unidad\1. PROYECTOS TELLO 2022\SCM SPILL OVERS\outputs\pobreza\bajo_ingreso\1%\simulacion_2\observado_outputs.xlsx',tratado_105,105)</v>
      </c>
      <c r="GF156" s="1" t="str">
        <f>"xlswrite('G:\Mi unidad\1. PROYECTOS TELLO 2022\SCM SPILL OVERS\outputs\pobreza\densidad_g\1%\simulacion_2\observado_outputs.xlsx',tratado_"&amp;$A38&amp;","&amp;$A38&amp;")"</f>
        <v>xlswrite('G:\Mi unidad\1. PROYECTOS TELLO 2022\SCM SPILL OVERS\outputs\pobreza\densidad_g\1%\simulacion_2\observado_outputs.xlsx',tratado_105,105)</v>
      </c>
      <c r="GN156" s="1" t="str">
        <f>"xlswrite('G:\Mi unidad\1. PROYECTOS TELLO 2022\SCM SPILL OVERS\outputs\pobreza\alimentos\1%\simulacion_2\observado_outputs.xlsx',tratado_"&amp;$A38&amp;","&amp;$A38&amp;");"</f>
        <v>xlswrite('G:\Mi unidad\1. PROYECTOS TELLO 2022\SCM SPILL OVERS\outputs\pobreza\alimentos\1%\simulacion_2\observado_outputs.xlsx',tratado_105,105);</v>
      </c>
      <c r="GU156" s="1" t="str">
        <f>"xlswrite('G:\Mi unidad\1. PROYECTOS TELLO 2022\SCM SPILL OVERS\outputs\pobreza\jefe_hogar\1%\simulacion_2\observado_outputs.xlsx',tratado_"&amp;$A38&amp;","&amp;$A38&amp;");"</f>
        <v>xlswrite('G:\Mi unidad\1. PROYECTOS TELLO 2022\SCM SPILL OVERS\outputs\pobreza\jefe_hogar\1%\simulacion_2\observado_outputs.xlsx',tratado_105,105);</v>
      </c>
      <c r="HA156" s="1" t="str">
        <f>"xlswrite('G:\Mi unidad\1. PROYECTOS TELLO 2022\SCM SPILL OVERS\outputs\pobreza\mujeres\1%\simulacion_2\observado_outputs.xlsx',tratado_"&amp;$A38&amp;","&amp;$A38&amp;");"</f>
        <v>xlswrite('G:\Mi unidad\1. PROYECTOS TELLO 2022\SCM SPILL OVERS\outputs\pobreza\mujeres\1%\simulacion_2\observado_outputs.xlsx',tratado_105,105);</v>
      </c>
      <c r="HG156" s="1" t="str">
        <f>"xlswrite('G:\Mi unidad\1. PROYECTOS TELLO 2022\SCM SPILL OVERS\outputs\pobreza\criminalidad\1%\simulacion_2\observado_outputs.xlsx',tratado_"&amp;$A38&amp;","&amp;$A38&amp;");"</f>
        <v>xlswrite('G:\Mi unidad\1. PROYECTOS TELLO 2022\SCM SPILL OVERS\outputs\pobreza\criminalidad\1%\simulacion_2\observado_outputs.xlsx',tratado_105,105);</v>
      </c>
      <c r="HN156">
        <v>65</v>
      </c>
      <c r="HO156" t="str">
        <f>"p_value_vec_"&amp;HN156&amp;" = zeros(1,S);"</f>
        <v>p_value_vec_65 = zeros(1,S);</v>
      </c>
      <c r="HU156">
        <v>80</v>
      </c>
      <c r="HV156" t="s">
        <v>37</v>
      </c>
      <c r="IB156">
        <v>89</v>
      </c>
      <c r="IC156" t="str">
        <f>"xlswrite('G:\Mi unidad\1. PROYECTOS TELLO 2022\SCM SPILL OVERS\outputs\pobreza\bajo_niv_educ\1%\simulacion_2\output_tests.xlsx',spillover_test_"&amp;IB156&amp;"','sp_test_"&amp;IB156&amp;"');"</f>
        <v>xlswrite('G:\Mi unidad\1. PROYECTOS TELLO 2022\SCM SPILL OVERS\outputs\pobreza\bajo_niv_educ\1%\simulacion_2\output_tests.xlsx',spillover_test_89','sp_test_89');</v>
      </c>
      <c r="IP156">
        <v>89</v>
      </c>
      <c r="IQ156" t="str">
        <f>"xlswrite('G:\Mi unidad\1. PROYECTOS TELLO 2022\SCM SPILL OVERS\outputs\pobreza\bajo_ingreso\1%\simulacion_2\output_tests.xlsx',spillover_test_"&amp;IP156&amp;"','sp_test_"&amp;IP156&amp;"');"</f>
        <v>xlswrite('G:\Mi unidad\1. PROYECTOS TELLO 2022\SCM SPILL OVERS\outputs\pobreza\bajo_ingreso\1%\simulacion_2\output_tests.xlsx',spillover_test_89','sp_test_89');</v>
      </c>
      <c r="JB156">
        <v>89</v>
      </c>
      <c r="JC156" t="str">
        <f>"xlswrite('G:\Mi unidad\1. PROYECTOS TELLO 2022\SCM SPILL OVERS\outputs\pobreza\densidad\1%\simulacion_2\output_tests.xlsx',spillover_test_"&amp;JB156&amp;"','sp_test_"&amp;JB156&amp;"');"</f>
        <v>xlswrite('G:\Mi unidad\1. PROYECTOS TELLO 2022\SCM SPILL OVERS\outputs\pobreza\densidad\1%\simulacion_2\output_tests.xlsx',spillover_test_89','sp_test_89');</v>
      </c>
      <c r="JN156">
        <v>89</v>
      </c>
      <c r="JO156" t="str">
        <f>"xlswrite('G:\Mi unidad\1. PROYECTOS TELLO 2022\SCM SPILL OVERS\outputs\pobreza\densidad_g\1%\simulacion_2\output_tests.xlsx',spillover_test_"&amp;JN156&amp;"','sp_test_"&amp;JN156&amp;"');"</f>
        <v>xlswrite('G:\Mi unidad\1. PROYECTOS TELLO 2022\SCM SPILL OVERS\outputs\pobreza\densidad_g\1%\simulacion_2\output_tests.xlsx',spillover_test_89','sp_test_89');</v>
      </c>
      <c r="JZ156">
        <v>89</v>
      </c>
      <c r="KA156" t="str">
        <f>"xlswrite('G:\Mi unidad\1. PROYECTOS TELLO 2022\SCM SPILL OVERS\outputs\pobreza\distancia_centro_salud\1%\simulacion_2\output_tests.xlsx',spillover_test_"&amp;JZ156&amp;"','sp_test_"&amp;JZ156&amp;"');"</f>
        <v>xlswrite('G:\Mi unidad\1. PROYECTOS TELLO 2022\SCM SPILL OVERS\outputs\pobreza\distancia_centro_salud\1%\simulacion_2\output_tests.xlsx',spillover_test_89','sp_test_89');</v>
      </c>
      <c r="KM156">
        <v>89</v>
      </c>
      <c r="KN156" t="str">
        <f>"xlswrite('G:\Mi unidad\1. PROYECTOS TELLO 2022\SCM SPILL OVERS\outputs\pobreza\informalidad\1%\simulacion_2\output_tests.xlsx',spillover_test_"&amp;KM156&amp;"','sp_test_"&amp;KM156&amp;"');"</f>
        <v>xlswrite('G:\Mi unidad\1. PROYECTOS TELLO 2022\SCM SPILL OVERS\outputs\pobreza\informalidad\1%\simulacion_2\output_tests.xlsx',spillover_test_89','sp_test_89');</v>
      </c>
      <c r="KZ156">
        <v>89</v>
      </c>
      <c r="LA156" t="str">
        <f>"xlswrite('G:\Mi unidad\1. PROYECTOS TELLO 2022\SCM SPILL OVERS\outputs\pobreza\alimentos\1%\simulacion_2\output_tests.xlsx',spillover_test_"&amp;KZ156&amp;"','sp_test_"&amp;KZ156&amp;"');"</f>
        <v>xlswrite('G:\Mi unidad\1. PROYECTOS TELLO 2022\SCM SPILL OVERS\outputs\pobreza\alimentos\1%\simulacion_2\output_tests.xlsx',spillover_test_89','sp_test_89');</v>
      </c>
      <c r="LG156">
        <v>89</v>
      </c>
      <c r="LH156" t="str">
        <f>"xlswrite('G:\Mi unidad\1. PROYECTOS TELLO 2022\SCM SPILL OVERS\outputs\pobreza\jefe_hogar\1%\simulacion_2\output_tests.xlsx',spillover_test_"&amp;LG156&amp;"','sp_test_"&amp;LG156&amp;"');"</f>
        <v>xlswrite('G:\Mi unidad\1. PROYECTOS TELLO 2022\SCM SPILL OVERS\outputs\pobreza\jefe_hogar\1%\simulacion_2\output_tests.xlsx',spillover_test_89','sp_test_89');</v>
      </c>
      <c r="LN156">
        <v>89</v>
      </c>
      <c r="LO156" t="str">
        <f>"xlswrite('G:\Mi unidad\1. PROYECTOS TELLO 2022\SCM SPILL OVERS\outputs\pobreza\mujeres\1%\simulacion_2\output_tests.xlsx',spillover_test_"&amp;LN156&amp;"','sp_test_"&amp;LN156&amp;"');"</f>
        <v>xlswrite('G:\Mi unidad\1. PROYECTOS TELLO 2022\SCM SPILL OVERS\outputs\pobreza\mujeres\1%\simulacion_2\output_tests.xlsx',spillover_test_89','sp_test_89');</v>
      </c>
      <c r="LZ156">
        <v>89</v>
      </c>
      <c r="MA156" t="str">
        <f>"xlswrite('G:\Mi unidad\1. PROYECTOS TELLO 2022\SCM SPILL OVERS\outputs\pobreza\criminalidad\1%\simulacion_2\output_tests.xlsx',spillover_test_"&amp;LZ156&amp;"','sp_test_"&amp;LZ156&amp;"');"</f>
        <v>xlswrite('G:\Mi unidad\1. PROYECTOS TELLO 2022\SCM SPILL OVERS\outputs\pobreza\criminalidad\1%\simulacion_2\output_tests.xlsx',spillover_test_89','sp_test_89');</v>
      </c>
    </row>
    <row r="157" spans="64:339" x14ac:dyDescent="0.3">
      <c r="BL157">
        <v>91</v>
      </c>
      <c r="BM157" s="1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358</v>
      </c>
      <c r="CV157">
        <v>91</v>
      </c>
      <c r="CW157" t="s">
        <v>358</v>
      </c>
      <c r="DA157">
        <v>91</v>
      </c>
      <c r="DB157" t="s">
        <v>358</v>
      </c>
      <c r="DF157">
        <v>91</v>
      </c>
      <c r="DG157" t="s">
        <v>358</v>
      </c>
      <c r="EA157">
        <v>71</v>
      </c>
      <c r="EB157" s="1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EZ157" s="1" t="str">
        <f>"xlswrite('G:\Mi unidad\1. PROYECTOS TELLO 2022\SCM SPILL OVERS\outputs\pobreza\distancia_centro_salud\1%\simulacion_2\observado_outputs.xlsx',tratado_"&amp;$A39&amp;","&amp;$A39&amp;")"</f>
        <v>xlswrite('G:\Mi unidad\1. PROYECTOS TELLO 2022\SCM SPILL OVERS\outputs\pobreza\distancia_centro_salud\1%\simulacion_2\observado_outputs.xlsx',tratado_106,106)</v>
      </c>
      <c r="FG157" s="1" t="str">
        <f>"xlswrite('G:\Mi unidad\1. PROYECTOS TELLO 2022\SCM SPILL OVERS\outputs\pobreza\informalidad\1%\simulacion_2\observado_outputs.xlsx',tratado_"&amp;$A39&amp;","&amp;$A39&amp;")"</f>
        <v>xlswrite('G:\Mi unidad\1. PROYECTOS TELLO 2022\SCM SPILL OVERS\outputs\pobreza\informalidad\1%\simulacion_2\observado_outputs.xlsx',tratado_106,106)</v>
      </c>
      <c r="FM157" s="1" t="str">
        <f>"xlswrite('G:\Mi unidad\1. PROYECTOS TELLO 2022\SCM SPILL OVERS\outputs\pobreza\densidad\1%\simulacion_2\observado_outputs.xlsx',tratado_"&amp;$A39&amp;","&amp;$A39&amp;")"</f>
        <v>xlswrite('G:\Mi unidad\1. PROYECTOS TELLO 2022\SCM SPILL OVERS\outputs\pobreza\densidad\1%\simulacion_2\observado_outputs.xlsx',tratado_106,106)</v>
      </c>
      <c r="FT157" s="1" t="str">
        <f>"xlswrite('G:\Mi unidad\1. PROYECTOS TELLO 2022\SCM SPILL OVERS\outputs\pobreza\bajo_niv_educ\1%\simulacion_2\observado_outputs.xlsx',tratado_"&amp;$A39&amp;","&amp;$A39&amp;")"</f>
        <v>xlswrite('G:\Mi unidad\1. PROYECTOS TELLO 2022\SCM SPILL OVERS\outputs\pobreza\bajo_niv_educ\1%\simulacion_2\observado_outputs.xlsx',tratado_106,106)</v>
      </c>
      <c r="FZ157" s="1" t="str">
        <f>"xlswrite('G:\Mi unidad\1. PROYECTOS TELLO 2022\SCM SPILL OVERS\outputs\pobreza\bajo_ingreso\1%\simulacion_2\observado_outputs.xlsx',tratado_"&amp;$A39&amp;","&amp;$A39&amp;")"</f>
        <v>xlswrite('G:\Mi unidad\1. PROYECTOS TELLO 2022\SCM SPILL OVERS\outputs\pobreza\bajo_ingreso\1%\simulacion_2\observado_outputs.xlsx',tratado_106,106)</v>
      </c>
      <c r="GF157" s="1" t="str">
        <f>"xlswrite('G:\Mi unidad\1. PROYECTOS TELLO 2022\SCM SPILL OVERS\outputs\pobreza\densidad_g\1%\simulacion_2\observado_outputs.xlsx',tratado_"&amp;$A39&amp;","&amp;$A39&amp;")"</f>
        <v>xlswrite('G:\Mi unidad\1. PROYECTOS TELLO 2022\SCM SPILL OVERS\outputs\pobreza\densidad_g\1%\simulacion_2\observado_outputs.xlsx',tratado_106,106)</v>
      </c>
      <c r="GN157" s="1" t="str">
        <f>"xlswrite('G:\Mi unidad\1. PROYECTOS TELLO 2022\SCM SPILL OVERS\outputs\pobreza\alimentos\1%\simulacion_2\observado_outputs.xlsx',tratado_"&amp;$A39&amp;","&amp;$A39&amp;");"</f>
        <v>xlswrite('G:\Mi unidad\1. PROYECTOS TELLO 2022\SCM SPILL OVERS\outputs\pobreza\alimentos\1%\simulacion_2\observado_outputs.xlsx',tratado_106,106);</v>
      </c>
      <c r="GU157" s="1" t="str">
        <f>"xlswrite('G:\Mi unidad\1. PROYECTOS TELLO 2022\SCM SPILL OVERS\outputs\pobreza\jefe_hogar\1%\simulacion_2\observado_outputs.xlsx',tratado_"&amp;$A39&amp;","&amp;$A39&amp;");"</f>
        <v>xlswrite('G:\Mi unidad\1. PROYECTOS TELLO 2022\SCM SPILL OVERS\outputs\pobreza\jefe_hogar\1%\simulacion_2\observado_outputs.xlsx',tratado_106,106);</v>
      </c>
      <c r="HA157" s="1" t="str">
        <f>"xlswrite('G:\Mi unidad\1. PROYECTOS TELLO 2022\SCM SPILL OVERS\outputs\pobreza\mujeres\1%\simulacion_2\observado_outputs.xlsx',tratado_"&amp;$A39&amp;","&amp;$A39&amp;");"</f>
        <v>xlswrite('G:\Mi unidad\1. PROYECTOS TELLO 2022\SCM SPILL OVERS\outputs\pobreza\mujeres\1%\simulacion_2\observado_outputs.xlsx',tratado_106,106);</v>
      </c>
      <c r="HG157" s="1" t="str">
        <f>"xlswrite('G:\Mi unidad\1. PROYECTOS TELLO 2022\SCM SPILL OVERS\outputs\pobreza\criminalidad\1%\simulacion_2\observado_outputs.xlsx',tratado_"&amp;$A39&amp;","&amp;$A39&amp;");"</f>
        <v>xlswrite('G:\Mi unidad\1. PROYECTOS TELLO 2022\SCM SPILL OVERS\outputs\pobreza\criminalidad\1%\simulacion_2\observado_outputs.xlsx',tratado_106,106);</v>
      </c>
      <c r="HN157">
        <v>65</v>
      </c>
      <c r="HO157" t="str">
        <f>"lb_vec_"&amp;HN157&amp;" = zeros(1,S);"</f>
        <v>lb_vec_65 = zeros(1,S);</v>
      </c>
      <c r="HU157">
        <v>80</v>
      </c>
      <c r="HV157" t="str">
        <f>"    spillover_test_"&amp;HU157&amp;"(s) = sp_andrews(Y_pre_"&amp;HU157&amp;",pobreza_"&amp;HU157&amp;"(:,T+s),A_"&amp;HU157&amp;",C,d,alpha_sig);"</f>
        <v xml:space="preserve">    spillover_test_80(s) = sp_andrews(Y_pre_80,pobreza_80(:,T+s),A_80,C,d,alpha_sig);</v>
      </c>
      <c r="IB157">
        <v>91</v>
      </c>
      <c r="IC157" t="str">
        <f>"xlswrite('G:\Mi unidad\1. PROYECTOS TELLO 2022\SCM SPILL OVERS\outputs\pobreza\bajo_niv_educ\1%\simulacion_2\output_tests.xlsx',lb_vec_"&amp;IB157&amp;"','lb_vec_"&amp;IB157&amp;"');"</f>
        <v>xlswrite('G:\Mi unidad\1. PROYECTOS TELLO 2022\SCM SPILL OVERS\outputs\pobreza\bajo_niv_educ\1%\simulacion_2\output_tests.xlsx',lb_vec_91','lb_vec_91');</v>
      </c>
      <c r="IP157">
        <v>91</v>
      </c>
      <c r="IQ157" t="str">
        <f>"xlswrite('G:\Mi unidad\1. PROYECTOS TELLO 2022\SCM SPILL OVERS\outputs\pobreza\bajo_ingreso\1%\simulacion_2\output_tests.xlsx',lb_vec_"&amp;IP157&amp;"','lb_vec_"&amp;IP157&amp;"');"</f>
        <v>xlswrite('G:\Mi unidad\1. PROYECTOS TELLO 2022\SCM SPILL OVERS\outputs\pobreza\bajo_ingreso\1%\simulacion_2\output_tests.xlsx',lb_vec_91','lb_vec_91');</v>
      </c>
      <c r="JB157">
        <v>91</v>
      </c>
      <c r="JC157" t="str">
        <f>"xlswrite('G:\Mi unidad\1. PROYECTOS TELLO 2022\SCM SPILL OVERS\outputs\pobreza\densidad\1%\simulacion_2\output_tests.xlsx',lb_vec_"&amp;JB157&amp;"','lb_vec_"&amp;JB157&amp;"');"</f>
        <v>xlswrite('G:\Mi unidad\1. PROYECTOS TELLO 2022\SCM SPILL OVERS\outputs\pobreza\densidad\1%\simulacion_2\output_tests.xlsx',lb_vec_91','lb_vec_91');</v>
      </c>
      <c r="JN157">
        <v>91</v>
      </c>
      <c r="JO157" t="str">
        <f>"xlswrite('G:\Mi unidad\1. PROYECTOS TELLO 2022\SCM SPILL OVERS\outputs\pobreza\densidad_g\1%\simulacion_2\output_tests.xlsx',lb_vec_"&amp;JN157&amp;"','lb_vec_"&amp;JN157&amp;"');"</f>
        <v>xlswrite('G:\Mi unidad\1. PROYECTOS TELLO 2022\SCM SPILL OVERS\outputs\pobreza\densidad_g\1%\simulacion_2\output_tests.xlsx',lb_vec_91','lb_vec_91');</v>
      </c>
      <c r="JZ157">
        <v>91</v>
      </c>
      <c r="KA157" t="str">
        <f>"xlswrite('G:\Mi unidad\1. PROYECTOS TELLO 2022\SCM SPILL OVERS\outputs\pobreza\distancia_centro_salud\1%\simulacion_2\output_tests.xlsx',lb_vec_"&amp;JZ157&amp;"','lb_vec_"&amp;JZ157&amp;"');"</f>
        <v>xlswrite('G:\Mi unidad\1. PROYECTOS TELLO 2022\SCM SPILL OVERS\outputs\pobreza\distancia_centro_salud\1%\simulacion_2\output_tests.xlsx',lb_vec_91','lb_vec_91');</v>
      </c>
      <c r="KM157">
        <v>91</v>
      </c>
      <c r="KN157" t="str">
        <f>"xlswrite('G:\Mi unidad\1. PROYECTOS TELLO 2022\SCM SPILL OVERS\outputs\pobreza\informalidad\1%\simulacion_2\output_tests.xlsx',lb_vec_"&amp;KM157&amp;"','lb_vec_"&amp;KM157&amp;"');"</f>
        <v>xlswrite('G:\Mi unidad\1. PROYECTOS TELLO 2022\SCM SPILL OVERS\outputs\pobreza\informalidad\1%\simulacion_2\output_tests.xlsx',lb_vec_91','lb_vec_91');</v>
      </c>
      <c r="KZ157">
        <v>91</v>
      </c>
      <c r="LA157" t="str">
        <f>"xlswrite('G:\Mi unidad\1. PROYECTOS TELLO 2022\SCM SPILL OVERS\outputs\pobreza\alimentos\1%\simulacion_2\output_tests.xlsx',lb_vec_"&amp;KZ157&amp;"','lb_vec_"&amp;KZ157&amp;"');"</f>
        <v>xlswrite('G:\Mi unidad\1. PROYECTOS TELLO 2022\SCM SPILL OVERS\outputs\pobreza\alimentos\1%\simulacion_2\output_tests.xlsx',lb_vec_91','lb_vec_91');</v>
      </c>
      <c r="LG157">
        <v>91</v>
      </c>
      <c r="LH157" t="str">
        <f>"xlswrite('G:\Mi unidad\1. PROYECTOS TELLO 2022\SCM SPILL OVERS\outputs\pobreza\jefe_hogar\1%\simulacion_2\output_tests.xlsx',lb_vec_"&amp;LG157&amp;"','lb_vec_"&amp;LG157&amp;"');"</f>
        <v>xlswrite('G:\Mi unidad\1. PROYECTOS TELLO 2022\SCM SPILL OVERS\outputs\pobreza\jefe_hogar\1%\simulacion_2\output_tests.xlsx',lb_vec_91','lb_vec_91');</v>
      </c>
      <c r="LN157">
        <v>91</v>
      </c>
      <c r="LO157" t="str">
        <f>"xlswrite('G:\Mi unidad\1. PROYECTOS TELLO 2022\SCM SPILL OVERS\outputs\pobreza\mujeres\1%\simulacion_2\output_tests.xlsx',lb_vec_"&amp;LN157&amp;"','lb_vec_"&amp;LN157&amp;"');"</f>
        <v>xlswrite('G:\Mi unidad\1. PROYECTOS TELLO 2022\SCM SPILL OVERS\outputs\pobreza\mujeres\1%\simulacion_2\output_tests.xlsx',lb_vec_91','lb_vec_91');</v>
      </c>
      <c r="LZ157">
        <v>91</v>
      </c>
      <c r="MA157" t="str">
        <f>"xlswrite('G:\Mi unidad\1. PROYECTOS TELLO 2022\SCM SPILL OVERS\outputs\pobreza\criminalidad\1%\simulacion_2\output_tests.xlsx',lb_vec_"&amp;LZ157&amp;"','lb_vec_"&amp;LZ157&amp;"');"</f>
        <v>xlswrite('G:\Mi unidad\1. PROYECTOS TELLO 2022\SCM SPILL OVERS\outputs\pobreza\criminalidad\1%\simulacion_2\output_tests.xlsx',lb_vec_91','lb_vec_91');</v>
      </c>
    </row>
    <row r="158" spans="64:339" x14ac:dyDescent="0.3">
      <c r="BL158">
        <v>91</v>
      </c>
      <c r="BM158" s="1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359</v>
      </c>
      <c r="CV158">
        <v>91</v>
      </c>
      <c r="CW158" t="s">
        <v>359</v>
      </c>
      <c r="DA158">
        <v>91</v>
      </c>
      <c r="DB158" t="s">
        <v>359</v>
      </c>
      <c r="DF158">
        <v>91</v>
      </c>
      <c r="DG158" t="s">
        <v>359</v>
      </c>
      <c r="EA158">
        <v>71</v>
      </c>
      <c r="EB158" s="1" t="str">
        <f>"alpha_hat_"&amp;EA158&amp;" = A_"&amp;EA158&amp;"*gamma_hat_"&amp;EA158&amp;";"</f>
        <v>alpha_hat_71 = A_71*gamma_hat_71;</v>
      </c>
      <c r="EZ158" s="1" t="str">
        <f>"xlswrite('G:\Mi unidad\1. PROYECTOS TELLO 2022\SCM SPILL OVERS\outputs\pobreza\distancia_centro_salud\1%\simulacion_2\observado_outputs.xlsx',tratado_"&amp;$A40&amp;","&amp;$A40&amp;")"</f>
        <v>xlswrite('G:\Mi unidad\1. PROYECTOS TELLO 2022\SCM SPILL OVERS\outputs\pobreza\distancia_centro_salud\1%\simulacion_2\observado_outputs.xlsx',tratado_107,107)</v>
      </c>
      <c r="FG158" s="1" t="str">
        <f>"xlswrite('G:\Mi unidad\1. PROYECTOS TELLO 2022\SCM SPILL OVERS\outputs\pobreza\informalidad\1%\simulacion_2\observado_outputs.xlsx',tratado_"&amp;$A40&amp;","&amp;$A40&amp;")"</f>
        <v>xlswrite('G:\Mi unidad\1. PROYECTOS TELLO 2022\SCM SPILL OVERS\outputs\pobreza\informalidad\1%\simulacion_2\observado_outputs.xlsx',tratado_107,107)</v>
      </c>
      <c r="FM158" s="1" t="str">
        <f>"xlswrite('G:\Mi unidad\1. PROYECTOS TELLO 2022\SCM SPILL OVERS\outputs\pobreza\densidad\1%\simulacion_2\observado_outputs.xlsx',tratado_"&amp;$A40&amp;","&amp;$A40&amp;")"</f>
        <v>xlswrite('G:\Mi unidad\1. PROYECTOS TELLO 2022\SCM SPILL OVERS\outputs\pobreza\densidad\1%\simulacion_2\observado_outputs.xlsx',tratado_107,107)</v>
      </c>
      <c r="FT158" s="1" t="str">
        <f>"xlswrite('G:\Mi unidad\1. PROYECTOS TELLO 2022\SCM SPILL OVERS\outputs\pobreza\bajo_niv_educ\1%\simulacion_2\observado_outputs.xlsx',tratado_"&amp;$A40&amp;","&amp;$A40&amp;")"</f>
        <v>xlswrite('G:\Mi unidad\1. PROYECTOS TELLO 2022\SCM SPILL OVERS\outputs\pobreza\bajo_niv_educ\1%\simulacion_2\observado_outputs.xlsx',tratado_107,107)</v>
      </c>
      <c r="FZ158" s="1" t="str">
        <f>"xlswrite('G:\Mi unidad\1. PROYECTOS TELLO 2022\SCM SPILL OVERS\outputs\pobreza\bajo_ingreso\1%\simulacion_2\observado_outputs.xlsx',tratado_"&amp;$A40&amp;","&amp;$A40&amp;")"</f>
        <v>xlswrite('G:\Mi unidad\1. PROYECTOS TELLO 2022\SCM SPILL OVERS\outputs\pobreza\bajo_ingreso\1%\simulacion_2\observado_outputs.xlsx',tratado_107,107)</v>
      </c>
      <c r="GF158" s="1" t="str">
        <f>"xlswrite('G:\Mi unidad\1. PROYECTOS TELLO 2022\SCM SPILL OVERS\outputs\pobreza\densidad_g\1%\simulacion_2\observado_outputs.xlsx',tratado_"&amp;$A40&amp;","&amp;$A40&amp;")"</f>
        <v>xlswrite('G:\Mi unidad\1. PROYECTOS TELLO 2022\SCM SPILL OVERS\outputs\pobreza\densidad_g\1%\simulacion_2\observado_outputs.xlsx',tratado_107,107)</v>
      </c>
      <c r="GN158" s="1" t="str">
        <f>"xlswrite('G:\Mi unidad\1. PROYECTOS TELLO 2022\SCM SPILL OVERS\outputs\pobreza\alimentos\1%\simulacion_2\observado_outputs.xlsx',tratado_"&amp;$A40&amp;","&amp;$A40&amp;");"</f>
        <v>xlswrite('G:\Mi unidad\1. PROYECTOS TELLO 2022\SCM SPILL OVERS\outputs\pobreza\alimentos\1%\simulacion_2\observado_outputs.xlsx',tratado_107,107);</v>
      </c>
      <c r="GU158" s="1" t="str">
        <f>"xlswrite('G:\Mi unidad\1. PROYECTOS TELLO 2022\SCM SPILL OVERS\outputs\pobreza\jefe_hogar\1%\simulacion_2\observado_outputs.xlsx',tratado_"&amp;$A40&amp;","&amp;$A40&amp;");"</f>
        <v>xlswrite('G:\Mi unidad\1. PROYECTOS TELLO 2022\SCM SPILL OVERS\outputs\pobreza\jefe_hogar\1%\simulacion_2\observado_outputs.xlsx',tratado_107,107);</v>
      </c>
      <c r="HA158" s="1" t="str">
        <f>"xlswrite('G:\Mi unidad\1. PROYECTOS TELLO 2022\SCM SPILL OVERS\outputs\pobreza\mujeres\1%\simulacion_2\observado_outputs.xlsx',tratado_"&amp;$A40&amp;","&amp;$A40&amp;");"</f>
        <v>xlswrite('G:\Mi unidad\1. PROYECTOS TELLO 2022\SCM SPILL OVERS\outputs\pobreza\mujeres\1%\simulacion_2\observado_outputs.xlsx',tratado_107,107);</v>
      </c>
      <c r="HG158" s="1" t="str">
        <f>"xlswrite('G:\Mi unidad\1. PROYECTOS TELLO 2022\SCM SPILL OVERS\outputs\pobreza\criminalidad\1%\simulacion_2\observado_outputs.xlsx',tratado_"&amp;$A40&amp;","&amp;$A40&amp;");"</f>
        <v>xlswrite('G:\Mi unidad\1. PROYECTOS TELLO 2022\SCM SPILL OVERS\outputs\pobreza\criminalidad\1%\simulacion_2\observado_outputs.xlsx',tratado_107,107);</v>
      </c>
      <c r="HN158">
        <v>65</v>
      </c>
      <c r="HO158" t="str">
        <f>"ub_vec_"&amp;HN158&amp;" = zeros(1,S);"</f>
        <v>ub_vec_65 = zeros(1,S);</v>
      </c>
      <c r="HU158">
        <v>80</v>
      </c>
      <c r="HV158" t="s">
        <v>18</v>
      </c>
      <c r="IB158">
        <v>91</v>
      </c>
      <c r="IC158" t="str">
        <f>"xlswrite('G:\Mi unidad\1. PROYECTOS TELLO 2022\SCM SPILL OVERS\outputs\pobreza\bajo_niv_educ\1%\simulacion_2\output_tests.xlsx',ub_vec_"&amp;IB158&amp;"','ub_vec_"&amp;IB158&amp;"');"</f>
        <v>xlswrite('G:\Mi unidad\1. PROYECTOS TELLO 2022\SCM SPILL OVERS\outputs\pobreza\bajo_niv_educ\1%\simulacion_2\output_tests.xlsx',ub_vec_91','ub_vec_91');</v>
      </c>
      <c r="IP158">
        <v>91</v>
      </c>
      <c r="IQ158" t="str">
        <f>"xlswrite('G:\Mi unidad\1. PROYECTOS TELLO 2022\SCM SPILL OVERS\outputs\pobreza\bajo_ingreso\1%\simulacion_2\output_tests.xlsx',ub_vec_"&amp;IP158&amp;"','ub_vec_"&amp;IP158&amp;"');"</f>
        <v>xlswrite('G:\Mi unidad\1. PROYECTOS TELLO 2022\SCM SPILL OVERS\outputs\pobreza\bajo_ingreso\1%\simulacion_2\output_tests.xlsx',ub_vec_91','ub_vec_91');</v>
      </c>
      <c r="JB158">
        <v>91</v>
      </c>
      <c r="JC158" t="str">
        <f>"xlswrite('G:\Mi unidad\1. PROYECTOS TELLO 2022\SCM SPILL OVERS\outputs\pobreza\densidad\1%\simulacion_2\output_tests.xlsx',ub_vec_"&amp;JB158&amp;"','ub_vec_"&amp;JB158&amp;"');"</f>
        <v>xlswrite('G:\Mi unidad\1. PROYECTOS TELLO 2022\SCM SPILL OVERS\outputs\pobreza\densidad\1%\simulacion_2\output_tests.xlsx',ub_vec_91','ub_vec_91');</v>
      </c>
      <c r="JN158">
        <v>91</v>
      </c>
      <c r="JO158" t="str">
        <f>"xlswrite('G:\Mi unidad\1. PROYECTOS TELLO 2022\SCM SPILL OVERS\outputs\pobreza\densidad_g\1%\simulacion_2\output_tests.xlsx',ub_vec_"&amp;JN158&amp;"','ub_vec_"&amp;JN158&amp;"');"</f>
        <v>xlswrite('G:\Mi unidad\1. PROYECTOS TELLO 2022\SCM SPILL OVERS\outputs\pobreza\densidad_g\1%\simulacion_2\output_tests.xlsx',ub_vec_91','ub_vec_91');</v>
      </c>
      <c r="JZ158">
        <v>91</v>
      </c>
      <c r="KA158" t="str">
        <f>"xlswrite('G:\Mi unidad\1. PROYECTOS TELLO 2022\SCM SPILL OVERS\outputs\pobreza\distancia_centro_salud\1%\simulacion_2\output_tests.xlsx',ub_vec_"&amp;JZ158&amp;"','ub_vec_"&amp;JZ158&amp;"');"</f>
        <v>xlswrite('G:\Mi unidad\1. PROYECTOS TELLO 2022\SCM SPILL OVERS\outputs\pobreza\distancia_centro_salud\1%\simulacion_2\output_tests.xlsx',ub_vec_91','ub_vec_91');</v>
      </c>
      <c r="KM158">
        <v>91</v>
      </c>
      <c r="KN158" t="str">
        <f>"xlswrite('G:\Mi unidad\1. PROYECTOS TELLO 2022\SCM SPILL OVERS\outputs\pobreza\informalidad\1%\simulacion_2\output_tests.xlsx',ub_vec_"&amp;KM158&amp;"','ub_vec_"&amp;KM158&amp;"');"</f>
        <v>xlswrite('G:\Mi unidad\1. PROYECTOS TELLO 2022\SCM SPILL OVERS\outputs\pobreza\informalidad\1%\simulacion_2\output_tests.xlsx',ub_vec_91','ub_vec_91');</v>
      </c>
      <c r="KZ158">
        <v>91</v>
      </c>
      <c r="LA158" t="str">
        <f>"xlswrite('G:\Mi unidad\1. PROYECTOS TELLO 2022\SCM SPILL OVERS\outputs\pobreza\alimentos\1%\simulacion_2\output_tests.xlsx',ub_vec_"&amp;KZ158&amp;"','ub_vec_"&amp;KZ158&amp;"');"</f>
        <v>xlswrite('G:\Mi unidad\1. PROYECTOS TELLO 2022\SCM SPILL OVERS\outputs\pobreza\alimentos\1%\simulacion_2\output_tests.xlsx',ub_vec_91','ub_vec_91');</v>
      </c>
      <c r="LG158">
        <v>91</v>
      </c>
      <c r="LH158" t="str">
        <f>"xlswrite('G:\Mi unidad\1. PROYECTOS TELLO 2022\SCM SPILL OVERS\outputs\pobreza\jefe_hogar\1%\simulacion_2\output_tests.xlsx',ub_vec_"&amp;LG158&amp;"','ub_vec_"&amp;LG158&amp;"');"</f>
        <v>xlswrite('G:\Mi unidad\1. PROYECTOS TELLO 2022\SCM SPILL OVERS\outputs\pobreza\jefe_hogar\1%\simulacion_2\output_tests.xlsx',ub_vec_91','ub_vec_91');</v>
      </c>
      <c r="LN158">
        <v>91</v>
      </c>
      <c r="LO158" t="str">
        <f>"xlswrite('G:\Mi unidad\1. PROYECTOS TELLO 2022\SCM SPILL OVERS\outputs\pobreza\mujeres\1%\simulacion_2\output_tests.xlsx',ub_vec_"&amp;LN158&amp;"','ub_vec_"&amp;LN158&amp;"');"</f>
        <v>xlswrite('G:\Mi unidad\1. PROYECTOS TELLO 2022\SCM SPILL OVERS\outputs\pobreza\mujeres\1%\simulacion_2\output_tests.xlsx',ub_vec_91','ub_vec_91');</v>
      </c>
      <c r="LZ158">
        <v>91</v>
      </c>
      <c r="MA158" t="str">
        <f>"xlswrite('G:\Mi unidad\1. PROYECTOS TELLO 2022\SCM SPILL OVERS\outputs\pobreza\criminalidad\1%\simulacion_2\output_tests.xlsx',ub_vec_"&amp;LZ158&amp;"','ub_vec_"&amp;LZ158&amp;"');"</f>
        <v>xlswrite('G:\Mi unidad\1. PROYECTOS TELLO 2022\SCM SPILL OVERS\outputs\pobreza\criminalidad\1%\simulacion_2\output_tests.xlsx',ub_vec_91','ub_vec_91');</v>
      </c>
    </row>
    <row r="159" spans="64:339" x14ac:dyDescent="0.3">
      <c r="BL159">
        <v>91</v>
      </c>
      <c r="BM159" s="1" t="str">
        <f>"A_"&amp;BL157&amp;"(:,ind_"&amp;BL157&amp;" == 0) = [];"</f>
        <v>A_91(:,ind_91 == 0) = [];</v>
      </c>
      <c r="BR159">
        <v>91</v>
      </c>
      <c r="BS159" s="1" t="str">
        <f>"ind_"&amp;BR157&amp;" = xlsread('spillover_bajo_niv_educ_"&amp;BR157&amp;".xlsx')"</f>
        <v>ind_91 = xlsread('spillover_bajo_niv_educ_91.xlsx')</v>
      </c>
      <c r="BX159">
        <v>91</v>
      </c>
      <c r="BY159" s="1" t="str">
        <f>"ind_"&amp;BX157&amp;" = xlsread('spillover_bajo_ingreso_"&amp;BX157&amp;".xlsx')"</f>
        <v>ind_91 = xlsread('spillover_bajo_ingreso_91.xlsx')</v>
      </c>
      <c r="CD159">
        <v>91</v>
      </c>
      <c r="CE159" s="1" t="str">
        <f>"ind_"&amp;CD157&amp;" = xlsread('spillover_densidad_"&amp;CD157&amp;".xlsx')"</f>
        <v>ind_91 = xlsread('spillover_densidad_91.xlsx')</v>
      </c>
      <c r="CJ159">
        <v>91</v>
      </c>
      <c r="CK159" s="1" t="str">
        <f>"ind_"&amp;CJ157&amp;" = xlsread('spillover_tiempo_cs_"&amp;CJ157&amp;".xlsx')"</f>
        <v>ind_91 = xlsread('spillover_tiempo_cs_91.xlsx')</v>
      </c>
      <c r="CQ159">
        <v>91</v>
      </c>
      <c r="CR159" t="s">
        <v>360</v>
      </c>
      <c r="CV159">
        <v>91</v>
      </c>
      <c r="CW159" t="s">
        <v>361</v>
      </c>
      <c r="DA159">
        <v>91</v>
      </c>
      <c r="DB159" t="s">
        <v>362</v>
      </c>
      <c r="DF159">
        <v>91</v>
      </c>
      <c r="DG159" t="s">
        <v>363</v>
      </c>
      <c r="EA159">
        <v>71</v>
      </c>
      <c r="EB159" s="1" t="str">
        <f>"alpha1_hat_vec_"&amp;EA159&amp;"(s) = alpha_hat_"&amp;EA159&amp;"(1);"</f>
        <v>alpha1_hat_vec_71(s) = alpha_hat_71(1);</v>
      </c>
      <c r="EZ159" s="1" t="str">
        <f>"xlswrite('G:\Mi unidad\1. PROYECTOS TELLO 2022\SCM SPILL OVERS\outputs\pobreza\distancia_centro_salud\1%\simulacion_2\observado_outputs.xlsx',tratado_"&amp;$A41&amp;","&amp;$A41&amp;")"</f>
        <v>xlswrite('G:\Mi unidad\1. PROYECTOS TELLO 2022\SCM SPILL OVERS\outputs\pobreza\distancia_centro_salud\1%\simulacion_2\observado_outputs.xlsx',tratado_108,108)</v>
      </c>
      <c r="FG159" s="1" t="str">
        <f>"xlswrite('G:\Mi unidad\1. PROYECTOS TELLO 2022\SCM SPILL OVERS\outputs\pobreza\informalidad\1%\simulacion_2\observado_outputs.xlsx',tratado_"&amp;$A41&amp;","&amp;$A41&amp;")"</f>
        <v>xlswrite('G:\Mi unidad\1. PROYECTOS TELLO 2022\SCM SPILL OVERS\outputs\pobreza\informalidad\1%\simulacion_2\observado_outputs.xlsx',tratado_108,108)</v>
      </c>
      <c r="FM159" s="1" t="str">
        <f>"xlswrite('G:\Mi unidad\1. PROYECTOS TELLO 2022\SCM SPILL OVERS\outputs\pobreza\densidad\1%\simulacion_2\observado_outputs.xlsx',tratado_"&amp;$A41&amp;","&amp;$A41&amp;")"</f>
        <v>xlswrite('G:\Mi unidad\1. PROYECTOS TELLO 2022\SCM SPILL OVERS\outputs\pobreza\densidad\1%\simulacion_2\observado_outputs.xlsx',tratado_108,108)</v>
      </c>
      <c r="FT159" s="1" t="str">
        <f>"xlswrite('G:\Mi unidad\1. PROYECTOS TELLO 2022\SCM SPILL OVERS\outputs\pobreza\bajo_niv_educ\1%\simulacion_2\observado_outputs.xlsx',tratado_"&amp;$A41&amp;","&amp;$A41&amp;")"</f>
        <v>xlswrite('G:\Mi unidad\1. PROYECTOS TELLO 2022\SCM SPILL OVERS\outputs\pobreza\bajo_niv_educ\1%\simulacion_2\observado_outputs.xlsx',tratado_108,108)</v>
      </c>
      <c r="FZ159" s="1" t="str">
        <f>"xlswrite('G:\Mi unidad\1. PROYECTOS TELLO 2022\SCM SPILL OVERS\outputs\pobreza\bajo_ingreso\1%\simulacion_2\observado_outputs.xlsx',tratado_"&amp;$A41&amp;","&amp;$A41&amp;")"</f>
        <v>xlswrite('G:\Mi unidad\1. PROYECTOS TELLO 2022\SCM SPILL OVERS\outputs\pobreza\bajo_ingreso\1%\simulacion_2\observado_outputs.xlsx',tratado_108,108)</v>
      </c>
      <c r="GF159" s="1" t="str">
        <f>"xlswrite('G:\Mi unidad\1. PROYECTOS TELLO 2022\SCM SPILL OVERS\outputs\pobreza\densidad_g\1%\simulacion_2\observado_outputs.xlsx',tratado_"&amp;$A41&amp;","&amp;$A41&amp;")"</f>
        <v>xlswrite('G:\Mi unidad\1. PROYECTOS TELLO 2022\SCM SPILL OVERS\outputs\pobreza\densidad_g\1%\simulacion_2\observado_outputs.xlsx',tratado_108,108)</v>
      </c>
      <c r="GN159" s="1" t="str">
        <f>"xlswrite('G:\Mi unidad\1. PROYECTOS TELLO 2022\SCM SPILL OVERS\outputs\pobreza\alimentos\1%\simulacion_2\observado_outputs.xlsx',tratado_"&amp;$A41&amp;","&amp;$A41&amp;");"</f>
        <v>xlswrite('G:\Mi unidad\1. PROYECTOS TELLO 2022\SCM SPILL OVERS\outputs\pobreza\alimentos\1%\simulacion_2\observado_outputs.xlsx',tratado_108,108);</v>
      </c>
      <c r="GU159" s="1" t="str">
        <f>"xlswrite('G:\Mi unidad\1. PROYECTOS TELLO 2022\SCM SPILL OVERS\outputs\pobreza\jefe_hogar\1%\simulacion_2\observado_outputs.xlsx',tratado_"&amp;$A41&amp;","&amp;$A41&amp;");"</f>
        <v>xlswrite('G:\Mi unidad\1. PROYECTOS TELLO 2022\SCM SPILL OVERS\outputs\pobreza\jefe_hogar\1%\simulacion_2\observado_outputs.xlsx',tratado_108,108);</v>
      </c>
      <c r="HA159" s="1" t="str">
        <f>"xlswrite('G:\Mi unidad\1. PROYECTOS TELLO 2022\SCM SPILL OVERS\outputs\pobreza\mujeres\1%\simulacion_2\observado_outputs.xlsx',tratado_"&amp;$A41&amp;","&amp;$A41&amp;");"</f>
        <v>xlswrite('G:\Mi unidad\1. PROYECTOS TELLO 2022\SCM SPILL OVERS\outputs\pobreza\mujeres\1%\simulacion_2\observado_outputs.xlsx',tratado_108,108);</v>
      </c>
      <c r="HG159" s="1" t="str">
        <f>"xlswrite('G:\Mi unidad\1. PROYECTOS TELLO 2022\SCM SPILL OVERS\outputs\pobreza\criminalidad\1%\simulacion_2\observado_outputs.xlsx',tratado_"&amp;$A41&amp;","&amp;$A41&amp;");"</f>
        <v>xlswrite('G:\Mi unidad\1. PROYECTOS TELLO 2022\SCM SPILL OVERS\outputs\pobreza\criminalidad\1%\simulacion_2\observado_outputs.xlsx',tratado_108,108);</v>
      </c>
      <c r="HN159">
        <v>65</v>
      </c>
      <c r="HO159" t="s">
        <v>35</v>
      </c>
      <c r="HU159">
        <v>84</v>
      </c>
      <c r="HV159" t="str">
        <f>"spillover_test_"&amp;HU159&amp;" = zeros(1,S);"</f>
        <v>spillover_test_84 = zeros(1,S);</v>
      </c>
      <c r="IB159">
        <v>91</v>
      </c>
      <c r="IC159" t="str">
        <f>"xlswrite('G:\Mi unidad\1. PROYECTOS TELLO 2022\SCM SPILL OVERS\outputs\pobreza\bajo_niv_educ\1%\simulacion_2\output_tests.xlsx',p_value_vec_"&amp;IB159&amp;"','p_value_vec_"&amp;IB159&amp;"');"</f>
        <v>xlswrite('G:\Mi unidad\1. PROYECTOS TELLO 2022\SCM SPILL OVERS\outputs\pobreza\bajo_niv_educ\1%\simulacion_2\output_tests.xlsx',p_value_vec_91','p_value_vec_91');</v>
      </c>
      <c r="IP159">
        <v>91</v>
      </c>
      <c r="IQ159" t="str">
        <f>"xlswrite('G:\Mi unidad\1. PROYECTOS TELLO 2022\SCM SPILL OVERS\outputs\pobreza\bajo_ingreso\1%\simulacion_2\output_tests.xlsx',p_value_vec_"&amp;IP159&amp;"','p_value_vec_"&amp;IP159&amp;"');"</f>
        <v>xlswrite('G:\Mi unidad\1. PROYECTOS TELLO 2022\SCM SPILL OVERS\outputs\pobreza\bajo_ingreso\1%\simulacion_2\output_tests.xlsx',p_value_vec_91','p_value_vec_91');</v>
      </c>
      <c r="JB159">
        <v>91</v>
      </c>
      <c r="JC159" t="str">
        <f>"xlswrite('G:\Mi unidad\1. PROYECTOS TELLO 2022\SCM SPILL OVERS\outputs\pobreza\densidad\1%\simulacion_2\output_tests.xlsx',p_value_vec_"&amp;JB159&amp;"','p_value_vec_"&amp;JB159&amp;"');"</f>
        <v>xlswrite('G:\Mi unidad\1. PROYECTOS TELLO 2022\SCM SPILL OVERS\outputs\pobreza\densidad\1%\simulacion_2\output_tests.xlsx',p_value_vec_91','p_value_vec_91');</v>
      </c>
      <c r="JN159">
        <v>91</v>
      </c>
      <c r="JO159" t="str">
        <f>"xlswrite('G:\Mi unidad\1. PROYECTOS TELLO 2022\SCM SPILL OVERS\outputs\pobreza\densidad_g\1%\simulacion_2\output_tests.xlsx',p_value_vec_"&amp;JN159&amp;"','p_value_vec_"&amp;JN159&amp;"');"</f>
        <v>xlswrite('G:\Mi unidad\1. PROYECTOS TELLO 2022\SCM SPILL OVERS\outputs\pobreza\densidad_g\1%\simulacion_2\output_tests.xlsx',p_value_vec_91','p_value_vec_91');</v>
      </c>
      <c r="JZ159">
        <v>91</v>
      </c>
      <c r="KA159" t="str">
        <f>"xlswrite('G:\Mi unidad\1. PROYECTOS TELLO 2022\SCM SPILL OVERS\outputs\pobreza\distancia_centro_salud\1%\simulacion_2\output_tests.xlsx',p_value_vec_"&amp;JZ159&amp;"','p_value_vec_"&amp;JZ159&amp;"');"</f>
        <v>xlswrite('G:\Mi unidad\1. PROYECTOS TELLO 2022\SCM SPILL OVERS\outputs\pobreza\distancia_centro_salud\1%\simulacion_2\output_tests.xlsx',p_value_vec_91','p_value_vec_91');</v>
      </c>
      <c r="KM159">
        <v>91</v>
      </c>
      <c r="KN159" t="str">
        <f>"xlswrite('G:\Mi unidad\1. PROYECTOS TELLO 2022\SCM SPILL OVERS\outputs\pobreza\informalidad\1%\simulacion_2\output_tests.xlsx',p_value_vec_"&amp;KM159&amp;"','p_value_vec_"&amp;KM159&amp;"');"</f>
        <v>xlswrite('G:\Mi unidad\1. PROYECTOS TELLO 2022\SCM SPILL OVERS\outputs\pobreza\informalidad\1%\simulacion_2\output_tests.xlsx',p_value_vec_91','p_value_vec_91');</v>
      </c>
      <c r="KZ159">
        <v>91</v>
      </c>
      <c r="LA159" t="str">
        <f>"xlswrite('G:\Mi unidad\1. PROYECTOS TELLO 2022\SCM SPILL OVERS\outputs\pobreza\alimentos\1%\simulacion_2\output_tests.xlsx',p_value_vec_"&amp;KZ159&amp;"','p_value_vec_"&amp;KZ159&amp;"');"</f>
        <v>xlswrite('G:\Mi unidad\1. PROYECTOS TELLO 2022\SCM SPILL OVERS\outputs\pobreza\alimentos\1%\simulacion_2\output_tests.xlsx',p_value_vec_91','p_value_vec_91');</v>
      </c>
      <c r="LG159">
        <v>91</v>
      </c>
      <c r="LH159" t="str">
        <f>"xlswrite('G:\Mi unidad\1. PROYECTOS TELLO 2022\SCM SPILL OVERS\outputs\pobreza\jefe_hogar\1%\simulacion_2\output_tests.xlsx',p_value_vec_"&amp;LG159&amp;"','p_value_vec_"&amp;LG159&amp;"');"</f>
        <v>xlswrite('G:\Mi unidad\1. PROYECTOS TELLO 2022\SCM SPILL OVERS\outputs\pobreza\jefe_hogar\1%\simulacion_2\output_tests.xlsx',p_value_vec_91','p_value_vec_91');</v>
      </c>
      <c r="LN159">
        <v>91</v>
      </c>
      <c r="LO159" t="str">
        <f>"xlswrite('G:\Mi unidad\1. PROYECTOS TELLO 2022\SCM SPILL OVERS\outputs\pobreza\mujeres\1%\simulacion_2\output_tests.xlsx',p_value_vec_"&amp;LN159&amp;"','p_value_vec_"&amp;LN159&amp;"');"</f>
        <v>xlswrite('G:\Mi unidad\1. PROYECTOS TELLO 2022\SCM SPILL OVERS\outputs\pobreza\mujeres\1%\simulacion_2\output_tests.xlsx',p_value_vec_91','p_value_vec_91');</v>
      </c>
      <c r="LZ159">
        <v>91</v>
      </c>
      <c r="MA159" t="str">
        <f>"xlswrite('G:\Mi unidad\1. PROYECTOS TELLO 2022\SCM SPILL OVERS\outputs\pobreza\criminalidad\1%\simulacion_2\output_tests.xlsx',p_value_vec_"&amp;LZ159&amp;"','p_value_vec_"&amp;LZ159&amp;"');"</f>
        <v>xlswrite('G:\Mi unidad\1. PROYECTOS TELLO 2022\SCM SPILL OVERS\outputs\pobreza\criminalidad\1%\simulacion_2\output_tests.xlsx',p_value_vec_91','p_value_vec_91');</v>
      </c>
    </row>
    <row r="160" spans="64:339" x14ac:dyDescent="0.3">
      <c r="BL160">
        <v>91</v>
      </c>
      <c r="BR160">
        <v>91</v>
      </c>
      <c r="BS160" s="1" t="str">
        <f>"A_"&amp;BR157&amp;" = eye(N);"</f>
        <v>A_91 = eye(N);</v>
      </c>
      <c r="BX160">
        <v>91</v>
      </c>
      <c r="BY160" s="1" t="str">
        <f>"A_"&amp;BX157&amp;" = eye(N);"</f>
        <v>A_91 = eye(N);</v>
      </c>
      <c r="CD160">
        <v>91</v>
      </c>
      <c r="CE160" s="1" t="str">
        <f>"A_"&amp;CD157&amp;" = eye(N);"</f>
        <v>A_91 = eye(N);</v>
      </c>
      <c r="CJ160">
        <v>91</v>
      </c>
      <c r="CK160" s="1" t="str">
        <f>"A_"&amp;CJ157&amp;" = eye(N);"</f>
        <v>A_91 = eye(N);</v>
      </c>
      <c r="CQ160">
        <v>91</v>
      </c>
      <c r="CR160" t="s">
        <v>364</v>
      </c>
      <c r="CV160">
        <v>91</v>
      </c>
      <c r="CW160" t="s">
        <v>364</v>
      </c>
      <c r="DA160">
        <v>91</v>
      </c>
      <c r="DB160" t="s">
        <v>364</v>
      </c>
      <c r="DF160">
        <v>91</v>
      </c>
      <c r="DG160" t="s">
        <v>364</v>
      </c>
      <c r="EA160">
        <v>71</v>
      </c>
      <c r="EB160" s="1" t="str">
        <f>"synthetic_control_sp_"&amp;EA160&amp;"(T+s) = Y_"&amp;EA160&amp;"(1,T+s)-alpha1_hat_vec_"&amp;EA160&amp;"(s);"</f>
        <v>synthetic_control_sp_71(T+s) = Y_71(1,T+s)-alpha1_hat_vec_71(s);</v>
      </c>
      <c r="EZ160" s="1" t="str">
        <f>"xlswrite('G:\Mi unidad\1. PROYECTOS TELLO 2022\SCM SPILL OVERS\outputs\pobreza\distancia_centro_salud\1%\simulacion_2\observado_outputs.xlsx',tratado_"&amp;$A42&amp;","&amp;$A42&amp;")"</f>
        <v>xlswrite('G:\Mi unidad\1. PROYECTOS TELLO 2022\SCM SPILL OVERS\outputs\pobreza\distancia_centro_salud\1%\simulacion_2\observado_outputs.xlsx',tratado_112,112)</v>
      </c>
      <c r="FG160" s="1" t="str">
        <f>"xlswrite('G:\Mi unidad\1. PROYECTOS TELLO 2022\SCM SPILL OVERS\outputs\pobreza\informalidad\1%\simulacion_2\observado_outputs.xlsx',tratado_"&amp;$A42&amp;","&amp;$A42&amp;")"</f>
        <v>xlswrite('G:\Mi unidad\1. PROYECTOS TELLO 2022\SCM SPILL OVERS\outputs\pobreza\informalidad\1%\simulacion_2\observado_outputs.xlsx',tratado_112,112)</v>
      </c>
      <c r="FM160" s="1" t="str">
        <f>"xlswrite('G:\Mi unidad\1. PROYECTOS TELLO 2022\SCM SPILL OVERS\outputs\pobreza\densidad\1%\simulacion_2\observado_outputs.xlsx',tratado_"&amp;$A42&amp;","&amp;$A42&amp;")"</f>
        <v>xlswrite('G:\Mi unidad\1. PROYECTOS TELLO 2022\SCM SPILL OVERS\outputs\pobreza\densidad\1%\simulacion_2\observado_outputs.xlsx',tratado_112,112)</v>
      </c>
      <c r="FT160" s="1" t="str">
        <f>"xlswrite('G:\Mi unidad\1. PROYECTOS TELLO 2022\SCM SPILL OVERS\outputs\pobreza\bajo_niv_educ\1%\simulacion_2\observado_outputs.xlsx',tratado_"&amp;$A42&amp;","&amp;$A42&amp;")"</f>
        <v>xlswrite('G:\Mi unidad\1. PROYECTOS TELLO 2022\SCM SPILL OVERS\outputs\pobreza\bajo_niv_educ\1%\simulacion_2\observado_outputs.xlsx',tratado_112,112)</v>
      </c>
      <c r="FZ160" s="1" t="str">
        <f>"xlswrite('G:\Mi unidad\1. PROYECTOS TELLO 2022\SCM SPILL OVERS\outputs\pobreza\bajo_ingreso\1%\simulacion_2\observado_outputs.xlsx',tratado_"&amp;$A42&amp;","&amp;$A42&amp;")"</f>
        <v>xlswrite('G:\Mi unidad\1. PROYECTOS TELLO 2022\SCM SPILL OVERS\outputs\pobreza\bajo_ingreso\1%\simulacion_2\observado_outputs.xlsx',tratado_112,112)</v>
      </c>
      <c r="GF160" s="1" t="str">
        <f>"xlswrite('G:\Mi unidad\1. PROYECTOS TELLO 2022\SCM SPILL OVERS\outputs\pobreza\densidad_g\1%\simulacion_2\observado_outputs.xlsx',tratado_"&amp;$A42&amp;","&amp;$A42&amp;")"</f>
        <v>xlswrite('G:\Mi unidad\1. PROYECTOS TELLO 2022\SCM SPILL OVERS\outputs\pobreza\densidad_g\1%\simulacion_2\observado_outputs.xlsx',tratado_112,112)</v>
      </c>
      <c r="GN160" s="1" t="str">
        <f>"xlswrite('G:\Mi unidad\1. PROYECTOS TELLO 2022\SCM SPILL OVERS\outputs\pobreza\alimentos\1%\simulacion_2\observado_outputs.xlsx',tratado_"&amp;$A42&amp;","&amp;$A42&amp;");"</f>
        <v>xlswrite('G:\Mi unidad\1. PROYECTOS TELLO 2022\SCM SPILL OVERS\outputs\pobreza\alimentos\1%\simulacion_2\observado_outputs.xlsx',tratado_112,112);</v>
      </c>
      <c r="GU160" s="1" t="str">
        <f>"xlswrite('G:\Mi unidad\1. PROYECTOS TELLO 2022\SCM SPILL OVERS\outputs\pobreza\jefe_hogar\1%\simulacion_2\observado_outputs.xlsx',tratado_"&amp;$A42&amp;","&amp;$A42&amp;");"</f>
        <v>xlswrite('G:\Mi unidad\1. PROYECTOS TELLO 2022\SCM SPILL OVERS\outputs\pobreza\jefe_hogar\1%\simulacion_2\observado_outputs.xlsx',tratado_112,112);</v>
      </c>
      <c r="HA160" s="1" t="str">
        <f>"xlswrite('G:\Mi unidad\1. PROYECTOS TELLO 2022\SCM SPILL OVERS\outputs\pobreza\mujeres\1%\simulacion_2\observado_outputs.xlsx',tratado_"&amp;$A42&amp;","&amp;$A42&amp;");"</f>
        <v>xlswrite('G:\Mi unidad\1. PROYECTOS TELLO 2022\SCM SPILL OVERS\outputs\pobreza\mujeres\1%\simulacion_2\observado_outputs.xlsx',tratado_112,112);</v>
      </c>
      <c r="HG160" s="1" t="str">
        <f>"xlswrite('G:\Mi unidad\1. PROYECTOS TELLO 2022\SCM SPILL OVERS\outputs\pobreza\criminalidad\1%\simulacion_2\observado_outputs.xlsx',tratado_"&amp;$A42&amp;","&amp;$A42&amp;");"</f>
        <v>xlswrite('G:\Mi unidad\1. PROYECTOS TELLO 2022\SCM SPILL OVERS\outputs\pobreza\criminalidad\1%\simulacion_2\observado_outputs.xlsx',tratado_112,112);</v>
      </c>
      <c r="HN160">
        <v>65</v>
      </c>
      <c r="HO160" t="str">
        <f>"    [p_value_"&amp;HN160&amp; ",lb_"&amp;HN160&amp;",ub_"&amp;HN160&amp;"] = sp_andrews_te(Y_pre_"&amp;HN160&amp;",pobreza_"&amp;HN160&amp;"(:,T+s),A_"&amp;HN160&amp;",C,.05);"</f>
        <v xml:space="preserve">    [p_value_65,lb_65,ub_65] = sp_andrews_te(Y_pre_65,pobreza_65(:,T+s),A_65,C,.05);</v>
      </c>
      <c r="HU160">
        <v>84</v>
      </c>
      <c r="HV160" t="s">
        <v>35</v>
      </c>
      <c r="IB160">
        <v>91</v>
      </c>
      <c r="IC160" t="str">
        <f>"xlswrite('G:\Mi unidad\1. PROYECTOS TELLO 2022\SCM SPILL OVERS\outputs\pobreza\bajo_niv_educ\1%\simulacion_2\output_tests.xlsx',alpha1_hat_vec_"&amp;IB160&amp;"','alpha1_hat_vec_"&amp;IB160&amp;"');"</f>
        <v>xlswrite('G:\Mi unidad\1. PROYECTOS TELLO 2022\SCM SPILL OVERS\outputs\pobreza\bajo_niv_educ\1%\simulacion_2\output_tests.xlsx',alpha1_hat_vec_91','alpha1_hat_vec_91');</v>
      </c>
      <c r="IP160">
        <v>91</v>
      </c>
      <c r="IQ160" t="str">
        <f>"xlswrite('G:\Mi unidad\1. PROYECTOS TELLO 2022\SCM SPILL OVERS\outputs\pobreza\bajo_ingreso\1%\simulacion_2\output_tests.xlsx',alpha1_hat_vec_"&amp;IP160&amp;"','alpha1_hat_vec_"&amp;IP160&amp;"');"</f>
        <v>xlswrite('G:\Mi unidad\1. PROYECTOS TELLO 2022\SCM SPILL OVERS\outputs\pobreza\bajo_ingreso\1%\simulacion_2\output_tests.xlsx',alpha1_hat_vec_91','alpha1_hat_vec_91');</v>
      </c>
      <c r="JB160">
        <v>91</v>
      </c>
      <c r="JC160" t="str">
        <f>"xlswrite('G:\Mi unidad\1. PROYECTOS TELLO 2022\SCM SPILL OVERS\outputs\pobreza\densidad\1%\simulacion_2\output_tests.xlsx',alpha1_hat_vec_"&amp;JB160&amp;"','alpha1_hat_vec_"&amp;JB160&amp;"');"</f>
        <v>xlswrite('G:\Mi unidad\1. PROYECTOS TELLO 2022\SCM SPILL OVERS\outputs\pobreza\densidad\1%\simulacion_2\output_tests.xlsx',alpha1_hat_vec_91','alpha1_hat_vec_91');</v>
      </c>
      <c r="JN160">
        <v>91</v>
      </c>
      <c r="JO160" t="str">
        <f>"xlswrite('G:\Mi unidad\1. PROYECTOS TELLO 2022\SCM SPILL OVERS\outputs\pobreza\densidad_g\1%\simulacion_2\output_tests.xlsx',alpha1_hat_vec_"&amp;JN160&amp;"','alpha1_hat_vec_"&amp;JN160&amp;"');"</f>
        <v>xlswrite('G:\Mi unidad\1. PROYECTOS TELLO 2022\SCM SPILL OVERS\outputs\pobreza\densidad_g\1%\simulacion_2\output_tests.xlsx',alpha1_hat_vec_91','alpha1_hat_vec_91');</v>
      </c>
      <c r="JZ160">
        <v>91</v>
      </c>
      <c r="KA160" t="str">
        <f>"xlswrite('G:\Mi unidad\1. PROYECTOS TELLO 2022\SCM SPILL OVERS\outputs\pobreza\distancia_centro_salud\1%\simulacion_2\output_tests.xlsx',alpha1_hat_vec_"&amp;JZ160&amp;"','alpha1_hat_vec_"&amp;JZ160&amp;"');"</f>
        <v>xlswrite('G:\Mi unidad\1. PROYECTOS TELLO 2022\SCM SPILL OVERS\outputs\pobreza\distancia_centro_salud\1%\simulacion_2\output_tests.xlsx',alpha1_hat_vec_91','alpha1_hat_vec_91');</v>
      </c>
      <c r="KM160">
        <v>91</v>
      </c>
      <c r="KN160" t="str">
        <f>"xlswrite('G:\Mi unidad\1. PROYECTOS TELLO 2022\SCM SPILL OVERS\outputs\pobreza\informalidad\1%\simulacion_2\output_tests.xlsx',alpha1_hat_vec_"&amp;KM160&amp;"','alpha1_hat_vec_"&amp;KM160&amp;"');"</f>
        <v>xlswrite('G:\Mi unidad\1. PROYECTOS TELLO 2022\SCM SPILL OVERS\outputs\pobreza\informalidad\1%\simulacion_2\output_tests.xlsx',alpha1_hat_vec_91','alpha1_hat_vec_91');</v>
      </c>
      <c r="KZ160">
        <v>91</v>
      </c>
      <c r="LA160" t="str">
        <f>"xlswrite('G:\Mi unidad\1. PROYECTOS TELLO 2022\SCM SPILL OVERS\outputs\pobreza\alimentos\1%\simulacion_2\output_tests.xlsx',alpha1_hat_vec_"&amp;KZ160&amp;"','alpha1_hat_vec_"&amp;KZ160&amp;"');"</f>
        <v>xlswrite('G:\Mi unidad\1. PROYECTOS TELLO 2022\SCM SPILL OVERS\outputs\pobreza\alimentos\1%\simulacion_2\output_tests.xlsx',alpha1_hat_vec_91','alpha1_hat_vec_91');</v>
      </c>
      <c r="LG160">
        <v>91</v>
      </c>
      <c r="LH160" t="str">
        <f>"xlswrite('G:\Mi unidad\1. PROYECTOS TELLO 2022\SCM SPILL OVERS\outputs\pobreza\jefe_hogar\1%\simulacion_2\output_tests.xlsx',alpha1_hat_vec_"&amp;LG160&amp;"','alpha1_hat_vec_"&amp;LG160&amp;"');"</f>
        <v>xlswrite('G:\Mi unidad\1. PROYECTOS TELLO 2022\SCM SPILL OVERS\outputs\pobreza\jefe_hogar\1%\simulacion_2\output_tests.xlsx',alpha1_hat_vec_91','alpha1_hat_vec_91');</v>
      </c>
      <c r="LN160">
        <v>91</v>
      </c>
      <c r="LO160" t="str">
        <f>"xlswrite('G:\Mi unidad\1. PROYECTOS TELLO 2022\SCM SPILL OVERS\outputs\pobreza\mujeres\1%\simulacion_2\output_tests.xlsx',alpha1_hat_vec_"&amp;LN160&amp;"','alpha1_hat_vec_"&amp;LN160&amp;"');"</f>
        <v>xlswrite('G:\Mi unidad\1. PROYECTOS TELLO 2022\SCM SPILL OVERS\outputs\pobreza\mujeres\1%\simulacion_2\output_tests.xlsx',alpha1_hat_vec_91','alpha1_hat_vec_91');</v>
      </c>
      <c r="LZ160">
        <v>91</v>
      </c>
      <c r="MA160" t="str">
        <f>"xlswrite('G:\Mi unidad\1. PROYECTOS TELLO 2022\SCM SPILL OVERS\outputs\pobreza\criminalidad\1%\simulacion_2\output_tests.xlsx',alpha1_hat_vec_"&amp;LZ160&amp;"','alpha1_hat_vec_"&amp;LZ160&amp;"');"</f>
        <v>xlswrite('G:\Mi unidad\1. PROYECTOS TELLO 2022\SCM SPILL OVERS\outputs\pobreza\criminalidad\1%\simulacion_2\output_tests.xlsx',alpha1_hat_vec_91','alpha1_hat_vec_91');</v>
      </c>
    </row>
    <row r="161" spans="64:339" x14ac:dyDescent="0.3">
      <c r="BL161">
        <v>91</v>
      </c>
      <c r="BR161">
        <v>91</v>
      </c>
      <c r="BS161" s="1" t="str">
        <f>"A_"&amp;BR157&amp;"(:,ind_"&amp;BR157&amp;" == 0) = [];"</f>
        <v>A_91(:,ind_91 == 0) = [];</v>
      </c>
      <c r="BX161">
        <v>91</v>
      </c>
      <c r="BY161" s="1" t="str">
        <f>"A_"&amp;BX157&amp;"(:,ind_"&amp;BX157&amp;" == 0) = [];"</f>
        <v>A_91(:,ind_91 == 0) = [];</v>
      </c>
      <c r="CD161">
        <v>91</v>
      </c>
      <c r="CE161" s="1" t="str">
        <f>"A_"&amp;CD157&amp;"(:,ind_"&amp;CD157&amp;" == 0) = [];"</f>
        <v>A_91(:,ind_91 == 0) = [];</v>
      </c>
      <c r="CJ161">
        <v>91</v>
      </c>
      <c r="CK161" s="1" t="str">
        <f>"A_"&amp;CJ157&amp;"(:,ind_"&amp;CJ157&amp;" == 0) = [];"</f>
        <v>A_91(:,ind_91 == 0) = [];</v>
      </c>
      <c r="CQ161">
        <v>91</v>
      </c>
      <c r="CR161" t="s">
        <v>365</v>
      </c>
      <c r="CV161">
        <v>91</v>
      </c>
      <c r="CW161" t="s">
        <v>365</v>
      </c>
      <c r="DA161">
        <v>91</v>
      </c>
      <c r="DB161" t="s">
        <v>365</v>
      </c>
      <c r="DF161">
        <v>91</v>
      </c>
      <c r="DG161" t="s">
        <v>365</v>
      </c>
      <c r="EA161">
        <v>71</v>
      </c>
      <c r="EB161" s="3" t="s">
        <v>18</v>
      </c>
      <c r="EZ161" s="1" t="str">
        <f>"xlswrite('G:\Mi unidad\1. PROYECTOS TELLO 2022\SCM SPILL OVERS\outputs\pobreza\distancia_centro_salud\1%\simulacion_2\observado_outputs.xlsx',tratado_"&amp;$A43&amp;","&amp;$A43&amp;")"</f>
        <v>xlswrite('G:\Mi unidad\1. PROYECTOS TELLO 2022\SCM SPILL OVERS\outputs\pobreza\distancia_centro_salud\1%\simulacion_2\observado_outputs.xlsx',tratado_119,119)</v>
      </c>
      <c r="FG161" s="1" t="str">
        <f>"xlswrite('G:\Mi unidad\1. PROYECTOS TELLO 2022\SCM SPILL OVERS\outputs\pobreza\informalidad\1%\simulacion_2\observado_outputs.xlsx',tratado_"&amp;$A43&amp;","&amp;$A43&amp;")"</f>
        <v>xlswrite('G:\Mi unidad\1. PROYECTOS TELLO 2022\SCM SPILL OVERS\outputs\pobreza\informalidad\1%\simulacion_2\observado_outputs.xlsx',tratado_119,119)</v>
      </c>
      <c r="FM161" s="1" t="str">
        <f>"xlswrite('G:\Mi unidad\1. PROYECTOS TELLO 2022\SCM SPILL OVERS\outputs\pobreza\densidad\1%\simulacion_2\observado_outputs.xlsx',tratado_"&amp;$A43&amp;","&amp;$A43&amp;")"</f>
        <v>xlswrite('G:\Mi unidad\1. PROYECTOS TELLO 2022\SCM SPILL OVERS\outputs\pobreza\densidad\1%\simulacion_2\observado_outputs.xlsx',tratado_119,119)</v>
      </c>
      <c r="FT161" s="1" t="str">
        <f>"xlswrite('G:\Mi unidad\1. PROYECTOS TELLO 2022\SCM SPILL OVERS\outputs\pobreza\bajo_niv_educ\1%\simulacion_2\observado_outputs.xlsx',tratado_"&amp;$A43&amp;","&amp;$A43&amp;")"</f>
        <v>xlswrite('G:\Mi unidad\1. PROYECTOS TELLO 2022\SCM SPILL OVERS\outputs\pobreza\bajo_niv_educ\1%\simulacion_2\observado_outputs.xlsx',tratado_119,119)</v>
      </c>
      <c r="FZ161" s="1" t="str">
        <f>"xlswrite('G:\Mi unidad\1. PROYECTOS TELLO 2022\SCM SPILL OVERS\outputs\pobreza\bajo_ingreso\1%\simulacion_2\observado_outputs.xlsx',tratado_"&amp;$A43&amp;","&amp;$A43&amp;")"</f>
        <v>xlswrite('G:\Mi unidad\1. PROYECTOS TELLO 2022\SCM SPILL OVERS\outputs\pobreza\bajo_ingreso\1%\simulacion_2\observado_outputs.xlsx',tratado_119,119)</v>
      </c>
      <c r="GF161" s="1" t="str">
        <f>"xlswrite('G:\Mi unidad\1. PROYECTOS TELLO 2022\SCM SPILL OVERS\outputs\pobreza\densidad_g\1%\simulacion_2\observado_outputs.xlsx',tratado_"&amp;$A43&amp;","&amp;$A43&amp;")"</f>
        <v>xlswrite('G:\Mi unidad\1. PROYECTOS TELLO 2022\SCM SPILL OVERS\outputs\pobreza\densidad_g\1%\simulacion_2\observado_outputs.xlsx',tratado_119,119)</v>
      </c>
      <c r="GN161" s="1" t="str">
        <f>"xlswrite('G:\Mi unidad\1. PROYECTOS TELLO 2022\SCM SPILL OVERS\outputs\pobreza\alimentos\1%\simulacion_2\observado_outputs.xlsx',tratado_"&amp;$A43&amp;","&amp;$A43&amp;");"</f>
        <v>xlswrite('G:\Mi unidad\1. PROYECTOS TELLO 2022\SCM SPILL OVERS\outputs\pobreza\alimentos\1%\simulacion_2\observado_outputs.xlsx',tratado_119,119);</v>
      </c>
      <c r="GU161" s="1" t="str">
        <f>"xlswrite('G:\Mi unidad\1. PROYECTOS TELLO 2022\SCM SPILL OVERS\outputs\pobreza\jefe_hogar\1%\simulacion_2\observado_outputs.xlsx',tratado_"&amp;$A43&amp;","&amp;$A43&amp;");"</f>
        <v>xlswrite('G:\Mi unidad\1. PROYECTOS TELLO 2022\SCM SPILL OVERS\outputs\pobreza\jefe_hogar\1%\simulacion_2\observado_outputs.xlsx',tratado_119,119);</v>
      </c>
      <c r="HA161" s="1" t="str">
        <f>"xlswrite('G:\Mi unidad\1. PROYECTOS TELLO 2022\SCM SPILL OVERS\outputs\pobreza\mujeres\1%\simulacion_2\observado_outputs.xlsx',tratado_"&amp;$A43&amp;","&amp;$A43&amp;");"</f>
        <v>xlswrite('G:\Mi unidad\1. PROYECTOS TELLO 2022\SCM SPILL OVERS\outputs\pobreza\mujeres\1%\simulacion_2\observado_outputs.xlsx',tratado_119,119);</v>
      </c>
      <c r="HG161" s="1" t="str">
        <f>"xlswrite('G:\Mi unidad\1. PROYECTOS TELLO 2022\SCM SPILL OVERS\outputs\pobreza\criminalidad\1%\simulacion_2\observado_outputs.xlsx',tratado_"&amp;$A43&amp;","&amp;$A43&amp;");"</f>
        <v>xlswrite('G:\Mi unidad\1. PROYECTOS TELLO 2022\SCM SPILL OVERS\outputs\pobreza\criminalidad\1%\simulacion_2\observado_outputs.xlsx',tratado_119,119);</v>
      </c>
      <c r="HN161">
        <v>65</v>
      </c>
      <c r="HO161" t="str">
        <f>"    p_value_vec_"&amp;HN161&amp;"(s) = p_value_"&amp;HN161&amp;";"</f>
        <v xml:space="preserve">    p_value_vec_65(s) = p_value_65;</v>
      </c>
      <c r="HU161">
        <v>84</v>
      </c>
      <c r="HV161" t="s">
        <v>36</v>
      </c>
      <c r="IB161">
        <v>91</v>
      </c>
      <c r="IC161" t="str">
        <f>"xlswrite('G:\Mi unidad\1. PROYECTOS TELLO 2022\SCM SPILL OVERS\outputs\pobreza\bajo_niv_educ\1%\simulacion_2\output_tests.xlsx',spillover_test_"&amp;IB161&amp;"','sp_test_"&amp;IB161&amp;"');"</f>
        <v>xlswrite('G:\Mi unidad\1. PROYECTOS TELLO 2022\SCM SPILL OVERS\outputs\pobreza\bajo_niv_educ\1%\simulacion_2\output_tests.xlsx',spillover_test_91','sp_test_91');</v>
      </c>
      <c r="IP161">
        <v>91</v>
      </c>
      <c r="IQ161" t="str">
        <f>"xlswrite('G:\Mi unidad\1. PROYECTOS TELLO 2022\SCM SPILL OVERS\outputs\pobreza\bajo_ingreso\1%\simulacion_2\output_tests.xlsx',spillover_test_"&amp;IP161&amp;"','sp_test_"&amp;IP161&amp;"');"</f>
        <v>xlswrite('G:\Mi unidad\1. PROYECTOS TELLO 2022\SCM SPILL OVERS\outputs\pobreza\bajo_ingreso\1%\simulacion_2\output_tests.xlsx',spillover_test_91','sp_test_91');</v>
      </c>
      <c r="JB161">
        <v>91</v>
      </c>
      <c r="JC161" t="str">
        <f>"xlswrite('G:\Mi unidad\1. PROYECTOS TELLO 2022\SCM SPILL OVERS\outputs\pobreza\densidad\1%\simulacion_2\output_tests.xlsx',spillover_test_"&amp;JB161&amp;"','sp_test_"&amp;JB161&amp;"');"</f>
        <v>xlswrite('G:\Mi unidad\1. PROYECTOS TELLO 2022\SCM SPILL OVERS\outputs\pobreza\densidad\1%\simulacion_2\output_tests.xlsx',spillover_test_91','sp_test_91');</v>
      </c>
      <c r="JN161">
        <v>91</v>
      </c>
      <c r="JO161" t="str">
        <f>"xlswrite('G:\Mi unidad\1. PROYECTOS TELLO 2022\SCM SPILL OVERS\outputs\pobreza\densidad_g\1%\simulacion_2\output_tests.xlsx',spillover_test_"&amp;JN161&amp;"','sp_test_"&amp;JN161&amp;"');"</f>
        <v>xlswrite('G:\Mi unidad\1. PROYECTOS TELLO 2022\SCM SPILL OVERS\outputs\pobreza\densidad_g\1%\simulacion_2\output_tests.xlsx',spillover_test_91','sp_test_91');</v>
      </c>
      <c r="JZ161">
        <v>91</v>
      </c>
      <c r="KA161" t="str">
        <f>"xlswrite('G:\Mi unidad\1. PROYECTOS TELLO 2022\SCM SPILL OVERS\outputs\pobreza\distancia_centro_salud\1%\simulacion_2\output_tests.xlsx',spillover_test_"&amp;JZ161&amp;"','sp_test_"&amp;JZ161&amp;"');"</f>
        <v>xlswrite('G:\Mi unidad\1. PROYECTOS TELLO 2022\SCM SPILL OVERS\outputs\pobreza\distancia_centro_salud\1%\simulacion_2\output_tests.xlsx',spillover_test_91','sp_test_91');</v>
      </c>
      <c r="KM161">
        <v>91</v>
      </c>
      <c r="KN161" t="str">
        <f>"xlswrite('G:\Mi unidad\1. PROYECTOS TELLO 2022\SCM SPILL OVERS\outputs\pobreza\informalidad\1%\simulacion_2\output_tests.xlsx',spillover_test_"&amp;KM161&amp;"','sp_test_"&amp;KM161&amp;"');"</f>
        <v>xlswrite('G:\Mi unidad\1. PROYECTOS TELLO 2022\SCM SPILL OVERS\outputs\pobreza\informalidad\1%\simulacion_2\output_tests.xlsx',spillover_test_91','sp_test_91');</v>
      </c>
      <c r="KZ161">
        <v>91</v>
      </c>
      <c r="LA161" t="str">
        <f>"xlswrite('G:\Mi unidad\1. PROYECTOS TELLO 2022\SCM SPILL OVERS\outputs\pobreza\alimentos\1%\simulacion_2\output_tests.xlsx',spillover_test_"&amp;KZ161&amp;"','sp_test_"&amp;KZ161&amp;"');"</f>
        <v>xlswrite('G:\Mi unidad\1. PROYECTOS TELLO 2022\SCM SPILL OVERS\outputs\pobreza\alimentos\1%\simulacion_2\output_tests.xlsx',spillover_test_91','sp_test_91');</v>
      </c>
      <c r="LG161">
        <v>91</v>
      </c>
      <c r="LH161" t="str">
        <f>"xlswrite('G:\Mi unidad\1. PROYECTOS TELLO 2022\SCM SPILL OVERS\outputs\pobreza\jefe_hogar\1%\simulacion_2\output_tests.xlsx',spillover_test_"&amp;LG161&amp;"','sp_test_"&amp;LG161&amp;"');"</f>
        <v>xlswrite('G:\Mi unidad\1. PROYECTOS TELLO 2022\SCM SPILL OVERS\outputs\pobreza\jefe_hogar\1%\simulacion_2\output_tests.xlsx',spillover_test_91','sp_test_91');</v>
      </c>
      <c r="LN161">
        <v>91</v>
      </c>
      <c r="LO161" t="str">
        <f>"xlswrite('G:\Mi unidad\1. PROYECTOS TELLO 2022\SCM SPILL OVERS\outputs\pobreza\mujeres\1%\simulacion_2\output_tests.xlsx',spillover_test_"&amp;LN161&amp;"','sp_test_"&amp;LN161&amp;"');"</f>
        <v>xlswrite('G:\Mi unidad\1. PROYECTOS TELLO 2022\SCM SPILL OVERS\outputs\pobreza\mujeres\1%\simulacion_2\output_tests.xlsx',spillover_test_91','sp_test_91');</v>
      </c>
      <c r="LZ161">
        <v>91</v>
      </c>
      <c r="MA161" t="str">
        <f>"xlswrite('G:\Mi unidad\1. PROYECTOS TELLO 2022\SCM SPILL OVERS\outputs\pobreza\criminalidad\1%\simulacion_2\output_tests.xlsx',spillover_test_"&amp;LZ161&amp;"','sp_test_"&amp;LZ161&amp;"');"</f>
        <v>xlswrite('G:\Mi unidad\1. PROYECTOS TELLO 2022\SCM SPILL OVERS\outputs\pobreza\criminalidad\1%\simulacion_2\output_tests.xlsx',spillover_test_91','sp_test_91');</v>
      </c>
    </row>
    <row r="162" spans="64:339" x14ac:dyDescent="0.3">
      <c r="BL162">
        <v>92</v>
      </c>
      <c r="BM162" s="1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366</v>
      </c>
      <c r="CV162">
        <v>92</v>
      </c>
      <c r="CW162" t="s">
        <v>366</v>
      </c>
      <c r="DA162">
        <v>92</v>
      </c>
      <c r="DB162" t="s">
        <v>366</v>
      </c>
      <c r="DF162">
        <v>92</v>
      </c>
      <c r="DG162" t="s">
        <v>366</v>
      </c>
      <c r="EA162">
        <v>75</v>
      </c>
      <c r="EB162" s="3" t="str">
        <f>"%PROVINCIA "&amp;EA162</f>
        <v>%PROVINCIA 75</v>
      </c>
      <c r="EZ162" s="1" t="str">
        <f>"xlswrite('G:\Mi unidad\1. PROYECTOS TELLO 2022\SCM SPILL OVERS\outputs\pobreza\distancia_centro_salud\1%\simulacion_2\observado_outputs.xlsx',tratado_"&amp;$A44&amp;","&amp;$A44&amp;")"</f>
        <v>xlswrite('G:\Mi unidad\1. PROYECTOS TELLO 2022\SCM SPILL OVERS\outputs\pobreza\distancia_centro_salud\1%\simulacion_2\observado_outputs.xlsx',tratado_125,125)</v>
      </c>
      <c r="FG162" s="1" t="str">
        <f>"xlswrite('G:\Mi unidad\1. PROYECTOS TELLO 2022\SCM SPILL OVERS\outputs\pobreza\informalidad\1%\simulacion_2\observado_outputs.xlsx',tratado_"&amp;$A44&amp;","&amp;$A44&amp;")"</f>
        <v>xlswrite('G:\Mi unidad\1. PROYECTOS TELLO 2022\SCM SPILL OVERS\outputs\pobreza\informalidad\1%\simulacion_2\observado_outputs.xlsx',tratado_125,125)</v>
      </c>
      <c r="FM162" s="1" t="str">
        <f>"xlswrite('G:\Mi unidad\1. PROYECTOS TELLO 2022\SCM SPILL OVERS\outputs\pobreza\densidad\1%\simulacion_2\observado_outputs.xlsx',tratado_"&amp;$A44&amp;","&amp;$A44&amp;")"</f>
        <v>xlswrite('G:\Mi unidad\1. PROYECTOS TELLO 2022\SCM SPILL OVERS\outputs\pobreza\densidad\1%\simulacion_2\observado_outputs.xlsx',tratado_125,125)</v>
      </c>
      <c r="FT162" s="1" t="str">
        <f>"xlswrite('G:\Mi unidad\1. PROYECTOS TELLO 2022\SCM SPILL OVERS\outputs\pobreza\bajo_niv_educ\1%\simulacion_2\observado_outputs.xlsx',tratado_"&amp;$A44&amp;","&amp;$A44&amp;")"</f>
        <v>xlswrite('G:\Mi unidad\1. PROYECTOS TELLO 2022\SCM SPILL OVERS\outputs\pobreza\bajo_niv_educ\1%\simulacion_2\observado_outputs.xlsx',tratado_125,125)</v>
      </c>
      <c r="FZ162" s="1" t="str">
        <f>"xlswrite('G:\Mi unidad\1. PROYECTOS TELLO 2022\SCM SPILL OVERS\outputs\pobreza\bajo_ingreso\1%\simulacion_2\observado_outputs.xlsx',tratado_"&amp;$A44&amp;","&amp;$A44&amp;")"</f>
        <v>xlswrite('G:\Mi unidad\1. PROYECTOS TELLO 2022\SCM SPILL OVERS\outputs\pobreza\bajo_ingreso\1%\simulacion_2\observado_outputs.xlsx',tratado_125,125)</v>
      </c>
      <c r="GF162" s="1" t="str">
        <f>"xlswrite('G:\Mi unidad\1. PROYECTOS TELLO 2022\SCM SPILL OVERS\outputs\pobreza\densidad_g\1%\simulacion_2\observado_outputs.xlsx',tratado_"&amp;$A44&amp;","&amp;$A44&amp;")"</f>
        <v>xlswrite('G:\Mi unidad\1. PROYECTOS TELLO 2022\SCM SPILL OVERS\outputs\pobreza\densidad_g\1%\simulacion_2\observado_outputs.xlsx',tratado_125,125)</v>
      </c>
      <c r="GN162" s="1" t="str">
        <f>"xlswrite('G:\Mi unidad\1. PROYECTOS TELLO 2022\SCM SPILL OVERS\outputs\pobreza\alimentos\1%\simulacion_2\observado_outputs.xlsx',tratado_"&amp;$A44&amp;","&amp;$A44&amp;");"</f>
        <v>xlswrite('G:\Mi unidad\1. PROYECTOS TELLO 2022\SCM SPILL OVERS\outputs\pobreza\alimentos\1%\simulacion_2\observado_outputs.xlsx',tratado_125,125);</v>
      </c>
      <c r="GU162" s="1" t="str">
        <f>"xlswrite('G:\Mi unidad\1. PROYECTOS TELLO 2022\SCM SPILL OVERS\outputs\pobreza\jefe_hogar\1%\simulacion_2\observado_outputs.xlsx',tratado_"&amp;$A44&amp;","&amp;$A44&amp;");"</f>
        <v>xlswrite('G:\Mi unidad\1. PROYECTOS TELLO 2022\SCM SPILL OVERS\outputs\pobreza\jefe_hogar\1%\simulacion_2\observado_outputs.xlsx',tratado_125,125);</v>
      </c>
      <c r="HA162" s="1" t="str">
        <f>"xlswrite('G:\Mi unidad\1. PROYECTOS TELLO 2022\SCM SPILL OVERS\outputs\pobreza\mujeres\1%\simulacion_2\observado_outputs.xlsx',tratado_"&amp;$A44&amp;","&amp;$A44&amp;");"</f>
        <v>xlswrite('G:\Mi unidad\1. PROYECTOS TELLO 2022\SCM SPILL OVERS\outputs\pobreza\mujeres\1%\simulacion_2\observado_outputs.xlsx',tratado_125,125);</v>
      </c>
      <c r="HG162" s="1" t="str">
        <f>"xlswrite('G:\Mi unidad\1. PROYECTOS TELLO 2022\SCM SPILL OVERS\outputs\pobreza\criminalidad\1%\simulacion_2\observado_outputs.xlsx',tratado_"&amp;$A44&amp;","&amp;$A44&amp;");"</f>
        <v>xlswrite('G:\Mi unidad\1. PROYECTOS TELLO 2022\SCM SPILL OVERS\outputs\pobreza\criminalidad\1%\simulacion_2\observado_outputs.xlsx',tratado_125,125);</v>
      </c>
      <c r="HN162">
        <v>65</v>
      </c>
      <c r="HO162" t="str">
        <f>"    lb_vec_"&amp;HN162&amp;"(s) = lb_"&amp;HN162&amp;";"</f>
        <v xml:space="preserve">    lb_vec_65(s) = lb_65;</v>
      </c>
      <c r="HU162">
        <v>84</v>
      </c>
      <c r="HV162" t="s">
        <v>37</v>
      </c>
      <c r="IB162">
        <v>92</v>
      </c>
      <c r="IC162" t="str">
        <f>"xlswrite('G:\Mi unidad\1. PROYECTOS TELLO 2022\SCM SPILL OVERS\outputs\pobreza\bajo_niv_educ\1%\simulacion_2\output_tests.xlsx',lb_vec_"&amp;IB162&amp;"','lb_vec_"&amp;IB162&amp;"');"</f>
        <v>xlswrite('G:\Mi unidad\1. PROYECTOS TELLO 2022\SCM SPILL OVERS\outputs\pobreza\bajo_niv_educ\1%\simulacion_2\output_tests.xlsx',lb_vec_92','lb_vec_92');</v>
      </c>
      <c r="IP162">
        <v>92</v>
      </c>
      <c r="IQ162" t="str">
        <f>"xlswrite('G:\Mi unidad\1. PROYECTOS TELLO 2022\SCM SPILL OVERS\outputs\pobreza\bajo_ingreso\1%\simulacion_2\output_tests.xlsx',lb_vec_"&amp;IP162&amp;"','lb_vec_"&amp;IP162&amp;"');"</f>
        <v>xlswrite('G:\Mi unidad\1. PROYECTOS TELLO 2022\SCM SPILL OVERS\outputs\pobreza\bajo_ingreso\1%\simulacion_2\output_tests.xlsx',lb_vec_92','lb_vec_92');</v>
      </c>
      <c r="JB162">
        <v>92</v>
      </c>
      <c r="JC162" t="str">
        <f>"xlswrite('G:\Mi unidad\1. PROYECTOS TELLO 2022\SCM SPILL OVERS\outputs\pobreza\densidad\1%\simulacion_2\output_tests.xlsx',lb_vec_"&amp;JB162&amp;"','lb_vec_"&amp;JB162&amp;"');"</f>
        <v>xlswrite('G:\Mi unidad\1. PROYECTOS TELLO 2022\SCM SPILL OVERS\outputs\pobreza\densidad\1%\simulacion_2\output_tests.xlsx',lb_vec_92','lb_vec_92');</v>
      </c>
      <c r="JN162">
        <v>92</v>
      </c>
      <c r="JO162" t="str">
        <f>"xlswrite('G:\Mi unidad\1. PROYECTOS TELLO 2022\SCM SPILL OVERS\outputs\pobreza\densidad_g\1%\simulacion_2\output_tests.xlsx',lb_vec_"&amp;JN162&amp;"','lb_vec_"&amp;JN162&amp;"');"</f>
        <v>xlswrite('G:\Mi unidad\1. PROYECTOS TELLO 2022\SCM SPILL OVERS\outputs\pobreza\densidad_g\1%\simulacion_2\output_tests.xlsx',lb_vec_92','lb_vec_92');</v>
      </c>
      <c r="JZ162">
        <v>92</v>
      </c>
      <c r="KA162" t="str">
        <f>"xlswrite('G:\Mi unidad\1. PROYECTOS TELLO 2022\SCM SPILL OVERS\outputs\pobreza\distancia_centro_salud\1%\simulacion_2\output_tests.xlsx',lb_vec_"&amp;JZ162&amp;"','lb_vec_"&amp;JZ162&amp;"');"</f>
        <v>xlswrite('G:\Mi unidad\1. PROYECTOS TELLO 2022\SCM SPILL OVERS\outputs\pobreza\distancia_centro_salud\1%\simulacion_2\output_tests.xlsx',lb_vec_92','lb_vec_92');</v>
      </c>
      <c r="KM162">
        <v>92</v>
      </c>
      <c r="KN162" t="str">
        <f>"xlswrite('G:\Mi unidad\1. PROYECTOS TELLO 2022\SCM SPILL OVERS\outputs\pobreza\informalidad\1%\simulacion_2\output_tests.xlsx',lb_vec_"&amp;KM162&amp;"','lb_vec_"&amp;KM162&amp;"');"</f>
        <v>xlswrite('G:\Mi unidad\1. PROYECTOS TELLO 2022\SCM SPILL OVERS\outputs\pobreza\informalidad\1%\simulacion_2\output_tests.xlsx',lb_vec_92','lb_vec_92');</v>
      </c>
      <c r="KZ162">
        <v>92</v>
      </c>
      <c r="LA162" t="str">
        <f>"xlswrite('G:\Mi unidad\1. PROYECTOS TELLO 2022\SCM SPILL OVERS\outputs\pobreza\alimentos\1%\simulacion_2\output_tests.xlsx',lb_vec_"&amp;KZ162&amp;"','lb_vec_"&amp;KZ162&amp;"');"</f>
        <v>xlswrite('G:\Mi unidad\1. PROYECTOS TELLO 2022\SCM SPILL OVERS\outputs\pobreza\alimentos\1%\simulacion_2\output_tests.xlsx',lb_vec_92','lb_vec_92');</v>
      </c>
      <c r="LG162">
        <v>92</v>
      </c>
      <c r="LH162" t="str">
        <f>"xlswrite('G:\Mi unidad\1. PROYECTOS TELLO 2022\SCM SPILL OVERS\outputs\pobreza\jefe_hogar\1%\simulacion_2\output_tests.xlsx',lb_vec_"&amp;LG162&amp;"','lb_vec_"&amp;LG162&amp;"');"</f>
        <v>xlswrite('G:\Mi unidad\1. PROYECTOS TELLO 2022\SCM SPILL OVERS\outputs\pobreza\jefe_hogar\1%\simulacion_2\output_tests.xlsx',lb_vec_92','lb_vec_92');</v>
      </c>
      <c r="LN162">
        <v>92</v>
      </c>
      <c r="LO162" t="str">
        <f>"xlswrite('G:\Mi unidad\1. PROYECTOS TELLO 2022\SCM SPILL OVERS\outputs\pobreza\mujeres\1%\simulacion_2\output_tests.xlsx',lb_vec_"&amp;LN162&amp;"','lb_vec_"&amp;LN162&amp;"');"</f>
        <v>xlswrite('G:\Mi unidad\1. PROYECTOS TELLO 2022\SCM SPILL OVERS\outputs\pobreza\mujeres\1%\simulacion_2\output_tests.xlsx',lb_vec_92','lb_vec_92');</v>
      </c>
      <c r="LZ162">
        <v>92</v>
      </c>
      <c r="MA162" t="str">
        <f>"xlswrite('G:\Mi unidad\1. PROYECTOS TELLO 2022\SCM SPILL OVERS\outputs\pobreza\criminalidad\1%\simulacion_2\output_tests.xlsx',lb_vec_"&amp;LZ162&amp;"','lb_vec_"&amp;LZ162&amp;"');"</f>
        <v>xlswrite('G:\Mi unidad\1. PROYECTOS TELLO 2022\SCM SPILL OVERS\outputs\pobreza\criminalidad\1%\simulacion_2\output_tests.xlsx',lb_vec_92','lb_vec_92');</v>
      </c>
    </row>
    <row r="163" spans="64:339" x14ac:dyDescent="0.3">
      <c r="BL163">
        <v>92</v>
      </c>
      <c r="BM163" s="1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367</v>
      </c>
      <c r="CV163">
        <v>92</v>
      </c>
      <c r="CW163" t="s">
        <v>367</v>
      </c>
      <c r="DA163">
        <v>92</v>
      </c>
      <c r="DB163" t="s">
        <v>367</v>
      </c>
      <c r="DF163">
        <v>92</v>
      </c>
      <c r="DG163" t="s">
        <v>367</v>
      </c>
      <c r="EA163">
        <v>75</v>
      </c>
      <c r="EB163" s="3" t="s">
        <v>17</v>
      </c>
      <c r="EZ163" s="1" t="str">
        <f>"xlswrite('G:\Mi unidad\1. PROYECTOS TELLO 2022\SCM SPILL OVERS\outputs\pobreza\distancia_centro_salud\1%\simulacion_2\observado_outputs.xlsx',tratado_"&amp;$A45&amp;","&amp;$A45&amp;")"</f>
        <v>xlswrite('G:\Mi unidad\1. PROYECTOS TELLO 2022\SCM SPILL OVERS\outputs\pobreza\distancia_centro_salud\1%\simulacion_2\observado_outputs.xlsx',tratado_129,129)</v>
      </c>
      <c r="FG163" s="1" t="str">
        <f>"xlswrite('G:\Mi unidad\1. PROYECTOS TELLO 2022\SCM SPILL OVERS\outputs\pobreza\informalidad\1%\simulacion_2\observado_outputs.xlsx',tratado_"&amp;$A45&amp;","&amp;$A45&amp;")"</f>
        <v>xlswrite('G:\Mi unidad\1. PROYECTOS TELLO 2022\SCM SPILL OVERS\outputs\pobreza\informalidad\1%\simulacion_2\observado_outputs.xlsx',tratado_129,129)</v>
      </c>
      <c r="FM163" s="1" t="str">
        <f>"xlswrite('G:\Mi unidad\1. PROYECTOS TELLO 2022\SCM SPILL OVERS\outputs\pobreza\densidad\1%\simulacion_2\observado_outputs.xlsx',tratado_"&amp;$A45&amp;","&amp;$A45&amp;")"</f>
        <v>xlswrite('G:\Mi unidad\1. PROYECTOS TELLO 2022\SCM SPILL OVERS\outputs\pobreza\densidad\1%\simulacion_2\observado_outputs.xlsx',tratado_129,129)</v>
      </c>
      <c r="FT163" s="1" t="str">
        <f>"xlswrite('G:\Mi unidad\1. PROYECTOS TELLO 2022\SCM SPILL OVERS\outputs\pobreza\bajo_niv_educ\1%\simulacion_2\observado_outputs.xlsx',tratado_"&amp;$A45&amp;","&amp;$A45&amp;")"</f>
        <v>xlswrite('G:\Mi unidad\1. PROYECTOS TELLO 2022\SCM SPILL OVERS\outputs\pobreza\bajo_niv_educ\1%\simulacion_2\observado_outputs.xlsx',tratado_129,129)</v>
      </c>
      <c r="FZ163" s="1" t="str">
        <f>"xlswrite('G:\Mi unidad\1. PROYECTOS TELLO 2022\SCM SPILL OVERS\outputs\pobreza\bajo_ingreso\1%\simulacion_2\observado_outputs.xlsx',tratado_"&amp;$A45&amp;","&amp;$A45&amp;")"</f>
        <v>xlswrite('G:\Mi unidad\1. PROYECTOS TELLO 2022\SCM SPILL OVERS\outputs\pobreza\bajo_ingreso\1%\simulacion_2\observado_outputs.xlsx',tratado_129,129)</v>
      </c>
      <c r="GF163" s="1" t="str">
        <f>"xlswrite('G:\Mi unidad\1. PROYECTOS TELLO 2022\SCM SPILL OVERS\outputs\pobreza\densidad_g\1%\simulacion_2\observado_outputs.xlsx',tratado_"&amp;$A45&amp;","&amp;$A45&amp;")"</f>
        <v>xlswrite('G:\Mi unidad\1. PROYECTOS TELLO 2022\SCM SPILL OVERS\outputs\pobreza\densidad_g\1%\simulacion_2\observado_outputs.xlsx',tratado_129,129)</v>
      </c>
      <c r="GN163" s="1" t="str">
        <f>"xlswrite('G:\Mi unidad\1. PROYECTOS TELLO 2022\SCM SPILL OVERS\outputs\pobreza\alimentos\1%\simulacion_2\observado_outputs.xlsx',tratado_"&amp;$A45&amp;","&amp;$A45&amp;");"</f>
        <v>xlswrite('G:\Mi unidad\1. PROYECTOS TELLO 2022\SCM SPILL OVERS\outputs\pobreza\alimentos\1%\simulacion_2\observado_outputs.xlsx',tratado_129,129);</v>
      </c>
      <c r="GU163" s="1" t="str">
        <f>"xlswrite('G:\Mi unidad\1. PROYECTOS TELLO 2022\SCM SPILL OVERS\outputs\pobreza\jefe_hogar\1%\simulacion_2\observado_outputs.xlsx',tratado_"&amp;$A45&amp;","&amp;$A45&amp;");"</f>
        <v>xlswrite('G:\Mi unidad\1. PROYECTOS TELLO 2022\SCM SPILL OVERS\outputs\pobreza\jefe_hogar\1%\simulacion_2\observado_outputs.xlsx',tratado_129,129);</v>
      </c>
      <c r="HA163" s="1" t="str">
        <f>"xlswrite('G:\Mi unidad\1. PROYECTOS TELLO 2022\SCM SPILL OVERS\outputs\pobreza\mujeres\1%\simulacion_2\observado_outputs.xlsx',tratado_"&amp;$A45&amp;","&amp;$A45&amp;");"</f>
        <v>xlswrite('G:\Mi unidad\1. PROYECTOS TELLO 2022\SCM SPILL OVERS\outputs\pobreza\mujeres\1%\simulacion_2\observado_outputs.xlsx',tratado_129,129);</v>
      </c>
      <c r="HG163" s="1" t="str">
        <f>"xlswrite('G:\Mi unidad\1. PROYECTOS TELLO 2022\SCM SPILL OVERS\outputs\pobreza\criminalidad\1%\simulacion_2\observado_outputs.xlsx',tratado_"&amp;$A45&amp;","&amp;$A45&amp;");"</f>
        <v>xlswrite('G:\Mi unidad\1. PROYECTOS TELLO 2022\SCM SPILL OVERS\outputs\pobreza\criminalidad\1%\simulacion_2\observado_outputs.xlsx',tratado_129,129);</v>
      </c>
      <c r="HN163">
        <v>65</v>
      </c>
      <c r="HO163" t="str">
        <f>"    ub_vec_"&amp;HN163&amp;"(s) = ub_"&amp;HN162&amp;";"</f>
        <v xml:space="preserve">    ub_vec_65(s) = ub_65;</v>
      </c>
      <c r="HU163">
        <v>84</v>
      </c>
      <c r="HV163" t="str">
        <f>"    spillover_test_"&amp;HU163&amp;"(s) = sp_andrews(Y_pre_"&amp;HU163&amp;",pobreza_"&amp;HU163&amp;"(:,T+s),A_"&amp;HU163&amp;",C,d,alpha_sig);"</f>
        <v xml:space="preserve">    spillover_test_84(s) = sp_andrews(Y_pre_84,pobreza_84(:,T+s),A_84,C,d,alpha_sig);</v>
      </c>
      <c r="IB163">
        <v>92</v>
      </c>
      <c r="IC163" t="str">
        <f>"xlswrite('G:\Mi unidad\1. PROYECTOS TELLO 2022\SCM SPILL OVERS\outputs\pobreza\bajo_niv_educ\1%\simulacion_2\output_tests.xlsx',ub_vec_"&amp;IB163&amp;"','ub_vec_"&amp;IB163&amp;"');"</f>
        <v>xlswrite('G:\Mi unidad\1. PROYECTOS TELLO 2022\SCM SPILL OVERS\outputs\pobreza\bajo_niv_educ\1%\simulacion_2\output_tests.xlsx',ub_vec_92','ub_vec_92');</v>
      </c>
      <c r="IP163">
        <v>92</v>
      </c>
      <c r="IQ163" t="str">
        <f>"xlswrite('G:\Mi unidad\1. PROYECTOS TELLO 2022\SCM SPILL OVERS\outputs\pobreza\bajo_ingreso\1%\simulacion_2\output_tests.xlsx',ub_vec_"&amp;IP163&amp;"','ub_vec_"&amp;IP163&amp;"');"</f>
        <v>xlswrite('G:\Mi unidad\1. PROYECTOS TELLO 2022\SCM SPILL OVERS\outputs\pobreza\bajo_ingreso\1%\simulacion_2\output_tests.xlsx',ub_vec_92','ub_vec_92');</v>
      </c>
      <c r="JB163">
        <v>92</v>
      </c>
      <c r="JC163" t="str">
        <f>"xlswrite('G:\Mi unidad\1. PROYECTOS TELLO 2022\SCM SPILL OVERS\outputs\pobreza\densidad\1%\simulacion_2\output_tests.xlsx',ub_vec_"&amp;JB163&amp;"','ub_vec_"&amp;JB163&amp;"');"</f>
        <v>xlswrite('G:\Mi unidad\1. PROYECTOS TELLO 2022\SCM SPILL OVERS\outputs\pobreza\densidad\1%\simulacion_2\output_tests.xlsx',ub_vec_92','ub_vec_92');</v>
      </c>
      <c r="JN163">
        <v>92</v>
      </c>
      <c r="JO163" t="str">
        <f>"xlswrite('G:\Mi unidad\1. PROYECTOS TELLO 2022\SCM SPILL OVERS\outputs\pobreza\densidad_g\1%\simulacion_2\output_tests.xlsx',ub_vec_"&amp;JN163&amp;"','ub_vec_"&amp;JN163&amp;"');"</f>
        <v>xlswrite('G:\Mi unidad\1. PROYECTOS TELLO 2022\SCM SPILL OVERS\outputs\pobreza\densidad_g\1%\simulacion_2\output_tests.xlsx',ub_vec_92','ub_vec_92');</v>
      </c>
      <c r="JZ163">
        <v>92</v>
      </c>
      <c r="KA163" t="str">
        <f>"xlswrite('G:\Mi unidad\1. PROYECTOS TELLO 2022\SCM SPILL OVERS\outputs\pobreza\distancia_centro_salud\1%\simulacion_2\output_tests.xlsx',ub_vec_"&amp;JZ163&amp;"','ub_vec_"&amp;JZ163&amp;"');"</f>
        <v>xlswrite('G:\Mi unidad\1. PROYECTOS TELLO 2022\SCM SPILL OVERS\outputs\pobreza\distancia_centro_salud\1%\simulacion_2\output_tests.xlsx',ub_vec_92','ub_vec_92');</v>
      </c>
      <c r="KM163">
        <v>92</v>
      </c>
      <c r="KN163" t="str">
        <f>"xlswrite('G:\Mi unidad\1. PROYECTOS TELLO 2022\SCM SPILL OVERS\outputs\pobreza\informalidad\1%\simulacion_2\output_tests.xlsx',ub_vec_"&amp;KM163&amp;"','ub_vec_"&amp;KM163&amp;"');"</f>
        <v>xlswrite('G:\Mi unidad\1. PROYECTOS TELLO 2022\SCM SPILL OVERS\outputs\pobreza\informalidad\1%\simulacion_2\output_tests.xlsx',ub_vec_92','ub_vec_92');</v>
      </c>
      <c r="KZ163">
        <v>92</v>
      </c>
      <c r="LA163" t="str">
        <f>"xlswrite('G:\Mi unidad\1. PROYECTOS TELLO 2022\SCM SPILL OVERS\outputs\pobreza\alimentos\1%\simulacion_2\output_tests.xlsx',ub_vec_"&amp;KZ163&amp;"','ub_vec_"&amp;KZ163&amp;"');"</f>
        <v>xlswrite('G:\Mi unidad\1. PROYECTOS TELLO 2022\SCM SPILL OVERS\outputs\pobreza\alimentos\1%\simulacion_2\output_tests.xlsx',ub_vec_92','ub_vec_92');</v>
      </c>
      <c r="LG163">
        <v>92</v>
      </c>
      <c r="LH163" t="str">
        <f>"xlswrite('G:\Mi unidad\1. PROYECTOS TELLO 2022\SCM SPILL OVERS\outputs\pobreza\jefe_hogar\1%\simulacion_2\output_tests.xlsx',ub_vec_"&amp;LG163&amp;"','ub_vec_"&amp;LG163&amp;"');"</f>
        <v>xlswrite('G:\Mi unidad\1. PROYECTOS TELLO 2022\SCM SPILL OVERS\outputs\pobreza\jefe_hogar\1%\simulacion_2\output_tests.xlsx',ub_vec_92','ub_vec_92');</v>
      </c>
      <c r="LN163">
        <v>92</v>
      </c>
      <c r="LO163" t="str">
        <f>"xlswrite('G:\Mi unidad\1. PROYECTOS TELLO 2022\SCM SPILL OVERS\outputs\pobreza\mujeres\1%\simulacion_2\output_tests.xlsx',ub_vec_"&amp;LN163&amp;"','ub_vec_"&amp;LN163&amp;"');"</f>
        <v>xlswrite('G:\Mi unidad\1. PROYECTOS TELLO 2022\SCM SPILL OVERS\outputs\pobreza\mujeres\1%\simulacion_2\output_tests.xlsx',ub_vec_92','ub_vec_92');</v>
      </c>
      <c r="LZ163">
        <v>92</v>
      </c>
      <c r="MA163" t="str">
        <f>"xlswrite('G:\Mi unidad\1. PROYECTOS TELLO 2022\SCM SPILL OVERS\outputs\pobreza\criminalidad\1%\simulacion_2\output_tests.xlsx',ub_vec_"&amp;LZ163&amp;"','ub_vec_"&amp;LZ163&amp;"');"</f>
        <v>xlswrite('G:\Mi unidad\1. PROYECTOS TELLO 2022\SCM SPILL OVERS\outputs\pobreza\criminalidad\1%\simulacion_2\output_tests.xlsx',ub_vec_92','ub_vec_92');</v>
      </c>
    </row>
    <row r="164" spans="64:339" x14ac:dyDescent="0.3">
      <c r="BL164">
        <v>92</v>
      </c>
      <c r="BM164" s="1" t="str">
        <f>"A_"&amp;BL162&amp;"(:,ind_"&amp;BL162&amp;" == 0) = [];"</f>
        <v>A_92(:,ind_92 == 0) = [];</v>
      </c>
      <c r="BR164">
        <v>92</v>
      </c>
      <c r="BS164" s="1" t="str">
        <f>"ind_"&amp;BR162&amp;" = xlsread('spillover_bajo_niv_educ_"&amp;BR162&amp;".xlsx')"</f>
        <v>ind_92 = xlsread('spillover_bajo_niv_educ_92.xlsx')</v>
      </c>
      <c r="BX164">
        <v>92</v>
      </c>
      <c r="BY164" s="1" t="str">
        <f>"ind_"&amp;BX162&amp;" = xlsread('spillover_bajo_ingreso_"&amp;BX162&amp;".xlsx')"</f>
        <v>ind_92 = xlsread('spillover_bajo_ingreso_92.xlsx')</v>
      </c>
      <c r="CD164">
        <v>92</v>
      </c>
      <c r="CE164" s="1" t="str">
        <f>"ind_"&amp;CD162&amp;" = xlsread('spillover_densidad_"&amp;CD162&amp;".xlsx')"</f>
        <v>ind_92 = xlsread('spillover_densidad_92.xlsx')</v>
      </c>
      <c r="CJ164">
        <v>92</v>
      </c>
      <c r="CK164" s="1" t="str">
        <f>"ind_"&amp;CJ162&amp;" = xlsread('spillover_tiempo_cs_"&amp;CJ162&amp;".xlsx')"</f>
        <v>ind_92 = xlsread('spillover_tiempo_cs_92.xlsx')</v>
      </c>
      <c r="CQ164">
        <v>92</v>
      </c>
      <c r="CR164" t="s">
        <v>368</v>
      </c>
      <c r="CV164">
        <v>92</v>
      </c>
      <c r="CW164" t="s">
        <v>369</v>
      </c>
      <c r="DA164">
        <v>92</v>
      </c>
      <c r="DB164" t="s">
        <v>370</v>
      </c>
      <c r="DF164">
        <v>92</v>
      </c>
      <c r="DG164" t="s">
        <v>371</v>
      </c>
      <c r="EA164">
        <v>75</v>
      </c>
      <c r="EB164" s="1" t="str">
        <f>"Y_Ts_"&amp;EA164&amp;" = Y_"&amp;EA164&amp;"(:,T+s);"</f>
        <v>Y_Ts_75 = Y_75(:,T+s);</v>
      </c>
      <c r="EZ164" s="1" t="str">
        <f>"xlswrite('G:\Mi unidad\1. PROYECTOS TELLO 2022\SCM SPILL OVERS\outputs\pobreza\distancia_centro_salud\1%\simulacion_2\observado_outputs.xlsx',tratado_"&amp;$A46&amp;","&amp;$A46&amp;")"</f>
        <v>xlswrite('G:\Mi unidad\1. PROYECTOS TELLO 2022\SCM SPILL OVERS\outputs\pobreza\distancia_centro_salud\1%\simulacion_2\observado_outputs.xlsx',tratado_130,130)</v>
      </c>
      <c r="FG164" s="1" t="str">
        <f>"xlswrite('G:\Mi unidad\1. PROYECTOS TELLO 2022\SCM SPILL OVERS\outputs\pobreza\informalidad\1%\simulacion_2\observado_outputs.xlsx',tratado_"&amp;$A46&amp;","&amp;$A46&amp;")"</f>
        <v>xlswrite('G:\Mi unidad\1. PROYECTOS TELLO 2022\SCM SPILL OVERS\outputs\pobreza\informalidad\1%\simulacion_2\observado_outputs.xlsx',tratado_130,130)</v>
      </c>
      <c r="FM164" s="1" t="str">
        <f>"xlswrite('G:\Mi unidad\1. PROYECTOS TELLO 2022\SCM SPILL OVERS\outputs\pobreza\densidad\1%\simulacion_2\observado_outputs.xlsx',tratado_"&amp;$A46&amp;","&amp;$A46&amp;")"</f>
        <v>xlswrite('G:\Mi unidad\1. PROYECTOS TELLO 2022\SCM SPILL OVERS\outputs\pobreza\densidad\1%\simulacion_2\observado_outputs.xlsx',tratado_130,130)</v>
      </c>
      <c r="FT164" s="1" t="str">
        <f>"xlswrite('G:\Mi unidad\1. PROYECTOS TELLO 2022\SCM SPILL OVERS\outputs\pobreza\bajo_niv_educ\1%\simulacion_2\observado_outputs.xlsx',tratado_"&amp;$A46&amp;","&amp;$A46&amp;")"</f>
        <v>xlswrite('G:\Mi unidad\1. PROYECTOS TELLO 2022\SCM SPILL OVERS\outputs\pobreza\bajo_niv_educ\1%\simulacion_2\observado_outputs.xlsx',tratado_130,130)</v>
      </c>
      <c r="FZ164" s="1" t="str">
        <f>"xlswrite('G:\Mi unidad\1. PROYECTOS TELLO 2022\SCM SPILL OVERS\outputs\pobreza\bajo_ingreso\1%\simulacion_2\observado_outputs.xlsx',tratado_"&amp;$A46&amp;","&amp;$A46&amp;")"</f>
        <v>xlswrite('G:\Mi unidad\1. PROYECTOS TELLO 2022\SCM SPILL OVERS\outputs\pobreza\bajo_ingreso\1%\simulacion_2\observado_outputs.xlsx',tratado_130,130)</v>
      </c>
      <c r="GF164" s="1" t="str">
        <f>"xlswrite('G:\Mi unidad\1. PROYECTOS TELLO 2022\SCM SPILL OVERS\outputs\pobreza\densidad_g\1%\simulacion_2\observado_outputs.xlsx',tratado_"&amp;$A46&amp;","&amp;$A46&amp;")"</f>
        <v>xlswrite('G:\Mi unidad\1. PROYECTOS TELLO 2022\SCM SPILL OVERS\outputs\pobreza\densidad_g\1%\simulacion_2\observado_outputs.xlsx',tratado_130,130)</v>
      </c>
      <c r="GN164" s="1" t="str">
        <f>"xlswrite('G:\Mi unidad\1. PROYECTOS TELLO 2022\SCM SPILL OVERS\outputs\pobreza\alimentos\1%\simulacion_2\observado_outputs.xlsx',tratado_"&amp;$A46&amp;","&amp;$A46&amp;");"</f>
        <v>xlswrite('G:\Mi unidad\1. PROYECTOS TELLO 2022\SCM SPILL OVERS\outputs\pobreza\alimentos\1%\simulacion_2\observado_outputs.xlsx',tratado_130,130);</v>
      </c>
      <c r="GU164" s="1" t="str">
        <f>"xlswrite('G:\Mi unidad\1. PROYECTOS TELLO 2022\SCM SPILL OVERS\outputs\pobreza\jefe_hogar\1%\simulacion_2\observado_outputs.xlsx',tratado_"&amp;$A46&amp;","&amp;$A46&amp;");"</f>
        <v>xlswrite('G:\Mi unidad\1. PROYECTOS TELLO 2022\SCM SPILL OVERS\outputs\pobreza\jefe_hogar\1%\simulacion_2\observado_outputs.xlsx',tratado_130,130);</v>
      </c>
      <c r="HA164" s="1" t="str">
        <f>"xlswrite('G:\Mi unidad\1. PROYECTOS TELLO 2022\SCM SPILL OVERS\outputs\pobreza\mujeres\1%\simulacion_2\observado_outputs.xlsx',tratado_"&amp;$A46&amp;","&amp;$A46&amp;");"</f>
        <v>xlswrite('G:\Mi unidad\1. PROYECTOS TELLO 2022\SCM SPILL OVERS\outputs\pobreza\mujeres\1%\simulacion_2\observado_outputs.xlsx',tratado_130,130);</v>
      </c>
      <c r="HG164" s="1" t="str">
        <f>"xlswrite('G:\Mi unidad\1. PROYECTOS TELLO 2022\SCM SPILL OVERS\outputs\pobreza\criminalidad\1%\simulacion_2\observado_outputs.xlsx',tratado_"&amp;$A46&amp;","&amp;$A46&amp;");"</f>
        <v>xlswrite('G:\Mi unidad\1. PROYECTOS TELLO 2022\SCM SPILL OVERS\outputs\pobreza\criminalidad\1%\simulacion_2\observado_outputs.xlsx',tratado_130,130);</v>
      </c>
      <c r="HN164">
        <v>65</v>
      </c>
      <c r="HO164" t="s">
        <v>18</v>
      </c>
      <c r="HU164">
        <v>84</v>
      </c>
      <c r="HV164" t="s">
        <v>18</v>
      </c>
      <c r="IB164">
        <v>92</v>
      </c>
      <c r="IC164" t="str">
        <f>"xlswrite('G:\Mi unidad\1. PROYECTOS TELLO 2022\SCM SPILL OVERS\outputs\pobreza\bajo_niv_educ\1%\simulacion_2\output_tests.xlsx',p_value_vec_"&amp;IB164&amp;"','p_value_vec_"&amp;IB164&amp;"');"</f>
        <v>xlswrite('G:\Mi unidad\1. PROYECTOS TELLO 2022\SCM SPILL OVERS\outputs\pobreza\bajo_niv_educ\1%\simulacion_2\output_tests.xlsx',p_value_vec_92','p_value_vec_92');</v>
      </c>
      <c r="IP164">
        <v>92</v>
      </c>
      <c r="IQ164" t="str">
        <f>"xlswrite('G:\Mi unidad\1. PROYECTOS TELLO 2022\SCM SPILL OVERS\outputs\pobreza\bajo_ingreso\1%\simulacion_2\output_tests.xlsx',p_value_vec_"&amp;IP164&amp;"','p_value_vec_"&amp;IP164&amp;"');"</f>
        <v>xlswrite('G:\Mi unidad\1. PROYECTOS TELLO 2022\SCM SPILL OVERS\outputs\pobreza\bajo_ingreso\1%\simulacion_2\output_tests.xlsx',p_value_vec_92','p_value_vec_92');</v>
      </c>
      <c r="JB164">
        <v>92</v>
      </c>
      <c r="JC164" t="str">
        <f>"xlswrite('G:\Mi unidad\1. PROYECTOS TELLO 2022\SCM SPILL OVERS\outputs\pobreza\densidad\1%\simulacion_2\output_tests.xlsx',p_value_vec_"&amp;JB164&amp;"','p_value_vec_"&amp;JB164&amp;"');"</f>
        <v>xlswrite('G:\Mi unidad\1. PROYECTOS TELLO 2022\SCM SPILL OVERS\outputs\pobreza\densidad\1%\simulacion_2\output_tests.xlsx',p_value_vec_92','p_value_vec_92');</v>
      </c>
      <c r="JN164">
        <v>92</v>
      </c>
      <c r="JO164" t="str">
        <f>"xlswrite('G:\Mi unidad\1. PROYECTOS TELLO 2022\SCM SPILL OVERS\outputs\pobreza\densidad_g\1%\simulacion_2\output_tests.xlsx',p_value_vec_"&amp;JN164&amp;"','p_value_vec_"&amp;JN164&amp;"');"</f>
        <v>xlswrite('G:\Mi unidad\1. PROYECTOS TELLO 2022\SCM SPILL OVERS\outputs\pobreza\densidad_g\1%\simulacion_2\output_tests.xlsx',p_value_vec_92','p_value_vec_92');</v>
      </c>
      <c r="JZ164">
        <v>92</v>
      </c>
      <c r="KA164" t="str">
        <f>"xlswrite('G:\Mi unidad\1. PROYECTOS TELLO 2022\SCM SPILL OVERS\outputs\pobreza\distancia_centro_salud\1%\simulacion_2\output_tests.xlsx',p_value_vec_"&amp;JZ164&amp;"','p_value_vec_"&amp;JZ164&amp;"');"</f>
        <v>xlswrite('G:\Mi unidad\1. PROYECTOS TELLO 2022\SCM SPILL OVERS\outputs\pobreza\distancia_centro_salud\1%\simulacion_2\output_tests.xlsx',p_value_vec_92','p_value_vec_92');</v>
      </c>
      <c r="KM164">
        <v>92</v>
      </c>
      <c r="KN164" t="str">
        <f>"xlswrite('G:\Mi unidad\1. PROYECTOS TELLO 2022\SCM SPILL OVERS\outputs\pobreza\informalidad\1%\simulacion_2\output_tests.xlsx',p_value_vec_"&amp;KM164&amp;"','p_value_vec_"&amp;KM164&amp;"');"</f>
        <v>xlswrite('G:\Mi unidad\1. PROYECTOS TELLO 2022\SCM SPILL OVERS\outputs\pobreza\informalidad\1%\simulacion_2\output_tests.xlsx',p_value_vec_92','p_value_vec_92');</v>
      </c>
      <c r="KZ164">
        <v>92</v>
      </c>
      <c r="LA164" t="str">
        <f>"xlswrite('G:\Mi unidad\1. PROYECTOS TELLO 2022\SCM SPILL OVERS\outputs\pobreza\alimentos\1%\simulacion_2\output_tests.xlsx',p_value_vec_"&amp;KZ164&amp;"','p_value_vec_"&amp;KZ164&amp;"');"</f>
        <v>xlswrite('G:\Mi unidad\1. PROYECTOS TELLO 2022\SCM SPILL OVERS\outputs\pobreza\alimentos\1%\simulacion_2\output_tests.xlsx',p_value_vec_92','p_value_vec_92');</v>
      </c>
      <c r="LG164">
        <v>92</v>
      </c>
      <c r="LH164" t="str">
        <f>"xlswrite('G:\Mi unidad\1. PROYECTOS TELLO 2022\SCM SPILL OVERS\outputs\pobreza\jefe_hogar\1%\simulacion_2\output_tests.xlsx',p_value_vec_"&amp;LG164&amp;"','p_value_vec_"&amp;LG164&amp;"');"</f>
        <v>xlswrite('G:\Mi unidad\1. PROYECTOS TELLO 2022\SCM SPILL OVERS\outputs\pobreza\jefe_hogar\1%\simulacion_2\output_tests.xlsx',p_value_vec_92','p_value_vec_92');</v>
      </c>
      <c r="LN164">
        <v>92</v>
      </c>
      <c r="LO164" t="str">
        <f>"xlswrite('G:\Mi unidad\1. PROYECTOS TELLO 2022\SCM SPILL OVERS\outputs\pobreza\mujeres\1%\simulacion_2\output_tests.xlsx',p_value_vec_"&amp;LN164&amp;"','p_value_vec_"&amp;LN164&amp;"');"</f>
        <v>xlswrite('G:\Mi unidad\1. PROYECTOS TELLO 2022\SCM SPILL OVERS\outputs\pobreza\mujeres\1%\simulacion_2\output_tests.xlsx',p_value_vec_92','p_value_vec_92');</v>
      </c>
      <c r="LZ164">
        <v>92</v>
      </c>
      <c r="MA164" t="str">
        <f>"xlswrite('G:\Mi unidad\1. PROYECTOS TELLO 2022\SCM SPILL OVERS\outputs\pobreza\criminalidad\1%\simulacion_2\output_tests.xlsx',p_value_vec_"&amp;LZ164&amp;"','p_value_vec_"&amp;LZ164&amp;"');"</f>
        <v>xlswrite('G:\Mi unidad\1. PROYECTOS TELLO 2022\SCM SPILL OVERS\outputs\pobreza\criminalidad\1%\simulacion_2\output_tests.xlsx',p_value_vec_92','p_value_vec_92');</v>
      </c>
    </row>
    <row r="165" spans="64:339" x14ac:dyDescent="0.3">
      <c r="BL165">
        <v>92</v>
      </c>
      <c r="BR165">
        <v>92</v>
      </c>
      <c r="BS165" s="1" t="str">
        <f>"A_"&amp;BR162&amp;" = eye(N);"</f>
        <v>A_92 = eye(N);</v>
      </c>
      <c r="BX165">
        <v>92</v>
      </c>
      <c r="BY165" s="1" t="str">
        <f>"A_"&amp;BX162&amp;" = eye(N);"</f>
        <v>A_92 = eye(N);</v>
      </c>
      <c r="CD165">
        <v>92</v>
      </c>
      <c r="CE165" s="1" t="str">
        <f>"A_"&amp;CD162&amp;" = eye(N);"</f>
        <v>A_92 = eye(N);</v>
      </c>
      <c r="CJ165">
        <v>92</v>
      </c>
      <c r="CK165" s="1" t="str">
        <f>"A_"&amp;CJ162&amp;" = eye(N);"</f>
        <v>A_92 = eye(N);</v>
      </c>
      <c r="CQ165">
        <v>92</v>
      </c>
      <c r="CR165" t="s">
        <v>372</v>
      </c>
      <c r="CV165">
        <v>92</v>
      </c>
      <c r="CW165" t="s">
        <v>372</v>
      </c>
      <c r="DA165">
        <v>92</v>
      </c>
      <c r="DB165" t="s">
        <v>372</v>
      </c>
      <c r="DF165">
        <v>92</v>
      </c>
      <c r="DG165" t="s">
        <v>372</v>
      </c>
      <c r="EA165">
        <v>75</v>
      </c>
      <c r="EB165" s="1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EZ165" s="1" t="str">
        <f>"xlswrite('G:\Mi unidad\1. PROYECTOS TELLO 2022\SCM SPILL OVERS\outputs\pobreza\distancia_centro_salud\1%\simulacion_2\observado_outputs.xlsx',tratado_"&amp;$A47&amp;","&amp;$A47&amp;")"</f>
        <v>xlswrite('G:\Mi unidad\1. PROYECTOS TELLO 2022\SCM SPILL OVERS\outputs\pobreza\distancia_centro_salud\1%\simulacion_2\observado_outputs.xlsx',tratado_133,133)</v>
      </c>
      <c r="FG165" s="1" t="str">
        <f>"xlswrite('G:\Mi unidad\1. PROYECTOS TELLO 2022\SCM SPILL OVERS\outputs\pobreza\informalidad\1%\simulacion_2\observado_outputs.xlsx',tratado_"&amp;$A47&amp;","&amp;$A47&amp;")"</f>
        <v>xlswrite('G:\Mi unidad\1. PROYECTOS TELLO 2022\SCM SPILL OVERS\outputs\pobreza\informalidad\1%\simulacion_2\observado_outputs.xlsx',tratado_133,133)</v>
      </c>
      <c r="FM165" s="1" t="str">
        <f>"xlswrite('G:\Mi unidad\1. PROYECTOS TELLO 2022\SCM SPILL OVERS\outputs\pobreza\densidad\1%\simulacion_2\observado_outputs.xlsx',tratado_"&amp;$A47&amp;","&amp;$A47&amp;")"</f>
        <v>xlswrite('G:\Mi unidad\1. PROYECTOS TELLO 2022\SCM SPILL OVERS\outputs\pobreza\densidad\1%\simulacion_2\observado_outputs.xlsx',tratado_133,133)</v>
      </c>
      <c r="FT165" s="1" t="str">
        <f>"xlswrite('G:\Mi unidad\1. PROYECTOS TELLO 2022\SCM SPILL OVERS\outputs\pobreza\bajo_niv_educ\1%\simulacion_2\observado_outputs.xlsx',tratado_"&amp;$A47&amp;","&amp;$A47&amp;")"</f>
        <v>xlswrite('G:\Mi unidad\1. PROYECTOS TELLO 2022\SCM SPILL OVERS\outputs\pobreza\bajo_niv_educ\1%\simulacion_2\observado_outputs.xlsx',tratado_133,133)</v>
      </c>
      <c r="FZ165" s="1" t="str">
        <f>"xlswrite('G:\Mi unidad\1. PROYECTOS TELLO 2022\SCM SPILL OVERS\outputs\pobreza\bajo_ingreso\1%\simulacion_2\observado_outputs.xlsx',tratado_"&amp;$A47&amp;","&amp;$A47&amp;")"</f>
        <v>xlswrite('G:\Mi unidad\1. PROYECTOS TELLO 2022\SCM SPILL OVERS\outputs\pobreza\bajo_ingreso\1%\simulacion_2\observado_outputs.xlsx',tratado_133,133)</v>
      </c>
      <c r="GF165" s="1" t="str">
        <f>"xlswrite('G:\Mi unidad\1. PROYECTOS TELLO 2022\SCM SPILL OVERS\outputs\pobreza\densidad_g\1%\simulacion_2\observado_outputs.xlsx',tratado_"&amp;$A47&amp;","&amp;$A47&amp;")"</f>
        <v>xlswrite('G:\Mi unidad\1. PROYECTOS TELLO 2022\SCM SPILL OVERS\outputs\pobreza\densidad_g\1%\simulacion_2\observado_outputs.xlsx',tratado_133,133)</v>
      </c>
      <c r="GN165" s="1" t="str">
        <f>"xlswrite('G:\Mi unidad\1. PROYECTOS TELLO 2022\SCM SPILL OVERS\outputs\pobreza\alimentos\1%\simulacion_2\observado_outputs.xlsx',tratado_"&amp;$A47&amp;","&amp;$A47&amp;");"</f>
        <v>xlswrite('G:\Mi unidad\1. PROYECTOS TELLO 2022\SCM SPILL OVERS\outputs\pobreza\alimentos\1%\simulacion_2\observado_outputs.xlsx',tratado_133,133);</v>
      </c>
      <c r="GU165" s="1" t="str">
        <f>"xlswrite('G:\Mi unidad\1. PROYECTOS TELLO 2022\SCM SPILL OVERS\outputs\pobreza\jefe_hogar\1%\simulacion_2\observado_outputs.xlsx',tratado_"&amp;$A47&amp;","&amp;$A47&amp;");"</f>
        <v>xlswrite('G:\Mi unidad\1. PROYECTOS TELLO 2022\SCM SPILL OVERS\outputs\pobreza\jefe_hogar\1%\simulacion_2\observado_outputs.xlsx',tratado_133,133);</v>
      </c>
      <c r="HA165" s="1" t="str">
        <f>"xlswrite('G:\Mi unidad\1. PROYECTOS TELLO 2022\SCM SPILL OVERS\outputs\pobreza\mujeres\1%\simulacion_2\observado_outputs.xlsx',tratado_"&amp;$A47&amp;","&amp;$A47&amp;");"</f>
        <v>xlswrite('G:\Mi unidad\1. PROYECTOS TELLO 2022\SCM SPILL OVERS\outputs\pobreza\mujeres\1%\simulacion_2\observado_outputs.xlsx',tratado_133,133);</v>
      </c>
      <c r="HG165" s="1" t="str">
        <f>"xlswrite('G:\Mi unidad\1. PROYECTOS TELLO 2022\SCM SPILL OVERS\outputs\pobreza\criminalidad\1%\simulacion_2\observado_outputs.xlsx',tratado_"&amp;$A47&amp;","&amp;$A47&amp;");"</f>
        <v>xlswrite('G:\Mi unidad\1. PROYECTOS TELLO 2022\SCM SPILL OVERS\outputs\pobreza\criminalidad\1%\simulacion_2\observado_outputs.xlsx',tratado_133,133);</v>
      </c>
      <c r="HN165">
        <v>66</v>
      </c>
      <c r="HO165" t="str">
        <f>"p_value_vec_"&amp;HN165&amp;" = zeros(1,S);"</f>
        <v>p_value_vec_66 = zeros(1,S);</v>
      </c>
      <c r="HU165">
        <v>86</v>
      </c>
      <c r="HV165" t="str">
        <f>"spillover_test_"&amp;HU165&amp;" = zeros(1,S);"</f>
        <v>spillover_test_86 = zeros(1,S);</v>
      </c>
      <c r="IB165">
        <v>92</v>
      </c>
      <c r="IC165" t="str">
        <f>"xlswrite('G:\Mi unidad\1. PROYECTOS TELLO 2022\SCM SPILL OVERS\outputs\pobreza\bajo_niv_educ\1%\simulacion_2\output_tests.xlsx',alpha1_hat_vec_"&amp;IB165&amp;"','alpha1_hat_vec_"&amp;IB165&amp;"');"</f>
        <v>xlswrite('G:\Mi unidad\1. PROYECTOS TELLO 2022\SCM SPILL OVERS\outputs\pobreza\bajo_niv_educ\1%\simulacion_2\output_tests.xlsx',alpha1_hat_vec_92','alpha1_hat_vec_92');</v>
      </c>
      <c r="IP165">
        <v>92</v>
      </c>
      <c r="IQ165" t="str">
        <f>"xlswrite('G:\Mi unidad\1. PROYECTOS TELLO 2022\SCM SPILL OVERS\outputs\pobreza\bajo_ingreso\1%\simulacion_2\output_tests.xlsx',alpha1_hat_vec_"&amp;IP165&amp;"','alpha1_hat_vec_"&amp;IP165&amp;"');"</f>
        <v>xlswrite('G:\Mi unidad\1. PROYECTOS TELLO 2022\SCM SPILL OVERS\outputs\pobreza\bajo_ingreso\1%\simulacion_2\output_tests.xlsx',alpha1_hat_vec_92','alpha1_hat_vec_92');</v>
      </c>
      <c r="JB165">
        <v>92</v>
      </c>
      <c r="JC165" t="str">
        <f>"xlswrite('G:\Mi unidad\1. PROYECTOS TELLO 2022\SCM SPILL OVERS\outputs\pobreza\densidad\1%\simulacion_2\output_tests.xlsx',alpha1_hat_vec_"&amp;JB165&amp;"','alpha1_hat_vec_"&amp;JB165&amp;"');"</f>
        <v>xlswrite('G:\Mi unidad\1. PROYECTOS TELLO 2022\SCM SPILL OVERS\outputs\pobreza\densidad\1%\simulacion_2\output_tests.xlsx',alpha1_hat_vec_92','alpha1_hat_vec_92');</v>
      </c>
      <c r="JN165">
        <v>92</v>
      </c>
      <c r="JO165" t="str">
        <f>"xlswrite('G:\Mi unidad\1. PROYECTOS TELLO 2022\SCM SPILL OVERS\outputs\pobreza\densidad_g\1%\simulacion_2\output_tests.xlsx',alpha1_hat_vec_"&amp;JN165&amp;"','alpha1_hat_vec_"&amp;JN165&amp;"');"</f>
        <v>xlswrite('G:\Mi unidad\1. PROYECTOS TELLO 2022\SCM SPILL OVERS\outputs\pobreza\densidad_g\1%\simulacion_2\output_tests.xlsx',alpha1_hat_vec_92','alpha1_hat_vec_92');</v>
      </c>
      <c r="JZ165">
        <v>92</v>
      </c>
      <c r="KA165" t="str">
        <f>"xlswrite('G:\Mi unidad\1. PROYECTOS TELLO 2022\SCM SPILL OVERS\outputs\pobreza\distancia_centro_salud\1%\simulacion_2\output_tests.xlsx',alpha1_hat_vec_"&amp;JZ165&amp;"','alpha1_hat_vec_"&amp;JZ165&amp;"');"</f>
        <v>xlswrite('G:\Mi unidad\1. PROYECTOS TELLO 2022\SCM SPILL OVERS\outputs\pobreza\distancia_centro_salud\1%\simulacion_2\output_tests.xlsx',alpha1_hat_vec_92','alpha1_hat_vec_92');</v>
      </c>
      <c r="KM165">
        <v>92</v>
      </c>
      <c r="KN165" t="str">
        <f>"xlswrite('G:\Mi unidad\1. PROYECTOS TELLO 2022\SCM SPILL OVERS\outputs\pobreza\informalidad\1%\simulacion_2\output_tests.xlsx',alpha1_hat_vec_"&amp;KM165&amp;"','alpha1_hat_vec_"&amp;KM165&amp;"');"</f>
        <v>xlswrite('G:\Mi unidad\1. PROYECTOS TELLO 2022\SCM SPILL OVERS\outputs\pobreza\informalidad\1%\simulacion_2\output_tests.xlsx',alpha1_hat_vec_92','alpha1_hat_vec_92');</v>
      </c>
      <c r="KZ165">
        <v>92</v>
      </c>
      <c r="LA165" t="str">
        <f>"xlswrite('G:\Mi unidad\1. PROYECTOS TELLO 2022\SCM SPILL OVERS\outputs\pobreza\alimentos\1%\simulacion_2\output_tests.xlsx',alpha1_hat_vec_"&amp;KZ165&amp;"','alpha1_hat_vec_"&amp;KZ165&amp;"');"</f>
        <v>xlswrite('G:\Mi unidad\1. PROYECTOS TELLO 2022\SCM SPILL OVERS\outputs\pobreza\alimentos\1%\simulacion_2\output_tests.xlsx',alpha1_hat_vec_92','alpha1_hat_vec_92');</v>
      </c>
      <c r="LG165">
        <v>92</v>
      </c>
      <c r="LH165" t="str">
        <f>"xlswrite('G:\Mi unidad\1. PROYECTOS TELLO 2022\SCM SPILL OVERS\outputs\pobreza\jefe_hogar\1%\simulacion_2\output_tests.xlsx',alpha1_hat_vec_"&amp;LG165&amp;"','alpha1_hat_vec_"&amp;LG165&amp;"');"</f>
        <v>xlswrite('G:\Mi unidad\1. PROYECTOS TELLO 2022\SCM SPILL OVERS\outputs\pobreza\jefe_hogar\1%\simulacion_2\output_tests.xlsx',alpha1_hat_vec_92','alpha1_hat_vec_92');</v>
      </c>
      <c r="LN165">
        <v>92</v>
      </c>
      <c r="LO165" t="str">
        <f>"xlswrite('G:\Mi unidad\1. PROYECTOS TELLO 2022\SCM SPILL OVERS\outputs\pobreza\mujeres\1%\simulacion_2\output_tests.xlsx',alpha1_hat_vec_"&amp;LN165&amp;"','alpha1_hat_vec_"&amp;LN165&amp;"');"</f>
        <v>xlswrite('G:\Mi unidad\1. PROYECTOS TELLO 2022\SCM SPILL OVERS\outputs\pobreza\mujeres\1%\simulacion_2\output_tests.xlsx',alpha1_hat_vec_92','alpha1_hat_vec_92');</v>
      </c>
      <c r="LZ165">
        <v>92</v>
      </c>
      <c r="MA165" t="str">
        <f>"xlswrite('G:\Mi unidad\1. PROYECTOS TELLO 2022\SCM SPILL OVERS\outputs\pobreza\criminalidad\1%\simulacion_2\output_tests.xlsx',alpha1_hat_vec_"&amp;LZ165&amp;"','alpha1_hat_vec_"&amp;LZ165&amp;"');"</f>
        <v>xlswrite('G:\Mi unidad\1. PROYECTOS TELLO 2022\SCM SPILL OVERS\outputs\pobreza\criminalidad\1%\simulacion_2\output_tests.xlsx',alpha1_hat_vec_92','alpha1_hat_vec_92');</v>
      </c>
    </row>
    <row r="166" spans="64:339" x14ac:dyDescent="0.3">
      <c r="BL166">
        <v>92</v>
      </c>
      <c r="BR166">
        <v>92</v>
      </c>
      <c r="BS166" s="1" t="str">
        <f>"A_"&amp;BR162&amp;"(:,ind_"&amp;BR162&amp;" == 0) = [];"</f>
        <v>A_92(:,ind_92 == 0) = [];</v>
      </c>
      <c r="BX166">
        <v>92</v>
      </c>
      <c r="BY166" s="1" t="str">
        <f>"A_"&amp;BX162&amp;"(:,ind_"&amp;BX162&amp;" == 0) = [];"</f>
        <v>A_92(:,ind_92 == 0) = [];</v>
      </c>
      <c r="CD166">
        <v>92</v>
      </c>
      <c r="CE166" s="1" t="str">
        <f>"A_"&amp;CD162&amp;"(:,ind_"&amp;CD162&amp;" == 0) = [];"</f>
        <v>A_92(:,ind_92 == 0) = [];</v>
      </c>
      <c r="CJ166">
        <v>92</v>
      </c>
      <c r="CK166" s="1" t="str">
        <f>"A_"&amp;CJ162&amp;"(:,ind_"&amp;CJ162&amp;" == 0) = [];"</f>
        <v>A_92(:,ind_92 == 0) = [];</v>
      </c>
      <c r="CQ166">
        <v>92</v>
      </c>
      <c r="CR166" t="s">
        <v>373</v>
      </c>
      <c r="CV166">
        <v>92</v>
      </c>
      <c r="CW166" t="s">
        <v>373</v>
      </c>
      <c r="DA166">
        <v>92</v>
      </c>
      <c r="DB166" t="s">
        <v>373</v>
      </c>
      <c r="DF166">
        <v>92</v>
      </c>
      <c r="DG166" t="s">
        <v>373</v>
      </c>
      <c r="EA166">
        <v>75</v>
      </c>
      <c r="EB166" s="1" t="str">
        <f>"alpha_hat_"&amp;EA166&amp;" = A_"&amp;EA166&amp;"*gamma_hat_"&amp;EA166&amp;";"</f>
        <v>alpha_hat_75 = A_75*gamma_hat_75;</v>
      </c>
      <c r="EZ166" s="1" t="str">
        <f>"xlswrite('G:\Mi unidad\1. PROYECTOS TELLO 2022\SCM SPILL OVERS\outputs\pobreza\distancia_centro_salud\1%\simulacion_2\observado_outputs.xlsx',tratado_"&amp;$A48&amp;","&amp;$A48&amp;")"</f>
        <v>xlswrite('G:\Mi unidad\1. PROYECTOS TELLO 2022\SCM SPILL OVERS\outputs\pobreza\distancia_centro_salud\1%\simulacion_2\observado_outputs.xlsx',tratado_139,139)</v>
      </c>
      <c r="FG166" s="1" t="str">
        <f>"xlswrite('G:\Mi unidad\1. PROYECTOS TELLO 2022\SCM SPILL OVERS\outputs\pobreza\informalidad\1%\simulacion_2\observado_outputs.xlsx',tratado_"&amp;$A48&amp;","&amp;$A48&amp;")"</f>
        <v>xlswrite('G:\Mi unidad\1. PROYECTOS TELLO 2022\SCM SPILL OVERS\outputs\pobreza\informalidad\1%\simulacion_2\observado_outputs.xlsx',tratado_139,139)</v>
      </c>
      <c r="FM166" s="1" t="str">
        <f>"xlswrite('G:\Mi unidad\1. PROYECTOS TELLO 2022\SCM SPILL OVERS\outputs\pobreza\densidad\1%\simulacion_2\observado_outputs.xlsx',tratado_"&amp;$A48&amp;","&amp;$A48&amp;")"</f>
        <v>xlswrite('G:\Mi unidad\1. PROYECTOS TELLO 2022\SCM SPILL OVERS\outputs\pobreza\densidad\1%\simulacion_2\observado_outputs.xlsx',tratado_139,139)</v>
      </c>
      <c r="FT166" s="1" t="str">
        <f>"xlswrite('G:\Mi unidad\1. PROYECTOS TELLO 2022\SCM SPILL OVERS\outputs\pobreza\bajo_niv_educ\1%\simulacion_2\observado_outputs.xlsx',tratado_"&amp;$A48&amp;","&amp;$A48&amp;")"</f>
        <v>xlswrite('G:\Mi unidad\1. PROYECTOS TELLO 2022\SCM SPILL OVERS\outputs\pobreza\bajo_niv_educ\1%\simulacion_2\observado_outputs.xlsx',tratado_139,139)</v>
      </c>
      <c r="FZ166" s="1" t="str">
        <f>"xlswrite('G:\Mi unidad\1. PROYECTOS TELLO 2022\SCM SPILL OVERS\outputs\pobreza\bajo_ingreso\1%\simulacion_2\observado_outputs.xlsx',tratado_"&amp;$A48&amp;","&amp;$A48&amp;")"</f>
        <v>xlswrite('G:\Mi unidad\1. PROYECTOS TELLO 2022\SCM SPILL OVERS\outputs\pobreza\bajo_ingreso\1%\simulacion_2\observado_outputs.xlsx',tratado_139,139)</v>
      </c>
      <c r="GF166" s="1" t="str">
        <f>"xlswrite('G:\Mi unidad\1. PROYECTOS TELLO 2022\SCM SPILL OVERS\outputs\pobreza\densidad_g\1%\simulacion_2\observado_outputs.xlsx',tratado_"&amp;$A48&amp;","&amp;$A48&amp;")"</f>
        <v>xlswrite('G:\Mi unidad\1. PROYECTOS TELLO 2022\SCM SPILL OVERS\outputs\pobreza\densidad_g\1%\simulacion_2\observado_outputs.xlsx',tratado_139,139)</v>
      </c>
      <c r="GN166" s="1" t="str">
        <f>"xlswrite('G:\Mi unidad\1. PROYECTOS TELLO 2022\SCM SPILL OVERS\outputs\pobreza\alimentos\1%\simulacion_2\observado_outputs.xlsx',tratado_"&amp;$A48&amp;","&amp;$A48&amp;");"</f>
        <v>xlswrite('G:\Mi unidad\1. PROYECTOS TELLO 2022\SCM SPILL OVERS\outputs\pobreza\alimentos\1%\simulacion_2\observado_outputs.xlsx',tratado_139,139);</v>
      </c>
      <c r="GU166" s="1" t="str">
        <f>"xlswrite('G:\Mi unidad\1. PROYECTOS TELLO 2022\SCM SPILL OVERS\outputs\pobreza\jefe_hogar\1%\simulacion_2\observado_outputs.xlsx',tratado_"&amp;$A48&amp;","&amp;$A48&amp;");"</f>
        <v>xlswrite('G:\Mi unidad\1. PROYECTOS TELLO 2022\SCM SPILL OVERS\outputs\pobreza\jefe_hogar\1%\simulacion_2\observado_outputs.xlsx',tratado_139,139);</v>
      </c>
      <c r="HA166" s="1" t="str">
        <f>"xlswrite('G:\Mi unidad\1. PROYECTOS TELLO 2022\SCM SPILL OVERS\outputs\pobreza\mujeres\1%\simulacion_2\observado_outputs.xlsx',tratado_"&amp;$A48&amp;","&amp;$A48&amp;");"</f>
        <v>xlswrite('G:\Mi unidad\1. PROYECTOS TELLO 2022\SCM SPILL OVERS\outputs\pobreza\mujeres\1%\simulacion_2\observado_outputs.xlsx',tratado_139,139);</v>
      </c>
      <c r="HG166" s="1" t="str">
        <f>"xlswrite('G:\Mi unidad\1. PROYECTOS TELLO 2022\SCM SPILL OVERS\outputs\pobreza\criminalidad\1%\simulacion_2\observado_outputs.xlsx',tratado_"&amp;$A48&amp;","&amp;$A48&amp;");"</f>
        <v>xlswrite('G:\Mi unidad\1. PROYECTOS TELLO 2022\SCM SPILL OVERS\outputs\pobreza\criminalidad\1%\simulacion_2\observado_outputs.xlsx',tratado_139,139);</v>
      </c>
      <c r="HN166">
        <v>66</v>
      </c>
      <c r="HO166" t="str">
        <f>"lb_vec_"&amp;HN166&amp;" = zeros(1,S);"</f>
        <v>lb_vec_66 = zeros(1,S);</v>
      </c>
      <c r="HU166">
        <v>86</v>
      </c>
      <c r="HV166" t="s">
        <v>35</v>
      </c>
      <c r="IB166">
        <v>92</v>
      </c>
      <c r="IC166" t="str">
        <f>"xlswrite('G:\Mi unidad\1. PROYECTOS TELLO 2022\SCM SPILL OVERS\outputs\pobreza\bajo_niv_educ\1%\simulacion_2\output_tests.xlsx',spillover_test_"&amp;IB166&amp;"','sp_test_"&amp;IB166&amp;"');"</f>
        <v>xlswrite('G:\Mi unidad\1. PROYECTOS TELLO 2022\SCM SPILL OVERS\outputs\pobreza\bajo_niv_educ\1%\simulacion_2\output_tests.xlsx',spillover_test_92','sp_test_92');</v>
      </c>
      <c r="IP166">
        <v>92</v>
      </c>
      <c r="IQ166" t="str">
        <f>"xlswrite('G:\Mi unidad\1. PROYECTOS TELLO 2022\SCM SPILL OVERS\outputs\pobreza\bajo_ingreso\1%\simulacion_2\output_tests.xlsx',spillover_test_"&amp;IP166&amp;"','sp_test_"&amp;IP166&amp;"');"</f>
        <v>xlswrite('G:\Mi unidad\1. PROYECTOS TELLO 2022\SCM SPILL OVERS\outputs\pobreza\bajo_ingreso\1%\simulacion_2\output_tests.xlsx',spillover_test_92','sp_test_92');</v>
      </c>
      <c r="JB166">
        <v>92</v>
      </c>
      <c r="JC166" t="str">
        <f>"xlswrite('G:\Mi unidad\1. PROYECTOS TELLO 2022\SCM SPILL OVERS\outputs\pobreza\densidad\1%\simulacion_2\output_tests.xlsx',spillover_test_"&amp;JB166&amp;"','sp_test_"&amp;JB166&amp;"');"</f>
        <v>xlswrite('G:\Mi unidad\1. PROYECTOS TELLO 2022\SCM SPILL OVERS\outputs\pobreza\densidad\1%\simulacion_2\output_tests.xlsx',spillover_test_92','sp_test_92');</v>
      </c>
      <c r="JN166">
        <v>92</v>
      </c>
      <c r="JO166" t="str">
        <f>"xlswrite('G:\Mi unidad\1. PROYECTOS TELLO 2022\SCM SPILL OVERS\outputs\pobreza\densidad_g\1%\simulacion_2\output_tests.xlsx',spillover_test_"&amp;JN166&amp;"','sp_test_"&amp;JN166&amp;"');"</f>
        <v>xlswrite('G:\Mi unidad\1. PROYECTOS TELLO 2022\SCM SPILL OVERS\outputs\pobreza\densidad_g\1%\simulacion_2\output_tests.xlsx',spillover_test_92','sp_test_92');</v>
      </c>
      <c r="JZ166">
        <v>92</v>
      </c>
      <c r="KA166" t="str">
        <f>"xlswrite('G:\Mi unidad\1. PROYECTOS TELLO 2022\SCM SPILL OVERS\outputs\pobreza\distancia_centro_salud\1%\simulacion_2\output_tests.xlsx',spillover_test_"&amp;JZ166&amp;"','sp_test_"&amp;JZ166&amp;"');"</f>
        <v>xlswrite('G:\Mi unidad\1. PROYECTOS TELLO 2022\SCM SPILL OVERS\outputs\pobreza\distancia_centro_salud\1%\simulacion_2\output_tests.xlsx',spillover_test_92','sp_test_92');</v>
      </c>
      <c r="KM166">
        <v>92</v>
      </c>
      <c r="KN166" t="str">
        <f>"xlswrite('G:\Mi unidad\1. PROYECTOS TELLO 2022\SCM SPILL OVERS\outputs\pobreza\informalidad\1%\simulacion_2\output_tests.xlsx',spillover_test_"&amp;KM166&amp;"','sp_test_"&amp;KM166&amp;"');"</f>
        <v>xlswrite('G:\Mi unidad\1. PROYECTOS TELLO 2022\SCM SPILL OVERS\outputs\pobreza\informalidad\1%\simulacion_2\output_tests.xlsx',spillover_test_92','sp_test_92');</v>
      </c>
      <c r="KZ166">
        <v>92</v>
      </c>
      <c r="LA166" t="str">
        <f>"xlswrite('G:\Mi unidad\1. PROYECTOS TELLO 2022\SCM SPILL OVERS\outputs\pobreza\alimentos\1%\simulacion_2\output_tests.xlsx',spillover_test_"&amp;KZ166&amp;"','sp_test_"&amp;KZ166&amp;"');"</f>
        <v>xlswrite('G:\Mi unidad\1. PROYECTOS TELLO 2022\SCM SPILL OVERS\outputs\pobreza\alimentos\1%\simulacion_2\output_tests.xlsx',spillover_test_92','sp_test_92');</v>
      </c>
      <c r="LG166">
        <v>92</v>
      </c>
      <c r="LH166" t="str">
        <f>"xlswrite('G:\Mi unidad\1. PROYECTOS TELLO 2022\SCM SPILL OVERS\outputs\pobreza\jefe_hogar\1%\simulacion_2\output_tests.xlsx',spillover_test_"&amp;LG166&amp;"','sp_test_"&amp;LG166&amp;"');"</f>
        <v>xlswrite('G:\Mi unidad\1. PROYECTOS TELLO 2022\SCM SPILL OVERS\outputs\pobreza\jefe_hogar\1%\simulacion_2\output_tests.xlsx',spillover_test_92','sp_test_92');</v>
      </c>
      <c r="LN166">
        <v>92</v>
      </c>
      <c r="LO166" t="str">
        <f>"xlswrite('G:\Mi unidad\1. PROYECTOS TELLO 2022\SCM SPILL OVERS\outputs\pobreza\mujeres\1%\simulacion_2\output_tests.xlsx',spillover_test_"&amp;LN166&amp;"','sp_test_"&amp;LN166&amp;"');"</f>
        <v>xlswrite('G:\Mi unidad\1. PROYECTOS TELLO 2022\SCM SPILL OVERS\outputs\pobreza\mujeres\1%\simulacion_2\output_tests.xlsx',spillover_test_92','sp_test_92');</v>
      </c>
      <c r="LZ166">
        <v>92</v>
      </c>
      <c r="MA166" t="str">
        <f>"xlswrite('G:\Mi unidad\1. PROYECTOS TELLO 2022\SCM SPILL OVERS\outputs\pobreza\criminalidad\1%\simulacion_2\output_tests.xlsx',spillover_test_"&amp;LZ166&amp;"','sp_test_"&amp;LZ166&amp;"');"</f>
        <v>xlswrite('G:\Mi unidad\1. PROYECTOS TELLO 2022\SCM SPILL OVERS\outputs\pobreza\criminalidad\1%\simulacion_2\output_tests.xlsx',spillover_test_92','sp_test_92');</v>
      </c>
    </row>
    <row r="167" spans="64:339" x14ac:dyDescent="0.3">
      <c r="BL167">
        <v>95</v>
      </c>
      <c r="BM167" s="1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374</v>
      </c>
      <c r="CV167">
        <v>95</v>
      </c>
      <c r="CW167" t="s">
        <v>374</v>
      </c>
      <c r="DA167">
        <v>95</v>
      </c>
      <c r="DB167" t="s">
        <v>374</v>
      </c>
      <c r="DF167">
        <v>95</v>
      </c>
      <c r="DG167" t="s">
        <v>374</v>
      </c>
      <c r="EA167">
        <v>75</v>
      </c>
      <c r="EB167" s="1" t="str">
        <f>"alpha1_hat_vec_"&amp;EA167&amp;"(s) = alpha_hat_"&amp;EA167&amp;"(1);"</f>
        <v>alpha1_hat_vec_75(s) = alpha_hat_75(1);</v>
      </c>
      <c r="EZ167" s="1" t="str">
        <f>"xlswrite('G:\Mi unidad\1. PROYECTOS TELLO 2022\SCM SPILL OVERS\outputs\pobreza\distancia_centro_salud\1%\simulacion_2\observado_outputs.xlsx',tratado_"&amp;$A49&amp;","&amp;$A49&amp;")"</f>
        <v>xlswrite('G:\Mi unidad\1. PROYECTOS TELLO 2022\SCM SPILL OVERS\outputs\pobreza\distancia_centro_salud\1%\simulacion_2\observado_outputs.xlsx',tratado_140,140)</v>
      </c>
      <c r="FG167" s="1" t="str">
        <f>"xlswrite('G:\Mi unidad\1. PROYECTOS TELLO 2022\SCM SPILL OVERS\outputs\pobreza\informalidad\1%\simulacion_2\observado_outputs.xlsx',tratado_"&amp;$A49&amp;","&amp;$A49&amp;")"</f>
        <v>xlswrite('G:\Mi unidad\1. PROYECTOS TELLO 2022\SCM SPILL OVERS\outputs\pobreza\informalidad\1%\simulacion_2\observado_outputs.xlsx',tratado_140,140)</v>
      </c>
      <c r="FM167" s="1" t="str">
        <f>"xlswrite('G:\Mi unidad\1. PROYECTOS TELLO 2022\SCM SPILL OVERS\outputs\pobreza\densidad\1%\simulacion_2\observado_outputs.xlsx',tratado_"&amp;$A49&amp;","&amp;$A49&amp;")"</f>
        <v>xlswrite('G:\Mi unidad\1. PROYECTOS TELLO 2022\SCM SPILL OVERS\outputs\pobreza\densidad\1%\simulacion_2\observado_outputs.xlsx',tratado_140,140)</v>
      </c>
      <c r="FT167" s="1" t="str">
        <f>"xlswrite('G:\Mi unidad\1. PROYECTOS TELLO 2022\SCM SPILL OVERS\outputs\pobreza\bajo_niv_educ\1%\simulacion_2\observado_outputs.xlsx',tratado_"&amp;$A49&amp;","&amp;$A49&amp;")"</f>
        <v>xlswrite('G:\Mi unidad\1. PROYECTOS TELLO 2022\SCM SPILL OVERS\outputs\pobreza\bajo_niv_educ\1%\simulacion_2\observado_outputs.xlsx',tratado_140,140)</v>
      </c>
      <c r="FZ167" s="1" t="str">
        <f>"xlswrite('G:\Mi unidad\1. PROYECTOS TELLO 2022\SCM SPILL OVERS\outputs\pobreza\bajo_ingreso\1%\simulacion_2\observado_outputs.xlsx',tratado_"&amp;$A49&amp;","&amp;$A49&amp;")"</f>
        <v>xlswrite('G:\Mi unidad\1. PROYECTOS TELLO 2022\SCM SPILL OVERS\outputs\pobreza\bajo_ingreso\1%\simulacion_2\observado_outputs.xlsx',tratado_140,140)</v>
      </c>
      <c r="GF167" s="1" t="str">
        <f>"xlswrite('G:\Mi unidad\1. PROYECTOS TELLO 2022\SCM SPILL OVERS\outputs\pobreza\densidad_g\1%\simulacion_2\observado_outputs.xlsx',tratado_"&amp;$A49&amp;","&amp;$A49&amp;")"</f>
        <v>xlswrite('G:\Mi unidad\1. PROYECTOS TELLO 2022\SCM SPILL OVERS\outputs\pobreza\densidad_g\1%\simulacion_2\observado_outputs.xlsx',tratado_140,140)</v>
      </c>
      <c r="GN167" s="1" t="str">
        <f>"xlswrite('G:\Mi unidad\1. PROYECTOS TELLO 2022\SCM SPILL OVERS\outputs\pobreza\alimentos\1%\simulacion_2\observado_outputs.xlsx',tratado_"&amp;$A49&amp;","&amp;$A49&amp;");"</f>
        <v>xlswrite('G:\Mi unidad\1. PROYECTOS TELLO 2022\SCM SPILL OVERS\outputs\pobreza\alimentos\1%\simulacion_2\observado_outputs.xlsx',tratado_140,140);</v>
      </c>
      <c r="GU167" s="1" t="str">
        <f>"xlswrite('G:\Mi unidad\1. PROYECTOS TELLO 2022\SCM SPILL OVERS\outputs\pobreza\jefe_hogar\1%\simulacion_2\observado_outputs.xlsx',tratado_"&amp;$A49&amp;","&amp;$A49&amp;");"</f>
        <v>xlswrite('G:\Mi unidad\1. PROYECTOS TELLO 2022\SCM SPILL OVERS\outputs\pobreza\jefe_hogar\1%\simulacion_2\observado_outputs.xlsx',tratado_140,140);</v>
      </c>
      <c r="HA167" s="1" t="str">
        <f>"xlswrite('G:\Mi unidad\1. PROYECTOS TELLO 2022\SCM SPILL OVERS\outputs\pobreza\mujeres\1%\simulacion_2\observado_outputs.xlsx',tratado_"&amp;$A49&amp;","&amp;$A49&amp;");"</f>
        <v>xlswrite('G:\Mi unidad\1. PROYECTOS TELLO 2022\SCM SPILL OVERS\outputs\pobreza\mujeres\1%\simulacion_2\observado_outputs.xlsx',tratado_140,140);</v>
      </c>
      <c r="HG167" s="1" t="str">
        <f>"xlswrite('G:\Mi unidad\1. PROYECTOS TELLO 2022\SCM SPILL OVERS\outputs\pobreza\criminalidad\1%\simulacion_2\observado_outputs.xlsx',tratado_"&amp;$A49&amp;","&amp;$A49&amp;");"</f>
        <v>xlswrite('G:\Mi unidad\1. PROYECTOS TELLO 2022\SCM SPILL OVERS\outputs\pobreza\criminalidad\1%\simulacion_2\observado_outputs.xlsx',tratado_140,140);</v>
      </c>
      <c r="HN167">
        <v>66</v>
      </c>
      <c r="HO167" t="str">
        <f>"ub_vec_"&amp;HN167&amp;" = zeros(1,S);"</f>
        <v>ub_vec_66 = zeros(1,S);</v>
      </c>
      <c r="HU167">
        <v>86</v>
      </c>
      <c r="HV167" t="s">
        <v>36</v>
      </c>
      <c r="IB167">
        <v>95</v>
      </c>
      <c r="IC167" t="str">
        <f>"xlswrite('G:\Mi unidad\1. PROYECTOS TELLO 2022\SCM SPILL OVERS\outputs\pobreza\bajo_niv_educ\1%\simulacion_2\output_tests.xlsx',lb_vec_"&amp;IB167&amp;"','lb_vec_"&amp;IB167&amp;"');"</f>
        <v>xlswrite('G:\Mi unidad\1. PROYECTOS TELLO 2022\SCM SPILL OVERS\outputs\pobreza\bajo_niv_educ\1%\simulacion_2\output_tests.xlsx',lb_vec_95','lb_vec_95');</v>
      </c>
      <c r="IP167">
        <v>95</v>
      </c>
      <c r="IQ167" t="str">
        <f>"xlswrite('G:\Mi unidad\1. PROYECTOS TELLO 2022\SCM SPILL OVERS\outputs\pobreza\bajo_ingreso\1%\simulacion_2\output_tests.xlsx',lb_vec_"&amp;IP167&amp;"','lb_vec_"&amp;IP167&amp;"');"</f>
        <v>xlswrite('G:\Mi unidad\1. PROYECTOS TELLO 2022\SCM SPILL OVERS\outputs\pobreza\bajo_ingreso\1%\simulacion_2\output_tests.xlsx',lb_vec_95','lb_vec_95');</v>
      </c>
      <c r="JB167">
        <v>95</v>
      </c>
      <c r="JC167" t="str">
        <f>"xlswrite('G:\Mi unidad\1. PROYECTOS TELLO 2022\SCM SPILL OVERS\outputs\pobreza\densidad\1%\simulacion_2\output_tests.xlsx',lb_vec_"&amp;JB167&amp;"','lb_vec_"&amp;JB167&amp;"');"</f>
        <v>xlswrite('G:\Mi unidad\1. PROYECTOS TELLO 2022\SCM SPILL OVERS\outputs\pobreza\densidad\1%\simulacion_2\output_tests.xlsx',lb_vec_95','lb_vec_95');</v>
      </c>
      <c r="JN167">
        <v>95</v>
      </c>
      <c r="JO167" t="str">
        <f>"xlswrite('G:\Mi unidad\1. PROYECTOS TELLO 2022\SCM SPILL OVERS\outputs\pobreza\densidad_g\1%\simulacion_2\output_tests.xlsx',lb_vec_"&amp;JN167&amp;"','lb_vec_"&amp;JN167&amp;"');"</f>
        <v>xlswrite('G:\Mi unidad\1. PROYECTOS TELLO 2022\SCM SPILL OVERS\outputs\pobreza\densidad_g\1%\simulacion_2\output_tests.xlsx',lb_vec_95','lb_vec_95');</v>
      </c>
      <c r="JZ167">
        <v>95</v>
      </c>
      <c r="KA167" t="str">
        <f>"xlswrite('G:\Mi unidad\1. PROYECTOS TELLO 2022\SCM SPILL OVERS\outputs\pobreza\distancia_centro_salud\1%\simulacion_2\output_tests.xlsx',lb_vec_"&amp;JZ167&amp;"','lb_vec_"&amp;JZ167&amp;"');"</f>
        <v>xlswrite('G:\Mi unidad\1. PROYECTOS TELLO 2022\SCM SPILL OVERS\outputs\pobreza\distancia_centro_salud\1%\simulacion_2\output_tests.xlsx',lb_vec_95','lb_vec_95');</v>
      </c>
      <c r="KM167">
        <v>95</v>
      </c>
      <c r="KN167" t="str">
        <f>"xlswrite('G:\Mi unidad\1. PROYECTOS TELLO 2022\SCM SPILL OVERS\outputs\pobreza\informalidad\1%\simulacion_2\output_tests.xlsx',lb_vec_"&amp;KM167&amp;"','lb_vec_"&amp;KM167&amp;"');"</f>
        <v>xlswrite('G:\Mi unidad\1. PROYECTOS TELLO 2022\SCM SPILL OVERS\outputs\pobreza\informalidad\1%\simulacion_2\output_tests.xlsx',lb_vec_95','lb_vec_95');</v>
      </c>
      <c r="KZ167">
        <v>95</v>
      </c>
      <c r="LA167" t="str">
        <f>"xlswrite('G:\Mi unidad\1. PROYECTOS TELLO 2022\SCM SPILL OVERS\outputs\pobreza\alimentos\1%\simulacion_2\output_tests.xlsx',lb_vec_"&amp;KZ167&amp;"','lb_vec_"&amp;KZ167&amp;"');"</f>
        <v>xlswrite('G:\Mi unidad\1. PROYECTOS TELLO 2022\SCM SPILL OVERS\outputs\pobreza\alimentos\1%\simulacion_2\output_tests.xlsx',lb_vec_95','lb_vec_95');</v>
      </c>
      <c r="LG167">
        <v>95</v>
      </c>
      <c r="LH167" t="str">
        <f>"xlswrite('G:\Mi unidad\1. PROYECTOS TELLO 2022\SCM SPILL OVERS\outputs\pobreza\jefe_hogar\1%\simulacion_2\output_tests.xlsx',lb_vec_"&amp;LG167&amp;"','lb_vec_"&amp;LG167&amp;"');"</f>
        <v>xlswrite('G:\Mi unidad\1. PROYECTOS TELLO 2022\SCM SPILL OVERS\outputs\pobreza\jefe_hogar\1%\simulacion_2\output_tests.xlsx',lb_vec_95','lb_vec_95');</v>
      </c>
      <c r="LN167">
        <v>95</v>
      </c>
      <c r="LO167" t="str">
        <f>"xlswrite('G:\Mi unidad\1. PROYECTOS TELLO 2022\SCM SPILL OVERS\outputs\pobreza\mujeres\1%\simulacion_2\output_tests.xlsx',lb_vec_"&amp;LN167&amp;"','lb_vec_"&amp;LN167&amp;"');"</f>
        <v>xlswrite('G:\Mi unidad\1. PROYECTOS TELLO 2022\SCM SPILL OVERS\outputs\pobreza\mujeres\1%\simulacion_2\output_tests.xlsx',lb_vec_95','lb_vec_95');</v>
      </c>
      <c r="LZ167">
        <v>95</v>
      </c>
      <c r="MA167" t="str">
        <f>"xlswrite('G:\Mi unidad\1. PROYECTOS TELLO 2022\SCM SPILL OVERS\outputs\pobreza\criminalidad\1%\simulacion_2\output_tests.xlsx',lb_vec_"&amp;LZ167&amp;"','lb_vec_"&amp;LZ167&amp;"');"</f>
        <v>xlswrite('G:\Mi unidad\1. PROYECTOS TELLO 2022\SCM SPILL OVERS\outputs\pobreza\criminalidad\1%\simulacion_2\output_tests.xlsx',lb_vec_95','lb_vec_95');</v>
      </c>
    </row>
    <row r="168" spans="64:339" x14ac:dyDescent="0.3">
      <c r="BL168">
        <v>95</v>
      </c>
      <c r="BM168" s="1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375</v>
      </c>
      <c r="CV168">
        <v>95</v>
      </c>
      <c r="CW168" t="s">
        <v>375</v>
      </c>
      <c r="DA168">
        <v>95</v>
      </c>
      <c r="DB168" t="s">
        <v>375</v>
      </c>
      <c r="DF168">
        <v>95</v>
      </c>
      <c r="DG168" t="s">
        <v>375</v>
      </c>
      <c r="EA168">
        <v>75</v>
      </c>
      <c r="EB168" s="1" t="str">
        <f>"synthetic_control_sp_"&amp;EA168&amp;"(T+s) = Y_"&amp;EA168&amp;"(1,T+s)-alpha1_hat_vec_"&amp;EA168&amp;"(s);"</f>
        <v>synthetic_control_sp_75(T+s) = Y_75(1,T+s)-alpha1_hat_vec_75(s);</v>
      </c>
      <c r="EZ168" s="1" t="str">
        <f>"xlswrite('G:\Mi unidad\1. PROYECTOS TELLO 2022\SCM SPILL OVERS\outputs\pobreza\distancia_centro_salud\1%\simulacion_2\observado_outputs.xlsx',tratado_"&amp;$A50&amp;","&amp;$A50&amp;")"</f>
        <v>xlswrite('G:\Mi unidad\1. PROYECTOS TELLO 2022\SCM SPILL OVERS\outputs\pobreza\distancia_centro_salud\1%\simulacion_2\observado_outputs.xlsx',tratado_141,141)</v>
      </c>
      <c r="FG168" s="1" t="str">
        <f>"xlswrite('G:\Mi unidad\1. PROYECTOS TELLO 2022\SCM SPILL OVERS\outputs\pobreza\informalidad\1%\simulacion_2\observado_outputs.xlsx',tratado_"&amp;$A50&amp;","&amp;$A50&amp;")"</f>
        <v>xlswrite('G:\Mi unidad\1. PROYECTOS TELLO 2022\SCM SPILL OVERS\outputs\pobreza\informalidad\1%\simulacion_2\observado_outputs.xlsx',tratado_141,141)</v>
      </c>
      <c r="FM168" s="1" t="str">
        <f>"xlswrite('G:\Mi unidad\1. PROYECTOS TELLO 2022\SCM SPILL OVERS\outputs\pobreza\densidad\1%\simulacion_2\observado_outputs.xlsx',tratado_"&amp;$A50&amp;","&amp;$A50&amp;")"</f>
        <v>xlswrite('G:\Mi unidad\1. PROYECTOS TELLO 2022\SCM SPILL OVERS\outputs\pobreza\densidad\1%\simulacion_2\observado_outputs.xlsx',tratado_141,141)</v>
      </c>
      <c r="FT168" s="1" t="str">
        <f>"xlswrite('G:\Mi unidad\1. PROYECTOS TELLO 2022\SCM SPILL OVERS\outputs\pobreza\bajo_niv_educ\1%\simulacion_2\observado_outputs.xlsx',tratado_"&amp;$A50&amp;","&amp;$A50&amp;")"</f>
        <v>xlswrite('G:\Mi unidad\1. PROYECTOS TELLO 2022\SCM SPILL OVERS\outputs\pobreza\bajo_niv_educ\1%\simulacion_2\observado_outputs.xlsx',tratado_141,141)</v>
      </c>
      <c r="FZ168" s="1" t="str">
        <f>"xlswrite('G:\Mi unidad\1. PROYECTOS TELLO 2022\SCM SPILL OVERS\outputs\pobreza\bajo_ingreso\1%\simulacion_2\observado_outputs.xlsx',tratado_"&amp;$A50&amp;","&amp;$A50&amp;")"</f>
        <v>xlswrite('G:\Mi unidad\1. PROYECTOS TELLO 2022\SCM SPILL OVERS\outputs\pobreza\bajo_ingreso\1%\simulacion_2\observado_outputs.xlsx',tratado_141,141)</v>
      </c>
      <c r="GF168" s="1" t="str">
        <f>"xlswrite('G:\Mi unidad\1. PROYECTOS TELLO 2022\SCM SPILL OVERS\outputs\pobreza\densidad_g\1%\simulacion_2\observado_outputs.xlsx',tratado_"&amp;$A50&amp;","&amp;$A50&amp;")"</f>
        <v>xlswrite('G:\Mi unidad\1. PROYECTOS TELLO 2022\SCM SPILL OVERS\outputs\pobreza\densidad_g\1%\simulacion_2\observado_outputs.xlsx',tratado_141,141)</v>
      </c>
      <c r="GN168" s="1" t="str">
        <f>"xlswrite('G:\Mi unidad\1. PROYECTOS TELLO 2022\SCM SPILL OVERS\outputs\pobreza\alimentos\1%\simulacion_2\observado_outputs.xlsx',tratado_"&amp;$A50&amp;","&amp;$A50&amp;");"</f>
        <v>xlswrite('G:\Mi unidad\1. PROYECTOS TELLO 2022\SCM SPILL OVERS\outputs\pobreza\alimentos\1%\simulacion_2\observado_outputs.xlsx',tratado_141,141);</v>
      </c>
      <c r="GU168" s="1" t="str">
        <f>"xlswrite('G:\Mi unidad\1. PROYECTOS TELLO 2022\SCM SPILL OVERS\outputs\pobreza\jefe_hogar\1%\simulacion_2\observado_outputs.xlsx',tratado_"&amp;$A50&amp;","&amp;$A50&amp;");"</f>
        <v>xlswrite('G:\Mi unidad\1. PROYECTOS TELLO 2022\SCM SPILL OVERS\outputs\pobreza\jefe_hogar\1%\simulacion_2\observado_outputs.xlsx',tratado_141,141);</v>
      </c>
      <c r="HA168" s="1" t="str">
        <f>"xlswrite('G:\Mi unidad\1. PROYECTOS TELLO 2022\SCM SPILL OVERS\outputs\pobreza\mujeres\1%\simulacion_2\observado_outputs.xlsx',tratado_"&amp;$A50&amp;","&amp;$A50&amp;");"</f>
        <v>xlswrite('G:\Mi unidad\1. PROYECTOS TELLO 2022\SCM SPILL OVERS\outputs\pobreza\mujeres\1%\simulacion_2\observado_outputs.xlsx',tratado_141,141);</v>
      </c>
      <c r="HG168" s="1" t="str">
        <f>"xlswrite('G:\Mi unidad\1. PROYECTOS TELLO 2022\SCM SPILL OVERS\outputs\pobreza\criminalidad\1%\simulacion_2\observado_outputs.xlsx',tratado_"&amp;$A50&amp;","&amp;$A50&amp;");"</f>
        <v>xlswrite('G:\Mi unidad\1. PROYECTOS TELLO 2022\SCM SPILL OVERS\outputs\pobreza\criminalidad\1%\simulacion_2\observado_outputs.xlsx',tratado_141,141);</v>
      </c>
      <c r="HN168">
        <v>66</v>
      </c>
      <c r="HO168" t="s">
        <v>35</v>
      </c>
      <c r="HU168">
        <v>86</v>
      </c>
      <c r="HV168" t="s">
        <v>37</v>
      </c>
      <c r="IB168">
        <v>95</v>
      </c>
      <c r="IC168" t="str">
        <f>"xlswrite('G:\Mi unidad\1. PROYECTOS TELLO 2022\SCM SPILL OVERS\outputs\pobreza\bajo_niv_educ\1%\simulacion_2\output_tests.xlsx',ub_vec_"&amp;IB168&amp;"','ub_vec_"&amp;IB168&amp;"');"</f>
        <v>xlswrite('G:\Mi unidad\1. PROYECTOS TELLO 2022\SCM SPILL OVERS\outputs\pobreza\bajo_niv_educ\1%\simulacion_2\output_tests.xlsx',ub_vec_95','ub_vec_95');</v>
      </c>
      <c r="IP168">
        <v>95</v>
      </c>
      <c r="IQ168" t="str">
        <f>"xlswrite('G:\Mi unidad\1. PROYECTOS TELLO 2022\SCM SPILL OVERS\outputs\pobreza\bajo_ingreso\1%\simulacion_2\output_tests.xlsx',ub_vec_"&amp;IP168&amp;"','ub_vec_"&amp;IP168&amp;"');"</f>
        <v>xlswrite('G:\Mi unidad\1. PROYECTOS TELLO 2022\SCM SPILL OVERS\outputs\pobreza\bajo_ingreso\1%\simulacion_2\output_tests.xlsx',ub_vec_95','ub_vec_95');</v>
      </c>
      <c r="JB168">
        <v>95</v>
      </c>
      <c r="JC168" t="str">
        <f>"xlswrite('G:\Mi unidad\1. PROYECTOS TELLO 2022\SCM SPILL OVERS\outputs\pobreza\densidad\1%\simulacion_2\output_tests.xlsx',ub_vec_"&amp;JB168&amp;"','ub_vec_"&amp;JB168&amp;"');"</f>
        <v>xlswrite('G:\Mi unidad\1. PROYECTOS TELLO 2022\SCM SPILL OVERS\outputs\pobreza\densidad\1%\simulacion_2\output_tests.xlsx',ub_vec_95','ub_vec_95');</v>
      </c>
      <c r="JN168">
        <v>95</v>
      </c>
      <c r="JO168" t="str">
        <f>"xlswrite('G:\Mi unidad\1. PROYECTOS TELLO 2022\SCM SPILL OVERS\outputs\pobreza\densidad_g\1%\simulacion_2\output_tests.xlsx',ub_vec_"&amp;JN168&amp;"','ub_vec_"&amp;JN168&amp;"');"</f>
        <v>xlswrite('G:\Mi unidad\1. PROYECTOS TELLO 2022\SCM SPILL OVERS\outputs\pobreza\densidad_g\1%\simulacion_2\output_tests.xlsx',ub_vec_95','ub_vec_95');</v>
      </c>
      <c r="JZ168">
        <v>95</v>
      </c>
      <c r="KA168" t="str">
        <f>"xlswrite('G:\Mi unidad\1. PROYECTOS TELLO 2022\SCM SPILL OVERS\outputs\pobreza\distancia_centro_salud\1%\simulacion_2\output_tests.xlsx',ub_vec_"&amp;JZ168&amp;"','ub_vec_"&amp;JZ168&amp;"');"</f>
        <v>xlswrite('G:\Mi unidad\1. PROYECTOS TELLO 2022\SCM SPILL OVERS\outputs\pobreza\distancia_centro_salud\1%\simulacion_2\output_tests.xlsx',ub_vec_95','ub_vec_95');</v>
      </c>
      <c r="KM168">
        <v>95</v>
      </c>
      <c r="KN168" t="str">
        <f>"xlswrite('G:\Mi unidad\1. PROYECTOS TELLO 2022\SCM SPILL OVERS\outputs\pobreza\informalidad\1%\simulacion_2\output_tests.xlsx',ub_vec_"&amp;KM168&amp;"','ub_vec_"&amp;KM168&amp;"');"</f>
        <v>xlswrite('G:\Mi unidad\1. PROYECTOS TELLO 2022\SCM SPILL OVERS\outputs\pobreza\informalidad\1%\simulacion_2\output_tests.xlsx',ub_vec_95','ub_vec_95');</v>
      </c>
      <c r="KZ168">
        <v>95</v>
      </c>
      <c r="LA168" t="str">
        <f>"xlswrite('G:\Mi unidad\1. PROYECTOS TELLO 2022\SCM SPILL OVERS\outputs\pobreza\alimentos\1%\simulacion_2\output_tests.xlsx',ub_vec_"&amp;KZ168&amp;"','ub_vec_"&amp;KZ168&amp;"');"</f>
        <v>xlswrite('G:\Mi unidad\1. PROYECTOS TELLO 2022\SCM SPILL OVERS\outputs\pobreza\alimentos\1%\simulacion_2\output_tests.xlsx',ub_vec_95','ub_vec_95');</v>
      </c>
      <c r="LG168">
        <v>95</v>
      </c>
      <c r="LH168" t="str">
        <f>"xlswrite('G:\Mi unidad\1. PROYECTOS TELLO 2022\SCM SPILL OVERS\outputs\pobreza\jefe_hogar\1%\simulacion_2\output_tests.xlsx',ub_vec_"&amp;LG168&amp;"','ub_vec_"&amp;LG168&amp;"');"</f>
        <v>xlswrite('G:\Mi unidad\1. PROYECTOS TELLO 2022\SCM SPILL OVERS\outputs\pobreza\jefe_hogar\1%\simulacion_2\output_tests.xlsx',ub_vec_95','ub_vec_95');</v>
      </c>
      <c r="LN168">
        <v>95</v>
      </c>
      <c r="LO168" t="str">
        <f>"xlswrite('G:\Mi unidad\1. PROYECTOS TELLO 2022\SCM SPILL OVERS\outputs\pobreza\mujeres\1%\simulacion_2\output_tests.xlsx',ub_vec_"&amp;LN168&amp;"','ub_vec_"&amp;LN168&amp;"');"</f>
        <v>xlswrite('G:\Mi unidad\1. PROYECTOS TELLO 2022\SCM SPILL OVERS\outputs\pobreza\mujeres\1%\simulacion_2\output_tests.xlsx',ub_vec_95','ub_vec_95');</v>
      </c>
      <c r="LZ168">
        <v>95</v>
      </c>
      <c r="MA168" t="str">
        <f>"xlswrite('G:\Mi unidad\1. PROYECTOS TELLO 2022\SCM SPILL OVERS\outputs\pobreza\criminalidad\1%\simulacion_2\output_tests.xlsx',ub_vec_"&amp;LZ168&amp;"','ub_vec_"&amp;LZ168&amp;"');"</f>
        <v>xlswrite('G:\Mi unidad\1. PROYECTOS TELLO 2022\SCM SPILL OVERS\outputs\pobreza\criminalidad\1%\simulacion_2\output_tests.xlsx',ub_vec_95','ub_vec_95');</v>
      </c>
    </row>
    <row r="169" spans="64:339" x14ac:dyDescent="0.3">
      <c r="BL169">
        <v>95</v>
      </c>
      <c r="BM169" s="1" t="str">
        <f>"A_"&amp;BL167&amp;"(:,ind_"&amp;BL167&amp;" == 0) = [];"</f>
        <v>A_95(:,ind_95 == 0) = [];</v>
      </c>
      <c r="BR169">
        <v>95</v>
      </c>
      <c r="BS169" s="1" t="str">
        <f>"ind_"&amp;BR167&amp;" = xlsread('spillover_bajo_niv_educ_"&amp;BR167&amp;".xlsx')"</f>
        <v>ind_95 = xlsread('spillover_bajo_niv_educ_95.xlsx')</v>
      </c>
      <c r="BX169">
        <v>95</v>
      </c>
      <c r="BY169" s="1" t="str">
        <f>"ind_"&amp;BX167&amp;" = xlsread('spillover_bajo_ingreso_"&amp;BX167&amp;".xlsx')"</f>
        <v>ind_95 = xlsread('spillover_bajo_ingreso_95.xlsx')</v>
      </c>
      <c r="CD169">
        <v>95</v>
      </c>
      <c r="CE169" s="1" t="str">
        <f>"ind_"&amp;CD167&amp;" = xlsread('spillover_densidad_"&amp;CD167&amp;".xlsx')"</f>
        <v>ind_95 = xlsread('spillover_densidad_95.xlsx')</v>
      </c>
      <c r="CJ169">
        <v>95</v>
      </c>
      <c r="CK169" s="1" t="str">
        <f>"ind_"&amp;CJ167&amp;" = xlsread('spillover_tiempo_cs_"&amp;CJ167&amp;".xlsx')"</f>
        <v>ind_95 = xlsread('spillover_tiempo_cs_95.xlsx')</v>
      </c>
      <c r="CQ169">
        <v>95</v>
      </c>
      <c r="CR169" t="s">
        <v>376</v>
      </c>
      <c r="CV169">
        <v>95</v>
      </c>
      <c r="CW169" t="s">
        <v>377</v>
      </c>
      <c r="DA169">
        <v>95</v>
      </c>
      <c r="DB169" t="s">
        <v>378</v>
      </c>
      <c r="DF169">
        <v>95</v>
      </c>
      <c r="DG169" t="s">
        <v>379</v>
      </c>
      <c r="EA169">
        <v>75</v>
      </c>
      <c r="EB169" s="3" t="s">
        <v>18</v>
      </c>
      <c r="EZ169" s="1" t="str">
        <f>"xlswrite('G:\Mi unidad\1. PROYECTOS TELLO 2022\SCM SPILL OVERS\outputs\pobreza\distancia_centro_salud\1%\simulacion_2\observado_outputs.xlsx',tratado_"&amp;$A51&amp;","&amp;$A51&amp;")"</f>
        <v>xlswrite('G:\Mi unidad\1. PROYECTOS TELLO 2022\SCM SPILL OVERS\outputs\pobreza\distancia_centro_salud\1%\simulacion_2\observado_outputs.xlsx',tratado_144,144)</v>
      </c>
      <c r="FG169" s="1" t="str">
        <f>"xlswrite('G:\Mi unidad\1. PROYECTOS TELLO 2022\SCM SPILL OVERS\outputs\pobreza\informalidad\1%\simulacion_2\observado_outputs.xlsx',tratado_"&amp;$A51&amp;","&amp;$A51&amp;")"</f>
        <v>xlswrite('G:\Mi unidad\1. PROYECTOS TELLO 2022\SCM SPILL OVERS\outputs\pobreza\informalidad\1%\simulacion_2\observado_outputs.xlsx',tratado_144,144)</v>
      </c>
      <c r="FM169" s="1" t="str">
        <f>"xlswrite('G:\Mi unidad\1. PROYECTOS TELLO 2022\SCM SPILL OVERS\outputs\pobreza\densidad\1%\simulacion_2\observado_outputs.xlsx',tratado_"&amp;$A51&amp;","&amp;$A51&amp;")"</f>
        <v>xlswrite('G:\Mi unidad\1. PROYECTOS TELLO 2022\SCM SPILL OVERS\outputs\pobreza\densidad\1%\simulacion_2\observado_outputs.xlsx',tratado_144,144)</v>
      </c>
      <c r="FT169" s="1" t="str">
        <f>"xlswrite('G:\Mi unidad\1. PROYECTOS TELLO 2022\SCM SPILL OVERS\outputs\pobreza\bajo_niv_educ\1%\simulacion_2\observado_outputs.xlsx',tratado_"&amp;$A51&amp;","&amp;$A51&amp;")"</f>
        <v>xlswrite('G:\Mi unidad\1. PROYECTOS TELLO 2022\SCM SPILL OVERS\outputs\pobreza\bajo_niv_educ\1%\simulacion_2\observado_outputs.xlsx',tratado_144,144)</v>
      </c>
      <c r="FZ169" s="1" t="str">
        <f>"xlswrite('G:\Mi unidad\1. PROYECTOS TELLO 2022\SCM SPILL OVERS\outputs\pobreza\bajo_ingreso\1%\simulacion_2\observado_outputs.xlsx',tratado_"&amp;$A51&amp;","&amp;$A51&amp;")"</f>
        <v>xlswrite('G:\Mi unidad\1. PROYECTOS TELLO 2022\SCM SPILL OVERS\outputs\pobreza\bajo_ingreso\1%\simulacion_2\observado_outputs.xlsx',tratado_144,144)</v>
      </c>
      <c r="GF169" s="1" t="str">
        <f>"xlswrite('G:\Mi unidad\1. PROYECTOS TELLO 2022\SCM SPILL OVERS\outputs\pobreza\densidad_g\1%\simulacion_2\observado_outputs.xlsx',tratado_"&amp;$A51&amp;","&amp;$A51&amp;")"</f>
        <v>xlswrite('G:\Mi unidad\1. PROYECTOS TELLO 2022\SCM SPILL OVERS\outputs\pobreza\densidad_g\1%\simulacion_2\observado_outputs.xlsx',tratado_144,144)</v>
      </c>
      <c r="GN169" s="1" t="str">
        <f>"xlswrite('G:\Mi unidad\1. PROYECTOS TELLO 2022\SCM SPILL OVERS\outputs\pobreza\alimentos\1%\simulacion_2\observado_outputs.xlsx',tratado_"&amp;$A51&amp;","&amp;$A51&amp;");"</f>
        <v>xlswrite('G:\Mi unidad\1. PROYECTOS TELLO 2022\SCM SPILL OVERS\outputs\pobreza\alimentos\1%\simulacion_2\observado_outputs.xlsx',tratado_144,144);</v>
      </c>
      <c r="GU169" s="1" t="str">
        <f>"xlswrite('G:\Mi unidad\1. PROYECTOS TELLO 2022\SCM SPILL OVERS\outputs\pobreza\jefe_hogar\1%\simulacion_2\observado_outputs.xlsx',tratado_"&amp;$A51&amp;","&amp;$A51&amp;");"</f>
        <v>xlswrite('G:\Mi unidad\1. PROYECTOS TELLO 2022\SCM SPILL OVERS\outputs\pobreza\jefe_hogar\1%\simulacion_2\observado_outputs.xlsx',tratado_144,144);</v>
      </c>
      <c r="HA169" s="1" t="str">
        <f>"xlswrite('G:\Mi unidad\1. PROYECTOS TELLO 2022\SCM SPILL OVERS\outputs\pobreza\mujeres\1%\simulacion_2\observado_outputs.xlsx',tratado_"&amp;$A51&amp;","&amp;$A51&amp;");"</f>
        <v>xlswrite('G:\Mi unidad\1. PROYECTOS TELLO 2022\SCM SPILL OVERS\outputs\pobreza\mujeres\1%\simulacion_2\observado_outputs.xlsx',tratado_144,144);</v>
      </c>
      <c r="HG169" s="1" t="str">
        <f>"xlswrite('G:\Mi unidad\1. PROYECTOS TELLO 2022\SCM SPILL OVERS\outputs\pobreza\criminalidad\1%\simulacion_2\observado_outputs.xlsx',tratado_"&amp;$A51&amp;","&amp;$A51&amp;");"</f>
        <v>xlswrite('G:\Mi unidad\1. PROYECTOS TELLO 2022\SCM SPILL OVERS\outputs\pobreza\criminalidad\1%\simulacion_2\observado_outputs.xlsx',tratado_144,144);</v>
      </c>
      <c r="HN169">
        <v>66</v>
      </c>
      <c r="HO169" t="str">
        <f>"    [p_value_"&amp;HN169&amp; ",lb_"&amp;HN169&amp;",ub_"&amp;HN169&amp;"] = sp_andrews_te(Y_pre_"&amp;HN169&amp;",pobreza_"&amp;HN169&amp;"(:,T+s),A_"&amp;HN169&amp;",C,.05);"</f>
        <v xml:space="preserve">    [p_value_66,lb_66,ub_66] = sp_andrews_te(Y_pre_66,pobreza_66(:,T+s),A_66,C,.05);</v>
      </c>
      <c r="HU169">
        <v>86</v>
      </c>
      <c r="HV169" t="str">
        <f>"    spillover_test_"&amp;HU169&amp;"(s) = sp_andrews(Y_pre_"&amp;HU169&amp;",pobreza_"&amp;HU169&amp;"(:,T+s),A_"&amp;HU169&amp;",C,d,alpha_sig);"</f>
        <v xml:space="preserve">    spillover_test_86(s) = sp_andrews(Y_pre_86,pobreza_86(:,T+s),A_86,C,d,alpha_sig);</v>
      </c>
      <c r="IB169">
        <v>95</v>
      </c>
      <c r="IC169" t="str">
        <f>"xlswrite('G:\Mi unidad\1. PROYECTOS TELLO 2022\SCM SPILL OVERS\outputs\pobreza\bajo_niv_educ\1%\simulacion_2\output_tests.xlsx',p_value_vec_"&amp;IB169&amp;"','p_value_vec_"&amp;IB169&amp;"');"</f>
        <v>xlswrite('G:\Mi unidad\1. PROYECTOS TELLO 2022\SCM SPILL OVERS\outputs\pobreza\bajo_niv_educ\1%\simulacion_2\output_tests.xlsx',p_value_vec_95','p_value_vec_95');</v>
      </c>
      <c r="IP169">
        <v>95</v>
      </c>
      <c r="IQ169" t="str">
        <f>"xlswrite('G:\Mi unidad\1. PROYECTOS TELLO 2022\SCM SPILL OVERS\outputs\pobreza\bajo_ingreso\1%\simulacion_2\output_tests.xlsx',p_value_vec_"&amp;IP169&amp;"','p_value_vec_"&amp;IP169&amp;"');"</f>
        <v>xlswrite('G:\Mi unidad\1. PROYECTOS TELLO 2022\SCM SPILL OVERS\outputs\pobreza\bajo_ingreso\1%\simulacion_2\output_tests.xlsx',p_value_vec_95','p_value_vec_95');</v>
      </c>
      <c r="JB169">
        <v>95</v>
      </c>
      <c r="JC169" t="str">
        <f>"xlswrite('G:\Mi unidad\1. PROYECTOS TELLO 2022\SCM SPILL OVERS\outputs\pobreza\densidad\1%\simulacion_2\output_tests.xlsx',p_value_vec_"&amp;JB169&amp;"','p_value_vec_"&amp;JB169&amp;"');"</f>
        <v>xlswrite('G:\Mi unidad\1. PROYECTOS TELLO 2022\SCM SPILL OVERS\outputs\pobreza\densidad\1%\simulacion_2\output_tests.xlsx',p_value_vec_95','p_value_vec_95');</v>
      </c>
      <c r="JN169">
        <v>95</v>
      </c>
      <c r="JO169" t="str">
        <f>"xlswrite('G:\Mi unidad\1. PROYECTOS TELLO 2022\SCM SPILL OVERS\outputs\pobreza\densidad_g\1%\simulacion_2\output_tests.xlsx',p_value_vec_"&amp;JN169&amp;"','p_value_vec_"&amp;JN169&amp;"');"</f>
        <v>xlswrite('G:\Mi unidad\1. PROYECTOS TELLO 2022\SCM SPILL OVERS\outputs\pobreza\densidad_g\1%\simulacion_2\output_tests.xlsx',p_value_vec_95','p_value_vec_95');</v>
      </c>
      <c r="JZ169">
        <v>95</v>
      </c>
      <c r="KA169" t="str">
        <f>"xlswrite('G:\Mi unidad\1. PROYECTOS TELLO 2022\SCM SPILL OVERS\outputs\pobreza\distancia_centro_salud\1%\simulacion_2\output_tests.xlsx',p_value_vec_"&amp;JZ169&amp;"','p_value_vec_"&amp;JZ169&amp;"');"</f>
        <v>xlswrite('G:\Mi unidad\1. PROYECTOS TELLO 2022\SCM SPILL OVERS\outputs\pobreza\distancia_centro_salud\1%\simulacion_2\output_tests.xlsx',p_value_vec_95','p_value_vec_95');</v>
      </c>
      <c r="KM169">
        <v>95</v>
      </c>
      <c r="KN169" t="str">
        <f>"xlswrite('G:\Mi unidad\1. PROYECTOS TELLO 2022\SCM SPILL OVERS\outputs\pobreza\informalidad\1%\simulacion_2\output_tests.xlsx',p_value_vec_"&amp;KM169&amp;"','p_value_vec_"&amp;KM169&amp;"');"</f>
        <v>xlswrite('G:\Mi unidad\1. PROYECTOS TELLO 2022\SCM SPILL OVERS\outputs\pobreza\informalidad\1%\simulacion_2\output_tests.xlsx',p_value_vec_95','p_value_vec_95');</v>
      </c>
      <c r="KZ169">
        <v>95</v>
      </c>
      <c r="LA169" t="str">
        <f>"xlswrite('G:\Mi unidad\1. PROYECTOS TELLO 2022\SCM SPILL OVERS\outputs\pobreza\alimentos\1%\simulacion_2\output_tests.xlsx',p_value_vec_"&amp;KZ169&amp;"','p_value_vec_"&amp;KZ169&amp;"');"</f>
        <v>xlswrite('G:\Mi unidad\1. PROYECTOS TELLO 2022\SCM SPILL OVERS\outputs\pobreza\alimentos\1%\simulacion_2\output_tests.xlsx',p_value_vec_95','p_value_vec_95');</v>
      </c>
      <c r="LG169">
        <v>95</v>
      </c>
      <c r="LH169" t="str">
        <f>"xlswrite('G:\Mi unidad\1. PROYECTOS TELLO 2022\SCM SPILL OVERS\outputs\pobreza\jefe_hogar\1%\simulacion_2\output_tests.xlsx',p_value_vec_"&amp;LG169&amp;"','p_value_vec_"&amp;LG169&amp;"');"</f>
        <v>xlswrite('G:\Mi unidad\1. PROYECTOS TELLO 2022\SCM SPILL OVERS\outputs\pobreza\jefe_hogar\1%\simulacion_2\output_tests.xlsx',p_value_vec_95','p_value_vec_95');</v>
      </c>
      <c r="LN169">
        <v>95</v>
      </c>
      <c r="LO169" t="str">
        <f>"xlswrite('G:\Mi unidad\1. PROYECTOS TELLO 2022\SCM SPILL OVERS\outputs\pobreza\mujeres\1%\simulacion_2\output_tests.xlsx',p_value_vec_"&amp;LN169&amp;"','p_value_vec_"&amp;LN169&amp;"');"</f>
        <v>xlswrite('G:\Mi unidad\1. PROYECTOS TELLO 2022\SCM SPILL OVERS\outputs\pobreza\mujeres\1%\simulacion_2\output_tests.xlsx',p_value_vec_95','p_value_vec_95');</v>
      </c>
      <c r="LZ169">
        <v>95</v>
      </c>
      <c r="MA169" t="str">
        <f>"xlswrite('G:\Mi unidad\1. PROYECTOS TELLO 2022\SCM SPILL OVERS\outputs\pobreza\criminalidad\1%\simulacion_2\output_tests.xlsx',p_value_vec_"&amp;LZ169&amp;"','p_value_vec_"&amp;LZ169&amp;"');"</f>
        <v>xlswrite('G:\Mi unidad\1. PROYECTOS TELLO 2022\SCM SPILL OVERS\outputs\pobreza\criminalidad\1%\simulacion_2\output_tests.xlsx',p_value_vec_95','p_value_vec_95');</v>
      </c>
    </row>
    <row r="170" spans="64:339" x14ac:dyDescent="0.3">
      <c r="BL170">
        <v>95</v>
      </c>
      <c r="BR170">
        <v>95</v>
      </c>
      <c r="BS170" s="1" t="str">
        <f>"A_"&amp;BR167&amp;" = eye(N);"</f>
        <v>A_95 = eye(N);</v>
      </c>
      <c r="BX170">
        <v>95</v>
      </c>
      <c r="BY170" s="1" t="str">
        <f>"A_"&amp;BX167&amp;" = eye(N);"</f>
        <v>A_95 = eye(N);</v>
      </c>
      <c r="CD170">
        <v>95</v>
      </c>
      <c r="CE170" s="1" t="str">
        <f>"A_"&amp;CD167&amp;" = eye(N);"</f>
        <v>A_95 = eye(N);</v>
      </c>
      <c r="CJ170">
        <v>95</v>
      </c>
      <c r="CK170" s="1" t="str">
        <f>"A_"&amp;CJ167&amp;" = eye(N);"</f>
        <v>A_95 = eye(N);</v>
      </c>
      <c r="CQ170">
        <v>95</v>
      </c>
      <c r="CR170" t="s">
        <v>380</v>
      </c>
      <c r="CV170">
        <v>95</v>
      </c>
      <c r="CW170" t="s">
        <v>380</v>
      </c>
      <c r="DA170">
        <v>95</v>
      </c>
      <c r="DB170" t="s">
        <v>380</v>
      </c>
      <c r="DF170">
        <v>95</v>
      </c>
      <c r="DG170" t="s">
        <v>380</v>
      </c>
      <c r="EA170">
        <v>76</v>
      </c>
      <c r="EB170" s="3" t="str">
        <f>"%PROVINCIA "&amp;EA170</f>
        <v>%PROVINCIA 76</v>
      </c>
      <c r="EZ170" s="1" t="str">
        <f>"xlswrite('G:\Mi unidad\1. PROYECTOS TELLO 2022\SCM SPILL OVERS\outputs\pobreza\distancia_centro_salud\1%\simulacion_2\observado_outputs.xlsx',tratado_"&amp;$A52&amp;","&amp;$A52&amp;")"</f>
        <v>xlswrite('G:\Mi unidad\1. PROYECTOS TELLO 2022\SCM SPILL OVERS\outputs\pobreza\distancia_centro_salud\1%\simulacion_2\observado_outputs.xlsx',tratado_149,149)</v>
      </c>
      <c r="FG170" s="1" t="str">
        <f>"xlswrite('G:\Mi unidad\1. PROYECTOS TELLO 2022\SCM SPILL OVERS\outputs\pobreza\informalidad\1%\simulacion_2\observado_outputs.xlsx',tratado_"&amp;$A52&amp;","&amp;$A52&amp;")"</f>
        <v>xlswrite('G:\Mi unidad\1. PROYECTOS TELLO 2022\SCM SPILL OVERS\outputs\pobreza\informalidad\1%\simulacion_2\observado_outputs.xlsx',tratado_149,149)</v>
      </c>
      <c r="FM170" s="1" t="str">
        <f>"xlswrite('G:\Mi unidad\1. PROYECTOS TELLO 2022\SCM SPILL OVERS\outputs\pobreza\densidad\1%\simulacion_2\observado_outputs.xlsx',tratado_"&amp;$A52&amp;","&amp;$A52&amp;")"</f>
        <v>xlswrite('G:\Mi unidad\1. PROYECTOS TELLO 2022\SCM SPILL OVERS\outputs\pobreza\densidad\1%\simulacion_2\observado_outputs.xlsx',tratado_149,149)</v>
      </c>
      <c r="FT170" s="1" t="str">
        <f>"xlswrite('G:\Mi unidad\1. PROYECTOS TELLO 2022\SCM SPILL OVERS\outputs\pobreza\bajo_niv_educ\1%\simulacion_2\observado_outputs.xlsx',tratado_"&amp;$A52&amp;","&amp;$A52&amp;")"</f>
        <v>xlswrite('G:\Mi unidad\1. PROYECTOS TELLO 2022\SCM SPILL OVERS\outputs\pobreza\bajo_niv_educ\1%\simulacion_2\observado_outputs.xlsx',tratado_149,149)</v>
      </c>
      <c r="FZ170" s="1" t="str">
        <f>"xlswrite('G:\Mi unidad\1. PROYECTOS TELLO 2022\SCM SPILL OVERS\outputs\pobreza\bajo_ingreso\1%\simulacion_2\observado_outputs.xlsx',tratado_"&amp;$A52&amp;","&amp;$A52&amp;")"</f>
        <v>xlswrite('G:\Mi unidad\1. PROYECTOS TELLO 2022\SCM SPILL OVERS\outputs\pobreza\bajo_ingreso\1%\simulacion_2\observado_outputs.xlsx',tratado_149,149)</v>
      </c>
      <c r="GF170" s="1" t="str">
        <f>"xlswrite('G:\Mi unidad\1. PROYECTOS TELLO 2022\SCM SPILL OVERS\outputs\pobreza\densidad_g\1%\simulacion_2\observado_outputs.xlsx',tratado_"&amp;$A52&amp;","&amp;$A52&amp;")"</f>
        <v>xlswrite('G:\Mi unidad\1. PROYECTOS TELLO 2022\SCM SPILL OVERS\outputs\pobreza\densidad_g\1%\simulacion_2\observado_outputs.xlsx',tratado_149,149)</v>
      </c>
      <c r="GN170" s="1" t="str">
        <f>"xlswrite('G:\Mi unidad\1. PROYECTOS TELLO 2022\SCM SPILL OVERS\outputs\pobreza\alimentos\1%\simulacion_2\observado_outputs.xlsx',tratado_"&amp;$A52&amp;","&amp;$A52&amp;");"</f>
        <v>xlswrite('G:\Mi unidad\1. PROYECTOS TELLO 2022\SCM SPILL OVERS\outputs\pobreza\alimentos\1%\simulacion_2\observado_outputs.xlsx',tratado_149,149);</v>
      </c>
      <c r="GU170" s="1" t="str">
        <f>"xlswrite('G:\Mi unidad\1. PROYECTOS TELLO 2022\SCM SPILL OVERS\outputs\pobreza\jefe_hogar\1%\simulacion_2\observado_outputs.xlsx',tratado_"&amp;$A52&amp;","&amp;$A52&amp;");"</f>
        <v>xlswrite('G:\Mi unidad\1. PROYECTOS TELLO 2022\SCM SPILL OVERS\outputs\pobreza\jefe_hogar\1%\simulacion_2\observado_outputs.xlsx',tratado_149,149);</v>
      </c>
      <c r="HA170" s="1" t="str">
        <f>"xlswrite('G:\Mi unidad\1. PROYECTOS TELLO 2022\SCM SPILL OVERS\outputs\pobreza\mujeres\1%\simulacion_2\observado_outputs.xlsx',tratado_"&amp;$A52&amp;","&amp;$A52&amp;");"</f>
        <v>xlswrite('G:\Mi unidad\1. PROYECTOS TELLO 2022\SCM SPILL OVERS\outputs\pobreza\mujeres\1%\simulacion_2\observado_outputs.xlsx',tratado_149,149);</v>
      </c>
      <c r="HG170" s="1" t="str">
        <f>"xlswrite('G:\Mi unidad\1. PROYECTOS TELLO 2022\SCM SPILL OVERS\outputs\pobreza\criminalidad\1%\simulacion_2\observado_outputs.xlsx',tratado_"&amp;$A52&amp;","&amp;$A52&amp;");"</f>
        <v>xlswrite('G:\Mi unidad\1. PROYECTOS TELLO 2022\SCM SPILL OVERS\outputs\pobreza\criminalidad\1%\simulacion_2\observado_outputs.xlsx',tratado_149,149);</v>
      </c>
      <c r="HN170">
        <v>66</v>
      </c>
      <c r="HO170" t="str">
        <f>"    p_value_vec_"&amp;HN170&amp;"(s) = p_value_"&amp;HN170&amp;";"</f>
        <v xml:space="preserve">    p_value_vec_66(s) = p_value_66;</v>
      </c>
      <c r="HU170">
        <v>86</v>
      </c>
      <c r="HV170" t="s">
        <v>18</v>
      </c>
      <c r="IB170">
        <v>95</v>
      </c>
      <c r="IC170" t="str">
        <f>"xlswrite('G:\Mi unidad\1. PROYECTOS TELLO 2022\SCM SPILL OVERS\outputs\pobreza\bajo_niv_educ\1%\simulacion_2\output_tests.xlsx',alpha1_hat_vec_"&amp;IB170&amp;"','alpha1_hat_vec_"&amp;IB170&amp;"');"</f>
        <v>xlswrite('G:\Mi unidad\1. PROYECTOS TELLO 2022\SCM SPILL OVERS\outputs\pobreza\bajo_niv_educ\1%\simulacion_2\output_tests.xlsx',alpha1_hat_vec_95','alpha1_hat_vec_95');</v>
      </c>
      <c r="IP170">
        <v>95</v>
      </c>
      <c r="IQ170" t="str">
        <f>"xlswrite('G:\Mi unidad\1. PROYECTOS TELLO 2022\SCM SPILL OVERS\outputs\pobreza\bajo_ingreso\1%\simulacion_2\output_tests.xlsx',alpha1_hat_vec_"&amp;IP170&amp;"','alpha1_hat_vec_"&amp;IP170&amp;"');"</f>
        <v>xlswrite('G:\Mi unidad\1. PROYECTOS TELLO 2022\SCM SPILL OVERS\outputs\pobreza\bajo_ingreso\1%\simulacion_2\output_tests.xlsx',alpha1_hat_vec_95','alpha1_hat_vec_95');</v>
      </c>
      <c r="JB170">
        <v>95</v>
      </c>
      <c r="JC170" t="str">
        <f>"xlswrite('G:\Mi unidad\1. PROYECTOS TELLO 2022\SCM SPILL OVERS\outputs\pobreza\densidad\1%\simulacion_2\output_tests.xlsx',alpha1_hat_vec_"&amp;JB170&amp;"','alpha1_hat_vec_"&amp;JB170&amp;"');"</f>
        <v>xlswrite('G:\Mi unidad\1. PROYECTOS TELLO 2022\SCM SPILL OVERS\outputs\pobreza\densidad\1%\simulacion_2\output_tests.xlsx',alpha1_hat_vec_95','alpha1_hat_vec_95');</v>
      </c>
      <c r="JN170">
        <v>95</v>
      </c>
      <c r="JO170" t="str">
        <f>"xlswrite('G:\Mi unidad\1. PROYECTOS TELLO 2022\SCM SPILL OVERS\outputs\pobreza\densidad_g\1%\simulacion_2\output_tests.xlsx',alpha1_hat_vec_"&amp;JN170&amp;"','alpha1_hat_vec_"&amp;JN170&amp;"');"</f>
        <v>xlswrite('G:\Mi unidad\1. PROYECTOS TELLO 2022\SCM SPILL OVERS\outputs\pobreza\densidad_g\1%\simulacion_2\output_tests.xlsx',alpha1_hat_vec_95','alpha1_hat_vec_95');</v>
      </c>
      <c r="JZ170">
        <v>95</v>
      </c>
      <c r="KA170" t="str">
        <f>"xlswrite('G:\Mi unidad\1. PROYECTOS TELLO 2022\SCM SPILL OVERS\outputs\pobreza\distancia_centro_salud\1%\simulacion_2\output_tests.xlsx',alpha1_hat_vec_"&amp;JZ170&amp;"','alpha1_hat_vec_"&amp;JZ170&amp;"');"</f>
        <v>xlswrite('G:\Mi unidad\1. PROYECTOS TELLO 2022\SCM SPILL OVERS\outputs\pobreza\distancia_centro_salud\1%\simulacion_2\output_tests.xlsx',alpha1_hat_vec_95','alpha1_hat_vec_95');</v>
      </c>
      <c r="KM170">
        <v>95</v>
      </c>
      <c r="KN170" t="str">
        <f>"xlswrite('G:\Mi unidad\1. PROYECTOS TELLO 2022\SCM SPILL OVERS\outputs\pobreza\informalidad\1%\simulacion_2\output_tests.xlsx',alpha1_hat_vec_"&amp;KM170&amp;"','alpha1_hat_vec_"&amp;KM170&amp;"');"</f>
        <v>xlswrite('G:\Mi unidad\1. PROYECTOS TELLO 2022\SCM SPILL OVERS\outputs\pobreza\informalidad\1%\simulacion_2\output_tests.xlsx',alpha1_hat_vec_95','alpha1_hat_vec_95');</v>
      </c>
      <c r="KZ170">
        <v>95</v>
      </c>
      <c r="LA170" t="str">
        <f>"xlswrite('G:\Mi unidad\1. PROYECTOS TELLO 2022\SCM SPILL OVERS\outputs\pobreza\alimentos\1%\simulacion_2\output_tests.xlsx',alpha1_hat_vec_"&amp;KZ170&amp;"','alpha1_hat_vec_"&amp;KZ170&amp;"');"</f>
        <v>xlswrite('G:\Mi unidad\1. PROYECTOS TELLO 2022\SCM SPILL OVERS\outputs\pobreza\alimentos\1%\simulacion_2\output_tests.xlsx',alpha1_hat_vec_95','alpha1_hat_vec_95');</v>
      </c>
      <c r="LG170">
        <v>95</v>
      </c>
      <c r="LH170" t="str">
        <f>"xlswrite('G:\Mi unidad\1. PROYECTOS TELLO 2022\SCM SPILL OVERS\outputs\pobreza\jefe_hogar\1%\simulacion_2\output_tests.xlsx',alpha1_hat_vec_"&amp;LG170&amp;"','alpha1_hat_vec_"&amp;LG170&amp;"');"</f>
        <v>xlswrite('G:\Mi unidad\1. PROYECTOS TELLO 2022\SCM SPILL OVERS\outputs\pobreza\jefe_hogar\1%\simulacion_2\output_tests.xlsx',alpha1_hat_vec_95','alpha1_hat_vec_95');</v>
      </c>
      <c r="LN170">
        <v>95</v>
      </c>
      <c r="LO170" t="str">
        <f>"xlswrite('G:\Mi unidad\1. PROYECTOS TELLO 2022\SCM SPILL OVERS\outputs\pobreza\mujeres\1%\simulacion_2\output_tests.xlsx',alpha1_hat_vec_"&amp;LN170&amp;"','alpha1_hat_vec_"&amp;LN170&amp;"');"</f>
        <v>xlswrite('G:\Mi unidad\1. PROYECTOS TELLO 2022\SCM SPILL OVERS\outputs\pobreza\mujeres\1%\simulacion_2\output_tests.xlsx',alpha1_hat_vec_95','alpha1_hat_vec_95');</v>
      </c>
      <c r="LZ170">
        <v>95</v>
      </c>
      <c r="MA170" t="str">
        <f>"xlswrite('G:\Mi unidad\1. PROYECTOS TELLO 2022\SCM SPILL OVERS\outputs\pobreza\criminalidad\1%\simulacion_2\output_tests.xlsx',alpha1_hat_vec_"&amp;LZ170&amp;"','alpha1_hat_vec_"&amp;LZ170&amp;"');"</f>
        <v>xlswrite('G:\Mi unidad\1. PROYECTOS TELLO 2022\SCM SPILL OVERS\outputs\pobreza\criminalidad\1%\simulacion_2\output_tests.xlsx',alpha1_hat_vec_95','alpha1_hat_vec_95');</v>
      </c>
    </row>
    <row r="171" spans="64:339" x14ac:dyDescent="0.3">
      <c r="BL171">
        <v>95</v>
      </c>
      <c r="BR171">
        <v>95</v>
      </c>
      <c r="BS171" s="1" t="str">
        <f>"A_"&amp;BR167&amp;"(:,ind_"&amp;BR167&amp;" == 0) = [];"</f>
        <v>A_95(:,ind_95 == 0) = [];</v>
      </c>
      <c r="BX171">
        <v>95</v>
      </c>
      <c r="BY171" s="1" t="str">
        <f>"A_"&amp;BX167&amp;"(:,ind_"&amp;BX167&amp;" == 0) = [];"</f>
        <v>A_95(:,ind_95 == 0) = [];</v>
      </c>
      <c r="CD171">
        <v>95</v>
      </c>
      <c r="CE171" s="1" t="str">
        <f>"A_"&amp;CD167&amp;"(:,ind_"&amp;CD167&amp;" == 0) = [];"</f>
        <v>A_95(:,ind_95 == 0) = [];</v>
      </c>
      <c r="CJ171">
        <v>95</v>
      </c>
      <c r="CK171" s="1" t="str">
        <f>"A_"&amp;CJ167&amp;"(:,ind_"&amp;CJ167&amp;" == 0) = [];"</f>
        <v>A_95(:,ind_95 == 0) = [];</v>
      </c>
      <c r="CQ171">
        <v>95</v>
      </c>
      <c r="CR171" t="s">
        <v>381</v>
      </c>
      <c r="CV171">
        <v>95</v>
      </c>
      <c r="CW171" t="s">
        <v>381</v>
      </c>
      <c r="DA171">
        <v>95</v>
      </c>
      <c r="DB171" t="s">
        <v>381</v>
      </c>
      <c r="DF171">
        <v>95</v>
      </c>
      <c r="DG171" t="s">
        <v>381</v>
      </c>
      <c r="EA171">
        <v>76</v>
      </c>
      <c r="EB171" s="3" t="s">
        <v>17</v>
      </c>
      <c r="EZ171" s="1" t="str">
        <f>"xlswrite('G:\Mi unidad\1. PROYECTOS TELLO 2022\SCM SPILL OVERS\outputs\pobreza\distancia_centro_salud\1%\simulacion_2\observado_outputs.xlsx',tratado_"&amp;$A53&amp;","&amp;$A53&amp;")"</f>
        <v>xlswrite('G:\Mi unidad\1. PROYECTOS TELLO 2022\SCM SPILL OVERS\outputs\pobreza\distancia_centro_salud\1%\simulacion_2\observado_outputs.xlsx',tratado_150,150)</v>
      </c>
      <c r="FG171" s="1" t="str">
        <f>"xlswrite('G:\Mi unidad\1. PROYECTOS TELLO 2022\SCM SPILL OVERS\outputs\pobreza\informalidad\1%\simulacion_2\observado_outputs.xlsx',tratado_"&amp;$A53&amp;","&amp;$A53&amp;")"</f>
        <v>xlswrite('G:\Mi unidad\1. PROYECTOS TELLO 2022\SCM SPILL OVERS\outputs\pobreza\informalidad\1%\simulacion_2\observado_outputs.xlsx',tratado_150,150)</v>
      </c>
      <c r="FM171" s="1" t="str">
        <f>"xlswrite('G:\Mi unidad\1. PROYECTOS TELLO 2022\SCM SPILL OVERS\outputs\pobreza\densidad\1%\simulacion_2\observado_outputs.xlsx',tratado_"&amp;$A53&amp;","&amp;$A53&amp;")"</f>
        <v>xlswrite('G:\Mi unidad\1. PROYECTOS TELLO 2022\SCM SPILL OVERS\outputs\pobreza\densidad\1%\simulacion_2\observado_outputs.xlsx',tratado_150,150)</v>
      </c>
      <c r="FT171" s="1" t="str">
        <f>"xlswrite('G:\Mi unidad\1. PROYECTOS TELLO 2022\SCM SPILL OVERS\outputs\pobreza\bajo_niv_educ\1%\simulacion_2\observado_outputs.xlsx',tratado_"&amp;$A53&amp;","&amp;$A53&amp;")"</f>
        <v>xlswrite('G:\Mi unidad\1. PROYECTOS TELLO 2022\SCM SPILL OVERS\outputs\pobreza\bajo_niv_educ\1%\simulacion_2\observado_outputs.xlsx',tratado_150,150)</v>
      </c>
      <c r="FZ171" s="1" t="str">
        <f>"xlswrite('G:\Mi unidad\1. PROYECTOS TELLO 2022\SCM SPILL OVERS\outputs\pobreza\bajo_ingreso\1%\simulacion_2\observado_outputs.xlsx',tratado_"&amp;$A53&amp;","&amp;$A53&amp;")"</f>
        <v>xlswrite('G:\Mi unidad\1. PROYECTOS TELLO 2022\SCM SPILL OVERS\outputs\pobreza\bajo_ingreso\1%\simulacion_2\observado_outputs.xlsx',tratado_150,150)</v>
      </c>
      <c r="GF171" s="1" t="str">
        <f>"xlswrite('G:\Mi unidad\1. PROYECTOS TELLO 2022\SCM SPILL OVERS\outputs\pobreza\densidad_g\1%\simulacion_2\observado_outputs.xlsx',tratado_"&amp;$A53&amp;","&amp;$A53&amp;")"</f>
        <v>xlswrite('G:\Mi unidad\1. PROYECTOS TELLO 2022\SCM SPILL OVERS\outputs\pobreza\densidad_g\1%\simulacion_2\observado_outputs.xlsx',tratado_150,150)</v>
      </c>
      <c r="GN171" s="1" t="str">
        <f>"xlswrite('G:\Mi unidad\1. PROYECTOS TELLO 2022\SCM SPILL OVERS\outputs\pobreza\alimentos\1%\simulacion_2\observado_outputs.xlsx',tratado_"&amp;$A53&amp;","&amp;$A53&amp;");"</f>
        <v>xlswrite('G:\Mi unidad\1. PROYECTOS TELLO 2022\SCM SPILL OVERS\outputs\pobreza\alimentos\1%\simulacion_2\observado_outputs.xlsx',tratado_150,150);</v>
      </c>
      <c r="GU171" s="1" t="str">
        <f>"xlswrite('G:\Mi unidad\1. PROYECTOS TELLO 2022\SCM SPILL OVERS\outputs\pobreza\jefe_hogar\1%\simulacion_2\observado_outputs.xlsx',tratado_"&amp;$A53&amp;","&amp;$A53&amp;");"</f>
        <v>xlswrite('G:\Mi unidad\1. PROYECTOS TELLO 2022\SCM SPILL OVERS\outputs\pobreza\jefe_hogar\1%\simulacion_2\observado_outputs.xlsx',tratado_150,150);</v>
      </c>
      <c r="HA171" s="1" t="str">
        <f>"xlswrite('G:\Mi unidad\1. PROYECTOS TELLO 2022\SCM SPILL OVERS\outputs\pobreza\mujeres\1%\simulacion_2\observado_outputs.xlsx',tratado_"&amp;$A53&amp;","&amp;$A53&amp;");"</f>
        <v>xlswrite('G:\Mi unidad\1. PROYECTOS TELLO 2022\SCM SPILL OVERS\outputs\pobreza\mujeres\1%\simulacion_2\observado_outputs.xlsx',tratado_150,150);</v>
      </c>
      <c r="HG171" s="1" t="str">
        <f>"xlswrite('G:\Mi unidad\1. PROYECTOS TELLO 2022\SCM SPILL OVERS\outputs\pobreza\criminalidad\1%\simulacion_2\observado_outputs.xlsx',tratado_"&amp;$A53&amp;","&amp;$A53&amp;");"</f>
        <v>xlswrite('G:\Mi unidad\1. PROYECTOS TELLO 2022\SCM SPILL OVERS\outputs\pobreza\criminalidad\1%\simulacion_2\observado_outputs.xlsx',tratado_150,150);</v>
      </c>
      <c r="HN171">
        <v>66</v>
      </c>
      <c r="HO171" t="str">
        <f>"    lb_vec_"&amp;HN171&amp;"(s) = lb_"&amp;HN171&amp;";"</f>
        <v xml:space="preserve">    lb_vec_66(s) = lb_66;</v>
      </c>
      <c r="HU171">
        <v>87</v>
      </c>
      <c r="HV171" t="str">
        <f>"spillover_test_"&amp;HU171&amp;" = zeros(1,S);"</f>
        <v>spillover_test_87 = zeros(1,S);</v>
      </c>
      <c r="IB171">
        <v>95</v>
      </c>
      <c r="IC171" t="str">
        <f>"xlswrite('G:\Mi unidad\1. PROYECTOS TELLO 2022\SCM SPILL OVERS\outputs\pobreza\bajo_niv_educ\1%\simulacion_2\output_tests.xlsx',spillover_test_"&amp;IB171&amp;"','sp_test_"&amp;IB171&amp;"');"</f>
        <v>xlswrite('G:\Mi unidad\1. PROYECTOS TELLO 2022\SCM SPILL OVERS\outputs\pobreza\bajo_niv_educ\1%\simulacion_2\output_tests.xlsx',spillover_test_95','sp_test_95');</v>
      </c>
      <c r="IP171">
        <v>95</v>
      </c>
      <c r="IQ171" t="str">
        <f>"xlswrite('G:\Mi unidad\1. PROYECTOS TELLO 2022\SCM SPILL OVERS\outputs\pobreza\bajo_ingreso\1%\simulacion_2\output_tests.xlsx',spillover_test_"&amp;IP171&amp;"','sp_test_"&amp;IP171&amp;"');"</f>
        <v>xlswrite('G:\Mi unidad\1. PROYECTOS TELLO 2022\SCM SPILL OVERS\outputs\pobreza\bajo_ingreso\1%\simulacion_2\output_tests.xlsx',spillover_test_95','sp_test_95');</v>
      </c>
      <c r="JB171">
        <v>95</v>
      </c>
      <c r="JC171" t="str">
        <f>"xlswrite('G:\Mi unidad\1. PROYECTOS TELLO 2022\SCM SPILL OVERS\outputs\pobreza\densidad\1%\simulacion_2\output_tests.xlsx',spillover_test_"&amp;JB171&amp;"','sp_test_"&amp;JB171&amp;"');"</f>
        <v>xlswrite('G:\Mi unidad\1. PROYECTOS TELLO 2022\SCM SPILL OVERS\outputs\pobreza\densidad\1%\simulacion_2\output_tests.xlsx',spillover_test_95','sp_test_95');</v>
      </c>
      <c r="JN171">
        <v>95</v>
      </c>
      <c r="JO171" t="str">
        <f>"xlswrite('G:\Mi unidad\1. PROYECTOS TELLO 2022\SCM SPILL OVERS\outputs\pobreza\densidad_g\1%\simulacion_2\output_tests.xlsx',spillover_test_"&amp;JN171&amp;"','sp_test_"&amp;JN171&amp;"');"</f>
        <v>xlswrite('G:\Mi unidad\1. PROYECTOS TELLO 2022\SCM SPILL OVERS\outputs\pobreza\densidad_g\1%\simulacion_2\output_tests.xlsx',spillover_test_95','sp_test_95');</v>
      </c>
      <c r="JZ171">
        <v>95</v>
      </c>
      <c r="KA171" t="str">
        <f>"xlswrite('G:\Mi unidad\1. PROYECTOS TELLO 2022\SCM SPILL OVERS\outputs\pobreza\distancia_centro_salud\1%\simulacion_2\output_tests.xlsx',spillover_test_"&amp;JZ171&amp;"','sp_test_"&amp;JZ171&amp;"');"</f>
        <v>xlswrite('G:\Mi unidad\1. PROYECTOS TELLO 2022\SCM SPILL OVERS\outputs\pobreza\distancia_centro_salud\1%\simulacion_2\output_tests.xlsx',spillover_test_95','sp_test_95');</v>
      </c>
      <c r="KM171">
        <v>95</v>
      </c>
      <c r="KN171" t="str">
        <f>"xlswrite('G:\Mi unidad\1. PROYECTOS TELLO 2022\SCM SPILL OVERS\outputs\pobreza\informalidad\1%\simulacion_2\output_tests.xlsx',spillover_test_"&amp;KM171&amp;"','sp_test_"&amp;KM171&amp;"');"</f>
        <v>xlswrite('G:\Mi unidad\1. PROYECTOS TELLO 2022\SCM SPILL OVERS\outputs\pobreza\informalidad\1%\simulacion_2\output_tests.xlsx',spillover_test_95','sp_test_95');</v>
      </c>
      <c r="KZ171">
        <v>95</v>
      </c>
      <c r="LA171" t="str">
        <f>"xlswrite('G:\Mi unidad\1. PROYECTOS TELLO 2022\SCM SPILL OVERS\outputs\pobreza\alimentos\1%\simulacion_2\output_tests.xlsx',spillover_test_"&amp;KZ171&amp;"','sp_test_"&amp;KZ171&amp;"');"</f>
        <v>xlswrite('G:\Mi unidad\1. PROYECTOS TELLO 2022\SCM SPILL OVERS\outputs\pobreza\alimentos\1%\simulacion_2\output_tests.xlsx',spillover_test_95','sp_test_95');</v>
      </c>
      <c r="LG171">
        <v>95</v>
      </c>
      <c r="LH171" t="str">
        <f>"xlswrite('G:\Mi unidad\1. PROYECTOS TELLO 2022\SCM SPILL OVERS\outputs\pobreza\jefe_hogar\1%\simulacion_2\output_tests.xlsx',spillover_test_"&amp;LG171&amp;"','sp_test_"&amp;LG171&amp;"');"</f>
        <v>xlswrite('G:\Mi unidad\1. PROYECTOS TELLO 2022\SCM SPILL OVERS\outputs\pobreza\jefe_hogar\1%\simulacion_2\output_tests.xlsx',spillover_test_95','sp_test_95');</v>
      </c>
      <c r="LN171">
        <v>95</v>
      </c>
      <c r="LO171" t="str">
        <f>"xlswrite('G:\Mi unidad\1. PROYECTOS TELLO 2022\SCM SPILL OVERS\outputs\pobreza\mujeres\1%\simulacion_2\output_tests.xlsx',spillover_test_"&amp;LN171&amp;"','sp_test_"&amp;LN171&amp;"');"</f>
        <v>xlswrite('G:\Mi unidad\1. PROYECTOS TELLO 2022\SCM SPILL OVERS\outputs\pobreza\mujeres\1%\simulacion_2\output_tests.xlsx',spillover_test_95','sp_test_95');</v>
      </c>
      <c r="LZ171">
        <v>95</v>
      </c>
      <c r="MA171" t="str">
        <f>"xlswrite('G:\Mi unidad\1. PROYECTOS TELLO 2022\SCM SPILL OVERS\outputs\pobreza\criminalidad\1%\simulacion_2\output_tests.xlsx',spillover_test_"&amp;LZ171&amp;"','sp_test_"&amp;LZ171&amp;"');"</f>
        <v>xlswrite('G:\Mi unidad\1. PROYECTOS TELLO 2022\SCM SPILL OVERS\outputs\pobreza\criminalidad\1%\simulacion_2\output_tests.xlsx',spillover_test_95','sp_test_95');</v>
      </c>
    </row>
    <row r="172" spans="64:339" x14ac:dyDescent="0.3">
      <c r="BL172">
        <v>100</v>
      </c>
      <c r="BM172" s="1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382</v>
      </c>
      <c r="CV172">
        <v>100</v>
      </c>
      <c r="CW172" t="s">
        <v>382</v>
      </c>
      <c r="DA172">
        <v>100</v>
      </c>
      <c r="DB172" t="s">
        <v>382</v>
      </c>
      <c r="DF172">
        <v>100</v>
      </c>
      <c r="DG172" t="s">
        <v>382</v>
      </c>
      <c r="EA172">
        <v>76</v>
      </c>
      <c r="EB172" s="1" t="str">
        <f>"Y_Ts_"&amp;EA172&amp;" = Y_"&amp;EA172&amp;"(:,T+s);"</f>
        <v>Y_Ts_76 = Y_76(:,T+s);</v>
      </c>
      <c r="EZ172" s="1" t="str">
        <f>"xlswrite('G:\Mi unidad\1. PROYECTOS TELLO 2022\SCM SPILL OVERS\outputs\pobreza\distancia_centro_salud\1%\simulacion_2\observado_outputs.xlsx',tratado_"&amp;$A54&amp;","&amp;$A54&amp;")"</f>
        <v>xlswrite('G:\Mi unidad\1. PROYECTOS TELLO 2022\SCM SPILL OVERS\outputs\pobreza\distancia_centro_salud\1%\simulacion_2\observado_outputs.xlsx',tratado_152,152)</v>
      </c>
      <c r="FG172" s="1" t="str">
        <f>"xlswrite('G:\Mi unidad\1. PROYECTOS TELLO 2022\SCM SPILL OVERS\outputs\pobreza\informalidad\1%\simulacion_2\observado_outputs.xlsx',tratado_"&amp;$A54&amp;","&amp;$A54&amp;")"</f>
        <v>xlswrite('G:\Mi unidad\1. PROYECTOS TELLO 2022\SCM SPILL OVERS\outputs\pobreza\informalidad\1%\simulacion_2\observado_outputs.xlsx',tratado_152,152)</v>
      </c>
      <c r="FM172" s="1" t="str">
        <f>"xlswrite('G:\Mi unidad\1. PROYECTOS TELLO 2022\SCM SPILL OVERS\outputs\pobreza\densidad\1%\simulacion_2\observado_outputs.xlsx',tratado_"&amp;$A54&amp;","&amp;$A54&amp;")"</f>
        <v>xlswrite('G:\Mi unidad\1. PROYECTOS TELLO 2022\SCM SPILL OVERS\outputs\pobreza\densidad\1%\simulacion_2\observado_outputs.xlsx',tratado_152,152)</v>
      </c>
      <c r="FT172" s="1" t="str">
        <f>"xlswrite('G:\Mi unidad\1. PROYECTOS TELLO 2022\SCM SPILL OVERS\outputs\pobreza\bajo_niv_educ\1%\simulacion_2\observado_outputs.xlsx',tratado_"&amp;$A54&amp;","&amp;$A54&amp;")"</f>
        <v>xlswrite('G:\Mi unidad\1. PROYECTOS TELLO 2022\SCM SPILL OVERS\outputs\pobreza\bajo_niv_educ\1%\simulacion_2\observado_outputs.xlsx',tratado_152,152)</v>
      </c>
      <c r="FZ172" s="1" t="str">
        <f>"xlswrite('G:\Mi unidad\1. PROYECTOS TELLO 2022\SCM SPILL OVERS\outputs\pobreza\bajo_ingreso\1%\simulacion_2\observado_outputs.xlsx',tratado_"&amp;$A54&amp;","&amp;$A54&amp;")"</f>
        <v>xlswrite('G:\Mi unidad\1. PROYECTOS TELLO 2022\SCM SPILL OVERS\outputs\pobreza\bajo_ingreso\1%\simulacion_2\observado_outputs.xlsx',tratado_152,152)</v>
      </c>
      <c r="GF172" s="1" t="str">
        <f>"xlswrite('G:\Mi unidad\1. PROYECTOS TELLO 2022\SCM SPILL OVERS\outputs\pobreza\densidad_g\1%\simulacion_2\observado_outputs.xlsx',tratado_"&amp;$A54&amp;","&amp;$A54&amp;")"</f>
        <v>xlswrite('G:\Mi unidad\1. PROYECTOS TELLO 2022\SCM SPILL OVERS\outputs\pobreza\densidad_g\1%\simulacion_2\observado_outputs.xlsx',tratado_152,152)</v>
      </c>
      <c r="GN172" s="1" t="str">
        <f>"xlswrite('G:\Mi unidad\1. PROYECTOS TELLO 2022\SCM SPILL OVERS\outputs\pobreza\alimentos\1%\simulacion_2\observado_outputs.xlsx',tratado_"&amp;$A54&amp;","&amp;$A54&amp;");"</f>
        <v>xlswrite('G:\Mi unidad\1. PROYECTOS TELLO 2022\SCM SPILL OVERS\outputs\pobreza\alimentos\1%\simulacion_2\observado_outputs.xlsx',tratado_152,152);</v>
      </c>
      <c r="GU172" s="1" t="str">
        <f>"xlswrite('G:\Mi unidad\1. PROYECTOS TELLO 2022\SCM SPILL OVERS\outputs\pobreza\jefe_hogar\1%\simulacion_2\observado_outputs.xlsx',tratado_"&amp;$A54&amp;","&amp;$A54&amp;");"</f>
        <v>xlswrite('G:\Mi unidad\1. PROYECTOS TELLO 2022\SCM SPILL OVERS\outputs\pobreza\jefe_hogar\1%\simulacion_2\observado_outputs.xlsx',tratado_152,152);</v>
      </c>
      <c r="HA172" s="1" t="str">
        <f>"xlswrite('G:\Mi unidad\1. PROYECTOS TELLO 2022\SCM SPILL OVERS\outputs\pobreza\mujeres\1%\simulacion_2\observado_outputs.xlsx',tratado_"&amp;$A54&amp;","&amp;$A54&amp;");"</f>
        <v>xlswrite('G:\Mi unidad\1. PROYECTOS TELLO 2022\SCM SPILL OVERS\outputs\pobreza\mujeres\1%\simulacion_2\observado_outputs.xlsx',tratado_152,152);</v>
      </c>
      <c r="HG172" s="1" t="str">
        <f>"xlswrite('G:\Mi unidad\1. PROYECTOS TELLO 2022\SCM SPILL OVERS\outputs\pobreza\criminalidad\1%\simulacion_2\observado_outputs.xlsx',tratado_"&amp;$A54&amp;","&amp;$A54&amp;");"</f>
        <v>xlswrite('G:\Mi unidad\1. PROYECTOS TELLO 2022\SCM SPILL OVERS\outputs\pobreza\criminalidad\1%\simulacion_2\observado_outputs.xlsx',tratado_152,152);</v>
      </c>
      <c r="HN172">
        <v>66</v>
      </c>
      <c r="HO172" t="str">
        <f>"    ub_vec_"&amp;HN172&amp;"(s) = ub_"&amp;HN171&amp;";"</f>
        <v xml:space="preserve">    ub_vec_66(s) = ub_66;</v>
      </c>
      <c r="HU172">
        <v>87</v>
      </c>
      <c r="HV172" t="s">
        <v>35</v>
      </c>
      <c r="IB172">
        <v>100</v>
      </c>
      <c r="IC172" t="str">
        <f>"xlswrite('G:\Mi unidad\1. PROYECTOS TELLO 2022\SCM SPILL OVERS\outputs\pobreza\bajo_niv_educ\1%\simulacion_2\output_tests.xlsx',lb_vec_"&amp;IB172&amp;"','lb_vec_"&amp;IB172&amp;"');"</f>
        <v>xlswrite('G:\Mi unidad\1. PROYECTOS TELLO 2022\SCM SPILL OVERS\outputs\pobreza\bajo_niv_educ\1%\simulacion_2\output_tests.xlsx',lb_vec_100','lb_vec_100');</v>
      </c>
      <c r="IP172">
        <v>100</v>
      </c>
      <c r="IQ172" t="str">
        <f>"xlswrite('G:\Mi unidad\1. PROYECTOS TELLO 2022\SCM SPILL OVERS\outputs\pobreza\bajo_ingreso\1%\simulacion_2\output_tests.xlsx',lb_vec_"&amp;IP172&amp;"','lb_vec_"&amp;IP172&amp;"');"</f>
        <v>xlswrite('G:\Mi unidad\1. PROYECTOS TELLO 2022\SCM SPILL OVERS\outputs\pobreza\bajo_ingreso\1%\simulacion_2\output_tests.xlsx',lb_vec_100','lb_vec_100');</v>
      </c>
      <c r="JB172">
        <v>100</v>
      </c>
      <c r="JC172" t="str">
        <f>"xlswrite('G:\Mi unidad\1. PROYECTOS TELLO 2022\SCM SPILL OVERS\outputs\pobreza\densidad\1%\simulacion_2\output_tests.xlsx',lb_vec_"&amp;JB172&amp;"','lb_vec_"&amp;JB172&amp;"');"</f>
        <v>xlswrite('G:\Mi unidad\1. PROYECTOS TELLO 2022\SCM SPILL OVERS\outputs\pobreza\densidad\1%\simulacion_2\output_tests.xlsx',lb_vec_100','lb_vec_100');</v>
      </c>
      <c r="JN172">
        <v>100</v>
      </c>
      <c r="JO172" t="str">
        <f>"xlswrite('G:\Mi unidad\1. PROYECTOS TELLO 2022\SCM SPILL OVERS\outputs\pobreza\densidad_g\1%\simulacion_2\output_tests.xlsx',lb_vec_"&amp;JN172&amp;"','lb_vec_"&amp;JN172&amp;"');"</f>
        <v>xlswrite('G:\Mi unidad\1. PROYECTOS TELLO 2022\SCM SPILL OVERS\outputs\pobreza\densidad_g\1%\simulacion_2\output_tests.xlsx',lb_vec_100','lb_vec_100');</v>
      </c>
      <c r="JZ172">
        <v>100</v>
      </c>
      <c r="KA172" t="str">
        <f>"xlswrite('G:\Mi unidad\1. PROYECTOS TELLO 2022\SCM SPILL OVERS\outputs\pobreza\distancia_centro_salud\1%\simulacion_2\output_tests.xlsx',lb_vec_"&amp;JZ172&amp;"','lb_vec_"&amp;JZ172&amp;"');"</f>
        <v>xlswrite('G:\Mi unidad\1. PROYECTOS TELLO 2022\SCM SPILL OVERS\outputs\pobreza\distancia_centro_salud\1%\simulacion_2\output_tests.xlsx',lb_vec_100','lb_vec_100');</v>
      </c>
      <c r="KM172">
        <v>100</v>
      </c>
      <c r="KN172" t="str">
        <f>"xlswrite('G:\Mi unidad\1. PROYECTOS TELLO 2022\SCM SPILL OVERS\outputs\pobreza\informalidad\1%\simulacion_2\output_tests.xlsx',lb_vec_"&amp;KM172&amp;"','lb_vec_"&amp;KM172&amp;"');"</f>
        <v>xlswrite('G:\Mi unidad\1. PROYECTOS TELLO 2022\SCM SPILL OVERS\outputs\pobreza\informalidad\1%\simulacion_2\output_tests.xlsx',lb_vec_100','lb_vec_100');</v>
      </c>
      <c r="KZ172">
        <v>100</v>
      </c>
      <c r="LA172" t="str">
        <f>"xlswrite('G:\Mi unidad\1. PROYECTOS TELLO 2022\SCM SPILL OVERS\outputs\pobreza\alimentos\1%\simulacion_2\output_tests.xlsx',lb_vec_"&amp;KZ172&amp;"','lb_vec_"&amp;KZ172&amp;"');"</f>
        <v>xlswrite('G:\Mi unidad\1. PROYECTOS TELLO 2022\SCM SPILL OVERS\outputs\pobreza\alimentos\1%\simulacion_2\output_tests.xlsx',lb_vec_100','lb_vec_100');</v>
      </c>
      <c r="LG172">
        <v>100</v>
      </c>
      <c r="LH172" t="str">
        <f>"xlswrite('G:\Mi unidad\1. PROYECTOS TELLO 2022\SCM SPILL OVERS\outputs\pobreza\jefe_hogar\1%\simulacion_2\output_tests.xlsx',lb_vec_"&amp;LG172&amp;"','lb_vec_"&amp;LG172&amp;"');"</f>
        <v>xlswrite('G:\Mi unidad\1. PROYECTOS TELLO 2022\SCM SPILL OVERS\outputs\pobreza\jefe_hogar\1%\simulacion_2\output_tests.xlsx',lb_vec_100','lb_vec_100');</v>
      </c>
      <c r="LN172">
        <v>100</v>
      </c>
      <c r="LO172" t="str">
        <f>"xlswrite('G:\Mi unidad\1. PROYECTOS TELLO 2022\SCM SPILL OVERS\outputs\pobreza\mujeres\1%\simulacion_2\output_tests.xlsx',lb_vec_"&amp;LN172&amp;"','lb_vec_"&amp;LN172&amp;"');"</f>
        <v>xlswrite('G:\Mi unidad\1. PROYECTOS TELLO 2022\SCM SPILL OVERS\outputs\pobreza\mujeres\1%\simulacion_2\output_tests.xlsx',lb_vec_100','lb_vec_100');</v>
      </c>
      <c r="LZ172">
        <v>100</v>
      </c>
      <c r="MA172" t="str">
        <f>"xlswrite('G:\Mi unidad\1. PROYECTOS TELLO 2022\SCM SPILL OVERS\outputs\pobreza\criminalidad\1%\simulacion_2\output_tests.xlsx',lb_vec_"&amp;LZ172&amp;"','lb_vec_"&amp;LZ172&amp;"');"</f>
        <v>xlswrite('G:\Mi unidad\1. PROYECTOS TELLO 2022\SCM SPILL OVERS\outputs\pobreza\criminalidad\1%\simulacion_2\output_tests.xlsx',lb_vec_100','lb_vec_100');</v>
      </c>
    </row>
    <row r="173" spans="64:339" x14ac:dyDescent="0.3">
      <c r="BL173">
        <v>100</v>
      </c>
      <c r="BM173" s="1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383</v>
      </c>
      <c r="CV173">
        <v>100</v>
      </c>
      <c r="CW173" t="s">
        <v>383</v>
      </c>
      <c r="DA173">
        <v>100</v>
      </c>
      <c r="DB173" t="s">
        <v>383</v>
      </c>
      <c r="DF173">
        <v>100</v>
      </c>
      <c r="DG173" t="s">
        <v>383</v>
      </c>
      <c r="EA173">
        <v>76</v>
      </c>
      <c r="EB173" s="1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EZ173" s="1" t="str">
        <f>"xlswrite('G:\Mi unidad\1. PROYECTOS TELLO 2022\SCM SPILL OVERS\outputs\pobreza\distancia_centro_salud\1%\simulacion_2\observado_outputs.xlsx',tratado_"&amp;$A55&amp;","&amp;$A55&amp;")"</f>
        <v>xlswrite('G:\Mi unidad\1. PROYECTOS TELLO 2022\SCM SPILL OVERS\outputs\pobreza\distancia_centro_salud\1%\simulacion_2\observado_outputs.xlsx',tratado_153,153)</v>
      </c>
      <c r="FG173" s="1" t="str">
        <f>"xlswrite('G:\Mi unidad\1. PROYECTOS TELLO 2022\SCM SPILL OVERS\outputs\pobreza\informalidad\1%\simulacion_2\observado_outputs.xlsx',tratado_"&amp;$A55&amp;","&amp;$A55&amp;")"</f>
        <v>xlswrite('G:\Mi unidad\1. PROYECTOS TELLO 2022\SCM SPILL OVERS\outputs\pobreza\informalidad\1%\simulacion_2\observado_outputs.xlsx',tratado_153,153)</v>
      </c>
      <c r="FM173" s="1" t="str">
        <f>"xlswrite('G:\Mi unidad\1. PROYECTOS TELLO 2022\SCM SPILL OVERS\outputs\pobreza\densidad\1%\simulacion_2\observado_outputs.xlsx',tratado_"&amp;$A55&amp;","&amp;$A55&amp;")"</f>
        <v>xlswrite('G:\Mi unidad\1. PROYECTOS TELLO 2022\SCM SPILL OVERS\outputs\pobreza\densidad\1%\simulacion_2\observado_outputs.xlsx',tratado_153,153)</v>
      </c>
      <c r="FT173" s="1" t="str">
        <f>"xlswrite('G:\Mi unidad\1. PROYECTOS TELLO 2022\SCM SPILL OVERS\outputs\pobreza\bajo_niv_educ\1%\simulacion_2\observado_outputs.xlsx',tratado_"&amp;$A55&amp;","&amp;$A55&amp;")"</f>
        <v>xlswrite('G:\Mi unidad\1. PROYECTOS TELLO 2022\SCM SPILL OVERS\outputs\pobreza\bajo_niv_educ\1%\simulacion_2\observado_outputs.xlsx',tratado_153,153)</v>
      </c>
      <c r="FZ173" s="1" t="str">
        <f>"xlswrite('G:\Mi unidad\1. PROYECTOS TELLO 2022\SCM SPILL OVERS\outputs\pobreza\bajo_ingreso\1%\simulacion_2\observado_outputs.xlsx',tratado_"&amp;$A55&amp;","&amp;$A55&amp;")"</f>
        <v>xlswrite('G:\Mi unidad\1. PROYECTOS TELLO 2022\SCM SPILL OVERS\outputs\pobreza\bajo_ingreso\1%\simulacion_2\observado_outputs.xlsx',tratado_153,153)</v>
      </c>
      <c r="GF173" s="1" t="str">
        <f>"xlswrite('G:\Mi unidad\1. PROYECTOS TELLO 2022\SCM SPILL OVERS\outputs\pobreza\densidad_g\1%\simulacion_2\observado_outputs.xlsx',tratado_"&amp;$A55&amp;","&amp;$A55&amp;")"</f>
        <v>xlswrite('G:\Mi unidad\1. PROYECTOS TELLO 2022\SCM SPILL OVERS\outputs\pobreza\densidad_g\1%\simulacion_2\observado_outputs.xlsx',tratado_153,153)</v>
      </c>
      <c r="GN173" s="1" t="str">
        <f>"xlswrite('G:\Mi unidad\1. PROYECTOS TELLO 2022\SCM SPILL OVERS\outputs\pobreza\alimentos\1%\simulacion_2\observado_outputs.xlsx',tratado_"&amp;$A55&amp;","&amp;$A55&amp;");"</f>
        <v>xlswrite('G:\Mi unidad\1. PROYECTOS TELLO 2022\SCM SPILL OVERS\outputs\pobreza\alimentos\1%\simulacion_2\observado_outputs.xlsx',tratado_153,153);</v>
      </c>
      <c r="GU173" s="1" t="str">
        <f>"xlswrite('G:\Mi unidad\1. PROYECTOS TELLO 2022\SCM SPILL OVERS\outputs\pobreza\jefe_hogar\1%\simulacion_2\observado_outputs.xlsx',tratado_"&amp;$A55&amp;","&amp;$A55&amp;");"</f>
        <v>xlswrite('G:\Mi unidad\1. PROYECTOS TELLO 2022\SCM SPILL OVERS\outputs\pobreza\jefe_hogar\1%\simulacion_2\observado_outputs.xlsx',tratado_153,153);</v>
      </c>
      <c r="HA173" s="1" t="str">
        <f>"xlswrite('G:\Mi unidad\1. PROYECTOS TELLO 2022\SCM SPILL OVERS\outputs\pobreza\mujeres\1%\simulacion_2\observado_outputs.xlsx',tratado_"&amp;$A55&amp;","&amp;$A55&amp;");"</f>
        <v>xlswrite('G:\Mi unidad\1. PROYECTOS TELLO 2022\SCM SPILL OVERS\outputs\pobreza\mujeres\1%\simulacion_2\observado_outputs.xlsx',tratado_153,153);</v>
      </c>
      <c r="HG173" s="1" t="str">
        <f>"xlswrite('G:\Mi unidad\1. PROYECTOS TELLO 2022\SCM SPILL OVERS\outputs\pobreza\criminalidad\1%\simulacion_2\observado_outputs.xlsx',tratado_"&amp;$A55&amp;","&amp;$A55&amp;");"</f>
        <v>xlswrite('G:\Mi unidad\1. PROYECTOS TELLO 2022\SCM SPILL OVERS\outputs\pobreza\criminalidad\1%\simulacion_2\observado_outputs.xlsx',tratado_153,153);</v>
      </c>
      <c r="HN173">
        <v>66</v>
      </c>
      <c r="HO173" t="s">
        <v>18</v>
      </c>
      <c r="HU173">
        <v>87</v>
      </c>
      <c r="HV173" t="s">
        <v>36</v>
      </c>
      <c r="IB173">
        <v>100</v>
      </c>
      <c r="IC173" t="str">
        <f>"xlswrite('G:\Mi unidad\1. PROYECTOS TELLO 2022\SCM SPILL OVERS\outputs\pobreza\bajo_niv_educ\1%\simulacion_2\output_tests.xlsx',ub_vec_"&amp;IB173&amp;"','ub_vec_"&amp;IB173&amp;"');"</f>
        <v>xlswrite('G:\Mi unidad\1. PROYECTOS TELLO 2022\SCM SPILL OVERS\outputs\pobreza\bajo_niv_educ\1%\simulacion_2\output_tests.xlsx',ub_vec_100','ub_vec_100');</v>
      </c>
      <c r="IP173">
        <v>100</v>
      </c>
      <c r="IQ173" t="str">
        <f>"xlswrite('G:\Mi unidad\1. PROYECTOS TELLO 2022\SCM SPILL OVERS\outputs\pobreza\bajo_ingreso\1%\simulacion_2\output_tests.xlsx',ub_vec_"&amp;IP173&amp;"','ub_vec_"&amp;IP173&amp;"');"</f>
        <v>xlswrite('G:\Mi unidad\1. PROYECTOS TELLO 2022\SCM SPILL OVERS\outputs\pobreza\bajo_ingreso\1%\simulacion_2\output_tests.xlsx',ub_vec_100','ub_vec_100');</v>
      </c>
      <c r="JB173">
        <v>100</v>
      </c>
      <c r="JC173" t="str">
        <f>"xlswrite('G:\Mi unidad\1. PROYECTOS TELLO 2022\SCM SPILL OVERS\outputs\pobreza\densidad\1%\simulacion_2\output_tests.xlsx',ub_vec_"&amp;JB173&amp;"','ub_vec_"&amp;JB173&amp;"');"</f>
        <v>xlswrite('G:\Mi unidad\1. PROYECTOS TELLO 2022\SCM SPILL OVERS\outputs\pobreza\densidad\1%\simulacion_2\output_tests.xlsx',ub_vec_100','ub_vec_100');</v>
      </c>
      <c r="JN173">
        <v>100</v>
      </c>
      <c r="JO173" t="str">
        <f>"xlswrite('G:\Mi unidad\1. PROYECTOS TELLO 2022\SCM SPILL OVERS\outputs\pobreza\densidad_g\1%\simulacion_2\output_tests.xlsx',ub_vec_"&amp;JN173&amp;"','ub_vec_"&amp;JN173&amp;"');"</f>
        <v>xlswrite('G:\Mi unidad\1. PROYECTOS TELLO 2022\SCM SPILL OVERS\outputs\pobreza\densidad_g\1%\simulacion_2\output_tests.xlsx',ub_vec_100','ub_vec_100');</v>
      </c>
      <c r="JZ173">
        <v>100</v>
      </c>
      <c r="KA173" t="str">
        <f>"xlswrite('G:\Mi unidad\1. PROYECTOS TELLO 2022\SCM SPILL OVERS\outputs\pobreza\distancia_centro_salud\1%\simulacion_2\output_tests.xlsx',ub_vec_"&amp;JZ173&amp;"','ub_vec_"&amp;JZ173&amp;"');"</f>
        <v>xlswrite('G:\Mi unidad\1. PROYECTOS TELLO 2022\SCM SPILL OVERS\outputs\pobreza\distancia_centro_salud\1%\simulacion_2\output_tests.xlsx',ub_vec_100','ub_vec_100');</v>
      </c>
      <c r="KM173">
        <v>100</v>
      </c>
      <c r="KN173" t="str">
        <f>"xlswrite('G:\Mi unidad\1. PROYECTOS TELLO 2022\SCM SPILL OVERS\outputs\pobreza\informalidad\1%\simulacion_2\output_tests.xlsx',ub_vec_"&amp;KM173&amp;"','ub_vec_"&amp;KM173&amp;"');"</f>
        <v>xlswrite('G:\Mi unidad\1. PROYECTOS TELLO 2022\SCM SPILL OVERS\outputs\pobreza\informalidad\1%\simulacion_2\output_tests.xlsx',ub_vec_100','ub_vec_100');</v>
      </c>
      <c r="KZ173">
        <v>100</v>
      </c>
      <c r="LA173" t="str">
        <f>"xlswrite('G:\Mi unidad\1. PROYECTOS TELLO 2022\SCM SPILL OVERS\outputs\pobreza\alimentos\1%\simulacion_2\output_tests.xlsx',ub_vec_"&amp;KZ173&amp;"','ub_vec_"&amp;KZ173&amp;"');"</f>
        <v>xlswrite('G:\Mi unidad\1. PROYECTOS TELLO 2022\SCM SPILL OVERS\outputs\pobreza\alimentos\1%\simulacion_2\output_tests.xlsx',ub_vec_100','ub_vec_100');</v>
      </c>
      <c r="LG173">
        <v>100</v>
      </c>
      <c r="LH173" t="str">
        <f>"xlswrite('G:\Mi unidad\1. PROYECTOS TELLO 2022\SCM SPILL OVERS\outputs\pobreza\jefe_hogar\1%\simulacion_2\output_tests.xlsx',ub_vec_"&amp;LG173&amp;"','ub_vec_"&amp;LG173&amp;"');"</f>
        <v>xlswrite('G:\Mi unidad\1. PROYECTOS TELLO 2022\SCM SPILL OVERS\outputs\pobreza\jefe_hogar\1%\simulacion_2\output_tests.xlsx',ub_vec_100','ub_vec_100');</v>
      </c>
      <c r="LN173">
        <v>100</v>
      </c>
      <c r="LO173" t="str">
        <f>"xlswrite('G:\Mi unidad\1. PROYECTOS TELLO 2022\SCM SPILL OVERS\outputs\pobreza\mujeres\1%\simulacion_2\output_tests.xlsx',ub_vec_"&amp;LN173&amp;"','ub_vec_"&amp;LN173&amp;"');"</f>
        <v>xlswrite('G:\Mi unidad\1. PROYECTOS TELLO 2022\SCM SPILL OVERS\outputs\pobreza\mujeres\1%\simulacion_2\output_tests.xlsx',ub_vec_100','ub_vec_100');</v>
      </c>
      <c r="LZ173">
        <v>100</v>
      </c>
      <c r="MA173" t="str">
        <f>"xlswrite('G:\Mi unidad\1. PROYECTOS TELLO 2022\SCM SPILL OVERS\outputs\pobreza\criminalidad\1%\simulacion_2\output_tests.xlsx',ub_vec_"&amp;LZ173&amp;"','ub_vec_"&amp;LZ173&amp;"');"</f>
        <v>xlswrite('G:\Mi unidad\1. PROYECTOS TELLO 2022\SCM SPILL OVERS\outputs\pobreza\criminalidad\1%\simulacion_2\output_tests.xlsx',ub_vec_100','ub_vec_100');</v>
      </c>
    </row>
    <row r="174" spans="64:339" x14ac:dyDescent="0.3">
      <c r="BL174">
        <v>100</v>
      </c>
      <c r="BM174" s="1" t="str">
        <f>"A_"&amp;BL172&amp;"(:,ind_"&amp;BL172&amp;" == 0) = [];"</f>
        <v>A_100(:,ind_100 == 0) = [];</v>
      </c>
      <c r="BR174">
        <v>100</v>
      </c>
      <c r="BS174" s="1" t="str">
        <f>"ind_"&amp;BR172&amp;" = xlsread('spillover_bajo_niv_educ_"&amp;BR172&amp;".xlsx')"</f>
        <v>ind_100 = xlsread('spillover_bajo_niv_educ_100.xlsx')</v>
      </c>
      <c r="BX174">
        <v>100</v>
      </c>
      <c r="BY174" s="1" t="str">
        <f>"ind_"&amp;BX172&amp;" = xlsread('spillover_bajo_ingreso_"&amp;BX172&amp;".xlsx')"</f>
        <v>ind_100 = xlsread('spillover_bajo_ingreso_100.xlsx')</v>
      </c>
      <c r="CD174">
        <v>100</v>
      </c>
      <c r="CE174" s="1" t="str">
        <f>"ind_"&amp;CD172&amp;" = xlsread('spillover_densidad_"&amp;CD172&amp;".xlsx')"</f>
        <v>ind_100 = xlsread('spillover_densidad_100.xlsx')</v>
      </c>
      <c r="CJ174">
        <v>100</v>
      </c>
      <c r="CK174" s="1" t="str">
        <f>"ind_"&amp;CJ172&amp;" = xlsread('spillover_tiempo_cs_"&amp;CJ172&amp;".xlsx')"</f>
        <v>ind_100 = xlsread('spillover_tiempo_cs_100.xlsx')</v>
      </c>
      <c r="CQ174">
        <v>100</v>
      </c>
      <c r="CR174" t="s">
        <v>384</v>
      </c>
      <c r="CV174">
        <v>100</v>
      </c>
      <c r="CW174" t="s">
        <v>385</v>
      </c>
      <c r="DA174">
        <v>100</v>
      </c>
      <c r="DB174" t="s">
        <v>386</v>
      </c>
      <c r="DF174">
        <v>100</v>
      </c>
      <c r="DG174" t="s">
        <v>387</v>
      </c>
      <c r="EA174">
        <v>76</v>
      </c>
      <c r="EB174" s="1" t="str">
        <f>"alpha_hat_"&amp;EA174&amp;" = A_"&amp;EA174&amp;"*gamma_hat_"&amp;EA174&amp;";"</f>
        <v>alpha_hat_76 = A_76*gamma_hat_76;</v>
      </c>
      <c r="EZ174" s="1" t="str">
        <f>"xlswrite('G:\Mi unidad\1. PROYECTOS TELLO 2022\SCM SPILL OVERS\outputs\pobreza\distancia_centro_salud\1%\simulacion_2\observado_outputs.xlsx',tratado_"&amp;$A56&amp;","&amp;$A56&amp;")"</f>
        <v>xlswrite('G:\Mi unidad\1. PROYECTOS TELLO 2022\SCM SPILL OVERS\outputs\pobreza\distancia_centro_salud\1%\simulacion_2\observado_outputs.xlsx',tratado_157,157)</v>
      </c>
      <c r="FG174" s="1" t="str">
        <f>"xlswrite('G:\Mi unidad\1. PROYECTOS TELLO 2022\SCM SPILL OVERS\outputs\pobreza\informalidad\1%\simulacion_2\observado_outputs.xlsx',tratado_"&amp;$A56&amp;","&amp;$A56&amp;")"</f>
        <v>xlswrite('G:\Mi unidad\1. PROYECTOS TELLO 2022\SCM SPILL OVERS\outputs\pobreza\informalidad\1%\simulacion_2\observado_outputs.xlsx',tratado_157,157)</v>
      </c>
      <c r="FM174" s="1" t="str">
        <f>"xlswrite('G:\Mi unidad\1. PROYECTOS TELLO 2022\SCM SPILL OVERS\outputs\pobreza\densidad\1%\simulacion_2\observado_outputs.xlsx',tratado_"&amp;$A56&amp;","&amp;$A56&amp;")"</f>
        <v>xlswrite('G:\Mi unidad\1. PROYECTOS TELLO 2022\SCM SPILL OVERS\outputs\pobreza\densidad\1%\simulacion_2\observado_outputs.xlsx',tratado_157,157)</v>
      </c>
      <c r="FT174" s="1" t="str">
        <f>"xlswrite('G:\Mi unidad\1. PROYECTOS TELLO 2022\SCM SPILL OVERS\outputs\pobreza\bajo_niv_educ\1%\simulacion_2\observado_outputs.xlsx',tratado_"&amp;$A56&amp;","&amp;$A56&amp;")"</f>
        <v>xlswrite('G:\Mi unidad\1. PROYECTOS TELLO 2022\SCM SPILL OVERS\outputs\pobreza\bajo_niv_educ\1%\simulacion_2\observado_outputs.xlsx',tratado_157,157)</v>
      </c>
      <c r="FZ174" s="1" t="str">
        <f>"xlswrite('G:\Mi unidad\1. PROYECTOS TELLO 2022\SCM SPILL OVERS\outputs\pobreza\bajo_ingreso\1%\simulacion_2\observado_outputs.xlsx',tratado_"&amp;$A56&amp;","&amp;$A56&amp;")"</f>
        <v>xlswrite('G:\Mi unidad\1. PROYECTOS TELLO 2022\SCM SPILL OVERS\outputs\pobreza\bajo_ingreso\1%\simulacion_2\observado_outputs.xlsx',tratado_157,157)</v>
      </c>
      <c r="GF174" s="1" t="str">
        <f>"xlswrite('G:\Mi unidad\1. PROYECTOS TELLO 2022\SCM SPILL OVERS\outputs\pobreza\densidad_g\1%\simulacion_2\observado_outputs.xlsx',tratado_"&amp;$A56&amp;","&amp;$A56&amp;")"</f>
        <v>xlswrite('G:\Mi unidad\1. PROYECTOS TELLO 2022\SCM SPILL OVERS\outputs\pobreza\densidad_g\1%\simulacion_2\observado_outputs.xlsx',tratado_157,157)</v>
      </c>
      <c r="GN174" s="1" t="str">
        <f>"xlswrite('G:\Mi unidad\1. PROYECTOS TELLO 2022\SCM SPILL OVERS\outputs\pobreza\alimentos\1%\simulacion_2\observado_outputs.xlsx',tratado_"&amp;$A56&amp;","&amp;$A56&amp;");"</f>
        <v>xlswrite('G:\Mi unidad\1. PROYECTOS TELLO 2022\SCM SPILL OVERS\outputs\pobreza\alimentos\1%\simulacion_2\observado_outputs.xlsx',tratado_157,157);</v>
      </c>
      <c r="GU174" s="1" t="str">
        <f>"xlswrite('G:\Mi unidad\1. PROYECTOS TELLO 2022\SCM SPILL OVERS\outputs\pobreza\jefe_hogar\1%\simulacion_2\observado_outputs.xlsx',tratado_"&amp;$A56&amp;","&amp;$A56&amp;");"</f>
        <v>xlswrite('G:\Mi unidad\1. PROYECTOS TELLO 2022\SCM SPILL OVERS\outputs\pobreza\jefe_hogar\1%\simulacion_2\observado_outputs.xlsx',tratado_157,157);</v>
      </c>
      <c r="HA174" s="1" t="str">
        <f>"xlswrite('G:\Mi unidad\1. PROYECTOS TELLO 2022\SCM SPILL OVERS\outputs\pobreza\mujeres\1%\simulacion_2\observado_outputs.xlsx',tratado_"&amp;$A56&amp;","&amp;$A56&amp;");"</f>
        <v>xlswrite('G:\Mi unidad\1. PROYECTOS TELLO 2022\SCM SPILL OVERS\outputs\pobreza\mujeres\1%\simulacion_2\observado_outputs.xlsx',tratado_157,157);</v>
      </c>
      <c r="HG174" s="1" t="str">
        <f>"xlswrite('G:\Mi unidad\1. PROYECTOS TELLO 2022\SCM SPILL OVERS\outputs\pobreza\criminalidad\1%\simulacion_2\observado_outputs.xlsx',tratado_"&amp;$A56&amp;","&amp;$A56&amp;");"</f>
        <v>xlswrite('G:\Mi unidad\1. PROYECTOS TELLO 2022\SCM SPILL OVERS\outputs\pobreza\criminalidad\1%\simulacion_2\observado_outputs.xlsx',tratado_157,157);</v>
      </c>
      <c r="HN174">
        <v>71</v>
      </c>
      <c r="HO174" t="str">
        <f>"p_value_vec_"&amp;HN174&amp;" = zeros(1,S);"</f>
        <v>p_value_vec_71 = zeros(1,S);</v>
      </c>
      <c r="HU174">
        <v>87</v>
      </c>
      <c r="HV174" t="s">
        <v>37</v>
      </c>
      <c r="IB174">
        <v>100</v>
      </c>
      <c r="IC174" t="str">
        <f>"xlswrite('G:\Mi unidad\1. PROYECTOS TELLO 2022\SCM SPILL OVERS\outputs\pobreza\bajo_niv_educ\1%\simulacion_2\output_tests.xlsx',p_value_vec_"&amp;IB174&amp;"','p_value_vec_"&amp;IB174&amp;"');"</f>
        <v>xlswrite('G:\Mi unidad\1. PROYECTOS TELLO 2022\SCM SPILL OVERS\outputs\pobreza\bajo_niv_educ\1%\simulacion_2\output_tests.xlsx',p_value_vec_100','p_value_vec_100');</v>
      </c>
      <c r="IP174">
        <v>100</v>
      </c>
      <c r="IQ174" t="str">
        <f>"xlswrite('G:\Mi unidad\1. PROYECTOS TELLO 2022\SCM SPILL OVERS\outputs\pobreza\bajo_ingreso\1%\simulacion_2\output_tests.xlsx',p_value_vec_"&amp;IP174&amp;"','p_value_vec_"&amp;IP174&amp;"');"</f>
        <v>xlswrite('G:\Mi unidad\1. PROYECTOS TELLO 2022\SCM SPILL OVERS\outputs\pobreza\bajo_ingreso\1%\simulacion_2\output_tests.xlsx',p_value_vec_100','p_value_vec_100');</v>
      </c>
      <c r="JB174">
        <v>100</v>
      </c>
      <c r="JC174" t="str">
        <f>"xlswrite('G:\Mi unidad\1. PROYECTOS TELLO 2022\SCM SPILL OVERS\outputs\pobreza\densidad\1%\simulacion_2\output_tests.xlsx',p_value_vec_"&amp;JB174&amp;"','p_value_vec_"&amp;JB174&amp;"');"</f>
        <v>xlswrite('G:\Mi unidad\1. PROYECTOS TELLO 2022\SCM SPILL OVERS\outputs\pobreza\densidad\1%\simulacion_2\output_tests.xlsx',p_value_vec_100','p_value_vec_100');</v>
      </c>
      <c r="JN174">
        <v>100</v>
      </c>
      <c r="JO174" t="str">
        <f>"xlswrite('G:\Mi unidad\1. PROYECTOS TELLO 2022\SCM SPILL OVERS\outputs\pobreza\densidad_g\1%\simulacion_2\output_tests.xlsx',p_value_vec_"&amp;JN174&amp;"','p_value_vec_"&amp;JN174&amp;"');"</f>
        <v>xlswrite('G:\Mi unidad\1. PROYECTOS TELLO 2022\SCM SPILL OVERS\outputs\pobreza\densidad_g\1%\simulacion_2\output_tests.xlsx',p_value_vec_100','p_value_vec_100');</v>
      </c>
      <c r="JZ174">
        <v>100</v>
      </c>
      <c r="KA174" t="str">
        <f>"xlswrite('G:\Mi unidad\1. PROYECTOS TELLO 2022\SCM SPILL OVERS\outputs\pobreza\distancia_centro_salud\1%\simulacion_2\output_tests.xlsx',p_value_vec_"&amp;JZ174&amp;"','p_value_vec_"&amp;JZ174&amp;"');"</f>
        <v>xlswrite('G:\Mi unidad\1. PROYECTOS TELLO 2022\SCM SPILL OVERS\outputs\pobreza\distancia_centro_salud\1%\simulacion_2\output_tests.xlsx',p_value_vec_100','p_value_vec_100');</v>
      </c>
      <c r="KM174">
        <v>100</v>
      </c>
      <c r="KN174" t="str">
        <f>"xlswrite('G:\Mi unidad\1. PROYECTOS TELLO 2022\SCM SPILL OVERS\outputs\pobreza\informalidad\1%\simulacion_2\output_tests.xlsx',p_value_vec_"&amp;KM174&amp;"','p_value_vec_"&amp;KM174&amp;"');"</f>
        <v>xlswrite('G:\Mi unidad\1. PROYECTOS TELLO 2022\SCM SPILL OVERS\outputs\pobreza\informalidad\1%\simulacion_2\output_tests.xlsx',p_value_vec_100','p_value_vec_100');</v>
      </c>
      <c r="KZ174">
        <v>100</v>
      </c>
      <c r="LA174" t="str">
        <f>"xlswrite('G:\Mi unidad\1. PROYECTOS TELLO 2022\SCM SPILL OVERS\outputs\pobreza\alimentos\1%\simulacion_2\output_tests.xlsx',p_value_vec_"&amp;KZ174&amp;"','p_value_vec_"&amp;KZ174&amp;"');"</f>
        <v>xlswrite('G:\Mi unidad\1. PROYECTOS TELLO 2022\SCM SPILL OVERS\outputs\pobreza\alimentos\1%\simulacion_2\output_tests.xlsx',p_value_vec_100','p_value_vec_100');</v>
      </c>
      <c r="LG174">
        <v>100</v>
      </c>
      <c r="LH174" t="str">
        <f>"xlswrite('G:\Mi unidad\1. PROYECTOS TELLO 2022\SCM SPILL OVERS\outputs\pobreza\jefe_hogar\1%\simulacion_2\output_tests.xlsx',p_value_vec_"&amp;LG174&amp;"','p_value_vec_"&amp;LG174&amp;"');"</f>
        <v>xlswrite('G:\Mi unidad\1. PROYECTOS TELLO 2022\SCM SPILL OVERS\outputs\pobreza\jefe_hogar\1%\simulacion_2\output_tests.xlsx',p_value_vec_100','p_value_vec_100');</v>
      </c>
      <c r="LN174">
        <v>100</v>
      </c>
      <c r="LO174" t="str">
        <f>"xlswrite('G:\Mi unidad\1. PROYECTOS TELLO 2022\SCM SPILL OVERS\outputs\pobreza\mujeres\1%\simulacion_2\output_tests.xlsx',p_value_vec_"&amp;LN174&amp;"','p_value_vec_"&amp;LN174&amp;"');"</f>
        <v>xlswrite('G:\Mi unidad\1. PROYECTOS TELLO 2022\SCM SPILL OVERS\outputs\pobreza\mujeres\1%\simulacion_2\output_tests.xlsx',p_value_vec_100','p_value_vec_100');</v>
      </c>
      <c r="LZ174">
        <v>100</v>
      </c>
      <c r="MA174" t="str">
        <f>"xlswrite('G:\Mi unidad\1. PROYECTOS TELLO 2022\SCM SPILL OVERS\outputs\pobreza\criminalidad\1%\simulacion_2\output_tests.xlsx',p_value_vec_"&amp;LZ174&amp;"','p_value_vec_"&amp;LZ174&amp;"');"</f>
        <v>xlswrite('G:\Mi unidad\1. PROYECTOS TELLO 2022\SCM SPILL OVERS\outputs\pobreza\criminalidad\1%\simulacion_2\output_tests.xlsx',p_value_vec_100','p_value_vec_100');</v>
      </c>
    </row>
    <row r="175" spans="64:339" x14ac:dyDescent="0.3">
      <c r="BL175">
        <v>100</v>
      </c>
      <c r="BR175">
        <v>100</v>
      </c>
      <c r="BS175" s="1" t="str">
        <f>"A_"&amp;BR172&amp;" = eye(N);"</f>
        <v>A_100 = eye(N);</v>
      </c>
      <c r="BX175">
        <v>100</v>
      </c>
      <c r="BY175" s="1" t="str">
        <f>"A_"&amp;BX172&amp;" = eye(N);"</f>
        <v>A_100 = eye(N);</v>
      </c>
      <c r="CD175">
        <v>100</v>
      </c>
      <c r="CE175" s="1" t="str">
        <f>"A_"&amp;CD172&amp;" = eye(N);"</f>
        <v>A_100 = eye(N);</v>
      </c>
      <c r="CJ175">
        <v>100</v>
      </c>
      <c r="CK175" s="1" t="str">
        <f>"A_"&amp;CJ172&amp;" = eye(N);"</f>
        <v>A_100 = eye(N);</v>
      </c>
      <c r="CQ175">
        <v>100</v>
      </c>
      <c r="CR175" t="s">
        <v>388</v>
      </c>
      <c r="CV175">
        <v>100</v>
      </c>
      <c r="CW175" t="s">
        <v>388</v>
      </c>
      <c r="DA175">
        <v>100</v>
      </c>
      <c r="DB175" t="s">
        <v>388</v>
      </c>
      <c r="DF175">
        <v>100</v>
      </c>
      <c r="DG175" t="s">
        <v>388</v>
      </c>
      <c r="EA175">
        <v>76</v>
      </c>
      <c r="EB175" s="1" t="str">
        <f>"alpha1_hat_vec_"&amp;EA175&amp;"(s) = alpha_hat_"&amp;EA175&amp;"(1);"</f>
        <v>alpha1_hat_vec_76(s) = alpha_hat_76(1);</v>
      </c>
      <c r="EZ175" s="1" t="str">
        <f>"xlswrite('G:\Mi unidad\1. PROYECTOS TELLO 2022\SCM SPILL OVERS\outputs\pobreza\distancia_centro_salud\1%\simulacion_2\observado_outputs.xlsx',tratado_"&amp;$A57&amp;","&amp;$A57&amp;")"</f>
        <v>xlswrite('G:\Mi unidad\1. PROYECTOS TELLO 2022\SCM SPILL OVERS\outputs\pobreza\distancia_centro_salud\1%\simulacion_2\observado_outputs.xlsx',tratado_158,158)</v>
      </c>
      <c r="FG175" s="1" t="str">
        <f>"xlswrite('G:\Mi unidad\1. PROYECTOS TELLO 2022\SCM SPILL OVERS\outputs\pobreza\informalidad\1%\simulacion_2\observado_outputs.xlsx',tratado_"&amp;$A57&amp;","&amp;$A57&amp;")"</f>
        <v>xlswrite('G:\Mi unidad\1. PROYECTOS TELLO 2022\SCM SPILL OVERS\outputs\pobreza\informalidad\1%\simulacion_2\observado_outputs.xlsx',tratado_158,158)</v>
      </c>
      <c r="FM175" s="1" t="str">
        <f>"xlswrite('G:\Mi unidad\1. PROYECTOS TELLO 2022\SCM SPILL OVERS\outputs\pobreza\densidad\1%\simulacion_2\observado_outputs.xlsx',tratado_"&amp;$A57&amp;","&amp;$A57&amp;")"</f>
        <v>xlswrite('G:\Mi unidad\1. PROYECTOS TELLO 2022\SCM SPILL OVERS\outputs\pobreza\densidad\1%\simulacion_2\observado_outputs.xlsx',tratado_158,158)</v>
      </c>
      <c r="FT175" s="1" t="str">
        <f>"xlswrite('G:\Mi unidad\1. PROYECTOS TELLO 2022\SCM SPILL OVERS\outputs\pobreza\bajo_niv_educ\1%\simulacion_2\observado_outputs.xlsx',tratado_"&amp;$A57&amp;","&amp;$A57&amp;")"</f>
        <v>xlswrite('G:\Mi unidad\1. PROYECTOS TELLO 2022\SCM SPILL OVERS\outputs\pobreza\bajo_niv_educ\1%\simulacion_2\observado_outputs.xlsx',tratado_158,158)</v>
      </c>
      <c r="FZ175" s="1" t="str">
        <f>"xlswrite('G:\Mi unidad\1. PROYECTOS TELLO 2022\SCM SPILL OVERS\outputs\pobreza\bajo_ingreso\1%\simulacion_2\observado_outputs.xlsx',tratado_"&amp;$A57&amp;","&amp;$A57&amp;")"</f>
        <v>xlswrite('G:\Mi unidad\1. PROYECTOS TELLO 2022\SCM SPILL OVERS\outputs\pobreza\bajo_ingreso\1%\simulacion_2\observado_outputs.xlsx',tratado_158,158)</v>
      </c>
      <c r="GF175" s="1" t="str">
        <f>"xlswrite('G:\Mi unidad\1. PROYECTOS TELLO 2022\SCM SPILL OVERS\outputs\pobreza\densidad_g\1%\simulacion_2\observado_outputs.xlsx',tratado_"&amp;$A57&amp;","&amp;$A57&amp;")"</f>
        <v>xlswrite('G:\Mi unidad\1. PROYECTOS TELLO 2022\SCM SPILL OVERS\outputs\pobreza\densidad_g\1%\simulacion_2\observado_outputs.xlsx',tratado_158,158)</v>
      </c>
      <c r="GN175" s="1" t="str">
        <f>"xlswrite('G:\Mi unidad\1. PROYECTOS TELLO 2022\SCM SPILL OVERS\outputs\pobreza\alimentos\1%\simulacion_2\observado_outputs.xlsx',tratado_"&amp;$A57&amp;","&amp;$A57&amp;");"</f>
        <v>xlswrite('G:\Mi unidad\1. PROYECTOS TELLO 2022\SCM SPILL OVERS\outputs\pobreza\alimentos\1%\simulacion_2\observado_outputs.xlsx',tratado_158,158);</v>
      </c>
      <c r="GU175" s="1" t="str">
        <f>"xlswrite('G:\Mi unidad\1. PROYECTOS TELLO 2022\SCM SPILL OVERS\outputs\pobreza\jefe_hogar\1%\simulacion_2\observado_outputs.xlsx',tratado_"&amp;$A57&amp;","&amp;$A57&amp;");"</f>
        <v>xlswrite('G:\Mi unidad\1. PROYECTOS TELLO 2022\SCM SPILL OVERS\outputs\pobreza\jefe_hogar\1%\simulacion_2\observado_outputs.xlsx',tratado_158,158);</v>
      </c>
      <c r="HA175" s="1" t="str">
        <f>"xlswrite('G:\Mi unidad\1. PROYECTOS TELLO 2022\SCM SPILL OVERS\outputs\pobreza\mujeres\1%\simulacion_2\observado_outputs.xlsx',tratado_"&amp;$A57&amp;","&amp;$A57&amp;");"</f>
        <v>xlswrite('G:\Mi unidad\1. PROYECTOS TELLO 2022\SCM SPILL OVERS\outputs\pobreza\mujeres\1%\simulacion_2\observado_outputs.xlsx',tratado_158,158);</v>
      </c>
      <c r="HG175" s="1" t="str">
        <f>"xlswrite('G:\Mi unidad\1. PROYECTOS TELLO 2022\SCM SPILL OVERS\outputs\pobreza\criminalidad\1%\simulacion_2\observado_outputs.xlsx',tratado_"&amp;$A57&amp;","&amp;$A57&amp;");"</f>
        <v>xlswrite('G:\Mi unidad\1. PROYECTOS TELLO 2022\SCM SPILL OVERS\outputs\pobreza\criminalidad\1%\simulacion_2\observado_outputs.xlsx',tratado_158,158);</v>
      </c>
      <c r="HN175">
        <v>71</v>
      </c>
      <c r="HO175" t="str">
        <f>"lb_vec_"&amp;HN175&amp;" = zeros(1,S);"</f>
        <v>lb_vec_71 = zeros(1,S);</v>
      </c>
      <c r="HU175">
        <v>87</v>
      </c>
      <c r="HV175" t="str">
        <f>"    spillover_test_"&amp;HU175&amp;"(s) = sp_andrews(Y_pre_"&amp;HU175&amp;",pobreza_"&amp;HU175&amp;"(:,T+s),A_"&amp;HU175&amp;",C,d,alpha_sig);"</f>
        <v xml:space="preserve">    spillover_test_87(s) = sp_andrews(Y_pre_87,pobreza_87(:,T+s),A_87,C,d,alpha_sig);</v>
      </c>
      <c r="IB175">
        <v>100</v>
      </c>
      <c r="IC175" t="str">
        <f>"xlswrite('G:\Mi unidad\1. PROYECTOS TELLO 2022\SCM SPILL OVERS\outputs\pobreza\bajo_niv_educ\1%\simulacion_2\output_tests.xlsx',alpha1_hat_vec_"&amp;IB175&amp;"','alpha1_hat_vec_"&amp;IB175&amp;"');"</f>
        <v>xlswrite('G:\Mi unidad\1. PROYECTOS TELLO 2022\SCM SPILL OVERS\outputs\pobreza\bajo_niv_educ\1%\simulacion_2\output_tests.xlsx',alpha1_hat_vec_100','alpha1_hat_vec_100');</v>
      </c>
      <c r="IP175">
        <v>100</v>
      </c>
      <c r="IQ175" t="str">
        <f>"xlswrite('G:\Mi unidad\1. PROYECTOS TELLO 2022\SCM SPILL OVERS\outputs\pobreza\bajo_ingreso\1%\simulacion_2\output_tests.xlsx',alpha1_hat_vec_"&amp;IP175&amp;"','alpha1_hat_vec_"&amp;IP175&amp;"');"</f>
        <v>xlswrite('G:\Mi unidad\1. PROYECTOS TELLO 2022\SCM SPILL OVERS\outputs\pobreza\bajo_ingreso\1%\simulacion_2\output_tests.xlsx',alpha1_hat_vec_100','alpha1_hat_vec_100');</v>
      </c>
      <c r="JB175">
        <v>100</v>
      </c>
      <c r="JC175" t="str">
        <f>"xlswrite('G:\Mi unidad\1. PROYECTOS TELLO 2022\SCM SPILL OVERS\outputs\pobreza\densidad\1%\simulacion_2\output_tests.xlsx',alpha1_hat_vec_"&amp;JB175&amp;"','alpha1_hat_vec_"&amp;JB175&amp;"');"</f>
        <v>xlswrite('G:\Mi unidad\1. PROYECTOS TELLO 2022\SCM SPILL OVERS\outputs\pobreza\densidad\1%\simulacion_2\output_tests.xlsx',alpha1_hat_vec_100','alpha1_hat_vec_100');</v>
      </c>
      <c r="JN175">
        <v>100</v>
      </c>
      <c r="JO175" t="str">
        <f>"xlswrite('G:\Mi unidad\1. PROYECTOS TELLO 2022\SCM SPILL OVERS\outputs\pobreza\densidad_g\1%\simulacion_2\output_tests.xlsx',alpha1_hat_vec_"&amp;JN175&amp;"','alpha1_hat_vec_"&amp;JN175&amp;"');"</f>
        <v>xlswrite('G:\Mi unidad\1. PROYECTOS TELLO 2022\SCM SPILL OVERS\outputs\pobreza\densidad_g\1%\simulacion_2\output_tests.xlsx',alpha1_hat_vec_100','alpha1_hat_vec_100');</v>
      </c>
      <c r="JZ175">
        <v>100</v>
      </c>
      <c r="KA175" t="str">
        <f>"xlswrite('G:\Mi unidad\1. PROYECTOS TELLO 2022\SCM SPILL OVERS\outputs\pobreza\distancia_centro_salud\1%\simulacion_2\output_tests.xlsx',alpha1_hat_vec_"&amp;JZ175&amp;"','alpha1_hat_vec_"&amp;JZ175&amp;"');"</f>
        <v>xlswrite('G:\Mi unidad\1. PROYECTOS TELLO 2022\SCM SPILL OVERS\outputs\pobreza\distancia_centro_salud\1%\simulacion_2\output_tests.xlsx',alpha1_hat_vec_100','alpha1_hat_vec_100');</v>
      </c>
      <c r="KM175">
        <v>100</v>
      </c>
      <c r="KN175" t="str">
        <f>"xlswrite('G:\Mi unidad\1. PROYECTOS TELLO 2022\SCM SPILL OVERS\outputs\pobreza\informalidad\1%\simulacion_2\output_tests.xlsx',alpha1_hat_vec_"&amp;KM175&amp;"','alpha1_hat_vec_"&amp;KM175&amp;"');"</f>
        <v>xlswrite('G:\Mi unidad\1. PROYECTOS TELLO 2022\SCM SPILL OVERS\outputs\pobreza\informalidad\1%\simulacion_2\output_tests.xlsx',alpha1_hat_vec_100','alpha1_hat_vec_100');</v>
      </c>
      <c r="KZ175">
        <v>100</v>
      </c>
      <c r="LA175" t="str">
        <f>"xlswrite('G:\Mi unidad\1. PROYECTOS TELLO 2022\SCM SPILL OVERS\outputs\pobreza\alimentos\1%\simulacion_2\output_tests.xlsx',alpha1_hat_vec_"&amp;KZ175&amp;"','alpha1_hat_vec_"&amp;KZ175&amp;"');"</f>
        <v>xlswrite('G:\Mi unidad\1. PROYECTOS TELLO 2022\SCM SPILL OVERS\outputs\pobreza\alimentos\1%\simulacion_2\output_tests.xlsx',alpha1_hat_vec_100','alpha1_hat_vec_100');</v>
      </c>
      <c r="LG175">
        <v>100</v>
      </c>
      <c r="LH175" t="str">
        <f>"xlswrite('G:\Mi unidad\1. PROYECTOS TELLO 2022\SCM SPILL OVERS\outputs\pobreza\jefe_hogar\1%\simulacion_2\output_tests.xlsx',alpha1_hat_vec_"&amp;LG175&amp;"','alpha1_hat_vec_"&amp;LG175&amp;"');"</f>
        <v>xlswrite('G:\Mi unidad\1. PROYECTOS TELLO 2022\SCM SPILL OVERS\outputs\pobreza\jefe_hogar\1%\simulacion_2\output_tests.xlsx',alpha1_hat_vec_100','alpha1_hat_vec_100');</v>
      </c>
      <c r="LN175">
        <v>100</v>
      </c>
      <c r="LO175" t="str">
        <f>"xlswrite('G:\Mi unidad\1. PROYECTOS TELLO 2022\SCM SPILL OVERS\outputs\pobreza\mujeres\1%\simulacion_2\output_tests.xlsx',alpha1_hat_vec_"&amp;LN175&amp;"','alpha1_hat_vec_"&amp;LN175&amp;"');"</f>
        <v>xlswrite('G:\Mi unidad\1. PROYECTOS TELLO 2022\SCM SPILL OVERS\outputs\pobreza\mujeres\1%\simulacion_2\output_tests.xlsx',alpha1_hat_vec_100','alpha1_hat_vec_100');</v>
      </c>
      <c r="LZ175">
        <v>100</v>
      </c>
      <c r="MA175" t="str">
        <f>"xlswrite('G:\Mi unidad\1. PROYECTOS TELLO 2022\SCM SPILL OVERS\outputs\pobreza\criminalidad\1%\simulacion_2\output_tests.xlsx',alpha1_hat_vec_"&amp;LZ175&amp;"','alpha1_hat_vec_"&amp;LZ175&amp;"');"</f>
        <v>xlswrite('G:\Mi unidad\1. PROYECTOS TELLO 2022\SCM SPILL OVERS\outputs\pobreza\criminalidad\1%\simulacion_2\output_tests.xlsx',alpha1_hat_vec_100','alpha1_hat_vec_100');</v>
      </c>
    </row>
    <row r="176" spans="64:339" x14ac:dyDescent="0.3">
      <c r="BL176">
        <v>100</v>
      </c>
      <c r="BR176">
        <v>100</v>
      </c>
      <c r="BS176" s="1" t="str">
        <f>"A_"&amp;BR172&amp;"(:,ind_"&amp;BR172&amp;" == 0) = [];"</f>
        <v>A_100(:,ind_100 == 0) = [];</v>
      </c>
      <c r="BX176">
        <v>100</v>
      </c>
      <c r="BY176" s="1" t="str">
        <f>"A_"&amp;BX172&amp;"(:,ind_"&amp;BX172&amp;" == 0) = [];"</f>
        <v>A_100(:,ind_100 == 0) = [];</v>
      </c>
      <c r="CD176">
        <v>100</v>
      </c>
      <c r="CE176" s="1" t="str">
        <f>"A_"&amp;CD172&amp;"(:,ind_"&amp;CD172&amp;" == 0) = [];"</f>
        <v>A_100(:,ind_100 == 0) = [];</v>
      </c>
      <c r="CJ176">
        <v>100</v>
      </c>
      <c r="CK176" s="1" t="str">
        <f>"A_"&amp;CJ172&amp;"(:,ind_"&amp;CJ172&amp;" == 0) = [];"</f>
        <v>A_100(:,ind_100 == 0) = [];</v>
      </c>
      <c r="CQ176">
        <v>100</v>
      </c>
      <c r="CR176" t="s">
        <v>389</v>
      </c>
      <c r="CV176">
        <v>100</v>
      </c>
      <c r="CW176" t="s">
        <v>389</v>
      </c>
      <c r="DA176">
        <v>100</v>
      </c>
      <c r="DB176" t="s">
        <v>389</v>
      </c>
      <c r="DF176">
        <v>100</v>
      </c>
      <c r="DG176" t="s">
        <v>389</v>
      </c>
      <c r="EA176">
        <v>76</v>
      </c>
      <c r="EB176" s="1" t="str">
        <f>"synthetic_control_sp_"&amp;EA176&amp;"(T+s) = Y_"&amp;EA176&amp;"(1,T+s)-alpha1_hat_vec_"&amp;EA176&amp;"(s);"</f>
        <v>synthetic_control_sp_76(T+s) = Y_76(1,T+s)-alpha1_hat_vec_76(s);</v>
      </c>
      <c r="EZ176" s="1" t="str">
        <f>"xlswrite('G:\Mi unidad\1. PROYECTOS TELLO 2022\SCM SPILL OVERS\outputs\pobreza\distancia_centro_salud\1%\simulacion_2\observado_outputs.xlsx',tratado_"&amp;$A58&amp;","&amp;$A58&amp;")"</f>
        <v>xlswrite('G:\Mi unidad\1. PROYECTOS TELLO 2022\SCM SPILL OVERS\outputs\pobreza\distancia_centro_salud\1%\simulacion_2\observado_outputs.xlsx',tratado_159,159)</v>
      </c>
      <c r="FG176" s="1" t="str">
        <f>"xlswrite('G:\Mi unidad\1. PROYECTOS TELLO 2022\SCM SPILL OVERS\outputs\pobreza\informalidad\1%\simulacion_2\observado_outputs.xlsx',tratado_"&amp;$A58&amp;","&amp;$A58&amp;")"</f>
        <v>xlswrite('G:\Mi unidad\1. PROYECTOS TELLO 2022\SCM SPILL OVERS\outputs\pobreza\informalidad\1%\simulacion_2\observado_outputs.xlsx',tratado_159,159)</v>
      </c>
      <c r="FM176" s="1" t="str">
        <f>"xlswrite('G:\Mi unidad\1. PROYECTOS TELLO 2022\SCM SPILL OVERS\outputs\pobreza\densidad\1%\simulacion_2\observado_outputs.xlsx',tratado_"&amp;$A58&amp;","&amp;$A58&amp;")"</f>
        <v>xlswrite('G:\Mi unidad\1. PROYECTOS TELLO 2022\SCM SPILL OVERS\outputs\pobreza\densidad\1%\simulacion_2\observado_outputs.xlsx',tratado_159,159)</v>
      </c>
      <c r="FT176" s="1" t="str">
        <f>"xlswrite('G:\Mi unidad\1. PROYECTOS TELLO 2022\SCM SPILL OVERS\outputs\pobreza\bajo_niv_educ\1%\simulacion_2\observado_outputs.xlsx',tratado_"&amp;$A58&amp;","&amp;$A58&amp;")"</f>
        <v>xlswrite('G:\Mi unidad\1. PROYECTOS TELLO 2022\SCM SPILL OVERS\outputs\pobreza\bajo_niv_educ\1%\simulacion_2\observado_outputs.xlsx',tratado_159,159)</v>
      </c>
      <c r="FZ176" s="1" t="str">
        <f>"xlswrite('G:\Mi unidad\1. PROYECTOS TELLO 2022\SCM SPILL OVERS\outputs\pobreza\bajo_ingreso\1%\simulacion_2\observado_outputs.xlsx',tratado_"&amp;$A58&amp;","&amp;$A58&amp;")"</f>
        <v>xlswrite('G:\Mi unidad\1. PROYECTOS TELLO 2022\SCM SPILL OVERS\outputs\pobreza\bajo_ingreso\1%\simulacion_2\observado_outputs.xlsx',tratado_159,159)</v>
      </c>
      <c r="GF176" s="1" t="str">
        <f>"xlswrite('G:\Mi unidad\1. PROYECTOS TELLO 2022\SCM SPILL OVERS\outputs\pobreza\densidad_g\1%\simulacion_2\observado_outputs.xlsx',tratado_"&amp;$A58&amp;","&amp;$A58&amp;")"</f>
        <v>xlswrite('G:\Mi unidad\1. PROYECTOS TELLO 2022\SCM SPILL OVERS\outputs\pobreza\densidad_g\1%\simulacion_2\observado_outputs.xlsx',tratado_159,159)</v>
      </c>
      <c r="GN176" s="1" t="str">
        <f>"xlswrite('G:\Mi unidad\1. PROYECTOS TELLO 2022\SCM SPILL OVERS\outputs\pobreza\alimentos\1%\simulacion_2\observado_outputs.xlsx',tratado_"&amp;$A58&amp;","&amp;$A58&amp;");"</f>
        <v>xlswrite('G:\Mi unidad\1. PROYECTOS TELLO 2022\SCM SPILL OVERS\outputs\pobreza\alimentos\1%\simulacion_2\observado_outputs.xlsx',tratado_159,159);</v>
      </c>
      <c r="GU176" s="1" t="str">
        <f>"xlswrite('G:\Mi unidad\1. PROYECTOS TELLO 2022\SCM SPILL OVERS\outputs\pobreza\jefe_hogar\1%\simulacion_2\observado_outputs.xlsx',tratado_"&amp;$A58&amp;","&amp;$A58&amp;");"</f>
        <v>xlswrite('G:\Mi unidad\1. PROYECTOS TELLO 2022\SCM SPILL OVERS\outputs\pobreza\jefe_hogar\1%\simulacion_2\observado_outputs.xlsx',tratado_159,159);</v>
      </c>
      <c r="HA176" s="1" t="str">
        <f>"xlswrite('G:\Mi unidad\1. PROYECTOS TELLO 2022\SCM SPILL OVERS\outputs\pobreza\mujeres\1%\simulacion_2\observado_outputs.xlsx',tratado_"&amp;$A58&amp;","&amp;$A58&amp;");"</f>
        <v>xlswrite('G:\Mi unidad\1. PROYECTOS TELLO 2022\SCM SPILL OVERS\outputs\pobreza\mujeres\1%\simulacion_2\observado_outputs.xlsx',tratado_159,159);</v>
      </c>
      <c r="HG176" s="1" t="str">
        <f>"xlswrite('G:\Mi unidad\1. PROYECTOS TELLO 2022\SCM SPILL OVERS\outputs\pobreza\criminalidad\1%\simulacion_2\observado_outputs.xlsx',tratado_"&amp;$A58&amp;","&amp;$A58&amp;");"</f>
        <v>xlswrite('G:\Mi unidad\1. PROYECTOS TELLO 2022\SCM SPILL OVERS\outputs\pobreza\criminalidad\1%\simulacion_2\observado_outputs.xlsx',tratado_159,159);</v>
      </c>
      <c r="HN176">
        <v>71</v>
      </c>
      <c r="HO176" t="str">
        <f>"ub_vec_"&amp;HN176&amp;" = zeros(1,S);"</f>
        <v>ub_vec_71 = zeros(1,S);</v>
      </c>
      <c r="HU176">
        <v>87</v>
      </c>
      <c r="HV176" t="s">
        <v>18</v>
      </c>
      <c r="IB176">
        <v>100</v>
      </c>
      <c r="IC176" t="str">
        <f>"xlswrite('G:\Mi unidad\1. PROYECTOS TELLO 2022\SCM SPILL OVERS\outputs\pobreza\bajo_niv_educ\1%\simulacion_2\output_tests.xlsx',spillover_test_"&amp;IB176&amp;"','sp_test_"&amp;IB176&amp;"');"</f>
        <v>xlswrite('G:\Mi unidad\1. PROYECTOS TELLO 2022\SCM SPILL OVERS\outputs\pobreza\bajo_niv_educ\1%\simulacion_2\output_tests.xlsx',spillover_test_100','sp_test_100');</v>
      </c>
      <c r="IP176">
        <v>100</v>
      </c>
      <c r="IQ176" t="str">
        <f>"xlswrite('G:\Mi unidad\1. PROYECTOS TELLO 2022\SCM SPILL OVERS\outputs\pobreza\bajo_ingreso\1%\simulacion_2\output_tests.xlsx',spillover_test_"&amp;IP176&amp;"','sp_test_"&amp;IP176&amp;"');"</f>
        <v>xlswrite('G:\Mi unidad\1. PROYECTOS TELLO 2022\SCM SPILL OVERS\outputs\pobreza\bajo_ingreso\1%\simulacion_2\output_tests.xlsx',spillover_test_100','sp_test_100');</v>
      </c>
      <c r="JB176">
        <v>100</v>
      </c>
      <c r="JC176" t="str">
        <f>"xlswrite('G:\Mi unidad\1. PROYECTOS TELLO 2022\SCM SPILL OVERS\outputs\pobreza\densidad\1%\simulacion_2\output_tests.xlsx',spillover_test_"&amp;JB176&amp;"','sp_test_"&amp;JB176&amp;"');"</f>
        <v>xlswrite('G:\Mi unidad\1. PROYECTOS TELLO 2022\SCM SPILL OVERS\outputs\pobreza\densidad\1%\simulacion_2\output_tests.xlsx',spillover_test_100','sp_test_100');</v>
      </c>
      <c r="JN176">
        <v>100</v>
      </c>
      <c r="JO176" t="str">
        <f>"xlswrite('G:\Mi unidad\1. PROYECTOS TELLO 2022\SCM SPILL OVERS\outputs\pobreza\densidad_g\1%\simulacion_2\output_tests.xlsx',spillover_test_"&amp;JN176&amp;"','sp_test_"&amp;JN176&amp;"');"</f>
        <v>xlswrite('G:\Mi unidad\1. PROYECTOS TELLO 2022\SCM SPILL OVERS\outputs\pobreza\densidad_g\1%\simulacion_2\output_tests.xlsx',spillover_test_100','sp_test_100');</v>
      </c>
      <c r="JZ176">
        <v>100</v>
      </c>
      <c r="KA176" t="str">
        <f>"xlswrite('G:\Mi unidad\1. PROYECTOS TELLO 2022\SCM SPILL OVERS\outputs\pobreza\distancia_centro_salud\1%\simulacion_2\output_tests.xlsx',spillover_test_"&amp;JZ176&amp;"','sp_test_"&amp;JZ176&amp;"');"</f>
        <v>xlswrite('G:\Mi unidad\1. PROYECTOS TELLO 2022\SCM SPILL OVERS\outputs\pobreza\distancia_centro_salud\1%\simulacion_2\output_tests.xlsx',spillover_test_100','sp_test_100');</v>
      </c>
      <c r="KM176">
        <v>100</v>
      </c>
      <c r="KN176" t="str">
        <f>"xlswrite('G:\Mi unidad\1. PROYECTOS TELLO 2022\SCM SPILL OVERS\outputs\pobreza\informalidad\1%\simulacion_2\output_tests.xlsx',spillover_test_"&amp;KM176&amp;"','sp_test_"&amp;KM176&amp;"');"</f>
        <v>xlswrite('G:\Mi unidad\1. PROYECTOS TELLO 2022\SCM SPILL OVERS\outputs\pobreza\informalidad\1%\simulacion_2\output_tests.xlsx',spillover_test_100','sp_test_100');</v>
      </c>
      <c r="KZ176">
        <v>100</v>
      </c>
      <c r="LA176" t="str">
        <f>"xlswrite('G:\Mi unidad\1. PROYECTOS TELLO 2022\SCM SPILL OVERS\outputs\pobreza\alimentos\1%\simulacion_2\output_tests.xlsx',spillover_test_"&amp;KZ176&amp;"','sp_test_"&amp;KZ176&amp;"');"</f>
        <v>xlswrite('G:\Mi unidad\1. PROYECTOS TELLO 2022\SCM SPILL OVERS\outputs\pobreza\alimentos\1%\simulacion_2\output_tests.xlsx',spillover_test_100','sp_test_100');</v>
      </c>
      <c r="LG176">
        <v>100</v>
      </c>
      <c r="LH176" t="str">
        <f>"xlswrite('G:\Mi unidad\1. PROYECTOS TELLO 2022\SCM SPILL OVERS\outputs\pobreza\jefe_hogar\1%\simulacion_2\output_tests.xlsx',spillover_test_"&amp;LG176&amp;"','sp_test_"&amp;LG176&amp;"');"</f>
        <v>xlswrite('G:\Mi unidad\1. PROYECTOS TELLO 2022\SCM SPILL OVERS\outputs\pobreza\jefe_hogar\1%\simulacion_2\output_tests.xlsx',spillover_test_100','sp_test_100');</v>
      </c>
      <c r="LN176">
        <v>100</v>
      </c>
      <c r="LO176" t="str">
        <f>"xlswrite('G:\Mi unidad\1. PROYECTOS TELLO 2022\SCM SPILL OVERS\outputs\pobreza\mujeres\1%\simulacion_2\output_tests.xlsx',spillover_test_"&amp;LN176&amp;"','sp_test_"&amp;LN176&amp;"');"</f>
        <v>xlswrite('G:\Mi unidad\1. PROYECTOS TELLO 2022\SCM SPILL OVERS\outputs\pobreza\mujeres\1%\simulacion_2\output_tests.xlsx',spillover_test_100','sp_test_100');</v>
      </c>
      <c r="LZ176">
        <v>100</v>
      </c>
      <c r="MA176" t="str">
        <f>"xlswrite('G:\Mi unidad\1. PROYECTOS TELLO 2022\SCM SPILL OVERS\outputs\pobreza\criminalidad\1%\simulacion_2\output_tests.xlsx',spillover_test_"&amp;LZ176&amp;"','sp_test_"&amp;LZ176&amp;"');"</f>
        <v>xlswrite('G:\Mi unidad\1. PROYECTOS TELLO 2022\SCM SPILL OVERS\outputs\pobreza\criminalidad\1%\simulacion_2\output_tests.xlsx',spillover_test_100','sp_test_100');</v>
      </c>
    </row>
    <row r="177" spans="64:339" x14ac:dyDescent="0.3">
      <c r="BL177">
        <v>104</v>
      </c>
      <c r="BM177" s="1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390</v>
      </c>
      <c r="CV177">
        <v>104</v>
      </c>
      <c r="CW177" t="s">
        <v>391</v>
      </c>
      <c r="DA177">
        <v>104</v>
      </c>
      <c r="DB177" t="s">
        <v>391</v>
      </c>
      <c r="DF177">
        <v>104</v>
      </c>
      <c r="DG177" t="s">
        <v>391</v>
      </c>
      <c r="EA177">
        <v>76</v>
      </c>
      <c r="EB177" s="3" t="s">
        <v>18</v>
      </c>
      <c r="EZ177" s="1" t="str">
        <f>"xlswrite('G:\Mi unidad\1. PROYECTOS TELLO 2022\SCM SPILL OVERS\outputs\pobreza\distancia_centro_salud\1%\simulacion_2\observado_outputs.xlsx',tratado_"&amp;$A59&amp;","&amp;$A59&amp;")"</f>
        <v>xlswrite('G:\Mi unidad\1. PROYECTOS TELLO 2022\SCM SPILL OVERS\outputs\pobreza\distancia_centro_salud\1%\simulacion_2\observado_outputs.xlsx',tratado_162,162)</v>
      </c>
      <c r="FG177" s="1" t="str">
        <f>"xlswrite('G:\Mi unidad\1. PROYECTOS TELLO 2022\SCM SPILL OVERS\outputs\pobreza\informalidad\1%\simulacion_2\observado_outputs.xlsx',tratado_"&amp;$A59&amp;","&amp;$A59&amp;")"</f>
        <v>xlswrite('G:\Mi unidad\1. PROYECTOS TELLO 2022\SCM SPILL OVERS\outputs\pobreza\informalidad\1%\simulacion_2\observado_outputs.xlsx',tratado_162,162)</v>
      </c>
      <c r="FM177" s="1" t="str">
        <f>"xlswrite('G:\Mi unidad\1. PROYECTOS TELLO 2022\SCM SPILL OVERS\outputs\pobreza\densidad\1%\simulacion_2\observado_outputs.xlsx',tratado_"&amp;$A59&amp;","&amp;$A59&amp;")"</f>
        <v>xlswrite('G:\Mi unidad\1. PROYECTOS TELLO 2022\SCM SPILL OVERS\outputs\pobreza\densidad\1%\simulacion_2\observado_outputs.xlsx',tratado_162,162)</v>
      </c>
      <c r="FT177" s="1" t="str">
        <f>"xlswrite('G:\Mi unidad\1. PROYECTOS TELLO 2022\SCM SPILL OVERS\outputs\pobreza\bajo_niv_educ\1%\simulacion_2\observado_outputs.xlsx',tratado_"&amp;$A59&amp;","&amp;$A59&amp;")"</f>
        <v>xlswrite('G:\Mi unidad\1. PROYECTOS TELLO 2022\SCM SPILL OVERS\outputs\pobreza\bajo_niv_educ\1%\simulacion_2\observado_outputs.xlsx',tratado_162,162)</v>
      </c>
      <c r="FZ177" s="1" t="str">
        <f>"xlswrite('G:\Mi unidad\1. PROYECTOS TELLO 2022\SCM SPILL OVERS\outputs\pobreza\bajo_ingreso\1%\simulacion_2\observado_outputs.xlsx',tratado_"&amp;$A59&amp;","&amp;$A59&amp;")"</f>
        <v>xlswrite('G:\Mi unidad\1. PROYECTOS TELLO 2022\SCM SPILL OVERS\outputs\pobreza\bajo_ingreso\1%\simulacion_2\observado_outputs.xlsx',tratado_162,162)</v>
      </c>
      <c r="GF177" s="1" t="str">
        <f>"xlswrite('G:\Mi unidad\1. PROYECTOS TELLO 2022\SCM SPILL OVERS\outputs\pobreza\densidad_g\1%\simulacion_2\observado_outputs.xlsx',tratado_"&amp;$A59&amp;","&amp;$A59&amp;")"</f>
        <v>xlswrite('G:\Mi unidad\1. PROYECTOS TELLO 2022\SCM SPILL OVERS\outputs\pobreza\densidad_g\1%\simulacion_2\observado_outputs.xlsx',tratado_162,162)</v>
      </c>
      <c r="GN177" s="1" t="str">
        <f>"xlswrite('G:\Mi unidad\1. PROYECTOS TELLO 2022\SCM SPILL OVERS\outputs\pobreza\alimentos\1%\simulacion_2\observado_outputs.xlsx',tratado_"&amp;$A59&amp;","&amp;$A59&amp;");"</f>
        <v>xlswrite('G:\Mi unidad\1. PROYECTOS TELLO 2022\SCM SPILL OVERS\outputs\pobreza\alimentos\1%\simulacion_2\observado_outputs.xlsx',tratado_162,162);</v>
      </c>
      <c r="GU177" s="1" t="str">
        <f>"xlswrite('G:\Mi unidad\1. PROYECTOS TELLO 2022\SCM SPILL OVERS\outputs\pobreza\jefe_hogar\1%\simulacion_2\observado_outputs.xlsx',tratado_"&amp;$A59&amp;","&amp;$A59&amp;");"</f>
        <v>xlswrite('G:\Mi unidad\1. PROYECTOS TELLO 2022\SCM SPILL OVERS\outputs\pobreza\jefe_hogar\1%\simulacion_2\observado_outputs.xlsx',tratado_162,162);</v>
      </c>
      <c r="HA177" s="1" t="str">
        <f>"xlswrite('G:\Mi unidad\1. PROYECTOS TELLO 2022\SCM SPILL OVERS\outputs\pobreza\mujeres\1%\simulacion_2\observado_outputs.xlsx',tratado_"&amp;$A59&amp;","&amp;$A59&amp;");"</f>
        <v>xlswrite('G:\Mi unidad\1. PROYECTOS TELLO 2022\SCM SPILL OVERS\outputs\pobreza\mujeres\1%\simulacion_2\observado_outputs.xlsx',tratado_162,162);</v>
      </c>
      <c r="HG177" s="1" t="str">
        <f>"xlswrite('G:\Mi unidad\1. PROYECTOS TELLO 2022\SCM SPILL OVERS\outputs\pobreza\criminalidad\1%\simulacion_2\observado_outputs.xlsx',tratado_"&amp;$A59&amp;","&amp;$A59&amp;");"</f>
        <v>xlswrite('G:\Mi unidad\1. PROYECTOS TELLO 2022\SCM SPILL OVERS\outputs\pobreza\criminalidad\1%\simulacion_2\observado_outputs.xlsx',tratado_162,162);</v>
      </c>
      <c r="HN177">
        <v>71</v>
      </c>
      <c r="HO177" t="s">
        <v>35</v>
      </c>
      <c r="HU177">
        <v>88</v>
      </c>
      <c r="HV177" t="str">
        <f>"spillover_test_"&amp;HU177&amp;" = zeros(1,S);"</f>
        <v>spillover_test_88 = zeros(1,S);</v>
      </c>
      <c r="IB177">
        <v>104</v>
      </c>
      <c r="IC177" t="str">
        <f>"xlswrite('G:\Mi unidad\1. PROYECTOS TELLO 2022\SCM SPILL OVERS\outputs\pobreza\bajo_niv_educ\1%\simulacion_2\output_tests.xlsx',lb_vec_"&amp;IB177&amp;"','lb_vec_"&amp;IB177&amp;"');"</f>
        <v>xlswrite('G:\Mi unidad\1. PROYECTOS TELLO 2022\SCM SPILL OVERS\outputs\pobreza\bajo_niv_educ\1%\simulacion_2\output_tests.xlsx',lb_vec_104','lb_vec_104');</v>
      </c>
      <c r="IP177">
        <v>104</v>
      </c>
      <c r="IQ177" t="str">
        <f>"xlswrite('G:\Mi unidad\1. PROYECTOS TELLO 2022\SCM SPILL OVERS\outputs\pobreza\bajo_ingreso\1%\simulacion_2\output_tests.xlsx',lb_vec_"&amp;IP177&amp;"','lb_vec_"&amp;IP177&amp;"');"</f>
        <v>xlswrite('G:\Mi unidad\1. PROYECTOS TELLO 2022\SCM SPILL OVERS\outputs\pobreza\bajo_ingreso\1%\simulacion_2\output_tests.xlsx',lb_vec_104','lb_vec_104');</v>
      </c>
      <c r="JB177">
        <v>104</v>
      </c>
      <c r="JC177" t="str">
        <f>"xlswrite('G:\Mi unidad\1. PROYECTOS TELLO 2022\SCM SPILL OVERS\outputs\pobreza\densidad\1%\simulacion_2\output_tests.xlsx',lb_vec_"&amp;JB177&amp;"','lb_vec_"&amp;JB177&amp;"');"</f>
        <v>xlswrite('G:\Mi unidad\1. PROYECTOS TELLO 2022\SCM SPILL OVERS\outputs\pobreza\densidad\1%\simulacion_2\output_tests.xlsx',lb_vec_104','lb_vec_104');</v>
      </c>
      <c r="JN177">
        <v>104</v>
      </c>
      <c r="JO177" t="str">
        <f>"xlswrite('G:\Mi unidad\1. PROYECTOS TELLO 2022\SCM SPILL OVERS\outputs\pobreza\densidad_g\1%\simulacion_2\output_tests.xlsx',lb_vec_"&amp;JN177&amp;"','lb_vec_"&amp;JN177&amp;"');"</f>
        <v>xlswrite('G:\Mi unidad\1. PROYECTOS TELLO 2022\SCM SPILL OVERS\outputs\pobreza\densidad_g\1%\simulacion_2\output_tests.xlsx',lb_vec_104','lb_vec_104');</v>
      </c>
      <c r="JZ177">
        <v>104</v>
      </c>
      <c r="KA177" t="str">
        <f>"xlswrite('G:\Mi unidad\1. PROYECTOS TELLO 2022\SCM SPILL OVERS\outputs\pobreza\distancia_centro_salud\1%\simulacion_2\output_tests.xlsx',lb_vec_"&amp;JZ177&amp;"','lb_vec_"&amp;JZ177&amp;"');"</f>
        <v>xlswrite('G:\Mi unidad\1. PROYECTOS TELLO 2022\SCM SPILL OVERS\outputs\pobreza\distancia_centro_salud\1%\simulacion_2\output_tests.xlsx',lb_vec_104','lb_vec_104');</v>
      </c>
      <c r="KM177">
        <v>104</v>
      </c>
      <c r="KN177" t="str">
        <f>"xlswrite('G:\Mi unidad\1. PROYECTOS TELLO 2022\SCM SPILL OVERS\outputs\pobreza\informalidad\1%\simulacion_2\output_tests.xlsx',lb_vec_"&amp;KM177&amp;"','lb_vec_"&amp;KM177&amp;"');"</f>
        <v>xlswrite('G:\Mi unidad\1. PROYECTOS TELLO 2022\SCM SPILL OVERS\outputs\pobreza\informalidad\1%\simulacion_2\output_tests.xlsx',lb_vec_104','lb_vec_104');</v>
      </c>
      <c r="KZ177">
        <v>104</v>
      </c>
      <c r="LA177" t="str">
        <f>"xlswrite('G:\Mi unidad\1. PROYECTOS TELLO 2022\SCM SPILL OVERS\outputs\pobreza\alimentos\1%\simulacion_2\output_tests.xlsx',lb_vec_"&amp;KZ177&amp;"','lb_vec_"&amp;KZ177&amp;"');"</f>
        <v>xlswrite('G:\Mi unidad\1. PROYECTOS TELLO 2022\SCM SPILL OVERS\outputs\pobreza\alimentos\1%\simulacion_2\output_tests.xlsx',lb_vec_104','lb_vec_104');</v>
      </c>
      <c r="LG177">
        <v>104</v>
      </c>
      <c r="LH177" t="str">
        <f>"xlswrite('G:\Mi unidad\1. PROYECTOS TELLO 2022\SCM SPILL OVERS\outputs\pobreza\jefe_hogar\1%\simulacion_2\output_tests.xlsx',lb_vec_"&amp;LG177&amp;"','lb_vec_"&amp;LG177&amp;"');"</f>
        <v>xlswrite('G:\Mi unidad\1. PROYECTOS TELLO 2022\SCM SPILL OVERS\outputs\pobreza\jefe_hogar\1%\simulacion_2\output_tests.xlsx',lb_vec_104','lb_vec_104');</v>
      </c>
      <c r="LN177">
        <v>104</v>
      </c>
      <c r="LO177" t="str">
        <f>"xlswrite('G:\Mi unidad\1. PROYECTOS TELLO 2022\SCM SPILL OVERS\outputs\pobreza\mujeres\1%\simulacion_2\output_tests.xlsx',lb_vec_"&amp;LN177&amp;"','lb_vec_"&amp;LN177&amp;"');"</f>
        <v>xlswrite('G:\Mi unidad\1. PROYECTOS TELLO 2022\SCM SPILL OVERS\outputs\pobreza\mujeres\1%\simulacion_2\output_tests.xlsx',lb_vec_104','lb_vec_104');</v>
      </c>
      <c r="LZ177">
        <v>104</v>
      </c>
      <c r="MA177" t="str">
        <f>"xlswrite('G:\Mi unidad\1. PROYECTOS TELLO 2022\SCM SPILL OVERS\outputs\pobreza\criminalidad\1%\simulacion_2\output_tests.xlsx',lb_vec_"&amp;LZ177&amp;"','lb_vec_"&amp;LZ177&amp;"');"</f>
        <v>xlswrite('G:\Mi unidad\1. PROYECTOS TELLO 2022\SCM SPILL OVERS\outputs\pobreza\criminalidad\1%\simulacion_2\output_tests.xlsx',lb_vec_104','lb_vec_104');</v>
      </c>
    </row>
    <row r="178" spans="64:339" x14ac:dyDescent="0.3">
      <c r="BL178">
        <v>104</v>
      </c>
      <c r="BM178" s="1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384</v>
      </c>
      <c r="CV178">
        <v>104</v>
      </c>
      <c r="CW178" t="s">
        <v>390</v>
      </c>
      <c r="DA178">
        <v>104</v>
      </c>
      <c r="DB178" t="s">
        <v>390</v>
      </c>
      <c r="DF178">
        <v>104</v>
      </c>
      <c r="DG178" t="s">
        <v>390</v>
      </c>
      <c r="EA178">
        <v>77</v>
      </c>
      <c r="EB178" s="3" t="str">
        <f>"%PROVINCIA "&amp;EA178</f>
        <v>%PROVINCIA 77</v>
      </c>
      <c r="EZ178" s="1" t="str">
        <f>"xlswrite('G:\Mi unidad\1. PROYECTOS TELLO 2022\SCM SPILL OVERS\outputs\pobreza\distancia_centro_salud\1%\simulacion_2\observado_outputs.xlsx',tratado_"&amp;$A60&amp;","&amp;$A60&amp;")"</f>
        <v>xlswrite('G:\Mi unidad\1. PROYECTOS TELLO 2022\SCM SPILL OVERS\outputs\pobreza\distancia_centro_salud\1%\simulacion_2\observado_outputs.xlsx',tratado_169,169)</v>
      </c>
      <c r="FG178" s="1" t="str">
        <f>"xlswrite('G:\Mi unidad\1. PROYECTOS TELLO 2022\SCM SPILL OVERS\outputs\pobreza\informalidad\1%\simulacion_2\observado_outputs.xlsx',tratado_"&amp;$A60&amp;","&amp;$A60&amp;")"</f>
        <v>xlswrite('G:\Mi unidad\1. PROYECTOS TELLO 2022\SCM SPILL OVERS\outputs\pobreza\informalidad\1%\simulacion_2\observado_outputs.xlsx',tratado_169,169)</v>
      </c>
      <c r="FM178" s="1" t="str">
        <f>"xlswrite('G:\Mi unidad\1. PROYECTOS TELLO 2022\SCM SPILL OVERS\outputs\pobreza\densidad\1%\simulacion_2\observado_outputs.xlsx',tratado_"&amp;$A60&amp;","&amp;$A60&amp;")"</f>
        <v>xlswrite('G:\Mi unidad\1. PROYECTOS TELLO 2022\SCM SPILL OVERS\outputs\pobreza\densidad\1%\simulacion_2\observado_outputs.xlsx',tratado_169,169)</v>
      </c>
      <c r="FT178" s="1" t="str">
        <f>"xlswrite('G:\Mi unidad\1. PROYECTOS TELLO 2022\SCM SPILL OVERS\outputs\pobreza\bajo_niv_educ\1%\simulacion_2\observado_outputs.xlsx',tratado_"&amp;$A60&amp;","&amp;$A60&amp;")"</f>
        <v>xlswrite('G:\Mi unidad\1. PROYECTOS TELLO 2022\SCM SPILL OVERS\outputs\pobreza\bajo_niv_educ\1%\simulacion_2\observado_outputs.xlsx',tratado_169,169)</v>
      </c>
      <c r="FZ178" s="1" t="str">
        <f>"xlswrite('G:\Mi unidad\1. PROYECTOS TELLO 2022\SCM SPILL OVERS\outputs\pobreza\bajo_ingreso\1%\simulacion_2\observado_outputs.xlsx',tratado_"&amp;$A60&amp;","&amp;$A60&amp;")"</f>
        <v>xlswrite('G:\Mi unidad\1. PROYECTOS TELLO 2022\SCM SPILL OVERS\outputs\pobreza\bajo_ingreso\1%\simulacion_2\observado_outputs.xlsx',tratado_169,169)</v>
      </c>
      <c r="GF178" s="1" t="str">
        <f>"xlswrite('G:\Mi unidad\1. PROYECTOS TELLO 2022\SCM SPILL OVERS\outputs\pobreza\densidad_g\1%\simulacion_2\observado_outputs.xlsx',tratado_"&amp;$A60&amp;","&amp;$A60&amp;")"</f>
        <v>xlswrite('G:\Mi unidad\1. PROYECTOS TELLO 2022\SCM SPILL OVERS\outputs\pobreza\densidad_g\1%\simulacion_2\observado_outputs.xlsx',tratado_169,169)</v>
      </c>
      <c r="GN178" s="1" t="str">
        <f>"xlswrite('G:\Mi unidad\1. PROYECTOS TELLO 2022\SCM SPILL OVERS\outputs\pobreza\alimentos\1%\simulacion_2\observado_outputs.xlsx',tratado_"&amp;$A60&amp;","&amp;$A60&amp;");"</f>
        <v>xlswrite('G:\Mi unidad\1. PROYECTOS TELLO 2022\SCM SPILL OVERS\outputs\pobreza\alimentos\1%\simulacion_2\observado_outputs.xlsx',tratado_169,169);</v>
      </c>
      <c r="GU178" s="1" t="str">
        <f>"xlswrite('G:\Mi unidad\1. PROYECTOS TELLO 2022\SCM SPILL OVERS\outputs\pobreza\jefe_hogar\1%\simulacion_2\observado_outputs.xlsx',tratado_"&amp;$A60&amp;","&amp;$A60&amp;");"</f>
        <v>xlswrite('G:\Mi unidad\1. PROYECTOS TELLO 2022\SCM SPILL OVERS\outputs\pobreza\jefe_hogar\1%\simulacion_2\observado_outputs.xlsx',tratado_169,169);</v>
      </c>
      <c r="HA178" s="1" t="str">
        <f>"xlswrite('G:\Mi unidad\1. PROYECTOS TELLO 2022\SCM SPILL OVERS\outputs\pobreza\mujeres\1%\simulacion_2\observado_outputs.xlsx',tratado_"&amp;$A60&amp;","&amp;$A60&amp;");"</f>
        <v>xlswrite('G:\Mi unidad\1. PROYECTOS TELLO 2022\SCM SPILL OVERS\outputs\pobreza\mujeres\1%\simulacion_2\observado_outputs.xlsx',tratado_169,169);</v>
      </c>
      <c r="HG178" s="1" t="str">
        <f>"xlswrite('G:\Mi unidad\1. PROYECTOS TELLO 2022\SCM SPILL OVERS\outputs\pobreza\criminalidad\1%\simulacion_2\observado_outputs.xlsx',tratado_"&amp;$A60&amp;","&amp;$A60&amp;");"</f>
        <v>xlswrite('G:\Mi unidad\1. PROYECTOS TELLO 2022\SCM SPILL OVERS\outputs\pobreza\criminalidad\1%\simulacion_2\observado_outputs.xlsx',tratado_169,169);</v>
      </c>
      <c r="HN178">
        <v>71</v>
      </c>
      <c r="HO178" t="str">
        <f>"    [p_value_"&amp;HN178&amp; ",lb_"&amp;HN178&amp;",ub_"&amp;HN178&amp;"] = sp_andrews_te(Y_pre_"&amp;HN178&amp;",pobreza_"&amp;HN178&amp;"(:,T+s),A_"&amp;HN178&amp;",C,.05);"</f>
        <v xml:space="preserve">    [p_value_71,lb_71,ub_71] = sp_andrews_te(Y_pre_71,pobreza_71(:,T+s),A_71,C,.05);</v>
      </c>
      <c r="HU178">
        <v>88</v>
      </c>
      <c r="HV178" t="s">
        <v>35</v>
      </c>
      <c r="IB178">
        <v>104</v>
      </c>
      <c r="IC178" t="str">
        <f>"xlswrite('G:\Mi unidad\1. PROYECTOS TELLO 2022\SCM SPILL OVERS\outputs\pobreza\bajo_niv_educ\1%\simulacion_2\output_tests.xlsx',ub_vec_"&amp;IB178&amp;"','ub_vec_"&amp;IB178&amp;"');"</f>
        <v>xlswrite('G:\Mi unidad\1. PROYECTOS TELLO 2022\SCM SPILL OVERS\outputs\pobreza\bajo_niv_educ\1%\simulacion_2\output_tests.xlsx',ub_vec_104','ub_vec_104');</v>
      </c>
      <c r="IP178">
        <v>104</v>
      </c>
      <c r="IQ178" t="str">
        <f>"xlswrite('G:\Mi unidad\1. PROYECTOS TELLO 2022\SCM SPILL OVERS\outputs\pobreza\bajo_ingreso\1%\simulacion_2\output_tests.xlsx',ub_vec_"&amp;IP178&amp;"','ub_vec_"&amp;IP178&amp;"');"</f>
        <v>xlswrite('G:\Mi unidad\1. PROYECTOS TELLO 2022\SCM SPILL OVERS\outputs\pobreza\bajo_ingreso\1%\simulacion_2\output_tests.xlsx',ub_vec_104','ub_vec_104');</v>
      </c>
      <c r="JB178">
        <v>104</v>
      </c>
      <c r="JC178" t="str">
        <f>"xlswrite('G:\Mi unidad\1. PROYECTOS TELLO 2022\SCM SPILL OVERS\outputs\pobreza\densidad\1%\simulacion_2\output_tests.xlsx',ub_vec_"&amp;JB178&amp;"','ub_vec_"&amp;JB178&amp;"');"</f>
        <v>xlswrite('G:\Mi unidad\1. PROYECTOS TELLO 2022\SCM SPILL OVERS\outputs\pobreza\densidad\1%\simulacion_2\output_tests.xlsx',ub_vec_104','ub_vec_104');</v>
      </c>
      <c r="JN178">
        <v>104</v>
      </c>
      <c r="JO178" t="str">
        <f>"xlswrite('G:\Mi unidad\1. PROYECTOS TELLO 2022\SCM SPILL OVERS\outputs\pobreza\densidad_g\1%\simulacion_2\output_tests.xlsx',ub_vec_"&amp;JN178&amp;"','ub_vec_"&amp;JN178&amp;"');"</f>
        <v>xlswrite('G:\Mi unidad\1. PROYECTOS TELLO 2022\SCM SPILL OVERS\outputs\pobreza\densidad_g\1%\simulacion_2\output_tests.xlsx',ub_vec_104','ub_vec_104');</v>
      </c>
      <c r="JZ178">
        <v>104</v>
      </c>
      <c r="KA178" t="str">
        <f>"xlswrite('G:\Mi unidad\1. PROYECTOS TELLO 2022\SCM SPILL OVERS\outputs\pobreza\distancia_centro_salud\1%\simulacion_2\output_tests.xlsx',ub_vec_"&amp;JZ178&amp;"','ub_vec_"&amp;JZ178&amp;"');"</f>
        <v>xlswrite('G:\Mi unidad\1. PROYECTOS TELLO 2022\SCM SPILL OVERS\outputs\pobreza\distancia_centro_salud\1%\simulacion_2\output_tests.xlsx',ub_vec_104','ub_vec_104');</v>
      </c>
      <c r="KM178">
        <v>104</v>
      </c>
      <c r="KN178" t="str">
        <f>"xlswrite('G:\Mi unidad\1. PROYECTOS TELLO 2022\SCM SPILL OVERS\outputs\pobreza\informalidad\1%\simulacion_2\output_tests.xlsx',ub_vec_"&amp;KM178&amp;"','ub_vec_"&amp;KM178&amp;"');"</f>
        <v>xlswrite('G:\Mi unidad\1. PROYECTOS TELLO 2022\SCM SPILL OVERS\outputs\pobreza\informalidad\1%\simulacion_2\output_tests.xlsx',ub_vec_104','ub_vec_104');</v>
      </c>
      <c r="KZ178">
        <v>104</v>
      </c>
      <c r="LA178" t="str">
        <f>"xlswrite('G:\Mi unidad\1. PROYECTOS TELLO 2022\SCM SPILL OVERS\outputs\pobreza\alimentos\1%\simulacion_2\output_tests.xlsx',ub_vec_"&amp;KZ178&amp;"','ub_vec_"&amp;KZ178&amp;"');"</f>
        <v>xlswrite('G:\Mi unidad\1. PROYECTOS TELLO 2022\SCM SPILL OVERS\outputs\pobreza\alimentos\1%\simulacion_2\output_tests.xlsx',ub_vec_104','ub_vec_104');</v>
      </c>
      <c r="LG178">
        <v>104</v>
      </c>
      <c r="LH178" t="str">
        <f>"xlswrite('G:\Mi unidad\1. PROYECTOS TELLO 2022\SCM SPILL OVERS\outputs\pobreza\jefe_hogar\1%\simulacion_2\output_tests.xlsx',ub_vec_"&amp;LG178&amp;"','ub_vec_"&amp;LG178&amp;"');"</f>
        <v>xlswrite('G:\Mi unidad\1. PROYECTOS TELLO 2022\SCM SPILL OVERS\outputs\pobreza\jefe_hogar\1%\simulacion_2\output_tests.xlsx',ub_vec_104','ub_vec_104');</v>
      </c>
      <c r="LN178">
        <v>104</v>
      </c>
      <c r="LO178" t="str">
        <f>"xlswrite('G:\Mi unidad\1. PROYECTOS TELLO 2022\SCM SPILL OVERS\outputs\pobreza\mujeres\1%\simulacion_2\output_tests.xlsx',ub_vec_"&amp;LN178&amp;"','ub_vec_"&amp;LN178&amp;"');"</f>
        <v>xlswrite('G:\Mi unidad\1. PROYECTOS TELLO 2022\SCM SPILL OVERS\outputs\pobreza\mujeres\1%\simulacion_2\output_tests.xlsx',ub_vec_104','ub_vec_104');</v>
      </c>
      <c r="LZ178">
        <v>104</v>
      </c>
      <c r="MA178" t="str">
        <f>"xlswrite('G:\Mi unidad\1. PROYECTOS TELLO 2022\SCM SPILL OVERS\outputs\pobreza\criminalidad\1%\simulacion_2\output_tests.xlsx',ub_vec_"&amp;LZ178&amp;"','ub_vec_"&amp;LZ178&amp;"');"</f>
        <v>xlswrite('G:\Mi unidad\1. PROYECTOS TELLO 2022\SCM SPILL OVERS\outputs\pobreza\criminalidad\1%\simulacion_2\output_tests.xlsx',ub_vec_104','ub_vec_104');</v>
      </c>
    </row>
    <row r="179" spans="64:339" x14ac:dyDescent="0.3">
      <c r="BL179">
        <v>104</v>
      </c>
      <c r="BM179" s="1" t="str">
        <f>"A_"&amp;BL177&amp;"(:,ind_"&amp;BL177&amp;" == 0) = [];"</f>
        <v>A_104(:,ind_104 == 0) = [];</v>
      </c>
      <c r="BR179">
        <v>104</v>
      </c>
      <c r="BS179" s="1" t="str">
        <f>"ind_"&amp;BR177&amp;" = xlsread('spillover_bajo_niv_educ_"&amp;BR177&amp;".xlsx')"</f>
        <v>ind_104 = xlsread('spillover_bajo_niv_educ_104.xlsx')</v>
      </c>
      <c r="BX179">
        <v>104</v>
      </c>
      <c r="BY179" s="1" t="str">
        <f>"ind_"&amp;BX177&amp;" = xlsread('spillover_bajo_ingreso_"&amp;BX177&amp;".xlsx')"</f>
        <v>ind_104 = xlsread('spillover_bajo_ingreso_104.xlsx')</v>
      </c>
      <c r="CD179">
        <v>104</v>
      </c>
      <c r="CE179" s="1" t="str">
        <f>"ind_"&amp;CD177&amp;" = xlsread('spillover_densidad_"&amp;CD177&amp;".xlsx')"</f>
        <v>ind_104 = xlsread('spillover_densidad_104.xlsx')</v>
      </c>
      <c r="CJ179">
        <v>104</v>
      </c>
      <c r="CK179" s="1" t="str">
        <f>"ind_"&amp;CJ177&amp;" = xlsread('spillover_tiempo_cs_"&amp;CJ177&amp;".xlsx')"</f>
        <v>ind_104 = xlsread('spillover_tiempo_cs_104.xlsx')</v>
      </c>
      <c r="CQ179">
        <v>104</v>
      </c>
      <c r="CR179" t="s">
        <v>388</v>
      </c>
      <c r="CV179">
        <v>104</v>
      </c>
      <c r="CW179" t="s">
        <v>392</v>
      </c>
      <c r="DA179">
        <v>104</v>
      </c>
      <c r="DB179" t="s">
        <v>393</v>
      </c>
      <c r="DF179">
        <v>104</v>
      </c>
      <c r="DG179" t="s">
        <v>394</v>
      </c>
      <c r="EA179">
        <v>77</v>
      </c>
      <c r="EB179" s="3" t="s">
        <v>17</v>
      </c>
      <c r="HN179">
        <v>71</v>
      </c>
      <c r="HO179" t="str">
        <f>"    p_value_vec_"&amp;HN179&amp;"(s) = p_value_"&amp;HN179&amp;";"</f>
        <v xml:space="preserve">    p_value_vec_71(s) = p_value_71;</v>
      </c>
      <c r="HU179">
        <v>88</v>
      </c>
      <c r="HV179" t="s">
        <v>36</v>
      </c>
      <c r="IB179">
        <v>104</v>
      </c>
      <c r="IC179" t="str">
        <f>"xlswrite('G:\Mi unidad\1. PROYECTOS TELLO 2022\SCM SPILL OVERS\outputs\pobreza\bajo_niv_educ\1%\simulacion_2\output_tests.xlsx',p_value_vec_"&amp;IB179&amp;"','p_value_vec_"&amp;IB179&amp;"');"</f>
        <v>xlswrite('G:\Mi unidad\1. PROYECTOS TELLO 2022\SCM SPILL OVERS\outputs\pobreza\bajo_niv_educ\1%\simulacion_2\output_tests.xlsx',p_value_vec_104','p_value_vec_104');</v>
      </c>
      <c r="IP179">
        <v>104</v>
      </c>
      <c r="IQ179" t="str">
        <f>"xlswrite('G:\Mi unidad\1. PROYECTOS TELLO 2022\SCM SPILL OVERS\outputs\pobreza\bajo_ingreso\1%\simulacion_2\output_tests.xlsx',p_value_vec_"&amp;IP179&amp;"','p_value_vec_"&amp;IP179&amp;"');"</f>
        <v>xlswrite('G:\Mi unidad\1. PROYECTOS TELLO 2022\SCM SPILL OVERS\outputs\pobreza\bajo_ingreso\1%\simulacion_2\output_tests.xlsx',p_value_vec_104','p_value_vec_104');</v>
      </c>
      <c r="JB179">
        <v>104</v>
      </c>
      <c r="JC179" t="str">
        <f>"xlswrite('G:\Mi unidad\1. PROYECTOS TELLO 2022\SCM SPILL OVERS\outputs\pobreza\densidad\1%\simulacion_2\output_tests.xlsx',p_value_vec_"&amp;JB179&amp;"','p_value_vec_"&amp;JB179&amp;"');"</f>
        <v>xlswrite('G:\Mi unidad\1. PROYECTOS TELLO 2022\SCM SPILL OVERS\outputs\pobreza\densidad\1%\simulacion_2\output_tests.xlsx',p_value_vec_104','p_value_vec_104');</v>
      </c>
      <c r="JN179">
        <v>104</v>
      </c>
      <c r="JO179" t="str">
        <f>"xlswrite('G:\Mi unidad\1. PROYECTOS TELLO 2022\SCM SPILL OVERS\outputs\pobreza\densidad_g\1%\simulacion_2\output_tests.xlsx',p_value_vec_"&amp;JN179&amp;"','p_value_vec_"&amp;JN179&amp;"');"</f>
        <v>xlswrite('G:\Mi unidad\1. PROYECTOS TELLO 2022\SCM SPILL OVERS\outputs\pobreza\densidad_g\1%\simulacion_2\output_tests.xlsx',p_value_vec_104','p_value_vec_104');</v>
      </c>
      <c r="JZ179">
        <v>104</v>
      </c>
      <c r="KA179" t="str">
        <f>"xlswrite('G:\Mi unidad\1. PROYECTOS TELLO 2022\SCM SPILL OVERS\outputs\pobreza\distancia_centro_salud\1%\simulacion_2\output_tests.xlsx',p_value_vec_"&amp;JZ179&amp;"','p_value_vec_"&amp;JZ179&amp;"');"</f>
        <v>xlswrite('G:\Mi unidad\1. PROYECTOS TELLO 2022\SCM SPILL OVERS\outputs\pobreza\distancia_centro_salud\1%\simulacion_2\output_tests.xlsx',p_value_vec_104','p_value_vec_104');</v>
      </c>
      <c r="KM179">
        <v>104</v>
      </c>
      <c r="KN179" t="str">
        <f>"xlswrite('G:\Mi unidad\1. PROYECTOS TELLO 2022\SCM SPILL OVERS\outputs\pobreza\informalidad\1%\simulacion_2\output_tests.xlsx',p_value_vec_"&amp;KM179&amp;"','p_value_vec_"&amp;KM179&amp;"');"</f>
        <v>xlswrite('G:\Mi unidad\1. PROYECTOS TELLO 2022\SCM SPILL OVERS\outputs\pobreza\informalidad\1%\simulacion_2\output_tests.xlsx',p_value_vec_104','p_value_vec_104');</v>
      </c>
      <c r="KZ179">
        <v>104</v>
      </c>
      <c r="LA179" t="str">
        <f>"xlswrite('G:\Mi unidad\1. PROYECTOS TELLO 2022\SCM SPILL OVERS\outputs\pobreza\alimentos\1%\simulacion_2\output_tests.xlsx',p_value_vec_"&amp;KZ179&amp;"','p_value_vec_"&amp;KZ179&amp;"');"</f>
        <v>xlswrite('G:\Mi unidad\1. PROYECTOS TELLO 2022\SCM SPILL OVERS\outputs\pobreza\alimentos\1%\simulacion_2\output_tests.xlsx',p_value_vec_104','p_value_vec_104');</v>
      </c>
      <c r="LG179">
        <v>104</v>
      </c>
      <c r="LH179" t="str">
        <f>"xlswrite('G:\Mi unidad\1. PROYECTOS TELLO 2022\SCM SPILL OVERS\outputs\pobreza\jefe_hogar\1%\simulacion_2\output_tests.xlsx',p_value_vec_"&amp;LG179&amp;"','p_value_vec_"&amp;LG179&amp;"');"</f>
        <v>xlswrite('G:\Mi unidad\1. PROYECTOS TELLO 2022\SCM SPILL OVERS\outputs\pobreza\jefe_hogar\1%\simulacion_2\output_tests.xlsx',p_value_vec_104','p_value_vec_104');</v>
      </c>
      <c r="LN179">
        <v>104</v>
      </c>
      <c r="LO179" t="str">
        <f>"xlswrite('G:\Mi unidad\1. PROYECTOS TELLO 2022\SCM SPILL OVERS\outputs\pobreza\mujeres\1%\simulacion_2\output_tests.xlsx',p_value_vec_"&amp;LN179&amp;"','p_value_vec_"&amp;LN179&amp;"');"</f>
        <v>xlswrite('G:\Mi unidad\1. PROYECTOS TELLO 2022\SCM SPILL OVERS\outputs\pobreza\mujeres\1%\simulacion_2\output_tests.xlsx',p_value_vec_104','p_value_vec_104');</v>
      </c>
      <c r="LZ179">
        <v>104</v>
      </c>
      <c r="MA179" t="str">
        <f>"xlswrite('G:\Mi unidad\1. PROYECTOS TELLO 2022\SCM SPILL OVERS\outputs\pobreza\criminalidad\1%\simulacion_2\output_tests.xlsx',p_value_vec_"&amp;LZ179&amp;"','p_value_vec_"&amp;LZ179&amp;"');"</f>
        <v>xlswrite('G:\Mi unidad\1. PROYECTOS TELLO 2022\SCM SPILL OVERS\outputs\pobreza\criminalidad\1%\simulacion_2\output_tests.xlsx',p_value_vec_104','p_value_vec_104');</v>
      </c>
    </row>
    <row r="180" spans="64:339" x14ac:dyDescent="0.3">
      <c r="BL180">
        <v>104</v>
      </c>
      <c r="BR180">
        <v>104</v>
      </c>
      <c r="BS180" s="1" t="str">
        <f>"A_"&amp;BR177&amp;" = eye(N);"</f>
        <v>A_104 = eye(N);</v>
      </c>
      <c r="BX180">
        <v>104</v>
      </c>
      <c r="BY180" s="1" t="str">
        <f>"A_"&amp;BX177&amp;" = eye(N);"</f>
        <v>A_104 = eye(N);</v>
      </c>
      <c r="CD180">
        <v>104</v>
      </c>
      <c r="CE180" s="1" t="str">
        <f>"A_"&amp;CD177&amp;" = eye(N);"</f>
        <v>A_104 = eye(N);</v>
      </c>
      <c r="CJ180">
        <v>104</v>
      </c>
      <c r="CK180" s="1" t="str">
        <f>"A_"&amp;CJ177&amp;" = eye(N);"</f>
        <v>A_104 = eye(N);</v>
      </c>
      <c r="CQ180">
        <v>104</v>
      </c>
      <c r="CR180" t="s">
        <v>389</v>
      </c>
      <c r="CV180">
        <v>104</v>
      </c>
      <c r="CW180" t="s">
        <v>395</v>
      </c>
      <c r="DA180">
        <v>104</v>
      </c>
      <c r="DB180" t="s">
        <v>395</v>
      </c>
      <c r="DF180">
        <v>104</v>
      </c>
      <c r="DG180" t="s">
        <v>395</v>
      </c>
      <c r="EA180">
        <v>77</v>
      </c>
      <c r="EB180" s="1" t="str">
        <f>"Y_Ts_"&amp;EA180&amp;" = Y_"&amp;EA180&amp;"(:,T+s);"</f>
        <v>Y_Ts_77 = Y_77(:,T+s);</v>
      </c>
      <c r="HN180">
        <v>71</v>
      </c>
      <c r="HO180" t="str">
        <f>"    lb_vec_"&amp;HN180&amp;"(s) = lb_"&amp;HN180&amp;";"</f>
        <v xml:space="preserve">    lb_vec_71(s) = lb_71;</v>
      </c>
      <c r="HU180">
        <v>88</v>
      </c>
      <c r="HV180" t="s">
        <v>37</v>
      </c>
      <c r="IB180">
        <v>104</v>
      </c>
      <c r="IC180" t="str">
        <f>"xlswrite('G:\Mi unidad\1. PROYECTOS TELLO 2022\SCM SPILL OVERS\outputs\pobreza\bajo_niv_educ\1%\simulacion_2\output_tests.xlsx',alpha1_hat_vec_"&amp;IB180&amp;"','alpha1_hat_vec_"&amp;IB180&amp;"');"</f>
        <v>xlswrite('G:\Mi unidad\1. PROYECTOS TELLO 2022\SCM SPILL OVERS\outputs\pobreza\bajo_niv_educ\1%\simulacion_2\output_tests.xlsx',alpha1_hat_vec_104','alpha1_hat_vec_104');</v>
      </c>
      <c r="IP180">
        <v>104</v>
      </c>
      <c r="IQ180" t="str">
        <f>"xlswrite('G:\Mi unidad\1. PROYECTOS TELLO 2022\SCM SPILL OVERS\outputs\pobreza\bajo_ingreso\1%\simulacion_2\output_tests.xlsx',alpha1_hat_vec_"&amp;IP180&amp;"','alpha1_hat_vec_"&amp;IP180&amp;"');"</f>
        <v>xlswrite('G:\Mi unidad\1. PROYECTOS TELLO 2022\SCM SPILL OVERS\outputs\pobreza\bajo_ingreso\1%\simulacion_2\output_tests.xlsx',alpha1_hat_vec_104','alpha1_hat_vec_104');</v>
      </c>
      <c r="JB180">
        <v>104</v>
      </c>
      <c r="JC180" t="str">
        <f>"xlswrite('G:\Mi unidad\1. PROYECTOS TELLO 2022\SCM SPILL OVERS\outputs\pobreza\densidad\1%\simulacion_2\output_tests.xlsx',alpha1_hat_vec_"&amp;JB180&amp;"','alpha1_hat_vec_"&amp;JB180&amp;"');"</f>
        <v>xlswrite('G:\Mi unidad\1. PROYECTOS TELLO 2022\SCM SPILL OVERS\outputs\pobreza\densidad\1%\simulacion_2\output_tests.xlsx',alpha1_hat_vec_104','alpha1_hat_vec_104');</v>
      </c>
      <c r="JN180">
        <v>104</v>
      </c>
      <c r="JO180" t="str">
        <f>"xlswrite('G:\Mi unidad\1. PROYECTOS TELLO 2022\SCM SPILL OVERS\outputs\pobreza\densidad_g\1%\simulacion_2\output_tests.xlsx',alpha1_hat_vec_"&amp;JN180&amp;"','alpha1_hat_vec_"&amp;JN180&amp;"');"</f>
        <v>xlswrite('G:\Mi unidad\1. PROYECTOS TELLO 2022\SCM SPILL OVERS\outputs\pobreza\densidad_g\1%\simulacion_2\output_tests.xlsx',alpha1_hat_vec_104','alpha1_hat_vec_104');</v>
      </c>
      <c r="JZ180">
        <v>104</v>
      </c>
      <c r="KA180" t="str">
        <f>"xlswrite('G:\Mi unidad\1. PROYECTOS TELLO 2022\SCM SPILL OVERS\outputs\pobreza\distancia_centro_salud\1%\simulacion_2\output_tests.xlsx',alpha1_hat_vec_"&amp;JZ180&amp;"','alpha1_hat_vec_"&amp;JZ180&amp;"');"</f>
        <v>xlswrite('G:\Mi unidad\1. PROYECTOS TELLO 2022\SCM SPILL OVERS\outputs\pobreza\distancia_centro_salud\1%\simulacion_2\output_tests.xlsx',alpha1_hat_vec_104','alpha1_hat_vec_104');</v>
      </c>
      <c r="KM180">
        <v>104</v>
      </c>
      <c r="KN180" t="str">
        <f>"xlswrite('G:\Mi unidad\1. PROYECTOS TELLO 2022\SCM SPILL OVERS\outputs\pobreza\informalidad\1%\simulacion_2\output_tests.xlsx',alpha1_hat_vec_"&amp;KM180&amp;"','alpha1_hat_vec_"&amp;KM180&amp;"');"</f>
        <v>xlswrite('G:\Mi unidad\1. PROYECTOS TELLO 2022\SCM SPILL OVERS\outputs\pobreza\informalidad\1%\simulacion_2\output_tests.xlsx',alpha1_hat_vec_104','alpha1_hat_vec_104');</v>
      </c>
      <c r="KZ180">
        <v>104</v>
      </c>
      <c r="LA180" t="str">
        <f>"xlswrite('G:\Mi unidad\1. PROYECTOS TELLO 2022\SCM SPILL OVERS\outputs\pobreza\alimentos\1%\simulacion_2\output_tests.xlsx',alpha1_hat_vec_"&amp;KZ180&amp;"','alpha1_hat_vec_"&amp;KZ180&amp;"');"</f>
        <v>xlswrite('G:\Mi unidad\1. PROYECTOS TELLO 2022\SCM SPILL OVERS\outputs\pobreza\alimentos\1%\simulacion_2\output_tests.xlsx',alpha1_hat_vec_104','alpha1_hat_vec_104');</v>
      </c>
      <c r="LG180">
        <v>104</v>
      </c>
      <c r="LH180" t="str">
        <f>"xlswrite('G:\Mi unidad\1. PROYECTOS TELLO 2022\SCM SPILL OVERS\outputs\pobreza\jefe_hogar\1%\simulacion_2\output_tests.xlsx',alpha1_hat_vec_"&amp;LG180&amp;"','alpha1_hat_vec_"&amp;LG180&amp;"');"</f>
        <v>xlswrite('G:\Mi unidad\1. PROYECTOS TELLO 2022\SCM SPILL OVERS\outputs\pobreza\jefe_hogar\1%\simulacion_2\output_tests.xlsx',alpha1_hat_vec_104','alpha1_hat_vec_104');</v>
      </c>
      <c r="LN180">
        <v>104</v>
      </c>
      <c r="LO180" t="str">
        <f>"xlswrite('G:\Mi unidad\1. PROYECTOS TELLO 2022\SCM SPILL OVERS\outputs\pobreza\mujeres\1%\simulacion_2\output_tests.xlsx',alpha1_hat_vec_"&amp;LN180&amp;"','alpha1_hat_vec_"&amp;LN180&amp;"');"</f>
        <v>xlswrite('G:\Mi unidad\1. PROYECTOS TELLO 2022\SCM SPILL OVERS\outputs\pobreza\mujeres\1%\simulacion_2\output_tests.xlsx',alpha1_hat_vec_104','alpha1_hat_vec_104');</v>
      </c>
      <c r="LZ180">
        <v>104</v>
      </c>
      <c r="MA180" t="str">
        <f>"xlswrite('G:\Mi unidad\1. PROYECTOS TELLO 2022\SCM SPILL OVERS\outputs\pobreza\criminalidad\1%\simulacion_2\output_tests.xlsx',alpha1_hat_vec_"&amp;LZ180&amp;"','alpha1_hat_vec_"&amp;LZ180&amp;"');"</f>
        <v>xlswrite('G:\Mi unidad\1. PROYECTOS TELLO 2022\SCM SPILL OVERS\outputs\pobreza\criminalidad\1%\simulacion_2\output_tests.xlsx',alpha1_hat_vec_104','alpha1_hat_vec_104');</v>
      </c>
    </row>
    <row r="181" spans="64:339" x14ac:dyDescent="0.3">
      <c r="BL181">
        <v>104</v>
      </c>
      <c r="BR181">
        <v>104</v>
      </c>
      <c r="BS181" s="1" t="str">
        <f>"A_"&amp;BR177&amp;"(:,ind_"&amp;BR177&amp;" == 0) = [];"</f>
        <v>A_104(:,ind_104 == 0) = [];</v>
      </c>
      <c r="BX181">
        <v>104</v>
      </c>
      <c r="BY181" s="1" t="str">
        <f>"A_"&amp;BX177&amp;"(:,ind_"&amp;BX177&amp;" == 0) = [];"</f>
        <v>A_104(:,ind_104 == 0) = [];</v>
      </c>
      <c r="CD181">
        <v>104</v>
      </c>
      <c r="CE181" s="1" t="str">
        <f>"A_"&amp;CD177&amp;"(:,ind_"&amp;CD177&amp;" == 0) = [];"</f>
        <v>A_104(:,ind_104 == 0) = [];</v>
      </c>
      <c r="CJ181">
        <v>104</v>
      </c>
      <c r="CK181" s="1" t="str">
        <f>"A_"&amp;CJ177&amp;"(:,ind_"&amp;CJ177&amp;" == 0) = [];"</f>
        <v>A_104(:,ind_104 == 0) = [];</v>
      </c>
      <c r="CQ181">
        <v>104</v>
      </c>
      <c r="CR181" t="s">
        <v>391</v>
      </c>
      <c r="CV181">
        <v>104</v>
      </c>
      <c r="CW181" t="s">
        <v>396</v>
      </c>
      <c r="DA181">
        <v>104</v>
      </c>
      <c r="DB181" t="s">
        <v>396</v>
      </c>
      <c r="DF181">
        <v>104</v>
      </c>
      <c r="DG181" t="s">
        <v>396</v>
      </c>
      <c r="EA181">
        <v>77</v>
      </c>
      <c r="EB181" s="1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HN181">
        <v>71</v>
      </c>
      <c r="HO181" t="str">
        <f>"    ub_vec_"&amp;HN181&amp;"(s) = ub_"&amp;HN180&amp;";"</f>
        <v xml:space="preserve">    ub_vec_71(s) = ub_71;</v>
      </c>
      <c r="HU181">
        <v>88</v>
      </c>
      <c r="HV181" t="str">
        <f>"    spillover_test_"&amp;HU181&amp;"(s) = sp_andrews(Y_pre_"&amp;HU181&amp;",pobreza_"&amp;HU181&amp;"(:,T+s),A_"&amp;HU181&amp;",C,d,alpha_sig);"</f>
        <v xml:space="preserve">    spillover_test_88(s) = sp_andrews(Y_pre_88,pobreza_88(:,T+s),A_88,C,d,alpha_sig);</v>
      </c>
      <c r="IB181">
        <v>104</v>
      </c>
      <c r="IC181" t="str">
        <f>"xlswrite('G:\Mi unidad\1. PROYECTOS TELLO 2022\SCM SPILL OVERS\outputs\pobreza\bajo_niv_educ\1%\simulacion_2\output_tests.xlsx',spillover_test_"&amp;IB181&amp;"','sp_test_"&amp;IB181&amp;"');"</f>
        <v>xlswrite('G:\Mi unidad\1. PROYECTOS TELLO 2022\SCM SPILL OVERS\outputs\pobreza\bajo_niv_educ\1%\simulacion_2\output_tests.xlsx',spillover_test_104','sp_test_104');</v>
      </c>
      <c r="IP181">
        <v>104</v>
      </c>
      <c r="IQ181" t="str">
        <f>"xlswrite('G:\Mi unidad\1. PROYECTOS TELLO 2022\SCM SPILL OVERS\outputs\pobreza\bajo_ingreso\1%\simulacion_2\output_tests.xlsx',spillover_test_"&amp;IP181&amp;"','sp_test_"&amp;IP181&amp;"');"</f>
        <v>xlswrite('G:\Mi unidad\1. PROYECTOS TELLO 2022\SCM SPILL OVERS\outputs\pobreza\bajo_ingreso\1%\simulacion_2\output_tests.xlsx',spillover_test_104','sp_test_104');</v>
      </c>
      <c r="JB181">
        <v>104</v>
      </c>
      <c r="JC181" t="str">
        <f>"xlswrite('G:\Mi unidad\1. PROYECTOS TELLO 2022\SCM SPILL OVERS\outputs\pobreza\densidad\1%\simulacion_2\output_tests.xlsx',spillover_test_"&amp;JB181&amp;"','sp_test_"&amp;JB181&amp;"');"</f>
        <v>xlswrite('G:\Mi unidad\1. PROYECTOS TELLO 2022\SCM SPILL OVERS\outputs\pobreza\densidad\1%\simulacion_2\output_tests.xlsx',spillover_test_104','sp_test_104');</v>
      </c>
      <c r="JN181">
        <v>104</v>
      </c>
      <c r="JO181" t="str">
        <f>"xlswrite('G:\Mi unidad\1. PROYECTOS TELLO 2022\SCM SPILL OVERS\outputs\pobreza\densidad_g\1%\simulacion_2\output_tests.xlsx',spillover_test_"&amp;JN181&amp;"','sp_test_"&amp;JN181&amp;"');"</f>
        <v>xlswrite('G:\Mi unidad\1. PROYECTOS TELLO 2022\SCM SPILL OVERS\outputs\pobreza\densidad_g\1%\simulacion_2\output_tests.xlsx',spillover_test_104','sp_test_104');</v>
      </c>
      <c r="JZ181">
        <v>104</v>
      </c>
      <c r="KA181" t="str">
        <f>"xlswrite('G:\Mi unidad\1. PROYECTOS TELLO 2022\SCM SPILL OVERS\outputs\pobreza\distancia_centro_salud\1%\simulacion_2\output_tests.xlsx',spillover_test_"&amp;JZ181&amp;"','sp_test_"&amp;JZ181&amp;"');"</f>
        <v>xlswrite('G:\Mi unidad\1. PROYECTOS TELLO 2022\SCM SPILL OVERS\outputs\pobreza\distancia_centro_salud\1%\simulacion_2\output_tests.xlsx',spillover_test_104','sp_test_104');</v>
      </c>
      <c r="KM181">
        <v>104</v>
      </c>
      <c r="KN181" t="str">
        <f>"xlswrite('G:\Mi unidad\1. PROYECTOS TELLO 2022\SCM SPILL OVERS\outputs\pobreza\informalidad\1%\simulacion_2\output_tests.xlsx',spillover_test_"&amp;KM181&amp;"','sp_test_"&amp;KM181&amp;"');"</f>
        <v>xlswrite('G:\Mi unidad\1. PROYECTOS TELLO 2022\SCM SPILL OVERS\outputs\pobreza\informalidad\1%\simulacion_2\output_tests.xlsx',spillover_test_104','sp_test_104');</v>
      </c>
      <c r="KZ181">
        <v>104</v>
      </c>
      <c r="LA181" t="str">
        <f>"xlswrite('G:\Mi unidad\1. PROYECTOS TELLO 2022\SCM SPILL OVERS\outputs\pobreza\alimentos\1%\simulacion_2\output_tests.xlsx',spillover_test_"&amp;KZ181&amp;"','sp_test_"&amp;KZ181&amp;"');"</f>
        <v>xlswrite('G:\Mi unidad\1. PROYECTOS TELLO 2022\SCM SPILL OVERS\outputs\pobreza\alimentos\1%\simulacion_2\output_tests.xlsx',spillover_test_104','sp_test_104');</v>
      </c>
      <c r="LG181">
        <v>104</v>
      </c>
      <c r="LH181" t="str">
        <f>"xlswrite('G:\Mi unidad\1. PROYECTOS TELLO 2022\SCM SPILL OVERS\outputs\pobreza\jefe_hogar\1%\simulacion_2\output_tests.xlsx',spillover_test_"&amp;LG181&amp;"','sp_test_"&amp;LG181&amp;"');"</f>
        <v>xlswrite('G:\Mi unidad\1. PROYECTOS TELLO 2022\SCM SPILL OVERS\outputs\pobreza\jefe_hogar\1%\simulacion_2\output_tests.xlsx',spillover_test_104','sp_test_104');</v>
      </c>
      <c r="LN181">
        <v>104</v>
      </c>
      <c r="LO181" t="str">
        <f>"xlswrite('G:\Mi unidad\1. PROYECTOS TELLO 2022\SCM SPILL OVERS\outputs\pobreza\mujeres\1%\simulacion_2\output_tests.xlsx',spillover_test_"&amp;LN181&amp;"','sp_test_"&amp;LN181&amp;"');"</f>
        <v>xlswrite('G:\Mi unidad\1. PROYECTOS TELLO 2022\SCM SPILL OVERS\outputs\pobreza\mujeres\1%\simulacion_2\output_tests.xlsx',spillover_test_104','sp_test_104');</v>
      </c>
      <c r="LZ181">
        <v>104</v>
      </c>
      <c r="MA181" t="str">
        <f>"xlswrite('G:\Mi unidad\1. PROYECTOS TELLO 2022\SCM SPILL OVERS\outputs\pobreza\criminalidad\1%\simulacion_2\output_tests.xlsx',spillover_test_"&amp;LZ181&amp;"','sp_test_"&amp;LZ181&amp;"');"</f>
        <v>xlswrite('G:\Mi unidad\1. PROYECTOS TELLO 2022\SCM SPILL OVERS\outputs\pobreza\criminalidad\1%\simulacion_2\output_tests.xlsx',spillover_test_104','sp_test_104');</v>
      </c>
    </row>
    <row r="182" spans="64:339" x14ac:dyDescent="0.3">
      <c r="BL182">
        <v>105</v>
      </c>
      <c r="BM182" s="1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397</v>
      </c>
      <c r="CV182">
        <v>105</v>
      </c>
      <c r="CW182" t="s">
        <v>398</v>
      </c>
      <c r="DA182">
        <v>105</v>
      </c>
      <c r="DB182" t="s">
        <v>398</v>
      </c>
      <c r="DF182">
        <v>105</v>
      </c>
      <c r="DG182" t="s">
        <v>398</v>
      </c>
      <c r="EA182">
        <v>77</v>
      </c>
      <c r="EB182" s="1" t="str">
        <f>"alpha_hat_"&amp;EA182&amp;" = A_"&amp;EA182&amp;"*gamma_hat_"&amp;EA182&amp;";"</f>
        <v>alpha_hat_77 = A_77*gamma_hat_77;</v>
      </c>
      <c r="HN182">
        <v>71</v>
      </c>
      <c r="HO182" t="s">
        <v>18</v>
      </c>
      <c r="HU182">
        <v>88</v>
      </c>
      <c r="HV182" t="s">
        <v>18</v>
      </c>
      <c r="IB182">
        <v>105</v>
      </c>
      <c r="IC182" t="str">
        <f>"xlswrite('G:\Mi unidad\1. PROYECTOS TELLO 2022\SCM SPILL OVERS\outputs\pobreza\bajo_niv_educ\1%\simulacion_2\output_tests.xlsx',lb_vec_"&amp;IB182&amp;"','lb_vec_"&amp;IB182&amp;"');"</f>
        <v>xlswrite('G:\Mi unidad\1. PROYECTOS TELLO 2022\SCM SPILL OVERS\outputs\pobreza\bajo_niv_educ\1%\simulacion_2\output_tests.xlsx',lb_vec_105','lb_vec_105');</v>
      </c>
      <c r="IP182">
        <v>105</v>
      </c>
      <c r="IQ182" t="str">
        <f>"xlswrite('G:\Mi unidad\1. PROYECTOS TELLO 2022\SCM SPILL OVERS\outputs\pobreza\bajo_ingreso\1%\simulacion_2\output_tests.xlsx',lb_vec_"&amp;IP182&amp;"','lb_vec_"&amp;IP182&amp;"');"</f>
        <v>xlswrite('G:\Mi unidad\1. PROYECTOS TELLO 2022\SCM SPILL OVERS\outputs\pobreza\bajo_ingreso\1%\simulacion_2\output_tests.xlsx',lb_vec_105','lb_vec_105');</v>
      </c>
      <c r="JB182">
        <v>105</v>
      </c>
      <c r="JC182" t="str">
        <f>"xlswrite('G:\Mi unidad\1. PROYECTOS TELLO 2022\SCM SPILL OVERS\outputs\pobreza\densidad\1%\simulacion_2\output_tests.xlsx',lb_vec_"&amp;JB182&amp;"','lb_vec_"&amp;JB182&amp;"');"</f>
        <v>xlswrite('G:\Mi unidad\1. PROYECTOS TELLO 2022\SCM SPILL OVERS\outputs\pobreza\densidad\1%\simulacion_2\output_tests.xlsx',lb_vec_105','lb_vec_105');</v>
      </c>
      <c r="JN182">
        <v>105</v>
      </c>
      <c r="JO182" t="str">
        <f>"xlswrite('G:\Mi unidad\1. PROYECTOS TELLO 2022\SCM SPILL OVERS\outputs\pobreza\densidad_g\1%\simulacion_2\output_tests.xlsx',lb_vec_"&amp;JN182&amp;"','lb_vec_"&amp;JN182&amp;"');"</f>
        <v>xlswrite('G:\Mi unidad\1. PROYECTOS TELLO 2022\SCM SPILL OVERS\outputs\pobreza\densidad_g\1%\simulacion_2\output_tests.xlsx',lb_vec_105','lb_vec_105');</v>
      </c>
      <c r="JZ182">
        <v>105</v>
      </c>
      <c r="KA182" t="str">
        <f>"xlswrite('G:\Mi unidad\1. PROYECTOS TELLO 2022\SCM SPILL OVERS\outputs\pobreza\distancia_centro_salud\1%\simulacion_2\output_tests.xlsx',lb_vec_"&amp;JZ182&amp;"','lb_vec_"&amp;JZ182&amp;"');"</f>
        <v>xlswrite('G:\Mi unidad\1. PROYECTOS TELLO 2022\SCM SPILL OVERS\outputs\pobreza\distancia_centro_salud\1%\simulacion_2\output_tests.xlsx',lb_vec_105','lb_vec_105');</v>
      </c>
      <c r="KM182">
        <v>105</v>
      </c>
      <c r="KN182" t="str">
        <f>"xlswrite('G:\Mi unidad\1. PROYECTOS TELLO 2022\SCM SPILL OVERS\outputs\pobreza\informalidad\1%\simulacion_2\output_tests.xlsx',lb_vec_"&amp;KM182&amp;"','lb_vec_"&amp;KM182&amp;"');"</f>
        <v>xlswrite('G:\Mi unidad\1. PROYECTOS TELLO 2022\SCM SPILL OVERS\outputs\pobreza\informalidad\1%\simulacion_2\output_tests.xlsx',lb_vec_105','lb_vec_105');</v>
      </c>
      <c r="KZ182">
        <v>105</v>
      </c>
      <c r="LA182" t="str">
        <f>"xlswrite('G:\Mi unidad\1. PROYECTOS TELLO 2022\SCM SPILL OVERS\outputs\pobreza\alimentos\1%\simulacion_2\output_tests.xlsx',lb_vec_"&amp;KZ182&amp;"','lb_vec_"&amp;KZ182&amp;"');"</f>
        <v>xlswrite('G:\Mi unidad\1. PROYECTOS TELLO 2022\SCM SPILL OVERS\outputs\pobreza\alimentos\1%\simulacion_2\output_tests.xlsx',lb_vec_105','lb_vec_105');</v>
      </c>
      <c r="LG182">
        <v>105</v>
      </c>
      <c r="LH182" t="str">
        <f>"xlswrite('G:\Mi unidad\1. PROYECTOS TELLO 2022\SCM SPILL OVERS\outputs\pobreza\jefe_hogar\1%\simulacion_2\output_tests.xlsx',lb_vec_"&amp;LG182&amp;"','lb_vec_"&amp;LG182&amp;"');"</f>
        <v>xlswrite('G:\Mi unidad\1. PROYECTOS TELLO 2022\SCM SPILL OVERS\outputs\pobreza\jefe_hogar\1%\simulacion_2\output_tests.xlsx',lb_vec_105','lb_vec_105');</v>
      </c>
      <c r="LN182">
        <v>105</v>
      </c>
      <c r="LO182" t="str">
        <f>"xlswrite('G:\Mi unidad\1. PROYECTOS TELLO 2022\SCM SPILL OVERS\outputs\pobreza\mujeres\1%\simulacion_2\output_tests.xlsx',lb_vec_"&amp;LN182&amp;"','lb_vec_"&amp;LN182&amp;"');"</f>
        <v>xlswrite('G:\Mi unidad\1. PROYECTOS TELLO 2022\SCM SPILL OVERS\outputs\pobreza\mujeres\1%\simulacion_2\output_tests.xlsx',lb_vec_105','lb_vec_105');</v>
      </c>
      <c r="LZ182">
        <v>105</v>
      </c>
      <c r="MA182" t="str">
        <f>"xlswrite('G:\Mi unidad\1. PROYECTOS TELLO 2022\SCM SPILL OVERS\outputs\pobreza\criminalidad\1%\simulacion_2\output_tests.xlsx',lb_vec_"&amp;LZ182&amp;"','lb_vec_"&amp;LZ182&amp;"');"</f>
        <v>xlswrite('G:\Mi unidad\1. PROYECTOS TELLO 2022\SCM SPILL OVERS\outputs\pobreza\criminalidad\1%\simulacion_2\output_tests.xlsx',lb_vec_105','lb_vec_105');</v>
      </c>
    </row>
    <row r="183" spans="64:339" x14ac:dyDescent="0.3">
      <c r="BL183">
        <v>105</v>
      </c>
      <c r="BM183" s="1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399</v>
      </c>
      <c r="CV183">
        <v>105</v>
      </c>
      <c r="CW183" t="s">
        <v>397</v>
      </c>
      <c r="DA183">
        <v>105</v>
      </c>
      <c r="DB183" t="s">
        <v>397</v>
      </c>
      <c r="DF183">
        <v>105</v>
      </c>
      <c r="DG183" t="s">
        <v>397</v>
      </c>
      <c r="EA183">
        <v>77</v>
      </c>
      <c r="EB183" s="1" t="str">
        <f>"alpha1_hat_vec_"&amp;EA183&amp;"(s) = alpha_hat_"&amp;EA183&amp;"(1);"</f>
        <v>alpha1_hat_vec_77(s) = alpha_hat_77(1);</v>
      </c>
      <c r="HN183">
        <v>75</v>
      </c>
      <c r="HO183" t="str">
        <f>"p_value_vec_"&amp;HN183&amp;" = zeros(1,S);"</f>
        <v>p_value_vec_75 = zeros(1,S);</v>
      </c>
      <c r="HU183">
        <v>89</v>
      </c>
      <c r="HV183" t="str">
        <f>"spillover_test_"&amp;HU183&amp;" = zeros(1,S);"</f>
        <v>spillover_test_89 = zeros(1,S);</v>
      </c>
      <c r="IB183">
        <v>105</v>
      </c>
      <c r="IC183" t="str">
        <f>"xlswrite('G:\Mi unidad\1. PROYECTOS TELLO 2022\SCM SPILL OVERS\outputs\pobreza\bajo_niv_educ\1%\simulacion_2\output_tests.xlsx',ub_vec_"&amp;IB183&amp;"','ub_vec_"&amp;IB183&amp;"');"</f>
        <v>xlswrite('G:\Mi unidad\1. PROYECTOS TELLO 2022\SCM SPILL OVERS\outputs\pobreza\bajo_niv_educ\1%\simulacion_2\output_tests.xlsx',ub_vec_105','ub_vec_105');</v>
      </c>
      <c r="IP183">
        <v>105</v>
      </c>
      <c r="IQ183" t="str">
        <f>"xlswrite('G:\Mi unidad\1. PROYECTOS TELLO 2022\SCM SPILL OVERS\outputs\pobreza\bajo_ingreso\1%\simulacion_2\output_tests.xlsx',ub_vec_"&amp;IP183&amp;"','ub_vec_"&amp;IP183&amp;"');"</f>
        <v>xlswrite('G:\Mi unidad\1. PROYECTOS TELLO 2022\SCM SPILL OVERS\outputs\pobreza\bajo_ingreso\1%\simulacion_2\output_tests.xlsx',ub_vec_105','ub_vec_105');</v>
      </c>
      <c r="JB183">
        <v>105</v>
      </c>
      <c r="JC183" t="str">
        <f>"xlswrite('G:\Mi unidad\1. PROYECTOS TELLO 2022\SCM SPILL OVERS\outputs\pobreza\densidad\1%\simulacion_2\output_tests.xlsx',ub_vec_"&amp;JB183&amp;"','ub_vec_"&amp;JB183&amp;"');"</f>
        <v>xlswrite('G:\Mi unidad\1. PROYECTOS TELLO 2022\SCM SPILL OVERS\outputs\pobreza\densidad\1%\simulacion_2\output_tests.xlsx',ub_vec_105','ub_vec_105');</v>
      </c>
      <c r="JN183">
        <v>105</v>
      </c>
      <c r="JO183" t="str">
        <f>"xlswrite('G:\Mi unidad\1. PROYECTOS TELLO 2022\SCM SPILL OVERS\outputs\pobreza\densidad_g\1%\simulacion_2\output_tests.xlsx',ub_vec_"&amp;JN183&amp;"','ub_vec_"&amp;JN183&amp;"');"</f>
        <v>xlswrite('G:\Mi unidad\1. PROYECTOS TELLO 2022\SCM SPILL OVERS\outputs\pobreza\densidad_g\1%\simulacion_2\output_tests.xlsx',ub_vec_105','ub_vec_105');</v>
      </c>
      <c r="JZ183">
        <v>105</v>
      </c>
      <c r="KA183" t="str">
        <f>"xlswrite('G:\Mi unidad\1. PROYECTOS TELLO 2022\SCM SPILL OVERS\outputs\pobreza\distancia_centro_salud\1%\simulacion_2\output_tests.xlsx',ub_vec_"&amp;JZ183&amp;"','ub_vec_"&amp;JZ183&amp;"');"</f>
        <v>xlswrite('G:\Mi unidad\1. PROYECTOS TELLO 2022\SCM SPILL OVERS\outputs\pobreza\distancia_centro_salud\1%\simulacion_2\output_tests.xlsx',ub_vec_105','ub_vec_105');</v>
      </c>
      <c r="KM183">
        <v>105</v>
      </c>
      <c r="KN183" t="str">
        <f>"xlswrite('G:\Mi unidad\1. PROYECTOS TELLO 2022\SCM SPILL OVERS\outputs\pobreza\informalidad\1%\simulacion_2\output_tests.xlsx',ub_vec_"&amp;KM183&amp;"','ub_vec_"&amp;KM183&amp;"');"</f>
        <v>xlswrite('G:\Mi unidad\1. PROYECTOS TELLO 2022\SCM SPILL OVERS\outputs\pobreza\informalidad\1%\simulacion_2\output_tests.xlsx',ub_vec_105','ub_vec_105');</v>
      </c>
      <c r="KZ183">
        <v>105</v>
      </c>
      <c r="LA183" t="str">
        <f>"xlswrite('G:\Mi unidad\1. PROYECTOS TELLO 2022\SCM SPILL OVERS\outputs\pobreza\alimentos\1%\simulacion_2\output_tests.xlsx',ub_vec_"&amp;KZ183&amp;"','ub_vec_"&amp;KZ183&amp;"');"</f>
        <v>xlswrite('G:\Mi unidad\1. PROYECTOS TELLO 2022\SCM SPILL OVERS\outputs\pobreza\alimentos\1%\simulacion_2\output_tests.xlsx',ub_vec_105','ub_vec_105');</v>
      </c>
      <c r="LG183">
        <v>105</v>
      </c>
      <c r="LH183" t="str">
        <f>"xlswrite('G:\Mi unidad\1. PROYECTOS TELLO 2022\SCM SPILL OVERS\outputs\pobreza\jefe_hogar\1%\simulacion_2\output_tests.xlsx',ub_vec_"&amp;LG183&amp;"','ub_vec_"&amp;LG183&amp;"');"</f>
        <v>xlswrite('G:\Mi unidad\1. PROYECTOS TELLO 2022\SCM SPILL OVERS\outputs\pobreza\jefe_hogar\1%\simulacion_2\output_tests.xlsx',ub_vec_105','ub_vec_105');</v>
      </c>
      <c r="LN183">
        <v>105</v>
      </c>
      <c r="LO183" t="str">
        <f>"xlswrite('G:\Mi unidad\1. PROYECTOS TELLO 2022\SCM SPILL OVERS\outputs\pobreza\mujeres\1%\simulacion_2\output_tests.xlsx',ub_vec_"&amp;LN183&amp;"','ub_vec_"&amp;LN183&amp;"');"</f>
        <v>xlswrite('G:\Mi unidad\1. PROYECTOS TELLO 2022\SCM SPILL OVERS\outputs\pobreza\mujeres\1%\simulacion_2\output_tests.xlsx',ub_vec_105','ub_vec_105');</v>
      </c>
      <c r="LZ183">
        <v>105</v>
      </c>
      <c r="MA183" t="str">
        <f>"xlswrite('G:\Mi unidad\1. PROYECTOS TELLO 2022\SCM SPILL OVERS\outputs\pobreza\criminalidad\1%\simulacion_2\output_tests.xlsx',ub_vec_"&amp;LZ183&amp;"','ub_vec_"&amp;LZ183&amp;"');"</f>
        <v>xlswrite('G:\Mi unidad\1. PROYECTOS TELLO 2022\SCM SPILL OVERS\outputs\pobreza\criminalidad\1%\simulacion_2\output_tests.xlsx',ub_vec_105','ub_vec_105');</v>
      </c>
    </row>
    <row r="184" spans="64:339" x14ac:dyDescent="0.3">
      <c r="BL184">
        <v>105</v>
      </c>
      <c r="BM184" s="1" t="str">
        <f>"A_"&amp;BL182&amp;"(:,ind_"&amp;BL182&amp;" == 0) = [];"</f>
        <v>A_105(:,ind_105 == 0) = [];</v>
      </c>
      <c r="BR184">
        <v>105</v>
      </c>
      <c r="BS184" s="1" t="str">
        <f>"ind_"&amp;BR182&amp;" = xlsread('spillover_bajo_niv_educ_"&amp;BR182&amp;".xlsx')"</f>
        <v>ind_105 = xlsread('spillover_bajo_niv_educ_105.xlsx')</v>
      </c>
      <c r="BX184">
        <v>105</v>
      </c>
      <c r="BY184" s="1" t="str">
        <f>"ind_"&amp;BX182&amp;" = xlsread('spillover_bajo_ingreso_"&amp;BX182&amp;".xlsx')"</f>
        <v>ind_105 = xlsread('spillover_bajo_ingreso_105.xlsx')</v>
      </c>
      <c r="CD184">
        <v>105</v>
      </c>
      <c r="CE184" s="1" t="str">
        <f>"ind_"&amp;CD182&amp;" = xlsread('spillover_densidad_"&amp;CD182&amp;".xlsx')"</f>
        <v>ind_105 = xlsread('spillover_densidad_105.xlsx')</v>
      </c>
      <c r="CJ184">
        <v>105</v>
      </c>
      <c r="CK184" s="1" t="str">
        <f>"ind_"&amp;CJ182&amp;" = xlsread('spillover_tiempo_cs_"&amp;CJ182&amp;".xlsx')"</f>
        <v>ind_105 = xlsread('spillover_tiempo_cs_105.xlsx')</v>
      </c>
      <c r="CQ184">
        <v>105</v>
      </c>
      <c r="CR184" t="s">
        <v>395</v>
      </c>
      <c r="CV184">
        <v>105</v>
      </c>
      <c r="CW184" t="s">
        <v>400</v>
      </c>
      <c r="DA184">
        <v>105</v>
      </c>
      <c r="DB184" t="s">
        <v>401</v>
      </c>
      <c r="DF184">
        <v>105</v>
      </c>
      <c r="DG184" t="s">
        <v>402</v>
      </c>
      <c r="EA184">
        <v>77</v>
      </c>
      <c r="EB184" s="1" t="str">
        <f>"synthetic_control_sp_"&amp;EA184&amp;"(T+s) = Y_"&amp;EA184&amp;"(1,T+s)-alpha1_hat_vec_"&amp;EA184&amp;"(s);"</f>
        <v>synthetic_control_sp_77(T+s) = Y_77(1,T+s)-alpha1_hat_vec_77(s);</v>
      </c>
      <c r="HN184">
        <v>75</v>
      </c>
      <c r="HO184" t="str">
        <f>"lb_vec_"&amp;HN184&amp;" = zeros(1,S);"</f>
        <v>lb_vec_75 = zeros(1,S);</v>
      </c>
      <c r="HU184">
        <v>89</v>
      </c>
      <c r="HV184" t="s">
        <v>35</v>
      </c>
      <c r="IB184">
        <v>105</v>
      </c>
      <c r="IC184" t="str">
        <f>"xlswrite('G:\Mi unidad\1. PROYECTOS TELLO 2022\SCM SPILL OVERS\outputs\pobreza\bajo_niv_educ\1%\simulacion_2\output_tests.xlsx',p_value_vec_"&amp;IB184&amp;"','p_value_vec_"&amp;IB184&amp;"');"</f>
        <v>xlswrite('G:\Mi unidad\1. PROYECTOS TELLO 2022\SCM SPILL OVERS\outputs\pobreza\bajo_niv_educ\1%\simulacion_2\output_tests.xlsx',p_value_vec_105','p_value_vec_105');</v>
      </c>
      <c r="IP184">
        <v>105</v>
      </c>
      <c r="IQ184" t="str">
        <f>"xlswrite('G:\Mi unidad\1. PROYECTOS TELLO 2022\SCM SPILL OVERS\outputs\pobreza\bajo_ingreso\1%\simulacion_2\output_tests.xlsx',p_value_vec_"&amp;IP184&amp;"','p_value_vec_"&amp;IP184&amp;"');"</f>
        <v>xlswrite('G:\Mi unidad\1. PROYECTOS TELLO 2022\SCM SPILL OVERS\outputs\pobreza\bajo_ingreso\1%\simulacion_2\output_tests.xlsx',p_value_vec_105','p_value_vec_105');</v>
      </c>
      <c r="JB184">
        <v>105</v>
      </c>
      <c r="JC184" t="str">
        <f>"xlswrite('G:\Mi unidad\1. PROYECTOS TELLO 2022\SCM SPILL OVERS\outputs\pobreza\densidad\1%\simulacion_2\output_tests.xlsx',p_value_vec_"&amp;JB184&amp;"','p_value_vec_"&amp;JB184&amp;"');"</f>
        <v>xlswrite('G:\Mi unidad\1. PROYECTOS TELLO 2022\SCM SPILL OVERS\outputs\pobreza\densidad\1%\simulacion_2\output_tests.xlsx',p_value_vec_105','p_value_vec_105');</v>
      </c>
      <c r="JN184">
        <v>105</v>
      </c>
      <c r="JO184" t="str">
        <f>"xlswrite('G:\Mi unidad\1. PROYECTOS TELLO 2022\SCM SPILL OVERS\outputs\pobreza\densidad_g\1%\simulacion_2\output_tests.xlsx',p_value_vec_"&amp;JN184&amp;"','p_value_vec_"&amp;JN184&amp;"');"</f>
        <v>xlswrite('G:\Mi unidad\1. PROYECTOS TELLO 2022\SCM SPILL OVERS\outputs\pobreza\densidad_g\1%\simulacion_2\output_tests.xlsx',p_value_vec_105','p_value_vec_105');</v>
      </c>
      <c r="JZ184">
        <v>105</v>
      </c>
      <c r="KA184" t="str">
        <f>"xlswrite('G:\Mi unidad\1. PROYECTOS TELLO 2022\SCM SPILL OVERS\outputs\pobreza\distancia_centro_salud\1%\simulacion_2\output_tests.xlsx',p_value_vec_"&amp;JZ184&amp;"','p_value_vec_"&amp;JZ184&amp;"');"</f>
        <v>xlswrite('G:\Mi unidad\1. PROYECTOS TELLO 2022\SCM SPILL OVERS\outputs\pobreza\distancia_centro_salud\1%\simulacion_2\output_tests.xlsx',p_value_vec_105','p_value_vec_105');</v>
      </c>
      <c r="KM184">
        <v>105</v>
      </c>
      <c r="KN184" t="str">
        <f>"xlswrite('G:\Mi unidad\1. PROYECTOS TELLO 2022\SCM SPILL OVERS\outputs\pobreza\informalidad\1%\simulacion_2\output_tests.xlsx',p_value_vec_"&amp;KM184&amp;"','p_value_vec_"&amp;KM184&amp;"');"</f>
        <v>xlswrite('G:\Mi unidad\1. PROYECTOS TELLO 2022\SCM SPILL OVERS\outputs\pobreza\informalidad\1%\simulacion_2\output_tests.xlsx',p_value_vec_105','p_value_vec_105');</v>
      </c>
      <c r="KZ184">
        <v>105</v>
      </c>
      <c r="LA184" t="str">
        <f>"xlswrite('G:\Mi unidad\1. PROYECTOS TELLO 2022\SCM SPILL OVERS\outputs\pobreza\alimentos\1%\simulacion_2\output_tests.xlsx',p_value_vec_"&amp;KZ184&amp;"','p_value_vec_"&amp;KZ184&amp;"');"</f>
        <v>xlswrite('G:\Mi unidad\1. PROYECTOS TELLO 2022\SCM SPILL OVERS\outputs\pobreza\alimentos\1%\simulacion_2\output_tests.xlsx',p_value_vec_105','p_value_vec_105');</v>
      </c>
      <c r="LG184">
        <v>105</v>
      </c>
      <c r="LH184" t="str">
        <f>"xlswrite('G:\Mi unidad\1. PROYECTOS TELLO 2022\SCM SPILL OVERS\outputs\pobreza\jefe_hogar\1%\simulacion_2\output_tests.xlsx',p_value_vec_"&amp;LG184&amp;"','p_value_vec_"&amp;LG184&amp;"');"</f>
        <v>xlswrite('G:\Mi unidad\1. PROYECTOS TELLO 2022\SCM SPILL OVERS\outputs\pobreza\jefe_hogar\1%\simulacion_2\output_tests.xlsx',p_value_vec_105','p_value_vec_105');</v>
      </c>
      <c r="LN184">
        <v>105</v>
      </c>
      <c r="LO184" t="str">
        <f>"xlswrite('G:\Mi unidad\1. PROYECTOS TELLO 2022\SCM SPILL OVERS\outputs\pobreza\mujeres\1%\simulacion_2\output_tests.xlsx',p_value_vec_"&amp;LN184&amp;"','p_value_vec_"&amp;LN184&amp;"');"</f>
        <v>xlswrite('G:\Mi unidad\1. PROYECTOS TELLO 2022\SCM SPILL OVERS\outputs\pobreza\mujeres\1%\simulacion_2\output_tests.xlsx',p_value_vec_105','p_value_vec_105');</v>
      </c>
      <c r="LZ184">
        <v>105</v>
      </c>
      <c r="MA184" t="str">
        <f>"xlswrite('G:\Mi unidad\1. PROYECTOS TELLO 2022\SCM SPILL OVERS\outputs\pobreza\criminalidad\1%\simulacion_2\output_tests.xlsx',p_value_vec_"&amp;LZ184&amp;"','p_value_vec_"&amp;LZ184&amp;"');"</f>
        <v>xlswrite('G:\Mi unidad\1. PROYECTOS TELLO 2022\SCM SPILL OVERS\outputs\pobreza\criminalidad\1%\simulacion_2\output_tests.xlsx',p_value_vec_105','p_value_vec_105');</v>
      </c>
    </row>
    <row r="185" spans="64:339" x14ac:dyDescent="0.3">
      <c r="BL185">
        <v>105</v>
      </c>
      <c r="BR185">
        <v>105</v>
      </c>
      <c r="BS185" s="1" t="str">
        <f>"A_"&amp;BR182&amp;" = eye(N);"</f>
        <v>A_105 = eye(N);</v>
      </c>
      <c r="BX185">
        <v>105</v>
      </c>
      <c r="BY185" s="1" t="str">
        <f>"A_"&amp;BX182&amp;" = eye(N);"</f>
        <v>A_105 = eye(N);</v>
      </c>
      <c r="CD185">
        <v>105</v>
      </c>
      <c r="CE185" s="1" t="str">
        <f>"A_"&amp;CD182&amp;" = eye(N);"</f>
        <v>A_105 = eye(N);</v>
      </c>
      <c r="CJ185">
        <v>105</v>
      </c>
      <c r="CK185" s="1" t="str">
        <f>"A_"&amp;CJ182&amp;" = eye(N);"</f>
        <v>A_105 = eye(N);</v>
      </c>
      <c r="CQ185">
        <v>105</v>
      </c>
      <c r="CR185" t="s">
        <v>396</v>
      </c>
      <c r="CV185">
        <v>105</v>
      </c>
      <c r="CW185" t="s">
        <v>403</v>
      </c>
      <c r="DA185">
        <v>105</v>
      </c>
      <c r="DB185" t="s">
        <v>403</v>
      </c>
      <c r="DF185">
        <v>105</v>
      </c>
      <c r="DG185" t="s">
        <v>403</v>
      </c>
      <c r="EA185">
        <v>77</v>
      </c>
      <c r="EB185" s="3" t="s">
        <v>18</v>
      </c>
      <c r="HN185">
        <v>75</v>
      </c>
      <c r="HO185" t="str">
        <f>"ub_vec_"&amp;HN185&amp;" = zeros(1,S);"</f>
        <v>ub_vec_75 = zeros(1,S);</v>
      </c>
      <c r="HU185">
        <v>89</v>
      </c>
      <c r="HV185" t="s">
        <v>36</v>
      </c>
      <c r="IB185">
        <v>105</v>
      </c>
      <c r="IC185" t="str">
        <f>"xlswrite('G:\Mi unidad\1. PROYECTOS TELLO 2022\SCM SPILL OVERS\outputs\pobreza\bajo_niv_educ\1%\simulacion_2\output_tests.xlsx',alpha1_hat_vec_"&amp;IB185&amp;"','alpha1_hat_vec_"&amp;IB185&amp;"');"</f>
        <v>xlswrite('G:\Mi unidad\1. PROYECTOS TELLO 2022\SCM SPILL OVERS\outputs\pobreza\bajo_niv_educ\1%\simulacion_2\output_tests.xlsx',alpha1_hat_vec_105','alpha1_hat_vec_105');</v>
      </c>
      <c r="IP185">
        <v>105</v>
      </c>
      <c r="IQ185" t="str">
        <f>"xlswrite('G:\Mi unidad\1. PROYECTOS TELLO 2022\SCM SPILL OVERS\outputs\pobreza\bajo_ingreso\1%\simulacion_2\output_tests.xlsx',alpha1_hat_vec_"&amp;IP185&amp;"','alpha1_hat_vec_"&amp;IP185&amp;"');"</f>
        <v>xlswrite('G:\Mi unidad\1. PROYECTOS TELLO 2022\SCM SPILL OVERS\outputs\pobreza\bajo_ingreso\1%\simulacion_2\output_tests.xlsx',alpha1_hat_vec_105','alpha1_hat_vec_105');</v>
      </c>
      <c r="JB185">
        <v>105</v>
      </c>
      <c r="JC185" t="str">
        <f>"xlswrite('G:\Mi unidad\1. PROYECTOS TELLO 2022\SCM SPILL OVERS\outputs\pobreza\densidad\1%\simulacion_2\output_tests.xlsx',alpha1_hat_vec_"&amp;JB185&amp;"','alpha1_hat_vec_"&amp;JB185&amp;"');"</f>
        <v>xlswrite('G:\Mi unidad\1. PROYECTOS TELLO 2022\SCM SPILL OVERS\outputs\pobreza\densidad\1%\simulacion_2\output_tests.xlsx',alpha1_hat_vec_105','alpha1_hat_vec_105');</v>
      </c>
      <c r="JN185">
        <v>105</v>
      </c>
      <c r="JO185" t="str">
        <f>"xlswrite('G:\Mi unidad\1. PROYECTOS TELLO 2022\SCM SPILL OVERS\outputs\pobreza\densidad_g\1%\simulacion_2\output_tests.xlsx',alpha1_hat_vec_"&amp;JN185&amp;"','alpha1_hat_vec_"&amp;JN185&amp;"');"</f>
        <v>xlswrite('G:\Mi unidad\1. PROYECTOS TELLO 2022\SCM SPILL OVERS\outputs\pobreza\densidad_g\1%\simulacion_2\output_tests.xlsx',alpha1_hat_vec_105','alpha1_hat_vec_105');</v>
      </c>
      <c r="JZ185">
        <v>105</v>
      </c>
      <c r="KA185" t="str">
        <f>"xlswrite('G:\Mi unidad\1. PROYECTOS TELLO 2022\SCM SPILL OVERS\outputs\pobreza\distancia_centro_salud\1%\simulacion_2\output_tests.xlsx',alpha1_hat_vec_"&amp;JZ185&amp;"','alpha1_hat_vec_"&amp;JZ185&amp;"');"</f>
        <v>xlswrite('G:\Mi unidad\1. PROYECTOS TELLO 2022\SCM SPILL OVERS\outputs\pobreza\distancia_centro_salud\1%\simulacion_2\output_tests.xlsx',alpha1_hat_vec_105','alpha1_hat_vec_105');</v>
      </c>
      <c r="KM185">
        <v>105</v>
      </c>
      <c r="KN185" t="str">
        <f>"xlswrite('G:\Mi unidad\1. PROYECTOS TELLO 2022\SCM SPILL OVERS\outputs\pobreza\informalidad\1%\simulacion_2\output_tests.xlsx',alpha1_hat_vec_"&amp;KM185&amp;"','alpha1_hat_vec_"&amp;KM185&amp;"');"</f>
        <v>xlswrite('G:\Mi unidad\1. PROYECTOS TELLO 2022\SCM SPILL OVERS\outputs\pobreza\informalidad\1%\simulacion_2\output_tests.xlsx',alpha1_hat_vec_105','alpha1_hat_vec_105');</v>
      </c>
      <c r="KZ185">
        <v>105</v>
      </c>
      <c r="LA185" t="str">
        <f>"xlswrite('G:\Mi unidad\1. PROYECTOS TELLO 2022\SCM SPILL OVERS\outputs\pobreza\alimentos\1%\simulacion_2\output_tests.xlsx',alpha1_hat_vec_"&amp;KZ185&amp;"','alpha1_hat_vec_"&amp;KZ185&amp;"');"</f>
        <v>xlswrite('G:\Mi unidad\1. PROYECTOS TELLO 2022\SCM SPILL OVERS\outputs\pobreza\alimentos\1%\simulacion_2\output_tests.xlsx',alpha1_hat_vec_105','alpha1_hat_vec_105');</v>
      </c>
      <c r="LG185">
        <v>105</v>
      </c>
      <c r="LH185" t="str">
        <f>"xlswrite('G:\Mi unidad\1. PROYECTOS TELLO 2022\SCM SPILL OVERS\outputs\pobreza\jefe_hogar\1%\simulacion_2\output_tests.xlsx',alpha1_hat_vec_"&amp;LG185&amp;"','alpha1_hat_vec_"&amp;LG185&amp;"');"</f>
        <v>xlswrite('G:\Mi unidad\1. PROYECTOS TELLO 2022\SCM SPILL OVERS\outputs\pobreza\jefe_hogar\1%\simulacion_2\output_tests.xlsx',alpha1_hat_vec_105','alpha1_hat_vec_105');</v>
      </c>
      <c r="LN185">
        <v>105</v>
      </c>
      <c r="LO185" t="str">
        <f>"xlswrite('G:\Mi unidad\1. PROYECTOS TELLO 2022\SCM SPILL OVERS\outputs\pobreza\mujeres\1%\simulacion_2\output_tests.xlsx',alpha1_hat_vec_"&amp;LN185&amp;"','alpha1_hat_vec_"&amp;LN185&amp;"');"</f>
        <v>xlswrite('G:\Mi unidad\1. PROYECTOS TELLO 2022\SCM SPILL OVERS\outputs\pobreza\mujeres\1%\simulacion_2\output_tests.xlsx',alpha1_hat_vec_105','alpha1_hat_vec_105');</v>
      </c>
      <c r="LZ185">
        <v>105</v>
      </c>
      <c r="MA185" t="str">
        <f>"xlswrite('G:\Mi unidad\1. PROYECTOS TELLO 2022\SCM SPILL OVERS\outputs\pobreza\criminalidad\1%\simulacion_2\output_tests.xlsx',alpha1_hat_vec_"&amp;LZ185&amp;"','alpha1_hat_vec_"&amp;LZ185&amp;"');"</f>
        <v>xlswrite('G:\Mi unidad\1. PROYECTOS TELLO 2022\SCM SPILL OVERS\outputs\pobreza\criminalidad\1%\simulacion_2\output_tests.xlsx',alpha1_hat_vec_105','alpha1_hat_vec_105');</v>
      </c>
    </row>
    <row r="186" spans="64:339" x14ac:dyDescent="0.3">
      <c r="BL186">
        <v>105</v>
      </c>
      <c r="BR186">
        <v>105</v>
      </c>
      <c r="BS186" s="1" t="str">
        <f>"A_"&amp;BR182&amp;"(:,ind_"&amp;BR182&amp;" == 0) = [];"</f>
        <v>A_105(:,ind_105 == 0) = [];</v>
      </c>
      <c r="BX186">
        <v>105</v>
      </c>
      <c r="BY186" s="1" t="str">
        <f>"A_"&amp;BX182&amp;"(:,ind_"&amp;BX182&amp;" == 0) = [];"</f>
        <v>A_105(:,ind_105 == 0) = [];</v>
      </c>
      <c r="CD186">
        <v>105</v>
      </c>
      <c r="CE186" s="1" t="str">
        <f>"A_"&amp;CD182&amp;"(:,ind_"&amp;CD182&amp;" == 0) = [];"</f>
        <v>A_105(:,ind_105 == 0) = [];</v>
      </c>
      <c r="CJ186">
        <v>105</v>
      </c>
      <c r="CK186" s="1" t="str">
        <f>"A_"&amp;CJ182&amp;"(:,ind_"&amp;CJ182&amp;" == 0) = [];"</f>
        <v>A_105(:,ind_105 == 0) = [];</v>
      </c>
      <c r="CQ186">
        <v>105</v>
      </c>
      <c r="CR186" t="s">
        <v>398</v>
      </c>
      <c r="CV186">
        <v>105</v>
      </c>
      <c r="CW186" t="s">
        <v>404</v>
      </c>
      <c r="DA186">
        <v>105</v>
      </c>
      <c r="DB186" t="s">
        <v>404</v>
      </c>
      <c r="DF186">
        <v>105</v>
      </c>
      <c r="DG186" t="s">
        <v>404</v>
      </c>
      <c r="EA186">
        <v>78</v>
      </c>
      <c r="EB186" s="3" t="str">
        <f>"%PROVINCIA "&amp;EA186</f>
        <v>%PROVINCIA 78</v>
      </c>
      <c r="HN186">
        <v>75</v>
      </c>
      <c r="HO186" t="s">
        <v>35</v>
      </c>
      <c r="HU186">
        <v>89</v>
      </c>
      <c r="HV186" t="s">
        <v>37</v>
      </c>
      <c r="IB186">
        <v>105</v>
      </c>
      <c r="IC186" t="str">
        <f>"xlswrite('G:\Mi unidad\1. PROYECTOS TELLO 2022\SCM SPILL OVERS\outputs\pobreza\bajo_niv_educ\1%\simulacion_2\output_tests.xlsx',spillover_test_"&amp;IB186&amp;"','sp_test_"&amp;IB186&amp;"');"</f>
        <v>xlswrite('G:\Mi unidad\1. PROYECTOS TELLO 2022\SCM SPILL OVERS\outputs\pobreza\bajo_niv_educ\1%\simulacion_2\output_tests.xlsx',spillover_test_105','sp_test_105');</v>
      </c>
      <c r="IP186">
        <v>105</v>
      </c>
      <c r="IQ186" t="str">
        <f>"xlswrite('G:\Mi unidad\1. PROYECTOS TELLO 2022\SCM SPILL OVERS\outputs\pobreza\bajo_ingreso\1%\simulacion_2\output_tests.xlsx',spillover_test_"&amp;IP186&amp;"','sp_test_"&amp;IP186&amp;"');"</f>
        <v>xlswrite('G:\Mi unidad\1. PROYECTOS TELLO 2022\SCM SPILL OVERS\outputs\pobreza\bajo_ingreso\1%\simulacion_2\output_tests.xlsx',spillover_test_105','sp_test_105');</v>
      </c>
      <c r="JB186">
        <v>105</v>
      </c>
      <c r="JC186" t="str">
        <f>"xlswrite('G:\Mi unidad\1. PROYECTOS TELLO 2022\SCM SPILL OVERS\outputs\pobreza\densidad\1%\simulacion_2\output_tests.xlsx',spillover_test_"&amp;JB186&amp;"','sp_test_"&amp;JB186&amp;"');"</f>
        <v>xlswrite('G:\Mi unidad\1. PROYECTOS TELLO 2022\SCM SPILL OVERS\outputs\pobreza\densidad\1%\simulacion_2\output_tests.xlsx',spillover_test_105','sp_test_105');</v>
      </c>
      <c r="JN186">
        <v>105</v>
      </c>
      <c r="JO186" t="str">
        <f>"xlswrite('G:\Mi unidad\1. PROYECTOS TELLO 2022\SCM SPILL OVERS\outputs\pobreza\densidad_g\1%\simulacion_2\output_tests.xlsx',spillover_test_"&amp;JN186&amp;"','sp_test_"&amp;JN186&amp;"');"</f>
        <v>xlswrite('G:\Mi unidad\1. PROYECTOS TELLO 2022\SCM SPILL OVERS\outputs\pobreza\densidad_g\1%\simulacion_2\output_tests.xlsx',spillover_test_105','sp_test_105');</v>
      </c>
      <c r="JZ186">
        <v>105</v>
      </c>
      <c r="KA186" t="str">
        <f>"xlswrite('G:\Mi unidad\1. PROYECTOS TELLO 2022\SCM SPILL OVERS\outputs\pobreza\distancia_centro_salud\1%\simulacion_2\output_tests.xlsx',spillover_test_"&amp;JZ186&amp;"','sp_test_"&amp;JZ186&amp;"');"</f>
        <v>xlswrite('G:\Mi unidad\1. PROYECTOS TELLO 2022\SCM SPILL OVERS\outputs\pobreza\distancia_centro_salud\1%\simulacion_2\output_tests.xlsx',spillover_test_105','sp_test_105');</v>
      </c>
      <c r="KM186">
        <v>105</v>
      </c>
      <c r="KN186" t="str">
        <f>"xlswrite('G:\Mi unidad\1. PROYECTOS TELLO 2022\SCM SPILL OVERS\outputs\pobreza\informalidad\1%\simulacion_2\output_tests.xlsx',spillover_test_"&amp;KM186&amp;"','sp_test_"&amp;KM186&amp;"');"</f>
        <v>xlswrite('G:\Mi unidad\1. PROYECTOS TELLO 2022\SCM SPILL OVERS\outputs\pobreza\informalidad\1%\simulacion_2\output_tests.xlsx',spillover_test_105','sp_test_105');</v>
      </c>
      <c r="KZ186">
        <v>105</v>
      </c>
      <c r="LA186" t="str">
        <f>"xlswrite('G:\Mi unidad\1. PROYECTOS TELLO 2022\SCM SPILL OVERS\outputs\pobreza\alimentos\1%\simulacion_2\output_tests.xlsx',spillover_test_"&amp;KZ186&amp;"','sp_test_"&amp;KZ186&amp;"');"</f>
        <v>xlswrite('G:\Mi unidad\1. PROYECTOS TELLO 2022\SCM SPILL OVERS\outputs\pobreza\alimentos\1%\simulacion_2\output_tests.xlsx',spillover_test_105','sp_test_105');</v>
      </c>
      <c r="LG186">
        <v>105</v>
      </c>
      <c r="LH186" t="str">
        <f>"xlswrite('G:\Mi unidad\1. PROYECTOS TELLO 2022\SCM SPILL OVERS\outputs\pobreza\jefe_hogar\1%\simulacion_2\output_tests.xlsx',spillover_test_"&amp;LG186&amp;"','sp_test_"&amp;LG186&amp;"');"</f>
        <v>xlswrite('G:\Mi unidad\1. PROYECTOS TELLO 2022\SCM SPILL OVERS\outputs\pobreza\jefe_hogar\1%\simulacion_2\output_tests.xlsx',spillover_test_105','sp_test_105');</v>
      </c>
      <c r="LN186">
        <v>105</v>
      </c>
      <c r="LO186" t="str">
        <f>"xlswrite('G:\Mi unidad\1. PROYECTOS TELLO 2022\SCM SPILL OVERS\outputs\pobreza\mujeres\1%\simulacion_2\output_tests.xlsx',spillover_test_"&amp;LN186&amp;"','sp_test_"&amp;LN186&amp;"');"</f>
        <v>xlswrite('G:\Mi unidad\1. PROYECTOS TELLO 2022\SCM SPILL OVERS\outputs\pobreza\mujeres\1%\simulacion_2\output_tests.xlsx',spillover_test_105','sp_test_105');</v>
      </c>
      <c r="LZ186">
        <v>105</v>
      </c>
      <c r="MA186" t="str">
        <f>"xlswrite('G:\Mi unidad\1. PROYECTOS TELLO 2022\SCM SPILL OVERS\outputs\pobreza\criminalidad\1%\simulacion_2\output_tests.xlsx',spillover_test_"&amp;LZ186&amp;"','sp_test_"&amp;LZ186&amp;"');"</f>
        <v>xlswrite('G:\Mi unidad\1. PROYECTOS TELLO 2022\SCM SPILL OVERS\outputs\pobreza\criminalidad\1%\simulacion_2\output_tests.xlsx',spillover_test_105','sp_test_105');</v>
      </c>
    </row>
    <row r="187" spans="64:339" x14ac:dyDescent="0.3">
      <c r="BL187">
        <v>106</v>
      </c>
      <c r="BM187" s="1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405</v>
      </c>
      <c r="CV187">
        <v>106</v>
      </c>
      <c r="CW187" t="s">
        <v>406</v>
      </c>
      <c r="DA187">
        <v>106</v>
      </c>
      <c r="DB187" t="s">
        <v>406</v>
      </c>
      <c r="DF187">
        <v>106</v>
      </c>
      <c r="DG187" t="s">
        <v>406</v>
      </c>
      <c r="EA187">
        <v>78</v>
      </c>
      <c r="EB187" s="3" t="s">
        <v>17</v>
      </c>
      <c r="HN187">
        <v>75</v>
      </c>
      <c r="HO187" t="str">
        <f>"    [p_value_"&amp;HN187&amp; ",lb_"&amp;HN187&amp;",ub_"&amp;HN187&amp;"] = sp_andrews_te(Y_pre_"&amp;HN187&amp;",pobreza_"&amp;HN187&amp;"(:,T+s),A_"&amp;HN187&amp;",C,.05);"</f>
        <v xml:space="preserve">    [p_value_75,lb_75,ub_75] = sp_andrews_te(Y_pre_75,pobreza_75(:,T+s),A_75,C,.05);</v>
      </c>
      <c r="HU187">
        <v>89</v>
      </c>
      <c r="HV187" t="str">
        <f>"    spillover_test_"&amp;HU187&amp;"(s) = sp_andrews(Y_pre_"&amp;HU187&amp;",pobreza_"&amp;HU187&amp;"(:,T+s),A_"&amp;HU187&amp;",C,d,alpha_sig);"</f>
        <v xml:space="preserve">    spillover_test_89(s) = sp_andrews(Y_pre_89,pobreza_89(:,T+s),A_89,C,d,alpha_sig);</v>
      </c>
      <c r="IB187">
        <v>106</v>
      </c>
      <c r="IC187" t="str">
        <f>"xlswrite('G:\Mi unidad\1. PROYECTOS TELLO 2022\SCM SPILL OVERS\outputs\pobreza\bajo_niv_educ\1%\simulacion_2\output_tests.xlsx',lb_vec_"&amp;IB187&amp;"','lb_vec_"&amp;IB187&amp;"');"</f>
        <v>xlswrite('G:\Mi unidad\1. PROYECTOS TELLO 2022\SCM SPILL OVERS\outputs\pobreza\bajo_niv_educ\1%\simulacion_2\output_tests.xlsx',lb_vec_106','lb_vec_106');</v>
      </c>
      <c r="IP187">
        <v>106</v>
      </c>
      <c r="IQ187" t="str">
        <f>"xlswrite('G:\Mi unidad\1. PROYECTOS TELLO 2022\SCM SPILL OVERS\outputs\pobreza\bajo_ingreso\1%\simulacion_2\output_tests.xlsx',lb_vec_"&amp;IP187&amp;"','lb_vec_"&amp;IP187&amp;"');"</f>
        <v>xlswrite('G:\Mi unidad\1. PROYECTOS TELLO 2022\SCM SPILL OVERS\outputs\pobreza\bajo_ingreso\1%\simulacion_2\output_tests.xlsx',lb_vec_106','lb_vec_106');</v>
      </c>
      <c r="JB187">
        <v>106</v>
      </c>
      <c r="JC187" t="str">
        <f>"xlswrite('G:\Mi unidad\1. PROYECTOS TELLO 2022\SCM SPILL OVERS\outputs\pobreza\densidad\1%\simulacion_2\output_tests.xlsx',lb_vec_"&amp;JB187&amp;"','lb_vec_"&amp;JB187&amp;"');"</f>
        <v>xlswrite('G:\Mi unidad\1. PROYECTOS TELLO 2022\SCM SPILL OVERS\outputs\pobreza\densidad\1%\simulacion_2\output_tests.xlsx',lb_vec_106','lb_vec_106');</v>
      </c>
      <c r="JN187">
        <v>106</v>
      </c>
      <c r="JO187" t="str">
        <f>"xlswrite('G:\Mi unidad\1. PROYECTOS TELLO 2022\SCM SPILL OVERS\outputs\pobreza\densidad_g\1%\simulacion_2\output_tests.xlsx',lb_vec_"&amp;JN187&amp;"','lb_vec_"&amp;JN187&amp;"');"</f>
        <v>xlswrite('G:\Mi unidad\1. PROYECTOS TELLO 2022\SCM SPILL OVERS\outputs\pobreza\densidad_g\1%\simulacion_2\output_tests.xlsx',lb_vec_106','lb_vec_106');</v>
      </c>
      <c r="JZ187">
        <v>106</v>
      </c>
      <c r="KA187" t="str">
        <f>"xlswrite('G:\Mi unidad\1. PROYECTOS TELLO 2022\SCM SPILL OVERS\outputs\pobreza\distancia_centro_salud\1%\simulacion_2\output_tests.xlsx',lb_vec_"&amp;JZ187&amp;"','lb_vec_"&amp;JZ187&amp;"');"</f>
        <v>xlswrite('G:\Mi unidad\1. PROYECTOS TELLO 2022\SCM SPILL OVERS\outputs\pobreza\distancia_centro_salud\1%\simulacion_2\output_tests.xlsx',lb_vec_106','lb_vec_106');</v>
      </c>
      <c r="KM187">
        <v>106</v>
      </c>
      <c r="KN187" t="str">
        <f>"xlswrite('G:\Mi unidad\1. PROYECTOS TELLO 2022\SCM SPILL OVERS\outputs\pobreza\informalidad\1%\simulacion_2\output_tests.xlsx',lb_vec_"&amp;KM187&amp;"','lb_vec_"&amp;KM187&amp;"');"</f>
        <v>xlswrite('G:\Mi unidad\1. PROYECTOS TELLO 2022\SCM SPILL OVERS\outputs\pobreza\informalidad\1%\simulacion_2\output_tests.xlsx',lb_vec_106','lb_vec_106');</v>
      </c>
      <c r="KZ187">
        <v>106</v>
      </c>
      <c r="LA187" t="str">
        <f>"xlswrite('G:\Mi unidad\1. PROYECTOS TELLO 2022\SCM SPILL OVERS\outputs\pobreza\alimentos\1%\simulacion_2\output_tests.xlsx',lb_vec_"&amp;KZ187&amp;"','lb_vec_"&amp;KZ187&amp;"');"</f>
        <v>xlswrite('G:\Mi unidad\1. PROYECTOS TELLO 2022\SCM SPILL OVERS\outputs\pobreza\alimentos\1%\simulacion_2\output_tests.xlsx',lb_vec_106','lb_vec_106');</v>
      </c>
      <c r="LG187">
        <v>106</v>
      </c>
      <c r="LH187" t="str">
        <f>"xlswrite('G:\Mi unidad\1. PROYECTOS TELLO 2022\SCM SPILL OVERS\outputs\pobreza\jefe_hogar\1%\simulacion_2\output_tests.xlsx',lb_vec_"&amp;LG187&amp;"','lb_vec_"&amp;LG187&amp;"');"</f>
        <v>xlswrite('G:\Mi unidad\1. PROYECTOS TELLO 2022\SCM SPILL OVERS\outputs\pobreza\jefe_hogar\1%\simulacion_2\output_tests.xlsx',lb_vec_106','lb_vec_106');</v>
      </c>
      <c r="LN187">
        <v>106</v>
      </c>
      <c r="LO187" t="str">
        <f>"xlswrite('G:\Mi unidad\1. PROYECTOS TELLO 2022\SCM SPILL OVERS\outputs\pobreza\mujeres\1%\simulacion_2\output_tests.xlsx',lb_vec_"&amp;LN187&amp;"','lb_vec_"&amp;LN187&amp;"');"</f>
        <v>xlswrite('G:\Mi unidad\1. PROYECTOS TELLO 2022\SCM SPILL OVERS\outputs\pobreza\mujeres\1%\simulacion_2\output_tests.xlsx',lb_vec_106','lb_vec_106');</v>
      </c>
      <c r="LZ187">
        <v>106</v>
      </c>
      <c r="MA187" t="str">
        <f>"xlswrite('G:\Mi unidad\1. PROYECTOS TELLO 2022\SCM SPILL OVERS\outputs\pobreza\criminalidad\1%\simulacion_2\output_tests.xlsx',lb_vec_"&amp;LZ187&amp;"','lb_vec_"&amp;LZ187&amp;"');"</f>
        <v>xlswrite('G:\Mi unidad\1. PROYECTOS TELLO 2022\SCM SPILL OVERS\outputs\pobreza\criminalidad\1%\simulacion_2\output_tests.xlsx',lb_vec_106','lb_vec_106');</v>
      </c>
    </row>
    <row r="188" spans="64:339" x14ac:dyDescent="0.3">
      <c r="BL188">
        <v>106</v>
      </c>
      <c r="BM188" s="1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407</v>
      </c>
      <c r="CV188">
        <v>106</v>
      </c>
      <c r="CW188" t="s">
        <v>405</v>
      </c>
      <c r="DA188">
        <v>106</v>
      </c>
      <c r="DB188" t="s">
        <v>405</v>
      </c>
      <c r="DF188">
        <v>106</v>
      </c>
      <c r="DG188" t="s">
        <v>405</v>
      </c>
      <c r="EA188">
        <v>78</v>
      </c>
      <c r="EB188" s="1" t="str">
        <f>"Y_Ts_"&amp;EA188&amp;" = Y_"&amp;EA188&amp;"(:,T+s);"</f>
        <v>Y_Ts_78 = Y_78(:,T+s);</v>
      </c>
      <c r="HN188">
        <v>75</v>
      </c>
      <c r="HO188" t="str">
        <f>"    p_value_vec_"&amp;HN188&amp;"(s) = p_value_"&amp;HN188&amp;";"</f>
        <v xml:space="preserve">    p_value_vec_75(s) = p_value_75;</v>
      </c>
      <c r="HU188">
        <v>89</v>
      </c>
      <c r="HV188" t="s">
        <v>18</v>
      </c>
      <c r="IB188">
        <v>106</v>
      </c>
      <c r="IC188" t="str">
        <f>"xlswrite('G:\Mi unidad\1. PROYECTOS TELLO 2022\SCM SPILL OVERS\outputs\pobreza\bajo_niv_educ\1%\simulacion_2\output_tests.xlsx',ub_vec_"&amp;IB188&amp;"','ub_vec_"&amp;IB188&amp;"');"</f>
        <v>xlswrite('G:\Mi unidad\1. PROYECTOS TELLO 2022\SCM SPILL OVERS\outputs\pobreza\bajo_niv_educ\1%\simulacion_2\output_tests.xlsx',ub_vec_106','ub_vec_106');</v>
      </c>
      <c r="IP188">
        <v>106</v>
      </c>
      <c r="IQ188" t="str">
        <f>"xlswrite('G:\Mi unidad\1. PROYECTOS TELLO 2022\SCM SPILL OVERS\outputs\pobreza\bajo_ingreso\1%\simulacion_2\output_tests.xlsx',ub_vec_"&amp;IP188&amp;"','ub_vec_"&amp;IP188&amp;"');"</f>
        <v>xlswrite('G:\Mi unidad\1. PROYECTOS TELLO 2022\SCM SPILL OVERS\outputs\pobreza\bajo_ingreso\1%\simulacion_2\output_tests.xlsx',ub_vec_106','ub_vec_106');</v>
      </c>
      <c r="JB188">
        <v>106</v>
      </c>
      <c r="JC188" t="str">
        <f>"xlswrite('G:\Mi unidad\1. PROYECTOS TELLO 2022\SCM SPILL OVERS\outputs\pobreza\densidad\1%\simulacion_2\output_tests.xlsx',ub_vec_"&amp;JB188&amp;"','ub_vec_"&amp;JB188&amp;"');"</f>
        <v>xlswrite('G:\Mi unidad\1. PROYECTOS TELLO 2022\SCM SPILL OVERS\outputs\pobreza\densidad\1%\simulacion_2\output_tests.xlsx',ub_vec_106','ub_vec_106');</v>
      </c>
      <c r="JN188">
        <v>106</v>
      </c>
      <c r="JO188" t="str">
        <f>"xlswrite('G:\Mi unidad\1. PROYECTOS TELLO 2022\SCM SPILL OVERS\outputs\pobreza\densidad_g\1%\simulacion_2\output_tests.xlsx',ub_vec_"&amp;JN188&amp;"','ub_vec_"&amp;JN188&amp;"');"</f>
        <v>xlswrite('G:\Mi unidad\1. PROYECTOS TELLO 2022\SCM SPILL OVERS\outputs\pobreza\densidad_g\1%\simulacion_2\output_tests.xlsx',ub_vec_106','ub_vec_106');</v>
      </c>
      <c r="JZ188">
        <v>106</v>
      </c>
      <c r="KA188" t="str">
        <f>"xlswrite('G:\Mi unidad\1. PROYECTOS TELLO 2022\SCM SPILL OVERS\outputs\pobreza\distancia_centro_salud\1%\simulacion_2\output_tests.xlsx',ub_vec_"&amp;JZ188&amp;"','ub_vec_"&amp;JZ188&amp;"');"</f>
        <v>xlswrite('G:\Mi unidad\1. PROYECTOS TELLO 2022\SCM SPILL OVERS\outputs\pobreza\distancia_centro_salud\1%\simulacion_2\output_tests.xlsx',ub_vec_106','ub_vec_106');</v>
      </c>
      <c r="KM188">
        <v>106</v>
      </c>
      <c r="KN188" t="str">
        <f>"xlswrite('G:\Mi unidad\1. PROYECTOS TELLO 2022\SCM SPILL OVERS\outputs\pobreza\informalidad\1%\simulacion_2\output_tests.xlsx',ub_vec_"&amp;KM188&amp;"','ub_vec_"&amp;KM188&amp;"');"</f>
        <v>xlswrite('G:\Mi unidad\1. PROYECTOS TELLO 2022\SCM SPILL OVERS\outputs\pobreza\informalidad\1%\simulacion_2\output_tests.xlsx',ub_vec_106','ub_vec_106');</v>
      </c>
      <c r="KZ188">
        <v>106</v>
      </c>
      <c r="LA188" t="str">
        <f>"xlswrite('G:\Mi unidad\1. PROYECTOS TELLO 2022\SCM SPILL OVERS\outputs\pobreza\alimentos\1%\simulacion_2\output_tests.xlsx',ub_vec_"&amp;KZ188&amp;"','ub_vec_"&amp;KZ188&amp;"');"</f>
        <v>xlswrite('G:\Mi unidad\1. PROYECTOS TELLO 2022\SCM SPILL OVERS\outputs\pobreza\alimentos\1%\simulacion_2\output_tests.xlsx',ub_vec_106','ub_vec_106');</v>
      </c>
      <c r="LG188">
        <v>106</v>
      </c>
      <c r="LH188" t="str">
        <f>"xlswrite('G:\Mi unidad\1. PROYECTOS TELLO 2022\SCM SPILL OVERS\outputs\pobreza\jefe_hogar\1%\simulacion_2\output_tests.xlsx',ub_vec_"&amp;LG188&amp;"','ub_vec_"&amp;LG188&amp;"');"</f>
        <v>xlswrite('G:\Mi unidad\1. PROYECTOS TELLO 2022\SCM SPILL OVERS\outputs\pobreza\jefe_hogar\1%\simulacion_2\output_tests.xlsx',ub_vec_106','ub_vec_106');</v>
      </c>
      <c r="LN188">
        <v>106</v>
      </c>
      <c r="LO188" t="str">
        <f>"xlswrite('G:\Mi unidad\1. PROYECTOS TELLO 2022\SCM SPILL OVERS\outputs\pobreza\mujeres\1%\simulacion_2\output_tests.xlsx',ub_vec_"&amp;LN188&amp;"','ub_vec_"&amp;LN188&amp;"');"</f>
        <v>xlswrite('G:\Mi unidad\1. PROYECTOS TELLO 2022\SCM SPILL OVERS\outputs\pobreza\mujeres\1%\simulacion_2\output_tests.xlsx',ub_vec_106','ub_vec_106');</v>
      </c>
      <c r="LZ188">
        <v>106</v>
      </c>
      <c r="MA188" t="str">
        <f>"xlswrite('G:\Mi unidad\1. PROYECTOS TELLO 2022\SCM SPILL OVERS\outputs\pobreza\criminalidad\1%\simulacion_2\output_tests.xlsx',ub_vec_"&amp;LZ188&amp;"','ub_vec_"&amp;LZ188&amp;"');"</f>
        <v>xlswrite('G:\Mi unidad\1. PROYECTOS TELLO 2022\SCM SPILL OVERS\outputs\pobreza\criminalidad\1%\simulacion_2\output_tests.xlsx',ub_vec_106','ub_vec_106');</v>
      </c>
    </row>
    <row r="189" spans="64:339" x14ac:dyDescent="0.3">
      <c r="BL189">
        <v>106</v>
      </c>
      <c r="BM189" s="1" t="str">
        <f>"A_"&amp;BL187&amp;"(:,ind_"&amp;BL187&amp;" == 0) = [];"</f>
        <v>A_106(:,ind_106 == 0) = [];</v>
      </c>
      <c r="BR189">
        <v>106</v>
      </c>
      <c r="BS189" s="1" t="str">
        <f>"ind_"&amp;BR187&amp;" = xlsread('spillover_bajo_niv_educ_"&amp;BR187&amp;".xlsx')"</f>
        <v>ind_106 = xlsread('spillover_bajo_niv_educ_106.xlsx')</v>
      </c>
      <c r="BX189">
        <v>106</v>
      </c>
      <c r="BY189" s="1" t="str">
        <f>"ind_"&amp;BX187&amp;" = xlsread('spillover_bajo_ingreso_"&amp;BX187&amp;".xlsx')"</f>
        <v>ind_106 = xlsread('spillover_bajo_ingreso_106.xlsx')</v>
      </c>
      <c r="CD189">
        <v>106</v>
      </c>
      <c r="CE189" s="1" t="str">
        <f>"ind_"&amp;CD187&amp;" = xlsread('spillover_densidad_"&amp;CD187&amp;".xlsx')"</f>
        <v>ind_106 = xlsread('spillover_densidad_106.xlsx')</v>
      </c>
      <c r="CJ189">
        <v>106</v>
      </c>
      <c r="CK189" s="1" t="str">
        <f>"ind_"&amp;CJ187&amp;" = xlsread('spillover_tiempo_cs_"&amp;CJ187&amp;".xlsx')"</f>
        <v>ind_106 = xlsread('spillover_tiempo_cs_106.xlsx')</v>
      </c>
      <c r="CQ189">
        <v>106</v>
      </c>
      <c r="CR189" t="s">
        <v>403</v>
      </c>
      <c r="CV189">
        <v>106</v>
      </c>
      <c r="CW189" t="s">
        <v>408</v>
      </c>
      <c r="DA189">
        <v>106</v>
      </c>
      <c r="DB189" t="s">
        <v>409</v>
      </c>
      <c r="DF189">
        <v>106</v>
      </c>
      <c r="DG189" t="s">
        <v>410</v>
      </c>
      <c r="EA189">
        <v>78</v>
      </c>
      <c r="EB189" s="1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HN189">
        <v>75</v>
      </c>
      <c r="HO189" t="str">
        <f>"    lb_vec_"&amp;HN189&amp;"(s) = lb_"&amp;HN189&amp;";"</f>
        <v xml:space="preserve">    lb_vec_75(s) = lb_75;</v>
      </c>
      <c r="HU189">
        <v>91</v>
      </c>
      <c r="HV189" t="str">
        <f>"spillover_test_"&amp;HU189&amp;" = zeros(1,S);"</f>
        <v>spillover_test_91 = zeros(1,S);</v>
      </c>
      <c r="IB189">
        <v>106</v>
      </c>
      <c r="IC189" t="str">
        <f>"xlswrite('G:\Mi unidad\1. PROYECTOS TELLO 2022\SCM SPILL OVERS\outputs\pobreza\bajo_niv_educ\1%\simulacion_2\output_tests.xlsx',p_value_vec_"&amp;IB189&amp;"','p_value_vec_"&amp;IB189&amp;"');"</f>
        <v>xlswrite('G:\Mi unidad\1. PROYECTOS TELLO 2022\SCM SPILL OVERS\outputs\pobreza\bajo_niv_educ\1%\simulacion_2\output_tests.xlsx',p_value_vec_106','p_value_vec_106');</v>
      </c>
      <c r="IP189">
        <v>106</v>
      </c>
      <c r="IQ189" t="str">
        <f>"xlswrite('G:\Mi unidad\1. PROYECTOS TELLO 2022\SCM SPILL OVERS\outputs\pobreza\bajo_ingreso\1%\simulacion_2\output_tests.xlsx',p_value_vec_"&amp;IP189&amp;"','p_value_vec_"&amp;IP189&amp;"');"</f>
        <v>xlswrite('G:\Mi unidad\1. PROYECTOS TELLO 2022\SCM SPILL OVERS\outputs\pobreza\bajo_ingreso\1%\simulacion_2\output_tests.xlsx',p_value_vec_106','p_value_vec_106');</v>
      </c>
      <c r="JB189">
        <v>106</v>
      </c>
      <c r="JC189" t="str">
        <f>"xlswrite('G:\Mi unidad\1. PROYECTOS TELLO 2022\SCM SPILL OVERS\outputs\pobreza\densidad\1%\simulacion_2\output_tests.xlsx',p_value_vec_"&amp;JB189&amp;"','p_value_vec_"&amp;JB189&amp;"');"</f>
        <v>xlswrite('G:\Mi unidad\1. PROYECTOS TELLO 2022\SCM SPILL OVERS\outputs\pobreza\densidad\1%\simulacion_2\output_tests.xlsx',p_value_vec_106','p_value_vec_106');</v>
      </c>
      <c r="JN189">
        <v>106</v>
      </c>
      <c r="JO189" t="str">
        <f>"xlswrite('G:\Mi unidad\1. PROYECTOS TELLO 2022\SCM SPILL OVERS\outputs\pobreza\densidad_g\1%\simulacion_2\output_tests.xlsx',p_value_vec_"&amp;JN189&amp;"','p_value_vec_"&amp;JN189&amp;"');"</f>
        <v>xlswrite('G:\Mi unidad\1. PROYECTOS TELLO 2022\SCM SPILL OVERS\outputs\pobreza\densidad_g\1%\simulacion_2\output_tests.xlsx',p_value_vec_106','p_value_vec_106');</v>
      </c>
      <c r="JZ189">
        <v>106</v>
      </c>
      <c r="KA189" t="str">
        <f>"xlswrite('G:\Mi unidad\1. PROYECTOS TELLO 2022\SCM SPILL OVERS\outputs\pobreza\distancia_centro_salud\1%\simulacion_2\output_tests.xlsx',p_value_vec_"&amp;JZ189&amp;"','p_value_vec_"&amp;JZ189&amp;"');"</f>
        <v>xlswrite('G:\Mi unidad\1. PROYECTOS TELLO 2022\SCM SPILL OVERS\outputs\pobreza\distancia_centro_salud\1%\simulacion_2\output_tests.xlsx',p_value_vec_106','p_value_vec_106');</v>
      </c>
      <c r="KM189">
        <v>106</v>
      </c>
      <c r="KN189" t="str">
        <f>"xlswrite('G:\Mi unidad\1. PROYECTOS TELLO 2022\SCM SPILL OVERS\outputs\pobreza\informalidad\1%\simulacion_2\output_tests.xlsx',p_value_vec_"&amp;KM189&amp;"','p_value_vec_"&amp;KM189&amp;"');"</f>
        <v>xlswrite('G:\Mi unidad\1. PROYECTOS TELLO 2022\SCM SPILL OVERS\outputs\pobreza\informalidad\1%\simulacion_2\output_tests.xlsx',p_value_vec_106','p_value_vec_106');</v>
      </c>
      <c r="KZ189">
        <v>106</v>
      </c>
      <c r="LA189" t="str">
        <f>"xlswrite('G:\Mi unidad\1. PROYECTOS TELLO 2022\SCM SPILL OVERS\outputs\pobreza\alimentos\1%\simulacion_2\output_tests.xlsx',p_value_vec_"&amp;KZ189&amp;"','p_value_vec_"&amp;KZ189&amp;"');"</f>
        <v>xlswrite('G:\Mi unidad\1. PROYECTOS TELLO 2022\SCM SPILL OVERS\outputs\pobreza\alimentos\1%\simulacion_2\output_tests.xlsx',p_value_vec_106','p_value_vec_106');</v>
      </c>
      <c r="LG189">
        <v>106</v>
      </c>
      <c r="LH189" t="str">
        <f>"xlswrite('G:\Mi unidad\1. PROYECTOS TELLO 2022\SCM SPILL OVERS\outputs\pobreza\jefe_hogar\1%\simulacion_2\output_tests.xlsx',p_value_vec_"&amp;LG189&amp;"','p_value_vec_"&amp;LG189&amp;"');"</f>
        <v>xlswrite('G:\Mi unidad\1. PROYECTOS TELLO 2022\SCM SPILL OVERS\outputs\pobreza\jefe_hogar\1%\simulacion_2\output_tests.xlsx',p_value_vec_106','p_value_vec_106');</v>
      </c>
      <c r="LN189">
        <v>106</v>
      </c>
      <c r="LO189" t="str">
        <f>"xlswrite('G:\Mi unidad\1. PROYECTOS TELLO 2022\SCM SPILL OVERS\outputs\pobreza\mujeres\1%\simulacion_2\output_tests.xlsx',p_value_vec_"&amp;LN189&amp;"','p_value_vec_"&amp;LN189&amp;"');"</f>
        <v>xlswrite('G:\Mi unidad\1. PROYECTOS TELLO 2022\SCM SPILL OVERS\outputs\pobreza\mujeres\1%\simulacion_2\output_tests.xlsx',p_value_vec_106','p_value_vec_106');</v>
      </c>
      <c r="LZ189">
        <v>106</v>
      </c>
      <c r="MA189" t="str">
        <f>"xlswrite('G:\Mi unidad\1. PROYECTOS TELLO 2022\SCM SPILL OVERS\outputs\pobreza\criminalidad\1%\simulacion_2\output_tests.xlsx',p_value_vec_"&amp;LZ189&amp;"','p_value_vec_"&amp;LZ189&amp;"');"</f>
        <v>xlswrite('G:\Mi unidad\1. PROYECTOS TELLO 2022\SCM SPILL OVERS\outputs\pobreza\criminalidad\1%\simulacion_2\output_tests.xlsx',p_value_vec_106','p_value_vec_106');</v>
      </c>
    </row>
    <row r="190" spans="64:339" x14ac:dyDescent="0.3">
      <c r="BL190">
        <v>106</v>
      </c>
      <c r="BR190">
        <v>106</v>
      </c>
      <c r="BS190" s="1" t="str">
        <f>"A_"&amp;BR187&amp;" = eye(N);"</f>
        <v>A_106 = eye(N);</v>
      </c>
      <c r="BX190">
        <v>106</v>
      </c>
      <c r="BY190" s="1" t="str">
        <f>"A_"&amp;BX187&amp;" = eye(N);"</f>
        <v>A_106 = eye(N);</v>
      </c>
      <c r="CD190">
        <v>106</v>
      </c>
      <c r="CE190" s="1" t="str">
        <f>"A_"&amp;CD187&amp;" = eye(N);"</f>
        <v>A_106 = eye(N);</v>
      </c>
      <c r="CJ190">
        <v>106</v>
      </c>
      <c r="CK190" s="1" t="str">
        <f>"A_"&amp;CJ187&amp;" = eye(N);"</f>
        <v>A_106 = eye(N);</v>
      </c>
      <c r="CQ190">
        <v>106</v>
      </c>
      <c r="CR190" t="s">
        <v>404</v>
      </c>
      <c r="CV190">
        <v>106</v>
      </c>
      <c r="CW190" t="s">
        <v>411</v>
      </c>
      <c r="DA190">
        <v>106</v>
      </c>
      <c r="DB190" t="s">
        <v>411</v>
      </c>
      <c r="DF190">
        <v>106</v>
      </c>
      <c r="DG190" t="s">
        <v>411</v>
      </c>
      <c r="EA190">
        <v>78</v>
      </c>
      <c r="EB190" s="1" t="str">
        <f>"alpha_hat_"&amp;EA190&amp;" = A_"&amp;EA190&amp;"*gamma_hat_"&amp;EA190&amp;";"</f>
        <v>alpha_hat_78 = A_78*gamma_hat_78;</v>
      </c>
      <c r="HN190">
        <v>75</v>
      </c>
      <c r="HO190" t="str">
        <f>"    ub_vec_"&amp;HN190&amp;"(s) = ub_"&amp;HN189&amp;";"</f>
        <v xml:space="preserve">    ub_vec_75(s) = ub_75;</v>
      </c>
      <c r="HU190">
        <v>91</v>
      </c>
      <c r="HV190" t="s">
        <v>35</v>
      </c>
      <c r="IB190">
        <v>106</v>
      </c>
      <c r="IC190" t="str">
        <f>"xlswrite('G:\Mi unidad\1. PROYECTOS TELLO 2022\SCM SPILL OVERS\outputs\pobreza\bajo_niv_educ\1%\simulacion_2\output_tests.xlsx',alpha1_hat_vec_"&amp;IB190&amp;"','alpha1_hat_vec_"&amp;IB190&amp;"');"</f>
        <v>xlswrite('G:\Mi unidad\1. PROYECTOS TELLO 2022\SCM SPILL OVERS\outputs\pobreza\bajo_niv_educ\1%\simulacion_2\output_tests.xlsx',alpha1_hat_vec_106','alpha1_hat_vec_106');</v>
      </c>
      <c r="IP190">
        <v>106</v>
      </c>
      <c r="IQ190" t="str">
        <f>"xlswrite('G:\Mi unidad\1. PROYECTOS TELLO 2022\SCM SPILL OVERS\outputs\pobreza\bajo_ingreso\1%\simulacion_2\output_tests.xlsx',alpha1_hat_vec_"&amp;IP190&amp;"','alpha1_hat_vec_"&amp;IP190&amp;"');"</f>
        <v>xlswrite('G:\Mi unidad\1. PROYECTOS TELLO 2022\SCM SPILL OVERS\outputs\pobreza\bajo_ingreso\1%\simulacion_2\output_tests.xlsx',alpha1_hat_vec_106','alpha1_hat_vec_106');</v>
      </c>
      <c r="JB190">
        <v>106</v>
      </c>
      <c r="JC190" t="str">
        <f>"xlswrite('G:\Mi unidad\1. PROYECTOS TELLO 2022\SCM SPILL OVERS\outputs\pobreza\densidad\1%\simulacion_2\output_tests.xlsx',alpha1_hat_vec_"&amp;JB190&amp;"','alpha1_hat_vec_"&amp;JB190&amp;"');"</f>
        <v>xlswrite('G:\Mi unidad\1. PROYECTOS TELLO 2022\SCM SPILL OVERS\outputs\pobreza\densidad\1%\simulacion_2\output_tests.xlsx',alpha1_hat_vec_106','alpha1_hat_vec_106');</v>
      </c>
      <c r="JN190">
        <v>106</v>
      </c>
      <c r="JO190" t="str">
        <f>"xlswrite('G:\Mi unidad\1. PROYECTOS TELLO 2022\SCM SPILL OVERS\outputs\pobreza\densidad_g\1%\simulacion_2\output_tests.xlsx',alpha1_hat_vec_"&amp;JN190&amp;"','alpha1_hat_vec_"&amp;JN190&amp;"');"</f>
        <v>xlswrite('G:\Mi unidad\1. PROYECTOS TELLO 2022\SCM SPILL OVERS\outputs\pobreza\densidad_g\1%\simulacion_2\output_tests.xlsx',alpha1_hat_vec_106','alpha1_hat_vec_106');</v>
      </c>
      <c r="JZ190">
        <v>106</v>
      </c>
      <c r="KA190" t="str">
        <f>"xlswrite('G:\Mi unidad\1. PROYECTOS TELLO 2022\SCM SPILL OVERS\outputs\pobreza\distancia_centro_salud\1%\simulacion_2\output_tests.xlsx',alpha1_hat_vec_"&amp;JZ190&amp;"','alpha1_hat_vec_"&amp;JZ190&amp;"');"</f>
        <v>xlswrite('G:\Mi unidad\1. PROYECTOS TELLO 2022\SCM SPILL OVERS\outputs\pobreza\distancia_centro_salud\1%\simulacion_2\output_tests.xlsx',alpha1_hat_vec_106','alpha1_hat_vec_106');</v>
      </c>
      <c r="KM190">
        <v>106</v>
      </c>
      <c r="KN190" t="str">
        <f>"xlswrite('G:\Mi unidad\1. PROYECTOS TELLO 2022\SCM SPILL OVERS\outputs\pobreza\informalidad\1%\simulacion_2\output_tests.xlsx',alpha1_hat_vec_"&amp;KM190&amp;"','alpha1_hat_vec_"&amp;KM190&amp;"');"</f>
        <v>xlswrite('G:\Mi unidad\1. PROYECTOS TELLO 2022\SCM SPILL OVERS\outputs\pobreza\informalidad\1%\simulacion_2\output_tests.xlsx',alpha1_hat_vec_106','alpha1_hat_vec_106');</v>
      </c>
      <c r="KZ190">
        <v>106</v>
      </c>
      <c r="LA190" t="str">
        <f>"xlswrite('G:\Mi unidad\1. PROYECTOS TELLO 2022\SCM SPILL OVERS\outputs\pobreza\alimentos\1%\simulacion_2\output_tests.xlsx',alpha1_hat_vec_"&amp;KZ190&amp;"','alpha1_hat_vec_"&amp;KZ190&amp;"');"</f>
        <v>xlswrite('G:\Mi unidad\1. PROYECTOS TELLO 2022\SCM SPILL OVERS\outputs\pobreza\alimentos\1%\simulacion_2\output_tests.xlsx',alpha1_hat_vec_106','alpha1_hat_vec_106');</v>
      </c>
      <c r="LG190">
        <v>106</v>
      </c>
      <c r="LH190" t="str">
        <f>"xlswrite('G:\Mi unidad\1. PROYECTOS TELLO 2022\SCM SPILL OVERS\outputs\pobreza\jefe_hogar\1%\simulacion_2\output_tests.xlsx',alpha1_hat_vec_"&amp;LG190&amp;"','alpha1_hat_vec_"&amp;LG190&amp;"');"</f>
        <v>xlswrite('G:\Mi unidad\1. PROYECTOS TELLO 2022\SCM SPILL OVERS\outputs\pobreza\jefe_hogar\1%\simulacion_2\output_tests.xlsx',alpha1_hat_vec_106','alpha1_hat_vec_106');</v>
      </c>
      <c r="LN190">
        <v>106</v>
      </c>
      <c r="LO190" t="str">
        <f>"xlswrite('G:\Mi unidad\1. PROYECTOS TELLO 2022\SCM SPILL OVERS\outputs\pobreza\mujeres\1%\simulacion_2\output_tests.xlsx',alpha1_hat_vec_"&amp;LN190&amp;"','alpha1_hat_vec_"&amp;LN190&amp;"');"</f>
        <v>xlswrite('G:\Mi unidad\1. PROYECTOS TELLO 2022\SCM SPILL OVERS\outputs\pobreza\mujeres\1%\simulacion_2\output_tests.xlsx',alpha1_hat_vec_106','alpha1_hat_vec_106');</v>
      </c>
      <c r="LZ190">
        <v>106</v>
      </c>
      <c r="MA190" t="str">
        <f>"xlswrite('G:\Mi unidad\1. PROYECTOS TELLO 2022\SCM SPILL OVERS\outputs\pobreza\criminalidad\1%\simulacion_2\output_tests.xlsx',alpha1_hat_vec_"&amp;LZ190&amp;"','alpha1_hat_vec_"&amp;LZ190&amp;"');"</f>
        <v>xlswrite('G:\Mi unidad\1. PROYECTOS TELLO 2022\SCM SPILL OVERS\outputs\pobreza\criminalidad\1%\simulacion_2\output_tests.xlsx',alpha1_hat_vec_106','alpha1_hat_vec_106');</v>
      </c>
    </row>
    <row r="191" spans="64:339" x14ac:dyDescent="0.3">
      <c r="BL191">
        <v>106</v>
      </c>
      <c r="BR191">
        <v>106</v>
      </c>
      <c r="BS191" s="1" t="str">
        <f>"A_"&amp;BR187&amp;"(:,ind_"&amp;BR187&amp;" == 0) = [];"</f>
        <v>A_106(:,ind_106 == 0) = [];</v>
      </c>
      <c r="BX191">
        <v>106</v>
      </c>
      <c r="BY191" s="1" t="str">
        <f>"A_"&amp;BX187&amp;"(:,ind_"&amp;BX187&amp;" == 0) = [];"</f>
        <v>A_106(:,ind_106 == 0) = [];</v>
      </c>
      <c r="CD191">
        <v>106</v>
      </c>
      <c r="CE191" s="1" t="str">
        <f>"A_"&amp;CD187&amp;"(:,ind_"&amp;CD187&amp;" == 0) = [];"</f>
        <v>A_106(:,ind_106 == 0) = [];</v>
      </c>
      <c r="CJ191">
        <v>106</v>
      </c>
      <c r="CK191" s="1" t="str">
        <f>"A_"&amp;CJ187&amp;"(:,ind_"&amp;CJ187&amp;" == 0) = [];"</f>
        <v>A_106(:,ind_106 == 0) = [];</v>
      </c>
      <c r="CQ191">
        <v>106</v>
      </c>
      <c r="CR191" t="s">
        <v>406</v>
      </c>
      <c r="CV191">
        <v>106</v>
      </c>
      <c r="CW191" t="s">
        <v>412</v>
      </c>
      <c r="DA191">
        <v>106</v>
      </c>
      <c r="DB191" t="s">
        <v>412</v>
      </c>
      <c r="DF191">
        <v>106</v>
      </c>
      <c r="DG191" t="s">
        <v>412</v>
      </c>
      <c r="EA191">
        <v>78</v>
      </c>
      <c r="EB191" s="1" t="str">
        <f>"alpha1_hat_vec_"&amp;EA191&amp;"(s) = alpha_hat_"&amp;EA191&amp;"(1);"</f>
        <v>alpha1_hat_vec_78(s) = alpha_hat_78(1);</v>
      </c>
      <c r="HN191">
        <v>75</v>
      </c>
      <c r="HO191" t="s">
        <v>18</v>
      </c>
      <c r="HU191">
        <v>91</v>
      </c>
      <c r="HV191" t="s">
        <v>36</v>
      </c>
      <c r="IB191">
        <v>106</v>
      </c>
      <c r="IC191" t="str">
        <f>"xlswrite('G:\Mi unidad\1. PROYECTOS TELLO 2022\SCM SPILL OVERS\outputs\pobreza\bajo_niv_educ\1%\simulacion_2\output_tests.xlsx',spillover_test_"&amp;IB191&amp;"','sp_test_"&amp;IB191&amp;"');"</f>
        <v>xlswrite('G:\Mi unidad\1. PROYECTOS TELLO 2022\SCM SPILL OVERS\outputs\pobreza\bajo_niv_educ\1%\simulacion_2\output_tests.xlsx',spillover_test_106','sp_test_106');</v>
      </c>
      <c r="IP191">
        <v>106</v>
      </c>
      <c r="IQ191" t="str">
        <f>"xlswrite('G:\Mi unidad\1. PROYECTOS TELLO 2022\SCM SPILL OVERS\outputs\pobreza\bajo_ingreso\1%\simulacion_2\output_tests.xlsx',spillover_test_"&amp;IP191&amp;"','sp_test_"&amp;IP191&amp;"');"</f>
        <v>xlswrite('G:\Mi unidad\1. PROYECTOS TELLO 2022\SCM SPILL OVERS\outputs\pobreza\bajo_ingreso\1%\simulacion_2\output_tests.xlsx',spillover_test_106','sp_test_106');</v>
      </c>
      <c r="JB191">
        <v>106</v>
      </c>
      <c r="JC191" t="str">
        <f>"xlswrite('G:\Mi unidad\1. PROYECTOS TELLO 2022\SCM SPILL OVERS\outputs\pobreza\densidad\1%\simulacion_2\output_tests.xlsx',spillover_test_"&amp;JB191&amp;"','sp_test_"&amp;JB191&amp;"');"</f>
        <v>xlswrite('G:\Mi unidad\1. PROYECTOS TELLO 2022\SCM SPILL OVERS\outputs\pobreza\densidad\1%\simulacion_2\output_tests.xlsx',spillover_test_106','sp_test_106');</v>
      </c>
      <c r="JN191">
        <v>106</v>
      </c>
      <c r="JO191" t="str">
        <f>"xlswrite('G:\Mi unidad\1. PROYECTOS TELLO 2022\SCM SPILL OVERS\outputs\pobreza\densidad_g\1%\simulacion_2\output_tests.xlsx',spillover_test_"&amp;JN191&amp;"','sp_test_"&amp;JN191&amp;"');"</f>
        <v>xlswrite('G:\Mi unidad\1. PROYECTOS TELLO 2022\SCM SPILL OVERS\outputs\pobreza\densidad_g\1%\simulacion_2\output_tests.xlsx',spillover_test_106','sp_test_106');</v>
      </c>
      <c r="JZ191">
        <v>106</v>
      </c>
      <c r="KA191" t="str">
        <f>"xlswrite('G:\Mi unidad\1. PROYECTOS TELLO 2022\SCM SPILL OVERS\outputs\pobreza\distancia_centro_salud\1%\simulacion_2\output_tests.xlsx',spillover_test_"&amp;JZ191&amp;"','sp_test_"&amp;JZ191&amp;"');"</f>
        <v>xlswrite('G:\Mi unidad\1. PROYECTOS TELLO 2022\SCM SPILL OVERS\outputs\pobreza\distancia_centro_salud\1%\simulacion_2\output_tests.xlsx',spillover_test_106','sp_test_106');</v>
      </c>
      <c r="KM191">
        <v>106</v>
      </c>
      <c r="KN191" t="str">
        <f>"xlswrite('G:\Mi unidad\1. PROYECTOS TELLO 2022\SCM SPILL OVERS\outputs\pobreza\informalidad\1%\simulacion_2\output_tests.xlsx',spillover_test_"&amp;KM191&amp;"','sp_test_"&amp;KM191&amp;"');"</f>
        <v>xlswrite('G:\Mi unidad\1. PROYECTOS TELLO 2022\SCM SPILL OVERS\outputs\pobreza\informalidad\1%\simulacion_2\output_tests.xlsx',spillover_test_106','sp_test_106');</v>
      </c>
      <c r="KZ191">
        <v>106</v>
      </c>
      <c r="LA191" t="str">
        <f>"xlswrite('G:\Mi unidad\1. PROYECTOS TELLO 2022\SCM SPILL OVERS\outputs\pobreza\alimentos\1%\simulacion_2\output_tests.xlsx',spillover_test_"&amp;KZ191&amp;"','sp_test_"&amp;KZ191&amp;"');"</f>
        <v>xlswrite('G:\Mi unidad\1. PROYECTOS TELLO 2022\SCM SPILL OVERS\outputs\pobreza\alimentos\1%\simulacion_2\output_tests.xlsx',spillover_test_106','sp_test_106');</v>
      </c>
      <c r="LG191">
        <v>106</v>
      </c>
      <c r="LH191" t="str">
        <f>"xlswrite('G:\Mi unidad\1. PROYECTOS TELLO 2022\SCM SPILL OVERS\outputs\pobreza\jefe_hogar\1%\simulacion_2\output_tests.xlsx',spillover_test_"&amp;LG191&amp;"','sp_test_"&amp;LG191&amp;"');"</f>
        <v>xlswrite('G:\Mi unidad\1. PROYECTOS TELLO 2022\SCM SPILL OVERS\outputs\pobreza\jefe_hogar\1%\simulacion_2\output_tests.xlsx',spillover_test_106','sp_test_106');</v>
      </c>
      <c r="LN191">
        <v>106</v>
      </c>
      <c r="LO191" t="str">
        <f>"xlswrite('G:\Mi unidad\1. PROYECTOS TELLO 2022\SCM SPILL OVERS\outputs\pobreza\mujeres\1%\simulacion_2\output_tests.xlsx',spillover_test_"&amp;LN191&amp;"','sp_test_"&amp;LN191&amp;"');"</f>
        <v>xlswrite('G:\Mi unidad\1. PROYECTOS TELLO 2022\SCM SPILL OVERS\outputs\pobreza\mujeres\1%\simulacion_2\output_tests.xlsx',spillover_test_106','sp_test_106');</v>
      </c>
      <c r="LZ191">
        <v>106</v>
      </c>
      <c r="MA191" t="str">
        <f>"xlswrite('G:\Mi unidad\1. PROYECTOS TELLO 2022\SCM SPILL OVERS\outputs\pobreza\criminalidad\1%\simulacion_2\output_tests.xlsx',spillover_test_"&amp;LZ191&amp;"','sp_test_"&amp;LZ191&amp;"');"</f>
        <v>xlswrite('G:\Mi unidad\1. PROYECTOS TELLO 2022\SCM SPILL OVERS\outputs\pobreza\criminalidad\1%\simulacion_2\output_tests.xlsx',spillover_test_106','sp_test_106');</v>
      </c>
    </row>
    <row r="192" spans="64:339" x14ac:dyDescent="0.3">
      <c r="BL192">
        <v>107</v>
      </c>
      <c r="BM192" s="1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413</v>
      </c>
      <c r="CV192">
        <v>107</v>
      </c>
      <c r="CW192" t="s">
        <v>414</v>
      </c>
      <c r="DA192">
        <v>107</v>
      </c>
      <c r="DB192" t="s">
        <v>414</v>
      </c>
      <c r="DF192">
        <v>107</v>
      </c>
      <c r="DG192" t="s">
        <v>414</v>
      </c>
      <c r="EA192">
        <v>78</v>
      </c>
      <c r="EB192" s="1" t="str">
        <f>"synthetic_control_sp_"&amp;EA192&amp;"(T+s) = Y_"&amp;EA192&amp;"(1,T+s)-alpha1_hat_vec_"&amp;EA192&amp;"(s);"</f>
        <v>synthetic_control_sp_78(T+s) = Y_78(1,T+s)-alpha1_hat_vec_78(s);</v>
      </c>
      <c r="HN192">
        <v>76</v>
      </c>
      <c r="HO192" t="str">
        <f>"p_value_vec_"&amp;HN192&amp;" = zeros(1,S);"</f>
        <v>p_value_vec_76 = zeros(1,S);</v>
      </c>
      <c r="HU192">
        <v>91</v>
      </c>
      <c r="HV192" t="s">
        <v>37</v>
      </c>
      <c r="IB192">
        <v>107</v>
      </c>
      <c r="IC192" t="str">
        <f>"xlswrite('G:\Mi unidad\1. PROYECTOS TELLO 2022\SCM SPILL OVERS\outputs\pobreza\bajo_niv_educ\1%\simulacion_2\output_tests.xlsx',lb_vec_"&amp;IB192&amp;"','lb_vec_"&amp;IB192&amp;"');"</f>
        <v>xlswrite('G:\Mi unidad\1. PROYECTOS TELLO 2022\SCM SPILL OVERS\outputs\pobreza\bajo_niv_educ\1%\simulacion_2\output_tests.xlsx',lb_vec_107','lb_vec_107');</v>
      </c>
      <c r="IP192">
        <v>107</v>
      </c>
      <c r="IQ192" t="str">
        <f>"xlswrite('G:\Mi unidad\1. PROYECTOS TELLO 2022\SCM SPILL OVERS\outputs\pobreza\bajo_ingreso\1%\simulacion_2\output_tests.xlsx',lb_vec_"&amp;IP192&amp;"','lb_vec_"&amp;IP192&amp;"');"</f>
        <v>xlswrite('G:\Mi unidad\1. PROYECTOS TELLO 2022\SCM SPILL OVERS\outputs\pobreza\bajo_ingreso\1%\simulacion_2\output_tests.xlsx',lb_vec_107','lb_vec_107');</v>
      </c>
      <c r="JB192">
        <v>107</v>
      </c>
      <c r="JC192" t="str">
        <f>"xlswrite('G:\Mi unidad\1. PROYECTOS TELLO 2022\SCM SPILL OVERS\outputs\pobreza\densidad\1%\simulacion_2\output_tests.xlsx',lb_vec_"&amp;JB192&amp;"','lb_vec_"&amp;JB192&amp;"');"</f>
        <v>xlswrite('G:\Mi unidad\1. PROYECTOS TELLO 2022\SCM SPILL OVERS\outputs\pobreza\densidad\1%\simulacion_2\output_tests.xlsx',lb_vec_107','lb_vec_107');</v>
      </c>
      <c r="JN192">
        <v>107</v>
      </c>
      <c r="JO192" t="str">
        <f>"xlswrite('G:\Mi unidad\1. PROYECTOS TELLO 2022\SCM SPILL OVERS\outputs\pobreza\densidad_g\1%\simulacion_2\output_tests.xlsx',lb_vec_"&amp;JN192&amp;"','lb_vec_"&amp;JN192&amp;"');"</f>
        <v>xlswrite('G:\Mi unidad\1. PROYECTOS TELLO 2022\SCM SPILL OVERS\outputs\pobreza\densidad_g\1%\simulacion_2\output_tests.xlsx',lb_vec_107','lb_vec_107');</v>
      </c>
      <c r="JZ192">
        <v>107</v>
      </c>
      <c r="KA192" t="str">
        <f>"xlswrite('G:\Mi unidad\1. PROYECTOS TELLO 2022\SCM SPILL OVERS\outputs\pobreza\distancia_centro_salud\1%\simulacion_2\output_tests.xlsx',lb_vec_"&amp;JZ192&amp;"','lb_vec_"&amp;JZ192&amp;"');"</f>
        <v>xlswrite('G:\Mi unidad\1. PROYECTOS TELLO 2022\SCM SPILL OVERS\outputs\pobreza\distancia_centro_salud\1%\simulacion_2\output_tests.xlsx',lb_vec_107','lb_vec_107');</v>
      </c>
      <c r="KM192">
        <v>107</v>
      </c>
      <c r="KN192" t="str">
        <f>"xlswrite('G:\Mi unidad\1. PROYECTOS TELLO 2022\SCM SPILL OVERS\outputs\pobreza\informalidad\1%\simulacion_2\output_tests.xlsx',lb_vec_"&amp;KM192&amp;"','lb_vec_"&amp;KM192&amp;"');"</f>
        <v>xlswrite('G:\Mi unidad\1. PROYECTOS TELLO 2022\SCM SPILL OVERS\outputs\pobreza\informalidad\1%\simulacion_2\output_tests.xlsx',lb_vec_107','lb_vec_107');</v>
      </c>
      <c r="KZ192">
        <v>107</v>
      </c>
      <c r="LA192" t="str">
        <f>"xlswrite('G:\Mi unidad\1. PROYECTOS TELLO 2022\SCM SPILL OVERS\outputs\pobreza\alimentos\1%\simulacion_2\output_tests.xlsx',lb_vec_"&amp;KZ192&amp;"','lb_vec_"&amp;KZ192&amp;"');"</f>
        <v>xlswrite('G:\Mi unidad\1. PROYECTOS TELLO 2022\SCM SPILL OVERS\outputs\pobreza\alimentos\1%\simulacion_2\output_tests.xlsx',lb_vec_107','lb_vec_107');</v>
      </c>
      <c r="LG192">
        <v>107</v>
      </c>
      <c r="LH192" t="str">
        <f>"xlswrite('G:\Mi unidad\1. PROYECTOS TELLO 2022\SCM SPILL OVERS\outputs\pobreza\jefe_hogar\1%\simulacion_2\output_tests.xlsx',lb_vec_"&amp;LG192&amp;"','lb_vec_"&amp;LG192&amp;"');"</f>
        <v>xlswrite('G:\Mi unidad\1. PROYECTOS TELLO 2022\SCM SPILL OVERS\outputs\pobreza\jefe_hogar\1%\simulacion_2\output_tests.xlsx',lb_vec_107','lb_vec_107');</v>
      </c>
      <c r="LN192">
        <v>107</v>
      </c>
      <c r="LO192" t="str">
        <f>"xlswrite('G:\Mi unidad\1. PROYECTOS TELLO 2022\SCM SPILL OVERS\outputs\pobreza\mujeres\1%\simulacion_2\output_tests.xlsx',lb_vec_"&amp;LN192&amp;"','lb_vec_"&amp;LN192&amp;"');"</f>
        <v>xlswrite('G:\Mi unidad\1. PROYECTOS TELLO 2022\SCM SPILL OVERS\outputs\pobreza\mujeres\1%\simulacion_2\output_tests.xlsx',lb_vec_107','lb_vec_107');</v>
      </c>
      <c r="LZ192">
        <v>107</v>
      </c>
      <c r="MA192" t="str">
        <f>"xlswrite('G:\Mi unidad\1. PROYECTOS TELLO 2022\SCM SPILL OVERS\outputs\pobreza\criminalidad\1%\simulacion_2\output_tests.xlsx',lb_vec_"&amp;LZ192&amp;"','lb_vec_"&amp;LZ192&amp;"');"</f>
        <v>xlswrite('G:\Mi unidad\1. PROYECTOS TELLO 2022\SCM SPILL OVERS\outputs\pobreza\criminalidad\1%\simulacion_2\output_tests.xlsx',lb_vec_107','lb_vec_107');</v>
      </c>
    </row>
    <row r="193" spans="64:339" x14ac:dyDescent="0.3">
      <c r="BL193">
        <v>107</v>
      </c>
      <c r="BM193" s="1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415</v>
      </c>
      <c r="CV193">
        <v>107</v>
      </c>
      <c r="CW193" t="s">
        <v>413</v>
      </c>
      <c r="DA193">
        <v>107</v>
      </c>
      <c r="DB193" t="s">
        <v>413</v>
      </c>
      <c r="DF193">
        <v>107</v>
      </c>
      <c r="DG193" t="s">
        <v>413</v>
      </c>
      <c r="EA193">
        <v>78</v>
      </c>
      <c r="EB193" s="3" t="s">
        <v>18</v>
      </c>
      <c r="HN193">
        <v>76</v>
      </c>
      <c r="HO193" t="str">
        <f>"lb_vec_"&amp;HN193&amp;" = zeros(1,S);"</f>
        <v>lb_vec_76 = zeros(1,S);</v>
      </c>
      <c r="HU193">
        <v>91</v>
      </c>
      <c r="HV193" t="str">
        <f>"    spillover_test_"&amp;HU193&amp;"(s) = sp_andrews(Y_pre_"&amp;HU193&amp;",pobreza_"&amp;HU193&amp;"(:,T+s),A_"&amp;HU193&amp;",C,d,alpha_sig);"</f>
        <v xml:space="preserve">    spillover_test_91(s) = sp_andrews(Y_pre_91,pobreza_91(:,T+s),A_91,C,d,alpha_sig);</v>
      </c>
      <c r="IB193">
        <v>107</v>
      </c>
      <c r="IC193" t="str">
        <f>"xlswrite('G:\Mi unidad\1. PROYECTOS TELLO 2022\SCM SPILL OVERS\outputs\pobreza\bajo_niv_educ\1%\simulacion_2\output_tests.xlsx',ub_vec_"&amp;IB193&amp;"','ub_vec_"&amp;IB193&amp;"');"</f>
        <v>xlswrite('G:\Mi unidad\1. PROYECTOS TELLO 2022\SCM SPILL OVERS\outputs\pobreza\bajo_niv_educ\1%\simulacion_2\output_tests.xlsx',ub_vec_107','ub_vec_107');</v>
      </c>
      <c r="IP193">
        <v>107</v>
      </c>
      <c r="IQ193" t="str">
        <f>"xlswrite('G:\Mi unidad\1. PROYECTOS TELLO 2022\SCM SPILL OVERS\outputs\pobreza\bajo_ingreso\1%\simulacion_2\output_tests.xlsx',ub_vec_"&amp;IP193&amp;"','ub_vec_"&amp;IP193&amp;"');"</f>
        <v>xlswrite('G:\Mi unidad\1. PROYECTOS TELLO 2022\SCM SPILL OVERS\outputs\pobreza\bajo_ingreso\1%\simulacion_2\output_tests.xlsx',ub_vec_107','ub_vec_107');</v>
      </c>
      <c r="JB193">
        <v>107</v>
      </c>
      <c r="JC193" t="str">
        <f>"xlswrite('G:\Mi unidad\1. PROYECTOS TELLO 2022\SCM SPILL OVERS\outputs\pobreza\densidad\1%\simulacion_2\output_tests.xlsx',ub_vec_"&amp;JB193&amp;"','ub_vec_"&amp;JB193&amp;"');"</f>
        <v>xlswrite('G:\Mi unidad\1. PROYECTOS TELLO 2022\SCM SPILL OVERS\outputs\pobreza\densidad\1%\simulacion_2\output_tests.xlsx',ub_vec_107','ub_vec_107');</v>
      </c>
      <c r="JN193">
        <v>107</v>
      </c>
      <c r="JO193" t="str">
        <f>"xlswrite('G:\Mi unidad\1. PROYECTOS TELLO 2022\SCM SPILL OVERS\outputs\pobreza\densidad_g\1%\simulacion_2\output_tests.xlsx',ub_vec_"&amp;JN193&amp;"','ub_vec_"&amp;JN193&amp;"');"</f>
        <v>xlswrite('G:\Mi unidad\1. PROYECTOS TELLO 2022\SCM SPILL OVERS\outputs\pobreza\densidad_g\1%\simulacion_2\output_tests.xlsx',ub_vec_107','ub_vec_107');</v>
      </c>
      <c r="JZ193">
        <v>107</v>
      </c>
      <c r="KA193" t="str">
        <f>"xlswrite('G:\Mi unidad\1. PROYECTOS TELLO 2022\SCM SPILL OVERS\outputs\pobreza\distancia_centro_salud\1%\simulacion_2\output_tests.xlsx',ub_vec_"&amp;JZ193&amp;"','ub_vec_"&amp;JZ193&amp;"');"</f>
        <v>xlswrite('G:\Mi unidad\1. PROYECTOS TELLO 2022\SCM SPILL OVERS\outputs\pobreza\distancia_centro_salud\1%\simulacion_2\output_tests.xlsx',ub_vec_107','ub_vec_107');</v>
      </c>
      <c r="KM193">
        <v>107</v>
      </c>
      <c r="KN193" t="str">
        <f>"xlswrite('G:\Mi unidad\1. PROYECTOS TELLO 2022\SCM SPILL OVERS\outputs\pobreza\informalidad\1%\simulacion_2\output_tests.xlsx',ub_vec_"&amp;KM193&amp;"','ub_vec_"&amp;KM193&amp;"');"</f>
        <v>xlswrite('G:\Mi unidad\1. PROYECTOS TELLO 2022\SCM SPILL OVERS\outputs\pobreza\informalidad\1%\simulacion_2\output_tests.xlsx',ub_vec_107','ub_vec_107');</v>
      </c>
      <c r="KZ193">
        <v>107</v>
      </c>
      <c r="LA193" t="str">
        <f>"xlswrite('G:\Mi unidad\1. PROYECTOS TELLO 2022\SCM SPILL OVERS\outputs\pobreza\alimentos\1%\simulacion_2\output_tests.xlsx',ub_vec_"&amp;KZ193&amp;"','ub_vec_"&amp;KZ193&amp;"');"</f>
        <v>xlswrite('G:\Mi unidad\1. PROYECTOS TELLO 2022\SCM SPILL OVERS\outputs\pobreza\alimentos\1%\simulacion_2\output_tests.xlsx',ub_vec_107','ub_vec_107');</v>
      </c>
      <c r="LG193">
        <v>107</v>
      </c>
      <c r="LH193" t="str">
        <f>"xlswrite('G:\Mi unidad\1. PROYECTOS TELLO 2022\SCM SPILL OVERS\outputs\pobreza\jefe_hogar\1%\simulacion_2\output_tests.xlsx',ub_vec_"&amp;LG193&amp;"','ub_vec_"&amp;LG193&amp;"');"</f>
        <v>xlswrite('G:\Mi unidad\1. PROYECTOS TELLO 2022\SCM SPILL OVERS\outputs\pobreza\jefe_hogar\1%\simulacion_2\output_tests.xlsx',ub_vec_107','ub_vec_107');</v>
      </c>
      <c r="LN193">
        <v>107</v>
      </c>
      <c r="LO193" t="str">
        <f>"xlswrite('G:\Mi unidad\1. PROYECTOS TELLO 2022\SCM SPILL OVERS\outputs\pobreza\mujeres\1%\simulacion_2\output_tests.xlsx',ub_vec_"&amp;LN193&amp;"','ub_vec_"&amp;LN193&amp;"');"</f>
        <v>xlswrite('G:\Mi unidad\1. PROYECTOS TELLO 2022\SCM SPILL OVERS\outputs\pobreza\mujeres\1%\simulacion_2\output_tests.xlsx',ub_vec_107','ub_vec_107');</v>
      </c>
      <c r="LZ193">
        <v>107</v>
      </c>
      <c r="MA193" t="str">
        <f>"xlswrite('G:\Mi unidad\1. PROYECTOS TELLO 2022\SCM SPILL OVERS\outputs\pobreza\criminalidad\1%\simulacion_2\output_tests.xlsx',ub_vec_"&amp;LZ193&amp;"','ub_vec_"&amp;LZ193&amp;"');"</f>
        <v>xlswrite('G:\Mi unidad\1. PROYECTOS TELLO 2022\SCM SPILL OVERS\outputs\pobreza\criminalidad\1%\simulacion_2\output_tests.xlsx',ub_vec_107','ub_vec_107');</v>
      </c>
    </row>
    <row r="194" spans="64:339" x14ac:dyDescent="0.3">
      <c r="BL194">
        <v>107</v>
      </c>
      <c r="BM194" s="1" t="str">
        <f>"A_"&amp;BL192&amp;"(:,ind_"&amp;BL192&amp;" == 0) = [];"</f>
        <v>A_107(:,ind_107 == 0) = [];</v>
      </c>
      <c r="BR194">
        <v>107</v>
      </c>
      <c r="BS194" s="1" t="str">
        <f>"ind_"&amp;BR192&amp;" = xlsread('spillover_bajo_niv_educ_"&amp;BR192&amp;".xlsx')"</f>
        <v>ind_107 = xlsread('spillover_bajo_niv_educ_107.xlsx')</v>
      </c>
      <c r="BX194">
        <v>107</v>
      </c>
      <c r="BY194" s="1" t="str">
        <f>"ind_"&amp;BX192&amp;" = xlsread('spillover_bajo_ingreso_"&amp;BX192&amp;".xlsx')"</f>
        <v>ind_107 = xlsread('spillover_bajo_ingreso_107.xlsx')</v>
      </c>
      <c r="CD194">
        <v>107</v>
      </c>
      <c r="CE194" s="1" t="str">
        <f>"ind_"&amp;CD192&amp;" = xlsread('spillover_densidad_"&amp;CD192&amp;".xlsx')"</f>
        <v>ind_107 = xlsread('spillover_densidad_107.xlsx')</v>
      </c>
      <c r="CJ194">
        <v>107</v>
      </c>
      <c r="CK194" s="1" t="str">
        <f>"ind_"&amp;CJ192&amp;" = xlsread('spillover_tiempo_cs_"&amp;CJ192&amp;".xlsx')"</f>
        <v>ind_107 = xlsread('spillover_tiempo_cs_107.xlsx')</v>
      </c>
      <c r="CQ194">
        <v>107</v>
      </c>
      <c r="CR194" t="s">
        <v>411</v>
      </c>
      <c r="CV194">
        <v>107</v>
      </c>
      <c r="CW194" t="s">
        <v>416</v>
      </c>
      <c r="DA194">
        <v>107</v>
      </c>
      <c r="DB194" t="s">
        <v>417</v>
      </c>
      <c r="DF194">
        <v>107</v>
      </c>
      <c r="DG194" t="s">
        <v>418</v>
      </c>
      <c r="EA194">
        <v>79</v>
      </c>
      <c r="EB194" s="3" t="str">
        <f>"%PROVINCIA "&amp;EA194</f>
        <v>%PROVINCIA 79</v>
      </c>
      <c r="HN194">
        <v>76</v>
      </c>
      <c r="HO194" t="str">
        <f>"ub_vec_"&amp;HN194&amp;" = zeros(1,S);"</f>
        <v>ub_vec_76 = zeros(1,S);</v>
      </c>
      <c r="HU194">
        <v>91</v>
      </c>
      <c r="HV194" t="s">
        <v>18</v>
      </c>
      <c r="IB194">
        <v>107</v>
      </c>
      <c r="IC194" t="str">
        <f>"xlswrite('G:\Mi unidad\1. PROYECTOS TELLO 2022\SCM SPILL OVERS\outputs\pobreza\bajo_niv_educ\1%\simulacion_2\output_tests.xlsx',p_value_vec_"&amp;IB194&amp;"','p_value_vec_"&amp;IB194&amp;"');"</f>
        <v>xlswrite('G:\Mi unidad\1. PROYECTOS TELLO 2022\SCM SPILL OVERS\outputs\pobreza\bajo_niv_educ\1%\simulacion_2\output_tests.xlsx',p_value_vec_107','p_value_vec_107');</v>
      </c>
      <c r="IP194">
        <v>107</v>
      </c>
      <c r="IQ194" t="str">
        <f>"xlswrite('G:\Mi unidad\1. PROYECTOS TELLO 2022\SCM SPILL OVERS\outputs\pobreza\bajo_ingreso\1%\simulacion_2\output_tests.xlsx',p_value_vec_"&amp;IP194&amp;"','p_value_vec_"&amp;IP194&amp;"');"</f>
        <v>xlswrite('G:\Mi unidad\1. PROYECTOS TELLO 2022\SCM SPILL OVERS\outputs\pobreza\bajo_ingreso\1%\simulacion_2\output_tests.xlsx',p_value_vec_107','p_value_vec_107');</v>
      </c>
      <c r="JB194">
        <v>107</v>
      </c>
      <c r="JC194" t="str">
        <f>"xlswrite('G:\Mi unidad\1. PROYECTOS TELLO 2022\SCM SPILL OVERS\outputs\pobreza\densidad\1%\simulacion_2\output_tests.xlsx',p_value_vec_"&amp;JB194&amp;"','p_value_vec_"&amp;JB194&amp;"');"</f>
        <v>xlswrite('G:\Mi unidad\1. PROYECTOS TELLO 2022\SCM SPILL OVERS\outputs\pobreza\densidad\1%\simulacion_2\output_tests.xlsx',p_value_vec_107','p_value_vec_107');</v>
      </c>
      <c r="JN194">
        <v>107</v>
      </c>
      <c r="JO194" t="str">
        <f>"xlswrite('G:\Mi unidad\1. PROYECTOS TELLO 2022\SCM SPILL OVERS\outputs\pobreza\densidad_g\1%\simulacion_2\output_tests.xlsx',p_value_vec_"&amp;JN194&amp;"','p_value_vec_"&amp;JN194&amp;"');"</f>
        <v>xlswrite('G:\Mi unidad\1. PROYECTOS TELLO 2022\SCM SPILL OVERS\outputs\pobreza\densidad_g\1%\simulacion_2\output_tests.xlsx',p_value_vec_107','p_value_vec_107');</v>
      </c>
      <c r="JZ194">
        <v>107</v>
      </c>
      <c r="KA194" t="str">
        <f>"xlswrite('G:\Mi unidad\1. PROYECTOS TELLO 2022\SCM SPILL OVERS\outputs\pobreza\distancia_centro_salud\1%\simulacion_2\output_tests.xlsx',p_value_vec_"&amp;JZ194&amp;"','p_value_vec_"&amp;JZ194&amp;"');"</f>
        <v>xlswrite('G:\Mi unidad\1. PROYECTOS TELLO 2022\SCM SPILL OVERS\outputs\pobreza\distancia_centro_salud\1%\simulacion_2\output_tests.xlsx',p_value_vec_107','p_value_vec_107');</v>
      </c>
      <c r="KM194">
        <v>107</v>
      </c>
      <c r="KN194" t="str">
        <f>"xlswrite('G:\Mi unidad\1. PROYECTOS TELLO 2022\SCM SPILL OVERS\outputs\pobreza\informalidad\1%\simulacion_2\output_tests.xlsx',p_value_vec_"&amp;KM194&amp;"','p_value_vec_"&amp;KM194&amp;"');"</f>
        <v>xlswrite('G:\Mi unidad\1. PROYECTOS TELLO 2022\SCM SPILL OVERS\outputs\pobreza\informalidad\1%\simulacion_2\output_tests.xlsx',p_value_vec_107','p_value_vec_107');</v>
      </c>
      <c r="KZ194">
        <v>107</v>
      </c>
      <c r="LA194" t="str">
        <f>"xlswrite('G:\Mi unidad\1. PROYECTOS TELLO 2022\SCM SPILL OVERS\outputs\pobreza\alimentos\1%\simulacion_2\output_tests.xlsx',p_value_vec_"&amp;KZ194&amp;"','p_value_vec_"&amp;KZ194&amp;"');"</f>
        <v>xlswrite('G:\Mi unidad\1. PROYECTOS TELLO 2022\SCM SPILL OVERS\outputs\pobreza\alimentos\1%\simulacion_2\output_tests.xlsx',p_value_vec_107','p_value_vec_107');</v>
      </c>
      <c r="LG194">
        <v>107</v>
      </c>
      <c r="LH194" t="str">
        <f>"xlswrite('G:\Mi unidad\1. PROYECTOS TELLO 2022\SCM SPILL OVERS\outputs\pobreza\jefe_hogar\1%\simulacion_2\output_tests.xlsx',p_value_vec_"&amp;LG194&amp;"','p_value_vec_"&amp;LG194&amp;"');"</f>
        <v>xlswrite('G:\Mi unidad\1. PROYECTOS TELLO 2022\SCM SPILL OVERS\outputs\pobreza\jefe_hogar\1%\simulacion_2\output_tests.xlsx',p_value_vec_107','p_value_vec_107');</v>
      </c>
      <c r="LN194">
        <v>107</v>
      </c>
      <c r="LO194" t="str">
        <f>"xlswrite('G:\Mi unidad\1. PROYECTOS TELLO 2022\SCM SPILL OVERS\outputs\pobreza\mujeres\1%\simulacion_2\output_tests.xlsx',p_value_vec_"&amp;LN194&amp;"','p_value_vec_"&amp;LN194&amp;"');"</f>
        <v>xlswrite('G:\Mi unidad\1. PROYECTOS TELLO 2022\SCM SPILL OVERS\outputs\pobreza\mujeres\1%\simulacion_2\output_tests.xlsx',p_value_vec_107','p_value_vec_107');</v>
      </c>
      <c r="LZ194">
        <v>107</v>
      </c>
      <c r="MA194" t="str">
        <f>"xlswrite('G:\Mi unidad\1. PROYECTOS TELLO 2022\SCM SPILL OVERS\outputs\pobreza\criminalidad\1%\simulacion_2\output_tests.xlsx',p_value_vec_"&amp;LZ194&amp;"','p_value_vec_"&amp;LZ194&amp;"');"</f>
        <v>xlswrite('G:\Mi unidad\1. PROYECTOS TELLO 2022\SCM SPILL OVERS\outputs\pobreza\criminalidad\1%\simulacion_2\output_tests.xlsx',p_value_vec_107','p_value_vec_107');</v>
      </c>
    </row>
    <row r="195" spans="64:339" x14ac:dyDescent="0.3">
      <c r="BL195">
        <v>107</v>
      </c>
      <c r="BR195">
        <v>107</v>
      </c>
      <c r="BS195" s="1" t="str">
        <f>"A_"&amp;BR192&amp;" = eye(N);"</f>
        <v>A_107 = eye(N);</v>
      </c>
      <c r="BX195">
        <v>107</v>
      </c>
      <c r="BY195" s="1" t="str">
        <f>"A_"&amp;BX192&amp;" = eye(N);"</f>
        <v>A_107 = eye(N);</v>
      </c>
      <c r="CD195">
        <v>107</v>
      </c>
      <c r="CE195" s="1" t="str">
        <f>"A_"&amp;CD192&amp;" = eye(N);"</f>
        <v>A_107 = eye(N);</v>
      </c>
      <c r="CJ195">
        <v>107</v>
      </c>
      <c r="CK195" s="1" t="str">
        <f>"A_"&amp;CJ192&amp;" = eye(N);"</f>
        <v>A_107 = eye(N);</v>
      </c>
      <c r="CQ195">
        <v>107</v>
      </c>
      <c r="CR195" t="s">
        <v>412</v>
      </c>
      <c r="CV195">
        <v>107</v>
      </c>
      <c r="CW195" t="s">
        <v>419</v>
      </c>
      <c r="DA195">
        <v>107</v>
      </c>
      <c r="DB195" t="s">
        <v>419</v>
      </c>
      <c r="DF195">
        <v>107</v>
      </c>
      <c r="DG195" t="s">
        <v>419</v>
      </c>
      <c r="EA195">
        <v>79</v>
      </c>
      <c r="EB195" s="3" t="s">
        <v>17</v>
      </c>
      <c r="HN195">
        <v>76</v>
      </c>
      <c r="HO195" t="s">
        <v>35</v>
      </c>
      <c r="HU195">
        <v>92</v>
      </c>
      <c r="HV195" t="str">
        <f>"spillover_test_"&amp;HU195&amp;" = zeros(1,S);"</f>
        <v>spillover_test_92 = zeros(1,S);</v>
      </c>
      <c r="IB195">
        <v>107</v>
      </c>
      <c r="IC195" t="str">
        <f>"xlswrite('G:\Mi unidad\1. PROYECTOS TELLO 2022\SCM SPILL OVERS\outputs\pobreza\bajo_niv_educ\1%\simulacion_2\output_tests.xlsx',alpha1_hat_vec_"&amp;IB195&amp;"','alpha1_hat_vec_"&amp;IB195&amp;"');"</f>
        <v>xlswrite('G:\Mi unidad\1. PROYECTOS TELLO 2022\SCM SPILL OVERS\outputs\pobreza\bajo_niv_educ\1%\simulacion_2\output_tests.xlsx',alpha1_hat_vec_107','alpha1_hat_vec_107');</v>
      </c>
      <c r="IP195">
        <v>107</v>
      </c>
      <c r="IQ195" t="str">
        <f>"xlswrite('G:\Mi unidad\1. PROYECTOS TELLO 2022\SCM SPILL OVERS\outputs\pobreza\bajo_ingreso\1%\simulacion_2\output_tests.xlsx',alpha1_hat_vec_"&amp;IP195&amp;"','alpha1_hat_vec_"&amp;IP195&amp;"');"</f>
        <v>xlswrite('G:\Mi unidad\1. PROYECTOS TELLO 2022\SCM SPILL OVERS\outputs\pobreza\bajo_ingreso\1%\simulacion_2\output_tests.xlsx',alpha1_hat_vec_107','alpha1_hat_vec_107');</v>
      </c>
      <c r="JB195">
        <v>107</v>
      </c>
      <c r="JC195" t="str">
        <f>"xlswrite('G:\Mi unidad\1. PROYECTOS TELLO 2022\SCM SPILL OVERS\outputs\pobreza\densidad\1%\simulacion_2\output_tests.xlsx',alpha1_hat_vec_"&amp;JB195&amp;"','alpha1_hat_vec_"&amp;JB195&amp;"');"</f>
        <v>xlswrite('G:\Mi unidad\1. PROYECTOS TELLO 2022\SCM SPILL OVERS\outputs\pobreza\densidad\1%\simulacion_2\output_tests.xlsx',alpha1_hat_vec_107','alpha1_hat_vec_107');</v>
      </c>
      <c r="JN195">
        <v>107</v>
      </c>
      <c r="JO195" t="str">
        <f>"xlswrite('G:\Mi unidad\1. PROYECTOS TELLO 2022\SCM SPILL OVERS\outputs\pobreza\densidad_g\1%\simulacion_2\output_tests.xlsx',alpha1_hat_vec_"&amp;JN195&amp;"','alpha1_hat_vec_"&amp;JN195&amp;"');"</f>
        <v>xlswrite('G:\Mi unidad\1. PROYECTOS TELLO 2022\SCM SPILL OVERS\outputs\pobreza\densidad_g\1%\simulacion_2\output_tests.xlsx',alpha1_hat_vec_107','alpha1_hat_vec_107');</v>
      </c>
      <c r="JZ195">
        <v>107</v>
      </c>
      <c r="KA195" t="str">
        <f>"xlswrite('G:\Mi unidad\1. PROYECTOS TELLO 2022\SCM SPILL OVERS\outputs\pobreza\distancia_centro_salud\1%\simulacion_2\output_tests.xlsx',alpha1_hat_vec_"&amp;JZ195&amp;"','alpha1_hat_vec_"&amp;JZ195&amp;"');"</f>
        <v>xlswrite('G:\Mi unidad\1. PROYECTOS TELLO 2022\SCM SPILL OVERS\outputs\pobreza\distancia_centro_salud\1%\simulacion_2\output_tests.xlsx',alpha1_hat_vec_107','alpha1_hat_vec_107');</v>
      </c>
      <c r="KM195">
        <v>107</v>
      </c>
      <c r="KN195" t="str">
        <f>"xlswrite('G:\Mi unidad\1. PROYECTOS TELLO 2022\SCM SPILL OVERS\outputs\pobreza\informalidad\1%\simulacion_2\output_tests.xlsx',alpha1_hat_vec_"&amp;KM195&amp;"','alpha1_hat_vec_"&amp;KM195&amp;"');"</f>
        <v>xlswrite('G:\Mi unidad\1. PROYECTOS TELLO 2022\SCM SPILL OVERS\outputs\pobreza\informalidad\1%\simulacion_2\output_tests.xlsx',alpha1_hat_vec_107','alpha1_hat_vec_107');</v>
      </c>
      <c r="KZ195">
        <v>107</v>
      </c>
      <c r="LA195" t="str">
        <f>"xlswrite('G:\Mi unidad\1. PROYECTOS TELLO 2022\SCM SPILL OVERS\outputs\pobreza\alimentos\1%\simulacion_2\output_tests.xlsx',alpha1_hat_vec_"&amp;KZ195&amp;"','alpha1_hat_vec_"&amp;KZ195&amp;"');"</f>
        <v>xlswrite('G:\Mi unidad\1. PROYECTOS TELLO 2022\SCM SPILL OVERS\outputs\pobreza\alimentos\1%\simulacion_2\output_tests.xlsx',alpha1_hat_vec_107','alpha1_hat_vec_107');</v>
      </c>
      <c r="LG195">
        <v>107</v>
      </c>
      <c r="LH195" t="str">
        <f>"xlswrite('G:\Mi unidad\1. PROYECTOS TELLO 2022\SCM SPILL OVERS\outputs\pobreza\jefe_hogar\1%\simulacion_2\output_tests.xlsx',alpha1_hat_vec_"&amp;LG195&amp;"','alpha1_hat_vec_"&amp;LG195&amp;"');"</f>
        <v>xlswrite('G:\Mi unidad\1. PROYECTOS TELLO 2022\SCM SPILL OVERS\outputs\pobreza\jefe_hogar\1%\simulacion_2\output_tests.xlsx',alpha1_hat_vec_107','alpha1_hat_vec_107');</v>
      </c>
      <c r="LN195">
        <v>107</v>
      </c>
      <c r="LO195" t="str">
        <f>"xlswrite('G:\Mi unidad\1. PROYECTOS TELLO 2022\SCM SPILL OVERS\outputs\pobreza\mujeres\1%\simulacion_2\output_tests.xlsx',alpha1_hat_vec_"&amp;LN195&amp;"','alpha1_hat_vec_"&amp;LN195&amp;"');"</f>
        <v>xlswrite('G:\Mi unidad\1. PROYECTOS TELLO 2022\SCM SPILL OVERS\outputs\pobreza\mujeres\1%\simulacion_2\output_tests.xlsx',alpha1_hat_vec_107','alpha1_hat_vec_107');</v>
      </c>
      <c r="LZ195">
        <v>107</v>
      </c>
      <c r="MA195" t="str">
        <f>"xlswrite('G:\Mi unidad\1. PROYECTOS TELLO 2022\SCM SPILL OVERS\outputs\pobreza\criminalidad\1%\simulacion_2\output_tests.xlsx',alpha1_hat_vec_"&amp;LZ195&amp;"','alpha1_hat_vec_"&amp;LZ195&amp;"');"</f>
        <v>xlswrite('G:\Mi unidad\1. PROYECTOS TELLO 2022\SCM SPILL OVERS\outputs\pobreza\criminalidad\1%\simulacion_2\output_tests.xlsx',alpha1_hat_vec_107','alpha1_hat_vec_107');</v>
      </c>
    </row>
    <row r="196" spans="64:339" x14ac:dyDescent="0.3">
      <c r="BL196">
        <v>107</v>
      </c>
      <c r="BR196">
        <v>107</v>
      </c>
      <c r="BS196" s="1" t="str">
        <f>"A_"&amp;BR192&amp;"(:,ind_"&amp;BR192&amp;" == 0) = [];"</f>
        <v>A_107(:,ind_107 == 0) = [];</v>
      </c>
      <c r="BX196">
        <v>107</v>
      </c>
      <c r="BY196" s="1" t="str">
        <f>"A_"&amp;BX192&amp;"(:,ind_"&amp;BX192&amp;" == 0) = [];"</f>
        <v>A_107(:,ind_107 == 0) = [];</v>
      </c>
      <c r="CD196">
        <v>107</v>
      </c>
      <c r="CE196" s="1" t="str">
        <f>"A_"&amp;CD192&amp;"(:,ind_"&amp;CD192&amp;" == 0) = [];"</f>
        <v>A_107(:,ind_107 == 0) = [];</v>
      </c>
      <c r="CJ196">
        <v>107</v>
      </c>
      <c r="CK196" s="1" t="str">
        <f>"A_"&amp;CJ192&amp;"(:,ind_"&amp;CJ192&amp;" == 0) = [];"</f>
        <v>A_107(:,ind_107 == 0) = [];</v>
      </c>
      <c r="CQ196">
        <v>107</v>
      </c>
      <c r="CR196" t="s">
        <v>414</v>
      </c>
      <c r="CV196">
        <v>107</v>
      </c>
      <c r="CW196" t="s">
        <v>420</v>
      </c>
      <c r="DA196">
        <v>107</v>
      </c>
      <c r="DB196" t="s">
        <v>420</v>
      </c>
      <c r="DF196">
        <v>107</v>
      </c>
      <c r="DG196" t="s">
        <v>420</v>
      </c>
      <c r="EA196">
        <v>79</v>
      </c>
      <c r="EB196" s="1" t="str">
        <f>"Y_Ts_"&amp;EA196&amp;" = Y_"&amp;EA196&amp;"(:,T+s);"</f>
        <v>Y_Ts_79 = Y_79(:,T+s);</v>
      </c>
      <c r="HN196">
        <v>76</v>
      </c>
      <c r="HO196" t="str">
        <f>"    [p_value_"&amp;HN196&amp; ",lb_"&amp;HN196&amp;",ub_"&amp;HN196&amp;"] = sp_andrews_te(Y_pre_"&amp;HN196&amp;",pobreza_"&amp;HN196&amp;"(:,T+s),A_"&amp;HN196&amp;",C,.05);"</f>
        <v xml:space="preserve">    [p_value_76,lb_76,ub_76] = sp_andrews_te(Y_pre_76,pobreza_76(:,T+s),A_76,C,.05);</v>
      </c>
      <c r="HU196">
        <v>92</v>
      </c>
      <c r="HV196" t="s">
        <v>35</v>
      </c>
      <c r="IB196">
        <v>107</v>
      </c>
      <c r="IC196" t="str">
        <f>"xlswrite('G:\Mi unidad\1. PROYECTOS TELLO 2022\SCM SPILL OVERS\outputs\pobreza\bajo_niv_educ\1%\simulacion_2\output_tests.xlsx',spillover_test_"&amp;IB196&amp;"','sp_test_"&amp;IB196&amp;"');"</f>
        <v>xlswrite('G:\Mi unidad\1. PROYECTOS TELLO 2022\SCM SPILL OVERS\outputs\pobreza\bajo_niv_educ\1%\simulacion_2\output_tests.xlsx',spillover_test_107','sp_test_107');</v>
      </c>
      <c r="IP196">
        <v>107</v>
      </c>
      <c r="IQ196" t="str">
        <f>"xlswrite('G:\Mi unidad\1. PROYECTOS TELLO 2022\SCM SPILL OVERS\outputs\pobreza\bajo_ingreso\1%\simulacion_2\output_tests.xlsx',spillover_test_"&amp;IP196&amp;"','sp_test_"&amp;IP196&amp;"');"</f>
        <v>xlswrite('G:\Mi unidad\1. PROYECTOS TELLO 2022\SCM SPILL OVERS\outputs\pobreza\bajo_ingreso\1%\simulacion_2\output_tests.xlsx',spillover_test_107','sp_test_107');</v>
      </c>
      <c r="JB196">
        <v>107</v>
      </c>
      <c r="JC196" t="str">
        <f>"xlswrite('G:\Mi unidad\1. PROYECTOS TELLO 2022\SCM SPILL OVERS\outputs\pobreza\densidad\1%\simulacion_2\output_tests.xlsx',spillover_test_"&amp;JB196&amp;"','sp_test_"&amp;JB196&amp;"');"</f>
        <v>xlswrite('G:\Mi unidad\1. PROYECTOS TELLO 2022\SCM SPILL OVERS\outputs\pobreza\densidad\1%\simulacion_2\output_tests.xlsx',spillover_test_107','sp_test_107');</v>
      </c>
      <c r="JN196">
        <v>107</v>
      </c>
      <c r="JO196" t="str">
        <f>"xlswrite('G:\Mi unidad\1. PROYECTOS TELLO 2022\SCM SPILL OVERS\outputs\pobreza\densidad_g\1%\simulacion_2\output_tests.xlsx',spillover_test_"&amp;JN196&amp;"','sp_test_"&amp;JN196&amp;"');"</f>
        <v>xlswrite('G:\Mi unidad\1. PROYECTOS TELLO 2022\SCM SPILL OVERS\outputs\pobreza\densidad_g\1%\simulacion_2\output_tests.xlsx',spillover_test_107','sp_test_107');</v>
      </c>
      <c r="JZ196">
        <v>107</v>
      </c>
      <c r="KA196" t="str">
        <f>"xlswrite('G:\Mi unidad\1. PROYECTOS TELLO 2022\SCM SPILL OVERS\outputs\pobreza\distancia_centro_salud\1%\simulacion_2\output_tests.xlsx',spillover_test_"&amp;JZ196&amp;"','sp_test_"&amp;JZ196&amp;"');"</f>
        <v>xlswrite('G:\Mi unidad\1. PROYECTOS TELLO 2022\SCM SPILL OVERS\outputs\pobreza\distancia_centro_salud\1%\simulacion_2\output_tests.xlsx',spillover_test_107','sp_test_107');</v>
      </c>
      <c r="KM196">
        <v>107</v>
      </c>
      <c r="KN196" t="str">
        <f>"xlswrite('G:\Mi unidad\1. PROYECTOS TELLO 2022\SCM SPILL OVERS\outputs\pobreza\informalidad\1%\simulacion_2\output_tests.xlsx',spillover_test_"&amp;KM196&amp;"','sp_test_"&amp;KM196&amp;"');"</f>
        <v>xlswrite('G:\Mi unidad\1. PROYECTOS TELLO 2022\SCM SPILL OVERS\outputs\pobreza\informalidad\1%\simulacion_2\output_tests.xlsx',spillover_test_107','sp_test_107');</v>
      </c>
      <c r="KZ196">
        <v>107</v>
      </c>
      <c r="LA196" t="str">
        <f>"xlswrite('G:\Mi unidad\1. PROYECTOS TELLO 2022\SCM SPILL OVERS\outputs\pobreza\alimentos\1%\simulacion_2\output_tests.xlsx',spillover_test_"&amp;KZ196&amp;"','sp_test_"&amp;KZ196&amp;"');"</f>
        <v>xlswrite('G:\Mi unidad\1. PROYECTOS TELLO 2022\SCM SPILL OVERS\outputs\pobreza\alimentos\1%\simulacion_2\output_tests.xlsx',spillover_test_107','sp_test_107');</v>
      </c>
      <c r="LG196">
        <v>107</v>
      </c>
      <c r="LH196" t="str">
        <f>"xlswrite('G:\Mi unidad\1. PROYECTOS TELLO 2022\SCM SPILL OVERS\outputs\pobreza\jefe_hogar\1%\simulacion_2\output_tests.xlsx',spillover_test_"&amp;LG196&amp;"','sp_test_"&amp;LG196&amp;"');"</f>
        <v>xlswrite('G:\Mi unidad\1. PROYECTOS TELLO 2022\SCM SPILL OVERS\outputs\pobreza\jefe_hogar\1%\simulacion_2\output_tests.xlsx',spillover_test_107','sp_test_107');</v>
      </c>
      <c r="LN196">
        <v>107</v>
      </c>
      <c r="LO196" t="str">
        <f>"xlswrite('G:\Mi unidad\1. PROYECTOS TELLO 2022\SCM SPILL OVERS\outputs\pobreza\mujeres\1%\simulacion_2\output_tests.xlsx',spillover_test_"&amp;LN196&amp;"','sp_test_"&amp;LN196&amp;"');"</f>
        <v>xlswrite('G:\Mi unidad\1. PROYECTOS TELLO 2022\SCM SPILL OVERS\outputs\pobreza\mujeres\1%\simulacion_2\output_tests.xlsx',spillover_test_107','sp_test_107');</v>
      </c>
      <c r="LZ196">
        <v>107</v>
      </c>
      <c r="MA196" t="str">
        <f>"xlswrite('G:\Mi unidad\1. PROYECTOS TELLO 2022\SCM SPILL OVERS\outputs\pobreza\criminalidad\1%\simulacion_2\output_tests.xlsx',spillover_test_"&amp;LZ196&amp;"','sp_test_"&amp;LZ196&amp;"');"</f>
        <v>xlswrite('G:\Mi unidad\1. PROYECTOS TELLO 2022\SCM SPILL OVERS\outputs\pobreza\criminalidad\1%\simulacion_2\output_tests.xlsx',spillover_test_107','sp_test_107');</v>
      </c>
    </row>
    <row r="197" spans="64:339" x14ac:dyDescent="0.3">
      <c r="BL197">
        <v>108</v>
      </c>
      <c r="BM197" s="1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421</v>
      </c>
      <c r="CV197">
        <v>108</v>
      </c>
      <c r="CW197" t="s">
        <v>422</v>
      </c>
      <c r="DA197">
        <v>108</v>
      </c>
      <c r="DB197" t="s">
        <v>422</v>
      </c>
      <c r="DF197">
        <v>108</v>
      </c>
      <c r="DG197" t="s">
        <v>422</v>
      </c>
      <c r="EA197">
        <v>79</v>
      </c>
      <c r="EB197" s="1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HN197">
        <v>76</v>
      </c>
      <c r="HO197" t="str">
        <f>"    p_value_vec_"&amp;HN197&amp;"(s) = p_value_"&amp;HN197&amp;";"</f>
        <v xml:space="preserve">    p_value_vec_76(s) = p_value_76;</v>
      </c>
      <c r="HU197">
        <v>92</v>
      </c>
      <c r="HV197" t="s">
        <v>36</v>
      </c>
      <c r="IB197">
        <v>108</v>
      </c>
      <c r="IC197" t="str">
        <f>"xlswrite('G:\Mi unidad\1. PROYECTOS TELLO 2022\SCM SPILL OVERS\outputs\pobreza\bajo_niv_educ\1%\simulacion_2\output_tests.xlsx',lb_vec_"&amp;IB197&amp;"','lb_vec_"&amp;IB197&amp;"');"</f>
        <v>xlswrite('G:\Mi unidad\1. PROYECTOS TELLO 2022\SCM SPILL OVERS\outputs\pobreza\bajo_niv_educ\1%\simulacion_2\output_tests.xlsx',lb_vec_108','lb_vec_108');</v>
      </c>
      <c r="IP197">
        <v>108</v>
      </c>
      <c r="IQ197" t="str">
        <f>"xlswrite('G:\Mi unidad\1. PROYECTOS TELLO 2022\SCM SPILL OVERS\outputs\pobreza\bajo_ingreso\1%\simulacion_2\output_tests.xlsx',lb_vec_"&amp;IP197&amp;"','lb_vec_"&amp;IP197&amp;"');"</f>
        <v>xlswrite('G:\Mi unidad\1. PROYECTOS TELLO 2022\SCM SPILL OVERS\outputs\pobreza\bajo_ingreso\1%\simulacion_2\output_tests.xlsx',lb_vec_108','lb_vec_108');</v>
      </c>
      <c r="JB197">
        <v>108</v>
      </c>
      <c r="JC197" t="str">
        <f>"xlswrite('G:\Mi unidad\1. PROYECTOS TELLO 2022\SCM SPILL OVERS\outputs\pobreza\densidad\1%\simulacion_2\output_tests.xlsx',lb_vec_"&amp;JB197&amp;"','lb_vec_"&amp;JB197&amp;"');"</f>
        <v>xlswrite('G:\Mi unidad\1. PROYECTOS TELLO 2022\SCM SPILL OVERS\outputs\pobreza\densidad\1%\simulacion_2\output_tests.xlsx',lb_vec_108','lb_vec_108');</v>
      </c>
      <c r="JN197">
        <v>108</v>
      </c>
      <c r="JO197" t="str">
        <f>"xlswrite('G:\Mi unidad\1. PROYECTOS TELLO 2022\SCM SPILL OVERS\outputs\pobreza\densidad_g\1%\simulacion_2\output_tests.xlsx',lb_vec_"&amp;JN197&amp;"','lb_vec_"&amp;JN197&amp;"');"</f>
        <v>xlswrite('G:\Mi unidad\1. PROYECTOS TELLO 2022\SCM SPILL OVERS\outputs\pobreza\densidad_g\1%\simulacion_2\output_tests.xlsx',lb_vec_108','lb_vec_108');</v>
      </c>
      <c r="JZ197">
        <v>108</v>
      </c>
      <c r="KA197" t="str">
        <f>"xlswrite('G:\Mi unidad\1. PROYECTOS TELLO 2022\SCM SPILL OVERS\outputs\pobreza\distancia_centro_salud\1%\simulacion_2\output_tests.xlsx',lb_vec_"&amp;JZ197&amp;"','lb_vec_"&amp;JZ197&amp;"');"</f>
        <v>xlswrite('G:\Mi unidad\1. PROYECTOS TELLO 2022\SCM SPILL OVERS\outputs\pobreza\distancia_centro_salud\1%\simulacion_2\output_tests.xlsx',lb_vec_108','lb_vec_108');</v>
      </c>
      <c r="KM197">
        <v>108</v>
      </c>
      <c r="KN197" t="str">
        <f>"xlswrite('G:\Mi unidad\1. PROYECTOS TELLO 2022\SCM SPILL OVERS\outputs\pobreza\informalidad\1%\simulacion_2\output_tests.xlsx',lb_vec_"&amp;KM197&amp;"','lb_vec_"&amp;KM197&amp;"');"</f>
        <v>xlswrite('G:\Mi unidad\1. PROYECTOS TELLO 2022\SCM SPILL OVERS\outputs\pobreza\informalidad\1%\simulacion_2\output_tests.xlsx',lb_vec_108','lb_vec_108');</v>
      </c>
      <c r="KZ197">
        <v>108</v>
      </c>
      <c r="LA197" t="str">
        <f>"xlswrite('G:\Mi unidad\1. PROYECTOS TELLO 2022\SCM SPILL OVERS\outputs\pobreza\alimentos\1%\simulacion_2\output_tests.xlsx',lb_vec_"&amp;KZ197&amp;"','lb_vec_"&amp;KZ197&amp;"');"</f>
        <v>xlswrite('G:\Mi unidad\1. PROYECTOS TELLO 2022\SCM SPILL OVERS\outputs\pobreza\alimentos\1%\simulacion_2\output_tests.xlsx',lb_vec_108','lb_vec_108');</v>
      </c>
      <c r="LG197">
        <v>108</v>
      </c>
      <c r="LH197" t="str">
        <f>"xlswrite('G:\Mi unidad\1. PROYECTOS TELLO 2022\SCM SPILL OVERS\outputs\pobreza\jefe_hogar\1%\simulacion_2\output_tests.xlsx',lb_vec_"&amp;LG197&amp;"','lb_vec_"&amp;LG197&amp;"');"</f>
        <v>xlswrite('G:\Mi unidad\1. PROYECTOS TELLO 2022\SCM SPILL OVERS\outputs\pobreza\jefe_hogar\1%\simulacion_2\output_tests.xlsx',lb_vec_108','lb_vec_108');</v>
      </c>
      <c r="LN197">
        <v>108</v>
      </c>
      <c r="LO197" t="str">
        <f>"xlswrite('G:\Mi unidad\1. PROYECTOS TELLO 2022\SCM SPILL OVERS\outputs\pobreza\mujeres\1%\simulacion_2\output_tests.xlsx',lb_vec_"&amp;LN197&amp;"','lb_vec_"&amp;LN197&amp;"');"</f>
        <v>xlswrite('G:\Mi unidad\1. PROYECTOS TELLO 2022\SCM SPILL OVERS\outputs\pobreza\mujeres\1%\simulacion_2\output_tests.xlsx',lb_vec_108','lb_vec_108');</v>
      </c>
      <c r="LZ197">
        <v>108</v>
      </c>
      <c r="MA197" t="str">
        <f>"xlswrite('G:\Mi unidad\1. PROYECTOS TELLO 2022\SCM SPILL OVERS\outputs\pobreza\criminalidad\1%\simulacion_2\output_tests.xlsx',lb_vec_"&amp;LZ197&amp;"','lb_vec_"&amp;LZ197&amp;"');"</f>
        <v>xlswrite('G:\Mi unidad\1. PROYECTOS TELLO 2022\SCM SPILL OVERS\outputs\pobreza\criminalidad\1%\simulacion_2\output_tests.xlsx',lb_vec_108','lb_vec_108');</v>
      </c>
    </row>
    <row r="198" spans="64:339" x14ac:dyDescent="0.3">
      <c r="BL198">
        <v>108</v>
      </c>
      <c r="BM198" s="1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423</v>
      </c>
      <c r="CV198">
        <v>108</v>
      </c>
      <c r="CW198" t="s">
        <v>421</v>
      </c>
      <c r="DA198">
        <v>108</v>
      </c>
      <c r="DB198" t="s">
        <v>421</v>
      </c>
      <c r="DF198">
        <v>108</v>
      </c>
      <c r="DG198" t="s">
        <v>421</v>
      </c>
      <c r="EA198">
        <v>79</v>
      </c>
      <c r="EB198" s="1" t="str">
        <f>"alpha_hat_"&amp;EA198&amp;" = A_"&amp;EA198&amp;"*gamma_hat_"&amp;EA198&amp;";"</f>
        <v>alpha_hat_79 = A_79*gamma_hat_79;</v>
      </c>
      <c r="HN198">
        <v>76</v>
      </c>
      <c r="HO198" t="str">
        <f>"    lb_vec_"&amp;HN198&amp;"(s) = lb_"&amp;HN198&amp;";"</f>
        <v xml:space="preserve">    lb_vec_76(s) = lb_76;</v>
      </c>
      <c r="HU198">
        <v>92</v>
      </c>
      <c r="HV198" t="s">
        <v>37</v>
      </c>
      <c r="IB198">
        <v>108</v>
      </c>
      <c r="IC198" t="str">
        <f>"xlswrite('G:\Mi unidad\1. PROYECTOS TELLO 2022\SCM SPILL OVERS\outputs\pobreza\bajo_niv_educ\1%\simulacion_2\output_tests.xlsx',ub_vec_"&amp;IB198&amp;"','ub_vec_"&amp;IB198&amp;"');"</f>
        <v>xlswrite('G:\Mi unidad\1. PROYECTOS TELLO 2022\SCM SPILL OVERS\outputs\pobreza\bajo_niv_educ\1%\simulacion_2\output_tests.xlsx',ub_vec_108','ub_vec_108');</v>
      </c>
      <c r="IP198">
        <v>108</v>
      </c>
      <c r="IQ198" t="str">
        <f>"xlswrite('G:\Mi unidad\1. PROYECTOS TELLO 2022\SCM SPILL OVERS\outputs\pobreza\bajo_ingreso\1%\simulacion_2\output_tests.xlsx',ub_vec_"&amp;IP198&amp;"','ub_vec_"&amp;IP198&amp;"');"</f>
        <v>xlswrite('G:\Mi unidad\1. PROYECTOS TELLO 2022\SCM SPILL OVERS\outputs\pobreza\bajo_ingreso\1%\simulacion_2\output_tests.xlsx',ub_vec_108','ub_vec_108');</v>
      </c>
      <c r="JB198">
        <v>108</v>
      </c>
      <c r="JC198" t="str">
        <f>"xlswrite('G:\Mi unidad\1. PROYECTOS TELLO 2022\SCM SPILL OVERS\outputs\pobreza\densidad\1%\simulacion_2\output_tests.xlsx',ub_vec_"&amp;JB198&amp;"','ub_vec_"&amp;JB198&amp;"');"</f>
        <v>xlswrite('G:\Mi unidad\1. PROYECTOS TELLO 2022\SCM SPILL OVERS\outputs\pobreza\densidad\1%\simulacion_2\output_tests.xlsx',ub_vec_108','ub_vec_108');</v>
      </c>
      <c r="JN198">
        <v>108</v>
      </c>
      <c r="JO198" t="str">
        <f>"xlswrite('G:\Mi unidad\1. PROYECTOS TELLO 2022\SCM SPILL OVERS\outputs\pobreza\densidad_g\1%\simulacion_2\output_tests.xlsx',ub_vec_"&amp;JN198&amp;"','ub_vec_"&amp;JN198&amp;"');"</f>
        <v>xlswrite('G:\Mi unidad\1. PROYECTOS TELLO 2022\SCM SPILL OVERS\outputs\pobreza\densidad_g\1%\simulacion_2\output_tests.xlsx',ub_vec_108','ub_vec_108');</v>
      </c>
      <c r="JZ198">
        <v>108</v>
      </c>
      <c r="KA198" t="str">
        <f>"xlswrite('G:\Mi unidad\1. PROYECTOS TELLO 2022\SCM SPILL OVERS\outputs\pobreza\distancia_centro_salud\1%\simulacion_2\output_tests.xlsx',ub_vec_"&amp;JZ198&amp;"','ub_vec_"&amp;JZ198&amp;"');"</f>
        <v>xlswrite('G:\Mi unidad\1. PROYECTOS TELLO 2022\SCM SPILL OVERS\outputs\pobreza\distancia_centro_salud\1%\simulacion_2\output_tests.xlsx',ub_vec_108','ub_vec_108');</v>
      </c>
      <c r="KM198">
        <v>108</v>
      </c>
      <c r="KN198" t="str">
        <f>"xlswrite('G:\Mi unidad\1. PROYECTOS TELLO 2022\SCM SPILL OVERS\outputs\pobreza\informalidad\1%\simulacion_2\output_tests.xlsx',ub_vec_"&amp;KM198&amp;"','ub_vec_"&amp;KM198&amp;"');"</f>
        <v>xlswrite('G:\Mi unidad\1. PROYECTOS TELLO 2022\SCM SPILL OVERS\outputs\pobreza\informalidad\1%\simulacion_2\output_tests.xlsx',ub_vec_108','ub_vec_108');</v>
      </c>
      <c r="KZ198">
        <v>108</v>
      </c>
      <c r="LA198" t="str">
        <f>"xlswrite('G:\Mi unidad\1. PROYECTOS TELLO 2022\SCM SPILL OVERS\outputs\pobreza\alimentos\1%\simulacion_2\output_tests.xlsx',ub_vec_"&amp;KZ198&amp;"','ub_vec_"&amp;KZ198&amp;"');"</f>
        <v>xlswrite('G:\Mi unidad\1. PROYECTOS TELLO 2022\SCM SPILL OVERS\outputs\pobreza\alimentos\1%\simulacion_2\output_tests.xlsx',ub_vec_108','ub_vec_108');</v>
      </c>
      <c r="LG198">
        <v>108</v>
      </c>
      <c r="LH198" t="str">
        <f>"xlswrite('G:\Mi unidad\1. PROYECTOS TELLO 2022\SCM SPILL OVERS\outputs\pobreza\jefe_hogar\1%\simulacion_2\output_tests.xlsx',ub_vec_"&amp;LG198&amp;"','ub_vec_"&amp;LG198&amp;"');"</f>
        <v>xlswrite('G:\Mi unidad\1. PROYECTOS TELLO 2022\SCM SPILL OVERS\outputs\pobreza\jefe_hogar\1%\simulacion_2\output_tests.xlsx',ub_vec_108','ub_vec_108');</v>
      </c>
      <c r="LN198">
        <v>108</v>
      </c>
      <c r="LO198" t="str">
        <f>"xlswrite('G:\Mi unidad\1. PROYECTOS TELLO 2022\SCM SPILL OVERS\outputs\pobreza\mujeres\1%\simulacion_2\output_tests.xlsx',ub_vec_"&amp;LN198&amp;"','ub_vec_"&amp;LN198&amp;"');"</f>
        <v>xlswrite('G:\Mi unidad\1. PROYECTOS TELLO 2022\SCM SPILL OVERS\outputs\pobreza\mujeres\1%\simulacion_2\output_tests.xlsx',ub_vec_108','ub_vec_108');</v>
      </c>
      <c r="LZ198">
        <v>108</v>
      </c>
      <c r="MA198" t="str">
        <f>"xlswrite('G:\Mi unidad\1. PROYECTOS TELLO 2022\SCM SPILL OVERS\outputs\pobreza\criminalidad\1%\simulacion_2\output_tests.xlsx',ub_vec_"&amp;LZ198&amp;"','ub_vec_"&amp;LZ198&amp;"');"</f>
        <v>xlswrite('G:\Mi unidad\1. PROYECTOS TELLO 2022\SCM SPILL OVERS\outputs\pobreza\criminalidad\1%\simulacion_2\output_tests.xlsx',ub_vec_108','ub_vec_108');</v>
      </c>
    </row>
    <row r="199" spans="64:339" x14ac:dyDescent="0.3">
      <c r="BL199">
        <v>108</v>
      </c>
      <c r="BM199" s="1" t="str">
        <f>"A_"&amp;BL197&amp;"(:,ind_"&amp;BL197&amp;" == 0) = [];"</f>
        <v>A_108(:,ind_108 == 0) = [];</v>
      </c>
      <c r="BR199">
        <v>108</v>
      </c>
      <c r="BS199" s="1" t="str">
        <f>"ind_"&amp;BR197&amp;" = xlsread('spillover_bajo_niv_educ_"&amp;BR197&amp;".xlsx')"</f>
        <v>ind_108 = xlsread('spillover_bajo_niv_educ_108.xlsx')</v>
      </c>
      <c r="BX199">
        <v>108</v>
      </c>
      <c r="BY199" s="1" t="str">
        <f>"ind_"&amp;BX197&amp;" = xlsread('spillover_bajo_ingreso_"&amp;BX197&amp;".xlsx')"</f>
        <v>ind_108 = xlsread('spillover_bajo_ingreso_108.xlsx')</v>
      </c>
      <c r="CD199">
        <v>108</v>
      </c>
      <c r="CE199" s="1" t="str">
        <f>"ind_"&amp;CD197&amp;" = xlsread('spillover_densidad_"&amp;CD197&amp;".xlsx')"</f>
        <v>ind_108 = xlsread('spillover_densidad_108.xlsx')</v>
      </c>
      <c r="CJ199">
        <v>108</v>
      </c>
      <c r="CK199" s="1" t="str">
        <f>"ind_"&amp;CJ197&amp;" = xlsread('spillover_tiempo_cs_"&amp;CJ197&amp;".xlsx')"</f>
        <v>ind_108 = xlsread('spillover_tiempo_cs_108.xlsx')</v>
      </c>
      <c r="CQ199">
        <v>108</v>
      </c>
      <c r="CR199" t="s">
        <v>419</v>
      </c>
      <c r="CV199">
        <v>108</v>
      </c>
      <c r="CW199" t="s">
        <v>424</v>
      </c>
      <c r="DA199">
        <v>108</v>
      </c>
      <c r="DB199" t="s">
        <v>425</v>
      </c>
      <c r="DF199">
        <v>108</v>
      </c>
      <c r="DG199" t="s">
        <v>426</v>
      </c>
      <c r="EA199">
        <v>79</v>
      </c>
      <c r="EB199" s="1" t="str">
        <f>"alpha1_hat_vec_"&amp;EA199&amp;"(s) = alpha_hat_"&amp;EA199&amp;"(1);"</f>
        <v>alpha1_hat_vec_79(s) = alpha_hat_79(1);</v>
      </c>
      <c r="HN199">
        <v>76</v>
      </c>
      <c r="HO199" t="str">
        <f>"    ub_vec_"&amp;HN199&amp;"(s) = ub_"&amp;HN198&amp;";"</f>
        <v xml:space="preserve">    ub_vec_76(s) = ub_76;</v>
      </c>
      <c r="HU199">
        <v>92</v>
      </c>
      <c r="HV199" t="str">
        <f>"    spillover_test_"&amp;HU199&amp;"(s) = sp_andrews(Y_pre_"&amp;HU199&amp;",pobreza_"&amp;HU199&amp;"(:,T+s),A_"&amp;HU199&amp;",C,d,alpha_sig);"</f>
        <v xml:space="preserve">    spillover_test_92(s) = sp_andrews(Y_pre_92,pobreza_92(:,T+s),A_92,C,d,alpha_sig);</v>
      </c>
      <c r="IB199">
        <v>108</v>
      </c>
      <c r="IC199" t="str">
        <f>"xlswrite('G:\Mi unidad\1. PROYECTOS TELLO 2022\SCM SPILL OVERS\outputs\pobreza\bajo_niv_educ\1%\simulacion_2\output_tests.xlsx',p_value_vec_"&amp;IB199&amp;"','p_value_vec_"&amp;IB199&amp;"');"</f>
        <v>xlswrite('G:\Mi unidad\1. PROYECTOS TELLO 2022\SCM SPILL OVERS\outputs\pobreza\bajo_niv_educ\1%\simulacion_2\output_tests.xlsx',p_value_vec_108','p_value_vec_108');</v>
      </c>
      <c r="IP199">
        <v>108</v>
      </c>
      <c r="IQ199" t="str">
        <f>"xlswrite('G:\Mi unidad\1. PROYECTOS TELLO 2022\SCM SPILL OVERS\outputs\pobreza\bajo_ingreso\1%\simulacion_2\output_tests.xlsx',p_value_vec_"&amp;IP199&amp;"','p_value_vec_"&amp;IP199&amp;"');"</f>
        <v>xlswrite('G:\Mi unidad\1. PROYECTOS TELLO 2022\SCM SPILL OVERS\outputs\pobreza\bajo_ingreso\1%\simulacion_2\output_tests.xlsx',p_value_vec_108','p_value_vec_108');</v>
      </c>
      <c r="JB199">
        <v>108</v>
      </c>
      <c r="JC199" t="str">
        <f>"xlswrite('G:\Mi unidad\1. PROYECTOS TELLO 2022\SCM SPILL OVERS\outputs\pobreza\densidad\1%\simulacion_2\output_tests.xlsx',p_value_vec_"&amp;JB199&amp;"','p_value_vec_"&amp;JB199&amp;"');"</f>
        <v>xlswrite('G:\Mi unidad\1. PROYECTOS TELLO 2022\SCM SPILL OVERS\outputs\pobreza\densidad\1%\simulacion_2\output_tests.xlsx',p_value_vec_108','p_value_vec_108');</v>
      </c>
      <c r="JN199">
        <v>108</v>
      </c>
      <c r="JO199" t="str">
        <f>"xlswrite('G:\Mi unidad\1. PROYECTOS TELLO 2022\SCM SPILL OVERS\outputs\pobreza\densidad_g\1%\simulacion_2\output_tests.xlsx',p_value_vec_"&amp;JN199&amp;"','p_value_vec_"&amp;JN199&amp;"');"</f>
        <v>xlswrite('G:\Mi unidad\1. PROYECTOS TELLO 2022\SCM SPILL OVERS\outputs\pobreza\densidad_g\1%\simulacion_2\output_tests.xlsx',p_value_vec_108','p_value_vec_108');</v>
      </c>
      <c r="JZ199">
        <v>108</v>
      </c>
      <c r="KA199" t="str">
        <f>"xlswrite('G:\Mi unidad\1. PROYECTOS TELLO 2022\SCM SPILL OVERS\outputs\pobreza\distancia_centro_salud\1%\simulacion_2\output_tests.xlsx',p_value_vec_"&amp;JZ199&amp;"','p_value_vec_"&amp;JZ199&amp;"');"</f>
        <v>xlswrite('G:\Mi unidad\1. PROYECTOS TELLO 2022\SCM SPILL OVERS\outputs\pobreza\distancia_centro_salud\1%\simulacion_2\output_tests.xlsx',p_value_vec_108','p_value_vec_108');</v>
      </c>
      <c r="KM199">
        <v>108</v>
      </c>
      <c r="KN199" t="str">
        <f>"xlswrite('G:\Mi unidad\1. PROYECTOS TELLO 2022\SCM SPILL OVERS\outputs\pobreza\informalidad\1%\simulacion_2\output_tests.xlsx',p_value_vec_"&amp;KM199&amp;"','p_value_vec_"&amp;KM199&amp;"');"</f>
        <v>xlswrite('G:\Mi unidad\1. PROYECTOS TELLO 2022\SCM SPILL OVERS\outputs\pobreza\informalidad\1%\simulacion_2\output_tests.xlsx',p_value_vec_108','p_value_vec_108');</v>
      </c>
      <c r="KZ199">
        <v>108</v>
      </c>
      <c r="LA199" t="str">
        <f>"xlswrite('G:\Mi unidad\1. PROYECTOS TELLO 2022\SCM SPILL OVERS\outputs\pobreza\alimentos\1%\simulacion_2\output_tests.xlsx',p_value_vec_"&amp;KZ199&amp;"','p_value_vec_"&amp;KZ199&amp;"');"</f>
        <v>xlswrite('G:\Mi unidad\1. PROYECTOS TELLO 2022\SCM SPILL OVERS\outputs\pobreza\alimentos\1%\simulacion_2\output_tests.xlsx',p_value_vec_108','p_value_vec_108');</v>
      </c>
      <c r="LG199">
        <v>108</v>
      </c>
      <c r="LH199" t="str">
        <f>"xlswrite('G:\Mi unidad\1. PROYECTOS TELLO 2022\SCM SPILL OVERS\outputs\pobreza\jefe_hogar\1%\simulacion_2\output_tests.xlsx',p_value_vec_"&amp;LG199&amp;"','p_value_vec_"&amp;LG199&amp;"');"</f>
        <v>xlswrite('G:\Mi unidad\1. PROYECTOS TELLO 2022\SCM SPILL OVERS\outputs\pobreza\jefe_hogar\1%\simulacion_2\output_tests.xlsx',p_value_vec_108','p_value_vec_108');</v>
      </c>
      <c r="LN199">
        <v>108</v>
      </c>
      <c r="LO199" t="str">
        <f>"xlswrite('G:\Mi unidad\1. PROYECTOS TELLO 2022\SCM SPILL OVERS\outputs\pobreza\mujeres\1%\simulacion_2\output_tests.xlsx',p_value_vec_"&amp;LN199&amp;"','p_value_vec_"&amp;LN199&amp;"');"</f>
        <v>xlswrite('G:\Mi unidad\1. PROYECTOS TELLO 2022\SCM SPILL OVERS\outputs\pobreza\mujeres\1%\simulacion_2\output_tests.xlsx',p_value_vec_108','p_value_vec_108');</v>
      </c>
      <c r="LZ199">
        <v>108</v>
      </c>
      <c r="MA199" t="str">
        <f>"xlswrite('G:\Mi unidad\1. PROYECTOS TELLO 2022\SCM SPILL OVERS\outputs\pobreza\criminalidad\1%\simulacion_2\output_tests.xlsx',p_value_vec_"&amp;LZ199&amp;"','p_value_vec_"&amp;LZ199&amp;"');"</f>
        <v>xlswrite('G:\Mi unidad\1. PROYECTOS TELLO 2022\SCM SPILL OVERS\outputs\pobreza\criminalidad\1%\simulacion_2\output_tests.xlsx',p_value_vec_108','p_value_vec_108');</v>
      </c>
    </row>
    <row r="200" spans="64:339" x14ac:dyDescent="0.3">
      <c r="BL200">
        <v>108</v>
      </c>
      <c r="BR200">
        <v>108</v>
      </c>
      <c r="BS200" s="1" t="str">
        <f>"A_"&amp;BR197&amp;" = eye(N);"</f>
        <v>A_108 = eye(N);</v>
      </c>
      <c r="BX200">
        <v>108</v>
      </c>
      <c r="BY200" s="1" t="str">
        <f>"A_"&amp;BX197&amp;" = eye(N);"</f>
        <v>A_108 = eye(N);</v>
      </c>
      <c r="CD200">
        <v>108</v>
      </c>
      <c r="CE200" s="1" t="str">
        <f>"A_"&amp;CD197&amp;" = eye(N);"</f>
        <v>A_108 = eye(N);</v>
      </c>
      <c r="CJ200">
        <v>108</v>
      </c>
      <c r="CK200" s="1" t="str">
        <f>"A_"&amp;CJ197&amp;" = eye(N);"</f>
        <v>A_108 = eye(N);</v>
      </c>
      <c r="CQ200">
        <v>108</v>
      </c>
      <c r="CR200" t="s">
        <v>420</v>
      </c>
      <c r="CV200">
        <v>108</v>
      </c>
      <c r="CW200" t="s">
        <v>427</v>
      </c>
      <c r="DA200">
        <v>108</v>
      </c>
      <c r="DB200" t="s">
        <v>427</v>
      </c>
      <c r="DF200">
        <v>108</v>
      </c>
      <c r="DG200" t="s">
        <v>427</v>
      </c>
      <c r="EA200">
        <v>79</v>
      </c>
      <c r="EB200" s="1" t="str">
        <f>"synthetic_control_sp_"&amp;EA200&amp;"(T+s) = Y_"&amp;EA200&amp;"(1,T+s)-alpha1_hat_vec_"&amp;EA200&amp;"(s);"</f>
        <v>synthetic_control_sp_79(T+s) = Y_79(1,T+s)-alpha1_hat_vec_79(s);</v>
      </c>
      <c r="HN200">
        <v>76</v>
      </c>
      <c r="HO200" t="s">
        <v>18</v>
      </c>
      <c r="HU200">
        <v>92</v>
      </c>
      <c r="HV200" t="s">
        <v>18</v>
      </c>
      <c r="IB200">
        <v>108</v>
      </c>
      <c r="IC200" t="str">
        <f>"xlswrite('G:\Mi unidad\1. PROYECTOS TELLO 2022\SCM SPILL OVERS\outputs\pobreza\bajo_niv_educ\1%\simulacion_2\output_tests.xlsx',alpha1_hat_vec_"&amp;IB200&amp;"','alpha1_hat_vec_"&amp;IB200&amp;"');"</f>
        <v>xlswrite('G:\Mi unidad\1. PROYECTOS TELLO 2022\SCM SPILL OVERS\outputs\pobreza\bajo_niv_educ\1%\simulacion_2\output_tests.xlsx',alpha1_hat_vec_108','alpha1_hat_vec_108');</v>
      </c>
      <c r="IP200">
        <v>108</v>
      </c>
      <c r="IQ200" t="str">
        <f>"xlswrite('G:\Mi unidad\1. PROYECTOS TELLO 2022\SCM SPILL OVERS\outputs\pobreza\bajo_ingreso\1%\simulacion_2\output_tests.xlsx',alpha1_hat_vec_"&amp;IP200&amp;"','alpha1_hat_vec_"&amp;IP200&amp;"');"</f>
        <v>xlswrite('G:\Mi unidad\1. PROYECTOS TELLO 2022\SCM SPILL OVERS\outputs\pobreza\bajo_ingreso\1%\simulacion_2\output_tests.xlsx',alpha1_hat_vec_108','alpha1_hat_vec_108');</v>
      </c>
      <c r="JB200">
        <v>108</v>
      </c>
      <c r="JC200" t="str">
        <f>"xlswrite('G:\Mi unidad\1. PROYECTOS TELLO 2022\SCM SPILL OVERS\outputs\pobreza\densidad\1%\simulacion_2\output_tests.xlsx',alpha1_hat_vec_"&amp;JB200&amp;"','alpha1_hat_vec_"&amp;JB200&amp;"');"</f>
        <v>xlswrite('G:\Mi unidad\1. PROYECTOS TELLO 2022\SCM SPILL OVERS\outputs\pobreza\densidad\1%\simulacion_2\output_tests.xlsx',alpha1_hat_vec_108','alpha1_hat_vec_108');</v>
      </c>
      <c r="JN200">
        <v>108</v>
      </c>
      <c r="JO200" t="str">
        <f>"xlswrite('G:\Mi unidad\1. PROYECTOS TELLO 2022\SCM SPILL OVERS\outputs\pobreza\densidad_g\1%\simulacion_2\output_tests.xlsx',alpha1_hat_vec_"&amp;JN200&amp;"','alpha1_hat_vec_"&amp;JN200&amp;"');"</f>
        <v>xlswrite('G:\Mi unidad\1. PROYECTOS TELLO 2022\SCM SPILL OVERS\outputs\pobreza\densidad_g\1%\simulacion_2\output_tests.xlsx',alpha1_hat_vec_108','alpha1_hat_vec_108');</v>
      </c>
      <c r="JZ200">
        <v>108</v>
      </c>
      <c r="KA200" t="str">
        <f>"xlswrite('G:\Mi unidad\1. PROYECTOS TELLO 2022\SCM SPILL OVERS\outputs\pobreza\distancia_centro_salud\1%\simulacion_2\output_tests.xlsx',alpha1_hat_vec_"&amp;JZ200&amp;"','alpha1_hat_vec_"&amp;JZ200&amp;"');"</f>
        <v>xlswrite('G:\Mi unidad\1. PROYECTOS TELLO 2022\SCM SPILL OVERS\outputs\pobreza\distancia_centro_salud\1%\simulacion_2\output_tests.xlsx',alpha1_hat_vec_108','alpha1_hat_vec_108');</v>
      </c>
      <c r="KM200">
        <v>108</v>
      </c>
      <c r="KN200" t="str">
        <f>"xlswrite('G:\Mi unidad\1. PROYECTOS TELLO 2022\SCM SPILL OVERS\outputs\pobreza\informalidad\1%\simulacion_2\output_tests.xlsx',alpha1_hat_vec_"&amp;KM200&amp;"','alpha1_hat_vec_"&amp;KM200&amp;"');"</f>
        <v>xlswrite('G:\Mi unidad\1. PROYECTOS TELLO 2022\SCM SPILL OVERS\outputs\pobreza\informalidad\1%\simulacion_2\output_tests.xlsx',alpha1_hat_vec_108','alpha1_hat_vec_108');</v>
      </c>
      <c r="KZ200">
        <v>108</v>
      </c>
      <c r="LA200" t="str">
        <f>"xlswrite('G:\Mi unidad\1. PROYECTOS TELLO 2022\SCM SPILL OVERS\outputs\pobreza\alimentos\1%\simulacion_2\output_tests.xlsx',alpha1_hat_vec_"&amp;KZ200&amp;"','alpha1_hat_vec_"&amp;KZ200&amp;"');"</f>
        <v>xlswrite('G:\Mi unidad\1. PROYECTOS TELLO 2022\SCM SPILL OVERS\outputs\pobreza\alimentos\1%\simulacion_2\output_tests.xlsx',alpha1_hat_vec_108','alpha1_hat_vec_108');</v>
      </c>
      <c r="LG200">
        <v>108</v>
      </c>
      <c r="LH200" t="str">
        <f>"xlswrite('G:\Mi unidad\1. PROYECTOS TELLO 2022\SCM SPILL OVERS\outputs\pobreza\jefe_hogar\1%\simulacion_2\output_tests.xlsx',alpha1_hat_vec_"&amp;LG200&amp;"','alpha1_hat_vec_"&amp;LG200&amp;"');"</f>
        <v>xlswrite('G:\Mi unidad\1. PROYECTOS TELLO 2022\SCM SPILL OVERS\outputs\pobreza\jefe_hogar\1%\simulacion_2\output_tests.xlsx',alpha1_hat_vec_108','alpha1_hat_vec_108');</v>
      </c>
      <c r="LN200">
        <v>108</v>
      </c>
      <c r="LO200" t="str">
        <f>"xlswrite('G:\Mi unidad\1. PROYECTOS TELLO 2022\SCM SPILL OVERS\outputs\pobreza\mujeres\1%\simulacion_2\output_tests.xlsx',alpha1_hat_vec_"&amp;LN200&amp;"','alpha1_hat_vec_"&amp;LN200&amp;"');"</f>
        <v>xlswrite('G:\Mi unidad\1. PROYECTOS TELLO 2022\SCM SPILL OVERS\outputs\pobreza\mujeres\1%\simulacion_2\output_tests.xlsx',alpha1_hat_vec_108','alpha1_hat_vec_108');</v>
      </c>
      <c r="LZ200">
        <v>108</v>
      </c>
      <c r="MA200" t="str">
        <f>"xlswrite('G:\Mi unidad\1. PROYECTOS TELLO 2022\SCM SPILL OVERS\outputs\pobreza\criminalidad\1%\simulacion_2\output_tests.xlsx',alpha1_hat_vec_"&amp;LZ200&amp;"','alpha1_hat_vec_"&amp;LZ200&amp;"');"</f>
        <v>xlswrite('G:\Mi unidad\1. PROYECTOS TELLO 2022\SCM SPILL OVERS\outputs\pobreza\criminalidad\1%\simulacion_2\output_tests.xlsx',alpha1_hat_vec_108','alpha1_hat_vec_108');</v>
      </c>
    </row>
    <row r="201" spans="64:339" x14ac:dyDescent="0.3">
      <c r="BL201">
        <v>108</v>
      </c>
      <c r="BR201">
        <v>108</v>
      </c>
      <c r="BS201" s="1" t="str">
        <f>"A_"&amp;BR197&amp;"(:,ind_"&amp;BR197&amp;" == 0) = [];"</f>
        <v>A_108(:,ind_108 == 0) = [];</v>
      </c>
      <c r="BX201">
        <v>108</v>
      </c>
      <c r="BY201" s="1" t="str">
        <f>"A_"&amp;BX197&amp;"(:,ind_"&amp;BX197&amp;" == 0) = [];"</f>
        <v>A_108(:,ind_108 == 0) = [];</v>
      </c>
      <c r="CD201">
        <v>108</v>
      </c>
      <c r="CE201" s="1" t="str">
        <f>"A_"&amp;CD197&amp;"(:,ind_"&amp;CD197&amp;" == 0) = [];"</f>
        <v>A_108(:,ind_108 == 0) = [];</v>
      </c>
      <c r="CJ201">
        <v>108</v>
      </c>
      <c r="CK201" s="1" t="str">
        <f>"A_"&amp;CJ197&amp;"(:,ind_"&amp;CJ197&amp;" == 0) = [];"</f>
        <v>A_108(:,ind_108 == 0) = [];</v>
      </c>
      <c r="CQ201">
        <v>108</v>
      </c>
      <c r="CR201" t="s">
        <v>422</v>
      </c>
      <c r="CV201">
        <v>108</v>
      </c>
      <c r="CW201" t="s">
        <v>428</v>
      </c>
      <c r="DA201">
        <v>108</v>
      </c>
      <c r="DB201" t="s">
        <v>428</v>
      </c>
      <c r="DF201">
        <v>108</v>
      </c>
      <c r="DG201" t="s">
        <v>428</v>
      </c>
      <c r="EA201">
        <v>79</v>
      </c>
      <c r="EB201" s="3" t="s">
        <v>18</v>
      </c>
      <c r="HN201">
        <v>77</v>
      </c>
      <c r="HO201" t="str">
        <f>"p_value_vec_"&amp;HN201&amp;" = zeros(1,S);"</f>
        <v>p_value_vec_77 = zeros(1,S);</v>
      </c>
      <c r="HU201">
        <v>95</v>
      </c>
      <c r="HV201" t="str">
        <f>"spillover_test_"&amp;HU201&amp;" = zeros(1,S);"</f>
        <v>spillover_test_95 = zeros(1,S);</v>
      </c>
      <c r="IB201">
        <v>108</v>
      </c>
      <c r="IC201" t="str">
        <f>"xlswrite('G:\Mi unidad\1. PROYECTOS TELLO 2022\SCM SPILL OVERS\outputs\pobreza\bajo_niv_educ\1%\simulacion_2\output_tests.xlsx',spillover_test_"&amp;IB201&amp;"','sp_test_"&amp;IB201&amp;"');"</f>
        <v>xlswrite('G:\Mi unidad\1. PROYECTOS TELLO 2022\SCM SPILL OVERS\outputs\pobreza\bajo_niv_educ\1%\simulacion_2\output_tests.xlsx',spillover_test_108','sp_test_108');</v>
      </c>
      <c r="IP201">
        <v>108</v>
      </c>
      <c r="IQ201" t="str">
        <f>"xlswrite('G:\Mi unidad\1. PROYECTOS TELLO 2022\SCM SPILL OVERS\outputs\pobreza\bajo_ingreso\1%\simulacion_2\output_tests.xlsx',spillover_test_"&amp;IP201&amp;"','sp_test_"&amp;IP201&amp;"');"</f>
        <v>xlswrite('G:\Mi unidad\1. PROYECTOS TELLO 2022\SCM SPILL OVERS\outputs\pobreza\bajo_ingreso\1%\simulacion_2\output_tests.xlsx',spillover_test_108','sp_test_108');</v>
      </c>
      <c r="JB201">
        <v>108</v>
      </c>
      <c r="JC201" t="str">
        <f>"xlswrite('G:\Mi unidad\1. PROYECTOS TELLO 2022\SCM SPILL OVERS\outputs\pobreza\densidad\1%\simulacion_2\output_tests.xlsx',spillover_test_"&amp;JB201&amp;"','sp_test_"&amp;JB201&amp;"');"</f>
        <v>xlswrite('G:\Mi unidad\1. PROYECTOS TELLO 2022\SCM SPILL OVERS\outputs\pobreza\densidad\1%\simulacion_2\output_tests.xlsx',spillover_test_108','sp_test_108');</v>
      </c>
      <c r="JN201">
        <v>108</v>
      </c>
      <c r="JO201" t="str">
        <f>"xlswrite('G:\Mi unidad\1. PROYECTOS TELLO 2022\SCM SPILL OVERS\outputs\pobreza\densidad_g\1%\simulacion_2\output_tests.xlsx',spillover_test_"&amp;JN201&amp;"','sp_test_"&amp;JN201&amp;"');"</f>
        <v>xlswrite('G:\Mi unidad\1. PROYECTOS TELLO 2022\SCM SPILL OVERS\outputs\pobreza\densidad_g\1%\simulacion_2\output_tests.xlsx',spillover_test_108','sp_test_108');</v>
      </c>
      <c r="JZ201">
        <v>108</v>
      </c>
      <c r="KA201" t="str">
        <f>"xlswrite('G:\Mi unidad\1. PROYECTOS TELLO 2022\SCM SPILL OVERS\outputs\pobreza\distancia_centro_salud\1%\simulacion_2\output_tests.xlsx',spillover_test_"&amp;JZ201&amp;"','sp_test_"&amp;JZ201&amp;"');"</f>
        <v>xlswrite('G:\Mi unidad\1. PROYECTOS TELLO 2022\SCM SPILL OVERS\outputs\pobreza\distancia_centro_salud\1%\simulacion_2\output_tests.xlsx',spillover_test_108','sp_test_108');</v>
      </c>
      <c r="KM201">
        <v>108</v>
      </c>
      <c r="KN201" t="str">
        <f>"xlswrite('G:\Mi unidad\1. PROYECTOS TELLO 2022\SCM SPILL OVERS\outputs\pobreza\informalidad\1%\simulacion_2\output_tests.xlsx',spillover_test_"&amp;KM201&amp;"','sp_test_"&amp;KM201&amp;"');"</f>
        <v>xlswrite('G:\Mi unidad\1. PROYECTOS TELLO 2022\SCM SPILL OVERS\outputs\pobreza\informalidad\1%\simulacion_2\output_tests.xlsx',spillover_test_108','sp_test_108');</v>
      </c>
      <c r="KZ201">
        <v>108</v>
      </c>
      <c r="LA201" t="str">
        <f>"xlswrite('G:\Mi unidad\1. PROYECTOS TELLO 2022\SCM SPILL OVERS\outputs\pobreza\alimentos\1%\simulacion_2\output_tests.xlsx',spillover_test_"&amp;KZ201&amp;"','sp_test_"&amp;KZ201&amp;"');"</f>
        <v>xlswrite('G:\Mi unidad\1. PROYECTOS TELLO 2022\SCM SPILL OVERS\outputs\pobreza\alimentos\1%\simulacion_2\output_tests.xlsx',spillover_test_108','sp_test_108');</v>
      </c>
      <c r="LG201">
        <v>108</v>
      </c>
      <c r="LH201" t="str">
        <f>"xlswrite('G:\Mi unidad\1. PROYECTOS TELLO 2022\SCM SPILL OVERS\outputs\pobreza\jefe_hogar\1%\simulacion_2\output_tests.xlsx',spillover_test_"&amp;LG201&amp;"','sp_test_"&amp;LG201&amp;"');"</f>
        <v>xlswrite('G:\Mi unidad\1. PROYECTOS TELLO 2022\SCM SPILL OVERS\outputs\pobreza\jefe_hogar\1%\simulacion_2\output_tests.xlsx',spillover_test_108','sp_test_108');</v>
      </c>
      <c r="LN201">
        <v>108</v>
      </c>
      <c r="LO201" t="str">
        <f>"xlswrite('G:\Mi unidad\1. PROYECTOS TELLO 2022\SCM SPILL OVERS\outputs\pobreza\mujeres\1%\simulacion_2\output_tests.xlsx',spillover_test_"&amp;LN201&amp;"','sp_test_"&amp;LN201&amp;"');"</f>
        <v>xlswrite('G:\Mi unidad\1. PROYECTOS TELLO 2022\SCM SPILL OVERS\outputs\pobreza\mujeres\1%\simulacion_2\output_tests.xlsx',spillover_test_108','sp_test_108');</v>
      </c>
      <c r="LZ201">
        <v>108</v>
      </c>
      <c r="MA201" t="str">
        <f>"xlswrite('G:\Mi unidad\1. PROYECTOS TELLO 2022\SCM SPILL OVERS\outputs\pobreza\criminalidad\1%\simulacion_2\output_tests.xlsx',spillover_test_"&amp;LZ201&amp;"','sp_test_"&amp;LZ201&amp;"');"</f>
        <v>xlswrite('G:\Mi unidad\1. PROYECTOS TELLO 2022\SCM SPILL OVERS\outputs\pobreza\criminalidad\1%\simulacion_2\output_tests.xlsx',spillover_test_108','sp_test_108');</v>
      </c>
    </row>
    <row r="202" spans="64:339" x14ac:dyDescent="0.3">
      <c r="BL202">
        <v>112</v>
      </c>
      <c r="BM202" s="1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429</v>
      </c>
      <c r="CV202">
        <v>112</v>
      </c>
      <c r="CW202" t="s">
        <v>430</v>
      </c>
      <c r="DA202">
        <v>112</v>
      </c>
      <c r="DB202" t="s">
        <v>430</v>
      </c>
      <c r="DF202">
        <v>112</v>
      </c>
      <c r="DG202" t="s">
        <v>430</v>
      </c>
      <c r="EA202">
        <v>80</v>
      </c>
      <c r="EB202" s="3" t="str">
        <f>"%PROVINCIA "&amp;EA202</f>
        <v>%PROVINCIA 80</v>
      </c>
      <c r="HN202">
        <v>77</v>
      </c>
      <c r="HO202" t="str">
        <f>"lb_vec_"&amp;HN202&amp;" = zeros(1,S);"</f>
        <v>lb_vec_77 = zeros(1,S);</v>
      </c>
      <c r="HU202">
        <v>95</v>
      </c>
      <c r="HV202" t="s">
        <v>35</v>
      </c>
      <c r="IB202">
        <v>112</v>
      </c>
      <c r="IC202" t="str">
        <f>"xlswrite('G:\Mi unidad\1. PROYECTOS TELLO 2022\SCM SPILL OVERS\outputs\pobreza\bajo_niv_educ\1%\simulacion_2\output_tests.xlsx',lb_vec_"&amp;IB202&amp;"','lb_vec_"&amp;IB202&amp;"');"</f>
        <v>xlswrite('G:\Mi unidad\1. PROYECTOS TELLO 2022\SCM SPILL OVERS\outputs\pobreza\bajo_niv_educ\1%\simulacion_2\output_tests.xlsx',lb_vec_112','lb_vec_112');</v>
      </c>
      <c r="IP202">
        <v>112</v>
      </c>
      <c r="IQ202" t="str">
        <f>"xlswrite('G:\Mi unidad\1. PROYECTOS TELLO 2022\SCM SPILL OVERS\outputs\pobreza\bajo_ingreso\1%\simulacion_2\output_tests.xlsx',lb_vec_"&amp;IP202&amp;"','lb_vec_"&amp;IP202&amp;"');"</f>
        <v>xlswrite('G:\Mi unidad\1. PROYECTOS TELLO 2022\SCM SPILL OVERS\outputs\pobreza\bajo_ingreso\1%\simulacion_2\output_tests.xlsx',lb_vec_112','lb_vec_112');</v>
      </c>
      <c r="JB202">
        <v>112</v>
      </c>
      <c r="JC202" t="str">
        <f>"xlswrite('G:\Mi unidad\1. PROYECTOS TELLO 2022\SCM SPILL OVERS\outputs\pobreza\densidad\1%\simulacion_2\output_tests.xlsx',lb_vec_"&amp;JB202&amp;"','lb_vec_"&amp;JB202&amp;"');"</f>
        <v>xlswrite('G:\Mi unidad\1. PROYECTOS TELLO 2022\SCM SPILL OVERS\outputs\pobreza\densidad\1%\simulacion_2\output_tests.xlsx',lb_vec_112','lb_vec_112');</v>
      </c>
      <c r="JN202">
        <v>112</v>
      </c>
      <c r="JO202" t="str">
        <f>"xlswrite('G:\Mi unidad\1. PROYECTOS TELLO 2022\SCM SPILL OVERS\outputs\pobreza\densidad_g\1%\simulacion_2\output_tests.xlsx',lb_vec_"&amp;JN202&amp;"','lb_vec_"&amp;JN202&amp;"');"</f>
        <v>xlswrite('G:\Mi unidad\1. PROYECTOS TELLO 2022\SCM SPILL OVERS\outputs\pobreza\densidad_g\1%\simulacion_2\output_tests.xlsx',lb_vec_112','lb_vec_112');</v>
      </c>
      <c r="JZ202">
        <v>112</v>
      </c>
      <c r="KA202" t="str">
        <f>"xlswrite('G:\Mi unidad\1. PROYECTOS TELLO 2022\SCM SPILL OVERS\outputs\pobreza\distancia_centro_salud\1%\simulacion_2\output_tests.xlsx',lb_vec_"&amp;JZ202&amp;"','lb_vec_"&amp;JZ202&amp;"');"</f>
        <v>xlswrite('G:\Mi unidad\1. PROYECTOS TELLO 2022\SCM SPILL OVERS\outputs\pobreza\distancia_centro_salud\1%\simulacion_2\output_tests.xlsx',lb_vec_112','lb_vec_112');</v>
      </c>
      <c r="KM202">
        <v>112</v>
      </c>
      <c r="KN202" t="str">
        <f>"xlswrite('G:\Mi unidad\1. PROYECTOS TELLO 2022\SCM SPILL OVERS\outputs\pobreza\informalidad\1%\simulacion_2\output_tests.xlsx',lb_vec_"&amp;KM202&amp;"','lb_vec_"&amp;KM202&amp;"');"</f>
        <v>xlswrite('G:\Mi unidad\1. PROYECTOS TELLO 2022\SCM SPILL OVERS\outputs\pobreza\informalidad\1%\simulacion_2\output_tests.xlsx',lb_vec_112','lb_vec_112');</v>
      </c>
      <c r="KZ202">
        <v>112</v>
      </c>
      <c r="LA202" t="str">
        <f>"xlswrite('G:\Mi unidad\1. PROYECTOS TELLO 2022\SCM SPILL OVERS\outputs\pobreza\alimentos\1%\simulacion_2\output_tests.xlsx',lb_vec_"&amp;KZ202&amp;"','lb_vec_"&amp;KZ202&amp;"');"</f>
        <v>xlswrite('G:\Mi unidad\1. PROYECTOS TELLO 2022\SCM SPILL OVERS\outputs\pobreza\alimentos\1%\simulacion_2\output_tests.xlsx',lb_vec_112','lb_vec_112');</v>
      </c>
      <c r="LG202">
        <v>112</v>
      </c>
      <c r="LH202" t="str">
        <f>"xlswrite('G:\Mi unidad\1. PROYECTOS TELLO 2022\SCM SPILL OVERS\outputs\pobreza\jefe_hogar\1%\simulacion_2\output_tests.xlsx',lb_vec_"&amp;LG202&amp;"','lb_vec_"&amp;LG202&amp;"');"</f>
        <v>xlswrite('G:\Mi unidad\1. PROYECTOS TELLO 2022\SCM SPILL OVERS\outputs\pobreza\jefe_hogar\1%\simulacion_2\output_tests.xlsx',lb_vec_112','lb_vec_112');</v>
      </c>
      <c r="LN202">
        <v>112</v>
      </c>
      <c r="LO202" t="str">
        <f>"xlswrite('G:\Mi unidad\1. PROYECTOS TELLO 2022\SCM SPILL OVERS\outputs\pobreza\mujeres\1%\simulacion_2\output_tests.xlsx',lb_vec_"&amp;LN202&amp;"','lb_vec_"&amp;LN202&amp;"');"</f>
        <v>xlswrite('G:\Mi unidad\1. PROYECTOS TELLO 2022\SCM SPILL OVERS\outputs\pobreza\mujeres\1%\simulacion_2\output_tests.xlsx',lb_vec_112','lb_vec_112');</v>
      </c>
      <c r="LZ202">
        <v>112</v>
      </c>
      <c r="MA202" t="str">
        <f>"xlswrite('G:\Mi unidad\1. PROYECTOS TELLO 2022\SCM SPILL OVERS\outputs\pobreza\criminalidad\1%\simulacion_2\output_tests.xlsx',lb_vec_"&amp;LZ202&amp;"','lb_vec_"&amp;LZ202&amp;"');"</f>
        <v>xlswrite('G:\Mi unidad\1. PROYECTOS TELLO 2022\SCM SPILL OVERS\outputs\pobreza\criminalidad\1%\simulacion_2\output_tests.xlsx',lb_vec_112','lb_vec_112');</v>
      </c>
    </row>
    <row r="203" spans="64:339" x14ac:dyDescent="0.3">
      <c r="BL203">
        <v>112</v>
      </c>
      <c r="BM203" s="1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431</v>
      </c>
      <c r="CV203">
        <v>112</v>
      </c>
      <c r="CW203" t="s">
        <v>429</v>
      </c>
      <c r="DA203">
        <v>112</v>
      </c>
      <c r="DB203" t="s">
        <v>429</v>
      </c>
      <c r="DF203">
        <v>112</v>
      </c>
      <c r="DG203" t="s">
        <v>429</v>
      </c>
      <c r="EA203">
        <v>80</v>
      </c>
      <c r="EB203" s="3" t="s">
        <v>17</v>
      </c>
      <c r="HN203">
        <v>77</v>
      </c>
      <c r="HO203" t="str">
        <f>"ub_vec_"&amp;HN203&amp;" = zeros(1,S);"</f>
        <v>ub_vec_77 = zeros(1,S);</v>
      </c>
      <c r="HU203">
        <v>95</v>
      </c>
      <c r="HV203" t="s">
        <v>36</v>
      </c>
      <c r="IB203">
        <v>112</v>
      </c>
      <c r="IC203" t="str">
        <f>"xlswrite('G:\Mi unidad\1. PROYECTOS TELLO 2022\SCM SPILL OVERS\outputs\pobreza\bajo_niv_educ\1%\simulacion_2\output_tests.xlsx',ub_vec_"&amp;IB203&amp;"','ub_vec_"&amp;IB203&amp;"');"</f>
        <v>xlswrite('G:\Mi unidad\1. PROYECTOS TELLO 2022\SCM SPILL OVERS\outputs\pobreza\bajo_niv_educ\1%\simulacion_2\output_tests.xlsx',ub_vec_112','ub_vec_112');</v>
      </c>
      <c r="IP203">
        <v>112</v>
      </c>
      <c r="IQ203" t="str">
        <f>"xlswrite('G:\Mi unidad\1. PROYECTOS TELLO 2022\SCM SPILL OVERS\outputs\pobreza\bajo_ingreso\1%\simulacion_2\output_tests.xlsx',ub_vec_"&amp;IP203&amp;"','ub_vec_"&amp;IP203&amp;"');"</f>
        <v>xlswrite('G:\Mi unidad\1. PROYECTOS TELLO 2022\SCM SPILL OVERS\outputs\pobreza\bajo_ingreso\1%\simulacion_2\output_tests.xlsx',ub_vec_112','ub_vec_112');</v>
      </c>
      <c r="JB203">
        <v>112</v>
      </c>
      <c r="JC203" t="str">
        <f>"xlswrite('G:\Mi unidad\1. PROYECTOS TELLO 2022\SCM SPILL OVERS\outputs\pobreza\densidad\1%\simulacion_2\output_tests.xlsx',ub_vec_"&amp;JB203&amp;"','ub_vec_"&amp;JB203&amp;"');"</f>
        <v>xlswrite('G:\Mi unidad\1. PROYECTOS TELLO 2022\SCM SPILL OVERS\outputs\pobreza\densidad\1%\simulacion_2\output_tests.xlsx',ub_vec_112','ub_vec_112');</v>
      </c>
      <c r="JN203">
        <v>112</v>
      </c>
      <c r="JO203" t="str">
        <f>"xlswrite('G:\Mi unidad\1. PROYECTOS TELLO 2022\SCM SPILL OVERS\outputs\pobreza\densidad_g\1%\simulacion_2\output_tests.xlsx',ub_vec_"&amp;JN203&amp;"','ub_vec_"&amp;JN203&amp;"');"</f>
        <v>xlswrite('G:\Mi unidad\1. PROYECTOS TELLO 2022\SCM SPILL OVERS\outputs\pobreza\densidad_g\1%\simulacion_2\output_tests.xlsx',ub_vec_112','ub_vec_112');</v>
      </c>
      <c r="JZ203">
        <v>112</v>
      </c>
      <c r="KA203" t="str">
        <f>"xlswrite('G:\Mi unidad\1. PROYECTOS TELLO 2022\SCM SPILL OVERS\outputs\pobreza\distancia_centro_salud\1%\simulacion_2\output_tests.xlsx',ub_vec_"&amp;JZ203&amp;"','ub_vec_"&amp;JZ203&amp;"');"</f>
        <v>xlswrite('G:\Mi unidad\1. PROYECTOS TELLO 2022\SCM SPILL OVERS\outputs\pobreza\distancia_centro_salud\1%\simulacion_2\output_tests.xlsx',ub_vec_112','ub_vec_112');</v>
      </c>
      <c r="KM203">
        <v>112</v>
      </c>
      <c r="KN203" t="str">
        <f>"xlswrite('G:\Mi unidad\1. PROYECTOS TELLO 2022\SCM SPILL OVERS\outputs\pobreza\informalidad\1%\simulacion_2\output_tests.xlsx',ub_vec_"&amp;KM203&amp;"','ub_vec_"&amp;KM203&amp;"');"</f>
        <v>xlswrite('G:\Mi unidad\1. PROYECTOS TELLO 2022\SCM SPILL OVERS\outputs\pobreza\informalidad\1%\simulacion_2\output_tests.xlsx',ub_vec_112','ub_vec_112');</v>
      </c>
      <c r="KZ203">
        <v>112</v>
      </c>
      <c r="LA203" t="str">
        <f>"xlswrite('G:\Mi unidad\1. PROYECTOS TELLO 2022\SCM SPILL OVERS\outputs\pobreza\alimentos\1%\simulacion_2\output_tests.xlsx',ub_vec_"&amp;KZ203&amp;"','ub_vec_"&amp;KZ203&amp;"');"</f>
        <v>xlswrite('G:\Mi unidad\1. PROYECTOS TELLO 2022\SCM SPILL OVERS\outputs\pobreza\alimentos\1%\simulacion_2\output_tests.xlsx',ub_vec_112','ub_vec_112');</v>
      </c>
      <c r="LG203">
        <v>112</v>
      </c>
      <c r="LH203" t="str">
        <f>"xlswrite('G:\Mi unidad\1. PROYECTOS TELLO 2022\SCM SPILL OVERS\outputs\pobreza\jefe_hogar\1%\simulacion_2\output_tests.xlsx',ub_vec_"&amp;LG203&amp;"','ub_vec_"&amp;LG203&amp;"');"</f>
        <v>xlswrite('G:\Mi unidad\1. PROYECTOS TELLO 2022\SCM SPILL OVERS\outputs\pobreza\jefe_hogar\1%\simulacion_2\output_tests.xlsx',ub_vec_112','ub_vec_112');</v>
      </c>
      <c r="LN203">
        <v>112</v>
      </c>
      <c r="LO203" t="str">
        <f>"xlswrite('G:\Mi unidad\1. PROYECTOS TELLO 2022\SCM SPILL OVERS\outputs\pobreza\mujeres\1%\simulacion_2\output_tests.xlsx',ub_vec_"&amp;LN203&amp;"','ub_vec_"&amp;LN203&amp;"');"</f>
        <v>xlswrite('G:\Mi unidad\1. PROYECTOS TELLO 2022\SCM SPILL OVERS\outputs\pobreza\mujeres\1%\simulacion_2\output_tests.xlsx',ub_vec_112','ub_vec_112');</v>
      </c>
      <c r="LZ203">
        <v>112</v>
      </c>
      <c r="MA203" t="str">
        <f>"xlswrite('G:\Mi unidad\1. PROYECTOS TELLO 2022\SCM SPILL OVERS\outputs\pobreza\criminalidad\1%\simulacion_2\output_tests.xlsx',ub_vec_"&amp;LZ203&amp;"','ub_vec_"&amp;LZ203&amp;"');"</f>
        <v>xlswrite('G:\Mi unidad\1. PROYECTOS TELLO 2022\SCM SPILL OVERS\outputs\pobreza\criminalidad\1%\simulacion_2\output_tests.xlsx',ub_vec_112','ub_vec_112');</v>
      </c>
    </row>
    <row r="204" spans="64:339" x14ac:dyDescent="0.3">
      <c r="BL204">
        <v>112</v>
      </c>
      <c r="BM204" s="1" t="str">
        <f>"A_"&amp;BL202&amp;"(:,ind_"&amp;BL202&amp;" == 0) = [];"</f>
        <v>A_112(:,ind_112 == 0) = [];</v>
      </c>
      <c r="BR204">
        <v>112</v>
      </c>
      <c r="BS204" s="1" t="str">
        <f>"ind_"&amp;BR202&amp;" = xlsread('spillover_bajo_niv_educ_"&amp;BR202&amp;".xlsx')"</f>
        <v>ind_112 = xlsread('spillover_bajo_niv_educ_112.xlsx')</v>
      </c>
      <c r="BX204">
        <v>112</v>
      </c>
      <c r="BY204" s="1" t="str">
        <f>"ind_"&amp;BX202&amp;" = xlsread('spillover_bajo_ingreso_"&amp;BX202&amp;".xlsx')"</f>
        <v>ind_112 = xlsread('spillover_bajo_ingreso_112.xlsx')</v>
      </c>
      <c r="CD204">
        <v>112</v>
      </c>
      <c r="CE204" s="1" t="str">
        <f>"ind_"&amp;CD202&amp;" = xlsread('spillover_densidad_"&amp;CD202&amp;".xlsx')"</f>
        <v>ind_112 = xlsread('spillover_densidad_112.xlsx')</v>
      </c>
      <c r="CJ204">
        <v>112</v>
      </c>
      <c r="CK204" s="1" t="str">
        <f>"ind_"&amp;CJ202&amp;" = xlsread('spillover_tiempo_cs_"&amp;CJ202&amp;".xlsx')"</f>
        <v>ind_112 = xlsread('spillover_tiempo_cs_112.xlsx')</v>
      </c>
      <c r="CQ204">
        <v>112</v>
      </c>
      <c r="CR204" t="s">
        <v>427</v>
      </c>
      <c r="CV204">
        <v>112</v>
      </c>
      <c r="CW204" t="s">
        <v>432</v>
      </c>
      <c r="DA204">
        <v>112</v>
      </c>
      <c r="DB204" t="s">
        <v>433</v>
      </c>
      <c r="DF204">
        <v>112</v>
      </c>
      <c r="DG204" t="s">
        <v>434</v>
      </c>
      <c r="EA204">
        <v>80</v>
      </c>
      <c r="EB204" s="1" t="str">
        <f>"Y_Ts_"&amp;EA204&amp;" = Y_"&amp;EA204&amp;"(:,T+s);"</f>
        <v>Y_Ts_80 = Y_80(:,T+s);</v>
      </c>
      <c r="HN204">
        <v>77</v>
      </c>
      <c r="HO204" t="s">
        <v>35</v>
      </c>
      <c r="HU204">
        <v>95</v>
      </c>
      <c r="HV204" t="s">
        <v>37</v>
      </c>
      <c r="IB204">
        <v>112</v>
      </c>
      <c r="IC204" t="str">
        <f>"xlswrite('G:\Mi unidad\1. PROYECTOS TELLO 2022\SCM SPILL OVERS\outputs\pobreza\bajo_niv_educ\1%\simulacion_2\output_tests.xlsx',p_value_vec_"&amp;IB204&amp;"','p_value_vec_"&amp;IB204&amp;"');"</f>
        <v>xlswrite('G:\Mi unidad\1. PROYECTOS TELLO 2022\SCM SPILL OVERS\outputs\pobreza\bajo_niv_educ\1%\simulacion_2\output_tests.xlsx',p_value_vec_112','p_value_vec_112');</v>
      </c>
      <c r="IP204">
        <v>112</v>
      </c>
      <c r="IQ204" t="str">
        <f>"xlswrite('G:\Mi unidad\1. PROYECTOS TELLO 2022\SCM SPILL OVERS\outputs\pobreza\bajo_ingreso\1%\simulacion_2\output_tests.xlsx',p_value_vec_"&amp;IP204&amp;"','p_value_vec_"&amp;IP204&amp;"');"</f>
        <v>xlswrite('G:\Mi unidad\1. PROYECTOS TELLO 2022\SCM SPILL OVERS\outputs\pobreza\bajo_ingreso\1%\simulacion_2\output_tests.xlsx',p_value_vec_112','p_value_vec_112');</v>
      </c>
      <c r="JB204">
        <v>112</v>
      </c>
      <c r="JC204" t="str">
        <f>"xlswrite('G:\Mi unidad\1. PROYECTOS TELLO 2022\SCM SPILL OVERS\outputs\pobreza\densidad\1%\simulacion_2\output_tests.xlsx',p_value_vec_"&amp;JB204&amp;"','p_value_vec_"&amp;JB204&amp;"');"</f>
        <v>xlswrite('G:\Mi unidad\1. PROYECTOS TELLO 2022\SCM SPILL OVERS\outputs\pobreza\densidad\1%\simulacion_2\output_tests.xlsx',p_value_vec_112','p_value_vec_112');</v>
      </c>
      <c r="JN204">
        <v>112</v>
      </c>
      <c r="JO204" t="str">
        <f>"xlswrite('G:\Mi unidad\1. PROYECTOS TELLO 2022\SCM SPILL OVERS\outputs\pobreza\densidad_g\1%\simulacion_2\output_tests.xlsx',p_value_vec_"&amp;JN204&amp;"','p_value_vec_"&amp;JN204&amp;"');"</f>
        <v>xlswrite('G:\Mi unidad\1. PROYECTOS TELLO 2022\SCM SPILL OVERS\outputs\pobreza\densidad_g\1%\simulacion_2\output_tests.xlsx',p_value_vec_112','p_value_vec_112');</v>
      </c>
      <c r="JZ204">
        <v>112</v>
      </c>
      <c r="KA204" t="str">
        <f>"xlswrite('G:\Mi unidad\1. PROYECTOS TELLO 2022\SCM SPILL OVERS\outputs\pobreza\distancia_centro_salud\1%\simulacion_2\output_tests.xlsx',p_value_vec_"&amp;JZ204&amp;"','p_value_vec_"&amp;JZ204&amp;"');"</f>
        <v>xlswrite('G:\Mi unidad\1. PROYECTOS TELLO 2022\SCM SPILL OVERS\outputs\pobreza\distancia_centro_salud\1%\simulacion_2\output_tests.xlsx',p_value_vec_112','p_value_vec_112');</v>
      </c>
      <c r="KM204">
        <v>112</v>
      </c>
      <c r="KN204" t="str">
        <f>"xlswrite('G:\Mi unidad\1. PROYECTOS TELLO 2022\SCM SPILL OVERS\outputs\pobreza\informalidad\1%\simulacion_2\output_tests.xlsx',p_value_vec_"&amp;KM204&amp;"','p_value_vec_"&amp;KM204&amp;"');"</f>
        <v>xlswrite('G:\Mi unidad\1. PROYECTOS TELLO 2022\SCM SPILL OVERS\outputs\pobreza\informalidad\1%\simulacion_2\output_tests.xlsx',p_value_vec_112','p_value_vec_112');</v>
      </c>
      <c r="KZ204">
        <v>112</v>
      </c>
      <c r="LA204" t="str">
        <f>"xlswrite('G:\Mi unidad\1. PROYECTOS TELLO 2022\SCM SPILL OVERS\outputs\pobreza\alimentos\1%\simulacion_2\output_tests.xlsx',p_value_vec_"&amp;KZ204&amp;"','p_value_vec_"&amp;KZ204&amp;"');"</f>
        <v>xlswrite('G:\Mi unidad\1. PROYECTOS TELLO 2022\SCM SPILL OVERS\outputs\pobreza\alimentos\1%\simulacion_2\output_tests.xlsx',p_value_vec_112','p_value_vec_112');</v>
      </c>
      <c r="LG204">
        <v>112</v>
      </c>
      <c r="LH204" t="str">
        <f>"xlswrite('G:\Mi unidad\1. PROYECTOS TELLO 2022\SCM SPILL OVERS\outputs\pobreza\jefe_hogar\1%\simulacion_2\output_tests.xlsx',p_value_vec_"&amp;LG204&amp;"','p_value_vec_"&amp;LG204&amp;"');"</f>
        <v>xlswrite('G:\Mi unidad\1. PROYECTOS TELLO 2022\SCM SPILL OVERS\outputs\pobreza\jefe_hogar\1%\simulacion_2\output_tests.xlsx',p_value_vec_112','p_value_vec_112');</v>
      </c>
      <c r="LN204">
        <v>112</v>
      </c>
      <c r="LO204" t="str">
        <f>"xlswrite('G:\Mi unidad\1. PROYECTOS TELLO 2022\SCM SPILL OVERS\outputs\pobreza\mujeres\1%\simulacion_2\output_tests.xlsx',p_value_vec_"&amp;LN204&amp;"','p_value_vec_"&amp;LN204&amp;"');"</f>
        <v>xlswrite('G:\Mi unidad\1. PROYECTOS TELLO 2022\SCM SPILL OVERS\outputs\pobreza\mujeres\1%\simulacion_2\output_tests.xlsx',p_value_vec_112','p_value_vec_112');</v>
      </c>
      <c r="LZ204">
        <v>112</v>
      </c>
      <c r="MA204" t="str">
        <f>"xlswrite('G:\Mi unidad\1. PROYECTOS TELLO 2022\SCM SPILL OVERS\outputs\pobreza\criminalidad\1%\simulacion_2\output_tests.xlsx',p_value_vec_"&amp;LZ204&amp;"','p_value_vec_"&amp;LZ204&amp;"');"</f>
        <v>xlswrite('G:\Mi unidad\1. PROYECTOS TELLO 2022\SCM SPILL OVERS\outputs\pobreza\criminalidad\1%\simulacion_2\output_tests.xlsx',p_value_vec_112','p_value_vec_112');</v>
      </c>
    </row>
    <row r="205" spans="64:339" x14ac:dyDescent="0.3">
      <c r="BL205">
        <v>112</v>
      </c>
      <c r="BR205">
        <v>112</v>
      </c>
      <c r="BS205" s="1" t="str">
        <f>"A_"&amp;BR202&amp;" = eye(N);"</f>
        <v>A_112 = eye(N);</v>
      </c>
      <c r="BX205">
        <v>112</v>
      </c>
      <c r="BY205" s="1" t="str">
        <f>"A_"&amp;BX202&amp;" = eye(N);"</f>
        <v>A_112 = eye(N);</v>
      </c>
      <c r="CD205">
        <v>112</v>
      </c>
      <c r="CE205" s="1" t="str">
        <f>"A_"&amp;CD202&amp;" = eye(N);"</f>
        <v>A_112 = eye(N);</v>
      </c>
      <c r="CJ205">
        <v>112</v>
      </c>
      <c r="CK205" s="1" t="str">
        <f>"A_"&amp;CJ202&amp;" = eye(N);"</f>
        <v>A_112 = eye(N);</v>
      </c>
      <c r="CQ205">
        <v>112</v>
      </c>
      <c r="CR205" t="s">
        <v>428</v>
      </c>
      <c r="CV205">
        <v>112</v>
      </c>
      <c r="CW205" t="s">
        <v>435</v>
      </c>
      <c r="DA205">
        <v>112</v>
      </c>
      <c r="DB205" t="s">
        <v>435</v>
      </c>
      <c r="DF205">
        <v>112</v>
      </c>
      <c r="DG205" t="s">
        <v>435</v>
      </c>
      <c r="EA205">
        <v>80</v>
      </c>
      <c r="EB205" s="1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HN205">
        <v>77</v>
      </c>
      <c r="HO205" t="str">
        <f>"    [p_value_"&amp;HN205&amp; ",lb_"&amp;HN205&amp;",ub_"&amp;HN205&amp;"] = sp_andrews_te(Y_pre_"&amp;HN205&amp;",pobreza_"&amp;HN205&amp;"(:,T+s),A_"&amp;HN205&amp;",C,.05);"</f>
        <v xml:space="preserve">    [p_value_77,lb_77,ub_77] = sp_andrews_te(Y_pre_77,pobreza_77(:,T+s),A_77,C,.05);</v>
      </c>
      <c r="HU205">
        <v>95</v>
      </c>
      <c r="HV205" t="str">
        <f>"    spillover_test_"&amp;HU205&amp;"(s) = sp_andrews(Y_pre_"&amp;HU205&amp;",pobreza_"&amp;HU205&amp;"(:,T+s),A_"&amp;HU205&amp;",C,d,alpha_sig);"</f>
        <v xml:space="preserve">    spillover_test_95(s) = sp_andrews(Y_pre_95,pobreza_95(:,T+s),A_95,C,d,alpha_sig);</v>
      </c>
      <c r="IB205">
        <v>112</v>
      </c>
      <c r="IC205" t="str">
        <f>"xlswrite('G:\Mi unidad\1. PROYECTOS TELLO 2022\SCM SPILL OVERS\outputs\pobreza\bajo_niv_educ\1%\simulacion_2\output_tests.xlsx',alpha1_hat_vec_"&amp;IB205&amp;"','alpha1_hat_vec_"&amp;IB205&amp;"');"</f>
        <v>xlswrite('G:\Mi unidad\1. PROYECTOS TELLO 2022\SCM SPILL OVERS\outputs\pobreza\bajo_niv_educ\1%\simulacion_2\output_tests.xlsx',alpha1_hat_vec_112','alpha1_hat_vec_112');</v>
      </c>
      <c r="IP205">
        <v>112</v>
      </c>
      <c r="IQ205" t="str">
        <f>"xlswrite('G:\Mi unidad\1. PROYECTOS TELLO 2022\SCM SPILL OVERS\outputs\pobreza\bajo_ingreso\1%\simulacion_2\output_tests.xlsx',alpha1_hat_vec_"&amp;IP205&amp;"','alpha1_hat_vec_"&amp;IP205&amp;"');"</f>
        <v>xlswrite('G:\Mi unidad\1. PROYECTOS TELLO 2022\SCM SPILL OVERS\outputs\pobreza\bajo_ingreso\1%\simulacion_2\output_tests.xlsx',alpha1_hat_vec_112','alpha1_hat_vec_112');</v>
      </c>
      <c r="JB205">
        <v>112</v>
      </c>
      <c r="JC205" t="str">
        <f>"xlswrite('G:\Mi unidad\1. PROYECTOS TELLO 2022\SCM SPILL OVERS\outputs\pobreza\densidad\1%\simulacion_2\output_tests.xlsx',alpha1_hat_vec_"&amp;JB205&amp;"','alpha1_hat_vec_"&amp;JB205&amp;"');"</f>
        <v>xlswrite('G:\Mi unidad\1. PROYECTOS TELLO 2022\SCM SPILL OVERS\outputs\pobreza\densidad\1%\simulacion_2\output_tests.xlsx',alpha1_hat_vec_112','alpha1_hat_vec_112');</v>
      </c>
      <c r="JN205">
        <v>112</v>
      </c>
      <c r="JO205" t="str">
        <f>"xlswrite('G:\Mi unidad\1. PROYECTOS TELLO 2022\SCM SPILL OVERS\outputs\pobreza\densidad_g\1%\simulacion_2\output_tests.xlsx',alpha1_hat_vec_"&amp;JN205&amp;"','alpha1_hat_vec_"&amp;JN205&amp;"');"</f>
        <v>xlswrite('G:\Mi unidad\1. PROYECTOS TELLO 2022\SCM SPILL OVERS\outputs\pobreza\densidad_g\1%\simulacion_2\output_tests.xlsx',alpha1_hat_vec_112','alpha1_hat_vec_112');</v>
      </c>
      <c r="JZ205">
        <v>112</v>
      </c>
      <c r="KA205" t="str">
        <f>"xlswrite('G:\Mi unidad\1. PROYECTOS TELLO 2022\SCM SPILL OVERS\outputs\pobreza\distancia_centro_salud\1%\simulacion_2\output_tests.xlsx',alpha1_hat_vec_"&amp;JZ205&amp;"','alpha1_hat_vec_"&amp;JZ205&amp;"');"</f>
        <v>xlswrite('G:\Mi unidad\1. PROYECTOS TELLO 2022\SCM SPILL OVERS\outputs\pobreza\distancia_centro_salud\1%\simulacion_2\output_tests.xlsx',alpha1_hat_vec_112','alpha1_hat_vec_112');</v>
      </c>
      <c r="KM205">
        <v>112</v>
      </c>
      <c r="KN205" t="str">
        <f>"xlswrite('G:\Mi unidad\1. PROYECTOS TELLO 2022\SCM SPILL OVERS\outputs\pobreza\informalidad\1%\simulacion_2\output_tests.xlsx',alpha1_hat_vec_"&amp;KM205&amp;"','alpha1_hat_vec_"&amp;KM205&amp;"');"</f>
        <v>xlswrite('G:\Mi unidad\1. PROYECTOS TELLO 2022\SCM SPILL OVERS\outputs\pobreza\informalidad\1%\simulacion_2\output_tests.xlsx',alpha1_hat_vec_112','alpha1_hat_vec_112');</v>
      </c>
      <c r="KZ205">
        <v>112</v>
      </c>
      <c r="LA205" t="str">
        <f>"xlswrite('G:\Mi unidad\1. PROYECTOS TELLO 2022\SCM SPILL OVERS\outputs\pobreza\alimentos\1%\simulacion_2\output_tests.xlsx',alpha1_hat_vec_"&amp;KZ205&amp;"','alpha1_hat_vec_"&amp;KZ205&amp;"');"</f>
        <v>xlswrite('G:\Mi unidad\1. PROYECTOS TELLO 2022\SCM SPILL OVERS\outputs\pobreza\alimentos\1%\simulacion_2\output_tests.xlsx',alpha1_hat_vec_112','alpha1_hat_vec_112');</v>
      </c>
      <c r="LG205">
        <v>112</v>
      </c>
      <c r="LH205" t="str">
        <f>"xlswrite('G:\Mi unidad\1. PROYECTOS TELLO 2022\SCM SPILL OVERS\outputs\pobreza\jefe_hogar\1%\simulacion_2\output_tests.xlsx',alpha1_hat_vec_"&amp;LG205&amp;"','alpha1_hat_vec_"&amp;LG205&amp;"');"</f>
        <v>xlswrite('G:\Mi unidad\1. PROYECTOS TELLO 2022\SCM SPILL OVERS\outputs\pobreza\jefe_hogar\1%\simulacion_2\output_tests.xlsx',alpha1_hat_vec_112','alpha1_hat_vec_112');</v>
      </c>
      <c r="LN205">
        <v>112</v>
      </c>
      <c r="LO205" t="str">
        <f>"xlswrite('G:\Mi unidad\1. PROYECTOS TELLO 2022\SCM SPILL OVERS\outputs\pobreza\mujeres\1%\simulacion_2\output_tests.xlsx',alpha1_hat_vec_"&amp;LN205&amp;"','alpha1_hat_vec_"&amp;LN205&amp;"');"</f>
        <v>xlswrite('G:\Mi unidad\1. PROYECTOS TELLO 2022\SCM SPILL OVERS\outputs\pobreza\mujeres\1%\simulacion_2\output_tests.xlsx',alpha1_hat_vec_112','alpha1_hat_vec_112');</v>
      </c>
      <c r="LZ205">
        <v>112</v>
      </c>
      <c r="MA205" t="str">
        <f>"xlswrite('G:\Mi unidad\1. PROYECTOS TELLO 2022\SCM SPILL OVERS\outputs\pobreza\criminalidad\1%\simulacion_2\output_tests.xlsx',alpha1_hat_vec_"&amp;LZ205&amp;"','alpha1_hat_vec_"&amp;LZ205&amp;"');"</f>
        <v>xlswrite('G:\Mi unidad\1. PROYECTOS TELLO 2022\SCM SPILL OVERS\outputs\pobreza\criminalidad\1%\simulacion_2\output_tests.xlsx',alpha1_hat_vec_112','alpha1_hat_vec_112');</v>
      </c>
    </row>
    <row r="206" spans="64:339" x14ac:dyDescent="0.3">
      <c r="BL206">
        <v>112</v>
      </c>
      <c r="BR206">
        <v>112</v>
      </c>
      <c r="BS206" s="1" t="str">
        <f>"A_"&amp;BR202&amp;"(:,ind_"&amp;BR202&amp;" == 0) = [];"</f>
        <v>A_112(:,ind_112 == 0) = [];</v>
      </c>
      <c r="BX206">
        <v>112</v>
      </c>
      <c r="BY206" s="1" t="str">
        <f>"A_"&amp;BX202&amp;"(:,ind_"&amp;BX202&amp;" == 0) = [];"</f>
        <v>A_112(:,ind_112 == 0) = [];</v>
      </c>
      <c r="CD206">
        <v>112</v>
      </c>
      <c r="CE206" s="1" t="str">
        <f>"A_"&amp;CD202&amp;"(:,ind_"&amp;CD202&amp;" == 0) = [];"</f>
        <v>A_112(:,ind_112 == 0) = [];</v>
      </c>
      <c r="CJ206">
        <v>112</v>
      </c>
      <c r="CK206" s="1" t="str">
        <f>"A_"&amp;CJ202&amp;"(:,ind_"&amp;CJ202&amp;" == 0) = [];"</f>
        <v>A_112(:,ind_112 == 0) = [];</v>
      </c>
      <c r="CQ206">
        <v>112</v>
      </c>
      <c r="CR206" t="s">
        <v>429</v>
      </c>
      <c r="CV206">
        <v>112</v>
      </c>
      <c r="CW206" t="s">
        <v>436</v>
      </c>
      <c r="DA206">
        <v>112</v>
      </c>
      <c r="DB206" t="s">
        <v>436</v>
      </c>
      <c r="DF206">
        <v>112</v>
      </c>
      <c r="DG206" t="s">
        <v>436</v>
      </c>
      <c r="EA206">
        <v>80</v>
      </c>
      <c r="EB206" s="1" t="str">
        <f>"alpha_hat_"&amp;EA206&amp;" = A_"&amp;EA206&amp;"*gamma_hat_"&amp;EA206&amp;";"</f>
        <v>alpha_hat_80 = A_80*gamma_hat_80;</v>
      </c>
      <c r="HN206">
        <v>77</v>
      </c>
      <c r="HO206" t="str">
        <f>"    p_value_vec_"&amp;HN206&amp;"(s) = p_value_"&amp;HN206&amp;";"</f>
        <v xml:space="preserve">    p_value_vec_77(s) = p_value_77;</v>
      </c>
      <c r="HU206">
        <v>95</v>
      </c>
      <c r="HV206" t="s">
        <v>18</v>
      </c>
      <c r="IB206">
        <v>112</v>
      </c>
      <c r="IC206" t="str">
        <f>"xlswrite('G:\Mi unidad\1. PROYECTOS TELLO 2022\SCM SPILL OVERS\outputs\pobreza\bajo_niv_educ\1%\simulacion_2\output_tests.xlsx',spillover_test_"&amp;IB206&amp;"','sp_test_"&amp;IB206&amp;"');"</f>
        <v>xlswrite('G:\Mi unidad\1. PROYECTOS TELLO 2022\SCM SPILL OVERS\outputs\pobreza\bajo_niv_educ\1%\simulacion_2\output_tests.xlsx',spillover_test_112','sp_test_112');</v>
      </c>
      <c r="IP206">
        <v>112</v>
      </c>
      <c r="IQ206" t="str">
        <f>"xlswrite('G:\Mi unidad\1. PROYECTOS TELLO 2022\SCM SPILL OVERS\outputs\pobreza\bajo_ingreso\1%\simulacion_2\output_tests.xlsx',spillover_test_"&amp;IP206&amp;"','sp_test_"&amp;IP206&amp;"');"</f>
        <v>xlswrite('G:\Mi unidad\1. PROYECTOS TELLO 2022\SCM SPILL OVERS\outputs\pobreza\bajo_ingreso\1%\simulacion_2\output_tests.xlsx',spillover_test_112','sp_test_112');</v>
      </c>
      <c r="JB206">
        <v>112</v>
      </c>
      <c r="JC206" t="str">
        <f>"xlswrite('G:\Mi unidad\1. PROYECTOS TELLO 2022\SCM SPILL OVERS\outputs\pobreza\densidad\1%\simulacion_2\output_tests.xlsx',spillover_test_"&amp;JB206&amp;"','sp_test_"&amp;JB206&amp;"');"</f>
        <v>xlswrite('G:\Mi unidad\1. PROYECTOS TELLO 2022\SCM SPILL OVERS\outputs\pobreza\densidad\1%\simulacion_2\output_tests.xlsx',spillover_test_112','sp_test_112');</v>
      </c>
      <c r="JN206">
        <v>112</v>
      </c>
      <c r="JO206" t="str">
        <f>"xlswrite('G:\Mi unidad\1. PROYECTOS TELLO 2022\SCM SPILL OVERS\outputs\pobreza\densidad_g\1%\simulacion_2\output_tests.xlsx',spillover_test_"&amp;JN206&amp;"','sp_test_"&amp;JN206&amp;"');"</f>
        <v>xlswrite('G:\Mi unidad\1. PROYECTOS TELLO 2022\SCM SPILL OVERS\outputs\pobreza\densidad_g\1%\simulacion_2\output_tests.xlsx',spillover_test_112','sp_test_112');</v>
      </c>
      <c r="JZ206">
        <v>112</v>
      </c>
      <c r="KA206" t="str">
        <f>"xlswrite('G:\Mi unidad\1. PROYECTOS TELLO 2022\SCM SPILL OVERS\outputs\pobreza\distancia_centro_salud\1%\simulacion_2\output_tests.xlsx',spillover_test_"&amp;JZ206&amp;"','sp_test_"&amp;JZ206&amp;"');"</f>
        <v>xlswrite('G:\Mi unidad\1. PROYECTOS TELLO 2022\SCM SPILL OVERS\outputs\pobreza\distancia_centro_salud\1%\simulacion_2\output_tests.xlsx',spillover_test_112','sp_test_112');</v>
      </c>
      <c r="KM206">
        <v>112</v>
      </c>
      <c r="KN206" t="str">
        <f>"xlswrite('G:\Mi unidad\1. PROYECTOS TELLO 2022\SCM SPILL OVERS\outputs\pobreza\informalidad\1%\simulacion_2\output_tests.xlsx',spillover_test_"&amp;KM206&amp;"','sp_test_"&amp;KM206&amp;"');"</f>
        <v>xlswrite('G:\Mi unidad\1. PROYECTOS TELLO 2022\SCM SPILL OVERS\outputs\pobreza\informalidad\1%\simulacion_2\output_tests.xlsx',spillover_test_112','sp_test_112');</v>
      </c>
      <c r="KZ206">
        <v>112</v>
      </c>
      <c r="LA206" t="str">
        <f>"xlswrite('G:\Mi unidad\1. PROYECTOS TELLO 2022\SCM SPILL OVERS\outputs\pobreza\alimentos\1%\simulacion_2\output_tests.xlsx',spillover_test_"&amp;KZ206&amp;"','sp_test_"&amp;KZ206&amp;"');"</f>
        <v>xlswrite('G:\Mi unidad\1. PROYECTOS TELLO 2022\SCM SPILL OVERS\outputs\pobreza\alimentos\1%\simulacion_2\output_tests.xlsx',spillover_test_112','sp_test_112');</v>
      </c>
      <c r="LG206">
        <v>112</v>
      </c>
      <c r="LH206" t="str">
        <f>"xlswrite('G:\Mi unidad\1. PROYECTOS TELLO 2022\SCM SPILL OVERS\outputs\pobreza\jefe_hogar\1%\simulacion_2\output_tests.xlsx',spillover_test_"&amp;LG206&amp;"','sp_test_"&amp;LG206&amp;"');"</f>
        <v>xlswrite('G:\Mi unidad\1. PROYECTOS TELLO 2022\SCM SPILL OVERS\outputs\pobreza\jefe_hogar\1%\simulacion_2\output_tests.xlsx',spillover_test_112','sp_test_112');</v>
      </c>
      <c r="LN206">
        <v>112</v>
      </c>
      <c r="LO206" t="str">
        <f>"xlswrite('G:\Mi unidad\1. PROYECTOS TELLO 2022\SCM SPILL OVERS\outputs\pobreza\mujeres\1%\simulacion_2\output_tests.xlsx',spillover_test_"&amp;LN206&amp;"','sp_test_"&amp;LN206&amp;"');"</f>
        <v>xlswrite('G:\Mi unidad\1. PROYECTOS TELLO 2022\SCM SPILL OVERS\outputs\pobreza\mujeres\1%\simulacion_2\output_tests.xlsx',spillover_test_112','sp_test_112');</v>
      </c>
      <c r="LZ206">
        <v>112</v>
      </c>
      <c r="MA206" t="str">
        <f>"xlswrite('G:\Mi unidad\1. PROYECTOS TELLO 2022\SCM SPILL OVERS\outputs\pobreza\criminalidad\1%\simulacion_2\output_tests.xlsx',spillover_test_"&amp;LZ206&amp;"','sp_test_"&amp;LZ206&amp;"');"</f>
        <v>xlswrite('G:\Mi unidad\1. PROYECTOS TELLO 2022\SCM SPILL OVERS\outputs\pobreza\criminalidad\1%\simulacion_2\output_tests.xlsx',spillover_test_112','sp_test_112');</v>
      </c>
    </row>
    <row r="207" spans="64:339" x14ac:dyDescent="0.3">
      <c r="BL207">
        <v>119</v>
      </c>
      <c r="BM207" s="1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437</v>
      </c>
      <c r="CV207">
        <v>119</v>
      </c>
      <c r="CW207" t="s">
        <v>438</v>
      </c>
      <c r="DA207">
        <v>119</v>
      </c>
      <c r="DB207" t="s">
        <v>438</v>
      </c>
      <c r="DF207">
        <v>119</v>
      </c>
      <c r="DG207" t="s">
        <v>438</v>
      </c>
      <c r="EA207">
        <v>80</v>
      </c>
      <c r="EB207" s="1" t="str">
        <f>"alpha1_hat_vec_"&amp;EA207&amp;"(s) = alpha_hat_"&amp;EA207&amp;"(1);"</f>
        <v>alpha1_hat_vec_80(s) = alpha_hat_80(1);</v>
      </c>
      <c r="HN207">
        <v>77</v>
      </c>
      <c r="HO207" t="str">
        <f>"    lb_vec_"&amp;HN207&amp;"(s) = lb_"&amp;HN207&amp;";"</f>
        <v xml:space="preserve">    lb_vec_77(s) = lb_77;</v>
      </c>
      <c r="HU207">
        <v>100</v>
      </c>
      <c r="HV207" t="str">
        <f>"spillover_test_"&amp;HU207&amp;" = zeros(1,S);"</f>
        <v>spillover_test_100 = zeros(1,S);</v>
      </c>
      <c r="IB207">
        <v>119</v>
      </c>
      <c r="IC207" t="str">
        <f>"xlswrite('G:\Mi unidad\1. PROYECTOS TELLO 2022\SCM SPILL OVERS\outputs\pobreza\bajo_niv_educ\1%\simulacion_2\output_tests.xlsx',lb_vec_"&amp;IB207&amp;"','lb_vec_"&amp;IB207&amp;"');"</f>
        <v>xlswrite('G:\Mi unidad\1. PROYECTOS TELLO 2022\SCM SPILL OVERS\outputs\pobreza\bajo_niv_educ\1%\simulacion_2\output_tests.xlsx',lb_vec_119','lb_vec_119');</v>
      </c>
      <c r="IP207">
        <v>119</v>
      </c>
      <c r="IQ207" t="str">
        <f>"xlswrite('G:\Mi unidad\1. PROYECTOS TELLO 2022\SCM SPILL OVERS\outputs\pobreza\bajo_ingreso\1%\simulacion_2\output_tests.xlsx',lb_vec_"&amp;IP207&amp;"','lb_vec_"&amp;IP207&amp;"');"</f>
        <v>xlswrite('G:\Mi unidad\1. PROYECTOS TELLO 2022\SCM SPILL OVERS\outputs\pobreza\bajo_ingreso\1%\simulacion_2\output_tests.xlsx',lb_vec_119','lb_vec_119');</v>
      </c>
      <c r="JB207">
        <v>119</v>
      </c>
      <c r="JC207" t="str">
        <f>"xlswrite('G:\Mi unidad\1. PROYECTOS TELLO 2022\SCM SPILL OVERS\outputs\pobreza\densidad\1%\simulacion_2\output_tests.xlsx',lb_vec_"&amp;JB207&amp;"','lb_vec_"&amp;JB207&amp;"');"</f>
        <v>xlswrite('G:\Mi unidad\1. PROYECTOS TELLO 2022\SCM SPILL OVERS\outputs\pobreza\densidad\1%\simulacion_2\output_tests.xlsx',lb_vec_119','lb_vec_119');</v>
      </c>
      <c r="JN207">
        <v>119</v>
      </c>
      <c r="JO207" t="str">
        <f>"xlswrite('G:\Mi unidad\1. PROYECTOS TELLO 2022\SCM SPILL OVERS\outputs\pobreza\densidad_g\1%\simulacion_2\output_tests.xlsx',lb_vec_"&amp;JN207&amp;"','lb_vec_"&amp;JN207&amp;"');"</f>
        <v>xlswrite('G:\Mi unidad\1. PROYECTOS TELLO 2022\SCM SPILL OVERS\outputs\pobreza\densidad_g\1%\simulacion_2\output_tests.xlsx',lb_vec_119','lb_vec_119');</v>
      </c>
      <c r="JZ207">
        <v>119</v>
      </c>
      <c r="KA207" t="str">
        <f>"xlswrite('G:\Mi unidad\1. PROYECTOS TELLO 2022\SCM SPILL OVERS\outputs\pobreza\distancia_centro_salud\1%\simulacion_2\output_tests.xlsx',lb_vec_"&amp;JZ207&amp;"','lb_vec_"&amp;JZ207&amp;"');"</f>
        <v>xlswrite('G:\Mi unidad\1. PROYECTOS TELLO 2022\SCM SPILL OVERS\outputs\pobreza\distancia_centro_salud\1%\simulacion_2\output_tests.xlsx',lb_vec_119','lb_vec_119');</v>
      </c>
      <c r="KM207">
        <v>119</v>
      </c>
      <c r="KN207" t="str">
        <f>"xlswrite('G:\Mi unidad\1. PROYECTOS TELLO 2022\SCM SPILL OVERS\outputs\pobreza\informalidad\1%\simulacion_2\output_tests.xlsx',lb_vec_"&amp;KM207&amp;"','lb_vec_"&amp;KM207&amp;"');"</f>
        <v>xlswrite('G:\Mi unidad\1. PROYECTOS TELLO 2022\SCM SPILL OVERS\outputs\pobreza\informalidad\1%\simulacion_2\output_tests.xlsx',lb_vec_119','lb_vec_119');</v>
      </c>
      <c r="KZ207">
        <v>119</v>
      </c>
      <c r="LA207" t="str">
        <f>"xlswrite('G:\Mi unidad\1. PROYECTOS TELLO 2022\SCM SPILL OVERS\outputs\pobreza\alimentos\1%\simulacion_2\output_tests.xlsx',lb_vec_"&amp;KZ207&amp;"','lb_vec_"&amp;KZ207&amp;"');"</f>
        <v>xlswrite('G:\Mi unidad\1. PROYECTOS TELLO 2022\SCM SPILL OVERS\outputs\pobreza\alimentos\1%\simulacion_2\output_tests.xlsx',lb_vec_119','lb_vec_119');</v>
      </c>
      <c r="LG207">
        <v>119</v>
      </c>
      <c r="LH207" t="str">
        <f>"xlswrite('G:\Mi unidad\1. PROYECTOS TELLO 2022\SCM SPILL OVERS\outputs\pobreza\jefe_hogar\1%\simulacion_2\output_tests.xlsx',lb_vec_"&amp;LG207&amp;"','lb_vec_"&amp;LG207&amp;"');"</f>
        <v>xlswrite('G:\Mi unidad\1. PROYECTOS TELLO 2022\SCM SPILL OVERS\outputs\pobreza\jefe_hogar\1%\simulacion_2\output_tests.xlsx',lb_vec_119','lb_vec_119');</v>
      </c>
      <c r="LN207">
        <v>119</v>
      </c>
      <c r="LO207" t="str">
        <f>"xlswrite('G:\Mi unidad\1. PROYECTOS TELLO 2022\SCM SPILL OVERS\outputs\pobreza\mujeres\1%\simulacion_2\output_tests.xlsx',lb_vec_"&amp;LN207&amp;"','lb_vec_"&amp;LN207&amp;"');"</f>
        <v>xlswrite('G:\Mi unidad\1. PROYECTOS TELLO 2022\SCM SPILL OVERS\outputs\pobreza\mujeres\1%\simulacion_2\output_tests.xlsx',lb_vec_119','lb_vec_119');</v>
      </c>
      <c r="LZ207">
        <v>119</v>
      </c>
      <c r="MA207" t="str">
        <f>"xlswrite('G:\Mi unidad\1. PROYECTOS TELLO 2022\SCM SPILL OVERS\outputs\pobreza\criminalidad\1%\simulacion_2\output_tests.xlsx',lb_vec_"&amp;LZ207&amp;"','lb_vec_"&amp;LZ207&amp;"');"</f>
        <v>xlswrite('G:\Mi unidad\1. PROYECTOS TELLO 2022\SCM SPILL OVERS\outputs\pobreza\criminalidad\1%\simulacion_2\output_tests.xlsx',lb_vec_119','lb_vec_119');</v>
      </c>
    </row>
    <row r="208" spans="64:339" x14ac:dyDescent="0.3">
      <c r="BL208">
        <v>119</v>
      </c>
      <c r="BM208" s="1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435</v>
      </c>
      <c r="CV208">
        <v>119</v>
      </c>
      <c r="CW208" t="s">
        <v>439</v>
      </c>
      <c r="DA208">
        <v>119</v>
      </c>
      <c r="DB208" t="s">
        <v>439</v>
      </c>
      <c r="DF208">
        <v>119</v>
      </c>
      <c r="DG208" t="s">
        <v>439</v>
      </c>
      <c r="EA208">
        <v>80</v>
      </c>
      <c r="EB208" s="1" t="str">
        <f>"synthetic_control_sp_"&amp;EA208&amp;"(T+s) = Y_"&amp;EA208&amp;"(1,T+s)-alpha1_hat_vec_"&amp;EA208&amp;"(s);"</f>
        <v>synthetic_control_sp_80(T+s) = Y_80(1,T+s)-alpha1_hat_vec_80(s);</v>
      </c>
      <c r="HN208">
        <v>77</v>
      </c>
      <c r="HO208" t="str">
        <f>"    ub_vec_"&amp;HN208&amp;"(s) = ub_"&amp;HN207&amp;";"</f>
        <v xml:space="preserve">    ub_vec_77(s) = ub_77;</v>
      </c>
      <c r="HU208">
        <v>100</v>
      </c>
      <c r="HV208" t="s">
        <v>35</v>
      </c>
      <c r="IB208">
        <v>119</v>
      </c>
      <c r="IC208" t="str">
        <f>"xlswrite('G:\Mi unidad\1. PROYECTOS TELLO 2022\SCM SPILL OVERS\outputs\pobreza\bajo_niv_educ\1%\simulacion_2\output_tests.xlsx',ub_vec_"&amp;IB208&amp;"','ub_vec_"&amp;IB208&amp;"');"</f>
        <v>xlswrite('G:\Mi unidad\1. PROYECTOS TELLO 2022\SCM SPILL OVERS\outputs\pobreza\bajo_niv_educ\1%\simulacion_2\output_tests.xlsx',ub_vec_119','ub_vec_119');</v>
      </c>
      <c r="IP208">
        <v>119</v>
      </c>
      <c r="IQ208" t="str">
        <f>"xlswrite('G:\Mi unidad\1. PROYECTOS TELLO 2022\SCM SPILL OVERS\outputs\pobreza\bajo_ingreso\1%\simulacion_2\output_tests.xlsx',ub_vec_"&amp;IP208&amp;"','ub_vec_"&amp;IP208&amp;"');"</f>
        <v>xlswrite('G:\Mi unidad\1. PROYECTOS TELLO 2022\SCM SPILL OVERS\outputs\pobreza\bajo_ingreso\1%\simulacion_2\output_tests.xlsx',ub_vec_119','ub_vec_119');</v>
      </c>
      <c r="JB208">
        <v>119</v>
      </c>
      <c r="JC208" t="str">
        <f>"xlswrite('G:\Mi unidad\1. PROYECTOS TELLO 2022\SCM SPILL OVERS\outputs\pobreza\densidad\1%\simulacion_2\output_tests.xlsx',ub_vec_"&amp;JB208&amp;"','ub_vec_"&amp;JB208&amp;"');"</f>
        <v>xlswrite('G:\Mi unidad\1. PROYECTOS TELLO 2022\SCM SPILL OVERS\outputs\pobreza\densidad\1%\simulacion_2\output_tests.xlsx',ub_vec_119','ub_vec_119');</v>
      </c>
      <c r="JN208">
        <v>119</v>
      </c>
      <c r="JO208" t="str">
        <f>"xlswrite('G:\Mi unidad\1. PROYECTOS TELLO 2022\SCM SPILL OVERS\outputs\pobreza\densidad_g\1%\simulacion_2\output_tests.xlsx',ub_vec_"&amp;JN208&amp;"','ub_vec_"&amp;JN208&amp;"');"</f>
        <v>xlswrite('G:\Mi unidad\1. PROYECTOS TELLO 2022\SCM SPILL OVERS\outputs\pobreza\densidad_g\1%\simulacion_2\output_tests.xlsx',ub_vec_119','ub_vec_119');</v>
      </c>
      <c r="JZ208">
        <v>119</v>
      </c>
      <c r="KA208" t="str">
        <f>"xlswrite('G:\Mi unidad\1. PROYECTOS TELLO 2022\SCM SPILL OVERS\outputs\pobreza\distancia_centro_salud\1%\simulacion_2\output_tests.xlsx',ub_vec_"&amp;JZ208&amp;"','ub_vec_"&amp;JZ208&amp;"');"</f>
        <v>xlswrite('G:\Mi unidad\1. PROYECTOS TELLO 2022\SCM SPILL OVERS\outputs\pobreza\distancia_centro_salud\1%\simulacion_2\output_tests.xlsx',ub_vec_119','ub_vec_119');</v>
      </c>
      <c r="KM208">
        <v>119</v>
      </c>
      <c r="KN208" t="str">
        <f>"xlswrite('G:\Mi unidad\1. PROYECTOS TELLO 2022\SCM SPILL OVERS\outputs\pobreza\informalidad\1%\simulacion_2\output_tests.xlsx',ub_vec_"&amp;KM208&amp;"','ub_vec_"&amp;KM208&amp;"');"</f>
        <v>xlswrite('G:\Mi unidad\1. PROYECTOS TELLO 2022\SCM SPILL OVERS\outputs\pobreza\informalidad\1%\simulacion_2\output_tests.xlsx',ub_vec_119','ub_vec_119');</v>
      </c>
      <c r="KZ208">
        <v>119</v>
      </c>
      <c r="LA208" t="str">
        <f>"xlswrite('G:\Mi unidad\1. PROYECTOS TELLO 2022\SCM SPILL OVERS\outputs\pobreza\alimentos\1%\simulacion_2\output_tests.xlsx',ub_vec_"&amp;KZ208&amp;"','ub_vec_"&amp;KZ208&amp;"');"</f>
        <v>xlswrite('G:\Mi unidad\1. PROYECTOS TELLO 2022\SCM SPILL OVERS\outputs\pobreza\alimentos\1%\simulacion_2\output_tests.xlsx',ub_vec_119','ub_vec_119');</v>
      </c>
      <c r="LG208">
        <v>119</v>
      </c>
      <c r="LH208" t="str">
        <f>"xlswrite('G:\Mi unidad\1. PROYECTOS TELLO 2022\SCM SPILL OVERS\outputs\pobreza\jefe_hogar\1%\simulacion_2\output_tests.xlsx',ub_vec_"&amp;LG208&amp;"','ub_vec_"&amp;LG208&amp;"');"</f>
        <v>xlswrite('G:\Mi unidad\1. PROYECTOS TELLO 2022\SCM SPILL OVERS\outputs\pobreza\jefe_hogar\1%\simulacion_2\output_tests.xlsx',ub_vec_119','ub_vec_119');</v>
      </c>
      <c r="LN208">
        <v>119</v>
      </c>
      <c r="LO208" t="str">
        <f>"xlswrite('G:\Mi unidad\1. PROYECTOS TELLO 2022\SCM SPILL OVERS\outputs\pobreza\mujeres\1%\simulacion_2\output_tests.xlsx',ub_vec_"&amp;LN208&amp;"','ub_vec_"&amp;LN208&amp;"');"</f>
        <v>xlswrite('G:\Mi unidad\1. PROYECTOS TELLO 2022\SCM SPILL OVERS\outputs\pobreza\mujeres\1%\simulacion_2\output_tests.xlsx',ub_vec_119','ub_vec_119');</v>
      </c>
      <c r="LZ208">
        <v>119</v>
      </c>
      <c r="MA208" t="str">
        <f>"xlswrite('G:\Mi unidad\1. PROYECTOS TELLO 2022\SCM SPILL OVERS\outputs\pobreza\criminalidad\1%\simulacion_2\output_tests.xlsx',ub_vec_"&amp;LZ208&amp;"','ub_vec_"&amp;LZ208&amp;"');"</f>
        <v>xlswrite('G:\Mi unidad\1. PROYECTOS TELLO 2022\SCM SPILL OVERS\outputs\pobreza\criminalidad\1%\simulacion_2\output_tests.xlsx',ub_vec_119','ub_vec_119');</v>
      </c>
    </row>
    <row r="209" spans="64:339" x14ac:dyDescent="0.3">
      <c r="BL209">
        <v>119</v>
      </c>
      <c r="BM209" s="1" t="str">
        <f>"A_"&amp;BL207&amp;"(:,ind_"&amp;BL207&amp;" == 0) = [];"</f>
        <v>A_119(:,ind_119 == 0) = [];</v>
      </c>
      <c r="BR209">
        <v>119</v>
      </c>
      <c r="BS209" s="1" t="str">
        <f>"ind_"&amp;BR207&amp;" = xlsread('spillover_bajo_niv_educ_"&amp;BR207&amp;".xlsx')"</f>
        <v>ind_119 = xlsread('spillover_bajo_niv_educ_119.xlsx')</v>
      </c>
      <c r="BX209">
        <v>119</v>
      </c>
      <c r="BY209" s="1" t="str">
        <f>"ind_"&amp;BX207&amp;" = xlsread('spillover_bajo_ingreso_"&amp;BX207&amp;".xlsx')"</f>
        <v>ind_119 = xlsread('spillover_bajo_ingreso_119.xlsx')</v>
      </c>
      <c r="CD209">
        <v>119</v>
      </c>
      <c r="CE209" s="1" t="str">
        <f>"ind_"&amp;CD207&amp;" = xlsread('spillover_densidad_"&amp;CD207&amp;".xlsx')"</f>
        <v>ind_119 = xlsread('spillover_densidad_119.xlsx')</v>
      </c>
      <c r="CJ209">
        <v>119</v>
      </c>
      <c r="CK209" s="1" t="str">
        <f>"ind_"&amp;CJ207&amp;" = xlsread('spillover_tiempo_cs_"&amp;CJ207&amp;".xlsx')"</f>
        <v>ind_119 = xlsread('spillover_tiempo_cs_119.xlsx')</v>
      </c>
      <c r="CQ209">
        <v>119</v>
      </c>
      <c r="CR209" t="s">
        <v>436</v>
      </c>
      <c r="CV209">
        <v>119</v>
      </c>
      <c r="CW209" t="s">
        <v>440</v>
      </c>
      <c r="DA209">
        <v>119</v>
      </c>
      <c r="DB209" t="s">
        <v>441</v>
      </c>
      <c r="DF209">
        <v>119</v>
      </c>
      <c r="DG209" t="s">
        <v>442</v>
      </c>
      <c r="EA209">
        <v>80</v>
      </c>
      <c r="EB209" s="3" t="s">
        <v>18</v>
      </c>
      <c r="HN209">
        <v>77</v>
      </c>
      <c r="HO209" t="s">
        <v>18</v>
      </c>
      <c r="HU209">
        <v>100</v>
      </c>
      <c r="HV209" t="s">
        <v>36</v>
      </c>
      <c r="IB209">
        <v>119</v>
      </c>
      <c r="IC209" t="str">
        <f>"xlswrite('G:\Mi unidad\1. PROYECTOS TELLO 2022\SCM SPILL OVERS\outputs\pobreza\bajo_niv_educ\1%\simulacion_2\output_tests.xlsx',p_value_vec_"&amp;IB209&amp;"','p_value_vec_"&amp;IB209&amp;"');"</f>
        <v>xlswrite('G:\Mi unidad\1. PROYECTOS TELLO 2022\SCM SPILL OVERS\outputs\pobreza\bajo_niv_educ\1%\simulacion_2\output_tests.xlsx',p_value_vec_119','p_value_vec_119');</v>
      </c>
      <c r="IP209">
        <v>119</v>
      </c>
      <c r="IQ209" t="str">
        <f>"xlswrite('G:\Mi unidad\1. PROYECTOS TELLO 2022\SCM SPILL OVERS\outputs\pobreza\bajo_ingreso\1%\simulacion_2\output_tests.xlsx',p_value_vec_"&amp;IP209&amp;"','p_value_vec_"&amp;IP209&amp;"');"</f>
        <v>xlswrite('G:\Mi unidad\1. PROYECTOS TELLO 2022\SCM SPILL OVERS\outputs\pobreza\bajo_ingreso\1%\simulacion_2\output_tests.xlsx',p_value_vec_119','p_value_vec_119');</v>
      </c>
      <c r="JB209">
        <v>119</v>
      </c>
      <c r="JC209" t="str">
        <f>"xlswrite('G:\Mi unidad\1. PROYECTOS TELLO 2022\SCM SPILL OVERS\outputs\pobreza\densidad\1%\simulacion_2\output_tests.xlsx',p_value_vec_"&amp;JB209&amp;"','p_value_vec_"&amp;JB209&amp;"');"</f>
        <v>xlswrite('G:\Mi unidad\1. PROYECTOS TELLO 2022\SCM SPILL OVERS\outputs\pobreza\densidad\1%\simulacion_2\output_tests.xlsx',p_value_vec_119','p_value_vec_119');</v>
      </c>
      <c r="JN209">
        <v>119</v>
      </c>
      <c r="JO209" t="str">
        <f>"xlswrite('G:\Mi unidad\1. PROYECTOS TELLO 2022\SCM SPILL OVERS\outputs\pobreza\densidad_g\1%\simulacion_2\output_tests.xlsx',p_value_vec_"&amp;JN209&amp;"','p_value_vec_"&amp;JN209&amp;"');"</f>
        <v>xlswrite('G:\Mi unidad\1. PROYECTOS TELLO 2022\SCM SPILL OVERS\outputs\pobreza\densidad_g\1%\simulacion_2\output_tests.xlsx',p_value_vec_119','p_value_vec_119');</v>
      </c>
      <c r="JZ209">
        <v>119</v>
      </c>
      <c r="KA209" t="str">
        <f>"xlswrite('G:\Mi unidad\1. PROYECTOS TELLO 2022\SCM SPILL OVERS\outputs\pobreza\distancia_centro_salud\1%\simulacion_2\output_tests.xlsx',p_value_vec_"&amp;JZ209&amp;"','p_value_vec_"&amp;JZ209&amp;"');"</f>
        <v>xlswrite('G:\Mi unidad\1. PROYECTOS TELLO 2022\SCM SPILL OVERS\outputs\pobreza\distancia_centro_salud\1%\simulacion_2\output_tests.xlsx',p_value_vec_119','p_value_vec_119');</v>
      </c>
      <c r="KM209">
        <v>119</v>
      </c>
      <c r="KN209" t="str">
        <f>"xlswrite('G:\Mi unidad\1. PROYECTOS TELLO 2022\SCM SPILL OVERS\outputs\pobreza\informalidad\1%\simulacion_2\output_tests.xlsx',p_value_vec_"&amp;KM209&amp;"','p_value_vec_"&amp;KM209&amp;"');"</f>
        <v>xlswrite('G:\Mi unidad\1. PROYECTOS TELLO 2022\SCM SPILL OVERS\outputs\pobreza\informalidad\1%\simulacion_2\output_tests.xlsx',p_value_vec_119','p_value_vec_119');</v>
      </c>
      <c r="KZ209">
        <v>119</v>
      </c>
      <c r="LA209" t="str">
        <f>"xlswrite('G:\Mi unidad\1. PROYECTOS TELLO 2022\SCM SPILL OVERS\outputs\pobreza\alimentos\1%\simulacion_2\output_tests.xlsx',p_value_vec_"&amp;KZ209&amp;"','p_value_vec_"&amp;KZ209&amp;"');"</f>
        <v>xlswrite('G:\Mi unidad\1. PROYECTOS TELLO 2022\SCM SPILL OVERS\outputs\pobreza\alimentos\1%\simulacion_2\output_tests.xlsx',p_value_vec_119','p_value_vec_119');</v>
      </c>
      <c r="LG209">
        <v>119</v>
      </c>
      <c r="LH209" t="str">
        <f>"xlswrite('G:\Mi unidad\1. PROYECTOS TELLO 2022\SCM SPILL OVERS\outputs\pobreza\jefe_hogar\1%\simulacion_2\output_tests.xlsx',p_value_vec_"&amp;LG209&amp;"','p_value_vec_"&amp;LG209&amp;"');"</f>
        <v>xlswrite('G:\Mi unidad\1. PROYECTOS TELLO 2022\SCM SPILL OVERS\outputs\pobreza\jefe_hogar\1%\simulacion_2\output_tests.xlsx',p_value_vec_119','p_value_vec_119');</v>
      </c>
      <c r="LN209">
        <v>119</v>
      </c>
      <c r="LO209" t="str">
        <f>"xlswrite('G:\Mi unidad\1. PROYECTOS TELLO 2022\SCM SPILL OVERS\outputs\pobreza\mujeres\1%\simulacion_2\output_tests.xlsx',p_value_vec_"&amp;LN209&amp;"','p_value_vec_"&amp;LN209&amp;"');"</f>
        <v>xlswrite('G:\Mi unidad\1. PROYECTOS TELLO 2022\SCM SPILL OVERS\outputs\pobreza\mujeres\1%\simulacion_2\output_tests.xlsx',p_value_vec_119','p_value_vec_119');</v>
      </c>
      <c r="LZ209">
        <v>119</v>
      </c>
      <c r="MA209" t="str">
        <f>"xlswrite('G:\Mi unidad\1. PROYECTOS TELLO 2022\SCM SPILL OVERS\outputs\pobreza\criminalidad\1%\simulacion_2\output_tests.xlsx',p_value_vec_"&amp;LZ209&amp;"','p_value_vec_"&amp;LZ209&amp;"');"</f>
        <v>xlswrite('G:\Mi unidad\1. PROYECTOS TELLO 2022\SCM SPILL OVERS\outputs\pobreza\criminalidad\1%\simulacion_2\output_tests.xlsx',p_value_vec_119','p_value_vec_119');</v>
      </c>
    </row>
    <row r="210" spans="64:339" x14ac:dyDescent="0.3">
      <c r="BL210">
        <v>119</v>
      </c>
      <c r="BR210">
        <v>119</v>
      </c>
      <c r="BS210" s="1" t="str">
        <f>"A_"&amp;BR207&amp;" = eye(N);"</f>
        <v>A_119 = eye(N);</v>
      </c>
      <c r="BX210">
        <v>119</v>
      </c>
      <c r="BY210" s="1" t="str">
        <f>"A_"&amp;BX207&amp;" = eye(N);"</f>
        <v>A_119 = eye(N);</v>
      </c>
      <c r="CD210">
        <v>119</v>
      </c>
      <c r="CE210" s="1" t="str">
        <f>"A_"&amp;CD207&amp;" = eye(N);"</f>
        <v>A_119 = eye(N);</v>
      </c>
      <c r="CJ210">
        <v>119</v>
      </c>
      <c r="CK210" s="1" t="str">
        <f>"A_"&amp;CJ207&amp;" = eye(N);"</f>
        <v>A_119 = eye(N);</v>
      </c>
      <c r="CQ210">
        <v>119</v>
      </c>
      <c r="CR210" t="s">
        <v>438</v>
      </c>
      <c r="CV210">
        <v>119</v>
      </c>
      <c r="CW210" t="s">
        <v>443</v>
      </c>
      <c r="DA210">
        <v>119</v>
      </c>
      <c r="DB210" t="s">
        <v>443</v>
      </c>
      <c r="DF210">
        <v>119</v>
      </c>
      <c r="DG210" t="s">
        <v>443</v>
      </c>
      <c r="EA210">
        <v>84</v>
      </c>
      <c r="EB210" s="3" t="str">
        <f>"%PROVINCIA "&amp;EA210</f>
        <v>%PROVINCIA 84</v>
      </c>
      <c r="HN210">
        <v>78</v>
      </c>
      <c r="HO210" t="str">
        <f>"p_value_vec_"&amp;HN210&amp;" = zeros(1,S);"</f>
        <v>p_value_vec_78 = zeros(1,S);</v>
      </c>
      <c r="HU210">
        <v>100</v>
      </c>
      <c r="HV210" t="s">
        <v>37</v>
      </c>
      <c r="IB210">
        <v>119</v>
      </c>
      <c r="IC210" t="str">
        <f>"xlswrite('G:\Mi unidad\1. PROYECTOS TELLO 2022\SCM SPILL OVERS\outputs\pobreza\bajo_niv_educ\1%\simulacion_2\output_tests.xlsx',alpha1_hat_vec_"&amp;IB210&amp;"','alpha1_hat_vec_"&amp;IB210&amp;"');"</f>
        <v>xlswrite('G:\Mi unidad\1. PROYECTOS TELLO 2022\SCM SPILL OVERS\outputs\pobreza\bajo_niv_educ\1%\simulacion_2\output_tests.xlsx',alpha1_hat_vec_119','alpha1_hat_vec_119');</v>
      </c>
      <c r="IP210">
        <v>119</v>
      </c>
      <c r="IQ210" t="str">
        <f>"xlswrite('G:\Mi unidad\1. PROYECTOS TELLO 2022\SCM SPILL OVERS\outputs\pobreza\bajo_ingreso\1%\simulacion_2\output_tests.xlsx',alpha1_hat_vec_"&amp;IP210&amp;"','alpha1_hat_vec_"&amp;IP210&amp;"');"</f>
        <v>xlswrite('G:\Mi unidad\1. PROYECTOS TELLO 2022\SCM SPILL OVERS\outputs\pobreza\bajo_ingreso\1%\simulacion_2\output_tests.xlsx',alpha1_hat_vec_119','alpha1_hat_vec_119');</v>
      </c>
      <c r="JB210">
        <v>119</v>
      </c>
      <c r="JC210" t="str">
        <f>"xlswrite('G:\Mi unidad\1. PROYECTOS TELLO 2022\SCM SPILL OVERS\outputs\pobreza\densidad\1%\simulacion_2\output_tests.xlsx',alpha1_hat_vec_"&amp;JB210&amp;"','alpha1_hat_vec_"&amp;JB210&amp;"');"</f>
        <v>xlswrite('G:\Mi unidad\1. PROYECTOS TELLO 2022\SCM SPILL OVERS\outputs\pobreza\densidad\1%\simulacion_2\output_tests.xlsx',alpha1_hat_vec_119','alpha1_hat_vec_119');</v>
      </c>
      <c r="JN210">
        <v>119</v>
      </c>
      <c r="JO210" t="str">
        <f>"xlswrite('G:\Mi unidad\1. PROYECTOS TELLO 2022\SCM SPILL OVERS\outputs\pobreza\densidad_g\1%\simulacion_2\output_tests.xlsx',alpha1_hat_vec_"&amp;JN210&amp;"','alpha1_hat_vec_"&amp;JN210&amp;"');"</f>
        <v>xlswrite('G:\Mi unidad\1. PROYECTOS TELLO 2022\SCM SPILL OVERS\outputs\pobreza\densidad_g\1%\simulacion_2\output_tests.xlsx',alpha1_hat_vec_119','alpha1_hat_vec_119');</v>
      </c>
      <c r="JZ210">
        <v>119</v>
      </c>
      <c r="KA210" t="str">
        <f>"xlswrite('G:\Mi unidad\1. PROYECTOS TELLO 2022\SCM SPILL OVERS\outputs\pobreza\distancia_centro_salud\1%\simulacion_2\output_tests.xlsx',alpha1_hat_vec_"&amp;JZ210&amp;"','alpha1_hat_vec_"&amp;JZ210&amp;"');"</f>
        <v>xlswrite('G:\Mi unidad\1. PROYECTOS TELLO 2022\SCM SPILL OVERS\outputs\pobreza\distancia_centro_salud\1%\simulacion_2\output_tests.xlsx',alpha1_hat_vec_119','alpha1_hat_vec_119');</v>
      </c>
      <c r="KM210">
        <v>119</v>
      </c>
      <c r="KN210" t="str">
        <f>"xlswrite('G:\Mi unidad\1. PROYECTOS TELLO 2022\SCM SPILL OVERS\outputs\pobreza\informalidad\1%\simulacion_2\output_tests.xlsx',alpha1_hat_vec_"&amp;KM210&amp;"','alpha1_hat_vec_"&amp;KM210&amp;"');"</f>
        <v>xlswrite('G:\Mi unidad\1. PROYECTOS TELLO 2022\SCM SPILL OVERS\outputs\pobreza\informalidad\1%\simulacion_2\output_tests.xlsx',alpha1_hat_vec_119','alpha1_hat_vec_119');</v>
      </c>
      <c r="KZ210">
        <v>119</v>
      </c>
      <c r="LA210" t="str">
        <f>"xlswrite('G:\Mi unidad\1. PROYECTOS TELLO 2022\SCM SPILL OVERS\outputs\pobreza\alimentos\1%\simulacion_2\output_tests.xlsx',alpha1_hat_vec_"&amp;KZ210&amp;"','alpha1_hat_vec_"&amp;KZ210&amp;"');"</f>
        <v>xlswrite('G:\Mi unidad\1. PROYECTOS TELLO 2022\SCM SPILL OVERS\outputs\pobreza\alimentos\1%\simulacion_2\output_tests.xlsx',alpha1_hat_vec_119','alpha1_hat_vec_119');</v>
      </c>
      <c r="LG210">
        <v>119</v>
      </c>
      <c r="LH210" t="str">
        <f>"xlswrite('G:\Mi unidad\1. PROYECTOS TELLO 2022\SCM SPILL OVERS\outputs\pobreza\jefe_hogar\1%\simulacion_2\output_tests.xlsx',alpha1_hat_vec_"&amp;LG210&amp;"','alpha1_hat_vec_"&amp;LG210&amp;"');"</f>
        <v>xlswrite('G:\Mi unidad\1. PROYECTOS TELLO 2022\SCM SPILL OVERS\outputs\pobreza\jefe_hogar\1%\simulacion_2\output_tests.xlsx',alpha1_hat_vec_119','alpha1_hat_vec_119');</v>
      </c>
      <c r="LN210">
        <v>119</v>
      </c>
      <c r="LO210" t="str">
        <f>"xlswrite('G:\Mi unidad\1. PROYECTOS TELLO 2022\SCM SPILL OVERS\outputs\pobreza\mujeres\1%\simulacion_2\output_tests.xlsx',alpha1_hat_vec_"&amp;LN210&amp;"','alpha1_hat_vec_"&amp;LN210&amp;"');"</f>
        <v>xlswrite('G:\Mi unidad\1. PROYECTOS TELLO 2022\SCM SPILL OVERS\outputs\pobreza\mujeres\1%\simulacion_2\output_tests.xlsx',alpha1_hat_vec_119','alpha1_hat_vec_119');</v>
      </c>
      <c r="LZ210">
        <v>119</v>
      </c>
      <c r="MA210" t="str">
        <f>"xlswrite('G:\Mi unidad\1. PROYECTOS TELLO 2022\SCM SPILL OVERS\outputs\pobreza\criminalidad\1%\simulacion_2\output_tests.xlsx',alpha1_hat_vec_"&amp;LZ210&amp;"','alpha1_hat_vec_"&amp;LZ210&amp;"');"</f>
        <v>xlswrite('G:\Mi unidad\1. PROYECTOS TELLO 2022\SCM SPILL OVERS\outputs\pobreza\criminalidad\1%\simulacion_2\output_tests.xlsx',alpha1_hat_vec_119','alpha1_hat_vec_119');</v>
      </c>
    </row>
    <row r="211" spans="64:339" x14ac:dyDescent="0.3">
      <c r="BL211">
        <v>119</v>
      </c>
      <c r="BR211">
        <v>119</v>
      </c>
      <c r="BS211" s="1" t="str">
        <f>"A_"&amp;BR207&amp;"(:,ind_"&amp;BR207&amp;" == 0) = [];"</f>
        <v>A_119(:,ind_119 == 0) = [];</v>
      </c>
      <c r="BX211">
        <v>119</v>
      </c>
      <c r="BY211" s="1" t="str">
        <f>"A_"&amp;BX207&amp;"(:,ind_"&amp;BX207&amp;" == 0) = [];"</f>
        <v>A_119(:,ind_119 == 0) = [];</v>
      </c>
      <c r="CD211">
        <v>119</v>
      </c>
      <c r="CE211" s="1" t="str">
        <f>"A_"&amp;CD207&amp;"(:,ind_"&amp;CD207&amp;" == 0) = [];"</f>
        <v>A_119(:,ind_119 == 0) = [];</v>
      </c>
      <c r="CJ211">
        <v>119</v>
      </c>
      <c r="CK211" s="1" t="str">
        <f>"A_"&amp;CJ207&amp;"(:,ind_"&amp;CJ207&amp;" == 0) = [];"</f>
        <v>A_119(:,ind_119 == 0) = [];</v>
      </c>
      <c r="CQ211">
        <v>119</v>
      </c>
      <c r="CR211" t="s">
        <v>439</v>
      </c>
      <c r="CV211">
        <v>119</v>
      </c>
      <c r="CW211" t="s">
        <v>444</v>
      </c>
      <c r="DA211">
        <v>119</v>
      </c>
      <c r="DB211" t="s">
        <v>444</v>
      </c>
      <c r="DF211">
        <v>119</v>
      </c>
      <c r="DG211" t="s">
        <v>444</v>
      </c>
      <c r="EA211">
        <v>84</v>
      </c>
      <c r="EB211" s="3" t="s">
        <v>17</v>
      </c>
      <c r="HN211">
        <v>78</v>
      </c>
      <c r="HO211" t="str">
        <f>"lb_vec_"&amp;HN211&amp;" = zeros(1,S);"</f>
        <v>lb_vec_78 = zeros(1,S);</v>
      </c>
      <c r="HU211">
        <v>100</v>
      </c>
      <c r="HV211" t="str">
        <f>"    spillover_test_"&amp;HU211&amp;"(s) = sp_andrews(Y_pre_"&amp;HU211&amp;",pobreza_"&amp;HU211&amp;"(:,T+s),A_"&amp;HU211&amp;",C,d,alpha_sig);"</f>
        <v xml:space="preserve">    spillover_test_100(s) = sp_andrews(Y_pre_100,pobreza_100(:,T+s),A_100,C,d,alpha_sig);</v>
      </c>
      <c r="IB211">
        <v>119</v>
      </c>
      <c r="IC211" t="str">
        <f>"xlswrite('G:\Mi unidad\1. PROYECTOS TELLO 2022\SCM SPILL OVERS\outputs\pobreza\bajo_niv_educ\1%\simulacion_2\output_tests.xlsx',spillover_test_"&amp;IB211&amp;"','sp_test_"&amp;IB211&amp;"');"</f>
        <v>xlswrite('G:\Mi unidad\1. PROYECTOS TELLO 2022\SCM SPILL OVERS\outputs\pobreza\bajo_niv_educ\1%\simulacion_2\output_tests.xlsx',spillover_test_119','sp_test_119');</v>
      </c>
      <c r="IP211">
        <v>119</v>
      </c>
      <c r="IQ211" t="str">
        <f>"xlswrite('G:\Mi unidad\1. PROYECTOS TELLO 2022\SCM SPILL OVERS\outputs\pobreza\bajo_ingreso\1%\simulacion_2\output_tests.xlsx',spillover_test_"&amp;IP211&amp;"','sp_test_"&amp;IP211&amp;"');"</f>
        <v>xlswrite('G:\Mi unidad\1. PROYECTOS TELLO 2022\SCM SPILL OVERS\outputs\pobreza\bajo_ingreso\1%\simulacion_2\output_tests.xlsx',spillover_test_119','sp_test_119');</v>
      </c>
      <c r="JB211">
        <v>119</v>
      </c>
      <c r="JC211" t="str">
        <f>"xlswrite('G:\Mi unidad\1. PROYECTOS TELLO 2022\SCM SPILL OVERS\outputs\pobreza\densidad\1%\simulacion_2\output_tests.xlsx',spillover_test_"&amp;JB211&amp;"','sp_test_"&amp;JB211&amp;"');"</f>
        <v>xlswrite('G:\Mi unidad\1. PROYECTOS TELLO 2022\SCM SPILL OVERS\outputs\pobreza\densidad\1%\simulacion_2\output_tests.xlsx',spillover_test_119','sp_test_119');</v>
      </c>
      <c r="JN211">
        <v>119</v>
      </c>
      <c r="JO211" t="str">
        <f>"xlswrite('G:\Mi unidad\1. PROYECTOS TELLO 2022\SCM SPILL OVERS\outputs\pobreza\densidad_g\1%\simulacion_2\output_tests.xlsx',spillover_test_"&amp;JN211&amp;"','sp_test_"&amp;JN211&amp;"');"</f>
        <v>xlswrite('G:\Mi unidad\1. PROYECTOS TELLO 2022\SCM SPILL OVERS\outputs\pobreza\densidad_g\1%\simulacion_2\output_tests.xlsx',spillover_test_119','sp_test_119');</v>
      </c>
      <c r="JZ211">
        <v>119</v>
      </c>
      <c r="KA211" t="str">
        <f>"xlswrite('G:\Mi unidad\1. PROYECTOS TELLO 2022\SCM SPILL OVERS\outputs\pobreza\distancia_centro_salud\1%\simulacion_2\output_tests.xlsx',spillover_test_"&amp;JZ211&amp;"','sp_test_"&amp;JZ211&amp;"');"</f>
        <v>xlswrite('G:\Mi unidad\1. PROYECTOS TELLO 2022\SCM SPILL OVERS\outputs\pobreza\distancia_centro_salud\1%\simulacion_2\output_tests.xlsx',spillover_test_119','sp_test_119');</v>
      </c>
      <c r="KM211">
        <v>119</v>
      </c>
      <c r="KN211" t="str">
        <f>"xlswrite('G:\Mi unidad\1. PROYECTOS TELLO 2022\SCM SPILL OVERS\outputs\pobreza\informalidad\1%\simulacion_2\output_tests.xlsx',spillover_test_"&amp;KM211&amp;"','sp_test_"&amp;KM211&amp;"');"</f>
        <v>xlswrite('G:\Mi unidad\1. PROYECTOS TELLO 2022\SCM SPILL OVERS\outputs\pobreza\informalidad\1%\simulacion_2\output_tests.xlsx',spillover_test_119','sp_test_119');</v>
      </c>
      <c r="KZ211">
        <v>119</v>
      </c>
      <c r="LA211" t="str">
        <f>"xlswrite('G:\Mi unidad\1. PROYECTOS TELLO 2022\SCM SPILL OVERS\outputs\pobreza\alimentos\1%\simulacion_2\output_tests.xlsx',spillover_test_"&amp;KZ211&amp;"','sp_test_"&amp;KZ211&amp;"');"</f>
        <v>xlswrite('G:\Mi unidad\1. PROYECTOS TELLO 2022\SCM SPILL OVERS\outputs\pobreza\alimentos\1%\simulacion_2\output_tests.xlsx',spillover_test_119','sp_test_119');</v>
      </c>
      <c r="LG211">
        <v>119</v>
      </c>
      <c r="LH211" t="str">
        <f>"xlswrite('G:\Mi unidad\1. PROYECTOS TELLO 2022\SCM SPILL OVERS\outputs\pobreza\jefe_hogar\1%\simulacion_2\output_tests.xlsx',spillover_test_"&amp;LG211&amp;"','sp_test_"&amp;LG211&amp;"');"</f>
        <v>xlswrite('G:\Mi unidad\1. PROYECTOS TELLO 2022\SCM SPILL OVERS\outputs\pobreza\jefe_hogar\1%\simulacion_2\output_tests.xlsx',spillover_test_119','sp_test_119');</v>
      </c>
      <c r="LN211">
        <v>119</v>
      </c>
      <c r="LO211" t="str">
        <f>"xlswrite('G:\Mi unidad\1. PROYECTOS TELLO 2022\SCM SPILL OVERS\outputs\pobreza\mujeres\1%\simulacion_2\output_tests.xlsx',spillover_test_"&amp;LN211&amp;"','sp_test_"&amp;LN211&amp;"');"</f>
        <v>xlswrite('G:\Mi unidad\1. PROYECTOS TELLO 2022\SCM SPILL OVERS\outputs\pobreza\mujeres\1%\simulacion_2\output_tests.xlsx',spillover_test_119','sp_test_119');</v>
      </c>
      <c r="LZ211">
        <v>119</v>
      </c>
      <c r="MA211" t="str">
        <f>"xlswrite('G:\Mi unidad\1. PROYECTOS TELLO 2022\SCM SPILL OVERS\outputs\pobreza\criminalidad\1%\simulacion_2\output_tests.xlsx',spillover_test_"&amp;LZ211&amp;"','sp_test_"&amp;LZ211&amp;"');"</f>
        <v>xlswrite('G:\Mi unidad\1. PROYECTOS TELLO 2022\SCM SPILL OVERS\outputs\pobreza\criminalidad\1%\simulacion_2\output_tests.xlsx',spillover_test_119','sp_test_119');</v>
      </c>
    </row>
    <row r="212" spans="64:339" x14ac:dyDescent="0.3">
      <c r="BL212">
        <v>125</v>
      </c>
      <c r="BM212" s="1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445</v>
      </c>
      <c r="CV212">
        <v>125</v>
      </c>
      <c r="CW212" t="s">
        <v>446</v>
      </c>
      <c r="DA212">
        <v>125</v>
      </c>
      <c r="DB212" t="s">
        <v>446</v>
      </c>
      <c r="DF212">
        <v>125</v>
      </c>
      <c r="DG212" t="s">
        <v>446</v>
      </c>
      <c r="EA212">
        <v>84</v>
      </c>
      <c r="EB212" s="1" t="str">
        <f>"Y_Ts_"&amp;EA212&amp;" = Y_"&amp;EA212&amp;"(:,T+s);"</f>
        <v>Y_Ts_84 = Y_84(:,T+s);</v>
      </c>
      <c r="HN212">
        <v>78</v>
      </c>
      <c r="HO212" t="str">
        <f>"ub_vec_"&amp;HN212&amp;" = zeros(1,S);"</f>
        <v>ub_vec_78 = zeros(1,S);</v>
      </c>
      <c r="HU212">
        <v>100</v>
      </c>
      <c r="HV212" t="s">
        <v>18</v>
      </c>
      <c r="IB212">
        <v>125</v>
      </c>
      <c r="IC212" t="str">
        <f>"xlswrite('G:\Mi unidad\1. PROYECTOS TELLO 2022\SCM SPILL OVERS\outputs\pobreza\bajo_niv_educ\1%\simulacion_2\output_tests.xlsx',lb_vec_"&amp;IB212&amp;"','lb_vec_"&amp;IB212&amp;"');"</f>
        <v>xlswrite('G:\Mi unidad\1. PROYECTOS TELLO 2022\SCM SPILL OVERS\outputs\pobreza\bajo_niv_educ\1%\simulacion_2\output_tests.xlsx',lb_vec_125','lb_vec_125');</v>
      </c>
      <c r="IP212">
        <v>125</v>
      </c>
      <c r="IQ212" t="str">
        <f>"xlswrite('G:\Mi unidad\1. PROYECTOS TELLO 2022\SCM SPILL OVERS\outputs\pobreza\bajo_ingreso\1%\simulacion_2\output_tests.xlsx',lb_vec_"&amp;IP212&amp;"','lb_vec_"&amp;IP212&amp;"');"</f>
        <v>xlswrite('G:\Mi unidad\1. PROYECTOS TELLO 2022\SCM SPILL OVERS\outputs\pobreza\bajo_ingreso\1%\simulacion_2\output_tests.xlsx',lb_vec_125','lb_vec_125');</v>
      </c>
      <c r="JB212">
        <v>125</v>
      </c>
      <c r="JC212" t="str">
        <f>"xlswrite('G:\Mi unidad\1. PROYECTOS TELLO 2022\SCM SPILL OVERS\outputs\pobreza\densidad\1%\simulacion_2\output_tests.xlsx',lb_vec_"&amp;JB212&amp;"','lb_vec_"&amp;JB212&amp;"');"</f>
        <v>xlswrite('G:\Mi unidad\1. PROYECTOS TELLO 2022\SCM SPILL OVERS\outputs\pobreza\densidad\1%\simulacion_2\output_tests.xlsx',lb_vec_125','lb_vec_125');</v>
      </c>
      <c r="JN212">
        <v>125</v>
      </c>
      <c r="JO212" t="str">
        <f>"xlswrite('G:\Mi unidad\1. PROYECTOS TELLO 2022\SCM SPILL OVERS\outputs\pobreza\densidad_g\1%\simulacion_2\output_tests.xlsx',lb_vec_"&amp;JN212&amp;"','lb_vec_"&amp;JN212&amp;"');"</f>
        <v>xlswrite('G:\Mi unidad\1. PROYECTOS TELLO 2022\SCM SPILL OVERS\outputs\pobreza\densidad_g\1%\simulacion_2\output_tests.xlsx',lb_vec_125','lb_vec_125');</v>
      </c>
      <c r="JZ212">
        <v>125</v>
      </c>
      <c r="KA212" t="str">
        <f>"xlswrite('G:\Mi unidad\1. PROYECTOS TELLO 2022\SCM SPILL OVERS\outputs\pobreza\distancia_centro_salud\1%\simulacion_2\output_tests.xlsx',lb_vec_"&amp;JZ212&amp;"','lb_vec_"&amp;JZ212&amp;"');"</f>
        <v>xlswrite('G:\Mi unidad\1. PROYECTOS TELLO 2022\SCM SPILL OVERS\outputs\pobreza\distancia_centro_salud\1%\simulacion_2\output_tests.xlsx',lb_vec_125','lb_vec_125');</v>
      </c>
      <c r="KM212">
        <v>125</v>
      </c>
      <c r="KN212" t="str">
        <f>"xlswrite('G:\Mi unidad\1. PROYECTOS TELLO 2022\SCM SPILL OVERS\outputs\pobreza\informalidad\1%\simulacion_2\output_tests.xlsx',lb_vec_"&amp;KM212&amp;"','lb_vec_"&amp;KM212&amp;"');"</f>
        <v>xlswrite('G:\Mi unidad\1. PROYECTOS TELLO 2022\SCM SPILL OVERS\outputs\pobreza\informalidad\1%\simulacion_2\output_tests.xlsx',lb_vec_125','lb_vec_125');</v>
      </c>
      <c r="KZ212">
        <v>125</v>
      </c>
      <c r="LA212" t="str">
        <f>"xlswrite('G:\Mi unidad\1. PROYECTOS TELLO 2022\SCM SPILL OVERS\outputs\pobreza\alimentos\1%\simulacion_2\output_tests.xlsx',lb_vec_"&amp;KZ212&amp;"','lb_vec_"&amp;KZ212&amp;"');"</f>
        <v>xlswrite('G:\Mi unidad\1. PROYECTOS TELLO 2022\SCM SPILL OVERS\outputs\pobreza\alimentos\1%\simulacion_2\output_tests.xlsx',lb_vec_125','lb_vec_125');</v>
      </c>
      <c r="LG212">
        <v>125</v>
      </c>
      <c r="LH212" t="str">
        <f>"xlswrite('G:\Mi unidad\1. PROYECTOS TELLO 2022\SCM SPILL OVERS\outputs\pobreza\jefe_hogar\1%\simulacion_2\output_tests.xlsx',lb_vec_"&amp;LG212&amp;"','lb_vec_"&amp;LG212&amp;"');"</f>
        <v>xlswrite('G:\Mi unidad\1. PROYECTOS TELLO 2022\SCM SPILL OVERS\outputs\pobreza\jefe_hogar\1%\simulacion_2\output_tests.xlsx',lb_vec_125','lb_vec_125');</v>
      </c>
      <c r="LN212">
        <v>125</v>
      </c>
      <c r="LO212" t="str">
        <f>"xlswrite('G:\Mi unidad\1. PROYECTOS TELLO 2022\SCM SPILL OVERS\outputs\pobreza\mujeres\1%\simulacion_2\output_tests.xlsx',lb_vec_"&amp;LN212&amp;"','lb_vec_"&amp;LN212&amp;"');"</f>
        <v>xlswrite('G:\Mi unidad\1. PROYECTOS TELLO 2022\SCM SPILL OVERS\outputs\pobreza\mujeres\1%\simulacion_2\output_tests.xlsx',lb_vec_125','lb_vec_125');</v>
      </c>
      <c r="LZ212">
        <v>125</v>
      </c>
      <c r="MA212" t="str">
        <f>"xlswrite('G:\Mi unidad\1. PROYECTOS TELLO 2022\SCM SPILL OVERS\outputs\pobreza\criminalidad\1%\simulacion_2\output_tests.xlsx',lb_vec_"&amp;LZ212&amp;"','lb_vec_"&amp;LZ212&amp;"');"</f>
        <v>xlswrite('G:\Mi unidad\1. PROYECTOS TELLO 2022\SCM SPILL OVERS\outputs\pobreza\criminalidad\1%\simulacion_2\output_tests.xlsx',lb_vec_125','lb_vec_125');</v>
      </c>
    </row>
    <row r="213" spans="64:339" x14ac:dyDescent="0.3">
      <c r="BL213">
        <v>125</v>
      </c>
      <c r="BM213" s="1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443</v>
      </c>
      <c r="CV213">
        <v>125</v>
      </c>
      <c r="CW213" t="s">
        <v>447</v>
      </c>
      <c r="DA213">
        <v>125</v>
      </c>
      <c r="DB213" t="s">
        <v>447</v>
      </c>
      <c r="DF213">
        <v>125</v>
      </c>
      <c r="DG213" t="s">
        <v>447</v>
      </c>
      <c r="EA213">
        <v>84</v>
      </c>
      <c r="EB213" s="1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HN213">
        <v>78</v>
      </c>
      <c r="HO213" t="s">
        <v>35</v>
      </c>
      <c r="HU213">
        <v>104</v>
      </c>
      <c r="HV213" t="str">
        <f>"spillover_test_"&amp;HU213&amp;" = zeros(1,S);"</f>
        <v>spillover_test_104 = zeros(1,S);</v>
      </c>
      <c r="IB213">
        <v>125</v>
      </c>
      <c r="IC213" t="str">
        <f>"xlswrite('G:\Mi unidad\1. PROYECTOS TELLO 2022\SCM SPILL OVERS\outputs\pobreza\bajo_niv_educ\1%\simulacion_2\output_tests.xlsx',ub_vec_"&amp;IB213&amp;"','ub_vec_"&amp;IB213&amp;"');"</f>
        <v>xlswrite('G:\Mi unidad\1. PROYECTOS TELLO 2022\SCM SPILL OVERS\outputs\pobreza\bajo_niv_educ\1%\simulacion_2\output_tests.xlsx',ub_vec_125','ub_vec_125');</v>
      </c>
      <c r="IP213">
        <v>125</v>
      </c>
      <c r="IQ213" t="str">
        <f>"xlswrite('G:\Mi unidad\1. PROYECTOS TELLO 2022\SCM SPILL OVERS\outputs\pobreza\bajo_ingreso\1%\simulacion_2\output_tests.xlsx',ub_vec_"&amp;IP213&amp;"','ub_vec_"&amp;IP213&amp;"');"</f>
        <v>xlswrite('G:\Mi unidad\1. PROYECTOS TELLO 2022\SCM SPILL OVERS\outputs\pobreza\bajo_ingreso\1%\simulacion_2\output_tests.xlsx',ub_vec_125','ub_vec_125');</v>
      </c>
      <c r="JB213">
        <v>125</v>
      </c>
      <c r="JC213" t="str">
        <f>"xlswrite('G:\Mi unidad\1. PROYECTOS TELLO 2022\SCM SPILL OVERS\outputs\pobreza\densidad\1%\simulacion_2\output_tests.xlsx',ub_vec_"&amp;JB213&amp;"','ub_vec_"&amp;JB213&amp;"');"</f>
        <v>xlswrite('G:\Mi unidad\1. PROYECTOS TELLO 2022\SCM SPILL OVERS\outputs\pobreza\densidad\1%\simulacion_2\output_tests.xlsx',ub_vec_125','ub_vec_125');</v>
      </c>
      <c r="JN213">
        <v>125</v>
      </c>
      <c r="JO213" t="str">
        <f>"xlswrite('G:\Mi unidad\1. PROYECTOS TELLO 2022\SCM SPILL OVERS\outputs\pobreza\densidad_g\1%\simulacion_2\output_tests.xlsx',ub_vec_"&amp;JN213&amp;"','ub_vec_"&amp;JN213&amp;"');"</f>
        <v>xlswrite('G:\Mi unidad\1. PROYECTOS TELLO 2022\SCM SPILL OVERS\outputs\pobreza\densidad_g\1%\simulacion_2\output_tests.xlsx',ub_vec_125','ub_vec_125');</v>
      </c>
      <c r="JZ213">
        <v>125</v>
      </c>
      <c r="KA213" t="str">
        <f>"xlswrite('G:\Mi unidad\1. PROYECTOS TELLO 2022\SCM SPILL OVERS\outputs\pobreza\distancia_centro_salud\1%\simulacion_2\output_tests.xlsx',ub_vec_"&amp;JZ213&amp;"','ub_vec_"&amp;JZ213&amp;"');"</f>
        <v>xlswrite('G:\Mi unidad\1. PROYECTOS TELLO 2022\SCM SPILL OVERS\outputs\pobreza\distancia_centro_salud\1%\simulacion_2\output_tests.xlsx',ub_vec_125','ub_vec_125');</v>
      </c>
      <c r="KM213">
        <v>125</v>
      </c>
      <c r="KN213" t="str">
        <f>"xlswrite('G:\Mi unidad\1. PROYECTOS TELLO 2022\SCM SPILL OVERS\outputs\pobreza\informalidad\1%\simulacion_2\output_tests.xlsx',ub_vec_"&amp;KM213&amp;"','ub_vec_"&amp;KM213&amp;"');"</f>
        <v>xlswrite('G:\Mi unidad\1. PROYECTOS TELLO 2022\SCM SPILL OVERS\outputs\pobreza\informalidad\1%\simulacion_2\output_tests.xlsx',ub_vec_125','ub_vec_125');</v>
      </c>
      <c r="KZ213">
        <v>125</v>
      </c>
      <c r="LA213" t="str">
        <f>"xlswrite('G:\Mi unidad\1. PROYECTOS TELLO 2022\SCM SPILL OVERS\outputs\pobreza\alimentos\1%\simulacion_2\output_tests.xlsx',ub_vec_"&amp;KZ213&amp;"','ub_vec_"&amp;KZ213&amp;"');"</f>
        <v>xlswrite('G:\Mi unidad\1. PROYECTOS TELLO 2022\SCM SPILL OVERS\outputs\pobreza\alimentos\1%\simulacion_2\output_tests.xlsx',ub_vec_125','ub_vec_125');</v>
      </c>
      <c r="LG213">
        <v>125</v>
      </c>
      <c r="LH213" t="str">
        <f>"xlswrite('G:\Mi unidad\1. PROYECTOS TELLO 2022\SCM SPILL OVERS\outputs\pobreza\jefe_hogar\1%\simulacion_2\output_tests.xlsx',ub_vec_"&amp;LG213&amp;"','ub_vec_"&amp;LG213&amp;"');"</f>
        <v>xlswrite('G:\Mi unidad\1. PROYECTOS TELLO 2022\SCM SPILL OVERS\outputs\pobreza\jefe_hogar\1%\simulacion_2\output_tests.xlsx',ub_vec_125','ub_vec_125');</v>
      </c>
      <c r="LN213">
        <v>125</v>
      </c>
      <c r="LO213" t="str">
        <f>"xlswrite('G:\Mi unidad\1. PROYECTOS TELLO 2022\SCM SPILL OVERS\outputs\pobreza\mujeres\1%\simulacion_2\output_tests.xlsx',ub_vec_"&amp;LN213&amp;"','ub_vec_"&amp;LN213&amp;"');"</f>
        <v>xlswrite('G:\Mi unidad\1. PROYECTOS TELLO 2022\SCM SPILL OVERS\outputs\pobreza\mujeres\1%\simulacion_2\output_tests.xlsx',ub_vec_125','ub_vec_125');</v>
      </c>
      <c r="LZ213">
        <v>125</v>
      </c>
      <c r="MA213" t="str">
        <f>"xlswrite('G:\Mi unidad\1. PROYECTOS TELLO 2022\SCM SPILL OVERS\outputs\pobreza\criminalidad\1%\simulacion_2\output_tests.xlsx',ub_vec_"&amp;LZ213&amp;"','ub_vec_"&amp;LZ213&amp;"');"</f>
        <v>xlswrite('G:\Mi unidad\1. PROYECTOS TELLO 2022\SCM SPILL OVERS\outputs\pobreza\criminalidad\1%\simulacion_2\output_tests.xlsx',ub_vec_125','ub_vec_125');</v>
      </c>
    </row>
    <row r="214" spans="64:339" x14ac:dyDescent="0.3">
      <c r="BL214">
        <v>125</v>
      </c>
      <c r="BM214" s="1" t="str">
        <f>"A_"&amp;BL212&amp;"(:,ind_"&amp;BL212&amp;" == 0) = [];"</f>
        <v>A_125(:,ind_125 == 0) = [];</v>
      </c>
      <c r="BR214">
        <v>125</v>
      </c>
      <c r="BS214" s="1" t="str">
        <f>"ind_"&amp;BR212&amp;" = xlsread('spillover_bajo_niv_educ_"&amp;BR212&amp;".xlsx')"</f>
        <v>ind_125 = xlsread('spillover_bajo_niv_educ_125.xlsx')</v>
      </c>
      <c r="BX214">
        <v>125</v>
      </c>
      <c r="BY214" s="1" t="str">
        <f>"ind_"&amp;BX212&amp;" = xlsread('spillover_bajo_ingreso_"&amp;BX212&amp;".xlsx')"</f>
        <v>ind_125 = xlsread('spillover_bajo_ingreso_125.xlsx')</v>
      </c>
      <c r="CD214">
        <v>125</v>
      </c>
      <c r="CE214" s="1" t="str">
        <f>"ind_"&amp;CD212&amp;" = xlsread('spillover_densidad_"&amp;CD212&amp;".xlsx')"</f>
        <v>ind_125 = xlsread('spillover_densidad_125.xlsx')</v>
      </c>
      <c r="CJ214">
        <v>125</v>
      </c>
      <c r="CK214" s="1" t="str">
        <f>"ind_"&amp;CJ212&amp;" = xlsread('spillover_tiempo_cs_"&amp;CJ212&amp;".xlsx')"</f>
        <v>ind_125 = xlsread('spillover_tiempo_cs_125.xlsx')</v>
      </c>
      <c r="CQ214">
        <v>125</v>
      </c>
      <c r="CR214" t="s">
        <v>444</v>
      </c>
      <c r="CV214">
        <v>125</v>
      </c>
      <c r="CW214" t="s">
        <v>448</v>
      </c>
      <c r="DA214">
        <v>125</v>
      </c>
      <c r="DB214" t="s">
        <v>449</v>
      </c>
      <c r="DF214">
        <v>125</v>
      </c>
      <c r="DG214" t="s">
        <v>450</v>
      </c>
      <c r="EA214">
        <v>84</v>
      </c>
      <c r="EB214" s="1" t="str">
        <f>"alpha_hat_"&amp;EA214&amp;" = A_"&amp;EA214&amp;"*gamma_hat_"&amp;EA214&amp;";"</f>
        <v>alpha_hat_84 = A_84*gamma_hat_84;</v>
      </c>
      <c r="HN214">
        <v>78</v>
      </c>
      <c r="HO214" t="str">
        <f>"    [p_value_"&amp;HN214&amp; ",lb_"&amp;HN214&amp;",ub_"&amp;HN214&amp;"] = sp_andrews_te(Y_pre_"&amp;HN214&amp;",pobreza_"&amp;HN214&amp;"(:,T+s),A_"&amp;HN214&amp;",C,.05);"</f>
        <v xml:space="preserve">    [p_value_78,lb_78,ub_78] = sp_andrews_te(Y_pre_78,pobreza_78(:,T+s),A_78,C,.05);</v>
      </c>
      <c r="HU214">
        <v>104</v>
      </c>
      <c r="HV214" t="s">
        <v>35</v>
      </c>
      <c r="IB214">
        <v>125</v>
      </c>
      <c r="IC214" t="str">
        <f>"xlswrite('G:\Mi unidad\1. PROYECTOS TELLO 2022\SCM SPILL OVERS\outputs\pobreza\bajo_niv_educ\1%\simulacion_2\output_tests.xlsx',p_value_vec_"&amp;IB214&amp;"','p_value_vec_"&amp;IB214&amp;"');"</f>
        <v>xlswrite('G:\Mi unidad\1. PROYECTOS TELLO 2022\SCM SPILL OVERS\outputs\pobreza\bajo_niv_educ\1%\simulacion_2\output_tests.xlsx',p_value_vec_125','p_value_vec_125');</v>
      </c>
      <c r="IP214">
        <v>125</v>
      </c>
      <c r="IQ214" t="str">
        <f>"xlswrite('G:\Mi unidad\1. PROYECTOS TELLO 2022\SCM SPILL OVERS\outputs\pobreza\bajo_ingreso\1%\simulacion_2\output_tests.xlsx',p_value_vec_"&amp;IP214&amp;"','p_value_vec_"&amp;IP214&amp;"');"</f>
        <v>xlswrite('G:\Mi unidad\1. PROYECTOS TELLO 2022\SCM SPILL OVERS\outputs\pobreza\bajo_ingreso\1%\simulacion_2\output_tests.xlsx',p_value_vec_125','p_value_vec_125');</v>
      </c>
      <c r="JB214">
        <v>125</v>
      </c>
      <c r="JC214" t="str">
        <f>"xlswrite('G:\Mi unidad\1. PROYECTOS TELLO 2022\SCM SPILL OVERS\outputs\pobreza\densidad\1%\simulacion_2\output_tests.xlsx',p_value_vec_"&amp;JB214&amp;"','p_value_vec_"&amp;JB214&amp;"');"</f>
        <v>xlswrite('G:\Mi unidad\1. PROYECTOS TELLO 2022\SCM SPILL OVERS\outputs\pobreza\densidad\1%\simulacion_2\output_tests.xlsx',p_value_vec_125','p_value_vec_125');</v>
      </c>
      <c r="JN214">
        <v>125</v>
      </c>
      <c r="JO214" t="str">
        <f>"xlswrite('G:\Mi unidad\1. PROYECTOS TELLO 2022\SCM SPILL OVERS\outputs\pobreza\densidad_g\1%\simulacion_2\output_tests.xlsx',p_value_vec_"&amp;JN214&amp;"','p_value_vec_"&amp;JN214&amp;"');"</f>
        <v>xlswrite('G:\Mi unidad\1. PROYECTOS TELLO 2022\SCM SPILL OVERS\outputs\pobreza\densidad_g\1%\simulacion_2\output_tests.xlsx',p_value_vec_125','p_value_vec_125');</v>
      </c>
      <c r="JZ214">
        <v>125</v>
      </c>
      <c r="KA214" t="str">
        <f>"xlswrite('G:\Mi unidad\1. PROYECTOS TELLO 2022\SCM SPILL OVERS\outputs\pobreza\distancia_centro_salud\1%\simulacion_2\output_tests.xlsx',p_value_vec_"&amp;JZ214&amp;"','p_value_vec_"&amp;JZ214&amp;"');"</f>
        <v>xlswrite('G:\Mi unidad\1. PROYECTOS TELLO 2022\SCM SPILL OVERS\outputs\pobreza\distancia_centro_salud\1%\simulacion_2\output_tests.xlsx',p_value_vec_125','p_value_vec_125');</v>
      </c>
      <c r="KM214">
        <v>125</v>
      </c>
      <c r="KN214" t="str">
        <f>"xlswrite('G:\Mi unidad\1. PROYECTOS TELLO 2022\SCM SPILL OVERS\outputs\pobreza\informalidad\1%\simulacion_2\output_tests.xlsx',p_value_vec_"&amp;KM214&amp;"','p_value_vec_"&amp;KM214&amp;"');"</f>
        <v>xlswrite('G:\Mi unidad\1. PROYECTOS TELLO 2022\SCM SPILL OVERS\outputs\pobreza\informalidad\1%\simulacion_2\output_tests.xlsx',p_value_vec_125','p_value_vec_125');</v>
      </c>
      <c r="KZ214">
        <v>125</v>
      </c>
      <c r="LA214" t="str">
        <f>"xlswrite('G:\Mi unidad\1. PROYECTOS TELLO 2022\SCM SPILL OVERS\outputs\pobreza\alimentos\1%\simulacion_2\output_tests.xlsx',p_value_vec_"&amp;KZ214&amp;"','p_value_vec_"&amp;KZ214&amp;"');"</f>
        <v>xlswrite('G:\Mi unidad\1. PROYECTOS TELLO 2022\SCM SPILL OVERS\outputs\pobreza\alimentos\1%\simulacion_2\output_tests.xlsx',p_value_vec_125','p_value_vec_125');</v>
      </c>
      <c r="LG214">
        <v>125</v>
      </c>
      <c r="LH214" t="str">
        <f>"xlswrite('G:\Mi unidad\1. PROYECTOS TELLO 2022\SCM SPILL OVERS\outputs\pobreza\jefe_hogar\1%\simulacion_2\output_tests.xlsx',p_value_vec_"&amp;LG214&amp;"','p_value_vec_"&amp;LG214&amp;"');"</f>
        <v>xlswrite('G:\Mi unidad\1. PROYECTOS TELLO 2022\SCM SPILL OVERS\outputs\pobreza\jefe_hogar\1%\simulacion_2\output_tests.xlsx',p_value_vec_125','p_value_vec_125');</v>
      </c>
      <c r="LN214">
        <v>125</v>
      </c>
      <c r="LO214" t="str">
        <f>"xlswrite('G:\Mi unidad\1. PROYECTOS TELLO 2022\SCM SPILL OVERS\outputs\pobreza\mujeres\1%\simulacion_2\output_tests.xlsx',p_value_vec_"&amp;LN214&amp;"','p_value_vec_"&amp;LN214&amp;"');"</f>
        <v>xlswrite('G:\Mi unidad\1. PROYECTOS TELLO 2022\SCM SPILL OVERS\outputs\pobreza\mujeres\1%\simulacion_2\output_tests.xlsx',p_value_vec_125','p_value_vec_125');</v>
      </c>
      <c r="LZ214">
        <v>125</v>
      </c>
      <c r="MA214" t="str">
        <f>"xlswrite('G:\Mi unidad\1. PROYECTOS TELLO 2022\SCM SPILL OVERS\outputs\pobreza\criminalidad\1%\simulacion_2\output_tests.xlsx',p_value_vec_"&amp;LZ214&amp;"','p_value_vec_"&amp;LZ214&amp;"');"</f>
        <v>xlswrite('G:\Mi unidad\1. PROYECTOS TELLO 2022\SCM SPILL OVERS\outputs\pobreza\criminalidad\1%\simulacion_2\output_tests.xlsx',p_value_vec_125','p_value_vec_125');</v>
      </c>
    </row>
    <row r="215" spans="64:339" x14ac:dyDescent="0.3">
      <c r="BL215">
        <v>125</v>
      </c>
      <c r="BR215">
        <v>125</v>
      </c>
      <c r="BS215" s="1" t="str">
        <f>"A_"&amp;BR212&amp;" = eye(N);"</f>
        <v>A_125 = eye(N);</v>
      </c>
      <c r="BX215">
        <v>125</v>
      </c>
      <c r="BY215" s="1" t="str">
        <f>"A_"&amp;BX212&amp;" = eye(N);"</f>
        <v>A_125 = eye(N);</v>
      </c>
      <c r="CD215">
        <v>125</v>
      </c>
      <c r="CE215" s="1" t="str">
        <f>"A_"&amp;CD212&amp;" = eye(N);"</f>
        <v>A_125 = eye(N);</v>
      </c>
      <c r="CJ215">
        <v>125</v>
      </c>
      <c r="CK215" s="1" t="str">
        <f>"A_"&amp;CJ212&amp;" = eye(N);"</f>
        <v>A_125 = eye(N);</v>
      </c>
      <c r="CQ215">
        <v>125</v>
      </c>
      <c r="CR215" t="s">
        <v>446</v>
      </c>
      <c r="CV215">
        <v>125</v>
      </c>
      <c r="CW215" t="s">
        <v>451</v>
      </c>
      <c r="DA215">
        <v>125</v>
      </c>
      <c r="DB215" t="s">
        <v>451</v>
      </c>
      <c r="DF215">
        <v>125</v>
      </c>
      <c r="DG215" t="s">
        <v>451</v>
      </c>
      <c r="EA215">
        <v>84</v>
      </c>
      <c r="EB215" s="1" t="str">
        <f>"alpha1_hat_vec_"&amp;EA215&amp;"(s) = alpha_hat_"&amp;EA215&amp;"(1);"</f>
        <v>alpha1_hat_vec_84(s) = alpha_hat_84(1);</v>
      </c>
      <c r="HN215">
        <v>78</v>
      </c>
      <c r="HO215" t="str">
        <f>"    p_value_vec_"&amp;HN215&amp;"(s) = p_value_"&amp;HN215&amp;";"</f>
        <v xml:space="preserve">    p_value_vec_78(s) = p_value_78;</v>
      </c>
      <c r="HU215">
        <v>104</v>
      </c>
      <c r="HV215" t="s">
        <v>36</v>
      </c>
      <c r="IB215">
        <v>125</v>
      </c>
      <c r="IC215" t="str">
        <f>"xlswrite('G:\Mi unidad\1. PROYECTOS TELLO 2022\SCM SPILL OVERS\outputs\pobreza\bajo_niv_educ\1%\simulacion_2\output_tests.xlsx',alpha1_hat_vec_"&amp;IB215&amp;"','alpha1_hat_vec_"&amp;IB215&amp;"');"</f>
        <v>xlswrite('G:\Mi unidad\1. PROYECTOS TELLO 2022\SCM SPILL OVERS\outputs\pobreza\bajo_niv_educ\1%\simulacion_2\output_tests.xlsx',alpha1_hat_vec_125','alpha1_hat_vec_125');</v>
      </c>
      <c r="IP215">
        <v>125</v>
      </c>
      <c r="IQ215" t="str">
        <f>"xlswrite('G:\Mi unidad\1. PROYECTOS TELLO 2022\SCM SPILL OVERS\outputs\pobreza\bajo_ingreso\1%\simulacion_2\output_tests.xlsx',alpha1_hat_vec_"&amp;IP215&amp;"','alpha1_hat_vec_"&amp;IP215&amp;"');"</f>
        <v>xlswrite('G:\Mi unidad\1. PROYECTOS TELLO 2022\SCM SPILL OVERS\outputs\pobreza\bajo_ingreso\1%\simulacion_2\output_tests.xlsx',alpha1_hat_vec_125','alpha1_hat_vec_125');</v>
      </c>
      <c r="JB215">
        <v>125</v>
      </c>
      <c r="JC215" t="str">
        <f>"xlswrite('G:\Mi unidad\1. PROYECTOS TELLO 2022\SCM SPILL OVERS\outputs\pobreza\densidad\1%\simulacion_2\output_tests.xlsx',alpha1_hat_vec_"&amp;JB215&amp;"','alpha1_hat_vec_"&amp;JB215&amp;"');"</f>
        <v>xlswrite('G:\Mi unidad\1. PROYECTOS TELLO 2022\SCM SPILL OVERS\outputs\pobreza\densidad\1%\simulacion_2\output_tests.xlsx',alpha1_hat_vec_125','alpha1_hat_vec_125');</v>
      </c>
      <c r="JN215">
        <v>125</v>
      </c>
      <c r="JO215" t="str">
        <f>"xlswrite('G:\Mi unidad\1. PROYECTOS TELLO 2022\SCM SPILL OVERS\outputs\pobreza\densidad_g\1%\simulacion_2\output_tests.xlsx',alpha1_hat_vec_"&amp;JN215&amp;"','alpha1_hat_vec_"&amp;JN215&amp;"');"</f>
        <v>xlswrite('G:\Mi unidad\1. PROYECTOS TELLO 2022\SCM SPILL OVERS\outputs\pobreza\densidad_g\1%\simulacion_2\output_tests.xlsx',alpha1_hat_vec_125','alpha1_hat_vec_125');</v>
      </c>
      <c r="JZ215">
        <v>125</v>
      </c>
      <c r="KA215" t="str">
        <f>"xlswrite('G:\Mi unidad\1. PROYECTOS TELLO 2022\SCM SPILL OVERS\outputs\pobreza\distancia_centro_salud\1%\simulacion_2\output_tests.xlsx',alpha1_hat_vec_"&amp;JZ215&amp;"','alpha1_hat_vec_"&amp;JZ215&amp;"');"</f>
        <v>xlswrite('G:\Mi unidad\1. PROYECTOS TELLO 2022\SCM SPILL OVERS\outputs\pobreza\distancia_centro_salud\1%\simulacion_2\output_tests.xlsx',alpha1_hat_vec_125','alpha1_hat_vec_125');</v>
      </c>
      <c r="KM215">
        <v>125</v>
      </c>
      <c r="KN215" t="str">
        <f>"xlswrite('G:\Mi unidad\1. PROYECTOS TELLO 2022\SCM SPILL OVERS\outputs\pobreza\informalidad\1%\simulacion_2\output_tests.xlsx',alpha1_hat_vec_"&amp;KM215&amp;"','alpha1_hat_vec_"&amp;KM215&amp;"');"</f>
        <v>xlswrite('G:\Mi unidad\1. PROYECTOS TELLO 2022\SCM SPILL OVERS\outputs\pobreza\informalidad\1%\simulacion_2\output_tests.xlsx',alpha1_hat_vec_125','alpha1_hat_vec_125');</v>
      </c>
      <c r="KZ215">
        <v>125</v>
      </c>
      <c r="LA215" t="str">
        <f>"xlswrite('G:\Mi unidad\1. PROYECTOS TELLO 2022\SCM SPILL OVERS\outputs\pobreza\alimentos\1%\simulacion_2\output_tests.xlsx',alpha1_hat_vec_"&amp;KZ215&amp;"','alpha1_hat_vec_"&amp;KZ215&amp;"');"</f>
        <v>xlswrite('G:\Mi unidad\1. PROYECTOS TELLO 2022\SCM SPILL OVERS\outputs\pobreza\alimentos\1%\simulacion_2\output_tests.xlsx',alpha1_hat_vec_125','alpha1_hat_vec_125');</v>
      </c>
      <c r="LG215">
        <v>125</v>
      </c>
      <c r="LH215" t="str">
        <f>"xlswrite('G:\Mi unidad\1. PROYECTOS TELLO 2022\SCM SPILL OVERS\outputs\pobreza\jefe_hogar\1%\simulacion_2\output_tests.xlsx',alpha1_hat_vec_"&amp;LG215&amp;"','alpha1_hat_vec_"&amp;LG215&amp;"');"</f>
        <v>xlswrite('G:\Mi unidad\1. PROYECTOS TELLO 2022\SCM SPILL OVERS\outputs\pobreza\jefe_hogar\1%\simulacion_2\output_tests.xlsx',alpha1_hat_vec_125','alpha1_hat_vec_125');</v>
      </c>
      <c r="LN215">
        <v>125</v>
      </c>
      <c r="LO215" t="str">
        <f>"xlswrite('G:\Mi unidad\1. PROYECTOS TELLO 2022\SCM SPILL OVERS\outputs\pobreza\mujeres\1%\simulacion_2\output_tests.xlsx',alpha1_hat_vec_"&amp;LN215&amp;"','alpha1_hat_vec_"&amp;LN215&amp;"');"</f>
        <v>xlswrite('G:\Mi unidad\1. PROYECTOS TELLO 2022\SCM SPILL OVERS\outputs\pobreza\mujeres\1%\simulacion_2\output_tests.xlsx',alpha1_hat_vec_125','alpha1_hat_vec_125');</v>
      </c>
      <c r="LZ215">
        <v>125</v>
      </c>
      <c r="MA215" t="str">
        <f>"xlswrite('G:\Mi unidad\1. PROYECTOS TELLO 2022\SCM SPILL OVERS\outputs\pobreza\criminalidad\1%\simulacion_2\output_tests.xlsx',alpha1_hat_vec_"&amp;LZ215&amp;"','alpha1_hat_vec_"&amp;LZ215&amp;"');"</f>
        <v>xlswrite('G:\Mi unidad\1. PROYECTOS TELLO 2022\SCM SPILL OVERS\outputs\pobreza\criminalidad\1%\simulacion_2\output_tests.xlsx',alpha1_hat_vec_125','alpha1_hat_vec_125');</v>
      </c>
    </row>
    <row r="216" spans="64:339" x14ac:dyDescent="0.3">
      <c r="BL216">
        <v>125</v>
      </c>
      <c r="BR216">
        <v>125</v>
      </c>
      <c r="BS216" s="1" t="str">
        <f>"A_"&amp;BR212&amp;"(:,ind_"&amp;BR212&amp;" == 0) = [];"</f>
        <v>A_125(:,ind_125 == 0) = [];</v>
      </c>
      <c r="BX216">
        <v>125</v>
      </c>
      <c r="BY216" s="1" t="str">
        <f>"A_"&amp;BX212&amp;"(:,ind_"&amp;BX212&amp;" == 0) = [];"</f>
        <v>A_125(:,ind_125 == 0) = [];</v>
      </c>
      <c r="CD216">
        <v>125</v>
      </c>
      <c r="CE216" s="1" t="str">
        <f>"A_"&amp;CD212&amp;"(:,ind_"&amp;CD212&amp;" == 0) = [];"</f>
        <v>A_125(:,ind_125 == 0) = [];</v>
      </c>
      <c r="CJ216">
        <v>125</v>
      </c>
      <c r="CK216" s="1" t="str">
        <f>"A_"&amp;CJ212&amp;"(:,ind_"&amp;CJ212&amp;" == 0) = [];"</f>
        <v>A_125(:,ind_125 == 0) = [];</v>
      </c>
      <c r="CQ216">
        <v>125</v>
      </c>
      <c r="CR216" t="s">
        <v>447</v>
      </c>
      <c r="CV216">
        <v>125</v>
      </c>
      <c r="CW216" t="s">
        <v>452</v>
      </c>
      <c r="DA216">
        <v>125</v>
      </c>
      <c r="DB216" t="s">
        <v>452</v>
      </c>
      <c r="DF216">
        <v>125</v>
      </c>
      <c r="DG216" t="s">
        <v>452</v>
      </c>
      <c r="EA216">
        <v>84</v>
      </c>
      <c r="EB216" s="1" t="str">
        <f>"synthetic_control_sp_"&amp;EA216&amp;"(T+s) = Y_"&amp;EA216&amp;"(1,T+s)-alpha1_hat_vec_"&amp;EA216&amp;"(s);"</f>
        <v>synthetic_control_sp_84(T+s) = Y_84(1,T+s)-alpha1_hat_vec_84(s);</v>
      </c>
      <c r="HN216">
        <v>78</v>
      </c>
      <c r="HO216" t="str">
        <f>"    lb_vec_"&amp;HN216&amp;"(s) = lb_"&amp;HN216&amp;";"</f>
        <v xml:space="preserve">    lb_vec_78(s) = lb_78;</v>
      </c>
      <c r="HU216">
        <v>104</v>
      </c>
      <c r="HV216" t="s">
        <v>37</v>
      </c>
      <c r="IB216">
        <v>125</v>
      </c>
      <c r="IC216" t="str">
        <f>"xlswrite('G:\Mi unidad\1. PROYECTOS TELLO 2022\SCM SPILL OVERS\outputs\pobreza\bajo_niv_educ\1%\simulacion_2\output_tests.xlsx',spillover_test_"&amp;IB216&amp;"','sp_test_"&amp;IB216&amp;"');"</f>
        <v>xlswrite('G:\Mi unidad\1. PROYECTOS TELLO 2022\SCM SPILL OVERS\outputs\pobreza\bajo_niv_educ\1%\simulacion_2\output_tests.xlsx',spillover_test_125','sp_test_125');</v>
      </c>
      <c r="IP216">
        <v>125</v>
      </c>
      <c r="IQ216" t="str">
        <f>"xlswrite('G:\Mi unidad\1. PROYECTOS TELLO 2022\SCM SPILL OVERS\outputs\pobreza\bajo_ingreso\1%\simulacion_2\output_tests.xlsx',spillover_test_"&amp;IP216&amp;"','sp_test_"&amp;IP216&amp;"');"</f>
        <v>xlswrite('G:\Mi unidad\1. PROYECTOS TELLO 2022\SCM SPILL OVERS\outputs\pobreza\bajo_ingreso\1%\simulacion_2\output_tests.xlsx',spillover_test_125','sp_test_125');</v>
      </c>
      <c r="JB216">
        <v>125</v>
      </c>
      <c r="JC216" t="str">
        <f>"xlswrite('G:\Mi unidad\1. PROYECTOS TELLO 2022\SCM SPILL OVERS\outputs\pobreza\densidad\1%\simulacion_2\output_tests.xlsx',spillover_test_"&amp;JB216&amp;"','sp_test_"&amp;JB216&amp;"');"</f>
        <v>xlswrite('G:\Mi unidad\1. PROYECTOS TELLO 2022\SCM SPILL OVERS\outputs\pobreza\densidad\1%\simulacion_2\output_tests.xlsx',spillover_test_125','sp_test_125');</v>
      </c>
      <c r="JN216">
        <v>125</v>
      </c>
      <c r="JO216" t="str">
        <f>"xlswrite('G:\Mi unidad\1. PROYECTOS TELLO 2022\SCM SPILL OVERS\outputs\pobreza\densidad_g\1%\simulacion_2\output_tests.xlsx',spillover_test_"&amp;JN216&amp;"','sp_test_"&amp;JN216&amp;"');"</f>
        <v>xlswrite('G:\Mi unidad\1. PROYECTOS TELLO 2022\SCM SPILL OVERS\outputs\pobreza\densidad_g\1%\simulacion_2\output_tests.xlsx',spillover_test_125','sp_test_125');</v>
      </c>
      <c r="JZ216">
        <v>125</v>
      </c>
      <c r="KA216" t="str">
        <f>"xlswrite('G:\Mi unidad\1. PROYECTOS TELLO 2022\SCM SPILL OVERS\outputs\pobreza\distancia_centro_salud\1%\simulacion_2\output_tests.xlsx',spillover_test_"&amp;JZ216&amp;"','sp_test_"&amp;JZ216&amp;"');"</f>
        <v>xlswrite('G:\Mi unidad\1. PROYECTOS TELLO 2022\SCM SPILL OVERS\outputs\pobreza\distancia_centro_salud\1%\simulacion_2\output_tests.xlsx',spillover_test_125','sp_test_125');</v>
      </c>
      <c r="KM216">
        <v>125</v>
      </c>
      <c r="KN216" t="str">
        <f>"xlswrite('G:\Mi unidad\1. PROYECTOS TELLO 2022\SCM SPILL OVERS\outputs\pobreza\informalidad\1%\simulacion_2\output_tests.xlsx',spillover_test_"&amp;KM216&amp;"','sp_test_"&amp;KM216&amp;"');"</f>
        <v>xlswrite('G:\Mi unidad\1. PROYECTOS TELLO 2022\SCM SPILL OVERS\outputs\pobreza\informalidad\1%\simulacion_2\output_tests.xlsx',spillover_test_125','sp_test_125');</v>
      </c>
      <c r="KZ216">
        <v>125</v>
      </c>
      <c r="LA216" t="str">
        <f>"xlswrite('G:\Mi unidad\1. PROYECTOS TELLO 2022\SCM SPILL OVERS\outputs\pobreza\alimentos\1%\simulacion_2\output_tests.xlsx',spillover_test_"&amp;KZ216&amp;"','sp_test_"&amp;KZ216&amp;"');"</f>
        <v>xlswrite('G:\Mi unidad\1. PROYECTOS TELLO 2022\SCM SPILL OVERS\outputs\pobreza\alimentos\1%\simulacion_2\output_tests.xlsx',spillover_test_125','sp_test_125');</v>
      </c>
      <c r="LG216">
        <v>125</v>
      </c>
      <c r="LH216" t="str">
        <f>"xlswrite('G:\Mi unidad\1. PROYECTOS TELLO 2022\SCM SPILL OVERS\outputs\pobreza\jefe_hogar\1%\simulacion_2\output_tests.xlsx',spillover_test_"&amp;LG216&amp;"','sp_test_"&amp;LG216&amp;"');"</f>
        <v>xlswrite('G:\Mi unidad\1. PROYECTOS TELLO 2022\SCM SPILL OVERS\outputs\pobreza\jefe_hogar\1%\simulacion_2\output_tests.xlsx',spillover_test_125','sp_test_125');</v>
      </c>
      <c r="LN216">
        <v>125</v>
      </c>
      <c r="LO216" t="str">
        <f>"xlswrite('G:\Mi unidad\1. PROYECTOS TELLO 2022\SCM SPILL OVERS\outputs\pobreza\mujeres\1%\simulacion_2\output_tests.xlsx',spillover_test_"&amp;LN216&amp;"','sp_test_"&amp;LN216&amp;"');"</f>
        <v>xlswrite('G:\Mi unidad\1. PROYECTOS TELLO 2022\SCM SPILL OVERS\outputs\pobreza\mujeres\1%\simulacion_2\output_tests.xlsx',spillover_test_125','sp_test_125');</v>
      </c>
      <c r="LZ216">
        <v>125</v>
      </c>
      <c r="MA216" t="str">
        <f>"xlswrite('G:\Mi unidad\1. PROYECTOS TELLO 2022\SCM SPILL OVERS\outputs\pobreza\criminalidad\1%\simulacion_2\output_tests.xlsx',spillover_test_"&amp;LZ216&amp;"','sp_test_"&amp;LZ216&amp;"');"</f>
        <v>xlswrite('G:\Mi unidad\1. PROYECTOS TELLO 2022\SCM SPILL OVERS\outputs\pobreza\criminalidad\1%\simulacion_2\output_tests.xlsx',spillover_test_125','sp_test_125');</v>
      </c>
    </row>
    <row r="217" spans="64:339" x14ac:dyDescent="0.3">
      <c r="BL217">
        <v>129</v>
      </c>
      <c r="BM217" s="1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453</v>
      </c>
      <c r="CV217">
        <v>129</v>
      </c>
      <c r="CW217" t="s">
        <v>454</v>
      </c>
      <c r="DA217">
        <v>129</v>
      </c>
      <c r="DB217" t="s">
        <v>454</v>
      </c>
      <c r="DF217">
        <v>129</v>
      </c>
      <c r="DG217" t="s">
        <v>454</v>
      </c>
      <c r="EA217">
        <v>84</v>
      </c>
      <c r="EB217" s="3" t="s">
        <v>18</v>
      </c>
      <c r="HN217">
        <v>78</v>
      </c>
      <c r="HO217" t="str">
        <f>"    ub_vec_"&amp;HN217&amp;"(s) = ub_"&amp;HN216&amp;";"</f>
        <v xml:space="preserve">    ub_vec_78(s) = ub_78;</v>
      </c>
      <c r="HU217">
        <v>104</v>
      </c>
      <c r="HV217" t="str">
        <f>"    spillover_test_"&amp;HU217&amp;"(s) = sp_andrews(Y_pre_"&amp;HU217&amp;",pobreza_"&amp;HU217&amp;"(:,T+s),A_"&amp;HU217&amp;",C,d,alpha_sig);"</f>
        <v xml:space="preserve">    spillover_test_104(s) = sp_andrews(Y_pre_104,pobreza_104(:,T+s),A_104,C,d,alpha_sig);</v>
      </c>
      <c r="IB217">
        <v>129</v>
      </c>
      <c r="IC217" t="str">
        <f>"xlswrite('G:\Mi unidad\1. PROYECTOS TELLO 2022\SCM SPILL OVERS\outputs\pobreza\bajo_niv_educ\1%\simulacion_2\output_tests.xlsx',lb_vec_"&amp;IB217&amp;"','lb_vec_"&amp;IB217&amp;"');"</f>
        <v>xlswrite('G:\Mi unidad\1. PROYECTOS TELLO 2022\SCM SPILL OVERS\outputs\pobreza\bajo_niv_educ\1%\simulacion_2\output_tests.xlsx',lb_vec_129','lb_vec_129');</v>
      </c>
      <c r="IP217">
        <v>129</v>
      </c>
      <c r="IQ217" t="str">
        <f>"xlswrite('G:\Mi unidad\1. PROYECTOS TELLO 2022\SCM SPILL OVERS\outputs\pobreza\bajo_ingreso\1%\simulacion_2\output_tests.xlsx',lb_vec_"&amp;IP217&amp;"','lb_vec_"&amp;IP217&amp;"');"</f>
        <v>xlswrite('G:\Mi unidad\1. PROYECTOS TELLO 2022\SCM SPILL OVERS\outputs\pobreza\bajo_ingreso\1%\simulacion_2\output_tests.xlsx',lb_vec_129','lb_vec_129');</v>
      </c>
      <c r="JB217">
        <v>129</v>
      </c>
      <c r="JC217" t="str">
        <f>"xlswrite('G:\Mi unidad\1. PROYECTOS TELLO 2022\SCM SPILL OVERS\outputs\pobreza\densidad\1%\simulacion_2\output_tests.xlsx',lb_vec_"&amp;JB217&amp;"','lb_vec_"&amp;JB217&amp;"');"</f>
        <v>xlswrite('G:\Mi unidad\1. PROYECTOS TELLO 2022\SCM SPILL OVERS\outputs\pobreza\densidad\1%\simulacion_2\output_tests.xlsx',lb_vec_129','lb_vec_129');</v>
      </c>
      <c r="JN217">
        <v>129</v>
      </c>
      <c r="JO217" t="str">
        <f>"xlswrite('G:\Mi unidad\1. PROYECTOS TELLO 2022\SCM SPILL OVERS\outputs\pobreza\densidad_g\1%\simulacion_2\output_tests.xlsx',lb_vec_"&amp;JN217&amp;"','lb_vec_"&amp;JN217&amp;"');"</f>
        <v>xlswrite('G:\Mi unidad\1. PROYECTOS TELLO 2022\SCM SPILL OVERS\outputs\pobreza\densidad_g\1%\simulacion_2\output_tests.xlsx',lb_vec_129','lb_vec_129');</v>
      </c>
      <c r="JZ217">
        <v>129</v>
      </c>
      <c r="KA217" t="str">
        <f>"xlswrite('G:\Mi unidad\1. PROYECTOS TELLO 2022\SCM SPILL OVERS\outputs\pobreza\distancia_centro_salud\1%\simulacion_2\output_tests.xlsx',lb_vec_"&amp;JZ217&amp;"','lb_vec_"&amp;JZ217&amp;"');"</f>
        <v>xlswrite('G:\Mi unidad\1. PROYECTOS TELLO 2022\SCM SPILL OVERS\outputs\pobreza\distancia_centro_salud\1%\simulacion_2\output_tests.xlsx',lb_vec_129','lb_vec_129');</v>
      </c>
      <c r="KM217">
        <v>129</v>
      </c>
      <c r="KN217" t="str">
        <f>"xlswrite('G:\Mi unidad\1. PROYECTOS TELLO 2022\SCM SPILL OVERS\outputs\pobreza\informalidad\1%\simulacion_2\output_tests.xlsx',lb_vec_"&amp;KM217&amp;"','lb_vec_"&amp;KM217&amp;"');"</f>
        <v>xlswrite('G:\Mi unidad\1. PROYECTOS TELLO 2022\SCM SPILL OVERS\outputs\pobreza\informalidad\1%\simulacion_2\output_tests.xlsx',lb_vec_129','lb_vec_129');</v>
      </c>
      <c r="KZ217">
        <v>129</v>
      </c>
      <c r="LA217" t="str">
        <f>"xlswrite('G:\Mi unidad\1. PROYECTOS TELLO 2022\SCM SPILL OVERS\outputs\pobreza\alimentos\1%\simulacion_2\output_tests.xlsx',lb_vec_"&amp;KZ217&amp;"','lb_vec_"&amp;KZ217&amp;"');"</f>
        <v>xlswrite('G:\Mi unidad\1. PROYECTOS TELLO 2022\SCM SPILL OVERS\outputs\pobreza\alimentos\1%\simulacion_2\output_tests.xlsx',lb_vec_129','lb_vec_129');</v>
      </c>
      <c r="LG217">
        <v>129</v>
      </c>
      <c r="LH217" t="str">
        <f>"xlswrite('G:\Mi unidad\1. PROYECTOS TELLO 2022\SCM SPILL OVERS\outputs\pobreza\jefe_hogar\1%\simulacion_2\output_tests.xlsx',lb_vec_"&amp;LG217&amp;"','lb_vec_"&amp;LG217&amp;"');"</f>
        <v>xlswrite('G:\Mi unidad\1. PROYECTOS TELLO 2022\SCM SPILL OVERS\outputs\pobreza\jefe_hogar\1%\simulacion_2\output_tests.xlsx',lb_vec_129','lb_vec_129');</v>
      </c>
      <c r="LN217">
        <v>129</v>
      </c>
      <c r="LO217" t="str">
        <f>"xlswrite('G:\Mi unidad\1. PROYECTOS TELLO 2022\SCM SPILL OVERS\outputs\pobreza\mujeres\1%\simulacion_2\output_tests.xlsx',lb_vec_"&amp;LN217&amp;"','lb_vec_"&amp;LN217&amp;"');"</f>
        <v>xlswrite('G:\Mi unidad\1. PROYECTOS TELLO 2022\SCM SPILL OVERS\outputs\pobreza\mujeres\1%\simulacion_2\output_tests.xlsx',lb_vec_129','lb_vec_129');</v>
      </c>
      <c r="LZ217">
        <v>129</v>
      </c>
      <c r="MA217" t="str">
        <f>"xlswrite('G:\Mi unidad\1. PROYECTOS TELLO 2022\SCM SPILL OVERS\outputs\pobreza\criminalidad\1%\simulacion_2\output_tests.xlsx',lb_vec_"&amp;LZ217&amp;"','lb_vec_"&amp;LZ217&amp;"');"</f>
        <v>xlswrite('G:\Mi unidad\1. PROYECTOS TELLO 2022\SCM SPILL OVERS\outputs\pobreza\criminalidad\1%\simulacion_2\output_tests.xlsx',lb_vec_129','lb_vec_129');</v>
      </c>
    </row>
    <row r="218" spans="64:339" x14ac:dyDescent="0.3">
      <c r="BL218">
        <v>129</v>
      </c>
      <c r="BM218" s="1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451</v>
      </c>
      <c r="CV218">
        <v>129</v>
      </c>
      <c r="CW218" t="s">
        <v>455</v>
      </c>
      <c r="DA218">
        <v>129</v>
      </c>
      <c r="DB218" t="s">
        <v>455</v>
      </c>
      <c r="DF218">
        <v>129</v>
      </c>
      <c r="DG218" t="s">
        <v>455</v>
      </c>
      <c r="EA218">
        <v>86</v>
      </c>
      <c r="EB218" s="3" t="str">
        <f>"%PROVINCIA "&amp;EA218</f>
        <v>%PROVINCIA 86</v>
      </c>
      <c r="HN218">
        <v>78</v>
      </c>
      <c r="HO218" t="s">
        <v>18</v>
      </c>
      <c r="HU218">
        <v>104</v>
      </c>
      <c r="HV218" t="s">
        <v>18</v>
      </c>
      <c r="IB218">
        <v>129</v>
      </c>
      <c r="IC218" t="str">
        <f>"xlswrite('G:\Mi unidad\1. PROYECTOS TELLO 2022\SCM SPILL OVERS\outputs\pobreza\bajo_niv_educ\1%\simulacion_2\output_tests.xlsx',ub_vec_"&amp;IB218&amp;"','ub_vec_"&amp;IB218&amp;"');"</f>
        <v>xlswrite('G:\Mi unidad\1. PROYECTOS TELLO 2022\SCM SPILL OVERS\outputs\pobreza\bajo_niv_educ\1%\simulacion_2\output_tests.xlsx',ub_vec_129','ub_vec_129');</v>
      </c>
      <c r="IP218">
        <v>129</v>
      </c>
      <c r="IQ218" t="str">
        <f>"xlswrite('G:\Mi unidad\1. PROYECTOS TELLO 2022\SCM SPILL OVERS\outputs\pobreza\bajo_ingreso\1%\simulacion_2\output_tests.xlsx',ub_vec_"&amp;IP218&amp;"','ub_vec_"&amp;IP218&amp;"');"</f>
        <v>xlswrite('G:\Mi unidad\1. PROYECTOS TELLO 2022\SCM SPILL OVERS\outputs\pobreza\bajo_ingreso\1%\simulacion_2\output_tests.xlsx',ub_vec_129','ub_vec_129');</v>
      </c>
      <c r="JB218">
        <v>129</v>
      </c>
      <c r="JC218" t="str">
        <f>"xlswrite('G:\Mi unidad\1. PROYECTOS TELLO 2022\SCM SPILL OVERS\outputs\pobreza\densidad\1%\simulacion_2\output_tests.xlsx',ub_vec_"&amp;JB218&amp;"','ub_vec_"&amp;JB218&amp;"');"</f>
        <v>xlswrite('G:\Mi unidad\1. PROYECTOS TELLO 2022\SCM SPILL OVERS\outputs\pobreza\densidad\1%\simulacion_2\output_tests.xlsx',ub_vec_129','ub_vec_129');</v>
      </c>
      <c r="JN218">
        <v>129</v>
      </c>
      <c r="JO218" t="str">
        <f>"xlswrite('G:\Mi unidad\1. PROYECTOS TELLO 2022\SCM SPILL OVERS\outputs\pobreza\densidad_g\1%\simulacion_2\output_tests.xlsx',ub_vec_"&amp;JN218&amp;"','ub_vec_"&amp;JN218&amp;"');"</f>
        <v>xlswrite('G:\Mi unidad\1. PROYECTOS TELLO 2022\SCM SPILL OVERS\outputs\pobreza\densidad_g\1%\simulacion_2\output_tests.xlsx',ub_vec_129','ub_vec_129');</v>
      </c>
      <c r="JZ218">
        <v>129</v>
      </c>
      <c r="KA218" t="str">
        <f>"xlswrite('G:\Mi unidad\1. PROYECTOS TELLO 2022\SCM SPILL OVERS\outputs\pobreza\distancia_centro_salud\1%\simulacion_2\output_tests.xlsx',ub_vec_"&amp;JZ218&amp;"','ub_vec_"&amp;JZ218&amp;"');"</f>
        <v>xlswrite('G:\Mi unidad\1. PROYECTOS TELLO 2022\SCM SPILL OVERS\outputs\pobreza\distancia_centro_salud\1%\simulacion_2\output_tests.xlsx',ub_vec_129','ub_vec_129');</v>
      </c>
      <c r="KM218">
        <v>129</v>
      </c>
      <c r="KN218" t="str">
        <f>"xlswrite('G:\Mi unidad\1. PROYECTOS TELLO 2022\SCM SPILL OVERS\outputs\pobreza\informalidad\1%\simulacion_2\output_tests.xlsx',ub_vec_"&amp;KM218&amp;"','ub_vec_"&amp;KM218&amp;"');"</f>
        <v>xlswrite('G:\Mi unidad\1. PROYECTOS TELLO 2022\SCM SPILL OVERS\outputs\pobreza\informalidad\1%\simulacion_2\output_tests.xlsx',ub_vec_129','ub_vec_129');</v>
      </c>
      <c r="KZ218">
        <v>129</v>
      </c>
      <c r="LA218" t="str">
        <f>"xlswrite('G:\Mi unidad\1. PROYECTOS TELLO 2022\SCM SPILL OVERS\outputs\pobreza\alimentos\1%\simulacion_2\output_tests.xlsx',ub_vec_"&amp;KZ218&amp;"','ub_vec_"&amp;KZ218&amp;"');"</f>
        <v>xlswrite('G:\Mi unidad\1. PROYECTOS TELLO 2022\SCM SPILL OVERS\outputs\pobreza\alimentos\1%\simulacion_2\output_tests.xlsx',ub_vec_129','ub_vec_129');</v>
      </c>
      <c r="LG218">
        <v>129</v>
      </c>
      <c r="LH218" t="str">
        <f>"xlswrite('G:\Mi unidad\1. PROYECTOS TELLO 2022\SCM SPILL OVERS\outputs\pobreza\jefe_hogar\1%\simulacion_2\output_tests.xlsx',ub_vec_"&amp;LG218&amp;"','ub_vec_"&amp;LG218&amp;"');"</f>
        <v>xlswrite('G:\Mi unidad\1. PROYECTOS TELLO 2022\SCM SPILL OVERS\outputs\pobreza\jefe_hogar\1%\simulacion_2\output_tests.xlsx',ub_vec_129','ub_vec_129');</v>
      </c>
      <c r="LN218">
        <v>129</v>
      </c>
      <c r="LO218" t="str">
        <f>"xlswrite('G:\Mi unidad\1. PROYECTOS TELLO 2022\SCM SPILL OVERS\outputs\pobreza\mujeres\1%\simulacion_2\output_tests.xlsx',ub_vec_"&amp;LN218&amp;"','ub_vec_"&amp;LN218&amp;"');"</f>
        <v>xlswrite('G:\Mi unidad\1. PROYECTOS TELLO 2022\SCM SPILL OVERS\outputs\pobreza\mujeres\1%\simulacion_2\output_tests.xlsx',ub_vec_129','ub_vec_129');</v>
      </c>
      <c r="LZ218">
        <v>129</v>
      </c>
      <c r="MA218" t="str">
        <f>"xlswrite('G:\Mi unidad\1. PROYECTOS TELLO 2022\SCM SPILL OVERS\outputs\pobreza\criminalidad\1%\simulacion_2\output_tests.xlsx',ub_vec_"&amp;LZ218&amp;"','ub_vec_"&amp;LZ218&amp;"');"</f>
        <v>xlswrite('G:\Mi unidad\1. PROYECTOS TELLO 2022\SCM SPILL OVERS\outputs\pobreza\criminalidad\1%\simulacion_2\output_tests.xlsx',ub_vec_129','ub_vec_129');</v>
      </c>
    </row>
    <row r="219" spans="64:339" x14ac:dyDescent="0.3">
      <c r="BL219">
        <v>129</v>
      </c>
      <c r="BM219" s="1" t="str">
        <f>"A_"&amp;BL217&amp;"(:,ind_"&amp;BL217&amp;" == 0) = [];"</f>
        <v>A_129(:,ind_129 == 0) = [];</v>
      </c>
      <c r="BR219">
        <v>129</v>
      </c>
      <c r="BS219" s="1" t="str">
        <f>"ind_"&amp;BR217&amp;" = xlsread('spillover_bajo_niv_educ_"&amp;BR217&amp;".xlsx')"</f>
        <v>ind_129 = xlsread('spillover_bajo_niv_educ_129.xlsx')</v>
      </c>
      <c r="BX219">
        <v>129</v>
      </c>
      <c r="BY219" s="1" t="str">
        <f>"ind_"&amp;BX217&amp;" = xlsread('spillover_bajo_ingreso_"&amp;BX217&amp;".xlsx')"</f>
        <v>ind_129 = xlsread('spillover_bajo_ingreso_129.xlsx')</v>
      </c>
      <c r="CD219">
        <v>129</v>
      </c>
      <c r="CE219" s="1" t="str">
        <f>"ind_"&amp;CD217&amp;" = xlsread('spillover_densidad_"&amp;CD217&amp;".xlsx')"</f>
        <v>ind_129 = xlsread('spillover_densidad_129.xlsx')</v>
      </c>
      <c r="CJ219">
        <v>129</v>
      </c>
      <c r="CK219" s="1" t="str">
        <f>"ind_"&amp;CJ217&amp;" = xlsread('spillover_tiempo_cs_"&amp;CJ217&amp;".xlsx')"</f>
        <v>ind_129 = xlsread('spillover_tiempo_cs_129.xlsx')</v>
      </c>
      <c r="CQ219">
        <v>129</v>
      </c>
      <c r="CR219" t="s">
        <v>452</v>
      </c>
      <c r="CV219">
        <v>129</v>
      </c>
      <c r="CW219" t="s">
        <v>456</v>
      </c>
      <c r="DA219">
        <v>129</v>
      </c>
      <c r="DB219" t="s">
        <v>457</v>
      </c>
      <c r="DF219">
        <v>129</v>
      </c>
      <c r="DG219" t="s">
        <v>458</v>
      </c>
      <c r="EA219">
        <v>86</v>
      </c>
      <c r="EB219" s="3" t="s">
        <v>17</v>
      </c>
      <c r="HN219">
        <v>79</v>
      </c>
      <c r="HO219" t="str">
        <f>"p_value_vec_"&amp;HN219&amp;" = zeros(1,S);"</f>
        <v>p_value_vec_79 = zeros(1,S);</v>
      </c>
      <c r="HU219">
        <v>105</v>
      </c>
      <c r="HV219" t="str">
        <f>"spillover_test_"&amp;HU219&amp;" = zeros(1,S);"</f>
        <v>spillover_test_105 = zeros(1,S);</v>
      </c>
      <c r="IB219">
        <v>129</v>
      </c>
      <c r="IC219" t="str">
        <f>"xlswrite('G:\Mi unidad\1. PROYECTOS TELLO 2022\SCM SPILL OVERS\outputs\pobreza\bajo_niv_educ\1%\simulacion_2\output_tests.xlsx',p_value_vec_"&amp;IB219&amp;"','p_value_vec_"&amp;IB219&amp;"');"</f>
        <v>xlswrite('G:\Mi unidad\1. PROYECTOS TELLO 2022\SCM SPILL OVERS\outputs\pobreza\bajo_niv_educ\1%\simulacion_2\output_tests.xlsx',p_value_vec_129','p_value_vec_129');</v>
      </c>
      <c r="IP219">
        <v>129</v>
      </c>
      <c r="IQ219" t="str">
        <f>"xlswrite('G:\Mi unidad\1. PROYECTOS TELLO 2022\SCM SPILL OVERS\outputs\pobreza\bajo_ingreso\1%\simulacion_2\output_tests.xlsx',p_value_vec_"&amp;IP219&amp;"','p_value_vec_"&amp;IP219&amp;"');"</f>
        <v>xlswrite('G:\Mi unidad\1. PROYECTOS TELLO 2022\SCM SPILL OVERS\outputs\pobreza\bajo_ingreso\1%\simulacion_2\output_tests.xlsx',p_value_vec_129','p_value_vec_129');</v>
      </c>
      <c r="JB219">
        <v>129</v>
      </c>
      <c r="JC219" t="str">
        <f>"xlswrite('G:\Mi unidad\1. PROYECTOS TELLO 2022\SCM SPILL OVERS\outputs\pobreza\densidad\1%\simulacion_2\output_tests.xlsx',p_value_vec_"&amp;JB219&amp;"','p_value_vec_"&amp;JB219&amp;"');"</f>
        <v>xlswrite('G:\Mi unidad\1. PROYECTOS TELLO 2022\SCM SPILL OVERS\outputs\pobreza\densidad\1%\simulacion_2\output_tests.xlsx',p_value_vec_129','p_value_vec_129');</v>
      </c>
      <c r="JN219">
        <v>129</v>
      </c>
      <c r="JO219" t="str">
        <f>"xlswrite('G:\Mi unidad\1. PROYECTOS TELLO 2022\SCM SPILL OVERS\outputs\pobreza\densidad_g\1%\simulacion_2\output_tests.xlsx',p_value_vec_"&amp;JN219&amp;"','p_value_vec_"&amp;JN219&amp;"');"</f>
        <v>xlswrite('G:\Mi unidad\1. PROYECTOS TELLO 2022\SCM SPILL OVERS\outputs\pobreza\densidad_g\1%\simulacion_2\output_tests.xlsx',p_value_vec_129','p_value_vec_129');</v>
      </c>
      <c r="JZ219">
        <v>129</v>
      </c>
      <c r="KA219" t="str">
        <f>"xlswrite('G:\Mi unidad\1. PROYECTOS TELLO 2022\SCM SPILL OVERS\outputs\pobreza\distancia_centro_salud\1%\simulacion_2\output_tests.xlsx',p_value_vec_"&amp;JZ219&amp;"','p_value_vec_"&amp;JZ219&amp;"');"</f>
        <v>xlswrite('G:\Mi unidad\1. PROYECTOS TELLO 2022\SCM SPILL OVERS\outputs\pobreza\distancia_centro_salud\1%\simulacion_2\output_tests.xlsx',p_value_vec_129','p_value_vec_129');</v>
      </c>
      <c r="KM219">
        <v>129</v>
      </c>
      <c r="KN219" t="str">
        <f>"xlswrite('G:\Mi unidad\1. PROYECTOS TELLO 2022\SCM SPILL OVERS\outputs\pobreza\informalidad\1%\simulacion_2\output_tests.xlsx',p_value_vec_"&amp;KM219&amp;"','p_value_vec_"&amp;KM219&amp;"');"</f>
        <v>xlswrite('G:\Mi unidad\1. PROYECTOS TELLO 2022\SCM SPILL OVERS\outputs\pobreza\informalidad\1%\simulacion_2\output_tests.xlsx',p_value_vec_129','p_value_vec_129');</v>
      </c>
      <c r="KZ219">
        <v>129</v>
      </c>
      <c r="LA219" t="str">
        <f>"xlswrite('G:\Mi unidad\1. PROYECTOS TELLO 2022\SCM SPILL OVERS\outputs\pobreza\alimentos\1%\simulacion_2\output_tests.xlsx',p_value_vec_"&amp;KZ219&amp;"','p_value_vec_"&amp;KZ219&amp;"');"</f>
        <v>xlswrite('G:\Mi unidad\1. PROYECTOS TELLO 2022\SCM SPILL OVERS\outputs\pobreza\alimentos\1%\simulacion_2\output_tests.xlsx',p_value_vec_129','p_value_vec_129');</v>
      </c>
      <c r="LG219">
        <v>129</v>
      </c>
      <c r="LH219" t="str">
        <f>"xlswrite('G:\Mi unidad\1. PROYECTOS TELLO 2022\SCM SPILL OVERS\outputs\pobreza\jefe_hogar\1%\simulacion_2\output_tests.xlsx',p_value_vec_"&amp;LG219&amp;"','p_value_vec_"&amp;LG219&amp;"');"</f>
        <v>xlswrite('G:\Mi unidad\1. PROYECTOS TELLO 2022\SCM SPILL OVERS\outputs\pobreza\jefe_hogar\1%\simulacion_2\output_tests.xlsx',p_value_vec_129','p_value_vec_129');</v>
      </c>
      <c r="LN219">
        <v>129</v>
      </c>
      <c r="LO219" t="str">
        <f>"xlswrite('G:\Mi unidad\1. PROYECTOS TELLO 2022\SCM SPILL OVERS\outputs\pobreza\mujeres\1%\simulacion_2\output_tests.xlsx',p_value_vec_"&amp;LN219&amp;"','p_value_vec_"&amp;LN219&amp;"');"</f>
        <v>xlswrite('G:\Mi unidad\1. PROYECTOS TELLO 2022\SCM SPILL OVERS\outputs\pobreza\mujeres\1%\simulacion_2\output_tests.xlsx',p_value_vec_129','p_value_vec_129');</v>
      </c>
      <c r="LZ219">
        <v>129</v>
      </c>
      <c r="MA219" t="str">
        <f>"xlswrite('G:\Mi unidad\1. PROYECTOS TELLO 2022\SCM SPILL OVERS\outputs\pobreza\criminalidad\1%\simulacion_2\output_tests.xlsx',p_value_vec_"&amp;LZ219&amp;"','p_value_vec_"&amp;LZ219&amp;"');"</f>
        <v>xlswrite('G:\Mi unidad\1. PROYECTOS TELLO 2022\SCM SPILL OVERS\outputs\pobreza\criminalidad\1%\simulacion_2\output_tests.xlsx',p_value_vec_129','p_value_vec_129');</v>
      </c>
    </row>
    <row r="220" spans="64:339" x14ac:dyDescent="0.3">
      <c r="BL220">
        <v>129</v>
      </c>
      <c r="BR220">
        <v>129</v>
      </c>
      <c r="BS220" s="1" t="str">
        <f>"A_"&amp;BR217&amp;" = eye(N);"</f>
        <v>A_129 = eye(N);</v>
      </c>
      <c r="BX220">
        <v>129</v>
      </c>
      <c r="BY220" s="1" t="str">
        <f>"A_"&amp;BX217&amp;" = eye(N);"</f>
        <v>A_129 = eye(N);</v>
      </c>
      <c r="CD220">
        <v>129</v>
      </c>
      <c r="CE220" s="1" t="str">
        <f>"A_"&amp;CD217&amp;" = eye(N);"</f>
        <v>A_129 = eye(N);</v>
      </c>
      <c r="CJ220">
        <v>129</v>
      </c>
      <c r="CK220" s="1" t="str">
        <f>"A_"&amp;CJ217&amp;" = eye(N);"</f>
        <v>A_129 = eye(N);</v>
      </c>
      <c r="CQ220">
        <v>129</v>
      </c>
      <c r="CR220" t="s">
        <v>454</v>
      </c>
      <c r="CV220">
        <v>129</v>
      </c>
      <c r="CW220" t="s">
        <v>459</v>
      </c>
      <c r="DA220">
        <v>129</v>
      </c>
      <c r="DB220" t="s">
        <v>459</v>
      </c>
      <c r="DF220">
        <v>129</v>
      </c>
      <c r="DG220" t="s">
        <v>459</v>
      </c>
      <c r="EA220">
        <v>86</v>
      </c>
      <c r="EB220" s="1" t="str">
        <f>"Y_Ts_"&amp;EA220&amp;" = Y_"&amp;EA220&amp;"(:,T+s);"</f>
        <v>Y_Ts_86 = Y_86(:,T+s);</v>
      </c>
      <c r="HN220">
        <v>79</v>
      </c>
      <c r="HO220" t="str">
        <f>"lb_vec_"&amp;HN220&amp;" = zeros(1,S);"</f>
        <v>lb_vec_79 = zeros(1,S);</v>
      </c>
      <c r="HU220">
        <v>105</v>
      </c>
      <c r="HV220" t="s">
        <v>35</v>
      </c>
      <c r="IB220">
        <v>129</v>
      </c>
      <c r="IC220" t="str">
        <f>"xlswrite('G:\Mi unidad\1. PROYECTOS TELLO 2022\SCM SPILL OVERS\outputs\pobreza\bajo_niv_educ\1%\simulacion_2\output_tests.xlsx',alpha1_hat_vec_"&amp;IB220&amp;"','alpha1_hat_vec_"&amp;IB220&amp;"');"</f>
        <v>xlswrite('G:\Mi unidad\1. PROYECTOS TELLO 2022\SCM SPILL OVERS\outputs\pobreza\bajo_niv_educ\1%\simulacion_2\output_tests.xlsx',alpha1_hat_vec_129','alpha1_hat_vec_129');</v>
      </c>
      <c r="IP220">
        <v>129</v>
      </c>
      <c r="IQ220" t="str">
        <f>"xlswrite('G:\Mi unidad\1. PROYECTOS TELLO 2022\SCM SPILL OVERS\outputs\pobreza\bajo_ingreso\1%\simulacion_2\output_tests.xlsx',alpha1_hat_vec_"&amp;IP220&amp;"','alpha1_hat_vec_"&amp;IP220&amp;"');"</f>
        <v>xlswrite('G:\Mi unidad\1. PROYECTOS TELLO 2022\SCM SPILL OVERS\outputs\pobreza\bajo_ingreso\1%\simulacion_2\output_tests.xlsx',alpha1_hat_vec_129','alpha1_hat_vec_129');</v>
      </c>
      <c r="JB220">
        <v>129</v>
      </c>
      <c r="JC220" t="str">
        <f>"xlswrite('G:\Mi unidad\1. PROYECTOS TELLO 2022\SCM SPILL OVERS\outputs\pobreza\densidad\1%\simulacion_2\output_tests.xlsx',alpha1_hat_vec_"&amp;JB220&amp;"','alpha1_hat_vec_"&amp;JB220&amp;"');"</f>
        <v>xlswrite('G:\Mi unidad\1. PROYECTOS TELLO 2022\SCM SPILL OVERS\outputs\pobreza\densidad\1%\simulacion_2\output_tests.xlsx',alpha1_hat_vec_129','alpha1_hat_vec_129');</v>
      </c>
      <c r="JN220">
        <v>129</v>
      </c>
      <c r="JO220" t="str">
        <f>"xlswrite('G:\Mi unidad\1. PROYECTOS TELLO 2022\SCM SPILL OVERS\outputs\pobreza\densidad_g\1%\simulacion_2\output_tests.xlsx',alpha1_hat_vec_"&amp;JN220&amp;"','alpha1_hat_vec_"&amp;JN220&amp;"');"</f>
        <v>xlswrite('G:\Mi unidad\1. PROYECTOS TELLO 2022\SCM SPILL OVERS\outputs\pobreza\densidad_g\1%\simulacion_2\output_tests.xlsx',alpha1_hat_vec_129','alpha1_hat_vec_129');</v>
      </c>
      <c r="JZ220">
        <v>129</v>
      </c>
      <c r="KA220" t="str">
        <f>"xlswrite('G:\Mi unidad\1. PROYECTOS TELLO 2022\SCM SPILL OVERS\outputs\pobreza\distancia_centro_salud\1%\simulacion_2\output_tests.xlsx',alpha1_hat_vec_"&amp;JZ220&amp;"','alpha1_hat_vec_"&amp;JZ220&amp;"');"</f>
        <v>xlswrite('G:\Mi unidad\1. PROYECTOS TELLO 2022\SCM SPILL OVERS\outputs\pobreza\distancia_centro_salud\1%\simulacion_2\output_tests.xlsx',alpha1_hat_vec_129','alpha1_hat_vec_129');</v>
      </c>
      <c r="KM220">
        <v>129</v>
      </c>
      <c r="KN220" t="str">
        <f>"xlswrite('G:\Mi unidad\1. PROYECTOS TELLO 2022\SCM SPILL OVERS\outputs\pobreza\informalidad\1%\simulacion_2\output_tests.xlsx',alpha1_hat_vec_"&amp;KM220&amp;"','alpha1_hat_vec_"&amp;KM220&amp;"');"</f>
        <v>xlswrite('G:\Mi unidad\1. PROYECTOS TELLO 2022\SCM SPILL OVERS\outputs\pobreza\informalidad\1%\simulacion_2\output_tests.xlsx',alpha1_hat_vec_129','alpha1_hat_vec_129');</v>
      </c>
      <c r="KZ220">
        <v>129</v>
      </c>
      <c r="LA220" t="str">
        <f>"xlswrite('G:\Mi unidad\1. PROYECTOS TELLO 2022\SCM SPILL OVERS\outputs\pobreza\alimentos\1%\simulacion_2\output_tests.xlsx',alpha1_hat_vec_"&amp;KZ220&amp;"','alpha1_hat_vec_"&amp;KZ220&amp;"');"</f>
        <v>xlswrite('G:\Mi unidad\1. PROYECTOS TELLO 2022\SCM SPILL OVERS\outputs\pobreza\alimentos\1%\simulacion_2\output_tests.xlsx',alpha1_hat_vec_129','alpha1_hat_vec_129');</v>
      </c>
      <c r="LG220">
        <v>129</v>
      </c>
      <c r="LH220" t="str">
        <f>"xlswrite('G:\Mi unidad\1. PROYECTOS TELLO 2022\SCM SPILL OVERS\outputs\pobreza\jefe_hogar\1%\simulacion_2\output_tests.xlsx',alpha1_hat_vec_"&amp;LG220&amp;"','alpha1_hat_vec_"&amp;LG220&amp;"');"</f>
        <v>xlswrite('G:\Mi unidad\1. PROYECTOS TELLO 2022\SCM SPILL OVERS\outputs\pobreza\jefe_hogar\1%\simulacion_2\output_tests.xlsx',alpha1_hat_vec_129','alpha1_hat_vec_129');</v>
      </c>
      <c r="LN220">
        <v>129</v>
      </c>
      <c r="LO220" t="str">
        <f>"xlswrite('G:\Mi unidad\1. PROYECTOS TELLO 2022\SCM SPILL OVERS\outputs\pobreza\mujeres\1%\simulacion_2\output_tests.xlsx',alpha1_hat_vec_"&amp;LN220&amp;"','alpha1_hat_vec_"&amp;LN220&amp;"');"</f>
        <v>xlswrite('G:\Mi unidad\1. PROYECTOS TELLO 2022\SCM SPILL OVERS\outputs\pobreza\mujeres\1%\simulacion_2\output_tests.xlsx',alpha1_hat_vec_129','alpha1_hat_vec_129');</v>
      </c>
      <c r="LZ220">
        <v>129</v>
      </c>
      <c r="MA220" t="str">
        <f>"xlswrite('G:\Mi unidad\1. PROYECTOS TELLO 2022\SCM SPILL OVERS\outputs\pobreza\criminalidad\1%\simulacion_2\output_tests.xlsx',alpha1_hat_vec_"&amp;LZ220&amp;"','alpha1_hat_vec_"&amp;LZ220&amp;"');"</f>
        <v>xlswrite('G:\Mi unidad\1. PROYECTOS TELLO 2022\SCM SPILL OVERS\outputs\pobreza\criminalidad\1%\simulacion_2\output_tests.xlsx',alpha1_hat_vec_129','alpha1_hat_vec_129');</v>
      </c>
    </row>
    <row r="221" spans="64:339" x14ac:dyDescent="0.3">
      <c r="BL221">
        <v>129</v>
      </c>
      <c r="BR221">
        <v>129</v>
      </c>
      <c r="BS221" s="1" t="str">
        <f>"A_"&amp;BR217&amp;"(:,ind_"&amp;BR217&amp;" == 0) = [];"</f>
        <v>A_129(:,ind_129 == 0) = [];</v>
      </c>
      <c r="BX221">
        <v>129</v>
      </c>
      <c r="BY221" s="1" t="str">
        <f>"A_"&amp;BX217&amp;"(:,ind_"&amp;BX217&amp;" == 0) = [];"</f>
        <v>A_129(:,ind_129 == 0) = [];</v>
      </c>
      <c r="CD221">
        <v>129</v>
      </c>
      <c r="CE221" s="1" t="str">
        <f>"A_"&amp;CD217&amp;"(:,ind_"&amp;CD217&amp;" == 0) = [];"</f>
        <v>A_129(:,ind_129 == 0) = [];</v>
      </c>
      <c r="CJ221">
        <v>129</v>
      </c>
      <c r="CK221" s="1" t="str">
        <f>"A_"&amp;CJ217&amp;"(:,ind_"&amp;CJ217&amp;" == 0) = [];"</f>
        <v>A_129(:,ind_129 == 0) = [];</v>
      </c>
      <c r="CQ221">
        <v>129</v>
      </c>
      <c r="CR221" t="s">
        <v>455</v>
      </c>
      <c r="CV221">
        <v>129</v>
      </c>
      <c r="CW221" t="s">
        <v>460</v>
      </c>
      <c r="DA221">
        <v>129</v>
      </c>
      <c r="DB221" t="s">
        <v>460</v>
      </c>
      <c r="DF221">
        <v>129</v>
      </c>
      <c r="DG221" t="s">
        <v>460</v>
      </c>
      <c r="EA221">
        <v>86</v>
      </c>
      <c r="EB221" s="1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HN221">
        <v>79</v>
      </c>
      <c r="HO221" t="str">
        <f>"ub_vec_"&amp;HN221&amp;" = zeros(1,S);"</f>
        <v>ub_vec_79 = zeros(1,S);</v>
      </c>
      <c r="HU221">
        <v>105</v>
      </c>
      <c r="HV221" t="s">
        <v>36</v>
      </c>
      <c r="IB221">
        <v>129</v>
      </c>
      <c r="IC221" t="str">
        <f>"xlswrite('G:\Mi unidad\1. PROYECTOS TELLO 2022\SCM SPILL OVERS\outputs\pobreza\bajo_niv_educ\1%\simulacion_2\output_tests.xlsx',spillover_test_"&amp;IB221&amp;"','sp_test_"&amp;IB221&amp;"');"</f>
        <v>xlswrite('G:\Mi unidad\1. PROYECTOS TELLO 2022\SCM SPILL OVERS\outputs\pobreza\bajo_niv_educ\1%\simulacion_2\output_tests.xlsx',spillover_test_129','sp_test_129');</v>
      </c>
      <c r="IP221">
        <v>129</v>
      </c>
      <c r="IQ221" t="str">
        <f>"xlswrite('G:\Mi unidad\1. PROYECTOS TELLO 2022\SCM SPILL OVERS\outputs\pobreza\bajo_ingreso\1%\simulacion_2\output_tests.xlsx',spillover_test_"&amp;IP221&amp;"','sp_test_"&amp;IP221&amp;"');"</f>
        <v>xlswrite('G:\Mi unidad\1. PROYECTOS TELLO 2022\SCM SPILL OVERS\outputs\pobreza\bajo_ingreso\1%\simulacion_2\output_tests.xlsx',spillover_test_129','sp_test_129');</v>
      </c>
      <c r="JB221">
        <v>129</v>
      </c>
      <c r="JC221" t="str">
        <f>"xlswrite('G:\Mi unidad\1. PROYECTOS TELLO 2022\SCM SPILL OVERS\outputs\pobreza\densidad\1%\simulacion_2\output_tests.xlsx',spillover_test_"&amp;JB221&amp;"','sp_test_"&amp;JB221&amp;"');"</f>
        <v>xlswrite('G:\Mi unidad\1. PROYECTOS TELLO 2022\SCM SPILL OVERS\outputs\pobreza\densidad\1%\simulacion_2\output_tests.xlsx',spillover_test_129','sp_test_129');</v>
      </c>
      <c r="JN221">
        <v>129</v>
      </c>
      <c r="JO221" t="str">
        <f>"xlswrite('G:\Mi unidad\1. PROYECTOS TELLO 2022\SCM SPILL OVERS\outputs\pobreza\densidad_g\1%\simulacion_2\output_tests.xlsx',spillover_test_"&amp;JN221&amp;"','sp_test_"&amp;JN221&amp;"');"</f>
        <v>xlswrite('G:\Mi unidad\1. PROYECTOS TELLO 2022\SCM SPILL OVERS\outputs\pobreza\densidad_g\1%\simulacion_2\output_tests.xlsx',spillover_test_129','sp_test_129');</v>
      </c>
      <c r="JZ221">
        <v>129</v>
      </c>
      <c r="KA221" t="str">
        <f>"xlswrite('G:\Mi unidad\1. PROYECTOS TELLO 2022\SCM SPILL OVERS\outputs\pobreza\distancia_centro_salud\1%\simulacion_2\output_tests.xlsx',spillover_test_"&amp;JZ221&amp;"','sp_test_"&amp;JZ221&amp;"');"</f>
        <v>xlswrite('G:\Mi unidad\1. PROYECTOS TELLO 2022\SCM SPILL OVERS\outputs\pobreza\distancia_centro_salud\1%\simulacion_2\output_tests.xlsx',spillover_test_129','sp_test_129');</v>
      </c>
      <c r="KM221">
        <v>129</v>
      </c>
      <c r="KN221" t="str">
        <f>"xlswrite('G:\Mi unidad\1. PROYECTOS TELLO 2022\SCM SPILL OVERS\outputs\pobreza\informalidad\1%\simulacion_2\output_tests.xlsx',spillover_test_"&amp;KM221&amp;"','sp_test_"&amp;KM221&amp;"');"</f>
        <v>xlswrite('G:\Mi unidad\1. PROYECTOS TELLO 2022\SCM SPILL OVERS\outputs\pobreza\informalidad\1%\simulacion_2\output_tests.xlsx',spillover_test_129','sp_test_129');</v>
      </c>
      <c r="KZ221">
        <v>129</v>
      </c>
      <c r="LA221" t="str">
        <f>"xlswrite('G:\Mi unidad\1. PROYECTOS TELLO 2022\SCM SPILL OVERS\outputs\pobreza\alimentos\1%\simulacion_2\output_tests.xlsx',spillover_test_"&amp;KZ221&amp;"','sp_test_"&amp;KZ221&amp;"');"</f>
        <v>xlswrite('G:\Mi unidad\1. PROYECTOS TELLO 2022\SCM SPILL OVERS\outputs\pobreza\alimentos\1%\simulacion_2\output_tests.xlsx',spillover_test_129','sp_test_129');</v>
      </c>
      <c r="LG221">
        <v>129</v>
      </c>
      <c r="LH221" t="str">
        <f>"xlswrite('G:\Mi unidad\1. PROYECTOS TELLO 2022\SCM SPILL OVERS\outputs\pobreza\jefe_hogar\1%\simulacion_2\output_tests.xlsx',spillover_test_"&amp;LG221&amp;"','sp_test_"&amp;LG221&amp;"');"</f>
        <v>xlswrite('G:\Mi unidad\1. PROYECTOS TELLO 2022\SCM SPILL OVERS\outputs\pobreza\jefe_hogar\1%\simulacion_2\output_tests.xlsx',spillover_test_129','sp_test_129');</v>
      </c>
      <c r="LN221">
        <v>129</v>
      </c>
      <c r="LO221" t="str">
        <f>"xlswrite('G:\Mi unidad\1. PROYECTOS TELLO 2022\SCM SPILL OVERS\outputs\pobreza\mujeres\1%\simulacion_2\output_tests.xlsx',spillover_test_"&amp;LN221&amp;"','sp_test_"&amp;LN221&amp;"');"</f>
        <v>xlswrite('G:\Mi unidad\1. PROYECTOS TELLO 2022\SCM SPILL OVERS\outputs\pobreza\mujeres\1%\simulacion_2\output_tests.xlsx',spillover_test_129','sp_test_129');</v>
      </c>
      <c r="LZ221">
        <v>129</v>
      </c>
      <c r="MA221" t="str">
        <f>"xlswrite('G:\Mi unidad\1. PROYECTOS TELLO 2022\SCM SPILL OVERS\outputs\pobreza\criminalidad\1%\simulacion_2\output_tests.xlsx',spillover_test_"&amp;LZ221&amp;"','sp_test_"&amp;LZ221&amp;"');"</f>
        <v>xlswrite('G:\Mi unidad\1. PROYECTOS TELLO 2022\SCM SPILL OVERS\outputs\pobreza\criminalidad\1%\simulacion_2\output_tests.xlsx',spillover_test_129','sp_test_129');</v>
      </c>
    </row>
    <row r="222" spans="64:339" x14ac:dyDescent="0.3">
      <c r="BL222">
        <v>130</v>
      </c>
      <c r="BM222" s="1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461</v>
      </c>
      <c r="CV222">
        <v>130</v>
      </c>
      <c r="CW222" t="s">
        <v>462</v>
      </c>
      <c r="DA222">
        <v>130</v>
      </c>
      <c r="DB222" t="s">
        <v>462</v>
      </c>
      <c r="DF222">
        <v>130</v>
      </c>
      <c r="DG222" t="s">
        <v>462</v>
      </c>
      <c r="EA222">
        <v>86</v>
      </c>
      <c r="EB222" s="1" t="str">
        <f>"alpha_hat_"&amp;EA222&amp;" = A_"&amp;EA222&amp;"*gamma_hat_"&amp;EA222&amp;";"</f>
        <v>alpha_hat_86 = A_86*gamma_hat_86;</v>
      </c>
      <c r="HN222">
        <v>79</v>
      </c>
      <c r="HO222" t="s">
        <v>35</v>
      </c>
      <c r="HU222">
        <v>105</v>
      </c>
      <c r="HV222" t="s">
        <v>37</v>
      </c>
      <c r="IB222">
        <v>130</v>
      </c>
      <c r="IC222" t="str">
        <f>"xlswrite('G:\Mi unidad\1. PROYECTOS TELLO 2022\SCM SPILL OVERS\outputs\pobreza\bajo_niv_educ\1%\simulacion_2\output_tests.xlsx',lb_vec_"&amp;IB222&amp;"','lb_vec_"&amp;IB222&amp;"');"</f>
        <v>xlswrite('G:\Mi unidad\1. PROYECTOS TELLO 2022\SCM SPILL OVERS\outputs\pobreza\bajo_niv_educ\1%\simulacion_2\output_tests.xlsx',lb_vec_130','lb_vec_130');</v>
      </c>
      <c r="IP222">
        <v>130</v>
      </c>
      <c r="IQ222" t="str">
        <f>"xlswrite('G:\Mi unidad\1. PROYECTOS TELLO 2022\SCM SPILL OVERS\outputs\pobreza\bajo_ingreso\1%\simulacion_2\output_tests.xlsx',lb_vec_"&amp;IP222&amp;"','lb_vec_"&amp;IP222&amp;"');"</f>
        <v>xlswrite('G:\Mi unidad\1. PROYECTOS TELLO 2022\SCM SPILL OVERS\outputs\pobreza\bajo_ingreso\1%\simulacion_2\output_tests.xlsx',lb_vec_130','lb_vec_130');</v>
      </c>
      <c r="JB222">
        <v>130</v>
      </c>
      <c r="JC222" t="str">
        <f>"xlswrite('G:\Mi unidad\1. PROYECTOS TELLO 2022\SCM SPILL OVERS\outputs\pobreza\densidad\1%\simulacion_2\output_tests.xlsx',lb_vec_"&amp;JB222&amp;"','lb_vec_"&amp;JB222&amp;"');"</f>
        <v>xlswrite('G:\Mi unidad\1. PROYECTOS TELLO 2022\SCM SPILL OVERS\outputs\pobreza\densidad\1%\simulacion_2\output_tests.xlsx',lb_vec_130','lb_vec_130');</v>
      </c>
      <c r="JN222">
        <v>130</v>
      </c>
      <c r="JO222" t="str">
        <f>"xlswrite('G:\Mi unidad\1. PROYECTOS TELLO 2022\SCM SPILL OVERS\outputs\pobreza\densidad_g\1%\simulacion_2\output_tests.xlsx',lb_vec_"&amp;JN222&amp;"','lb_vec_"&amp;JN222&amp;"');"</f>
        <v>xlswrite('G:\Mi unidad\1. PROYECTOS TELLO 2022\SCM SPILL OVERS\outputs\pobreza\densidad_g\1%\simulacion_2\output_tests.xlsx',lb_vec_130','lb_vec_130');</v>
      </c>
      <c r="JZ222">
        <v>130</v>
      </c>
      <c r="KA222" t="str">
        <f>"xlswrite('G:\Mi unidad\1. PROYECTOS TELLO 2022\SCM SPILL OVERS\outputs\pobreza\distancia_centro_salud\1%\simulacion_2\output_tests.xlsx',lb_vec_"&amp;JZ222&amp;"','lb_vec_"&amp;JZ222&amp;"');"</f>
        <v>xlswrite('G:\Mi unidad\1. PROYECTOS TELLO 2022\SCM SPILL OVERS\outputs\pobreza\distancia_centro_salud\1%\simulacion_2\output_tests.xlsx',lb_vec_130','lb_vec_130');</v>
      </c>
      <c r="KM222">
        <v>130</v>
      </c>
      <c r="KN222" t="str">
        <f>"xlswrite('G:\Mi unidad\1. PROYECTOS TELLO 2022\SCM SPILL OVERS\outputs\pobreza\informalidad\1%\simulacion_2\output_tests.xlsx',lb_vec_"&amp;KM222&amp;"','lb_vec_"&amp;KM222&amp;"');"</f>
        <v>xlswrite('G:\Mi unidad\1. PROYECTOS TELLO 2022\SCM SPILL OVERS\outputs\pobreza\informalidad\1%\simulacion_2\output_tests.xlsx',lb_vec_130','lb_vec_130');</v>
      </c>
      <c r="KZ222">
        <v>130</v>
      </c>
      <c r="LA222" t="str">
        <f>"xlswrite('G:\Mi unidad\1. PROYECTOS TELLO 2022\SCM SPILL OVERS\outputs\pobreza\alimentos\1%\simulacion_2\output_tests.xlsx',lb_vec_"&amp;KZ222&amp;"','lb_vec_"&amp;KZ222&amp;"');"</f>
        <v>xlswrite('G:\Mi unidad\1. PROYECTOS TELLO 2022\SCM SPILL OVERS\outputs\pobreza\alimentos\1%\simulacion_2\output_tests.xlsx',lb_vec_130','lb_vec_130');</v>
      </c>
      <c r="LG222">
        <v>130</v>
      </c>
      <c r="LH222" t="str">
        <f>"xlswrite('G:\Mi unidad\1. PROYECTOS TELLO 2022\SCM SPILL OVERS\outputs\pobreza\jefe_hogar\1%\simulacion_2\output_tests.xlsx',lb_vec_"&amp;LG222&amp;"','lb_vec_"&amp;LG222&amp;"');"</f>
        <v>xlswrite('G:\Mi unidad\1. PROYECTOS TELLO 2022\SCM SPILL OVERS\outputs\pobreza\jefe_hogar\1%\simulacion_2\output_tests.xlsx',lb_vec_130','lb_vec_130');</v>
      </c>
      <c r="LN222">
        <v>130</v>
      </c>
      <c r="LO222" t="str">
        <f>"xlswrite('G:\Mi unidad\1. PROYECTOS TELLO 2022\SCM SPILL OVERS\outputs\pobreza\mujeres\1%\simulacion_2\output_tests.xlsx',lb_vec_"&amp;LN222&amp;"','lb_vec_"&amp;LN222&amp;"');"</f>
        <v>xlswrite('G:\Mi unidad\1. PROYECTOS TELLO 2022\SCM SPILL OVERS\outputs\pobreza\mujeres\1%\simulacion_2\output_tests.xlsx',lb_vec_130','lb_vec_130');</v>
      </c>
      <c r="LZ222">
        <v>130</v>
      </c>
      <c r="MA222" t="str">
        <f>"xlswrite('G:\Mi unidad\1. PROYECTOS TELLO 2022\SCM SPILL OVERS\outputs\pobreza\criminalidad\1%\simulacion_2\output_tests.xlsx',lb_vec_"&amp;LZ222&amp;"','lb_vec_"&amp;LZ222&amp;"');"</f>
        <v>xlswrite('G:\Mi unidad\1. PROYECTOS TELLO 2022\SCM SPILL OVERS\outputs\pobreza\criminalidad\1%\simulacion_2\output_tests.xlsx',lb_vec_130','lb_vec_130');</v>
      </c>
    </row>
    <row r="223" spans="64:339" x14ac:dyDescent="0.3">
      <c r="BL223">
        <v>130</v>
      </c>
      <c r="BM223" s="1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459</v>
      </c>
      <c r="CV223">
        <v>130</v>
      </c>
      <c r="CW223" t="s">
        <v>463</v>
      </c>
      <c r="DA223">
        <v>130</v>
      </c>
      <c r="DB223" t="s">
        <v>463</v>
      </c>
      <c r="DF223">
        <v>130</v>
      </c>
      <c r="DG223" t="s">
        <v>463</v>
      </c>
      <c r="EA223">
        <v>86</v>
      </c>
      <c r="EB223" s="1" t="str">
        <f>"alpha1_hat_vec_"&amp;EA223&amp;"(s) = alpha_hat_"&amp;EA223&amp;"(1);"</f>
        <v>alpha1_hat_vec_86(s) = alpha_hat_86(1);</v>
      </c>
      <c r="HN223">
        <v>79</v>
      </c>
      <c r="HO223" t="str">
        <f>"    [p_value_"&amp;HN223&amp; ",lb_"&amp;HN223&amp;",ub_"&amp;HN223&amp;"] = sp_andrews_te(Y_pre_"&amp;HN223&amp;",pobreza_"&amp;HN223&amp;"(:,T+s),A_"&amp;HN223&amp;",C,.05);"</f>
        <v xml:space="preserve">    [p_value_79,lb_79,ub_79] = sp_andrews_te(Y_pre_79,pobreza_79(:,T+s),A_79,C,.05);</v>
      </c>
      <c r="HU223">
        <v>105</v>
      </c>
      <c r="HV223" t="str">
        <f>"    spillover_test_"&amp;HU223&amp;"(s) = sp_andrews(Y_pre_"&amp;HU223&amp;",pobreza_"&amp;HU223&amp;"(:,T+s),A_"&amp;HU223&amp;",C,d,alpha_sig);"</f>
        <v xml:space="preserve">    spillover_test_105(s) = sp_andrews(Y_pre_105,pobreza_105(:,T+s),A_105,C,d,alpha_sig);</v>
      </c>
      <c r="IB223">
        <v>130</v>
      </c>
      <c r="IC223" t="str">
        <f>"xlswrite('G:\Mi unidad\1. PROYECTOS TELLO 2022\SCM SPILL OVERS\outputs\pobreza\bajo_niv_educ\1%\simulacion_2\output_tests.xlsx',ub_vec_"&amp;IB223&amp;"','ub_vec_"&amp;IB223&amp;"');"</f>
        <v>xlswrite('G:\Mi unidad\1. PROYECTOS TELLO 2022\SCM SPILL OVERS\outputs\pobreza\bajo_niv_educ\1%\simulacion_2\output_tests.xlsx',ub_vec_130','ub_vec_130');</v>
      </c>
      <c r="IP223">
        <v>130</v>
      </c>
      <c r="IQ223" t="str">
        <f>"xlswrite('G:\Mi unidad\1. PROYECTOS TELLO 2022\SCM SPILL OVERS\outputs\pobreza\bajo_ingreso\1%\simulacion_2\output_tests.xlsx',ub_vec_"&amp;IP223&amp;"','ub_vec_"&amp;IP223&amp;"');"</f>
        <v>xlswrite('G:\Mi unidad\1. PROYECTOS TELLO 2022\SCM SPILL OVERS\outputs\pobreza\bajo_ingreso\1%\simulacion_2\output_tests.xlsx',ub_vec_130','ub_vec_130');</v>
      </c>
      <c r="JB223">
        <v>130</v>
      </c>
      <c r="JC223" t="str">
        <f>"xlswrite('G:\Mi unidad\1. PROYECTOS TELLO 2022\SCM SPILL OVERS\outputs\pobreza\densidad\1%\simulacion_2\output_tests.xlsx',ub_vec_"&amp;JB223&amp;"','ub_vec_"&amp;JB223&amp;"');"</f>
        <v>xlswrite('G:\Mi unidad\1. PROYECTOS TELLO 2022\SCM SPILL OVERS\outputs\pobreza\densidad\1%\simulacion_2\output_tests.xlsx',ub_vec_130','ub_vec_130');</v>
      </c>
      <c r="JN223">
        <v>130</v>
      </c>
      <c r="JO223" t="str">
        <f>"xlswrite('G:\Mi unidad\1. PROYECTOS TELLO 2022\SCM SPILL OVERS\outputs\pobreza\densidad_g\1%\simulacion_2\output_tests.xlsx',ub_vec_"&amp;JN223&amp;"','ub_vec_"&amp;JN223&amp;"');"</f>
        <v>xlswrite('G:\Mi unidad\1. PROYECTOS TELLO 2022\SCM SPILL OVERS\outputs\pobreza\densidad_g\1%\simulacion_2\output_tests.xlsx',ub_vec_130','ub_vec_130');</v>
      </c>
      <c r="JZ223">
        <v>130</v>
      </c>
      <c r="KA223" t="str">
        <f>"xlswrite('G:\Mi unidad\1. PROYECTOS TELLO 2022\SCM SPILL OVERS\outputs\pobreza\distancia_centro_salud\1%\simulacion_2\output_tests.xlsx',ub_vec_"&amp;JZ223&amp;"','ub_vec_"&amp;JZ223&amp;"');"</f>
        <v>xlswrite('G:\Mi unidad\1. PROYECTOS TELLO 2022\SCM SPILL OVERS\outputs\pobreza\distancia_centro_salud\1%\simulacion_2\output_tests.xlsx',ub_vec_130','ub_vec_130');</v>
      </c>
      <c r="KM223">
        <v>130</v>
      </c>
      <c r="KN223" t="str">
        <f>"xlswrite('G:\Mi unidad\1. PROYECTOS TELLO 2022\SCM SPILL OVERS\outputs\pobreza\informalidad\1%\simulacion_2\output_tests.xlsx',ub_vec_"&amp;KM223&amp;"','ub_vec_"&amp;KM223&amp;"');"</f>
        <v>xlswrite('G:\Mi unidad\1. PROYECTOS TELLO 2022\SCM SPILL OVERS\outputs\pobreza\informalidad\1%\simulacion_2\output_tests.xlsx',ub_vec_130','ub_vec_130');</v>
      </c>
      <c r="KZ223">
        <v>130</v>
      </c>
      <c r="LA223" t="str">
        <f>"xlswrite('G:\Mi unidad\1. PROYECTOS TELLO 2022\SCM SPILL OVERS\outputs\pobreza\alimentos\1%\simulacion_2\output_tests.xlsx',ub_vec_"&amp;KZ223&amp;"','ub_vec_"&amp;KZ223&amp;"');"</f>
        <v>xlswrite('G:\Mi unidad\1. PROYECTOS TELLO 2022\SCM SPILL OVERS\outputs\pobreza\alimentos\1%\simulacion_2\output_tests.xlsx',ub_vec_130','ub_vec_130');</v>
      </c>
      <c r="LG223">
        <v>130</v>
      </c>
      <c r="LH223" t="str">
        <f>"xlswrite('G:\Mi unidad\1. PROYECTOS TELLO 2022\SCM SPILL OVERS\outputs\pobreza\jefe_hogar\1%\simulacion_2\output_tests.xlsx',ub_vec_"&amp;LG223&amp;"','ub_vec_"&amp;LG223&amp;"');"</f>
        <v>xlswrite('G:\Mi unidad\1. PROYECTOS TELLO 2022\SCM SPILL OVERS\outputs\pobreza\jefe_hogar\1%\simulacion_2\output_tests.xlsx',ub_vec_130','ub_vec_130');</v>
      </c>
      <c r="LN223">
        <v>130</v>
      </c>
      <c r="LO223" t="str">
        <f>"xlswrite('G:\Mi unidad\1. PROYECTOS TELLO 2022\SCM SPILL OVERS\outputs\pobreza\mujeres\1%\simulacion_2\output_tests.xlsx',ub_vec_"&amp;LN223&amp;"','ub_vec_"&amp;LN223&amp;"');"</f>
        <v>xlswrite('G:\Mi unidad\1. PROYECTOS TELLO 2022\SCM SPILL OVERS\outputs\pobreza\mujeres\1%\simulacion_2\output_tests.xlsx',ub_vec_130','ub_vec_130');</v>
      </c>
      <c r="LZ223">
        <v>130</v>
      </c>
      <c r="MA223" t="str">
        <f>"xlswrite('G:\Mi unidad\1. PROYECTOS TELLO 2022\SCM SPILL OVERS\outputs\pobreza\criminalidad\1%\simulacion_2\output_tests.xlsx',ub_vec_"&amp;LZ223&amp;"','ub_vec_"&amp;LZ223&amp;"');"</f>
        <v>xlswrite('G:\Mi unidad\1. PROYECTOS TELLO 2022\SCM SPILL OVERS\outputs\pobreza\criminalidad\1%\simulacion_2\output_tests.xlsx',ub_vec_130','ub_vec_130');</v>
      </c>
    </row>
    <row r="224" spans="64:339" x14ac:dyDescent="0.3">
      <c r="BL224">
        <v>130</v>
      </c>
      <c r="BM224" s="1" t="str">
        <f>"A_"&amp;BL222&amp;"(:,ind_"&amp;BL222&amp;" == 0) = [];"</f>
        <v>A_130(:,ind_130 == 0) = [];</v>
      </c>
      <c r="BR224">
        <v>130</v>
      </c>
      <c r="BS224" s="1" t="str">
        <f>"ind_"&amp;BR222&amp;" = xlsread('spillover_bajo_niv_educ_"&amp;BR222&amp;".xlsx')"</f>
        <v>ind_130 = xlsread('spillover_bajo_niv_educ_130.xlsx')</v>
      </c>
      <c r="BX224">
        <v>130</v>
      </c>
      <c r="BY224" s="1" t="str">
        <f>"ind_"&amp;BX222&amp;" = xlsread('spillover_bajo_ingreso_"&amp;BX222&amp;".xlsx')"</f>
        <v>ind_130 = xlsread('spillover_bajo_ingreso_130.xlsx')</v>
      </c>
      <c r="CD224">
        <v>130</v>
      </c>
      <c r="CE224" s="1" t="str">
        <f>"ind_"&amp;CD222&amp;" = xlsread('spillover_densidad_"&amp;CD222&amp;".xlsx')"</f>
        <v>ind_130 = xlsread('spillover_densidad_130.xlsx')</v>
      </c>
      <c r="CJ224">
        <v>130</v>
      </c>
      <c r="CK224" s="1" t="str">
        <f>"ind_"&amp;CJ222&amp;" = xlsread('spillover_tiempo_cs_"&amp;CJ222&amp;".xlsx')"</f>
        <v>ind_130 = xlsread('spillover_tiempo_cs_130.xlsx')</v>
      </c>
      <c r="CQ224">
        <v>130</v>
      </c>
      <c r="CR224" t="s">
        <v>460</v>
      </c>
      <c r="CV224">
        <v>130</v>
      </c>
      <c r="CW224" t="s">
        <v>464</v>
      </c>
      <c r="DA224">
        <v>130</v>
      </c>
      <c r="DB224" t="s">
        <v>465</v>
      </c>
      <c r="DF224">
        <v>130</v>
      </c>
      <c r="DG224" t="s">
        <v>466</v>
      </c>
      <c r="EA224">
        <v>86</v>
      </c>
      <c r="EB224" s="1" t="str">
        <f>"synthetic_control_sp_"&amp;EA224&amp;"(T+s) = Y_"&amp;EA224&amp;"(1,T+s)-alpha1_hat_vec_"&amp;EA224&amp;"(s);"</f>
        <v>synthetic_control_sp_86(T+s) = Y_86(1,T+s)-alpha1_hat_vec_86(s);</v>
      </c>
      <c r="HN224">
        <v>79</v>
      </c>
      <c r="HO224" t="str">
        <f>"    p_value_vec_"&amp;HN224&amp;"(s) = p_value_"&amp;HN224&amp;";"</f>
        <v xml:space="preserve">    p_value_vec_79(s) = p_value_79;</v>
      </c>
      <c r="HU224">
        <v>105</v>
      </c>
      <c r="HV224" t="s">
        <v>18</v>
      </c>
      <c r="IB224">
        <v>130</v>
      </c>
      <c r="IC224" t="str">
        <f>"xlswrite('G:\Mi unidad\1. PROYECTOS TELLO 2022\SCM SPILL OVERS\outputs\pobreza\bajo_niv_educ\1%\simulacion_2\output_tests.xlsx',p_value_vec_"&amp;IB224&amp;"','p_value_vec_"&amp;IB224&amp;"');"</f>
        <v>xlswrite('G:\Mi unidad\1. PROYECTOS TELLO 2022\SCM SPILL OVERS\outputs\pobreza\bajo_niv_educ\1%\simulacion_2\output_tests.xlsx',p_value_vec_130','p_value_vec_130');</v>
      </c>
      <c r="IP224">
        <v>130</v>
      </c>
      <c r="IQ224" t="str">
        <f>"xlswrite('G:\Mi unidad\1. PROYECTOS TELLO 2022\SCM SPILL OVERS\outputs\pobreza\bajo_ingreso\1%\simulacion_2\output_tests.xlsx',p_value_vec_"&amp;IP224&amp;"','p_value_vec_"&amp;IP224&amp;"');"</f>
        <v>xlswrite('G:\Mi unidad\1. PROYECTOS TELLO 2022\SCM SPILL OVERS\outputs\pobreza\bajo_ingreso\1%\simulacion_2\output_tests.xlsx',p_value_vec_130','p_value_vec_130');</v>
      </c>
      <c r="JB224">
        <v>130</v>
      </c>
      <c r="JC224" t="str">
        <f>"xlswrite('G:\Mi unidad\1. PROYECTOS TELLO 2022\SCM SPILL OVERS\outputs\pobreza\densidad\1%\simulacion_2\output_tests.xlsx',p_value_vec_"&amp;JB224&amp;"','p_value_vec_"&amp;JB224&amp;"');"</f>
        <v>xlswrite('G:\Mi unidad\1. PROYECTOS TELLO 2022\SCM SPILL OVERS\outputs\pobreza\densidad\1%\simulacion_2\output_tests.xlsx',p_value_vec_130','p_value_vec_130');</v>
      </c>
      <c r="JN224">
        <v>130</v>
      </c>
      <c r="JO224" t="str">
        <f>"xlswrite('G:\Mi unidad\1. PROYECTOS TELLO 2022\SCM SPILL OVERS\outputs\pobreza\densidad_g\1%\simulacion_2\output_tests.xlsx',p_value_vec_"&amp;JN224&amp;"','p_value_vec_"&amp;JN224&amp;"');"</f>
        <v>xlswrite('G:\Mi unidad\1. PROYECTOS TELLO 2022\SCM SPILL OVERS\outputs\pobreza\densidad_g\1%\simulacion_2\output_tests.xlsx',p_value_vec_130','p_value_vec_130');</v>
      </c>
      <c r="JZ224">
        <v>130</v>
      </c>
      <c r="KA224" t="str">
        <f>"xlswrite('G:\Mi unidad\1. PROYECTOS TELLO 2022\SCM SPILL OVERS\outputs\pobreza\distancia_centro_salud\1%\simulacion_2\output_tests.xlsx',p_value_vec_"&amp;JZ224&amp;"','p_value_vec_"&amp;JZ224&amp;"');"</f>
        <v>xlswrite('G:\Mi unidad\1. PROYECTOS TELLO 2022\SCM SPILL OVERS\outputs\pobreza\distancia_centro_salud\1%\simulacion_2\output_tests.xlsx',p_value_vec_130','p_value_vec_130');</v>
      </c>
      <c r="KM224">
        <v>130</v>
      </c>
      <c r="KN224" t="str">
        <f>"xlswrite('G:\Mi unidad\1. PROYECTOS TELLO 2022\SCM SPILL OVERS\outputs\pobreza\informalidad\1%\simulacion_2\output_tests.xlsx',p_value_vec_"&amp;KM224&amp;"','p_value_vec_"&amp;KM224&amp;"');"</f>
        <v>xlswrite('G:\Mi unidad\1. PROYECTOS TELLO 2022\SCM SPILL OVERS\outputs\pobreza\informalidad\1%\simulacion_2\output_tests.xlsx',p_value_vec_130','p_value_vec_130');</v>
      </c>
      <c r="KZ224">
        <v>130</v>
      </c>
      <c r="LA224" t="str">
        <f>"xlswrite('G:\Mi unidad\1. PROYECTOS TELLO 2022\SCM SPILL OVERS\outputs\pobreza\alimentos\1%\simulacion_2\output_tests.xlsx',p_value_vec_"&amp;KZ224&amp;"','p_value_vec_"&amp;KZ224&amp;"');"</f>
        <v>xlswrite('G:\Mi unidad\1. PROYECTOS TELLO 2022\SCM SPILL OVERS\outputs\pobreza\alimentos\1%\simulacion_2\output_tests.xlsx',p_value_vec_130','p_value_vec_130');</v>
      </c>
      <c r="LG224">
        <v>130</v>
      </c>
      <c r="LH224" t="str">
        <f>"xlswrite('G:\Mi unidad\1. PROYECTOS TELLO 2022\SCM SPILL OVERS\outputs\pobreza\jefe_hogar\1%\simulacion_2\output_tests.xlsx',p_value_vec_"&amp;LG224&amp;"','p_value_vec_"&amp;LG224&amp;"');"</f>
        <v>xlswrite('G:\Mi unidad\1. PROYECTOS TELLO 2022\SCM SPILL OVERS\outputs\pobreza\jefe_hogar\1%\simulacion_2\output_tests.xlsx',p_value_vec_130','p_value_vec_130');</v>
      </c>
      <c r="LN224">
        <v>130</v>
      </c>
      <c r="LO224" t="str">
        <f>"xlswrite('G:\Mi unidad\1. PROYECTOS TELLO 2022\SCM SPILL OVERS\outputs\pobreza\mujeres\1%\simulacion_2\output_tests.xlsx',p_value_vec_"&amp;LN224&amp;"','p_value_vec_"&amp;LN224&amp;"');"</f>
        <v>xlswrite('G:\Mi unidad\1. PROYECTOS TELLO 2022\SCM SPILL OVERS\outputs\pobreza\mujeres\1%\simulacion_2\output_tests.xlsx',p_value_vec_130','p_value_vec_130');</v>
      </c>
      <c r="LZ224">
        <v>130</v>
      </c>
      <c r="MA224" t="str">
        <f>"xlswrite('G:\Mi unidad\1. PROYECTOS TELLO 2022\SCM SPILL OVERS\outputs\pobreza\criminalidad\1%\simulacion_2\output_tests.xlsx',p_value_vec_"&amp;LZ224&amp;"','p_value_vec_"&amp;LZ224&amp;"');"</f>
        <v>xlswrite('G:\Mi unidad\1. PROYECTOS TELLO 2022\SCM SPILL OVERS\outputs\pobreza\criminalidad\1%\simulacion_2\output_tests.xlsx',p_value_vec_130','p_value_vec_130');</v>
      </c>
    </row>
    <row r="225" spans="64:339" x14ac:dyDescent="0.3">
      <c r="BL225">
        <v>130</v>
      </c>
      <c r="BR225">
        <v>130</v>
      </c>
      <c r="BS225" s="1" t="str">
        <f>"A_"&amp;BR222&amp;" = eye(N);"</f>
        <v>A_130 = eye(N);</v>
      </c>
      <c r="BX225">
        <v>130</v>
      </c>
      <c r="BY225" s="1" t="str">
        <f>"A_"&amp;BX222&amp;" = eye(N);"</f>
        <v>A_130 = eye(N);</v>
      </c>
      <c r="CD225">
        <v>130</v>
      </c>
      <c r="CE225" s="1" t="str">
        <f>"A_"&amp;CD222&amp;" = eye(N);"</f>
        <v>A_130 = eye(N);</v>
      </c>
      <c r="CJ225">
        <v>130</v>
      </c>
      <c r="CK225" s="1" t="str">
        <f>"A_"&amp;CJ222&amp;" = eye(N);"</f>
        <v>A_130 = eye(N);</v>
      </c>
      <c r="CQ225">
        <v>130</v>
      </c>
      <c r="CR225" t="s">
        <v>462</v>
      </c>
      <c r="CV225">
        <v>130</v>
      </c>
      <c r="CW225" t="s">
        <v>467</v>
      </c>
      <c r="DA225">
        <v>130</v>
      </c>
      <c r="DB225" t="s">
        <v>467</v>
      </c>
      <c r="DF225">
        <v>130</v>
      </c>
      <c r="DG225" t="s">
        <v>467</v>
      </c>
      <c r="EA225">
        <v>86</v>
      </c>
      <c r="EB225" s="3" t="s">
        <v>18</v>
      </c>
      <c r="HN225">
        <v>79</v>
      </c>
      <c r="HO225" t="str">
        <f>"    lb_vec_"&amp;HN225&amp;"(s) = lb_"&amp;HN225&amp;";"</f>
        <v xml:space="preserve">    lb_vec_79(s) = lb_79;</v>
      </c>
      <c r="HU225">
        <v>106</v>
      </c>
      <c r="HV225" t="str">
        <f>"spillover_test_"&amp;HU225&amp;" = zeros(1,S);"</f>
        <v>spillover_test_106 = zeros(1,S);</v>
      </c>
      <c r="IB225">
        <v>130</v>
      </c>
      <c r="IC225" t="str">
        <f>"xlswrite('G:\Mi unidad\1. PROYECTOS TELLO 2022\SCM SPILL OVERS\outputs\pobreza\bajo_niv_educ\1%\simulacion_2\output_tests.xlsx',alpha1_hat_vec_"&amp;IB225&amp;"','alpha1_hat_vec_"&amp;IB225&amp;"');"</f>
        <v>xlswrite('G:\Mi unidad\1. PROYECTOS TELLO 2022\SCM SPILL OVERS\outputs\pobreza\bajo_niv_educ\1%\simulacion_2\output_tests.xlsx',alpha1_hat_vec_130','alpha1_hat_vec_130');</v>
      </c>
      <c r="IP225">
        <v>130</v>
      </c>
      <c r="IQ225" t="str">
        <f>"xlswrite('G:\Mi unidad\1. PROYECTOS TELLO 2022\SCM SPILL OVERS\outputs\pobreza\bajo_ingreso\1%\simulacion_2\output_tests.xlsx',alpha1_hat_vec_"&amp;IP225&amp;"','alpha1_hat_vec_"&amp;IP225&amp;"');"</f>
        <v>xlswrite('G:\Mi unidad\1. PROYECTOS TELLO 2022\SCM SPILL OVERS\outputs\pobreza\bajo_ingreso\1%\simulacion_2\output_tests.xlsx',alpha1_hat_vec_130','alpha1_hat_vec_130');</v>
      </c>
      <c r="JB225">
        <v>130</v>
      </c>
      <c r="JC225" t="str">
        <f>"xlswrite('G:\Mi unidad\1. PROYECTOS TELLO 2022\SCM SPILL OVERS\outputs\pobreza\densidad\1%\simulacion_2\output_tests.xlsx',alpha1_hat_vec_"&amp;JB225&amp;"','alpha1_hat_vec_"&amp;JB225&amp;"');"</f>
        <v>xlswrite('G:\Mi unidad\1. PROYECTOS TELLO 2022\SCM SPILL OVERS\outputs\pobreza\densidad\1%\simulacion_2\output_tests.xlsx',alpha1_hat_vec_130','alpha1_hat_vec_130');</v>
      </c>
      <c r="JN225">
        <v>130</v>
      </c>
      <c r="JO225" t="str">
        <f>"xlswrite('G:\Mi unidad\1. PROYECTOS TELLO 2022\SCM SPILL OVERS\outputs\pobreza\densidad_g\1%\simulacion_2\output_tests.xlsx',alpha1_hat_vec_"&amp;JN225&amp;"','alpha1_hat_vec_"&amp;JN225&amp;"');"</f>
        <v>xlswrite('G:\Mi unidad\1. PROYECTOS TELLO 2022\SCM SPILL OVERS\outputs\pobreza\densidad_g\1%\simulacion_2\output_tests.xlsx',alpha1_hat_vec_130','alpha1_hat_vec_130');</v>
      </c>
      <c r="JZ225">
        <v>130</v>
      </c>
      <c r="KA225" t="str">
        <f>"xlswrite('G:\Mi unidad\1. PROYECTOS TELLO 2022\SCM SPILL OVERS\outputs\pobreza\distancia_centro_salud\1%\simulacion_2\output_tests.xlsx',alpha1_hat_vec_"&amp;JZ225&amp;"','alpha1_hat_vec_"&amp;JZ225&amp;"');"</f>
        <v>xlswrite('G:\Mi unidad\1. PROYECTOS TELLO 2022\SCM SPILL OVERS\outputs\pobreza\distancia_centro_salud\1%\simulacion_2\output_tests.xlsx',alpha1_hat_vec_130','alpha1_hat_vec_130');</v>
      </c>
      <c r="KM225">
        <v>130</v>
      </c>
      <c r="KN225" t="str">
        <f>"xlswrite('G:\Mi unidad\1. PROYECTOS TELLO 2022\SCM SPILL OVERS\outputs\pobreza\informalidad\1%\simulacion_2\output_tests.xlsx',alpha1_hat_vec_"&amp;KM225&amp;"','alpha1_hat_vec_"&amp;KM225&amp;"');"</f>
        <v>xlswrite('G:\Mi unidad\1. PROYECTOS TELLO 2022\SCM SPILL OVERS\outputs\pobreza\informalidad\1%\simulacion_2\output_tests.xlsx',alpha1_hat_vec_130','alpha1_hat_vec_130');</v>
      </c>
      <c r="KZ225">
        <v>130</v>
      </c>
      <c r="LA225" t="str">
        <f>"xlswrite('G:\Mi unidad\1. PROYECTOS TELLO 2022\SCM SPILL OVERS\outputs\pobreza\alimentos\1%\simulacion_2\output_tests.xlsx',alpha1_hat_vec_"&amp;KZ225&amp;"','alpha1_hat_vec_"&amp;KZ225&amp;"');"</f>
        <v>xlswrite('G:\Mi unidad\1. PROYECTOS TELLO 2022\SCM SPILL OVERS\outputs\pobreza\alimentos\1%\simulacion_2\output_tests.xlsx',alpha1_hat_vec_130','alpha1_hat_vec_130');</v>
      </c>
      <c r="LG225">
        <v>130</v>
      </c>
      <c r="LH225" t="str">
        <f>"xlswrite('G:\Mi unidad\1. PROYECTOS TELLO 2022\SCM SPILL OVERS\outputs\pobreza\jefe_hogar\1%\simulacion_2\output_tests.xlsx',alpha1_hat_vec_"&amp;LG225&amp;"','alpha1_hat_vec_"&amp;LG225&amp;"');"</f>
        <v>xlswrite('G:\Mi unidad\1. PROYECTOS TELLO 2022\SCM SPILL OVERS\outputs\pobreza\jefe_hogar\1%\simulacion_2\output_tests.xlsx',alpha1_hat_vec_130','alpha1_hat_vec_130');</v>
      </c>
      <c r="LN225">
        <v>130</v>
      </c>
      <c r="LO225" t="str">
        <f>"xlswrite('G:\Mi unidad\1. PROYECTOS TELLO 2022\SCM SPILL OVERS\outputs\pobreza\mujeres\1%\simulacion_2\output_tests.xlsx',alpha1_hat_vec_"&amp;LN225&amp;"','alpha1_hat_vec_"&amp;LN225&amp;"');"</f>
        <v>xlswrite('G:\Mi unidad\1. PROYECTOS TELLO 2022\SCM SPILL OVERS\outputs\pobreza\mujeres\1%\simulacion_2\output_tests.xlsx',alpha1_hat_vec_130','alpha1_hat_vec_130');</v>
      </c>
      <c r="LZ225">
        <v>130</v>
      </c>
      <c r="MA225" t="str">
        <f>"xlswrite('G:\Mi unidad\1. PROYECTOS TELLO 2022\SCM SPILL OVERS\outputs\pobreza\criminalidad\1%\simulacion_2\output_tests.xlsx',alpha1_hat_vec_"&amp;LZ225&amp;"','alpha1_hat_vec_"&amp;LZ225&amp;"');"</f>
        <v>xlswrite('G:\Mi unidad\1. PROYECTOS TELLO 2022\SCM SPILL OVERS\outputs\pobreza\criminalidad\1%\simulacion_2\output_tests.xlsx',alpha1_hat_vec_130','alpha1_hat_vec_130');</v>
      </c>
    </row>
    <row r="226" spans="64:339" x14ac:dyDescent="0.3">
      <c r="BL226">
        <v>130</v>
      </c>
      <c r="BR226">
        <v>130</v>
      </c>
      <c r="BS226" s="1" t="str">
        <f>"A_"&amp;BR222&amp;"(:,ind_"&amp;BR222&amp;" == 0) = [];"</f>
        <v>A_130(:,ind_130 == 0) = [];</v>
      </c>
      <c r="BX226">
        <v>130</v>
      </c>
      <c r="BY226" s="1" t="str">
        <f>"A_"&amp;BX222&amp;"(:,ind_"&amp;BX222&amp;" == 0) = [];"</f>
        <v>A_130(:,ind_130 == 0) = [];</v>
      </c>
      <c r="CD226">
        <v>130</v>
      </c>
      <c r="CE226" s="1" t="str">
        <f>"A_"&amp;CD222&amp;"(:,ind_"&amp;CD222&amp;" == 0) = [];"</f>
        <v>A_130(:,ind_130 == 0) = [];</v>
      </c>
      <c r="CJ226">
        <v>130</v>
      </c>
      <c r="CK226" s="1" t="str">
        <f>"A_"&amp;CJ222&amp;"(:,ind_"&amp;CJ222&amp;" == 0) = [];"</f>
        <v>A_130(:,ind_130 == 0) = [];</v>
      </c>
      <c r="CQ226">
        <v>130</v>
      </c>
      <c r="CR226" t="s">
        <v>463</v>
      </c>
      <c r="CV226">
        <v>130</v>
      </c>
      <c r="CW226" t="s">
        <v>468</v>
      </c>
      <c r="DA226">
        <v>130</v>
      </c>
      <c r="DB226" t="s">
        <v>468</v>
      </c>
      <c r="DF226">
        <v>130</v>
      </c>
      <c r="DG226" t="s">
        <v>468</v>
      </c>
      <c r="EA226">
        <v>87</v>
      </c>
      <c r="EB226" s="3" t="str">
        <f>"%PROVINCIA "&amp;EA226</f>
        <v>%PROVINCIA 87</v>
      </c>
      <c r="HN226">
        <v>79</v>
      </c>
      <c r="HO226" t="str">
        <f>"    ub_vec_"&amp;HN226&amp;"(s) = ub_"&amp;HN225&amp;";"</f>
        <v xml:space="preserve">    ub_vec_79(s) = ub_79;</v>
      </c>
      <c r="HU226">
        <v>106</v>
      </c>
      <c r="HV226" t="s">
        <v>35</v>
      </c>
      <c r="IB226">
        <v>130</v>
      </c>
      <c r="IC226" t="str">
        <f>"xlswrite('G:\Mi unidad\1. PROYECTOS TELLO 2022\SCM SPILL OVERS\outputs\pobreza\bajo_niv_educ\1%\simulacion_2\output_tests.xlsx',spillover_test_"&amp;IB226&amp;"','sp_test_"&amp;IB226&amp;"');"</f>
        <v>xlswrite('G:\Mi unidad\1. PROYECTOS TELLO 2022\SCM SPILL OVERS\outputs\pobreza\bajo_niv_educ\1%\simulacion_2\output_tests.xlsx',spillover_test_130','sp_test_130');</v>
      </c>
      <c r="IP226">
        <v>130</v>
      </c>
      <c r="IQ226" t="str">
        <f>"xlswrite('G:\Mi unidad\1. PROYECTOS TELLO 2022\SCM SPILL OVERS\outputs\pobreza\bajo_ingreso\1%\simulacion_2\output_tests.xlsx',spillover_test_"&amp;IP226&amp;"','sp_test_"&amp;IP226&amp;"');"</f>
        <v>xlswrite('G:\Mi unidad\1. PROYECTOS TELLO 2022\SCM SPILL OVERS\outputs\pobreza\bajo_ingreso\1%\simulacion_2\output_tests.xlsx',spillover_test_130','sp_test_130');</v>
      </c>
      <c r="JB226">
        <v>130</v>
      </c>
      <c r="JC226" t="str">
        <f>"xlswrite('G:\Mi unidad\1. PROYECTOS TELLO 2022\SCM SPILL OVERS\outputs\pobreza\densidad\1%\simulacion_2\output_tests.xlsx',spillover_test_"&amp;JB226&amp;"','sp_test_"&amp;JB226&amp;"');"</f>
        <v>xlswrite('G:\Mi unidad\1. PROYECTOS TELLO 2022\SCM SPILL OVERS\outputs\pobreza\densidad\1%\simulacion_2\output_tests.xlsx',spillover_test_130','sp_test_130');</v>
      </c>
      <c r="JN226">
        <v>130</v>
      </c>
      <c r="JO226" t="str">
        <f>"xlswrite('G:\Mi unidad\1. PROYECTOS TELLO 2022\SCM SPILL OVERS\outputs\pobreza\densidad_g\1%\simulacion_2\output_tests.xlsx',spillover_test_"&amp;JN226&amp;"','sp_test_"&amp;JN226&amp;"');"</f>
        <v>xlswrite('G:\Mi unidad\1. PROYECTOS TELLO 2022\SCM SPILL OVERS\outputs\pobreza\densidad_g\1%\simulacion_2\output_tests.xlsx',spillover_test_130','sp_test_130');</v>
      </c>
      <c r="JZ226">
        <v>130</v>
      </c>
      <c r="KA226" t="str">
        <f>"xlswrite('G:\Mi unidad\1. PROYECTOS TELLO 2022\SCM SPILL OVERS\outputs\pobreza\distancia_centro_salud\1%\simulacion_2\output_tests.xlsx',spillover_test_"&amp;JZ226&amp;"','sp_test_"&amp;JZ226&amp;"');"</f>
        <v>xlswrite('G:\Mi unidad\1. PROYECTOS TELLO 2022\SCM SPILL OVERS\outputs\pobreza\distancia_centro_salud\1%\simulacion_2\output_tests.xlsx',spillover_test_130','sp_test_130');</v>
      </c>
      <c r="KM226">
        <v>130</v>
      </c>
      <c r="KN226" t="str">
        <f>"xlswrite('G:\Mi unidad\1. PROYECTOS TELLO 2022\SCM SPILL OVERS\outputs\pobreza\informalidad\1%\simulacion_2\output_tests.xlsx',spillover_test_"&amp;KM226&amp;"','sp_test_"&amp;KM226&amp;"');"</f>
        <v>xlswrite('G:\Mi unidad\1. PROYECTOS TELLO 2022\SCM SPILL OVERS\outputs\pobreza\informalidad\1%\simulacion_2\output_tests.xlsx',spillover_test_130','sp_test_130');</v>
      </c>
      <c r="KZ226">
        <v>130</v>
      </c>
      <c r="LA226" t="str">
        <f>"xlswrite('G:\Mi unidad\1. PROYECTOS TELLO 2022\SCM SPILL OVERS\outputs\pobreza\alimentos\1%\simulacion_2\output_tests.xlsx',spillover_test_"&amp;KZ226&amp;"','sp_test_"&amp;KZ226&amp;"');"</f>
        <v>xlswrite('G:\Mi unidad\1. PROYECTOS TELLO 2022\SCM SPILL OVERS\outputs\pobreza\alimentos\1%\simulacion_2\output_tests.xlsx',spillover_test_130','sp_test_130');</v>
      </c>
      <c r="LG226">
        <v>130</v>
      </c>
      <c r="LH226" t="str">
        <f>"xlswrite('G:\Mi unidad\1. PROYECTOS TELLO 2022\SCM SPILL OVERS\outputs\pobreza\jefe_hogar\1%\simulacion_2\output_tests.xlsx',spillover_test_"&amp;LG226&amp;"','sp_test_"&amp;LG226&amp;"');"</f>
        <v>xlswrite('G:\Mi unidad\1. PROYECTOS TELLO 2022\SCM SPILL OVERS\outputs\pobreza\jefe_hogar\1%\simulacion_2\output_tests.xlsx',spillover_test_130','sp_test_130');</v>
      </c>
      <c r="LN226">
        <v>130</v>
      </c>
      <c r="LO226" t="str">
        <f>"xlswrite('G:\Mi unidad\1. PROYECTOS TELLO 2022\SCM SPILL OVERS\outputs\pobreza\mujeres\1%\simulacion_2\output_tests.xlsx',spillover_test_"&amp;LN226&amp;"','sp_test_"&amp;LN226&amp;"');"</f>
        <v>xlswrite('G:\Mi unidad\1. PROYECTOS TELLO 2022\SCM SPILL OVERS\outputs\pobreza\mujeres\1%\simulacion_2\output_tests.xlsx',spillover_test_130','sp_test_130');</v>
      </c>
      <c r="LZ226">
        <v>130</v>
      </c>
      <c r="MA226" t="str">
        <f>"xlswrite('G:\Mi unidad\1. PROYECTOS TELLO 2022\SCM SPILL OVERS\outputs\pobreza\criminalidad\1%\simulacion_2\output_tests.xlsx',spillover_test_"&amp;LZ226&amp;"','sp_test_"&amp;LZ226&amp;"');"</f>
        <v>xlswrite('G:\Mi unidad\1. PROYECTOS TELLO 2022\SCM SPILL OVERS\outputs\pobreza\criminalidad\1%\simulacion_2\output_tests.xlsx',spillover_test_130','sp_test_130');</v>
      </c>
    </row>
    <row r="227" spans="64:339" x14ac:dyDescent="0.3">
      <c r="BL227">
        <v>133</v>
      </c>
      <c r="BM227" s="1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469</v>
      </c>
      <c r="CV227">
        <v>133</v>
      </c>
      <c r="CW227" t="s">
        <v>470</v>
      </c>
      <c r="DA227">
        <v>133</v>
      </c>
      <c r="DB227" t="s">
        <v>470</v>
      </c>
      <c r="DF227">
        <v>133</v>
      </c>
      <c r="DG227" t="s">
        <v>470</v>
      </c>
      <c r="EA227">
        <v>87</v>
      </c>
      <c r="EB227" s="3" t="s">
        <v>17</v>
      </c>
      <c r="HN227">
        <v>79</v>
      </c>
      <c r="HO227" t="s">
        <v>18</v>
      </c>
      <c r="HU227">
        <v>106</v>
      </c>
      <c r="HV227" t="s">
        <v>36</v>
      </c>
      <c r="IB227">
        <v>133</v>
      </c>
      <c r="IC227" t="str">
        <f>"xlswrite('G:\Mi unidad\1. PROYECTOS TELLO 2022\SCM SPILL OVERS\outputs\pobreza\bajo_niv_educ\1%\simulacion_2\output_tests.xlsx',lb_vec_"&amp;IB227&amp;"','lb_vec_"&amp;IB227&amp;"');"</f>
        <v>xlswrite('G:\Mi unidad\1. PROYECTOS TELLO 2022\SCM SPILL OVERS\outputs\pobreza\bajo_niv_educ\1%\simulacion_2\output_tests.xlsx',lb_vec_133','lb_vec_133');</v>
      </c>
      <c r="IP227">
        <v>133</v>
      </c>
      <c r="IQ227" t="str">
        <f>"xlswrite('G:\Mi unidad\1. PROYECTOS TELLO 2022\SCM SPILL OVERS\outputs\pobreza\bajo_ingreso\1%\simulacion_2\output_tests.xlsx',lb_vec_"&amp;IP227&amp;"','lb_vec_"&amp;IP227&amp;"');"</f>
        <v>xlswrite('G:\Mi unidad\1. PROYECTOS TELLO 2022\SCM SPILL OVERS\outputs\pobreza\bajo_ingreso\1%\simulacion_2\output_tests.xlsx',lb_vec_133','lb_vec_133');</v>
      </c>
      <c r="JB227">
        <v>133</v>
      </c>
      <c r="JC227" t="str">
        <f>"xlswrite('G:\Mi unidad\1. PROYECTOS TELLO 2022\SCM SPILL OVERS\outputs\pobreza\densidad\1%\simulacion_2\output_tests.xlsx',lb_vec_"&amp;JB227&amp;"','lb_vec_"&amp;JB227&amp;"');"</f>
        <v>xlswrite('G:\Mi unidad\1. PROYECTOS TELLO 2022\SCM SPILL OVERS\outputs\pobreza\densidad\1%\simulacion_2\output_tests.xlsx',lb_vec_133','lb_vec_133');</v>
      </c>
      <c r="JN227">
        <v>133</v>
      </c>
      <c r="JO227" t="str">
        <f>"xlswrite('G:\Mi unidad\1. PROYECTOS TELLO 2022\SCM SPILL OVERS\outputs\pobreza\densidad_g\1%\simulacion_2\output_tests.xlsx',lb_vec_"&amp;JN227&amp;"','lb_vec_"&amp;JN227&amp;"');"</f>
        <v>xlswrite('G:\Mi unidad\1. PROYECTOS TELLO 2022\SCM SPILL OVERS\outputs\pobreza\densidad_g\1%\simulacion_2\output_tests.xlsx',lb_vec_133','lb_vec_133');</v>
      </c>
      <c r="JZ227">
        <v>133</v>
      </c>
      <c r="KA227" t="str">
        <f>"xlswrite('G:\Mi unidad\1. PROYECTOS TELLO 2022\SCM SPILL OVERS\outputs\pobreza\distancia_centro_salud\1%\simulacion_2\output_tests.xlsx',lb_vec_"&amp;JZ227&amp;"','lb_vec_"&amp;JZ227&amp;"');"</f>
        <v>xlswrite('G:\Mi unidad\1. PROYECTOS TELLO 2022\SCM SPILL OVERS\outputs\pobreza\distancia_centro_salud\1%\simulacion_2\output_tests.xlsx',lb_vec_133','lb_vec_133');</v>
      </c>
      <c r="KM227">
        <v>133</v>
      </c>
      <c r="KN227" t="str">
        <f>"xlswrite('G:\Mi unidad\1. PROYECTOS TELLO 2022\SCM SPILL OVERS\outputs\pobreza\informalidad\1%\simulacion_2\output_tests.xlsx',lb_vec_"&amp;KM227&amp;"','lb_vec_"&amp;KM227&amp;"');"</f>
        <v>xlswrite('G:\Mi unidad\1. PROYECTOS TELLO 2022\SCM SPILL OVERS\outputs\pobreza\informalidad\1%\simulacion_2\output_tests.xlsx',lb_vec_133','lb_vec_133');</v>
      </c>
      <c r="KZ227">
        <v>133</v>
      </c>
      <c r="LA227" t="str">
        <f>"xlswrite('G:\Mi unidad\1. PROYECTOS TELLO 2022\SCM SPILL OVERS\outputs\pobreza\alimentos\1%\simulacion_2\output_tests.xlsx',lb_vec_"&amp;KZ227&amp;"','lb_vec_"&amp;KZ227&amp;"');"</f>
        <v>xlswrite('G:\Mi unidad\1. PROYECTOS TELLO 2022\SCM SPILL OVERS\outputs\pobreza\alimentos\1%\simulacion_2\output_tests.xlsx',lb_vec_133','lb_vec_133');</v>
      </c>
      <c r="LG227">
        <v>133</v>
      </c>
      <c r="LH227" t="str">
        <f>"xlswrite('G:\Mi unidad\1. PROYECTOS TELLO 2022\SCM SPILL OVERS\outputs\pobreza\jefe_hogar\1%\simulacion_2\output_tests.xlsx',lb_vec_"&amp;LG227&amp;"','lb_vec_"&amp;LG227&amp;"');"</f>
        <v>xlswrite('G:\Mi unidad\1. PROYECTOS TELLO 2022\SCM SPILL OVERS\outputs\pobreza\jefe_hogar\1%\simulacion_2\output_tests.xlsx',lb_vec_133','lb_vec_133');</v>
      </c>
      <c r="LN227">
        <v>133</v>
      </c>
      <c r="LO227" t="str">
        <f>"xlswrite('G:\Mi unidad\1. PROYECTOS TELLO 2022\SCM SPILL OVERS\outputs\pobreza\mujeres\1%\simulacion_2\output_tests.xlsx',lb_vec_"&amp;LN227&amp;"','lb_vec_"&amp;LN227&amp;"');"</f>
        <v>xlswrite('G:\Mi unidad\1. PROYECTOS TELLO 2022\SCM SPILL OVERS\outputs\pobreza\mujeres\1%\simulacion_2\output_tests.xlsx',lb_vec_133','lb_vec_133');</v>
      </c>
      <c r="LZ227">
        <v>133</v>
      </c>
      <c r="MA227" t="str">
        <f>"xlswrite('G:\Mi unidad\1. PROYECTOS TELLO 2022\SCM SPILL OVERS\outputs\pobreza\criminalidad\1%\simulacion_2\output_tests.xlsx',lb_vec_"&amp;LZ227&amp;"','lb_vec_"&amp;LZ227&amp;"');"</f>
        <v>xlswrite('G:\Mi unidad\1. PROYECTOS TELLO 2022\SCM SPILL OVERS\outputs\pobreza\criminalidad\1%\simulacion_2\output_tests.xlsx',lb_vec_133','lb_vec_133');</v>
      </c>
    </row>
    <row r="228" spans="64:339" x14ac:dyDescent="0.3">
      <c r="BL228">
        <v>133</v>
      </c>
      <c r="BM228" s="1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467</v>
      </c>
      <c r="CV228">
        <v>133</v>
      </c>
      <c r="CW228" t="s">
        <v>471</v>
      </c>
      <c r="DA228">
        <v>133</v>
      </c>
      <c r="DB228" t="s">
        <v>471</v>
      </c>
      <c r="DF228">
        <v>133</v>
      </c>
      <c r="DG228" t="s">
        <v>471</v>
      </c>
      <c r="EA228">
        <v>87</v>
      </c>
      <c r="EB228" s="1" t="str">
        <f>"Y_Ts_"&amp;EA228&amp;" = Y_"&amp;EA228&amp;"(:,T+s);"</f>
        <v>Y_Ts_87 = Y_87(:,T+s);</v>
      </c>
      <c r="HN228">
        <v>80</v>
      </c>
      <c r="HO228" t="str">
        <f>"p_value_vec_"&amp;HN228&amp;" = zeros(1,S);"</f>
        <v>p_value_vec_80 = zeros(1,S);</v>
      </c>
      <c r="HU228">
        <v>106</v>
      </c>
      <c r="HV228" t="s">
        <v>37</v>
      </c>
      <c r="IB228">
        <v>133</v>
      </c>
      <c r="IC228" t="str">
        <f>"xlswrite('G:\Mi unidad\1. PROYECTOS TELLO 2022\SCM SPILL OVERS\outputs\pobreza\bajo_niv_educ\1%\simulacion_2\output_tests.xlsx',ub_vec_"&amp;IB228&amp;"','ub_vec_"&amp;IB228&amp;"');"</f>
        <v>xlswrite('G:\Mi unidad\1. PROYECTOS TELLO 2022\SCM SPILL OVERS\outputs\pobreza\bajo_niv_educ\1%\simulacion_2\output_tests.xlsx',ub_vec_133','ub_vec_133');</v>
      </c>
      <c r="IP228">
        <v>133</v>
      </c>
      <c r="IQ228" t="str">
        <f>"xlswrite('G:\Mi unidad\1. PROYECTOS TELLO 2022\SCM SPILL OVERS\outputs\pobreza\bajo_ingreso\1%\simulacion_2\output_tests.xlsx',ub_vec_"&amp;IP228&amp;"','ub_vec_"&amp;IP228&amp;"');"</f>
        <v>xlswrite('G:\Mi unidad\1. PROYECTOS TELLO 2022\SCM SPILL OVERS\outputs\pobreza\bajo_ingreso\1%\simulacion_2\output_tests.xlsx',ub_vec_133','ub_vec_133');</v>
      </c>
      <c r="JB228">
        <v>133</v>
      </c>
      <c r="JC228" t="str">
        <f>"xlswrite('G:\Mi unidad\1. PROYECTOS TELLO 2022\SCM SPILL OVERS\outputs\pobreza\densidad\1%\simulacion_2\output_tests.xlsx',ub_vec_"&amp;JB228&amp;"','ub_vec_"&amp;JB228&amp;"');"</f>
        <v>xlswrite('G:\Mi unidad\1. PROYECTOS TELLO 2022\SCM SPILL OVERS\outputs\pobreza\densidad\1%\simulacion_2\output_tests.xlsx',ub_vec_133','ub_vec_133');</v>
      </c>
      <c r="JN228">
        <v>133</v>
      </c>
      <c r="JO228" t="str">
        <f>"xlswrite('G:\Mi unidad\1. PROYECTOS TELLO 2022\SCM SPILL OVERS\outputs\pobreza\densidad_g\1%\simulacion_2\output_tests.xlsx',ub_vec_"&amp;JN228&amp;"','ub_vec_"&amp;JN228&amp;"');"</f>
        <v>xlswrite('G:\Mi unidad\1. PROYECTOS TELLO 2022\SCM SPILL OVERS\outputs\pobreza\densidad_g\1%\simulacion_2\output_tests.xlsx',ub_vec_133','ub_vec_133');</v>
      </c>
      <c r="JZ228">
        <v>133</v>
      </c>
      <c r="KA228" t="str">
        <f>"xlswrite('G:\Mi unidad\1. PROYECTOS TELLO 2022\SCM SPILL OVERS\outputs\pobreza\distancia_centro_salud\1%\simulacion_2\output_tests.xlsx',ub_vec_"&amp;JZ228&amp;"','ub_vec_"&amp;JZ228&amp;"');"</f>
        <v>xlswrite('G:\Mi unidad\1. PROYECTOS TELLO 2022\SCM SPILL OVERS\outputs\pobreza\distancia_centro_salud\1%\simulacion_2\output_tests.xlsx',ub_vec_133','ub_vec_133');</v>
      </c>
      <c r="KM228">
        <v>133</v>
      </c>
      <c r="KN228" t="str">
        <f>"xlswrite('G:\Mi unidad\1. PROYECTOS TELLO 2022\SCM SPILL OVERS\outputs\pobreza\informalidad\1%\simulacion_2\output_tests.xlsx',ub_vec_"&amp;KM228&amp;"','ub_vec_"&amp;KM228&amp;"');"</f>
        <v>xlswrite('G:\Mi unidad\1. PROYECTOS TELLO 2022\SCM SPILL OVERS\outputs\pobreza\informalidad\1%\simulacion_2\output_tests.xlsx',ub_vec_133','ub_vec_133');</v>
      </c>
      <c r="KZ228">
        <v>133</v>
      </c>
      <c r="LA228" t="str">
        <f>"xlswrite('G:\Mi unidad\1. PROYECTOS TELLO 2022\SCM SPILL OVERS\outputs\pobreza\alimentos\1%\simulacion_2\output_tests.xlsx',ub_vec_"&amp;KZ228&amp;"','ub_vec_"&amp;KZ228&amp;"');"</f>
        <v>xlswrite('G:\Mi unidad\1. PROYECTOS TELLO 2022\SCM SPILL OVERS\outputs\pobreza\alimentos\1%\simulacion_2\output_tests.xlsx',ub_vec_133','ub_vec_133');</v>
      </c>
      <c r="LG228">
        <v>133</v>
      </c>
      <c r="LH228" t="str">
        <f>"xlswrite('G:\Mi unidad\1. PROYECTOS TELLO 2022\SCM SPILL OVERS\outputs\pobreza\jefe_hogar\1%\simulacion_2\output_tests.xlsx',ub_vec_"&amp;LG228&amp;"','ub_vec_"&amp;LG228&amp;"');"</f>
        <v>xlswrite('G:\Mi unidad\1. PROYECTOS TELLO 2022\SCM SPILL OVERS\outputs\pobreza\jefe_hogar\1%\simulacion_2\output_tests.xlsx',ub_vec_133','ub_vec_133');</v>
      </c>
      <c r="LN228">
        <v>133</v>
      </c>
      <c r="LO228" t="str">
        <f>"xlswrite('G:\Mi unidad\1. PROYECTOS TELLO 2022\SCM SPILL OVERS\outputs\pobreza\mujeres\1%\simulacion_2\output_tests.xlsx',ub_vec_"&amp;LN228&amp;"','ub_vec_"&amp;LN228&amp;"');"</f>
        <v>xlswrite('G:\Mi unidad\1. PROYECTOS TELLO 2022\SCM SPILL OVERS\outputs\pobreza\mujeres\1%\simulacion_2\output_tests.xlsx',ub_vec_133','ub_vec_133');</v>
      </c>
      <c r="LZ228">
        <v>133</v>
      </c>
      <c r="MA228" t="str">
        <f>"xlswrite('G:\Mi unidad\1. PROYECTOS TELLO 2022\SCM SPILL OVERS\outputs\pobreza\criminalidad\1%\simulacion_2\output_tests.xlsx',ub_vec_"&amp;LZ228&amp;"','ub_vec_"&amp;LZ228&amp;"');"</f>
        <v>xlswrite('G:\Mi unidad\1. PROYECTOS TELLO 2022\SCM SPILL OVERS\outputs\pobreza\criminalidad\1%\simulacion_2\output_tests.xlsx',ub_vec_133','ub_vec_133');</v>
      </c>
    </row>
    <row r="229" spans="64:339" x14ac:dyDescent="0.3">
      <c r="BL229">
        <v>133</v>
      </c>
      <c r="BM229" s="1" t="str">
        <f>"A_"&amp;BL227&amp;"(:,ind_"&amp;BL227&amp;" == 0) = [];"</f>
        <v>A_133(:,ind_133 == 0) = [];</v>
      </c>
      <c r="BR229">
        <v>133</v>
      </c>
      <c r="BS229" s="1" t="str">
        <f>"ind_"&amp;BR227&amp;" = xlsread('spillover_bajo_niv_educ_"&amp;BR227&amp;".xlsx')"</f>
        <v>ind_133 = xlsread('spillover_bajo_niv_educ_133.xlsx')</v>
      </c>
      <c r="BX229">
        <v>133</v>
      </c>
      <c r="BY229" s="1" t="str">
        <f>"ind_"&amp;BX227&amp;" = xlsread('spillover_bajo_ingreso_"&amp;BX227&amp;".xlsx')"</f>
        <v>ind_133 = xlsread('spillover_bajo_ingreso_133.xlsx')</v>
      </c>
      <c r="CD229">
        <v>133</v>
      </c>
      <c r="CE229" s="1" t="str">
        <f>"ind_"&amp;CD227&amp;" = xlsread('spillover_densidad_"&amp;CD227&amp;".xlsx')"</f>
        <v>ind_133 = xlsread('spillover_densidad_133.xlsx')</v>
      </c>
      <c r="CJ229">
        <v>133</v>
      </c>
      <c r="CK229" s="1" t="str">
        <f>"ind_"&amp;CJ227&amp;" = xlsread('spillover_tiempo_cs_"&amp;CJ227&amp;".xlsx')"</f>
        <v>ind_133 = xlsread('spillover_tiempo_cs_133.xlsx')</v>
      </c>
      <c r="CQ229">
        <v>133</v>
      </c>
      <c r="CR229" t="s">
        <v>468</v>
      </c>
      <c r="CV229">
        <v>133</v>
      </c>
      <c r="CW229" t="s">
        <v>472</v>
      </c>
      <c r="DA229">
        <v>133</v>
      </c>
      <c r="DB229" t="s">
        <v>473</v>
      </c>
      <c r="DF229">
        <v>133</v>
      </c>
      <c r="DG229" t="s">
        <v>474</v>
      </c>
      <c r="EA229">
        <v>87</v>
      </c>
      <c r="EB229" s="1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HN229">
        <v>80</v>
      </c>
      <c r="HO229" t="str">
        <f>"lb_vec_"&amp;HN229&amp;" = zeros(1,S);"</f>
        <v>lb_vec_80 = zeros(1,S);</v>
      </c>
      <c r="HU229">
        <v>106</v>
      </c>
      <c r="HV229" t="str">
        <f>"    spillover_test_"&amp;HU229&amp;"(s) = sp_andrews(Y_pre_"&amp;HU229&amp;",pobreza_"&amp;HU229&amp;"(:,T+s),A_"&amp;HU229&amp;",C,d,alpha_sig);"</f>
        <v xml:space="preserve">    spillover_test_106(s) = sp_andrews(Y_pre_106,pobreza_106(:,T+s),A_106,C,d,alpha_sig);</v>
      </c>
      <c r="IB229">
        <v>133</v>
      </c>
      <c r="IC229" t="str">
        <f>"xlswrite('G:\Mi unidad\1. PROYECTOS TELLO 2022\SCM SPILL OVERS\outputs\pobreza\bajo_niv_educ\1%\simulacion_2\output_tests.xlsx',p_value_vec_"&amp;IB229&amp;"','p_value_vec_"&amp;IB229&amp;"');"</f>
        <v>xlswrite('G:\Mi unidad\1. PROYECTOS TELLO 2022\SCM SPILL OVERS\outputs\pobreza\bajo_niv_educ\1%\simulacion_2\output_tests.xlsx',p_value_vec_133','p_value_vec_133');</v>
      </c>
      <c r="IP229">
        <v>133</v>
      </c>
      <c r="IQ229" t="str">
        <f>"xlswrite('G:\Mi unidad\1. PROYECTOS TELLO 2022\SCM SPILL OVERS\outputs\pobreza\bajo_ingreso\1%\simulacion_2\output_tests.xlsx',p_value_vec_"&amp;IP229&amp;"','p_value_vec_"&amp;IP229&amp;"');"</f>
        <v>xlswrite('G:\Mi unidad\1. PROYECTOS TELLO 2022\SCM SPILL OVERS\outputs\pobreza\bajo_ingreso\1%\simulacion_2\output_tests.xlsx',p_value_vec_133','p_value_vec_133');</v>
      </c>
      <c r="JB229">
        <v>133</v>
      </c>
      <c r="JC229" t="str">
        <f>"xlswrite('G:\Mi unidad\1. PROYECTOS TELLO 2022\SCM SPILL OVERS\outputs\pobreza\densidad\1%\simulacion_2\output_tests.xlsx',p_value_vec_"&amp;JB229&amp;"','p_value_vec_"&amp;JB229&amp;"');"</f>
        <v>xlswrite('G:\Mi unidad\1. PROYECTOS TELLO 2022\SCM SPILL OVERS\outputs\pobreza\densidad\1%\simulacion_2\output_tests.xlsx',p_value_vec_133','p_value_vec_133');</v>
      </c>
      <c r="JN229">
        <v>133</v>
      </c>
      <c r="JO229" t="str">
        <f>"xlswrite('G:\Mi unidad\1. PROYECTOS TELLO 2022\SCM SPILL OVERS\outputs\pobreza\densidad_g\1%\simulacion_2\output_tests.xlsx',p_value_vec_"&amp;JN229&amp;"','p_value_vec_"&amp;JN229&amp;"');"</f>
        <v>xlswrite('G:\Mi unidad\1. PROYECTOS TELLO 2022\SCM SPILL OVERS\outputs\pobreza\densidad_g\1%\simulacion_2\output_tests.xlsx',p_value_vec_133','p_value_vec_133');</v>
      </c>
      <c r="JZ229">
        <v>133</v>
      </c>
      <c r="KA229" t="str">
        <f>"xlswrite('G:\Mi unidad\1. PROYECTOS TELLO 2022\SCM SPILL OVERS\outputs\pobreza\distancia_centro_salud\1%\simulacion_2\output_tests.xlsx',p_value_vec_"&amp;JZ229&amp;"','p_value_vec_"&amp;JZ229&amp;"');"</f>
        <v>xlswrite('G:\Mi unidad\1. PROYECTOS TELLO 2022\SCM SPILL OVERS\outputs\pobreza\distancia_centro_salud\1%\simulacion_2\output_tests.xlsx',p_value_vec_133','p_value_vec_133');</v>
      </c>
      <c r="KM229">
        <v>133</v>
      </c>
      <c r="KN229" t="str">
        <f>"xlswrite('G:\Mi unidad\1. PROYECTOS TELLO 2022\SCM SPILL OVERS\outputs\pobreza\informalidad\1%\simulacion_2\output_tests.xlsx',p_value_vec_"&amp;KM229&amp;"','p_value_vec_"&amp;KM229&amp;"');"</f>
        <v>xlswrite('G:\Mi unidad\1. PROYECTOS TELLO 2022\SCM SPILL OVERS\outputs\pobreza\informalidad\1%\simulacion_2\output_tests.xlsx',p_value_vec_133','p_value_vec_133');</v>
      </c>
      <c r="KZ229">
        <v>133</v>
      </c>
      <c r="LA229" t="str">
        <f>"xlswrite('G:\Mi unidad\1. PROYECTOS TELLO 2022\SCM SPILL OVERS\outputs\pobreza\alimentos\1%\simulacion_2\output_tests.xlsx',p_value_vec_"&amp;KZ229&amp;"','p_value_vec_"&amp;KZ229&amp;"');"</f>
        <v>xlswrite('G:\Mi unidad\1. PROYECTOS TELLO 2022\SCM SPILL OVERS\outputs\pobreza\alimentos\1%\simulacion_2\output_tests.xlsx',p_value_vec_133','p_value_vec_133');</v>
      </c>
      <c r="LG229">
        <v>133</v>
      </c>
      <c r="LH229" t="str">
        <f>"xlswrite('G:\Mi unidad\1. PROYECTOS TELLO 2022\SCM SPILL OVERS\outputs\pobreza\jefe_hogar\1%\simulacion_2\output_tests.xlsx',p_value_vec_"&amp;LG229&amp;"','p_value_vec_"&amp;LG229&amp;"');"</f>
        <v>xlswrite('G:\Mi unidad\1. PROYECTOS TELLO 2022\SCM SPILL OVERS\outputs\pobreza\jefe_hogar\1%\simulacion_2\output_tests.xlsx',p_value_vec_133','p_value_vec_133');</v>
      </c>
      <c r="LN229">
        <v>133</v>
      </c>
      <c r="LO229" t="str">
        <f>"xlswrite('G:\Mi unidad\1. PROYECTOS TELLO 2022\SCM SPILL OVERS\outputs\pobreza\mujeres\1%\simulacion_2\output_tests.xlsx',p_value_vec_"&amp;LN229&amp;"','p_value_vec_"&amp;LN229&amp;"');"</f>
        <v>xlswrite('G:\Mi unidad\1. PROYECTOS TELLO 2022\SCM SPILL OVERS\outputs\pobreza\mujeres\1%\simulacion_2\output_tests.xlsx',p_value_vec_133','p_value_vec_133');</v>
      </c>
      <c r="LZ229">
        <v>133</v>
      </c>
      <c r="MA229" t="str">
        <f>"xlswrite('G:\Mi unidad\1. PROYECTOS TELLO 2022\SCM SPILL OVERS\outputs\pobreza\criminalidad\1%\simulacion_2\output_tests.xlsx',p_value_vec_"&amp;LZ229&amp;"','p_value_vec_"&amp;LZ229&amp;"');"</f>
        <v>xlswrite('G:\Mi unidad\1. PROYECTOS TELLO 2022\SCM SPILL OVERS\outputs\pobreza\criminalidad\1%\simulacion_2\output_tests.xlsx',p_value_vec_133','p_value_vec_133');</v>
      </c>
    </row>
    <row r="230" spans="64:339" x14ac:dyDescent="0.3">
      <c r="BL230">
        <v>133</v>
      </c>
      <c r="BR230">
        <v>133</v>
      </c>
      <c r="BS230" s="1" t="str">
        <f>"A_"&amp;BR227&amp;" = eye(N);"</f>
        <v>A_133 = eye(N);</v>
      </c>
      <c r="BX230">
        <v>133</v>
      </c>
      <c r="BY230" s="1" t="str">
        <f>"A_"&amp;BX227&amp;" = eye(N);"</f>
        <v>A_133 = eye(N);</v>
      </c>
      <c r="CD230">
        <v>133</v>
      </c>
      <c r="CE230" s="1" t="str">
        <f>"A_"&amp;CD227&amp;" = eye(N);"</f>
        <v>A_133 = eye(N);</v>
      </c>
      <c r="CJ230">
        <v>133</v>
      </c>
      <c r="CK230" s="1" t="str">
        <f>"A_"&amp;CJ227&amp;" = eye(N);"</f>
        <v>A_133 = eye(N);</v>
      </c>
      <c r="CQ230">
        <v>133</v>
      </c>
      <c r="CR230" t="s">
        <v>470</v>
      </c>
      <c r="CV230">
        <v>133</v>
      </c>
      <c r="CW230" t="s">
        <v>475</v>
      </c>
      <c r="DA230">
        <v>133</v>
      </c>
      <c r="DB230" t="s">
        <v>475</v>
      </c>
      <c r="DF230">
        <v>133</v>
      </c>
      <c r="DG230" t="s">
        <v>475</v>
      </c>
      <c r="EA230">
        <v>87</v>
      </c>
      <c r="EB230" s="1" t="str">
        <f>"alpha_hat_"&amp;EA230&amp;" = A_"&amp;EA230&amp;"*gamma_hat_"&amp;EA230&amp;";"</f>
        <v>alpha_hat_87 = A_87*gamma_hat_87;</v>
      </c>
      <c r="HN230">
        <v>80</v>
      </c>
      <c r="HO230" t="str">
        <f>"ub_vec_"&amp;HN230&amp;" = zeros(1,S);"</f>
        <v>ub_vec_80 = zeros(1,S);</v>
      </c>
      <c r="HU230">
        <v>106</v>
      </c>
      <c r="HV230" t="s">
        <v>18</v>
      </c>
      <c r="IB230">
        <v>133</v>
      </c>
      <c r="IC230" t="str">
        <f>"xlswrite('G:\Mi unidad\1. PROYECTOS TELLO 2022\SCM SPILL OVERS\outputs\pobreza\bajo_niv_educ\1%\simulacion_2\output_tests.xlsx',alpha1_hat_vec_"&amp;IB230&amp;"','alpha1_hat_vec_"&amp;IB230&amp;"');"</f>
        <v>xlswrite('G:\Mi unidad\1. PROYECTOS TELLO 2022\SCM SPILL OVERS\outputs\pobreza\bajo_niv_educ\1%\simulacion_2\output_tests.xlsx',alpha1_hat_vec_133','alpha1_hat_vec_133');</v>
      </c>
      <c r="IP230">
        <v>133</v>
      </c>
      <c r="IQ230" t="str">
        <f>"xlswrite('G:\Mi unidad\1. PROYECTOS TELLO 2022\SCM SPILL OVERS\outputs\pobreza\bajo_ingreso\1%\simulacion_2\output_tests.xlsx',alpha1_hat_vec_"&amp;IP230&amp;"','alpha1_hat_vec_"&amp;IP230&amp;"');"</f>
        <v>xlswrite('G:\Mi unidad\1. PROYECTOS TELLO 2022\SCM SPILL OVERS\outputs\pobreza\bajo_ingreso\1%\simulacion_2\output_tests.xlsx',alpha1_hat_vec_133','alpha1_hat_vec_133');</v>
      </c>
      <c r="JB230">
        <v>133</v>
      </c>
      <c r="JC230" t="str">
        <f>"xlswrite('G:\Mi unidad\1. PROYECTOS TELLO 2022\SCM SPILL OVERS\outputs\pobreza\densidad\1%\simulacion_2\output_tests.xlsx',alpha1_hat_vec_"&amp;JB230&amp;"','alpha1_hat_vec_"&amp;JB230&amp;"');"</f>
        <v>xlswrite('G:\Mi unidad\1. PROYECTOS TELLO 2022\SCM SPILL OVERS\outputs\pobreza\densidad\1%\simulacion_2\output_tests.xlsx',alpha1_hat_vec_133','alpha1_hat_vec_133');</v>
      </c>
      <c r="JN230">
        <v>133</v>
      </c>
      <c r="JO230" t="str">
        <f>"xlswrite('G:\Mi unidad\1. PROYECTOS TELLO 2022\SCM SPILL OVERS\outputs\pobreza\densidad_g\1%\simulacion_2\output_tests.xlsx',alpha1_hat_vec_"&amp;JN230&amp;"','alpha1_hat_vec_"&amp;JN230&amp;"');"</f>
        <v>xlswrite('G:\Mi unidad\1. PROYECTOS TELLO 2022\SCM SPILL OVERS\outputs\pobreza\densidad_g\1%\simulacion_2\output_tests.xlsx',alpha1_hat_vec_133','alpha1_hat_vec_133');</v>
      </c>
      <c r="JZ230">
        <v>133</v>
      </c>
      <c r="KA230" t="str">
        <f>"xlswrite('G:\Mi unidad\1. PROYECTOS TELLO 2022\SCM SPILL OVERS\outputs\pobreza\distancia_centro_salud\1%\simulacion_2\output_tests.xlsx',alpha1_hat_vec_"&amp;JZ230&amp;"','alpha1_hat_vec_"&amp;JZ230&amp;"');"</f>
        <v>xlswrite('G:\Mi unidad\1. PROYECTOS TELLO 2022\SCM SPILL OVERS\outputs\pobreza\distancia_centro_salud\1%\simulacion_2\output_tests.xlsx',alpha1_hat_vec_133','alpha1_hat_vec_133');</v>
      </c>
      <c r="KM230">
        <v>133</v>
      </c>
      <c r="KN230" t="str">
        <f>"xlswrite('G:\Mi unidad\1. PROYECTOS TELLO 2022\SCM SPILL OVERS\outputs\pobreza\informalidad\1%\simulacion_2\output_tests.xlsx',alpha1_hat_vec_"&amp;KM230&amp;"','alpha1_hat_vec_"&amp;KM230&amp;"');"</f>
        <v>xlswrite('G:\Mi unidad\1. PROYECTOS TELLO 2022\SCM SPILL OVERS\outputs\pobreza\informalidad\1%\simulacion_2\output_tests.xlsx',alpha1_hat_vec_133','alpha1_hat_vec_133');</v>
      </c>
      <c r="KZ230">
        <v>133</v>
      </c>
      <c r="LA230" t="str">
        <f>"xlswrite('G:\Mi unidad\1. PROYECTOS TELLO 2022\SCM SPILL OVERS\outputs\pobreza\alimentos\1%\simulacion_2\output_tests.xlsx',alpha1_hat_vec_"&amp;KZ230&amp;"','alpha1_hat_vec_"&amp;KZ230&amp;"');"</f>
        <v>xlswrite('G:\Mi unidad\1. PROYECTOS TELLO 2022\SCM SPILL OVERS\outputs\pobreza\alimentos\1%\simulacion_2\output_tests.xlsx',alpha1_hat_vec_133','alpha1_hat_vec_133');</v>
      </c>
      <c r="LG230">
        <v>133</v>
      </c>
      <c r="LH230" t="str">
        <f>"xlswrite('G:\Mi unidad\1. PROYECTOS TELLO 2022\SCM SPILL OVERS\outputs\pobreza\jefe_hogar\1%\simulacion_2\output_tests.xlsx',alpha1_hat_vec_"&amp;LG230&amp;"','alpha1_hat_vec_"&amp;LG230&amp;"');"</f>
        <v>xlswrite('G:\Mi unidad\1. PROYECTOS TELLO 2022\SCM SPILL OVERS\outputs\pobreza\jefe_hogar\1%\simulacion_2\output_tests.xlsx',alpha1_hat_vec_133','alpha1_hat_vec_133');</v>
      </c>
      <c r="LN230">
        <v>133</v>
      </c>
      <c r="LO230" t="str">
        <f>"xlswrite('G:\Mi unidad\1. PROYECTOS TELLO 2022\SCM SPILL OVERS\outputs\pobreza\mujeres\1%\simulacion_2\output_tests.xlsx',alpha1_hat_vec_"&amp;LN230&amp;"','alpha1_hat_vec_"&amp;LN230&amp;"');"</f>
        <v>xlswrite('G:\Mi unidad\1. PROYECTOS TELLO 2022\SCM SPILL OVERS\outputs\pobreza\mujeres\1%\simulacion_2\output_tests.xlsx',alpha1_hat_vec_133','alpha1_hat_vec_133');</v>
      </c>
      <c r="LZ230">
        <v>133</v>
      </c>
      <c r="MA230" t="str">
        <f>"xlswrite('G:\Mi unidad\1. PROYECTOS TELLO 2022\SCM SPILL OVERS\outputs\pobreza\criminalidad\1%\simulacion_2\output_tests.xlsx',alpha1_hat_vec_"&amp;LZ230&amp;"','alpha1_hat_vec_"&amp;LZ230&amp;"');"</f>
        <v>xlswrite('G:\Mi unidad\1. PROYECTOS TELLO 2022\SCM SPILL OVERS\outputs\pobreza\criminalidad\1%\simulacion_2\output_tests.xlsx',alpha1_hat_vec_133','alpha1_hat_vec_133');</v>
      </c>
    </row>
    <row r="231" spans="64:339" x14ac:dyDescent="0.3">
      <c r="BL231">
        <v>133</v>
      </c>
      <c r="BR231">
        <v>133</v>
      </c>
      <c r="BS231" s="1" t="str">
        <f>"A_"&amp;BR227&amp;"(:,ind_"&amp;BR227&amp;" == 0) = [];"</f>
        <v>A_133(:,ind_133 == 0) = [];</v>
      </c>
      <c r="BX231">
        <v>133</v>
      </c>
      <c r="BY231" s="1" t="str">
        <f>"A_"&amp;BX227&amp;"(:,ind_"&amp;BX227&amp;" == 0) = [];"</f>
        <v>A_133(:,ind_133 == 0) = [];</v>
      </c>
      <c r="CD231">
        <v>133</v>
      </c>
      <c r="CE231" s="1" t="str">
        <f>"A_"&amp;CD227&amp;"(:,ind_"&amp;CD227&amp;" == 0) = [];"</f>
        <v>A_133(:,ind_133 == 0) = [];</v>
      </c>
      <c r="CJ231">
        <v>133</v>
      </c>
      <c r="CK231" s="1" t="str">
        <f>"A_"&amp;CJ227&amp;"(:,ind_"&amp;CJ227&amp;" == 0) = [];"</f>
        <v>A_133(:,ind_133 == 0) = [];</v>
      </c>
      <c r="CQ231">
        <v>133</v>
      </c>
      <c r="CR231" t="s">
        <v>471</v>
      </c>
      <c r="CV231">
        <v>133</v>
      </c>
      <c r="CW231" t="s">
        <v>476</v>
      </c>
      <c r="DA231">
        <v>133</v>
      </c>
      <c r="DB231" t="s">
        <v>476</v>
      </c>
      <c r="DF231">
        <v>133</v>
      </c>
      <c r="DG231" t="s">
        <v>476</v>
      </c>
      <c r="EA231">
        <v>87</v>
      </c>
      <c r="EB231" s="1" t="str">
        <f>"alpha1_hat_vec_"&amp;EA231&amp;"(s) = alpha_hat_"&amp;EA231&amp;"(1);"</f>
        <v>alpha1_hat_vec_87(s) = alpha_hat_87(1);</v>
      </c>
      <c r="HN231">
        <v>80</v>
      </c>
      <c r="HO231" t="s">
        <v>35</v>
      </c>
      <c r="HU231">
        <v>107</v>
      </c>
      <c r="HV231" t="str">
        <f>"spillover_test_"&amp;HU231&amp;" = zeros(1,S);"</f>
        <v>spillover_test_107 = zeros(1,S);</v>
      </c>
      <c r="IB231">
        <v>133</v>
      </c>
      <c r="IC231" t="str">
        <f>"xlswrite('G:\Mi unidad\1. PROYECTOS TELLO 2022\SCM SPILL OVERS\outputs\pobreza\bajo_niv_educ\1%\simulacion_2\output_tests.xlsx',spillover_test_"&amp;IB231&amp;"','sp_test_"&amp;IB231&amp;"');"</f>
        <v>xlswrite('G:\Mi unidad\1. PROYECTOS TELLO 2022\SCM SPILL OVERS\outputs\pobreza\bajo_niv_educ\1%\simulacion_2\output_tests.xlsx',spillover_test_133','sp_test_133');</v>
      </c>
      <c r="IP231">
        <v>133</v>
      </c>
      <c r="IQ231" t="str">
        <f>"xlswrite('G:\Mi unidad\1. PROYECTOS TELLO 2022\SCM SPILL OVERS\outputs\pobreza\bajo_ingreso\1%\simulacion_2\output_tests.xlsx',spillover_test_"&amp;IP231&amp;"','sp_test_"&amp;IP231&amp;"');"</f>
        <v>xlswrite('G:\Mi unidad\1. PROYECTOS TELLO 2022\SCM SPILL OVERS\outputs\pobreza\bajo_ingreso\1%\simulacion_2\output_tests.xlsx',spillover_test_133','sp_test_133');</v>
      </c>
      <c r="JB231">
        <v>133</v>
      </c>
      <c r="JC231" t="str">
        <f>"xlswrite('G:\Mi unidad\1. PROYECTOS TELLO 2022\SCM SPILL OVERS\outputs\pobreza\densidad\1%\simulacion_2\output_tests.xlsx',spillover_test_"&amp;JB231&amp;"','sp_test_"&amp;JB231&amp;"');"</f>
        <v>xlswrite('G:\Mi unidad\1. PROYECTOS TELLO 2022\SCM SPILL OVERS\outputs\pobreza\densidad\1%\simulacion_2\output_tests.xlsx',spillover_test_133','sp_test_133');</v>
      </c>
      <c r="JN231">
        <v>133</v>
      </c>
      <c r="JO231" t="str">
        <f>"xlswrite('G:\Mi unidad\1. PROYECTOS TELLO 2022\SCM SPILL OVERS\outputs\pobreza\densidad_g\1%\simulacion_2\output_tests.xlsx',spillover_test_"&amp;JN231&amp;"','sp_test_"&amp;JN231&amp;"');"</f>
        <v>xlswrite('G:\Mi unidad\1. PROYECTOS TELLO 2022\SCM SPILL OVERS\outputs\pobreza\densidad_g\1%\simulacion_2\output_tests.xlsx',spillover_test_133','sp_test_133');</v>
      </c>
      <c r="JZ231">
        <v>133</v>
      </c>
      <c r="KA231" t="str">
        <f>"xlswrite('G:\Mi unidad\1. PROYECTOS TELLO 2022\SCM SPILL OVERS\outputs\pobreza\distancia_centro_salud\1%\simulacion_2\output_tests.xlsx',spillover_test_"&amp;JZ231&amp;"','sp_test_"&amp;JZ231&amp;"');"</f>
        <v>xlswrite('G:\Mi unidad\1. PROYECTOS TELLO 2022\SCM SPILL OVERS\outputs\pobreza\distancia_centro_salud\1%\simulacion_2\output_tests.xlsx',spillover_test_133','sp_test_133');</v>
      </c>
      <c r="KM231">
        <v>133</v>
      </c>
      <c r="KN231" t="str">
        <f>"xlswrite('G:\Mi unidad\1. PROYECTOS TELLO 2022\SCM SPILL OVERS\outputs\pobreza\informalidad\1%\simulacion_2\output_tests.xlsx',spillover_test_"&amp;KM231&amp;"','sp_test_"&amp;KM231&amp;"');"</f>
        <v>xlswrite('G:\Mi unidad\1. PROYECTOS TELLO 2022\SCM SPILL OVERS\outputs\pobreza\informalidad\1%\simulacion_2\output_tests.xlsx',spillover_test_133','sp_test_133');</v>
      </c>
      <c r="KZ231">
        <v>133</v>
      </c>
      <c r="LA231" t="str">
        <f>"xlswrite('G:\Mi unidad\1. PROYECTOS TELLO 2022\SCM SPILL OVERS\outputs\pobreza\alimentos\1%\simulacion_2\output_tests.xlsx',spillover_test_"&amp;KZ231&amp;"','sp_test_"&amp;KZ231&amp;"');"</f>
        <v>xlswrite('G:\Mi unidad\1. PROYECTOS TELLO 2022\SCM SPILL OVERS\outputs\pobreza\alimentos\1%\simulacion_2\output_tests.xlsx',spillover_test_133','sp_test_133');</v>
      </c>
      <c r="LG231">
        <v>133</v>
      </c>
      <c r="LH231" t="str">
        <f>"xlswrite('G:\Mi unidad\1. PROYECTOS TELLO 2022\SCM SPILL OVERS\outputs\pobreza\jefe_hogar\1%\simulacion_2\output_tests.xlsx',spillover_test_"&amp;LG231&amp;"','sp_test_"&amp;LG231&amp;"');"</f>
        <v>xlswrite('G:\Mi unidad\1. PROYECTOS TELLO 2022\SCM SPILL OVERS\outputs\pobreza\jefe_hogar\1%\simulacion_2\output_tests.xlsx',spillover_test_133','sp_test_133');</v>
      </c>
      <c r="LN231">
        <v>133</v>
      </c>
      <c r="LO231" t="str">
        <f>"xlswrite('G:\Mi unidad\1. PROYECTOS TELLO 2022\SCM SPILL OVERS\outputs\pobreza\mujeres\1%\simulacion_2\output_tests.xlsx',spillover_test_"&amp;LN231&amp;"','sp_test_"&amp;LN231&amp;"');"</f>
        <v>xlswrite('G:\Mi unidad\1. PROYECTOS TELLO 2022\SCM SPILL OVERS\outputs\pobreza\mujeres\1%\simulacion_2\output_tests.xlsx',spillover_test_133','sp_test_133');</v>
      </c>
      <c r="LZ231">
        <v>133</v>
      </c>
      <c r="MA231" t="str">
        <f>"xlswrite('G:\Mi unidad\1. PROYECTOS TELLO 2022\SCM SPILL OVERS\outputs\pobreza\criminalidad\1%\simulacion_2\output_tests.xlsx',spillover_test_"&amp;LZ231&amp;"','sp_test_"&amp;LZ231&amp;"');"</f>
        <v>xlswrite('G:\Mi unidad\1. PROYECTOS TELLO 2022\SCM SPILL OVERS\outputs\pobreza\criminalidad\1%\simulacion_2\output_tests.xlsx',spillover_test_133','sp_test_133');</v>
      </c>
    </row>
    <row r="232" spans="64:339" x14ac:dyDescent="0.3">
      <c r="BL232">
        <v>139</v>
      </c>
      <c r="BM232" s="1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477</v>
      </c>
      <c r="CV232">
        <v>139</v>
      </c>
      <c r="CW232" t="s">
        <v>478</v>
      </c>
      <c r="DA232">
        <v>139</v>
      </c>
      <c r="DB232" t="s">
        <v>478</v>
      </c>
      <c r="DF232">
        <v>139</v>
      </c>
      <c r="DG232" t="s">
        <v>478</v>
      </c>
      <c r="EA232">
        <v>87</v>
      </c>
      <c r="EB232" s="1" t="str">
        <f>"synthetic_control_sp_"&amp;EA232&amp;"(T+s) = Y_"&amp;EA232&amp;"(1,T+s)-alpha1_hat_vec_"&amp;EA232&amp;"(s);"</f>
        <v>synthetic_control_sp_87(T+s) = Y_87(1,T+s)-alpha1_hat_vec_87(s);</v>
      </c>
      <c r="HN232">
        <v>80</v>
      </c>
      <c r="HO232" t="str">
        <f>"    [p_value_"&amp;HN232&amp; ",lb_"&amp;HN232&amp;",ub_"&amp;HN232&amp;"] = sp_andrews_te(Y_pre_"&amp;HN232&amp;",pobreza_"&amp;HN232&amp;"(:,T+s),A_"&amp;HN232&amp;",C,.05);"</f>
        <v xml:space="preserve">    [p_value_80,lb_80,ub_80] = sp_andrews_te(Y_pre_80,pobreza_80(:,T+s),A_80,C,.05);</v>
      </c>
      <c r="HU232">
        <v>107</v>
      </c>
      <c r="HV232" t="s">
        <v>35</v>
      </c>
      <c r="IB232">
        <v>139</v>
      </c>
      <c r="IC232" t="str">
        <f>"xlswrite('G:\Mi unidad\1. PROYECTOS TELLO 2022\SCM SPILL OVERS\outputs\pobreza\bajo_niv_educ\1%\simulacion_2\output_tests.xlsx',lb_vec_"&amp;IB232&amp;"','lb_vec_"&amp;IB232&amp;"');"</f>
        <v>xlswrite('G:\Mi unidad\1. PROYECTOS TELLO 2022\SCM SPILL OVERS\outputs\pobreza\bajo_niv_educ\1%\simulacion_2\output_tests.xlsx',lb_vec_139','lb_vec_139');</v>
      </c>
      <c r="IP232">
        <v>139</v>
      </c>
      <c r="IQ232" t="str">
        <f>"xlswrite('G:\Mi unidad\1. PROYECTOS TELLO 2022\SCM SPILL OVERS\outputs\pobreza\bajo_ingreso\1%\simulacion_2\output_tests.xlsx',lb_vec_"&amp;IP232&amp;"','lb_vec_"&amp;IP232&amp;"');"</f>
        <v>xlswrite('G:\Mi unidad\1. PROYECTOS TELLO 2022\SCM SPILL OVERS\outputs\pobreza\bajo_ingreso\1%\simulacion_2\output_tests.xlsx',lb_vec_139','lb_vec_139');</v>
      </c>
      <c r="JB232">
        <v>139</v>
      </c>
      <c r="JC232" t="str">
        <f>"xlswrite('G:\Mi unidad\1. PROYECTOS TELLO 2022\SCM SPILL OVERS\outputs\pobreza\densidad\1%\simulacion_2\output_tests.xlsx',lb_vec_"&amp;JB232&amp;"','lb_vec_"&amp;JB232&amp;"');"</f>
        <v>xlswrite('G:\Mi unidad\1. PROYECTOS TELLO 2022\SCM SPILL OVERS\outputs\pobreza\densidad\1%\simulacion_2\output_tests.xlsx',lb_vec_139','lb_vec_139');</v>
      </c>
      <c r="JN232">
        <v>139</v>
      </c>
      <c r="JO232" t="str">
        <f>"xlswrite('G:\Mi unidad\1. PROYECTOS TELLO 2022\SCM SPILL OVERS\outputs\pobreza\densidad_g\1%\simulacion_2\output_tests.xlsx',lb_vec_"&amp;JN232&amp;"','lb_vec_"&amp;JN232&amp;"');"</f>
        <v>xlswrite('G:\Mi unidad\1. PROYECTOS TELLO 2022\SCM SPILL OVERS\outputs\pobreza\densidad_g\1%\simulacion_2\output_tests.xlsx',lb_vec_139','lb_vec_139');</v>
      </c>
      <c r="JZ232">
        <v>139</v>
      </c>
      <c r="KA232" t="str">
        <f>"xlswrite('G:\Mi unidad\1. PROYECTOS TELLO 2022\SCM SPILL OVERS\outputs\pobreza\distancia_centro_salud\1%\simulacion_2\output_tests.xlsx',lb_vec_"&amp;JZ232&amp;"','lb_vec_"&amp;JZ232&amp;"');"</f>
        <v>xlswrite('G:\Mi unidad\1. PROYECTOS TELLO 2022\SCM SPILL OVERS\outputs\pobreza\distancia_centro_salud\1%\simulacion_2\output_tests.xlsx',lb_vec_139','lb_vec_139');</v>
      </c>
      <c r="KM232">
        <v>139</v>
      </c>
      <c r="KN232" t="str">
        <f>"xlswrite('G:\Mi unidad\1. PROYECTOS TELLO 2022\SCM SPILL OVERS\outputs\pobreza\informalidad\1%\simulacion_2\output_tests.xlsx',lb_vec_"&amp;KM232&amp;"','lb_vec_"&amp;KM232&amp;"');"</f>
        <v>xlswrite('G:\Mi unidad\1. PROYECTOS TELLO 2022\SCM SPILL OVERS\outputs\pobreza\informalidad\1%\simulacion_2\output_tests.xlsx',lb_vec_139','lb_vec_139');</v>
      </c>
      <c r="KZ232">
        <v>139</v>
      </c>
      <c r="LA232" t="str">
        <f>"xlswrite('G:\Mi unidad\1. PROYECTOS TELLO 2022\SCM SPILL OVERS\outputs\pobreza\alimentos\1%\simulacion_2\output_tests.xlsx',lb_vec_"&amp;KZ232&amp;"','lb_vec_"&amp;KZ232&amp;"');"</f>
        <v>xlswrite('G:\Mi unidad\1. PROYECTOS TELLO 2022\SCM SPILL OVERS\outputs\pobreza\alimentos\1%\simulacion_2\output_tests.xlsx',lb_vec_139','lb_vec_139');</v>
      </c>
      <c r="LG232">
        <v>139</v>
      </c>
      <c r="LH232" t="str">
        <f>"xlswrite('G:\Mi unidad\1. PROYECTOS TELLO 2022\SCM SPILL OVERS\outputs\pobreza\jefe_hogar\1%\simulacion_2\output_tests.xlsx',lb_vec_"&amp;LG232&amp;"','lb_vec_"&amp;LG232&amp;"');"</f>
        <v>xlswrite('G:\Mi unidad\1. PROYECTOS TELLO 2022\SCM SPILL OVERS\outputs\pobreza\jefe_hogar\1%\simulacion_2\output_tests.xlsx',lb_vec_139','lb_vec_139');</v>
      </c>
      <c r="LN232">
        <v>139</v>
      </c>
      <c r="LO232" t="str">
        <f>"xlswrite('G:\Mi unidad\1. PROYECTOS TELLO 2022\SCM SPILL OVERS\outputs\pobreza\mujeres\1%\simulacion_2\output_tests.xlsx',lb_vec_"&amp;LN232&amp;"','lb_vec_"&amp;LN232&amp;"');"</f>
        <v>xlswrite('G:\Mi unidad\1. PROYECTOS TELLO 2022\SCM SPILL OVERS\outputs\pobreza\mujeres\1%\simulacion_2\output_tests.xlsx',lb_vec_139','lb_vec_139');</v>
      </c>
      <c r="LZ232">
        <v>139</v>
      </c>
      <c r="MA232" t="str">
        <f>"xlswrite('G:\Mi unidad\1. PROYECTOS TELLO 2022\SCM SPILL OVERS\outputs\pobreza\criminalidad\1%\simulacion_2\output_tests.xlsx',lb_vec_"&amp;LZ232&amp;"','lb_vec_"&amp;LZ232&amp;"');"</f>
        <v>xlswrite('G:\Mi unidad\1. PROYECTOS TELLO 2022\SCM SPILL OVERS\outputs\pobreza\criminalidad\1%\simulacion_2\output_tests.xlsx',lb_vec_139','lb_vec_139');</v>
      </c>
    </row>
    <row r="233" spans="64:339" x14ac:dyDescent="0.3">
      <c r="BL233">
        <v>139</v>
      </c>
      <c r="BM233" s="1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475</v>
      </c>
      <c r="CV233">
        <v>139</v>
      </c>
      <c r="CW233" t="s">
        <v>479</v>
      </c>
      <c r="DA233">
        <v>139</v>
      </c>
      <c r="DB233" t="s">
        <v>479</v>
      </c>
      <c r="DF233">
        <v>139</v>
      </c>
      <c r="DG233" t="s">
        <v>479</v>
      </c>
      <c r="EA233">
        <v>87</v>
      </c>
      <c r="EB233" s="3" t="s">
        <v>18</v>
      </c>
      <c r="HN233">
        <v>80</v>
      </c>
      <c r="HO233" t="str">
        <f>"    p_value_vec_"&amp;HN233&amp;"(s) = p_value_"&amp;HN233&amp;";"</f>
        <v xml:space="preserve">    p_value_vec_80(s) = p_value_80;</v>
      </c>
      <c r="HU233">
        <v>107</v>
      </c>
      <c r="HV233" t="s">
        <v>36</v>
      </c>
      <c r="IB233">
        <v>139</v>
      </c>
      <c r="IC233" t="str">
        <f>"xlswrite('G:\Mi unidad\1. PROYECTOS TELLO 2022\SCM SPILL OVERS\outputs\pobreza\bajo_niv_educ\1%\simulacion_2\output_tests.xlsx',ub_vec_"&amp;IB233&amp;"','ub_vec_"&amp;IB233&amp;"');"</f>
        <v>xlswrite('G:\Mi unidad\1. PROYECTOS TELLO 2022\SCM SPILL OVERS\outputs\pobreza\bajo_niv_educ\1%\simulacion_2\output_tests.xlsx',ub_vec_139','ub_vec_139');</v>
      </c>
      <c r="IP233">
        <v>139</v>
      </c>
      <c r="IQ233" t="str">
        <f>"xlswrite('G:\Mi unidad\1. PROYECTOS TELLO 2022\SCM SPILL OVERS\outputs\pobreza\bajo_ingreso\1%\simulacion_2\output_tests.xlsx',ub_vec_"&amp;IP233&amp;"','ub_vec_"&amp;IP233&amp;"');"</f>
        <v>xlswrite('G:\Mi unidad\1. PROYECTOS TELLO 2022\SCM SPILL OVERS\outputs\pobreza\bajo_ingreso\1%\simulacion_2\output_tests.xlsx',ub_vec_139','ub_vec_139');</v>
      </c>
      <c r="JB233">
        <v>139</v>
      </c>
      <c r="JC233" t="str">
        <f>"xlswrite('G:\Mi unidad\1. PROYECTOS TELLO 2022\SCM SPILL OVERS\outputs\pobreza\densidad\1%\simulacion_2\output_tests.xlsx',ub_vec_"&amp;JB233&amp;"','ub_vec_"&amp;JB233&amp;"');"</f>
        <v>xlswrite('G:\Mi unidad\1. PROYECTOS TELLO 2022\SCM SPILL OVERS\outputs\pobreza\densidad\1%\simulacion_2\output_tests.xlsx',ub_vec_139','ub_vec_139');</v>
      </c>
      <c r="JN233">
        <v>139</v>
      </c>
      <c r="JO233" t="str">
        <f>"xlswrite('G:\Mi unidad\1. PROYECTOS TELLO 2022\SCM SPILL OVERS\outputs\pobreza\densidad_g\1%\simulacion_2\output_tests.xlsx',ub_vec_"&amp;JN233&amp;"','ub_vec_"&amp;JN233&amp;"');"</f>
        <v>xlswrite('G:\Mi unidad\1. PROYECTOS TELLO 2022\SCM SPILL OVERS\outputs\pobreza\densidad_g\1%\simulacion_2\output_tests.xlsx',ub_vec_139','ub_vec_139');</v>
      </c>
      <c r="JZ233">
        <v>139</v>
      </c>
      <c r="KA233" t="str">
        <f>"xlswrite('G:\Mi unidad\1. PROYECTOS TELLO 2022\SCM SPILL OVERS\outputs\pobreza\distancia_centro_salud\1%\simulacion_2\output_tests.xlsx',ub_vec_"&amp;JZ233&amp;"','ub_vec_"&amp;JZ233&amp;"');"</f>
        <v>xlswrite('G:\Mi unidad\1. PROYECTOS TELLO 2022\SCM SPILL OVERS\outputs\pobreza\distancia_centro_salud\1%\simulacion_2\output_tests.xlsx',ub_vec_139','ub_vec_139');</v>
      </c>
      <c r="KM233">
        <v>139</v>
      </c>
      <c r="KN233" t="str">
        <f>"xlswrite('G:\Mi unidad\1. PROYECTOS TELLO 2022\SCM SPILL OVERS\outputs\pobreza\informalidad\1%\simulacion_2\output_tests.xlsx',ub_vec_"&amp;KM233&amp;"','ub_vec_"&amp;KM233&amp;"');"</f>
        <v>xlswrite('G:\Mi unidad\1. PROYECTOS TELLO 2022\SCM SPILL OVERS\outputs\pobreza\informalidad\1%\simulacion_2\output_tests.xlsx',ub_vec_139','ub_vec_139');</v>
      </c>
      <c r="KZ233">
        <v>139</v>
      </c>
      <c r="LA233" t="str">
        <f>"xlswrite('G:\Mi unidad\1. PROYECTOS TELLO 2022\SCM SPILL OVERS\outputs\pobreza\alimentos\1%\simulacion_2\output_tests.xlsx',ub_vec_"&amp;KZ233&amp;"','ub_vec_"&amp;KZ233&amp;"');"</f>
        <v>xlswrite('G:\Mi unidad\1. PROYECTOS TELLO 2022\SCM SPILL OVERS\outputs\pobreza\alimentos\1%\simulacion_2\output_tests.xlsx',ub_vec_139','ub_vec_139');</v>
      </c>
      <c r="LG233">
        <v>139</v>
      </c>
      <c r="LH233" t="str">
        <f>"xlswrite('G:\Mi unidad\1. PROYECTOS TELLO 2022\SCM SPILL OVERS\outputs\pobreza\jefe_hogar\1%\simulacion_2\output_tests.xlsx',ub_vec_"&amp;LG233&amp;"','ub_vec_"&amp;LG233&amp;"');"</f>
        <v>xlswrite('G:\Mi unidad\1. PROYECTOS TELLO 2022\SCM SPILL OVERS\outputs\pobreza\jefe_hogar\1%\simulacion_2\output_tests.xlsx',ub_vec_139','ub_vec_139');</v>
      </c>
      <c r="LN233">
        <v>139</v>
      </c>
      <c r="LO233" t="str">
        <f>"xlswrite('G:\Mi unidad\1. PROYECTOS TELLO 2022\SCM SPILL OVERS\outputs\pobreza\mujeres\1%\simulacion_2\output_tests.xlsx',ub_vec_"&amp;LN233&amp;"','ub_vec_"&amp;LN233&amp;"');"</f>
        <v>xlswrite('G:\Mi unidad\1. PROYECTOS TELLO 2022\SCM SPILL OVERS\outputs\pobreza\mujeres\1%\simulacion_2\output_tests.xlsx',ub_vec_139','ub_vec_139');</v>
      </c>
      <c r="LZ233">
        <v>139</v>
      </c>
      <c r="MA233" t="str">
        <f>"xlswrite('G:\Mi unidad\1. PROYECTOS TELLO 2022\SCM SPILL OVERS\outputs\pobreza\criminalidad\1%\simulacion_2\output_tests.xlsx',ub_vec_"&amp;LZ233&amp;"','ub_vec_"&amp;LZ233&amp;"');"</f>
        <v>xlswrite('G:\Mi unidad\1. PROYECTOS TELLO 2022\SCM SPILL OVERS\outputs\pobreza\criminalidad\1%\simulacion_2\output_tests.xlsx',ub_vec_139','ub_vec_139');</v>
      </c>
    </row>
    <row r="234" spans="64:339" x14ac:dyDescent="0.3">
      <c r="BL234">
        <v>139</v>
      </c>
      <c r="BM234" s="1" t="str">
        <f>"A_"&amp;BL232&amp;"(:,ind_"&amp;BL232&amp;" == 0) = [];"</f>
        <v>A_139(:,ind_139 == 0) = [];</v>
      </c>
      <c r="BR234">
        <v>139</v>
      </c>
      <c r="BS234" s="1" t="str">
        <f>"ind_"&amp;BR232&amp;" = xlsread('spillover_bajo_niv_educ_"&amp;BR232&amp;".xlsx')"</f>
        <v>ind_139 = xlsread('spillover_bajo_niv_educ_139.xlsx')</v>
      </c>
      <c r="BX234">
        <v>139</v>
      </c>
      <c r="BY234" s="1" t="str">
        <f>"ind_"&amp;BX232&amp;" = xlsread('spillover_bajo_ingreso_"&amp;BX232&amp;".xlsx')"</f>
        <v>ind_139 = xlsread('spillover_bajo_ingreso_139.xlsx')</v>
      </c>
      <c r="CD234">
        <v>139</v>
      </c>
      <c r="CE234" s="1" t="str">
        <f>"ind_"&amp;CD232&amp;" = xlsread('spillover_densidad_"&amp;CD232&amp;".xlsx')"</f>
        <v>ind_139 = xlsread('spillover_densidad_139.xlsx')</v>
      </c>
      <c r="CJ234">
        <v>139</v>
      </c>
      <c r="CK234" s="1" t="str">
        <f>"ind_"&amp;CJ232&amp;" = xlsread('spillover_tiempo_cs_"&amp;CJ232&amp;".xlsx')"</f>
        <v>ind_139 = xlsread('spillover_tiempo_cs_139.xlsx')</v>
      </c>
      <c r="CQ234">
        <v>139</v>
      </c>
      <c r="CR234" t="s">
        <v>476</v>
      </c>
      <c r="CV234">
        <v>139</v>
      </c>
      <c r="CW234" t="s">
        <v>480</v>
      </c>
      <c r="DA234">
        <v>139</v>
      </c>
      <c r="DB234" t="s">
        <v>481</v>
      </c>
      <c r="DF234">
        <v>139</v>
      </c>
      <c r="DG234" t="s">
        <v>482</v>
      </c>
      <c r="EA234">
        <v>88</v>
      </c>
      <c r="EB234" s="3" t="str">
        <f>"%PROVINCIA "&amp;EA234</f>
        <v>%PROVINCIA 88</v>
      </c>
      <c r="HN234">
        <v>80</v>
      </c>
      <c r="HO234" t="str">
        <f>"    lb_vec_"&amp;HN234&amp;"(s) = lb_"&amp;HN234&amp;";"</f>
        <v xml:space="preserve">    lb_vec_80(s) = lb_80;</v>
      </c>
      <c r="HU234">
        <v>107</v>
      </c>
      <c r="HV234" t="s">
        <v>37</v>
      </c>
      <c r="IB234">
        <v>139</v>
      </c>
      <c r="IC234" t="str">
        <f>"xlswrite('G:\Mi unidad\1. PROYECTOS TELLO 2022\SCM SPILL OVERS\outputs\pobreza\bajo_niv_educ\1%\simulacion_2\output_tests.xlsx',p_value_vec_"&amp;IB234&amp;"','p_value_vec_"&amp;IB234&amp;"');"</f>
        <v>xlswrite('G:\Mi unidad\1. PROYECTOS TELLO 2022\SCM SPILL OVERS\outputs\pobreza\bajo_niv_educ\1%\simulacion_2\output_tests.xlsx',p_value_vec_139','p_value_vec_139');</v>
      </c>
      <c r="IP234">
        <v>139</v>
      </c>
      <c r="IQ234" t="str">
        <f>"xlswrite('G:\Mi unidad\1. PROYECTOS TELLO 2022\SCM SPILL OVERS\outputs\pobreza\bajo_ingreso\1%\simulacion_2\output_tests.xlsx',p_value_vec_"&amp;IP234&amp;"','p_value_vec_"&amp;IP234&amp;"');"</f>
        <v>xlswrite('G:\Mi unidad\1. PROYECTOS TELLO 2022\SCM SPILL OVERS\outputs\pobreza\bajo_ingreso\1%\simulacion_2\output_tests.xlsx',p_value_vec_139','p_value_vec_139');</v>
      </c>
      <c r="JB234">
        <v>139</v>
      </c>
      <c r="JC234" t="str">
        <f>"xlswrite('G:\Mi unidad\1. PROYECTOS TELLO 2022\SCM SPILL OVERS\outputs\pobreza\densidad\1%\simulacion_2\output_tests.xlsx',p_value_vec_"&amp;JB234&amp;"','p_value_vec_"&amp;JB234&amp;"');"</f>
        <v>xlswrite('G:\Mi unidad\1. PROYECTOS TELLO 2022\SCM SPILL OVERS\outputs\pobreza\densidad\1%\simulacion_2\output_tests.xlsx',p_value_vec_139','p_value_vec_139');</v>
      </c>
      <c r="JN234">
        <v>139</v>
      </c>
      <c r="JO234" t="str">
        <f>"xlswrite('G:\Mi unidad\1. PROYECTOS TELLO 2022\SCM SPILL OVERS\outputs\pobreza\densidad_g\1%\simulacion_2\output_tests.xlsx',p_value_vec_"&amp;JN234&amp;"','p_value_vec_"&amp;JN234&amp;"');"</f>
        <v>xlswrite('G:\Mi unidad\1. PROYECTOS TELLO 2022\SCM SPILL OVERS\outputs\pobreza\densidad_g\1%\simulacion_2\output_tests.xlsx',p_value_vec_139','p_value_vec_139');</v>
      </c>
      <c r="JZ234">
        <v>139</v>
      </c>
      <c r="KA234" t="str">
        <f>"xlswrite('G:\Mi unidad\1. PROYECTOS TELLO 2022\SCM SPILL OVERS\outputs\pobreza\distancia_centro_salud\1%\simulacion_2\output_tests.xlsx',p_value_vec_"&amp;JZ234&amp;"','p_value_vec_"&amp;JZ234&amp;"');"</f>
        <v>xlswrite('G:\Mi unidad\1. PROYECTOS TELLO 2022\SCM SPILL OVERS\outputs\pobreza\distancia_centro_salud\1%\simulacion_2\output_tests.xlsx',p_value_vec_139','p_value_vec_139');</v>
      </c>
      <c r="KM234">
        <v>139</v>
      </c>
      <c r="KN234" t="str">
        <f>"xlswrite('G:\Mi unidad\1. PROYECTOS TELLO 2022\SCM SPILL OVERS\outputs\pobreza\informalidad\1%\simulacion_2\output_tests.xlsx',p_value_vec_"&amp;KM234&amp;"','p_value_vec_"&amp;KM234&amp;"');"</f>
        <v>xlswrite('G:\Mi unidad\1. PROYECTOS TELLO 2022\SCM SPILL OVERS\outputs\pobreza\informalidad\1%\simulacion_2\output_tests.xlsx',p_value_vec_139','p_value_vec_139');</v>
      </c>
      <c r="KZ234">
        <v>139</v>
      </c>
      <c r="LA234" t="str">
        <f>"xlswrite('G:\Mi unidad\1. PROYECTOS TELLO 2022\SCM SPILL OVERS\outputs\pobreza\alimentos\1%\simulacion_2\output_tests.xlsx',p_value_vec_"&amp;KZ234&amp;"','p_value_vec_"&amp;KZ234&amp;"');"</f>
        <v>xlswrite('G:\Mi unidad\1. PROYECTOS TELLO 2022\SCM SPILL OVERS\outputs\pobreza\alimentos\1%\simulacion_2\output_tests.xlsx',p_value_vec_139','p_value_vec_139');</v>
      </c>
      <c r="LG234">
        <v>139</v>
      </c>
      <c r="LH234" t="str">
        <f>"xlswrite('G:\Mi unidad\1. PROYECTOS TELLO 2022\SCM SPILL OVERS\outputs\pobreza\jefe_hogar\1%\simulacion_2\output_tests.xlsx',p_value_vec_"&amp;LG234&amp;"','p_value_vec_"&amp;LG234&amp;"');"</f>
        <v>xlswrite('G:\Mi unidad\1. PROYECTOS TELLO 2022\SCM SPILL OVERS\outputs\pobreza\jefe_hogar\1%\simulacion_2\output_tests.xlsx',p_value_vec_139','p_value_vec_139');</v>
      </c>
      <c r="LN234">
        <v>139</v>
      </c>
      <c r="LO234" t="str">
        <f>"xlswrite('G:\Mi unidad\1. PROYECTOS TELLO 2022\SCM SPILL OVERS\outputs\pobreza\mujeres\1%\simulacion_2\output_tests.xlsx',p_value_vec_"&amp;LN234&amp;"','p_value_vec_"&amp;LN234&amp;"');"</f>
        <v>xlswrite('G:\Mi unidad\1. PROYECTOS TELLO 2022\SCM SPILL OVERS\outputs\pobreza\mujeres\1%\simulacion_2\output_tests.xlsx',p_value_vec_139','p_value_vec_139');</v>
      </c>
      <c r="LZ234">
        <v>139</v>
      </c>
      <c r="MA234" t="str">
        <f>"xlswrite('G:\Mi unidad\1. PROYECTOS TELLO 2022\SCM SPILL OVERS\outputs\pobreza\criminalidad\1%\simulacion_2\output_tests.xlsx',p_value_vec_"&amp;LZ234&amp;"','p_value_vec_"&amp;LZ234&amp;"');"</f>
        <v>xlswrite('G:\Mi unidad\1. PROYECTOS TELLO 2022\SCM SPILL OVERS\outputs\pobreza\criminalidad\1%\simulacion_2\output_tests.xlsx',p_value_vec_139','p_value_vec_139');</v>
      </c>
    </row>
    <row r="235" spans="64:339" x14ac:dyDescent="0.3">
      <c r="BL235">
        <v>139</v>
      </c>
      <c r="BR235">
        <v>139</v>
      </c>
      <c r="BS235" s="1" t="str">
        <f>"A_"&amp;BR232&amp;" = eye(N);"</f>
        <v>A_139 = eye(N);</v>
      </c>
      <c r="BX235">
        <v>139</v>
      </c>
      <c r="BY235" s="1" t="str">
        <f>"A_"&amp;BX232&amp;" = eye(N);"</f>
        <v>A_139 = eye(N);</v>
      </c>
      <c r="CD235">
        <v>139</v>
      </c>
      <c r="CE235" s="1" t="str">
        <f>"A_"&amp;CD232&amp;" = eye(N);"</f>
        <v>A_139 = eye(N);</v>
      </c>
      <c r="CJ235">
        <v>139</v>
      </c>
      <c r="CK235" s="1" t="str">
        <f>"A_"&amp;CJ232&amp;" = eye(N);"</f>
        <v>A_139 = eye(N);</v>
      </c>
      <c r="CQ235">
        <v>139</v>
      </c>
      <c r="CR235" t="s">
        <v>479</v>
      </c>
      <c r="CV235">
        <v>139</v>
      </c>
      <c r="CW235" t="s">
        <v>483</v>
      </c>
      <c r="DA235">
        <v>139</v>
      </c>
      <c r="DB235" t="s">
        <v>483</v>
      </c>
      <c r="DF235">
        <v>139</v>
      </c>
      <c r="DG235" t="s">
        <v>483</v>
      </c>
      <c r="EA235">
        <v>88</v>
      </c>
      <c r="EB235" s="3" t="s">
        <v>17</v>
      </c>
      <c r="HN235">
        <v>80</v>
      </c>
      <c r="HO235" t="str">
        <f>"    ub_vec_"&amp;HN235&amp;"(s) = ub_"&amp;HN234&amp;";"</f>
        <v xml:space="preserve">    ub_vec_80(s) = ub_80;</v>
      </c>
      <c r="HU235">
        <v>107</v>
      </c>
      <c r="HV235" t="str">
        <f>"    spillover_test_"&amp;HU235&amp;"(s) = sp_andrews(Y_pre_"&amp;HU235&amp;",pobreza_"&amp;HU235&amp;"(:,T+s),A_"&amp;HU235&amp;",C,d,alpha_sig);"</f>
        <v xml:space="preserve">    spillover_test_107(s) = sp_andrews(Y_pre_107,pobreza_107(:,T+s),A_107,C,d,alpha_sig);</v>
      </c>
      <c r="IB235">
        <v>139</v>
      </c>
      <c r="IC235" t="str">
        <f>"xlswrite('G:\Mi unidad\1. PROYECTOS TELLO 2022\SCM SPILL OVERS\outputs\pobreza\bajo_niv_educ\1%\simulacion_2\output_tests.xlsx',alpha1_hat_vec_"&amp;IB235&amp;"','alpha1_hat_vec_"&amp;IB235&amp;"');"</f>
        <v>xlswrite('G:\Mi unidad\1. PROYECTOS TELLO 2022\SCM SPILL OVERS\outputs\pobreza\bajo_niv_educ\1%\simulacion_2\output_tests.xlsx',alpha1_hat_vec_139','alpha1_hat_vec_139');</v>
      </c>
      <c r="IP235">
        <v>139</v>
      </c>
      <c r="IQ235" t="str">
        <f>"xlswrite('G:\Mi unidad\1. PROYECTOS TELLO 2022\SCM SPILL OVERS\outputs\pobreza\bajo_ingreso\1%\simulacion_2\output_tests.xlsx',alpha1_hat_vec_"&amp;IP235&amp;"','alpha1_hat_vec_"&amp;IP235&amp;"');"</f>
        <v>xlswrite('G:\Mi unidad\1. PROYECTOS TELLO 2022\SCM SPILL OVERS\outputs\pobreza\bajo_ingreso\1%\simulacion_2\output_tests.xlsx',alpha1_hat_vec_139','alpha1_hat_vec_139');</v>
      </c>
      <c r="JB235">
        <v>139</v>
      </c>
      <c r="JC235" t="str">
        <f>"xlswrite('G:\Mi unidad\1. PROYECTOS TELLO 2022\SCM SPILL OVERS\outputs\pobreza\densidad\1%\simulacion_2\output_tests.xlsx',alpha1_hat_vec_"&amp;JB235&amp;"','alpha1_hat_vec_"&amp;JB235&amp;"');"</f>
        <v>xlswrite('G:\Mi unidad\1. PROYECTOS TELLO 2022\SCM SPILL OVERS\outputs\pobreza\densidad\1%\simulacion_2\output_tests.xlsx',alpha1_hat_vec_139','alpha1_hat_vec_139');</v>
      </c>
      <c r="JN235">
        <v>139</v>
      </c>
      <c r="JO235" t="str">
        <f>"xlswrite('G:\Mi unidad\1. PROYECTOS TELLO 2022\SCM SPILL OVERS\outputs\pobreza\densidad_g\1%\simulacion_2\output_tests.xlsx',alpha1_hat_vec_"&amp;JN235&amp;"','alpha1_hat_vec_"&amp;JN235&amp;"');"</f>
        <v>xlswrite('G:\Mi unidad\1. PROYECTOS TELLO 2022\SCM SPILL OVERS\outputs\pobreza\densidad_g\1%\simulacion_2\output_tests.xlsx',alpha1_hat_vec_139','alpha1_hat_vec_139');</v>
      </c>
      <c r="JZ235">
        <v>139</v>
      </c>
      <c r="KA235" t="str">
        <f>"xlswrite('G:\Mi unidad\1. PROYECTOS TELLO 2022\SCM SPILL OVERS\outputs\pobreza\distancia_centro_salud\1%\simulacion_2\output_tests.xlsx',alpha1_hat_vec_"&amp;JZ235&amp;"','alpha1_hat_vec_"&amp;JZ235&amp;"');"</f>
        <v>xlswrite('G:\Mi unidad\1. PROYECTOS TELLO 2022\SCM SPILL OVERS\outputs\pobreza\distancia_centro_salud\1%\simulacion_2\output_tests.xlsx',alpha1_hat_vec_139','alpha1_hat_vec_139');</v>
      </c>
      <c r="KM235">
        <v>139</v>
      </c>
      <c r="KN235" t="str">
        <f>"xlswrite('G:\Mi unidad\1. PROYECTOS TELLO 2022\SCM SPILL OVERS\outputs\pobreza\informalidad\1%\simulacion_2\output_tests.xlsx',alpha1_hat_vec_"&amp;KM235&amp;"','alpha1_hat_vec_"&amp;KM235&amp;"');"</f>
        <v>xlswrite('G:\Mi unidad\1. PROYECTOS TELLO 2022\SCM SPILL OVERS\outputs\pobreza\informalidad\1%\simulacion_2\output_tests.xlsx',alpha1_hat_vec_139','alpha1_hat_vec_139');</v>
      </c>
      <c r="KZ235">
        <v>139</v>
      </c>
      <c r="LA235" t="str">
        <f>"xlswrite('G:\Mi unidad\1. PROYECTOS TELLO 2022\SCM SPILL OVERS\outputs\pobreza\alimentos\1%\simulacion_2\output_tests.xlsx',alpha1_hat_vec_"&amp;KZ235&amp;"','alpha1_hat_vec_"&amp;KZ235&amp;"');"</f>
        <v>xlswrite('G:\Mi unidad\1. PROYECTOS TELLO 2022\SCM SPILL OVERS\outputs\pobreza\alimentos\1%\simulacion_2\output_tests.xlsx',alpha1_hat_vec_139','alpha1_hat_vec_139');</v>
      </c>
      <c r="LG235">
        <v>139</v>
      </c>
      <c r="LH235" t="str">
        <f>"xlswrite('G:\Mi unidad\1. PROYECTOS TELLO 2022\SCM SPILL OVERS\outputs\pobreza\jefe_hogar\1%\simulacion_2\output_tests.xlsx',alpha1_hat_vec_"&amp;LG235&amp;"','alpha1_hat_vec_"&amp;LG235&amp;"');"</f>
        <v>xlswrite('G:\Mi unidad\1. PROYECTOS TELLO 2022\SCM SPILL OVERS\outputs\pobreza\jefe_hogar\1%\simulacion_2\output_tests.xlsx',alpha1_hat_vec_139','alpha1_hat_vec_139');</v>
      </c>
      <c r="LN235">
        <v>139</v>
      </c>
      <c r="LO235" t="str">
        <f>"xlswrite('G:\Mi unidad\1. PROYECTOS TELLO 2022\SCM SPILL OVERS\outputs\pobreza\mujeres\1%\simulacion_2\output_tests.xlsx',alpha1_hat_vec_"&amp;LN235&amp;"','alpha1_hat_vec_"&amp;LN235&amp;"');"</f>
        <v>xlswrite('G:\Mi unidad\1. PROYECTOS TELLO 2022\SCM SPILL OVERS\outputs\pobreza\mujeres\1%\simulacion_2\output_tests.xlsx',alpha1_hat_vec_139','alpha1_hat_vec_139');</v>
      </c>
      <c r="LZ235">
        <v>139</v>
      </c>
      <c r="MA235" t="str">
        <f>"xlswrite('G:\Mi unidad\1. PROYECTOS TELLO 2022\SCM SPILL OVERS\outputs\pobreza\criminalidad\1%\simulacion_2\output_tests.xlsx',alpha1_hat_vec_"&amp;LZ235&amp;"','alpha1_hat_vec_"&amp;LZ235&amp;"');"</f>
        <v>xlswrite('G:\Mi unidad\1. PROYECTOS TELLO 2022\SCM SPILL OVERS\outputs\pobreza\criminalidad\1%\simulacion_2\output_tests.xlsx',alpha1_hat_vec_139','alpha1_hat_vec_139');</v>
      </c>
    </row>
    <row r="236" spans="64:339" x14ac:dyDescent="0.3">
      <c r="BL236">
        <v>139</v>
      </c>
      <c r="BR236">
        <v>139</v>
      </c>
      <c r="BS236" s="1" t="str">
        <f>"A_"&amp;BR232&amp;"(:,ind_"&amp;BR232&amp;" == 0) = [];"</f>
        <v>A_139(:,ind_139 == 0) = [];</v>
      </c>
      <c r="BX236">
        <v>139</v>
      </c>
      <c r="BY236" s="1" t="str">
        <f>"A_"&amp;BX232&amp;"(:,ind_"&amp;BX232&amp;" == 0) = [];"</f>
        <v>A_139(:,ind_139 == 0) = [];</v>
      </c>
      <c r="CD236">
        <v>139</v>
      </c>
      <c r="CE236" s="1" t="str">
        <f>"A_"&amp;CD232&amp;"(:,ind_"&amp;CD232&amp;" == 0) = [];"</f>
        <v>A_139(:,ind_139 == 0) = [];</v>
      </c>
      <c r="CJ236">
        <v>139</v>
      </c>
      <c r="CK236" s="1" t="str">
        <f>"A_"&amp;CJ232&amp;"(:,ind_"&amp;CJ232&amp;" == 0) = [];"</f>
        <v>A_139(:,ind_139 == 0) = [];</v>
      </c>
      <c r="CQ236">
        <v>139</v>
      </c>
      <c r="CR236" t="s">
        <v>484</v>
      </c>
      <c r="CV236">
        <v>139</v>
      </c>
      <c r="CW236" t="s">
        <v>485</v>
      </c>
      <c r="DA236">
        <v>139</v>
      </c>
      <c r="DB236" t="s">
        <v>485</v>
      </c>
      <c r="DF236">
        <v>139</v>
      </c>
      <c r="DG236" t="s">
        <v>485</v>
      </c>
      <c r="EA236">
        <v>88</v>
      </c>
      <c r="EB236" s="1" t="str">
        <f>"Y_Ts_"&amp;EA236&amp;" = Y_"&amp;EA236&amp;"(:,T+s);"</f>
        <v>Y_Ts_88 = Y_88(:,T+s);</v>
      </c>
      <c r="HN236">
        <v>80</v>
      </c>
      <c r="HO236" t="s">
        <v>18</v>
      </c>
      <c r="HU236">
        <v>107</v>
      </c>
      <c r="HV236" t="s">
        <v>18</v>
      </c>
      <c r="IB236">
        <v>139</v>
      </c>
      <c r="IC236" t="str">
        <f>"xlswrite('G:\Mi unidad\1. PROYECTOS TELLO 2022\SCM SPILL OVERS\outputs\pobreza\bajo_niv_educ\1%\simulacion_2\output_tests.xlsx',spillover_test_"&amp;IB236&amp;"','sp_test_"&amp;IB236&amp;"');"</f>
        <v>xlswrite('G:\Mi unidad\1. PROYECTOS TELLO 2022\SCM SPILL OVERS\outputs\pobreza\bajo_niv_educ\1%\simulacion_2\output_tests.xlsx',spillover_test_139','sp_test_139');</v>
      </c>
      <c r="IP236">
        <v>139</v>
      </c>
      <c r="IQ236" t="str">
        <f>"xlswrite('G:\Mi unidad\1. PROYECTOS TELLO 2022\SCM SPILL OVERS\outputs\pobreza\bajo_ingreso\1%\simulacion_2\output_tests.xlsx',spillover_test_"&amp;IP236&amp;"','sp_test_"&amp;IP236&amp;"');"</f>
        <v>xlswrite('G:\Mi unidad\1. PROYECTOS TELLO 2022\SCM SPILL OVERS\outputs\pobreza\bajo_ingreso\1%\simulacion_2\output_tests.xlsx',spillover_test_139','sp_test_139');</v>
      </c>
      <c r="JB236">
        <v>139</v>
      </c>
      <c r="JC236" t="str">
        <f>"xlswrite('G:\Mi unidad\1. PROYECTOS TELLO 2022\SCM SPILL OVERS\outputs\pobreza\densidad\1%\simulacion_2\output_tests.xlsx',spillover_test_"&amp;JB236&amp;"','sp_test_"&amp;JB236&amp;"');"</f>
        <v>xlswrite('G:\Mi unidad\1. PROYECTOS TELLO 2022\SCM SPILL OVERS\outputs\pobreza\densidad\1%\simulacion_2\output_tests.xlsx',spillover_test_139','sp_test_139');</v>
      </c>
      <c r="JN236">
        <v>139</v>
      </c>
      <c r="JO236" t="str">
        <f>"xlswrite('G:\Mi unidad\1. PROYECTOS TELLO 2022\SCM SPILL OVERS\outputs\pobreza\densidad_g\1%\simulacion_2\output_tests.xlsx',spillover_test_"&amp;JN236&amp;"','sp_test_"&amp;JN236&amp;"');"</f>
        <v>xlswrite('G:\Mi unidad\1. PROYECTOS TELLO 2022\SCM SPILL OVERS\outputs\pobreza\densidad_g\1%\simulacion_2\output_tests.xlsx',spillover_test_139','sp_test_139');</v>
      </c>
      <c r="JZ236">
        <v>139</v>
      </c>
      <c r="KA236" t="str">
        <f>"xlswrite('G:\Mi unidad\1. PROYECTOS TELLO 2022\SCM SPILL OVERS\outputs\pobreza\distancia_centro_salud\1%\simulacion_2\output_tests.xlsx',spillover_test_"&amp;JZ236&amp;"','sp_test_"&amp;JZ236&amp;"');"</f>
        <v>xlswrite('G:\Mi unidad\1. PROYECTOS TELLO 2022\SCM SPILL OVERS\outputs\pobreza\distancia_centro_salud\1%\simulacion_2\output_tests.xlsx',spillover_test_139','sp_test_139');</v>
      </c>
      <c r="KM236">
        <v>139</v>
      </c>
      <c r="KN236" t="str">
        <f>"xlswrite('G:\Mi unidad\1. PROYECTOS TELLO 2022\SCM SPILL OVERS\outputs\pobreza\informalidad\1%\simulacion_2\output_tests.xlsx',spillover_test_"&amp;KM236&amp;"','sp_test_"&amp;KM236&amp;"');"</f>
        <v>xlswrite('G:\Mi unidad\1. PROYECTOS TELLO 2022\SCM SPILL OVERS\outputs\pobreza\informalidad\1%\simulacion_2\output_tests.xlsx',spillover_test_139','sp_test_139');</v>
      </c>
      <c r="KZ236">
        <v>139</v>
      </c>
      <c r="LA236" t="str">
        <f>"xlswrite('G:\Mi unidad\1. PROYECTOS TELLO 2022\SCM SPILL OVERS\outputs\pobreza\alimentos\1%\simulacion_2\output_tests.xlsx',spillover_test_"&amp;KZ236&amp;"','sp_test_"&amp;KZ236&amp;"');"</f>
        <v>xlswrite('G:\Mi unidad\1. PROYECTOS TELLO 2022\SCM SPILL OVERS\outputs\pobreza\alimentos\1%\simulacion_2\output_tests.xlsx',spillover_test_139','sp_test_139');</v>
      </c>
      <c r="LG236">
        <v>139</v>
      </c>
      <c r="LH236" t="str">
        <f>"xlswrite('G:\Mi unidad\1. PROYECTOS TELLO 2022\SCM SPILL OVERS\outputs\pobreza\jefe_hogar\1%\simulacion_2\output_tests.xlsx',spillover_test_"&amp;LG236&amp;"','sp_test_"&amp;LG236&amp;"');"</f>
        <v>xlswrite('G:\Mi unidad\1. PROYECTOS TELLO 2022\SCM SPILL OVERS\outputs\pobreza\jefe_hogar\1%\simulacion_2\output_tests.xlsx',spillover_test_139','sp_test_139');</v>
      </c>
      <c r="LN236">
        <v>139</v>
      </c>
      <c r="LO236" t="str">
        <f>"xlswrite('G:\Mi unidad\1. PROYECTOS TELLO 2022\SCM SPILL OVERS\outputs\pobreza\mujeres\1%\simulacion_2\output_tests.xlsx',spillover_test_"&amp;LN236&amp;"','sp_test_"&amp;LN236&amp;"');"</f>
        <v>xlswrite('G:\Mi unidad\1. PROYECTOS TELLO 2022\SCM SPILL OVERS\outputs\pobreza\mujeres\1%\simulacion_2\output_tests.xlsx',spillover_test_139','sp_test_139');</v>
      </c>
      <c r="LZ236">
        <v>139</v>
      </c>
      <c r="MA236" t="str">
        <f>"xlswrite('G:\Mi unidad\1. PROYECTOS TELLO 2022\SCM SPILL OVERS\outputs\pobreza\criminalidad\1%\simulacion_2\output_tests.xlsx',spillover_test_"&amp;LZ236&amp;"','sp_test_"&amp;LZ236&amp;"');"</f>
        <v>xlswrite('G:\Mi unidad\1. PROYECTOS TELLO 2022\SCM SPILL OVERS\outputs\pobreza\criminalidad\1%\simulacion_2\output_tests.xlsx',spillover_test_139','sp_test_139');</v>
      </c>
    </row>
    <row r="237" spans="64:339" x14ac:dyDescent="0.3">
      <c r="BL237">
        <v>140</v>
      </c>
      <c r="BM237" s="1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483</v>
      </c>
      <c r="CV237">
        <v>140</v>
      </c>
      <c r="CW237" t="s">
        <v>486</v>
      </c>
      <c r="DA237">
        <v>140</v>
      </c>
      <c r="DB237" t="s">
        <v>486</v>
      </c>
      <c r="DF237">
        <v>140</v>
      </c>
      <c r="DG237" t="s">
        <v>486</v>
      </c>
      <c r="EA237">
        <v>88</v>
      </c>
      <c r="EB237" s="1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HN237">
        <v>84</v>
      </c>
      <c r="HO237" t="str">
        <f>"p_value_vec_"&amp;HN237&amp;" = zeros(1,S);"</f>
        <v>p_value_vec_84 = zeros(1,S);</v>
      </c>
      <c r="HU237">
        <v>108</v>
      </c>
      <c r="HV237" t="str">
        <f>"spillover_test_"&amp;HU237&amp;" = zeros(1,S);"</f>
        <v>spillover_test_108 = zeros(1,S);</v>
      </c>
      <c r="IB237">
        <v>140</v>
      </c>
      <c r="IC237" t="str">
        <f>"xlswrite('G:\Mi unidad\1. PROYECTOS TELLO 2022\SCM SPILL OVERS\outputs\pobreza\bajo_niv_educ\1%\simulacion_2\output_tests.xlsx',lb_vec_"&amp;IB237&amp;"','lb_vec_"&amp;IB237&amp;"');"</f>
        <v>xlswrite('G:\Mi unidad\1. PROYECTOS TELLO 2022\SCM SPILL OVERS\outputs\pobreza\bajo_niv_educ\1%\simulacion_2\output_tests.xlsx',lb_vec_140','lb_vec_140');</v>
      </c>
      <c r="IP237">
        <v>140</v>
      </c>
      <c r="IQ237" t="str">
        <f>"xlswrite('G:\Mi unidad\1. PROYECTOS TELLO 2022\SCM SPILL OVERS\outputs\pobreza\bajo_ingreso\1%\simulacion_2\output_tests.xlsx',lb_vec_"&amp;IP237&amp;"','lb_vec_"&amp;IP237&amp;"');"</f>
        <v>xlswrite('G:\Mi unidad\1. PROYECTOS TELLO 2022\SCM SPILL OVERS\outputs\pobreza\bajo_ingreso\1%\simulacion_2\output_tests.xlsx',lb_vec_140','lb_vec_140');</v>
      </c>
      <c r="JB237">
        <v>140</v>
      </c>
      <c r="JC237" t="str">
        <f>"xlswrite('G:\Mi unidad\1. PROYECTOS TELLO 2022\SCM SPILL OVERS\outputs\pobreza\densidad\1%\simulacion_2\output_tests.xlsx',lb_vec_"&amp;JB237&amp;"','lb_vec_"&amp;JB237&amp;"');"</f>
        <v>xlswrite('G:\Mi unidad\1. PROYECTOS TELLO 2022\SCM SPILL OVERS\outputs\pobreza\densidad\1%\simulacion_2\output_tests.xlsx',lb_vec_140','lb_vec_140');</v>
      </c>
      <c r="JN237">
        <v>140</v>
      </c>
      <c r="JO237" t="str">
        <f>"xlswrite('G:\Mi unidad\1. PROYECTOS TELLO 2022\SCM SPILL OVERS\outputs\pobreza\densidad_g\1%\simulacion_2\output_tests.xlsx',lb_vec_"&amp;JN237&amp;"','lb_vec_"&amp;JN237&amp;"');"</f>
        <v>xlswrite('G:\Mi unidad\1. PROYECTOS TELLO 2022\SCM SPILL OVERS\outputs\pobreza\densidad_g\1%\simulacion_2\output_tests.xlsx',lb_vec_140','lb_vec_140');</v>
      </c>
      <c r="JZ237">
        <v>140</v>
      </c>
      <c r="KA237" t="str">
        <f>"xlswrite('G:\Mi unidad\1. PROYECTOS TELLO 2022\SCM SPILL OVERS\outputs\pobreza\distancia_centro_salud\1%\simulacion_2\output_tests.xlsx',lb_vec_"&amp;JZ237&amp;"','lb_vec_"&amp;JZ237&amp;"');"</f>
        <v>xlswrite('G:\Mi unidad\1. PROYECTOS TELLO 2022\SCM SPILL OVERS\outputs\pobreza\distancia_centro_salud\1%\simulacion_2\output_tests.xlsx',lb_vec_140','lb_vec_140');</v>
      </c>
      <c r="KM237">
        <v>140</v>
      </c>
      <c r="KN237" t="str">
        <f>"xlswrite('G:\Mi unidad\1. PROYECTOS TELLO 2022\SCM SPILL OVERS\outputs\pobreza\informalidad\1%\simulacion_2\output_tests.xlsx',lb_vec_"&amp;KM237&amp;"','lb_vec_"&amp;KM237&amp;"');"</f>
        <v>xlswrite('G:\Mi unidad\1. PROYECTOS TELLO 2022\SCM SPILL OVERS\outputs\pobreza\informalidad\1%\simulacion_2\output_tests.xlsx',lb_vec_140','lb_vec_140');</v>
      </c>
      <c r="KZ237">
        <v>140</v>
      </c>
      <c r="LA237" t="str">
        <f>"xlswrite('G:\Mi unidad\1. PROYECTOS TELLO 2022\SCM SPILL OVERS\outputs\pobreza\alimentos\1%\simulacion_2\output_tests.xlsx',lb_vec_"&amp;KZ237&amp;"','lb_vec_"&amp;KZ237&amp;"');"</f>
        <v>xlswrite('G:\Mi unidad\1. PROYECTOS TELLO 2022\SCM SPILL OVERS\outputs\pobreza\alimentos\1%\simulacion_2\output_tests.xlsx',lb_vec_140','lb_vec_140');</v>
      </c>
      <c r="LG237">
        <v>140</v>
      </c>
      <c r="LH237" t="str">
        <f>"xlswrite('G:\Mi unidad\1. PROYECTOS TELLO 2022\SCM SPILL OVERS\outputs\pobreza\jefe_hogar\1%\simulacion_2\output_tests.xlsx',lb_vec_"&amp;LG237&amp;"','lb_vec_"&amp;LG237&amp;"');"</f>
        <v>xlswrite('G:\Mi unidad\1. PROYECTOS TELLO 2022\SCM SPILL OVERS\outputs\pobreza\jefe_hogar\1%\simulacion_2\output_tests.xlsx',lb_vec_140','lb_vec_140');</v>
      </c>
      <c r="LN237">
        <v>140</v>
      </c>
      <c r="LO237" t="str">
        <f>"xlswrite('G:\Mi unidad\1. PROYECTOS TELLO 2022\SCM SPILL OVERS\outputs\pobreza\mujeres\1%\simulacion_2\output_tests.xlsx',lb_vec_"&amp;LN237&amp;"','lb_vec_"&amp;LN237&amp;"');"</f>
        <v>xlswrite('G:\Mi unidad\1. PROYECTOS TELLO 2022\SCM SPILL OVERS\outputs\pobreza\mujeres\1%\simulacion_2\output_tests.xlsx',lb_vec_140','lb_vec_140');</v>
      </c>
      <c r="LZ237">
        <v>140</v>
      </c>
      <c r="MA237" t="str">
        <f>"xlswrite('G:\Mi unidad\1. PROYECTOS TELLO 2022\SCM SPILL OVERS\outputs\pobreza\criminalidad\1%\simulacion_2\output_tests.xlsx',lb_vec_"&amp;LZ237&amp;"','lb_vec_"&amp;LZ237&amp;"');"</f>
        <v>xlswrite('G:\Mi unidad\1. PROYECTOS TELLO 2022\SCM SPILL OVERS\outputs\pobreza\criminalidad\1%\simulacion_2\output_tests.xlsx',lb_vec_140','lb_vec_140');</v>
      </c>
    </row>
    <row r="238" spans="64:339" x14ac:dyDescent="0.3">
      <c r="BL238">
        <v>140</v>
      </c>
      <c r="BM238" s="1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485</v>
      </c>
      <c r="CV238">
        <v>140</v>
      </c>
      <c r="CW238" t="s">
        <v>487</v>
      </c>
      <c r="DA238">
        <v>140</v>
      </c>
      <c r="DB238" t="s">
        <v>487</v>
      </c>
      <c r="DF238">
        <v>140</v>
      </c>
      <c r="DG238" t="s">
        <v>487</v>
      </c>
      <c r="EA238">
        <v>88</v>
      </c>
      <c r="EB238" s="1" t="str">
        <f>"alpha_hat_"&amp;EA238&amp;" = A_"&amp;EA238&amp;"*gamma_hat_"&amp;EA238&amp;";"</f>
        <v>alpha_hat_88 = A_88*gamma_hat_88;</v>
      </c>
      <c r="HN238">
        <v>84</v>
      </c>
      <c r="HO238" t="str">
        <f>"lb_vec_"&amp;HN238&amp;" = zeros(1,S);"</f>
        <v>lb_vec_84 = zeros(1,S);</v>
      </c>
      <c r="HU238">
        <v>108</v>
      </c>
      <c r="HV238" t="s">
        <v>35</v>
      </c>
      <c r="IB238">
        <v>140</v>
      </c>
      <c r="IC238" t="str">
        <f>"xlswrite('G:\Mi unidad\1. PROYECTOS TELLO 2022\SCM SPILL OVERS\outputs\pobreza\bajo_niv_educ\1%\simulacion_2\output_tests.xlsx',ub_vec_"&amp;IB238&amp;"','ub_vec_"&amp;IB238&amp;"');"</f>
        <v>xlswrite('G:\Mi unidad\1. PROYECTOS TELLO 2022\SCM SPILL OVERS\outputs\pobreza\bajo_niv_educ\1%\simulacion_2\output_tests.xlsx',ub_vec_140','ub_vec_140');</v>
      </c>
      <c r="IP238">
        <v>140</v>
      </c>
      <c r="IQ238" t="str">
        <f>"xlswrite('G:\Mi unidad\1. PROYECTOS TELLO 2022\SCM SPILL OVERS\outputs\pobreza\bajo_ingreso\1%\simulacion_2\output_tests.xlsx',ub_vec_"&amp;IP238&amp;"','ub_vec_"&amp;IP238&amp;"');"</f>
        <v>xlswrite('G:\Mi unidad\1. PROYECTOS TELLO 2022\SCM SPILL OVERS\outputs\pobreza\bajo_ingreso\1%\simulacion_2\output_tests.xlsx',ub_vec_140','ub_vec_140');</v>
      </c>
      <c r="JB238">
        <v>140</v>
      </c>
      <c r="JC238" t="str">
        <f>"xlswrite('G:\Mi unidad\1. PROYECTOS TELLO 2022\SCM SPILL OVERS\outputs\pobreza\densidad\1%\simulacion_2\output_tests.xlsx',ub_vec_"&amp;JB238&amp;"','ub_vec_"&amp;JB238&amp;"');"</f>
        <v>xlswrite('G:\Mi unidad\1. PROYECTOS TELLO 2022\SCM SPILL OVERS\outputs\pobreza\densidad\1%\simulacion_2\output_tests.xlsx',ub_vec_140','ub_vec_140');</v>
      </c>
      <c r="JN238">
        <v>140</v>
      </c>
      <c r="JO238" t="str">
        <f>"xlswrite('G:\Mi unidad\1. PROYECTOS TELLO 2022\SCM SPILL OVERS\outputs\pobreza\densidad_g\1%\simulacion_2\output_tests.xlsx',ub_vec_"&amp;JN238&amp;"','ub_vec_"&amp;JN238&amp;"');"</f>
        <v>xlswrite('G:\Mi unidad\1. PROYECTOS TELLO 2022\SCM SPILL OVERS\outputs\pobreza\densidad_g\1%\simulacion_2\output_tests.xlsx',ub_vec_140','ub_vec_140');</v>
      </c>
      <c r="JZ238">
        <v>140</v>
      </c>
      <c r="KA238" t="str">
        <f>"xlswrite('G:\Mi unidad\1. PROYECTOS TELLO 2022\SCM SPILL OVERS\outputs\pobreza\distancia_centro_salud\1%\simulacion_2\output_tests.xlsx',ub_vec_"&amp;JZ238&amp;"','ub_vec_"&amp;JZ238&amp;"');"</f>
        <v>xlswrite('G:\Mi unidad\1. PROYECTOS TELLO 2022\SCM SPILL OVERS\outputs\pobreza\distancia_centro_salud\1%\simulacion_2\output_tests.xlsx',ub_vec_140','ub_vec_140');</v>
      </c>
      <c r="KM238">
        <v>140</v>
      </c>
      <c r="KN238" t="str">
        <f>"xlswrite('G:\Mi unidad\1. PROYECTOS TELLO 2022\SCM SPILL OVERS\outputs\pobreza\informalidad\1%\simulacion_2\output_tests.xlsx',ub_vec_"&amp;KM238&amp;"','ub_vec_"&amp;KM238&amp;"');"</f>
        <v>xlswrite('G:\Mi unidad\1. PROYECTOS TELLO 2022\SCM SPILL OVERS\outputs\pobreza\informalidad\1%\simulacion_2\output_tests.xlsx',ub_vec_140','ub_vec_140');</v>
      </c>
      <c r="KZ238">
        <v>140</v>
      </c>
      <c r="LA238" t="str">
        <f>"xlswrite('G:\Mi unidad\1. PROYECTOS TELLO 2022\SCM SPILL OVERS\outputs\pobreza\alimentos\1%\simulacion_2\output_tests.xlsx',ub_vec_"&amp;KZ238&amp;"','ub_vec_"&amp;KZ238&amp;"');"</f>
        <v>xlswrite('G:\Mi unidad\1. PROYECTOS TELLO 2022\SCM SPILL OVERS\outputs\pobreza\alimentos\1%\simulacion_2\output_tests.xlsx',ub_vec_140','ub_vec_140');</v>
      </c>
      <c r="LG238">
        <v>140</v>
      </c>
      <c r="LH238" t="str">
        <f>"xlswrite('G:\Mi unidad\1. PROYECTOS TELLO 2022\SCM SPILL OVERS\outputs\pobreza\jefe_hogar\1%\simulacion_2\output_tests.xlsx',ub_vec_"&amp;LG238&amp;"','ub_vec_"&amp;LG238&amp;"');"</f>
        <v>xlswrite('G:\Mi unidad\1. PROYECTOS TELLO 2022\SCM SPILL OVERS\outputs\pobreza\jefe_hogar\1%\simulacion_2\output_tests.xlsx',ub_vec_140','ub_vec_140');</v>
      </c>
      <c r="LN238">
        <v>140</v>
      </c>
      <c r="LO238" t="str">
        <f>"xlswrite('G:\Mi unidad\1. PROYECTOS TELLO 2022\SCM SPILL OVERS\outputs\pobreza\mujeres\1%\simulacion_2\output_tests.xlsx',ub_vec_"&amp;LN238&amp;"','ub_vec_"&amp;LN238&amp;"');"</f>
        <v>xlswrite('G:\Mi unidad\1. PROYECTOS TELLO 2022\SCM SPILL OVERS\outputs\pobreza\mujeres\1%\simulacion_2\output_tests.xlsx',ub_vec_140','ub_vec_140');</v>
      </c>
      <c r="LZ238">
        <v>140</v>
      </c>
      <c r="MA238" t="str">
        <f>"xlswrite('G:\Mi unidad\1. PROYECTOS TELLO 2022\SCM SPILL OVERS\outputs\pobreza\criminalidad\1%\simulacion_2\output_tests.xlsx',ub_vec_"&amp;LZ238&amp;"','ub_vec_"&amp;LZ238&amp;"');"</f>
        <v>xlswrite('G:\Mi unidad\1. PROYECTOS TELLO 2022\SCM SPILL OVERS\outputs\pobreza\criminalidad\1%\simulacion_2\output_tests.xlsx',ub_vec_140','ub_vec_140');</v>
      </c>
    </row>
    <row r="239" spans="64:339" x14ac:dyDescent="0.3">
      <c r="BL239">
        <v>140</v>
      </c>
      <c r="BM239" s="1" t="str">
        <f>"A_"&amp;BL237&amp;"(:,ind_"&amp;BL237&amp;" == 0) = [];"</f>
        <v>A_140(:,ind_140 == 0) = [];</v>
      </c>
      <c r="BR239">
        <v>140</v>
      </c>
      <c r="BS239" s="1" t="str">
        <f>"ind_"&amp;BR237&amp;" = xlsread('spillover_bajo_niv_educ_"&amp;BR237&amp;".xlsx')"</f>
        <v>ind_140 = xlsread('spillover_bajo_niv_educ_140.xlsx')</v>
      </c>
      <c r="BX239">
        <v>140</v>
      </c>
      <c r="BY239" s="1" t="str">
        <f>"ind_"&amp;BX237&amp;" = xlsread('spillover_bajo_ingreso_"&amp;BX237&amp;".xlsx')"</f>
        <v>ind_140 = xlsread('spillover_bajo_ingreso_140.xlsx')</v>
      </c>
      <c r="CD239">
        <v>140</v>
      </c>
      <c r="CE239" s="1" t="str">
        <f>"ind_"&amp;CD237&amp;" = xlsread('spillover_densidad_"&amp;CD237&amp;".xlsx')"</f>
        <v>ind_140 = xlsread('spillover_densidad_140.xlsx')</v>
      </c>
      <c r="CJ239">
        <v>140</v>
      </c>
      <c r="CK239" s="1" t="str">
        <f>"ind_"&amp;CJ237&amp;" = xlsread('spillover_tiempo_cs_"&amp;CJ237&amp;".xlsx')"</f>
        <v>ind_140 = xlsread('spillover_tiempo_cs_140.xlsx')</v>
      </c>
      <c r="CQ239">
        <v>140</v>
      </c>
      <c r="CR239" t="s">
        <v>486</v>
      </c>
      <c r="CV239">
        <v>140</v>
      </c>
      <c r="CW239" t="s">
        <v>488</v>
      </c>
      <c r="DA239">
        <v>140</v>
      </c>
      <c r="DB239" t="s">
        <v>489</v>
      </c>
      <c r="DF239">
        <v>140</v>
      </c>
      <c r="DG239" t="s">
        <v>490</v>
      </c>
      <c r="EA239">
        <v>88</v>
      </c>
      <c r="EB239" s="1" t="str">
        <f>"alpha1_hat_vec_"&amp;EA239&amp;"(s) = alpha_hat_"&amp;EA239&amp;"(1);"</f>
        <v>alpha1_hat_vec_88(s) = alpha_hat_88(1);</v>
      </c>
      <c r="HN239">
        <v>84</v>
      </c>
      <c r="HO239" t="str">
        <f>"ub_vec_"&amp;HN239&amp;" = zeros(1,S);"</f>
        <v>ub_vec_84 = zeros(1,S);</v>
      </c>
      <c r="HU239">
        <v>108</v>
      </c>
      <c r="HV239" t="s">
        <v>36</v>
      </c>
      <c r="IB239">
        <v>140</v>
      </c>
      <c r="IC239" t="str">
        <f>"xlswrite('G:\Mi unidad\1. PROYECTOS TELLO 2022\SCM SPILL OVERS\outputs\pobreza\bajo_niv_educ\1%\simulacion_2\output_tests.xlsx',p_value_vec_"&amp;IB239&amp;"','p_value_vec_"&amp;IB239&amp;"');"</f>
        <v>xlswrite('G:\Mi unidad\1. PROYECTOS TELLO 2022\SCM SPILL OVERS\outputs\pobreza\bajo_niv_educ\1%\simulacion_2\output_tests.xlsx',p_value_vec_140','p_value_vec_140');</v>
      </c>
      <c r="IP239">
        <v>140</v>
      </c>
      <c r="IQ239" t="str">
        <f>"xlswrite('G:\Mi unidad\1. PROYECTOS TELLO 2022\SCM SPILL OVERS\outputs\pobreza\bajo_ingreso\1%\simulacion_2\output_tests.xlsx',p_value_vec_"&amp;IP239&amp;"','p_value_vec_"&amp;IP239&amp;"');"</f>
        <v>xlswrite('G:\Mi unidad\1. PROYECTOS TELLO 2022\SCM SPILL OVERS\outputs\pobreza\bajo_ingreso\1%\simulacion_2\output_tests.xlsx',p_value_vec_140','p_value_vec_140');</v>
      </c>
      <c r="JB239">
        <v>140</v>
      </c>
      <c r="JC239" t="str">
        <f>"xlswrite('G:\Mi unidad\1. PROYECTOS TELLO 2022\SCM SPILL OVERS\outputs\pobreza\densidad\1%\simulacion_2\output_tests.xlsx',p_value_vec_"&amp;JB239&amp;"','p_value_vec_"&amp;JB239&amp;"');"</f>
        <v>xlswrite('G:\Mi unidad\1. PROYECTOS TELLO 2022\SCM SPILL OVERS\outputs\pobreza\densidad\1%\simulacion_2\output_tests.xlsx',p_value_vec_140','p_value_vec_140');</v>
      </c>
      <c r="JN239">
        <v>140</v>
      </c>
      <c r="JO239" t="str">
        <f>"xlswrite('G:\Mi unidad\1. PROYECTOS TELLO 2022\SCM SPILL OVERS\outputs\pobreza\densidad_g\1%\simulacion_2\output_tests.xlsx',p_value_vec_"&amp;JN239&amp;"','p_value_vec_"&amp;JN239&amp;"');"</f>
        <v>xlswrite('G:\Mi unidad\1. PROYECTOS TELLO 2022\SCM SPILL OVERS\outputs\pobreza\densidad_g\1%\simulacion_2\output_tests.xlsx',p_value_vec_140','p_value_vec_140');</v>
      </c>
      <c r="JZ239">
        <v>140</v>
      </c>
      <c r="KA239" t="str">
        <f>"xlswrite('G:\Mi unidad\1. PROYECTOS TELLO 2022\SCM SPILL OVERS\outputs\pobreza\distancia_centro_salud\1%\simulacion_2\output_tests.xlsx',p_value_vec_"&amp;JZ239&amp;"','p_value_vec_"&amp;JZ239&amp;"');"</f>
        <v>xlswrite('G:\Mi unidad\1. PROYECTOS TELLO 2022\SCM SPILL OVERS\outputs\pobreza\distancia_centro_salud\1%\simulacion_2\output_tests.xlsx',p_value_vec_140','p_value_vec_140');</v>
      </c>
      <c r="KM239">
        <v>140</v>
      </c>
      <c r="KN239" t="str">
        <f>"xlswrite('G:\Mi unidad\1. PROYECTOS TELLO 2022\SCM SPILL OVERS\outputs\pobreza\informalidad\1%\simulacion_2\output_tests.xlsx',p_value_vec_"&amp;KM239&amp;"','p_value_vec_"&amp;KM239&amp;"');"</f>
        <v>xlswrite('G:\Mi unidad\1. PROYECTOS TELLO 2022\SCM SPILL OVERS\outputs\pobreza\informalidad\1%\simulacion_2\output_tests.xlsx',p_value_vec_140','p_value_vec_140');</v>
      </c>
      <c r="KZ239">
        <v>140</v>
      </c>
      <c r="LA239" t="str">
        <f>"xlswrite('G:\Mi unidad\1. PROYECTOS TELLO 2022\SCM SPILL OVERS\outputs\pobreza\alimentos\1%\simulacion_2\output_tests.xlsx',p_value_vec_"&amp;KZ239&amp;"','p_value_vec_"&amp;KZ239&amp;"');"</f>
        <v>xlswrite('G:\Mi unidad\1. PROYECTOS TELLO 2022\SCM SPILL OVERS\outputs\pobreza\alimentos\1%\simulacion_2\output_tests.xlsx',p_value_vec_140','p_value_vec_140');</v>
      </c>
      <c r="LG239">
        <v>140</v>
      </c>
      <c r="LH239" t="str">
        <f>"xlswrite('G:\Mi unidad\1. PROYECTOS TELLO 2022\SCM SPILL OVERS\outputs\pobreza\jefe_hogar\1%\simulacion_2\output_tests.xlsx',p_value_vec_"&amp;LG239&amp;"','p_value_vec_"&amp;LG239&amp;"');"</f>
        <v>xlswrite('G:\Mi unidad\1. PROYECTOS TELLO 2022\SCM SPILL OVERS\outputs\pobreza\jefe_hogar\1%\simulacion_2\output_tests.xlsx',p_value_vec_140','p_value_vec_140');</v>
      </c>
      <c r="LN239">
        <v>140</v>
      </c>
      <c r="LO239" t="str">
        <f>"xlswrite('G:\Mi unidad\1. PROYECTOS TELLO 2022\SCM SPILL OVERS\outputs\pobreza\mujeres\1%\simulacion_2\output_tests.xlsx',p_value_vec_"&amp;LN239&amp;"','p_value_vec_"&amp;LN239&amp;"');"</f>
        <v>xlswrite('G:\Mi unidad\1. PROYECTOS TELLO 2022\SCM SPILL OVERS\outputs\pobreza\mujeres\1%\simulacion_2\output_tests.xlsx',p_value_vec_140','p_value_vec_140');</v>
      </c>
      <c r="LZ239">
        <v>140</v>
      </c>
      <c r="MA239" t="str">
        <f>"xlswrite('G:\Mi unidad\1. PROYECTOS TELLO 2022\SCM SPILL OVERS\outputs\pobreza\criminalidad\1%\simulacion_2\output_tests.xlsx',p_value_vec_"&amp;LZ239&amp;"','p_value_vec_"&amp;LZ239&amp;"');"</f>
        <v>xlswrite('G:\Mi unidad\1. PROYECTOS TELLO 2022\SCM SPILL OVERS\outputs\pobreza\criminalidad\1%\simulacion_2\output_tests.xlsx',p_value_vec_140','p_value_vec_140');</v>
      </c>
    </row>
    <row r="240" spans="64:339" x14ac:dyDescent="0.3">
      <c r="BL240">
        <v>140</v>
      </c>
      <c r="BR240">
        <v>140</v>
      </c>
      <c r="BS240" s="1" t="str">
        <f>"A_"&amp;BR237&amp;" = eye(N);"</f>
        <v>A_140 = eye(N);</v>
      </c>
      <c r="BX240">
        <v>140</v>
      </c>
      <c r="BY240" s="1" t="str">
        <f>"A_"&amp;BX237&amp;" = eye(N);"</f>
        <v>A_140 = eye(N);</v>
      </c>
      <c r="CD240">
        <v>140</v>
      </c>
      <c r="CE240" s="1" t="str">
        <f>"A_"&amp;CD237&amp;" = eye(N);"</f>
        <v>A_140 = eye(N);</v>
      </c>
      <c r="CJ240">
        <v>140</v>
      </c>
      <c r="CK240" s="1" t="str">
        <f>"A_"&amp;CJ237&amp;" = eye(N);"</f>
        <v>A_140 = eye(N);</v>
      </c>
      <c r="CQ240">
        <v>140</v>
      </c>
      <c r="CR240" t="s">
        <v>487</v>
      </c>
      <c r="CV240">
        <v>140</v>
      </c>
      <c r="CW240" t="s">
        <v>491</v>
      </c>
      <c r="DA240">
        <v>140</v>
      </c>
      <c r="DB240" t="s">
        <v>491</v>
      </c>
      <c r="DF240">
        <v>140</v>
      </c>
      <c r="DG240" t="s">
        <v>491</v>
      </c>
      <c r="EA240">
        <v>88</v>
      </c>
      <c r="EB240" s="1" t="str">
        <f>"synthetic_control_sp_"&amp;EA240&amp;"(T+s) = Y_"&amp;EA240&amp;"(1,T+s)-alpha1_hat_vec_"&amp;EA240&amp;"(s);"</f>
        <v>synthetic_control_sp_88(T+s) = Y_88(1,T+s)-alpha1_hat_vec_88(s);</v>
      </c>
      <c r="HN240">
        <v>84</v>
      </c>
      <c r="HO240" t="s">
        <v>35</v>
      </c>
      <c r="HU240">
        <v>108</v>
      </c>
      <c r="HV240" t="s">
        <v>37</v>
      </c>
      <c r="IB240">
        <v>140</v>
      </c>
      <c r="IC240" t="str">
        <f>"xlswrite('G:\Mi unidad\1. PROYECTOS TELLO 2022\SCM SPILL OVERS\outputs\pobreza\bajo_niv_educ\1%\simulacion_2\output_tests.xlsx',alpha1_hat_vec_"&amp;IB240&amp;"','alpha1_hat_vec_"&amp;IB240&amp;"');"</f>
        <v>xlswrite('G:\Mi unidad\1. PROYECTOS TELLO 2022\SCM SPILL OVERS\outputs\pobreza\bajo_niv_educ\1%\simulacion_2\output_tests.xlsx',alpha1_hat_vec_140','alpha1_hat_vec_140');</v>
      </c>
      <c r="IP240">
        <v>140</v>
      </c>
      <c r="IQ240" t="str">
        <f>"xlswrite('G:\Mi unidad\1. PROYECTOS TELLO 2022\SCM SPILL OVERS\outputs\pobreza\bajo_ingreso\1%\simulacion_2\output_tests.xlsx',alpha1_hat_vec_"&amp;IP240&amp;"','alpha1_hat_vec_"&amp;IP240&amp;"');"</f>
        <v>xlswrite('G:\Mi unidad\1. PROYECTOS TELLO 2022\SCM SPILL OVERS\outputs\pobreza\bajo_ingreso\1%\simulacion_2\output_tests.xlsx',alpha1_hat_vec_140','alpha1_hat_vec_140');</v>
      </c>
      <c r="JB240">
        <v>140</v>
      </c>
      <c r="JC240" t="str">
        <f>"xlswrite('G:\Mi unidad\1. PROYECTOS TELLO 2022\SCM SPILL OVERS\outputs\pobreza\densidad\1%\simulacion_2\output_tests.xlsx',alpha1_hat_vec_"&amp;JB240&amp;"','alpha1_hat_vec_"&amp;JB240&amp;"');"</f>
        <v>xlswrite('G:\Mi unidad\1. PROYECTOS TELLO 2022\SCM SPILL OVERS\outputs\pobreza\densidad\1%\simulacion_2\output_tests.xlsx',alpha1_hat_vec_140','alpha1_hat_vec_140');</v>
      </c>
      <c r="JN240">
        <v>140</v>
      </c>
      <c r="JO240" t="str">
        <f>"xlswrite('G:\Mi unidad\1. PROYECTOS TELLO 2022\SCM SPILL OVERS\outputs\pobreza\densidad_g\1%\simulacion_2\output_tests.xlsx',alpha1_hat_vec_"&amp;JN240&amp;"','alpha1_hat_vec_"&amp;JN240&amp;"');"</f>
        <v>xlswrite('G:\Mi unidad\1. PROYECTOS TELLO 2022\SCM SPILL OVERS\outputs\pobreza\densidad_g\1%\simulacion_2\output_tests.xlsx',alpha1_hat_vec_140','alpha1_hat_vec_140');</v>
      </c>
      <c r="JZ240">
        <v>140</v>
      </c>
      <c r="KA240" t="str">
        <f>"xlswrite('G:\Mi unidad\1. PROYECTOS TELLO 2022\SCM SPILL OVERS\outputs\pobreza\distancia_centro_salud\1%\simulacion_2\output_tests.xlsx',alpha1_hat_vec_"&amp;JZ240&amp;"','alpha1_hat_vec_"&amp;JZ240&amp;"');"</f>
        <v>xlswrite('G:\Mi unidad\1. PROYECTOS TELLO 2022\SCM SPILL OVERS\outputs\pobreza\distancia_centro_salud\1%\simulacion_2\output_tests.xlsx',alpha1_hat_vec_140','alpha1_hat_vec_140');</v>
      </c>
      <c r="KM240">
        <v>140</v>
      </c>
      <c r="KN240" t="str">
        <f>"xlswrite('G:\Mi unidad\1. PROYECTOS TELLO 2022\SCM SPILL OVERS\outputs\pobreza\informalidad\1%\simulacion_2\output_tests.xlsx',alpha1_hat_vec_"&amp;KM240&amp;"','alpha1_hat_vec_"&amp;KM240&amp;"');"</f>
        <v>xlswrite('G:\Mi unidad\1. PROYECTOS TELLO 2022\SCM SPILL OVERS\outputs\pobreza\informalidad\1%\simulacion_2\output_tests.xlsx',alpha1_hat_vec_140','alpha1_hat_vec_140');</v>
      </c>
      <c r="KZ240">
        <v>140</v>
      </c>
      <c r="LA240" t="str">
        <f>"xlswrite('G:\Mi unidad\1. PROYECTOS TELLO 2022\SCM SPILL OVERS\outputs\pobreza\alimentos\1%\simulacion_2\output_tests.xlsx',alpha1_hat_vec_"&amp;KZ240&amp;"','alpha1_hat_vec_"&amp;KZ240&amp;"');"</f>
        <v>xlswrite('G:\Mi unidad\1. PROYECTOS TELLO 2022\SCM SPILL OVERS\outputs\pobreza\alimentos\1%\simulacion_2\output_tests.xlsx',alpha1_hat_vec_140','alpha1_hat_vec_140');</v>
      </c>
      <c r="LG240">
        <v>140</v>
      </c>
      <c r="LH240" t="str">
        <f>"xlswrite('G:\Mi unidad\1. PROYECTOS TELLO 2022\SCM SPILL OVERS\outputs\pobreza\jefe_hogar\1%\simulacion_2\output_tests.xlsx',alpha1_hat_vec_"&amp;LG240&amp;"','alpha1_hat_vec_"&amp;LG240&amp;"');"</f>
        <v>xlswrite('G:\Mi unidad\1. PROYECTOS TELLO 2022\SCM SPILL OVERS\outputs\pobreza\jefe_hogar\1%\simulacion_2\output_tests.xlsx',alpha1_hat_vec_140','alpha1_hat_vec_140');</v>
      </c>
      <c r="LN240">
        <v>140</v>
      </c>
      <c r="LO240" t="str">
        <f>"xlswrite('G:\Mi unidad\1. PROYECTOS TELLO 2022\SCM SPILL OVERS\outputs\pobreza\mujeres\1%\simulacion_2\output_tests.xlsx',alpha1_hat_vec_"&amp;LN240&amp;"','alpha1_hat_vec_"&amp;LN240&amp;"');"</f>
        <v>xlswrite('G:\Mi unidad\1. PROYECTOS TELLO 2022\SCM SPILL OVERS\outputs\pobreza\mujeres\1%\simulacion_2\output_tests.xlsx',alpha1_hat_vec_140','alpha1_hat_vec_140');</v>
      </c>
      <c r="LZ240">
        <v>140</v>
      </c>
      <c r="MA240" t="str">
        <f>"xlswrite('G:\Mi unidad\1. PROYECTOS TELLO 2022\SCM SPILL OVERS\outputs\pobreza\criminalidad\1%\simulacion_2\output_tests.xlsx',alpha1_hat_vec_"&amp;LZ240&amp;"','alpha1_hat_vec_"&amp;LZ240&amp;"');"</f>
        <v>xlswrite('G:\Mi unidad\1. PROYECTOS TELLO 2022\SCM SPILL OVERS\outputs\pobreza\criminalidad\1%\simulacion_2\output_tests.xlsx',alpha1_hat_vec_140','alpha1_hat_vec_140');</v>
      </c>
    </row>
    <row r="241" spans="64:339" x14ac:dyDescent="0.3">
      <c r="BL241">
        <v>140</v>
      </c>
      <c r="BR241">
        <v>140</v>
      </c>
      <c r="BS241" s="1" t="str">
        <f>"A_"&amp;BR237&amp;"(:,ind_"&amp;BR237&amp;" == 0) = [];"</f>
        <v>A_140(:,ind_140 == 0) = [];</v>
      </c>
      <c r="BX241">
        <v>140</v>
      </c>
      <c r="BY241" s="1" t="str">
        <f>"A_"&amp;BX237&amp;"(:,ind_"&amp;BX237&amp;" == 0) = [];"</f>
        <v>A_140(:,ind_140 == 0) = [];</v>
      </c>
      <c r="CD241">
        <v>140</v>
      </c>
      <c r="CE241" s="1" t="str">
        <f>"A_"&amp;CD237&amp;"(:,ind_"&amp;CD237&amp;" == 0) = [];"</f>
        <v>A_140(:,ind_140 == 0) = [];</v>
      </c>
      <c r="CJ241">
        <v>140</v>
      </c>
      <c r="CK241" s="1" t="str">
        <f>"A_"&amp;CJ237&amp;"(:,ind_"&amp;CJ237&amp;" == 0) = [];"</f>
        <v>A_140(:,ind_140 == 0) = [];</v>
      </c>
      <c r="CQ241">
        <v>140</v>
      </c>
      <c r="CR241" t="s">
        <v>492</v>
      </c>
      <c r="CV241">
        <v>140</v>
      </c>
      <c r="CW241" t="s">
        <v>493</v>
      </c>
      <c r="DA241">
        <v>140</v>
      </c>
      <c r="DB241" t="s">
        <v>493</v>
      </c>
      <c r="DF241">
        <v>140</v>
      </c>
      <c r="DG241" t="s">
        <v>493</v>
      </c>
      <c r="EA241">
        <v>88</v>
      </c>
      <c r="EB241" s="3" t="s">
        <v>18</v>
      </c>
      <c r="HN241">
        <v>84</v>
      </c>
      <c r="HO241" t="str">
        <f>"    [p_value_"&amp;HN241&amp; ",lb_"&amp;HN241&amp;",ub_"&amp;HN241&amp;"] = sp_andrews_te(Y_pre_"&amp;HN241&amp;",pobreza_"&amp;HN241&amp;"(:,T+s),A_"&amp;HN241&amp;",C,.05);"</f>
        <v xml:space="preserve">    [p_value_84,lb_84,ub_84] = sp_andrews_te(Y_pre_84,pobreza_84(:,T+s),A_84,C,.05);</v>
      </c>
      <c r="HU241">
        <v>108</v>
      </c>
      <c r="HV241" t="str">
        <f>"    spillover_test_"&amp;HU241&amp;"(s) = sp_andrews(Y_pre_"&amp;HU241&amp;",pobreza_"&amp;HU241&amp;"(:,T+s),A_"&amp;HU241&amp;",C,d,alpha_sig);"</f>
        <v xml:space="preserve">    spillover_test_108(s) = sp_andrews(Y_pre_108,pobreza_108(:,T+s),A_108,C,d,alpha_sig);</v>
      </c>
      <c r="IB241">
        <v>140</v>
      </c>
      <c r="IC241" t="str">
        <f>"xlswrite('G:\Mi unidad\1. PROYECTOS TELLO 2022\SCM SPILL OVERS\outputs\pobreza\bajo_niv_educ\1%\simulacion_2\output_tests.xlsx',spillover_test_"&amp;IB241&amp;"','sp_test_"&amp;IB241&amp;"');"</f>
        <v>xlswrite('G:\Mi unidad\1. PROYECTOS TELLO 2022\SCM SPILL OVERS\outputs\pobreza\bajo_niv_educ\1%\simulacion_2\output_tests.xlsx',spillover_test_140','sp_test_140');</v>
      </c>
      <c r="IP241">
        <v>140</v>
      </c>
      <c r="IQ241" t="str">
        <f>"xlswrite('G:\Mi unidad\1. PROYECTOS TELLO 2022\SCM SPILL OVERS\outputs\pobreza\bajo_ingreso\1%\simulacion_2\output_tests.xlsx',spillover_test_"&amp;IP241&amp;"','sp_test_"&amp;IP241&amp;"');"</f>
        <v>xlswrite('G:\Mi unidad\1. PROYECTOS TELLO 2022\SCM SPILL OVERS\outputs\pobreza\bajo_ingreso\1%\simulacion_2\output_tests.xlsx',spillover_test_140','sp_test_140');</v>
      </c>
      <c r="JB241">
        <v>140</v>
      </c>
      <c r="JC241" t="str">
        <f>"xlswrite('G:\Mi unidad\1. PROYECTOS TELLO 2022\SCM SPILL OVERS\outputs\pobreza\densidad\1%\simulacion_2\output_tests.xlsx',spillover_test_"&amp;JB241&amp;"','sp_test_"&amp;JB241&amp;"');"</f>
        <v>xlswrite('G:\Mi unidad\1. PROYECTOS TELLO 2022\SCM SPILL OVERS\outputs\pobreza\densidad\1%\simulacion_2\output_tests.xlsx',spillover_test_140','sp_test_140');</v>
      </c>
      <c r="JN241">
        <v>140</v>
      </c>
      <c r="JO241" t="str">
        <f>"xlswrite('G:\Mi unidad\1. PROYECTOS TELLO 2022\SCM SPILL OVERS\outputs\pobreza\densidad_g\1%\simulacion_2\output_tests.xlsx',spillover_test_"&amp;JN241&amp;"','sp_test_"&amp;JN241&amp;"');"</f>
        <v>xlswrite('G:\Mi unidad\1. PROYECTOS TELLO 2022\SCM SPILL OVERS\outputs\pobreza\densidad_g\1%\simulacion_2\output_tests.xlsx',spillover_test_140','sp_test_140');</v>
      </c>
      <c r="JZ241">
        <v>140</v>
      </c>
      <c r="KA241" t="str">
        <f>"xlswrite('G:\Mi unidad\1. PROYECTOS TELLO 2022\SCM SPILL OVERS\outputs\pobreza\distancia_centro_salud\1%\simulacion_2\output_tests.xlsx',spillover_test_"&amp;JZ241&amp;"','sp_test_"&amp;JZ241&amp;"');"</f>
        <v>xlswrite('G:\Mi unidad\1. PROYECTOS TELLO 2022\SCM SPILL OVERS\outputs\pobreza\distancia_centro_salud\1%\simulacion_2\output_tests.xlsx',spillover_test_140','sp_test_140');</v>
      </c>
      <c r="KM241">
        <v>140</v>
      </c>
      <c r="KN241" t="str">
        <f>"xlswrite('G:\Mi unidad\1. PROYECTOS TELLO 2022\SCM SPILL OVERS\outputs\pobreza\informalidad\1%\simulacion_2\output_tests.xlsx',spillover_test_"&amp;KM241&amp;"','sp_test_"&amp;KM241&amp;"');"</f>
        <v>xlswrite('G:\Mi unidad\1. PROYECTOS TELLO 2022\SCM SPILL OVERS\outputs\pobreza\informalidad\1%\simulacion_2\output_tests.xlsx',spillover_test_140','sp_test_140');</v>
      </c>
      <c r="KZ241">
        <v>140</v>
      </c>
      <c r="LA241" t="str">
        <f>"xlswrite('G:\Mi unidad\1. PROYECTOS TELLO 2022\SCM SPILL OVERS\outputs\pobreza\alimentos\1%\simulacion_2\output_tests.xlsx',spillover_test_"&amp;KZ241&amp;"','sp_test_"&amp;KZ241&amp;"');"</f>
        <v>xlswrite('G:\Mi unidad\1. PROYECTOS TELLO 2022\SCM SPILL OVERS\outputs\pobreza\alimentos\1%\simulacion_2\output_tests.xlsx',spillover_test_140','sp_test_140');</v>
      </c>
      <c r="LG241">
        <v>140</v>
      </c>
      <c r="LH241" t="str">
        <f>"xlswrite('G:\Mi unidad\1. PROYECTOS TELLO 2022\SCM SPILL OVERS\outputs\pobreza\jefe_hogar\1%\simulacion_2\output_tests.xlsx',spillover_test_"&amp;LG241&amp;"','sp_test_"&amp;LG241&amp;"');"</f>
        <v>xlswrite('G:\Mi unidad\1. PROYECTOS TELLO 2022\SCM SPILL OVERS\outputs\pobreza\jefe_hogar\1%\simulacion_2\output_tests.xlsx',spillover_test_140','sp_test_140');</v>
      </c>
      <c r="LN241">
        <v>140</v>
      </c>
      <c r="LO241" t="str">
        <f>"xlswrite('G:\Mi unidad\1. PROYECTOS TELLO 2022\SCM SPILL OVERS\outputs\pobreza\mujeres\1%\simulacion_2\output_tests.xlsx',spillover_test_"&amp;LN241&amp;"','sp_test_"&amp;LN241&amp;"');"</f>
        <v>xlswrite('G:\Mi unidad\1. PROYECTOS TELLO 2022\SCM SPILL OVERS\outputs\pobreza\mujeres\1%\simulacion_2\output_tests.xlsx',spillover_test_140','sp_test_140');</v>
      </c>
      <c r="LZ241">
        <v>140</v>
      </c>
      <c r="MA241" t="str">
        <f>"xlswrite('G:\Mi unidad\1. PROYECTOS TELLO 2022\SCM SPILL OVERS\outputs\pobreza\criminalidad\1%\simulacion_2\output_tests.xlsx',spillover_test_"&amp;LZ241&amp;"','sp_test_"&amp;LZ241&amp;"');"</f>
        <v>xlswrite('G:\Mi unidad\1. PROYECTOS TELLO 2022\SCM SPILL OVERS\outputs\pobreza\criminalidad\1%\simulacion_2\output_tests.xlsx',spillover_test_140','sp_test_140');</v>
      </c>
    </row>
    <row r="242" spans="64:339" x14ac:dyDescent="0.3">
      <c r="BL242">
        <v>141</v>
      </c>
      <c r="BM242" s="1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491</v>
      </c>
      <c r="CV242">
        <v>141</v>
      </c>
      <c r="CW242" t="s">
        <v>494</v>
      </c>
      <c r="DA242">
        <v>141</v>
      </c>
      <c r="DB242" t="s">
        <v>494</v>
      </c>
      <c r="DF242">
        <v>141</v>
      </c>
      <c r="DG242" t="s">
        <v>494</v>
      </c>
      <c r="EA242">
        <v>89</v>
      </c>
      <c r="EB242" s="3" t="str">
        <f>"%PROVINCIA "&amp;EA242</f>
        <v>%PROVINCIA 89</v>
      </c>
      <c r="HN242">
        <v>84</v>
      </c>
      <c r="HO242" t="str">
        <f>"    p_value_vec_"&amp;HN242&amp;"(s) = p_value_"&amp;HN242&amp;";"</f>
        <v xml:space="preserve">    p_value_vec_84(s) = p_value_84;</v>
      </c>
      <c r="HU242">
        <v>108</v>
      </c>
      <c r="HV242" t="s">
        <v>18</v>
      </c>
      <c r="IB242">
        <v>141</v>
      </c>
      <c r="IC242" t="str">
        <f>"xlswrite('G:\Mi unidad\1. PROYECTOS TELLO 2022\SCM SPILL OVERS\outputs\pobreza\bajo_niv_educ\1%\simulacion_2\output_tests.xlsx',lb_vec_"&amp;IB242&amp;"','lb_vec_"&amp;IB242&amp;"');"</f>
        <v>xlswrite('G:\Mi unidad\1. PROYECTOS TELLO 2022\SCM SPILL OVERS\outputs\pobreza\bajo_niv_educ\1%\simulacion_2\output_tests.xlsx',lb_vec_141','lb_vec_141');</v>
      </c>
      <c r="IP242">
        <v>141</v>
      </c>
      <c r="IQ242" t="str">
        <f>"xlswrite('G:\Mi unidad\1. PROYECTOS TELLO 2022\SCM SPILL OVERS\outputs\pobreza\bajo_ingreso\1%\simulacion_2\output_tests.xlsx',lb_vec_"&amp;IP242&amp;"','lb_vec_"&amp;IP242&amp;"');"</f>
        <v>xlswrite('G:\Mi unidad\1. PROYECTOS TELLO 2022\SCM SPILL OVERS\outputs\pobreza\bajo_ingreso\1%\simulacion_2\output_tests.xlsx',lb_vec_141','lb_vec_141');</v>
      </c>
      <c r="JB242">
        <v>141</v>
      </c>
      <c r="JC242" t="str">
        <f>"xlswrite('G:\Mi unidad\1. PROYECTOS TELLO 2022\SCM SPILL OVERS\outputs\pobreza\densidad\1%\simulacion_2\output_tests.xlsx',lb_vec_"&amp;JB242&amp;"','lb_vec_"&amp;JB242&amp;"');"</f>
        <v>xlswrite('G:\Mi unidad\1. PROYECTOS TELLO 2022\SCM SPILL OVERS\outputs\pobreza\densidad\1%\simulacion_2\output_tests.xlsx',lb_vec_141','lb_vec_141');</v>
      </c>
      <c r="JN242">
        <v>141</v>
      </c>
      <c r="JO242" t="str">
        <f>"xlswrite('G:\Mi unidad\1. PROYECTOS TELLO 2022\SCM SPILL OVERS\outputs\pobreza\densidad_g\1%\simulacion_2\output_tests.xlsx',lb_vec_"&amp;JN242&amp;"','lb_vec_"&amp;JN242&amp;"');"</f>
        <v>xlswrite('G:\Mi unidad\1. PROYECTOS TELLO 2022\SCM SPILL OVERS\outputs\pobreza\densidad_g\1%\simulacion_2\output_tests.xlsx',lb_vec_141','lb_vec_141');</v>
      </c>
      <c r="JZ242">
        <v>141</v>
      </c>
      <c r="KA242" t="str">
        <f>"xlswrite('G:\Mi unidad\1. PROYECTOS TELLO 2022\SCM SPILL OVERS\outputs\pobreza\distancia_centro_salud\1%\simulacion_2\output_tests.xlsx',lb_vec_"&amp;JZ242&amp;"','lb_vec_"&amp;JZ242&amp;"');"</f>
        <v>xlswrite('G:\Mi unidad\1. PROYECTOS TELLO 2022\SCM SPILL OVERS\outputs\pobreza\distancia_centro_salud\1%\simulacion_2\output_tests.xlsx',lb_vec_141','lb_vec_141');</v>
      </c>
      <c r="KM242">
        <v>141</v>
      </c>
      <c r="KN242" t="str">
        <f>"xlswrite('G:\Mi unidad\1. PROYECTOS TELLO 2022\SCM SPILL OVERS\outputs\pobreza\informalidad\1%\simulacion_2\output_tests.xlsx',lb_vec_"&amp;KM242&amp;"','lb_vec_"&amp;KM242&amp;"');"</f>
        <v>xlswrite('G:\Mi unidad\1. PROYECTOS TELLO 2022\SCM SPILL OVERS\outputs\pobreza\informalidad\1%\simulacion_2\output_tests.xlsx',lb_vec_141','lb_vec_141');</v>
      </c>
      <c r="KZ242">
        <v>141</v>
      </c>
      <c r="LA242" t="str">
        <f>"xlswrite('G:\Mi unidad\1. PROYECTOS TELLO 2022\SCM SPILL OVERS\outputs\pobreza\alimentos\1%\simulacion_2\output_tests.xlsx',lb_vec_"&amp;KZ242&amp;"','lb_vec_"&amp;KZ242&amp;"');"</f>
        <v>xlswrite('G:\Mi unidad\1. PROYECTOS TELLO 2022\SCM SPILL OVERS\outputs\pobreza\alimentos\1%\simulacion_2\output_tests.xlsx',lb_vec_141','lb_vec_141');</v>
      </c>
      <c r="LG242">
        <v>141</v>
      </c>
      <c r="LH242" t="str">
        <f>"xlswrite('G:\Mi unidad\1. PROYECTOS TELLO 2022\SCM SPILL OVERS\outputs\pobreza\jefe_hogar\1%\simulacion_2\output_tests.xlsx',lb_vec_"&amp;LG242&amp;"','lb_vec_"&amp;LG242&amp;"');"</f>
        <v>xlswrite('G:\Mi unidad\1. PROYECTOS TELLO 2022\SCM SPILL OVERS\outputs\pobreza\jefe_hogar\1%\simulacion_2\output_tests.xlsx',lb_vec_141','lb_vec_141');</v>
      </c>
      <c r="LN242">
        <v>141</v>
      </c>
      <c r="LO242" t="str">
        <f>"xlswrite('G:\Mi unidad\1. PROYECTOS TELLO 2022\SCM SPILL OVERS\outputs\pobreza\mujeres\1%\simulacion_2\output_tests.xlsx',lb_vec_"&amp;LN242&amp;"','lb_vec_"&amp;LN242&amp;"');"</f>
        <v>xlswrite('G:\Mi unidad\1. PROYECTOS TELLO 2022\SCM SPILL OVERS\outputs\pobreza\mujeres\1%\simulacion_2\output_tests.xlsx',lb_vec_141','lb_vec_141');</v>
      </c>
      <c r="LZ242">
        <v>141</v>
      </c>
      <c r="MA242" t="str">
        <f>"xlswrite('G:\Mi unidad\1. PROYECTOS TELLO 2022\SCM SPILL OVERS\outputs\pobreza\criminalidad\1%\simulacion_2\output_tests.xlsx',lb_vec_"&amp;LZ242&amp;"','lb_vec_"&amp;LZ242&amp;"');"</f>
        <v>xlswrite('G:\Mi unidad\1. PROYECTOS TELLO 2022\SCM SPILL OVERS\outputs\pobreza\criminalidad\1%\simulacion_2\output_tests.xlsx',lb_vec_141','lb_vec_141');</v>
      </c>
    </row>
    <row r="243" spans="64:339" x14ac:dyDescent="0.3">
      <c r="BL243">
        <v>141</v>
      </c>
      <c r="BM243" s="1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493</v>
      </c>
      <c r="CV243">
        <v>141</v>
      </c>
      <c r="CW243" t="s">
        <v>495</v>
      </c>
      <c r="DA243">
        <v>141</v>
      </c>
      <c r="DB243" t="s">
        <v>495</v>
      </c>
      <c r="DF243">
        <v>141</v>
      </c>
      <c r="DG243" t="s">
        <v>495</v>
      </c>
      <c r="EA243">
        <v>89</v>
      </c>
      <c r="EB243" s="3" t="s">
        <v>17</v>
      </c>
      <c r="HN243">
        <v>84</v>
      </c>
      <c r="HO243" t="str">
        <f>"    lb_vec_"&amp;HN243&amp;"(s) = lb_"&amp;HN243&amp;";"</f>
        <v xml:space="preserve">    lb_vec_84(s) = lb_84;</v>
      </c>
      <c r="HU243">
        <v>112</v>
      </c>
      <c r="HV243" t="str">
        <f>"spillover_test_"&amp;HU243&amp;" = zeros(1,S);"</f>
        <v>spillover_test_112 = zeros(1,S);</v>
      </c>
      <c r="IB243">
        <v>141</v>
      </c>
      <c r="IC243" t="str">
        <f>"xlswrite('G:\Mi unidad\1. PROYECTOS TELLO 2022\SCM SPILL OVERS\outputs\pobreza\bajo_niv_educ\1%\simulacion_2\output_tests.xlsx',ub_vec_"&amp;IB243&amp;"','ub_vec_"&amp;IB243&amp;"');"</f>
        <v>xlswrite('G:\Mi unidad\1. PROYECTOS TELLO 2022\SCM SPILL OVERS\outputs\pobreza\bajo_niv_educ\1%\simulacion_2\output_tests.xlsx',ub_vec_141','ub_vec_141');</v>
      </c>
      <c r="IP243">
        <v>141</v>
      </c>
      <c r="IQ243" t="str">
        <f>"xlswrite('G:\Mi unidad\1. PROYECTOS TELLO 2022\SCM SPILL OVERS\outputs\pobreza\bajo_ingreso\1%\simulacion_2\output_tests.xlsx',ub_vec_"&amp;IP243&amp;"','ub_vec_"&amp;IP243&amp;"');"</f>
        <v>xlswrite('G:\Mi unidad\1. PROYECTOS TELLO 2022\SCM SPILL OVERS\outputs\pobreza\bajo_ingreso\1%\simulacion_2\output_tests.xlsx',ub_vec_141','ub_vec_141');</v>
      </c>
      <c r="JB243">
        <v>141</v>
      </c>
      <c r="JC243" t="str">
        <f>"xlswrite('G:\Mi unidad\1. PROYECTOS TELLO 2022\SCM SPILL OVERS\outputs\pobreza\densidad\1%\simulacion_2\output_tests.xlsx',ub_vec_"&amp;JB243&amp;"','ub_vec_"&amp;JB243&amp;"');"</f>
        <v>xlswrite('G:\Mi unidad\1. PROYECTOS TELLO 2022\SCM SPILL OVERS\outputs\pobreza\densidad\1%\simulacion_2\output_tests.xlsx',ub_vec_141','ub_vec_141');</v>
      </c>
      <c r="JN243">
        <v>141</v>
      </c>
      <c r="JO243" t="str">
        <f>"xlswrite('G:\Mi unidad\1. PROYECTOS TELLO 2022\SCM SPILL OVERS\outputs\pobreza\densidad_g\1%\simulacion_2\output_tests.xlsx',ub_vec_"&amp;JN243&amp;"','ub_vec_"&amp;JN243&amp;"');"</f>
        <v>xlswrite('G:\Mi unidad\1. PROYECTOS TELLO 2022\SCM SPILL OVERS\outputs\pobreza\densidad_g\1%\simulacion_2\output_tests.xlsx',ub_vec_141','ub_vec_141');</v>
      </c>
      <c r="JZ243">
        <v>141</v>
      </c>
      <c r="KA243" t="str">
        <f>"xlswrite('G:\Mi unidad\1. PROYECTOS TELLO 2022\SCM SPILL OVERS\outputs\pobreza\distancia_centro_salud\1%\simulacion_2\output_tests.xlsx',ub_vec_"&amp;JZ243&amp;"','ub_vec_"&amp;JZ243&amp;"');"</f>
        <v>xlswrite('G:\Mi unidad\1. PROYECTOS TELLO 2022\SCM SPILL OVERS\outputs\pobreza\distancia_centro_salud\1%\simulacion_2\output_tests.xlsx',ub_vec_141','ub_vec_141');</v>
      </c>
      <c r="KM243">
        <v>141</v>
      </c>
      <c r="KN243" t="str">
        <f>"xlswrite('G:\Mi unidad\1. PROYECTOS TELLO 2022\SCM SPILL OVERS\outputs\pobreza\informalidad\1%\simulacion_2\output_tests.xlsx',ub_vec_"&amp;KM243&amp;"','ub_vec_"&amp;KM243&amp;"');"</f>
        <v>xlswrite('G:\Mi unidad\1. PROYECTOS TELLO 2022\SCM SPILL OVERS\outputs\pobreza\informalidad\1%\simulacion_2\output_tests.xlsx',ub_vec_141','ub_vec_141');</v>
      </c>
      <c r="KZ243">
        <v>141</v>
      </c>
      <c r="LA243" t="str">
        <f>"xlswrite('G:\Mi unidad\1. PROYECTOS TELLO 2022\SCM SPILL OVERS\outputs\pobreza\alimentos\1%\simulacion_2\output_tests.xlsx',ub_vec_"&amp;KZ243&amp;"','ub_vec_"&amp;KZ243&amp;"');"</f>
        <v>xlswrite('G:\Mi unidad\1. PROYECTOS TELLO 2022\SCM SPILL OVERS\outputs\pobreza\alimentos\1%\simulacion_2\output_tests.xlsx',ub_vec_141','ub_vec_141');</v>
      </c>
      <c r="LG243">
        <v>141</v>
      </c>
      <c r="LH243" t="str">
        <f>"xlswrite('G:\Mi unidad\1. PROYECTOS TELLO 2022\SCM SPILL OVERS\outputs\pobreza\jefe_hogar\1%\simulacion_2\output_tests.xlsx',ub_vec_"&amp;LG243&amp;"','ub_vec_"&amp;LG243&amp;"');"</f>
        <v>xlswrite('G:\Mi unidad\1. PROYECTOS TELLO 2022\SCM SPILL OVERS\outputs\pobreza\jefe_hogar\1%\simulacion_2\output_tests.xlsx',ub_vec_141','ub_vec_141');</v>
      </c>
      <c r="LN243">
        <v>141</v>
      </c>
      <c r="LO243" t="str">
        <f>"xlswrite('G:\Mi unidad\1. PROYECTOS TELLO 2022\SCM SPILL OVERS\outputs\pobreza\mujeres\1%\simulacion_2\output_tests.xlsx',ub_vec_"&amp;LN243&amp;"','ub_vec_"&amp;LN243&amp;"');"</f>
        <v>xlswrite('G:\Mi unidad\1. PROYECTOS TELLO 2022\SCM SPILL OVERS\outputs\pobreza\mujeres\1%\simulacion_2\output_tests.xlsx',ub_vec_141','ub_vec_141');</v>
      </c>
      <c r="LZ243">
        <v>141</v>
      </c>
      <c r="MA243" t="str">
        <f>"xlswrite('G:\Mi unidad\1. PROYECTOS TELLO 2022\SCM SPILL OVERS\outputs\pobreza\criminalidad\1%\simulacion_2\output_tests.xlsx',ub_vec_"&amp;LZ243&amp;"','ub_vec_"&amp;LZ243&amp;"');"</f>
        <v>xlswrite('G:\Mi unidad\1. PROYECTOS TELLO 2022\SCM SPILL OVERS\outputs\pobreza\criminalidad\1%\simulacion_2\output_tests.xlsx',ub_vec_141','ub_vec_141');</v>
      </c>
    </row>
    <row r="244" spans="64:339" x14ac:dyDescent="0.3">
      <c r="BL244">
        <v>141</v>
      </c>
      <c r="BM244" s="1" t="str">
        <f>"A_"&amp;BL242&amp;"(:,ind_"&amp;BL242&amp;" == 0) = [];"</f>
        <v>A_141(:,ind_141 == 0) = [];</v>
      </c>
      <c r="BR244">
        <v>141</v>
      </c>
      <c r="BS244" s="1" t="str">
        <f>"ind_"&amp;BR242&amp;" = xlsread('spillover_bajo_niv_educ_"&amp;BR242&amp;".xlsx')"</f>
        <v>ind_141 = xlsread('spillover_bajo_niv_educ_141.xlsx')</v>
      </c>
      <c r="BX244">
        <v>141</v>
      </c>
      <c r="BY244" s="1" t="str">
        <f>"ind_"&amp;BX242&amp;" = xlsread('spillover_bajo_ingreso_"&amp;BX242&amp;".xlsx')"</f>
        <v>ind_141 = xlsread('spillover_bajo_ingreso_141.xlsx')</v>
      </c>
      <c r="CD244">
        <v>141</v>
      </c>
      <c r="CE244" s="1" t="str">
        <f>"ind_"&amp;CD242&amp;" = xlsread('spillover_densidad_"&amp;CD242&amp;".xlsx')"</f>
        <v>ind_141 = xlsread('spillover_densidad_141.xlsx')</v>
      </c>
      <c r="CJ244">
        <v>141</v>
      </c>
      <c r="CK244" s="1" t="str">
        <f>"ind_"&amp;CJ242&amp;" = xlsread('spillover_tiempo_cs_"&amp;CJ242&amp;".xlsx')"</f>
        <v>ind_141 = xlsread('spillover_tiempo_cs_141.xlsx')</v>
      </c>
      <c r="CQ244">
        <v>141</v>
      </c>
      <c r="CR244" t="s">
        <v>494</v>
      </c>
      <c r="CV244">
        <v>141</v>
      </c>
      <c r="CW244" t="s">
        <v>496</v>
      </c>
      <c r="DA244">
        <v>141</v>
      </c>
      <c r="DB244" t="s">
        <v>497</v>
      </c>
      <c r="DF244">
        <v>141</v>
      </c>
      <c r="DG244" t="s">
        <v>498</v>
      </c>
      <c r="EA244">
        <v>89</v>
      </c>
      <c r="EB244" s="1" t="str">
        <f>"Y_Ts_"&amp;EA244&amp;" = Y_"&amp;EA244&amp;"(:,T+s);"</f>
        <v>Y_Ts_89 = Y_89(:,T+s);</v>
      </c>
      <c r="HN244">
        <v>84</v>
      </c>
      <c r="HO244" t="str">
        <f>"    ub_vec_"&amp;HN244&amp;"(s) = ub_"&amp;HN243&amp;";"</f>
        <v xml:space="preserve">    ub_vec_84(s) = ub_84;</v>
      </c>
      <c r="HU244">
        <v>112</v>
      </c>
      <c r="HV244" t="s">
        <v>35</v>
      </c>
      <c r="IB244">
        <v>141</v>
      </c>
      <c r="IC244" t="str">
        <f>"xlswrite('G:\Mi unidad\1. PROYECTOS TELLO 2022\SCM SPILL OVERS\outputs\pobreza\bajo_niv_educ\1%\simulacion_2\output_tests.xlsx',p_value_vec_"&amp;IB244&amp;"','p_value_vec_"&amp;IB244&amp;"');"</f>
        <v>xlswrite('G:\Mi unidad\1. PROYECTOS TELLO 2022\SCM SPILL OVERS\outputs\pobreza\bajo_niv_educ\1%\simulacion_2\output_tests.xlsx',p_value_vec_141','p_value_vec_141');</v>
      </c>
      <c r="IP244">
        <v>141</v>
      </c>
      <c r="IQ244" t="str">
        <f>"xlswrite('G:\Mi unidad\1. PROYECTOS TELLO 2022\SCM SPILL OVERS\outputs\pobreza\bajo_ingreso\1%\simulacion_2\output_tests.xlsx',p_value_vec_"&amp;IP244&amp;"','p_value_vec_"&amp;IP244&amp;"');"</f>
        <v>xlswrite('G:\Mi unidad\1. PROYECTOS TELLO 2022\SCM SPILL OVERS\outputs\pobreza\bajo_ingreso\1%\simulacion_2\output_tests.xlsx',p_value_vec_141','p_value_vec_141');</v>
      </c>
      <c r="JB244">
        <v>141</v>
      </c>
      <c r="JC244" t="str">
        <f>"xlswrite('G:\Mi unidad\1. PROYECTOS TELLO 2022\SCM SPILL OVERS\outputs\pobreza\densidad\1%\simulacion_2\output_tests.xlsx',p_value_vec_"&amp;JB244&amp;"','p_value_vec_"&amp;JB244&amp;"');"</f>
        <v>xlswrite('G:\Mi unidad\1. PROYECTOS TELLO 2022\SCM SPILL OVERS\outputs\pobreza\densidad\1%\simulacion_2\output_tests.xlsx',p_value_vec_141','p_value_vec_141');</v>
      </c>
      <c r="JN244">
        <v>141</v>
      </c>
      <c r="JO244" t="str">
        <f>"xlswrite('G:\Mi unidad\1. PROYECTOS TELLO 2022\SCM SPILL OVERS\outputs\pobreza\densidad_g\1%\simulacion_2\output_tests.xlsx',p_value_vec_"&amp;JN244&amp;"','p_value_vec_"&amp;JN244&amp;"');"</f>
        <v>xlswrite('G:\Mi unidad\1. PROYECTOS TELLO 2022\SCM SPILL OVERS\outputs\pobreza\densidad_g\1%\simulacion_2\output_tests.xlsx',p_value_vec_141','p_value_vec_141');</v>
      </c>
      <c r="JZ244">
        <v>141</v>
      </c>
      <c r="KA244" t="str">
        <f>"xlswrite('G:\Mi unidad\1. PROYECTOS TELLO 2022\SCM SPILL OVERS\outputs\pobreza\distancia_centro_salud\1%\simulacion_2\output_tests.xlsx',p_value_vec_"&amp;JZ244&amp;"','p_value_vec_"&amp;JZ244&amp;"');"</f>
        <v>xlswrite('G:\Mi unidad\1. PROYECTOS TELLO 2022\SCM SPILL OVERS\outputs\pobreza\distancia_centro_salud\1%\simulacion_2\output_tests.xlsx',p_value_vec_141','p_value_vec_141');</v>
      </c>
      <c r="KM244">
        <v>141</v>
      </c>
      <c r="KN244" t="str">
        <f>"xlswrite('G:\Mi unidad\1. PROYECTOS TELLO 2022\SCM SPILL OVERS\outputs\pobreza\informalidad\1%\simulacion_2\output_tests.xlsx',p_value_vec_"&amp;KM244&amp;"','p_value_vec_"&amp;KM244&amp;"');"</f>
        <v>xlswrite('G:\Mi unidad\1. PROYECTOS TELLO 2022\SCM SPILL OVERS\outputs\pobreza\informalidad\1%\simulacion_2\output_tests.xlsx',p_value_vec_141','p_value_vec_141');</v>
      </c>
      <c r="KZ244">
        <v>141</v>
      </c>
      <c r="LA244" t="str">
        <f>"xlswrite('G:\Mi unidad\1. PROYECTOS TELLO 2022\SCM SPILL OVERS\outputs\pobreza\alimentos\1%\simulacion_2\output_tests.xlsx',p_value_vec_"&amp;KZ244&amp;"','p_value_vec_"&amp;KZ244&amp;"');"</f>
        <v>xlswrite('G:\Mi unidad\1. PROYECTOS TELLO 2022\SCM SPILL OVERS\outputs\pobreza\alimentos\1%\simulacion_2\output_tests.xlsx',p_value_vec_141','p_value_vec_141');</v>
      </c>
      <c r="LG244">
        <v>141</v>
      </c>
      <c r="LH244" t="str">
        <f>"xlswrite('G:\Mi unidad\1. PROYECTOS TELLO 2022\SCM SPILL OVERS\outputs\pobreza\jefe_hogar\1%\simulacion_2\output_tests.xlsx',p_value_vec_"&amp;LG244&amp;"','p_value_vec_"&amp;LG244&amp;"');"</f>
        <v>xlswrite('G:\Mi unidad\1. PROYECTOS TELLO 2022\SCM SPILL OVERS\outputs\pobreza\jefe_hogar\1%\simulacion_2\output_tests.xlsx',p_value_vec_141','p_value_vec_141');</v>
      </c>
      <c r="LN244">
        <v>141</v>
      </c>
      <c r="LO244" t="str">
        <f>"xlswrite('G:\Mi unidad\1. PROYECTOS TELLO 2022\SCM SPILL OVERS\outputs\pobreza\mujeres\1%\simulacion_2\output_tests.xlsx',p_value_vec_"&amp;LN244&amp;"','p_value_vec_"&amp;LN244&amp;"');"</f>
        <v>xlswrite('G:\Mi unidad\1. PROYECTOS TELLO 2022\SCM SPILL OVERS\outputs\pobreza\mujeres\1%\simulacion_2\output_tests.xlsx',p_value_vec_141','p_value_vec_141');</v>
      </c>
      <c r="LZ244">
        <v>141</v>
      </c>
      <c r="MA244" t="str">
        <f>"xlswrite('G:\Mi unidad\1. PROYECTOS TELLO 2022\SCM SPILL OVERS\outputs\pobreza\criminalidad\1%\simulacion_2\output_tests.xlsx',p_value_vec_"&amp;LZ244&amp;"','p_value_vec_"&amp;LZ244&amp;"');"</f>
        <v>xlswrite('G:\Mi unidad\1. PROYECTOS TELLO 2022\SCM SPILL OVERS\outputs\pobreza\criminalidad\1%\simulacion_2\output_tests.xlsx',p_value_vec_141','p_value_vec_141');</v>
      </c>
    </row>
    <row r="245" spans="64:339" x14ac:dyDescent="0.3">
      <c r="BL245">
        <v>141</v>
      </c>
      <c r="BR245">
        <v>141</v>
      </c>
      <c r="BS245" s="1" t="str">
        <f>"A_"&amp;BR242&amp;" = eye(N);"</f>
        <v>A_141 = eye(N);</v>
      </c>
      <c r="BX245">
        <v>141</v>
      </c>
      <c r="BY245" s="1" t="str">
        <f>"A_"&amp;BX242&amp;" = eye(N);"</f>
        <v>A_141 = eye(N);</v>
      </c>
      <c r="CD245">
        <v>141</v>
      </c>
      <c r="CE245" s="1" t="str">
        <f>"A_"&amp;CD242&amp;" = eye(N);"</f>
        <v>A_141 = eye(N);</v>
      </c>
      <c r="CJ245">
        <v>141</v>
      </c>
      <c r="CK245" s="1" t="str">
        <f>"A_"&amp;CJ242&amp;" = eye(N);"</f>
        <v>A_141 = eye(N);</v>
      </c>
      <c r="CQ245">
        <v>141</v>
      </c>
      <c r="CR245" t="s">
        <v>495</v>
      </c>
      <c r="CV245">
        <v>141</v>
      </c>
      <c r="CW245" t="s">
        <v>499</v>
      </c>
      <c r="DA245">
        <v>141</v>
      </c>
      <c r="DB245" t="s">
        <v>499</v>
      </c>
      <c r="DF245">
        <v>141</v>
      </c>
      <c r="DG245" t="s">
        <v>499</v>
      </c>
      <c r="EA245">
        <v>89</v>
      </c>
      <c r="EB245" s="1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HN245">
        <v>84</v>
      </c>
      <c r="HO245" t="s">
        <v>18</v>
      </c>
      <c r="HU245">
        <v>112</v>
      </c>
      <c r="HV245" t="s">
        <v>36</v>
      </c>
      <c r="IB245">
        <v>141</v>
      </c>
      <c r="IC245" t="str">
        <f>"xlswrite('G:\Mi unidad\1. PROYECTOS TELLO 2022\SCM SPILL OVERS\outputs\pobreza\bajo_niv_educ\1%\simulacion_2\output_tests.xlsx',alpha1_hat_vec_"&amp;IB245&amp;"','alpha1_hat_vec_"&amp;IB245&amp;"');"</f>
        <v>xlswrite('G:\Mi unidad\1. PROYECTOS TELLO 2022\SCM SPILL OVERS\outputs\pobreza\bajo_niv_educ\1%\simulacion_2\output_tests.xlsx',alpha1_hat_vec_141','alpha1_hat_vec_141');</v>
      </c>
      <c r="IP245">
        <v>141</v>
      </c>
      <c r="IQ245" t="str">
        <f>"xlswrite('G:\Mi unidad\1. PROYECTOS TELLO 2022\SCM SPILL OVERS\outputs\pobreza\bajo_ingreso\1%\simulacion_2\output_tests.xlsx',alpha1_hat_vec_"&amp;IP245&amp;"','alpha1_hat_vec_"&amp;IP245&amp;"');"</f>
        <v>xlswrite('G:\Mi unidad\1. PROYECTOS TELLO 2022\SCM SPILL OVERS\outputs\pobreza\bajo_ingreso\1%\simulacion_2\output_tests.xlsx',alpha1_hat_vec_141','alpha1_hat_vec_141');</v>
      </c>
      <c r="JB245">
        <v>141</v>
      </c>
      <c r="JC245" t="str">
        <f>"xlswrite('G:\Mi unidad\1. PROYECTOS TELLO 2022\SCM SPILL OVERS\outputs\pobreza\densidad\1%\simulacion_2\output_tests.xlsx',alpha1_hat_vec_"&amp;JB245&amp;"','alpha1_hat_vec_"&amp;JB245&amp;"');"</f>
        <v>xlswrite('G:\Mi unidad\1. PROYECTOS TELLO 2022\SCM SPILL OVERS\outputs\pobreza\densidad\1%\simulacion_2\output_tests.xlsx',alpha1_hat_vec_141','alpha1_hat_vec_141');</v>
      </c>
      <c r="JN245">
        <v>141</v>
      </c>
      <c r="JO245" t="str">
        <f>"xlswrite('G:\Mi unidad\1. PROYECTOS TELLO 2022\SCM SPILL OVERS\outputs\pobreza\densidad_g\1%\simulacion_2\output_tests.xlsx',alpha1_hat_vec_"&amp;JN245&amp;"','alpha1_hat_vec_"&amp;JN245&amp;"');"</f>
        <v>xlswrite('G:\Mi unidad\1. PROYECTOS TELLO 2022\SCM SPILL OVERS\outputs\pobreza\densidad_g\1%\simulacion_2\output_tests.xlsx',alpha1_hat_vec_141','alpha1_hat_vec_141');</v>
      </c>
      <c r="JZ245">
        <v>141</v>
      </c>
      <c r="KA245" t="str">
        <f>"xlswrite('G:\Mi unidad\1. PROYECTOS TELLO 2022\SCM SPILL OVERS\outputs\pobreza\distancia_centro_salud\1%\simulacion_2\output_tests.xlsx',alpha1_hat_vec_"&amp;JZ245&amp;"','alpha1_hat_vec_"&amp;JZ245&amp;"');"</f>
        <v>xlswrite('G:\Mi unidad\1. PROYECTOS TELLO 2022\SCM SPILL OVERS\outputs\pobreza\distancia_centro_salud\1%\simulacion_2\output_tests.xlsx',alpha1_hat_vec_141','alpha1_hat_vec_141');</v>
      </c>
      <c r="KM245">
        <v>141</v>
      </c>
      <c r="KN245" t="str">
        <f>"xlswrite('G:\Mi unidad\1. PROYECTOS TELLO 2022\SCM SPILL OVERS\outputs\pobreza\informalidad\1%\simulacion_2\output_tests.xlsx',alpha1_hat_vec_"&amp;KM245&amp;"','alpha1_hat_vec_"&amp;KM245&amp;"');"</f>
        <v>xlswrite('G:\Mi unidad\1. PROYECTOS TELLO 2022\SCM SPILL OVERS\outputs\pobreza\informalidad\1%\simulacion_2\output_tests.xlsx',alpha1_hat_vec_141','alpha1_hat_vec_141');</v>
      </c>
      <c r="KZ245">
        <v>141</v>
      </c>
      <c r="LA245" t="str">
        <f>"xlswrite('G:\Mi unidad\1. PROYECTOS TELLO 2022\SCM SPILL OVERS\outputs\pobreza\alimentos\1%\simulacion_2\output_tests.xlsx',alpha1_hat_vec_"&amp;KZ245&amp;"','alpha1_hat_vec_"&amp;KZ245&amp;"');"</f>
        <v>xlswrite('G:\Mi unidad\1. PROYECTOS TELLO 2022\SCM SPILL OVERS\outputs\pobreza\alimentos\1%\simulacion_2\output_tests.xlsx',alpha1_hat_vec_141','alpha1_hat_vec_141');</v>
      </c>
      <c r="LG245">
        <v>141</v>
      </c>
      <c r="LH245" t="str">
        <f>"xlswrite('G:\Mi unidad\1. PROYECTOS TELLO 2022\SCM SPILL OVERS\outputs\pobreza\jefe_hogar\1%\simulacion_2\output_tests.xlsx',alpha1_hat_vec_"&amp;LG245&amp;"','alpha1_hat_vec_"&amp;LG245&amp;"');"</f>
        <v>xlswrite('G:\Mi unidad\1. PROYECTOS TELLO 2022\SCM SPILL OVERS\outputs\pobreza\jefe_hogar\1%\simulacion_2\output_tests.xlsx',alpha1_hat_vec_141','alpha1_hat_vec_141');</v>
      </c>
      <c r="LN245">
        <v>141</v>
      </c>
      <c r="LO245" t="str">
        <f>"xlswrite('G:\Mi unidad\1. PROYECTOS TELLO 2022\SCM SPILL OVERS\outputs\pobreza\mujeres\1%\simulacion_2\output_tests.xlsx',alpha1_hat_vec_"&amp;LN245&amp;"','alpha1_hat_vec_"&amp;LN245&amp;"');"</f>
        <v>xlswrite('G:\Mi unidad\1. PROYECTOS TELLO 2022\SCM SPILL OVERS\outputs\pobreza\mujeres\1%\simulacion_2\output_tests.xlsx',alpha1_hat_vec_141','alpha1_hat_vec_141');</v>
      </c>
      <c r="LZ245">
        <v>141</v>
      </c>
      <c r="MA245" t="str">
        <f>"xlswrite('G:\Mi unidad\1. PROYECTOS TELLO 2022\SCM SPILL OVERS\outputs\pobreza\criminalidad\1%\simulacion_2\output_tests.xlsx',alpha1_hat_vec_"&amp;LZ245&amp;"','alpha1_hat_vec_"&amp;LZ245&amp;"');"</f>
        <v>xlswrite('G:\Mi unidad\1. PROYECTOS TELLO 2022\SCM SPILL OVERS\outputs\pobreza\criminalidad\1%\simulacion_2\output_tests.xlsx',alpha1_hat_vec_141','alpha1_hat_vec_141');</v>
      </c>
    </row>
    <row r="246" spans="64:339" x14ac:dyDescent="0.3">
      <c r="BL246">
        <v>141</v>
      </c>
      <c r="BR246">
        <v>141</v>
      </c>
      <c r="BS246" s="1" t="str">
        <f>"A_"&amp;BR242&amp;"(:,ind_"&amp;BR242&amp;" == 0) = [];"</f>
        <v>A_141(:,ind_141 == 0) = [];</v>
      </c>
      <c r="BX246">
        <v>141</v>
      </c>
      <c r="BY246" s="1" t="str">
        <f>"A_"&amp;BX242&amp;"(:,ind_"&amp;BX242&amp;" == 0) = [];"</f>
        <v>A_141(:,ind_141 == 0) = [];</v>
      </c>
      <c r="CD246">
        <v>141</v>
      </c>
      <c r="CE246" s="1" t="str">
        <f>"A_"&amp;CD242&amp;"(:,ind_"&amp;CD242&amp;" == 0) = [];"</f>
        <v>A_141(:,ind_141 == 0) = [];</v>
      </c>
      <c r="CJ246">
        <v>141</v>
      </c>
      <c r="CK246" s="1" t="str">
        <f>"A_"&amp;CJ242&amp;"(:,ind_"&amp;CJ242&amp;" == 0) = [];"</f>
        <v>A_141(:,ind_141 == 0) = [];</v>
      </c>
      <c r="CQ246">
        <v>141</v>
      </c>
      <c r="CR246" t="s">
        <v>500</v>
      </c>
      <c r="CV246">
        <v>141</v>
      </c>
      <c r="CW246" t="s">
        <v>501</v>
      </c>
      <c r="DA246">
        <v>141</v>
      </c>
      <c r="DB246" t="s">
        <v>501</v>
      </c>
      <c r="DF246">
        <v>141</v>
      </c>
      <c r="DG246" t="s">
        <v>501</v>
      </c>
      <c r="EA246">
        <v>89</v>
      </c>
      <c r="EB246" s="1" t="str">
        <f>"alpha_hat_"&amp;EA246&amp;" = A_"&amp;EA246&amp;"*gamma_hat_"&amp;EA246&amp;";"</f>
        <v>alpha_hat_89 = A_89*gamma_hat_89;</v>
      </c>
      <c r="HN246">
        <v>86</v>
      </c>
      <c r="HO246" t="str">
        <f>"p_value_vec_"&amp;HN246&amp;" = zeros(1,S);"</f>
        <v>p_value_vec_86 = zeros(1,S);</v>
      </c>
      <c r="HU246">
        <v>112</v>
      </c>
      <c r="HV246" t="s">
        <v>37</v>
      </c>
      <c r="IB246">
        <v>141</v>
      </c>
      <c r="IC246" t="str">
        <f>"xlswrite('G:\Mi unidad\1. PROYECTOS TELLO 2022\SCM SPILL OVERS\outputs\pobreza\bajo_niv_educ\1%\simulacion_2\output_tests.xlsx',spillover_test_"&amp;IB246&amp;"','sp_test_"&amp;IB246&amp;"');"</f>
        <v>xlswrite('G:\Mi unidad\1. PROYECTOS TELLO 2022\SCM SPILL OVERS\outputs\pobreza\bajo_niv_educ\1%\simulacion_2\output_tests.xlsx',spillover_test_141','sp_test_141');</v>
      </c>
      <c r="IP246">
        <v>141</v>
      </c>
      <c r="IQ246" t="str">
        <f>"xlswrite('G:\Mi unidad\1. PROYECTOS TELLO 2022\SCM SPILL OVERS\outputs\pobreza\bajo_ingreso\1%\simulacion_2\output_tests.xlsx',spillover_test_"&amp;IP246&amp;"','sp_test_"&amp;IP246&amp;"');"</f>
        <v>xlswrite('G:\Mi unidad\1. PROYECTOS TELLO 2022\SCM SPILL OVERS\outputs\pobreza\bajo_ingreso\1%\simulacion_2\output_tests.xlsx',spillover_test_141','sp_test_141');</v>
      </c>
      <c r="JB246">
        <v>141</v>
      </c>
      <c r="JC246" t="str">
        <f>"xlswrite('G:\Mi unidad\1. PROYECTOS TELLO 2022\SCM SPILL OVERS\outputs\pobreza\densidad\1%\simulacion_2\output_tests.xlsx',spillover_test_"&amp;JB246&amp;"','sp_test_"&amp;JB246&amp;"');"</f>
        <v>xlswrite('G:\Mi unidad\1. PROYECTOS TELLO 2022\SCM SPILL OVERS\outputs\pobreza\densidad\1%\simulacion_2\output_tests.xlsx',spillover_test_141','sp_test_141');</v>
      </c>
      <c r="JN246">
        <v>141</v>
      </c>
      <c r="JO246" t="str">
        <f>"xlswrite('G:\Mi unidad\1. PROYECTOS TELLO 2022\SCM SPILL OVERS\outputs\pobreza\densidad_g\1%\simulacion_2\output_tests.xlsx',spillover_test_"&amp;JN246&amp;"','sp_test_"&amp;JN246&amp;"');"</f>
        <v>xlswrite('G:\Mi unidad\1. PROYECTOS TELLO 2022\SCM SPILL OVERS\outputs\pobreza\densidad_g\1%\simulacion_2\output_tests.xlsx',spillover_test_141','sp_test_141');</v>
      </c>
      <c r="JZ246">
        <v>141</v>
      </c>
      <c r="KA246" t="str">
        <f>"xlswrite('G:\Mi unidad\1. PROYECTOS TELLO 2022\SCM SPILL OVERS\outputs\pobreza\distancia_centro_salud\1%\simulacion_2\output_tests.xlsx',spillover_test_"&amp;JZ246&amp;"','sp_test_"&amp;JZ246&amp;"');"</f>
        <v>xlswrite('G:\Mi unidad\1. PROYECTOS TELLO 2022\SCM SPILL OVERS\outputs\pobreza\distancia_centro_salud\1%\simulacion_2\output_tests.xlsx',spillover_test_141','sp_test_141');</v>
      </c>
      <c r="KM246">
        <v>141</v>
      </c>
      <c r="KN246" t="str">
        <f>"xlswrite('G:\Mi unidad\1. PROYECTOS TELLO 2022\SCM SPILL OVERS\outputs\pobreza\informalidad\1%\simulacion_2\output_tests.xlsx',spillover_test_"&amp;KM246&amp;"','sp_test_"&amp;KM246&amp;"');"</f>
        <v>xlswrite('G:\Mi unidad\1. PROYECTOS TELLO 2022\SCM SPILL OVERS\outputs\pobreza\informalidad\1%\simulacion_2\output_tests.xlsx',spillover_test_141','sp_test_141');</v>
      </c>
      <c r="KZ246">
        <v>141</v>
      </c>
      <c r="LA246" t="str">
        <f>"xlswrite('G:\Mi unidad\1. PROYECTOS TELLO 2022\SCM SPILL OVERS\outputs\pobreza\alimentos\1%\simulacion_2\output_tests.xlsx',spillover_test_"&amp;KZ246&amp;"','sp_test_"&amp;KZ246&amp;"');"</f>
        <v>xlswrite('G:\Mi unidad\1. PROYECTOS TELLO 2022\SCM SPILL OVERS\outputs\pobreza\alimentos\1%\simulacion_2\output_tests.xlsx',spillover_test_141','sp_test_141');</v>
      </c>
      <c r="LG246">
        <v>141</v>
      </c>
      <c r="LH246" t="str">
        <f>"xlswrite('G:\Mi unidad\1. PROYECTOS TELLO 2022\SCM SPILL OVERS\outputs\pobreza\jefe_hogar\1%\simulacion_2\output_tests.xlsx',spillover_test_"&amp;LG246&amp;"','sp_test_"&amp;LG246&amp;"');"</f>
        <v>xlswrite('G:\Mi unidad\1. PROYECTOS TELLO 2022\SCM SPILL OVERS\outputs\pobreza\jefe_hogar\1%\simulacion_2\output_tests.xlsx',spillover_test_141','sp_test_141');</v>
      </c>
      <c r="LN246">
        <v>141</v>
      </c>
      <c r="LO246" t="str">
        <f>"xlswrite('G:\Mi unidad\1. PROYECTOS TELLO 2022\SCM SPILL OVERS\outputs\pobreza\mujeres\1%\simulacion_2\output_tests.xlsx',spillover_test_"&amp;LN246&amp;"','sp_test_"&amp;LN246&amp;"');"</f>
        <v>xlswrite('G:\Mi unidad\1. PROYECTOS TELLO 2022\SCM SPILL OVERS\outputs\pobreza\mujeres\1%\simulacion_2\output_tests.xlsx',spillover_test_141','sp_test_141');</v>
      </c>
      <c r="LZ246">
        <v>141</v>
      </c>
      <c r="MA246" t="str">
        <f>"xlswrite('G:\Mi unidad\1. PROYECTOS TELLO 2022\SCM SPILL OVERS\outputs\pobreza\criminalidad\1%\simulacion_2\output_tests.xlsx',spillover_test_"&amp;LZ246&amp;"','sp_test_"&amp;LZ246&amp;"');"</f>
        <v>xlswrite('G:\Mi unidad\1. PROYECTOS TELLO 2022\SCM SPILL OVERS\outputs\pobreza\criminalidad\1%\simulacion_2\output_tests.xlsx',spillover_test_141','sp_test_141');</v>
      </c>
    </row>
    <row r="247" spans="64:339" x14ac:dyDescent="0.3">
      <c r="BL247">
        <v>144</v>
      </c>
      <c r="BM247" s="1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499</v>
      </c>
      <c r="CV247">
        <v>144</v>
      </c>
      <c r="CW247" t="s">
        <v>502</v>
      </c>
      <c r="DA247">
        <v>144</v>
      </c>
      <c r="DB247" t="s">
        <v>502</v>
      </c>
      <c r="DF247">
        <v>144</v>
      </c>
      <c r="DG247" t="s">
        <v>502</v>
      </c>
      <c r="EA247">
        <v>89</v>
      </c>
      <c r="EB247" s="1" t="str">
        <f>"alpha1_hat_vec_"&amp;EA247&amp;"(s) = alpha_hat_"&amp;EA247&amp;"(1);"</f>
        <v>alpha1_hat_vec_89(s) = alpha_hat_89(1);</v>
      </c>
      <c r="HN247">
        <v>86</v>
      </c>
      <c r="HO247" t="str">
        <f>"lb_vec_"&amp;HN247&amp;" = zeros(1,S);"</f>
        <v>lb_vec_86 = zeros(1,S);</v>
      </c>
      <c r="HU247">
        <v>112</v>
      </c>
      <c r="HV247" t="str">
        <f>"    spillover_test_"&amp;HU247&amp;"(s) = sp_andrews(Y_pre_"&amp;HU247&amp;",pobreza_"&amp;HU247&amp;"(:,T+s),A_"&amp;HU247&amp;",C,d,alpha_sig);"</f>
        <v xml:space="preserve">    spillover_test_112(s) = sp_andrews(Y_pre_112,pobreza_112(:,T+s),A_112,C,d,alpha_sig);</v>
      </c>
      <c r="IB247">
        <v>144</v>
      </c>
      <c r="IC247" t="str">
        <f>"xlswrite('G:\Mi unidad\1. PROYECTOS TELLO 2022\SCM SPILL OVERS\outputs\pobreza\bajo_niv_educ\1%\simulacion_2\output_tests.xlsx',lb_vec_"&amp;IB247&amp;"','lb_vec_"&amp;IB247&amp;"');"</f>
        <v>xlswrite('G:\Mi unidad\1. PROYECTOS TELLO 2022\SCM SPILL OVERS\outputs\pobreza\bajo_niv_educ\1%\simulacion_2\output_tests.xlsx',lb_vec_144','lb_vec_144');</v>
      </c>
      <c r="IP247">
        <v>144</v>
      </c>
      <c r="IQ247" t="str">
        <f>"xlswrite('G:\Mi unidad\1. PROYECTOS TELLO 2022\SCM SPILL OVERS\outputs\pobreza\bajo_ingreso\1%\simulacion_2\output_tests.xlsx',lb_vec_"&amp;IP247&amp;"','lb_vec_"&amp;IP247&amp;"');"</f>
        <v>xlswrite('G:\Mi unidad\1. PROYECTOS TELLO 2022\SCM SPILL OVERS\outputs\pobreza\bajo_ingreso\1%\simulacion_2\output_tests.xlsx',lb_vec_144','lb_vec_144');</v>
      </c>
      <c r="JB247">
        <v>144</v>
      </c>
      <c r="JC247" t="str">
        <f>"xlswrite('G:\Mi unidad\1. PROYECTOS TELLO 2022\SCM SPILL OVERS\outputs\pobreza\densidad\1%\simulacion_2\output_tests.xlsx',lb_vec_"&amp;JB247&amp;"','lb_vec_"&amp;JB247&amp;"');"</f>
        <v>xlswrite('G:\Mi unidad\1. PROYECTOS TELLO 2022\SCM SPILL OVERS\outputs\pobreza\densidad\1%\simulacion_2\output_tests.xlsx',lb_vec_144','lb_vec_144');</v>
      </c>
      <c r="JN247">
        <v>144</v>
      </c>
      <c r="JO247" t="str">
        <f>"xlswrite('G:\Mi unidad\1. PROYECTOS TELLO 2022\SCM SPILL OVERS\outputs\pobreza\densidad_g\1%\simulacion_2\output_tests.xlsx',lb_vec_"&amp;JN247&amp;"','lb_vec_"&amp;JN247&amp;"');"</f>
        <v>xlswrite('G:\Mi unidad\1. PROYECTOS TELLO 2022\SCM SPILL OVERS\outputs\pobreza\densidad_g\1%\simulacion_2\output_tests.xlsx',lb_vec_144','lb_vec_144');</v>
      </c>
      <c r="JZ247">
        <v>144</v>
      </c>
      <c r="KA247" t="str">
        <f>"xlswrite('G:\Mi unidad\1. PROYECTOS TELLO 2022\SCM SPILL OVERS\outputs\pobreza\distancia_centro_salud\1%\simulacion_2\output_tests.xlsx',lb_vec_"&amp;JZ247&amp;"','lb_vec_"&amp;JZ247&amp;"');"</f>
        <v>xlswrite('G:\Mi unidad\1. PROYECTOS TELLO 2022\SCM SPILL OVERS\outputs\pobreza\distancia_centro_salud\1%\simulacion_2\output_tests.xlsx',lb_vec_144','lb_vec_144');</v>
      </c>
      <c r="KM247">
        <v>144</v>
      </c>
      <c r="KN247" t="str">
        <f>"xlswrite('G:\Mi unidad\1. PROYECTOS TELLO 2022\SCM SPILL OVERS\outputs\pobreza\informalidad\1%\simulacion_2\output_tests.xlsx',lb_vec_"&amp;KM247&amp;"','lb_vec_"&amp;KM247&amp;"');"</f>
        <v>xlswrite('G:\Mi unidad\1. PROYECTOS TELLO 2022\SCM SPILL OVERS\outputs\pobreza\informalidad\1%\simulacion_2\output_tests.xlsx',lb_vec_144','lb_vec_144');</v>
      </c>
      <c r="KZ247">
        <v>144</v>
      </c>
      <c r="LA247" t="str">
        <f>"xlswrite('G:\Mi unidad\1. PROYECTOS TELLO 2022\SCM SPILL OVERS\outputs\pobreza\alimentos\1%\simulacion_2\output_tests.xlsx',lb_vec_"&amp;KZ247&amp;"','lb_vec_"&amp;KZ247&amp;"');"</f>
        <v>xlswrite('G:\Mi unidad\1. PROYECTOS TELLO 2022\SCM SPILL OVERS\outputs\pobreza\alimentos\1%\simulacion_2\output_tests.xlsx',lb_vec_144','lb_vec_144');</v>
      </c>
      <c r="LG247">
        <v>144</v>
      </c>
      <c r="LH247" t="str">
        <f>"xlswrite('G:\Mi unidad\1. PROYECTOS TELLO 2022\SCM SPILL OVERS\outputs\pobreza\jefe_hogar\1%\simulacion_2\output_tests.xlsx',lb_vec_"&amp;LG247&amp;"','lb_vec_"&amp;LG247&amp;"');"</f>
        <v>xlswrite('G:\Mi unidad\1. PROYECTOS TELLO 2022\SCM SPILL OVERS\outputs\pobreza\jefe_hogar\1%\simulacion_2\output_tests.xlsx',lb_vec_144','lb_vec_144');</v>
      </c>
      <c r="LN247">
        <v>144</v>
      </c>
      <c r="LO247" t="str">
        <f>"xlswrite('G:\Mi unidad\1. PROYECTOS TELLO 2022\SCM SPILL OVERS\outputs\pobreza\mujeres\1%\simulacion_2\output_tests.xlsx',lb_vec_"&amp;LN247&amp;"','lb_vec_"&amp;LN247&amp;"');"</f>
        <v>xlswrite('G:\Mi unidad\1. PROYECTOS TELLO 2022\SCM SPILL OVERS\outputs\pobreza\mujeres\1%\simulacion_2\output_tests.xlsx',lb_vec_144','lb_vec_144');</v>
      </c>
      <c r="LZ247">
        <v>144</v>
      </c>
      <c r="MA247" t="str">
        <f>"xlswrite('G:\Mi unidad\1. PROYECTOS TELLO 2022\SCM SPILL OVERS\outputs\pobreza\criminalidad\1%\simulacion_2\output_tests.xlsx',lb_vec_"&amp;LZ247&amp;"','lb_vec_"&amp;LZ247&amp;"');"</f>
        <v>xlswrite('G:\Mi unidad\1. PROYECTOS TELLO 2022\SCM SPILL OVERS\outputs\pobreza\criminalidad\1%\simulacion_2\output_tests.xlsx',lb_vec_144','lb_vec_144');</v>
      </c>
    </row>
    <row r="248" spans="64:339" x14ac:dyDescent="0.3">
      <c r="BL248">
        <v>144</v>
      </c>
      <c r="BM248" s="1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501</v>
      </c>
      <c r="CV248">
        <v>144</v>
      </c>
      <c r="CW248" t="s">
        <v>503</v>
      </c>
      <c r="DA248">
        <v>144</v>
      </c>
      <c r="DB248" t="s">
        <v>503</v>
      </c>
      <c r="DF248">
        <v>144</v>
      </c>
      <c r="DG248" t="s">
        <v>503</v>
      </c>
      <c r="EA248">
        <v>89</v>
      </c>
      <c r="EB248" s="1" t="str">
        <f>"synthetic_control_sp_"&amp;EA248&amp;"(T+s) = Y_"&amp;EA248&amp;"(1,T+s)-alpha1_hat_vec_"&amp;EA248&amp;"(s);"</f>
        <v>synthetic_control_sp_89(T+s) = Y_89(1,T+s)-alpha1_hat_vec_89(s);</v>
      </c>
      <c r="HN248">
        <v>86</v>
      </c>
      <c r="HO248" t="str">
        <f>"ub_vec_"&amp;HN248&amp;" = zeros(1,S);"</f>
        <v>ub_vec_86 = zeros(1,S);</v>
      </c>
      <c r="HU248">
        <v>112</v>
      </c>
      <c r="HV248" t="s">
        <v>18</v>
      </c>
      <c r="IB248">
        <v>144</v>
      </c>
      <c r="IC248" t="str">
        <f>"xlswrite('G:\Mi unidad\1. PROYECTOS TELLO 2022\SCM SPILL OVERS\outputs\pobreza\bajo_niv_educ\1%\simulacion_2\output_tests.xlsx',ub_vec_"&amp;IB248&amp;"','ub_vec_"&amp;IB248&amp;"');"</f>
        <v>xlswrite('G:\Mi unidad\1. PROYECTOS TELLO 2022\SCM SPILL OVERS\outputs\pobreza\bajo_niv_educ\1%\simulacion_2\output_tests.xlsx',ub_vec_144','ub_vec_144');</v>
      </c>
      <c r="IP248">
        <v>144</v>
      </c>
      <c r="IQ248" t="str">
        <f>"xlswrite('G:\Mi unidad\1. PROYECTOS TELLO 2022\SCM SPILL OVERS\outputs\pobreza\bajo_ingreso\1%\simulacion_2\output_tests.xlsx',ub_vec_"&amp;IP248&amp;"','ub_vec_"&amp;IP248&amp;"');"</f>
        <v>xlswrite('G:\Mi unidad\1. PROYECTOS TELLO 2022\SCM SPILL OVERS\outputs\pobreza\bajo_ingreso\1%\simulacion_2\output_tests.xlsx',ub_vec_144','ub_vec_144');</v>
      </c>
      <c r="JB248">
        <v>144</v>
      </c>
      <c r="JC248" t="str">
        <f>"xlswrite('G:\Mi unidad\1. PROYECTOS TELLO 2022\SCM SPILL OVERS\outputs\pobreza\densidad\1%\simulacion_2\output_tests.xlsx',ub_vec_"&amp;JB248&amp;"','ub_vec_"&amp;JB248&amp;"');"</f>
        <v>xlswrite('G:\Mi unidad\1. PROYECTOS TELLO 2022\SCM SPILL OVERS\outputs\pobreza\densidad\1%\simulacion_2\output_tests.xlsx',ub_vec_144','ub_vec_144');</v>
      </c>
      <c r="JN248">
        <v>144</v>
      </c>
      <c r="JO248" t="str">
        <f>"xlswrite('G:\Mi unidad\1. PROYECTOS TELLO 2022\SCM SPILL OVERS\outputs\pobreza\densidad_g\1%\simulacion_2\output_tests.xlsx',ub_vec_"&amp;JN248&amp;"','ub_vec_"&amp;JN248&amp;"');"</f>
        <v>xlswrite('G:\Mi unidad\1. PROYECTOS TELLO 2022\SCM SPILL OVERS\outputs\pobreza\densidad_g\1%\simulacion_2\output_tests.xlsx',ub_vec_144','ub_vec_144');</v>
      </c>
      <c r="JZ248">
        <v>144</v>
      </c>
      <c r="KA248" t="str">
        <f>"xlswrite('G:\Mi unidad\1. PROYECTOS TELLO 2022\SCM SPILL OVERS\outputs\pobreza\distancia_centro_salud\1%\simulacion_2\output_tests.xlsx',ub_vec_"&amp;JZ248&amp;"','ub_vec_"&amp;JZ248&amp;"');"</f>
        <v>xlswrite('G:\Mi unidad\1. PROYECTOS TELLO 2022\SCM SPILL OVERS\outputs\pobreza\distancia_centro_salud\1%\simulacion_2\output_tests.xlsx',ub_vec_144','ub_vec_144');</v>
      </c>
      <c r="KM248">
        <v>144</v>
      </c>
      <c r="KN248" t="str">
        <f>"xlswrite('G:\Mi unidad\1. PROYECTOS TELLO 2022\SCM SPILL OVERS\outputs\pobreza\informalidad\1%\simulacion_2\output_tests.xlsx',ub_vec_"&amp;KM248&amp;"','ub_vec_"&amp;KM248&amp;"');"</f>
        <v>xlswrite('G:\Mi unidad\1. PROYECTOS TELLO 2022\SCM SPILL OVERS\outputs\pobreza\informalidad\1%\simulacion_2\output_tests.xlsx',ub_vec_144','ub_vec_144');</v>
      </c>
      <c r="KZ248">
        <v>144</v>
      </c>
      <c r="LA248" t="str">
        <f>"xlswrite('G:\Mi unidad\1. PROYECTOS TELLO 2022\SCM SPILL OVERS\outputs\pobreza\alimentos\1%\simulacion_2\output_tests.xlsx',ub_vec_"&amp;KZ248&amp;"','ub_vec_"&amp;KZ248&amp;"');"</f>
        <v>xlswrite('G:\Mi unidad\1. PROYECTOS TELLO 2022\SCM SPILL OVERS\outputs\pobreza\alimentos\1%\simulacion_2\output_tests.xlsx',ub_vec_144','ub_vec_144');</v>
      </c>
      <c r="LG248">
        <v>144</v>
      </c>
      <c r="LH248" t="str">
        <f>"xlswrite('G:\Mi unidad\1. PROYECTOS TELLO 2022\SCM SPILL OVERS\outputs\pobreza\jefe_hogar\1%\simulacion_2\output_tests.xlsx',ub_vec_"&amp;LG248&amp;"','ub_vec_"&amp;LG248&amp;"');"</f>
        <v>xlswrite('G:\Mi unidad\1. PROYECTOS TELLO 2022\SCM SPILL OVERS\outputs\pobreza\jefe_hogar\1%\simulacion_2\output_tests.xlsx',ub_vec_144','ub_vec_144');</v>
      </c>
      <c r="LN248">
        <v>144</v>
      </c>
      <c r="LO248" t="str">
        <f>"xlswrite('G:\Mi unidad\1. PROYECTOS TELLO 2022\SCM SPILL OVERS\outputs\pobreza\mujeres\1%\simulacion_2\output_tests.xlsx',ub_vec_"&amp;LN248&amp;"','ub_vec_"&amp;LN248&amp;"');"</f>
        <v>xlswrite('G:\Mi unidad\1. PROYECTOS TELLO 2022\SCM SPILL OVERS\outputs\pobreza\mujeres\1%\simulacion_2\output_tests.xlsx',ub_vec_144','ub_vec_144');</v>
      </c>
      <c r="LZ248">
        <v>144</v>
      </c>
      <c r="MA248" t="str">
        <f>"xlswrite('G:\Mi unidad\1. PROYECTOS TELLO 2022\SCM SPILL OVERS\outputs\pobreza\criminalidad\1%\simulacion_2\output_tests.xlsx',ub_vec_"&amp;LZ248&amp;"','ub_vec_"&amp;LZ248&amp;"');"</f>
        <v>xlswrite('G:\Mi unidad\1. PROYECTOS TELLO 2022\SCM SPILL OVERS\outputs\pobreza\criminalidad\1%\simulacion_2\output_tests.xlsx',ub_vec_144','ub_vec_144');</v>
      </c>
    </row>
    <row r="249" spans="64:339" x14ac:dyDescent="0.3">
      <c r="BL249">
        <v>144</v>
      </c>
      <c r="BM249" s="1" t="str">
        <f>"A_"&amp;BL247&amp;"(:,ind_"&amp;BL247&amp;" == 0) = [];"</f>
        <v>A_144(:,ind_144 == 0) = [];</v>
      </c>
      <c r="BR249">
        <v>144</v>
      </c>
      <c r="BS249" s="1" t="str">
        <f>"ind_"&amp;BR247&amp;" = xlsread('spillover_bajo_niv_educ_"&amp;BR247&amp;".xlsx')"</f>
        <v>ind_144 = xlsread('spillover_bajo_niv_educ_144.xlsx')</v>
      </c>
      <c r="BX249">
        <v>144</v>
      </c>
      <c r="BY249" s="1" t="str">
        <f>"ind_"&amp;BX247&amp;" = xlsread('spillover_bajo_ingreso_"&amp;BX247&amp;".xlsx')"</f>
        <v>ind_144 = xlsread('spillover_bajo_ingreso_144.xlsx')</v>
      </c>
      <c r="CD249">
        <v>144</v>
      </c>
      <c r="CE249" s="1" t="str">
        <f>"ind_"&amp;CD247&amp;" = xlsread('spillover_densidad_"&amp;CD247&amp;".xlsx')"</f>
        <v>ind_144 = xlsread('spillover_densidad_144.xlsx')</v>
      </c>
      <c r="CJ249">
        <v>144</v>
      </c>
      <c r="CK249" s="1" t="str">
        <f>"ind_"&amp;CJ247&amp;" = xlsread('spillover_tiempo_cs_"&amp;CJ247&amp;".xlsx')"</f>
        <v>ind_144 = xlsread('spillover_tiempo_cs_144.xlsx')</v>
      </c>
      <c r="CQ249">
        <v>144</v>
      </c>
      <c r="CR249" t="s">
        <v>502</v>
      </c>
      <c r="CV249">
        <v>144</v>
      </c>
      <c r="CW249" t="s">
        <v>504</v>
      </c>
      <c r="DA249">
        <v>144</v>
      </c>
      <c r="DB249" t="s">
        <v>505</v>
      </c>
      <c r="DF249">
        <v>144</v>
      </c>
      <c r="DG249" t="s">
        <v>506</v>
      </c>
      <c r="EA249">
        <v>89</v>
      </c>
      <c r="EB249" s="3" t="s">
        <v>18</v>
      </c>
      <c r="HN249">
        <v>86</v>
      </c>
      <c r="HO249" t="s">
        <v>35</v>
      </c>
      <c r="HU249">
        <v>119</v>
      </c>
      <c r="HV249" t="str">
        <f>"spillover_test_"&amp;HU249&amp;" = zeros(1,S);"</f>
        <v>spillover_test_119 = zeros(1,S);</v>
      </c>
      <c r="IB249">
        <v>144</v>
      </c>
      <c r="IC249" t="str">
        <f>"xlswrite('G:\Mi unidad\1. PROYECTOS TELLO 2022\SCM SPILL OVERS\outputs\pobreza\bajo_niv_educ\1%\simulacion_2\output_tests.xlsx',p_value_vec_"&amp;IB249&amp;"','p_value_vec_"&amp;IB249&amp;"');"</f>
        <v>xlswrite('G:\Mi unidad\1. PROYECTOS TELLO 2022\SCM SPILL OVERS\outputs\pobreza\bajo_niv_educ\1%\simulacion_2\output_tests.xlsx',p_value_vec_144','p_value_vec_144');</v>
      </c>
      <c r="IP249">
        <v>144</v>
      </c>
      <c r="IQ249" t="str">
        <f>"xlswrite('G:\Mi unidad\1. PROYECTOS TELLO 2022\SCM SPILL OVERS\outputs\pobreza\bajo_ingreso\1%\simulacion_2\output_tests.xlsx',p_value_vec_"&amp;IP249&amp;"','p_value_vec_"&amp;IP249&amp;"');"</f>
        <v>xlswrite('G:\Mi unidad\1. PROYECTOS TELLO 2022\SCM SPILL OVERS\outputs\pobreza\bajo_ingreso\1%\simulacion_2\output_tests.xlsx',p_value_vec_144','p_value_vec_144');</v>
      </c>
      <c r="JB249">
        <v>144</v>
      </c>
      <c r="JC249" t="str">
        <f>"xlswrite('G:\Mi unidad\1. PROYECTOS TELLO 2022\SCM SPILL OVERS\outputs\pobreza\densidad\1%\simulacion_2\output_tests.xlsx',p_value_vec_"&amp;JB249&amp;"','p_value_vec_"&amp;JB249&amp;"');"</f>
        <v>xlswrite('G:\Mi unidad\1. PROYECTOS TELLO 2022\SCM SPILL OVERS\outputs\pobreza\densidad\1%\simulacion_2\output_tests.xlsx',p_value_vec_144','p_value_vec_144');</v>
      </c>
      <c r="JN249">
        <v>144</v>
      </c>
      <c r="JO249" t="str">
        <f>"xlswrite('G:\Mi unidad\1. PROYECTOS TELLO 2022\SCM SPILL OVERS\outputs\pobreza\densidad_g\1%\simulacion_2\output_tests.xlsx',p_value_vec_"&amp;JN249&amp;"','p_value_vec_"&amp;JN249&amp;"');"</f>
        <v>xlswrite('G:\Mi unidad\1. PROYECTOS TELLO 2022\SCM SPILL OVERS\outputs\pobreza\densidad_g\1%\simulacion_2\output_tests.xlsx',p_value_vec_144','p_value_vec_144');</v>
      </c>
      <c r="JZ249">
        <v>144</v>
      </c>
      <c r="KA249" t="str">
        <f>"xlswrite('G:\Mi unidad\1. PROYECTOS TELLO 2022\SCM SPILL OVERS\outputs\pobreza\distancia_centro_salud\1%\simulacion_2\output_tests.xlsx',p_value_vec_"&amp;JZ249&amp;"','p_value_vec_"&amp;JZ249&amp;"');"</f>
        <v>xlswrite('G:\Mi unidad\1. PROYECTOS TELLO 2022\SCM SPILL OVERS\outputs\pobreza\distancia_centro_salud\1%\simulacion_2\output_tests.xlsx',p_value_vec_144','p_value_vec_144');</v>
      </c>
      <c r="KM249">
        <v>144</v>
      </c>
      <c r="KN249" t="str">
        <f>"xlswrite('G:\Mi unidad\1. PROYECTOS TELLO 2022\SCM SPILL OVERS\outputs\pobreza\informalidad\1%\simulacion_2\output_tests.xlsx',p_value_vec_"&amp;KM249&amp;"','p_value_vec_"&amp;KM249&amp;"');"</f>
        <v>xlswrite('G:\Mi unidad\1. PROYECTOS TELLO 2022\SCM SPILL OVERS\outputs\pobreza\informalidad\1%\simulacion_2\output_tests.xlsx',p_value_vec_144','p_value_vec_144');</v>
      </c>
      <c r="KZ249">
        <v>144</v>
      </c>
      <c r="LA249" t="str">
        <f>"xlswrite('G:\Mi unidad\1. PROYECTOS TELLO 2022\SCM SPILL OVERS\outputs\pobreza\alimentos\1%\simulacion_2\output_tests.xlsx',p_value_vec_"&amp;KZ249&amp;"','p_value_vec_"&amp;KZ249&amp;"');"</f>
        <v>xlswrite('G:\Mi unidad\1. PROYECTOS TELLO 2022\SCM SPILL OVERS\outputs\pobreza\alimentos\1%\simulacion_2\output_tests.xlsx',p_value_vec_144','p_value_vec_144');</v>
      </c>
      <c r="LG249">
        <v>144</v>
      </c>
      <c r="LH249" t="str">
        <f>"xlswrite('G:\Mi unidad\1. PROYECTOS TELLO 2022\SCM SPILL OVERS\outputs\pobreza\jefe_hogar\1%\simulacion_2\output_tests.xlsx',p_value_vec_"&amp;LG249&amp;"','p_value_vec_"&amp;LG249&amp;"');"</f>
        <v>xlswrite('G:\Mi unidad\1. PROYECTOS TELLO 2022\SCM SPILL OVERS\outputs\pobreza\jefe_hogar\1%\simulacion_2\output_tests.xlsx',p_value_vec_144','p_value_vec_144');</v>
      </c>
      <c r="LN249">
        <v>144</v>
      </c>
      <c r="LO249" t="str">
        <f>"xlswrite('G:\Mi unidad\1. PROYECTOS TELLO 2022\SCM SPILL OVERS\outputs\pobreza\mujeres\1%\simulacion_2\output_tests.xlsx',p_value_vec_"&amp;LN249&amp;"','p_value_vec_"&amp;LN249&amp;"');"</f>
        <v>xlswrite('G:\Mi unidad\1. PROYECTOS TELLO 2022\SCM SPILL OVERS\outputs\pobreza\mujeres\1%\simulacion_2\output_tests.xlsx',p_value_vec_144','p_value_vec_144');</v>
      </c>
      <c r="LZ249">
        <v>144</v>
      </c>
      <c r="MA249" t="str">
        <f>"xlswrite('G:\Mi unidad\1. PROYECTOS TELLO 2022\SCM SPILL OVERS\outputs\pobreza\criminalidad\1%\simulacion_2\output_tests.xlsx',p_value_vec_"&amp;LZ249&amp;"','p_value_vec_"&amp;LZ249&amp;"');"</f>
        <v>xlswrite('G:\Mi unidad\1. PROYECTOS TELLO 2022\SCM SPILL OVERS\outputs\pobreza\criminalidad\1%\simulacion_2\output_tests.xlsx',p_value_vec_144','p_value_vec_144');</v>
      </c>
    </row>
    <row r="250" spans="64:339" x14ac:dyDescent="0.3">
      <c r="BL250">
        <v>144</v>
      </c>
      <c r="BR250">
        <v>144</v>
      </c>
      <c r="BS250" s="1" t="str">
        <f>"A_"&amp;BR247&amp;" = eye(N);"</f>
        <v>A_144 = eye(N);</v>
      </c>
      <c r="BX250">
        <v>144</v>
      </c>
      <c r="BY250" s="1" t="str">
        <f>"A_"&amp;BX247&amp;" = eye(N);"</f>
        <v>A_144 = eye(N);</v>
      </c>
      <c r="CD250">
        <v>144</v>
      </c>
      <c r="CE250" s="1" t="str">
        <f>"A_"&amp;CD247&amp;" = eye(N);"</f>
        <v>A_144 = eye(N);</v>
      </c>
      <c r="CJ250">
        <v>144</v>
      </c>
      <c r="CK250" s="1" t="str">
        <f>"A_"&amp;CJ247&amp;" = eye(N);"</f>
        <v>A_144 = eye(N);</v>
      </c>
      <c r="CQ250">
        <v>144</v>
      </c>
      <c r="CR250" t="s">
        <v>503</v>
      </c>
      <c r="CV250">
        <v>144</v>
      </c>
      <c r="CW250" t="s">
        <v>507</v>
      </c>
      <c r="DA250">
        <v>144</v>
      </c>
      <c r="DB250" t="s">
        <v>507</v>
      </c>
      <c r="DF250">
        <v>144</v>
      </c>
      <c r="DG250" t="s">
        <v>507</v>
      </c>
      <c r="EA250">
        <v>91</v>
      </c>
      <c r="EB250" s="3" t="str">
        <f>"%PROVINCIA "&amp;EA250</f>
        <v>%PROVINCIA 91</v>
      </c>
      <c r="HN250">
        <v>86</v>
      </c>
      <c r="HO250" t="str">
        <f>"    [p_value_"&amp;HN250&amp; ",lb_"&amp;HN250&amp;",ub_"&amp;HN250&amp;"] = sp_andrews_te(Y_pre_"&amp;HN250&amp;",pobreza_"&amp;HN250&amp;"(:,T+s),A_"&amp;HN250&amp;",C,.05);"</f>
        <v xml:space="preserve">    [p_value_86,lb_86,ub_86] = sp_andrews_te(Y_pre_86,pobreza_86(:,T+s),A_86,C,.05);</v>
      </c>
      <c r="HU250">
        <v>119</v>
      </c>
      <c r="HV250" t="s">
        <v>35</v>
      </c>
      <c r="IB250">
        <v>144</v>
      </c>
      <c r="IC250" t="str">
        <f>"xlswrite('G:\Mi unidad\1. PROYECTOS TELLO 2022\SCM SPILL OVERS\outputs\pobreza\bajo_niv_educ\1%\simulacion_2\output_tests.xlsx',alpha1_hat_vec_"&amp;IB250&amp;"','alpha1_hat_vec_"&amp;IB250&amp;"');"</f>
        <v>xlswrite('G:\Mi unidad\1. PROYECTOS TELLO 2022\SCM SPILL OVERS\outputs\pobreza\bajo_niv_educ\1%\simulacion_2\output_tests.xlsx',alpha1_hat_vec_144','alpha1_hat_vec_144');</v>
      </c>
      <c r="IP250">
        <v>144</v>
      </c>
      <c r="IQ250" t="str">
        <f>"xlswrite('G:\Mi unidad\1. PROYECTOS TELLO 2022\SCM SPILL OVERS\outputs\pobreza\bajo_ingreso\1%\simulacion_2\output_tests.xlsx',alpha1_hat_vec_"&amp;IP250&amp;"','alpha1_hat_vec_"&amp;IP250&amp;"');"</f>
        <v>xlswrite('G:\Mi unidad\1. PROYECTOS TELLO 2022\SCM SPILL OVERS\outputs\pobreza\bajo_ingreso\1%\simulacion_2\output_tests.xlsx',alpha1_hat_vec_144','alpha1_hat_vec_144');</v>
      </c>
      <c r="JB250">
        <v>144</v>
      </c>
      <c r="JC250" t="str">
        <f>"xlswrite('G:\Mi unidad\1. PROYECTOS TELLO 2022\SCM SPILL OVERS\outputs\pobreza\densidad\1%\simulacion_2\output_tests.xlsx',alpha1_hat_vec_"&amp;JB250&amp;"','alpha1_hat_vec_"&amp;JB250&amp;"');"</f>
        <v>xlswrite('G:\Mi unidad\1. PROYECTOS TELLO 2022\SCM SPILL OVERS\outputs\pobreza\densidad\1%\simulacion_2\output_tests.xlsx',alpha1_hat_vec_144','alpha1_hat_vec_144');</v>
      </c>
      <c r="JN250">
        <v>144</v>
      </c>
      <c r="JO250" t="str">
        <f>"xlswrite('G:\Mi unidad\1. PROYECTOS TELLO 2022\SCM SPILL OVERS\outputs\pobreza\densidad_g\1%\simulacion_2\output_tests.xlsx',alpha1_hat_vec_"&amp;JN250&amp;"','alpha1_hat_vec_"&amp;JN250&amp;"');"</f>
        <v>xlswrite('G:\Mi unidad\1. PROYECTOS TELLO 2022\SCM SPILL OVERS\outputs\pobreza\densidad_g\1%\simulacion_2\output_tests.xlsx',alpha1_hat_vec_144','alpha1_hat_vec_144');</v>
      </c>
      <c r="JZ250">
        <v>144</v>
      </c>
      <c r="KA250" t="str">
        <f>"xlswrite('G:\Mi unidad\1. PROYECTOS TELLO 2022\SCM SPILL OVERS\outputs\pobreza\distancia_centro_salud\1%\simulacion_2\output_tests.xlsx',alpha1_hat_vec_"&amp;JZ250&amp;"','alpha1_hat_vec_"&amp;JZ250&amp;"');"</f>
        <v>xlswrite('G:\Mi unidad\1. PROYECTOS TELLO 2022\SCM SPILL OVERS\outputs\pobreza\distancia_centro_salud\1%\simulacion_2\output_tests.xlsx',alpha1_hat_vec_144','alpha1_hat_vec_144');</v>
      </c>
      <c r="KM250">
        <v>144</v>
      </c>
      <c r="KN250" t="str">
        <f>"xlswrite('G:\Mi unidad\1. PROYECTOS TELLO 2022\SCM SPILL OVERS\outputs\pobreza\informalidad\1%\simulacion_2\output_tests.xlsx',alpha1_hat_vec_"&amp;KM250&amp;"','alpha1_hat_vec_"&amp;KM250&amp;"');"</f>
        <v>xlswrite('G:\Mi unidad\1. PROYECTOS TELLO 2022\SCM SPILL OVERS\outputs\pobreza\informalidad\1%\simulacion_2\output_tests.xlsx',alpha1_hat_vec_144','alpha1_hat_vec_144');</v>
      </c>
      <c r="KZ250">
        <v>144</v>
      </c>
      <c r="LA250" t="str">
        <f>"xlswrite('G:\Mi unidad\1. PROYECTOS TELLO 2022\SCM SPILL OVERS\outputs\pobreza\alimentos\1%\simulacion_2\output_tests.xlsx',alpha1_hat_vec_"&amp;KZ250&amp;"','alpha1_hat_vec_"&amp;KZ250&amp;"');"</f>
        <v>xlswrite('G:\Mi unidad\1. PROYECTOS TELLO 2022\SCM SPILL OVERS\outputs\pobreza\alimentos\1%\simulacion_2\output_tests.xlsx',alpha1_hat_vec_144','alpha1_hat_vec_144');</v>
      </c>
      <c r="LG250">
        <v>144</v>
      </c>
      <c r="LH250" t="str">
        <f>"xlswrite('G:\Mi unidad\1. PROYECTOS TELLO 2022\SCM SPILL OVERS\outputs\pobreza\jefe_hogar\1%\simulacion_2\output_tests.xlsx',alpha1_hat_vec_"&amp;LG250&amp;"','alpha1_hat_vec_"&amp;LG250&amp;"');"</f>
        <v>xlswrite('G:\Mi unidad\1. PROYECTOS TELLO 2022\SCM SPILL OVERS\outputs\pobreza\jefe_hogar\1%\simulacion_2\output_tests.xlsx',alpha1_hat_vec_144','alpha1_hat_vec_144');</v>
      </c>
      <c r="LN250">
        <v>144</v>
      </c>
      <c r="LO250" t="str">
        <f>"xlswrite('G:\Mi unidad\1. PROYECTOS TELLO 2022\SCM SPILL OVERS\outputs\pobreza\mujeres\1%\simulacion_2\output_tests.xlsx',alpha1_hat_vec_"&amp;LN250&amp;"','alpha1_hat_vec_"&amp;LN250&amp;"');"</f>
        <v>xlswrite('G:\Mi unidad\1. PROYECTOS TELLO 2022\SCM SPILL OVERS\outputs\pobreza\mujeres\1%\simulacion_2\output_tests.xlsx',alpha1_hat_vec_144','alpha1_hat_vec_144');</v>
      </c>
      <c r="LZ250">
        <v>144</v>
      </c>
      <c r="MA250" t="str">
        <f>"xlswrite('G:\Mi unidad\1. PROYECTOS TELLO 2022\SCM SPILL OVERS\outputs\pobreza\criminalidad\1%\simulacion_2\output_tests.xlsx',alpha1_hat_vec_"&amp;LZ250&amp;"','alpha1_hat_vec_"&amp;LZ250&amp;"');"</f>
        <v>xlswrite('G:\Mi unidad\1. PROYECTOS TELLO 2022\SCM SPILL OVERS\outputs\pobreza\criminalidad\1%\simulacion_2\output_tests.xlsx',alpha1_hat_vec_144','alpha1_hat_vec_144');</v>
      </c>
    </row>
    <row r="251" spans="64:339" x14ac:dyDescent="0.3">
      <c r="BL251">
        <v>144</v>
      </c>
      <c r="BR251">
        <v>144</v>
      </c>
      <c r="BS251" s="1" t="str">
        <f>"A_"&amp;BR247&amp;"(:,ind_"&amp;BR247&amp;" == 0) = [];"</f>
        <v>A_144(:,ind_144 == 0) = [];</v>
      </c>
      <c r="BX251">
        <v>144</v>
      </c>
      <c r="BY251" s="1" t="str">
        <f>"A_"&amp;BX247&amp;"(:,ind_"&amp;BX247&amp;" == 0) = [];"</f>
        <v>A_144(:,ind_144 == 0) = [];</v>
      </c>
      <c r="CD251">
        <v>144</v>
      </c>
      <c r="CE251" s="1" t="str">
        <f>"A_"&amp;CD247&amp;"(:,ind_"&amp;CD247&amp;" == 0) = [];"</f>
        <v>A_144(:,ind_144 == 0) = [];</v>
      </c>
      <c r="CJ251">
        <v>144</v>
      </c>
      <c r="CK251" s="1" t="str">
        <f>"A_"&amp;CJ247&amp;"(:,ind_"&amp;CJ247&amp;" == 0) = [];"</f>
        <v>A_144(:,ind_144 == 0) = [];</v>
      </c>
      <c r="CQ251">
        <v>144</v>
      </c>
      <c r="CR251" t="s">
        <v>508</v>
      </c>
      <c r="CV251">
        <v>144</v>
      </c>
      <c r="CW251" t="s">
        <v>509</v>
      </c>
      <c r="DA251">
        <v>144</v>
      </c>
      <c r="DB251" t="s">
        <v>509</v>
      </c>
      <c r="DF251">
        <v>144</v>
      </c>
      <c r="DG251" t="s">
        <v>509</v>
      </c>
      <c r="EA251">
        <v>91</v>
      </c>
      <c r="EB251" s="3" t="s">
        <v>17</v>
      </c>
      <c r="HN251">
        <v>86</v>
      </c>
      <c r="HO251" t="str">
        <f>"    p_value_vec_"&amp;HN251&amp;"(s) = p_value_"&amp;HN251&amp;";"</f>
        <v xml:space="preserve">    p_value_vec_86(s) = p_value_86;</v>
      </c>
      <c r="HU251">
        <v>119</v>
      </c>
      <c r="HV251" t="s">
        <v>36</v>
      </c>
      <c r="IB251">
        <v>144</v>
      </c>
      <c r="IC251" t="str">
        <f>"xlswrite('G:\Mi unidad\1. PROYECTOS TELLO 2022\SCM SPILL OVERS\outputs\pobreza\bajo_niv_educ\1%\simulacion_2\output_tests.xlsx',spillover_test_"&amp;IB251&amp;"','sp_test_"&amp;IB251&amp;"');"</f>
        <v>xlswrite('G:\Mi unidad\1. PROYECTOS TELLO 2022\SCM SPILL OVERS\outputs\pobreza\bajo_niv_educ\1%\simulacion_2\output_tests.xlsx',spillover_test_144','sp_test_144');</v>
      </c>
      <c r="IP251">
        <v>144</v>
      </c>
      <c r="IQ251" t="str">
        <f>"xlswrite('G:\Mi unidad\1. PROYECTOS TELLO 2022\SCM SPILL OVERS\outputs\pobreza\bajo_ingreso\1%\simulacion_2\output_tests.xlsx',spillover_test_"&amp;IP251&amp;"','sp_test_"&amp;IP251&amp;"');"</f>
        <v>xlswrite('G:\Mi unidad\1. PROYECTOS TELLO 2022\SCM SPILL OVERS\outputs\pobreza\bajo_ingreso\1%\simulacion_2\output_tests.xlsx',spillover_test_144','sp_test_144');</v>
      </c>
      <c r="JB251">
        <v>144</v>
      </c>
      <c r="JC251" t="str">
        <f>"xlswrite('G:\Mi unidad\1. PROYECTOS TELLO 2022\SCM SPILL OVERS\outputs\pobreza\densidad\1%\simulacion_2\output_tests.xlsx',spillover_test_"&amp;JB251&amp;"','sp_test_"&amp;JB251&amp;"');"</f>
        <v>xlswrite('G:\Mi unidad\1. PROYECTOS TELLO 2022\SCM SPILL OVERS\outputs\pobreza\densidad\1%\simulacion_2\output_tests.xlsx',spillover_test_144','sp_test_144');</v>
      </c>
      <c r="JN251">
        <v>144</v>
      </c>
      <c r="JO251" t="str">
        <f>"xlswrite('G:\Mi unidad\1. PROYECTOS TELLO 2022\SCM SPILL OVERS\outputs\pobreza\densidad_g\1%\simulacion_2\output_tests.xlsx',spillover_test_"&amp;JN251&amp;"','sp_test_"&amp;JN251&amp;"');"</f>
        <v>xlswrite('G:\Mi unidad\1. PROYECTOS TELLO 2022\SCM SPILL OVERS\outputs\pobreza\densidad_g\1%\simulacion_2\output_tests.xlsx',spillover_test_144','sp_test_144');</v>
      </c>
      <c r="JZ251">
        <v>144</v>
      </c>
      <c r="KA251" t="str">
        <f>"xlswrite('G:\Mi unidad\1. PROYECTOS TELLO 2022\SCM SPILL OVERS\outputs\pobreza\distancia_centro_salud\1%\simulacion_2\output_tests.xlsx',spillover_test_"&amp;JZ251&amp;"','sp_test_"&amp;JZ251&amp;"');"</f>
        <v>xlswrite('G:\Mi unidad\1. PROYECTOS TELLO 2022\SCM SPILL OVERS\outputs\pobreza\distancia_centro_salud\1%\simulacion_2\output_tests.xlsx',spillover_test_144','sp_test_144');</v>
      </c>
      <c r="KM251">
        <v>144</v>
      </c>
      <c r="KN251" t="str">
        <f>"xlswrite('G:\Mi unidad\1. PROYECTOS TELLO 2022\SCM SPILL OVERS\outputs\pobreza\informalidad\1%\simulacion_2\output_tests.xlsx',spillover_test_"&amp;KM251&amp;"','sp_test_"&amp;KM251&amp;"');"</f>
        <v>xlswrite('G:\Mi unidad\1. PROYECTOS TELLO 2022\SCM SPILL OVERS\outputs\pobreza\informalidad\1%\simulacion_2\output_tests.xlsx',spillover_test_144','sp_test_144');</v>
      </c>
      <c r="KZ251">
        <v>144</v>
      </c>
      <c r="LA251" t="str">
        <f>"xlswrite('G:\Mi unidad\1. PROYECTOS TELLO 2022\SCM SPILL OVERS\outputs\pobreza\alimentos\1%\simulacion_2\output_tests.xlsx',spillover_test_"&amp;KZ251&amp;"','sp_test_"&amp;KZ251&amp;"');"</f>
        <v>xlswrite('G:\Mi unidad\1. PROYECTOS TELLO 2022\SCM SPILL OVERS\outputs\pobreza\alimentos\1%\simulacion_2\output_tests.xlsx',spillover_test_144','sp_test_144');</v>
      </c>
      <c r="LG251">
        <v>144</v>
      </c>
      <c r="LH251" t="str">
        <f>"xlswrite('G:\Mi unidad\1. PROYECTOS TELLO 2022\SCM SPILL OVERS\outputs\pobreza\jefe_hogar\1%\simulacion_2\output_tests.xlsx',spillover_test_"&amp;LG251&amp;"','sp_test_"&amp;LG251&amp;"');"</f>
        <v>xlswrite('G:\Mi unidad\1. PROYECTOS TELLO 2022\SCM SPILL OVERS\outputs\pobreza\jefe_hogar\1%\simulacion_2\output_tests.xlsx',spillover_test_144','sp_test_144');</v>
      </c>
      <c r="LN251">
        <v>144</v>
      </c>
      <c r="LO251" t="str">
        <f>"xlswrite('G:\Mi unidad\1. PROYECTOS TELLO 2022\SCM SPILL OVERS\outputs\pobreza\mujeres\1%\simulacion_2\output_tests.xlsx',spillover_test_"&amp;LN251&amp;"','sp_test_"&amp;LN251&amp;"');"</f>
        <v>xlswrite('G:\Mi unidad\1. PROYECTOS TELLO 2022\SCM SPILL OVERS\outputs\pobreza\mujeres\1%\simulacion_2\output_tests.xlsx',spillover_test_144','sp_test_144');</v>
      </c>
      <c r="LZ251">
        <v>144</v>
      </c>
      <c r="MA251" t="str">
        <f>"xlswrite('G:\Mi unidad\1. PROYECTOS TELLO 2022\SCM SPILL OVERS\outputs\pobreza\criminalidad\1%\simulacion_2\output_tests.xlsx',spillover_test_"&amp;LZ251&amp;"','sp_test_"&amp;LZ251&amp;"');"</f>
        <v>xlswrite('G:\Mi unidad\1. PROYECTOS TELLO 2022\SCM SPILL OVERS\outputs\pobreza\criminalidad\1%\simulacion_2\output_tests.xlsx',spillover_test_144','sp_test_144');</v>
      </c>
    </row>
    <row r="252" spans="64:339" x14ac:dyDescent="0.3">
      <c r="BL252">
        <v>149</v>
      </c>
      <c r="BM252" s="1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507</v>
      </c>
      <c r="CV252">
        <v>149</v>
      </c>
      <c r="CW252" t="s">
        <v>510</v>
      </c>
      <c r="DA252">
        <v>149</v>
      </c>
      <c r="DB252" t="s">
        <v>510</v>
      </c>
      <c r="DF252">
        <v>149</v>
      </c>
      <c r="DG252" t="s">
        <v>510</v>
      </c>
      <c r="EA252">
        <v>91</v>
      </c>
      <c r="EB252" s="1" t="str">
        <f>"Y_Ts_"&amp;EA252&amp;" = Y_"&amp;EA252&amp;"(:,T+s);"</f>
        <v>Y_Ts_91 = Y_91(:,T+s);</v>
      </c>
      <c r="HN252">
        <v>86</v>
      </c>
      <c r="HO252" t="str">
        <f>"    lb_vec_"&amp;HN252&amp;"(s) = lb_"&amp;HN252&amp;";"</f>
        <v xml:space="preserve">    lb_vec_86(s) = lb_86;</v>
      </c>
      <c r="HU252">
        <v>119</v>
      </c>
      <c r="HV252" t="s">
        <v>37</v>
      </c>
      <c r="IB252">
        <v>149</v>
      </c>
      <c r="IC252" t="str">
        <f>"xlswrite('G:\Mi unidad\1. PROYECTOS TELLO 2022\SCM SPILL OVERS\outputs\pobreza\bajo_niv_educ\1%\simulacion_2\output_tests.xlsx',lb_vec_"&amp;IB252&amp;"','lb_vec_"&amp;IB252&amp;"');"</f>
        <v>xlswrite('G:\Mi unidad\1. PROYECTOS TELLO 2022\SCM SPILL OVERS\outputs\pobreza\bajo_niv_educ\1%\simulacion_2\output_tests.xlsx',lb_vec_149','lb_vec_149');</v>
      </c>
      <c r="IP252">
        <v>149</v>
      </c>
      <c r="IQ252" t="str">
        <f>"xlswrite('G:\Mi unidad\1. PROYECTOS TELLO 2022\SCM SPILL OVERS\outputs\pobreza\bajo_ingreso\1%\simulacion_2\output_tests.xlsx',lb_vec_"&amp;IP252&amp;"','lb_vec_"&amp;IP252&amp;"');"</f>
        <v>xlswrite('G:\Mi unidad\1. PROYECTOS TELLO 2022\SCM SPILL OVERS\outputs\pobreza\bajo_ingreso\1%\simulacion_2\output_tests.xlsx',lb_vec_149','lb_vec_149');</v>
      </c>
      <c r="JB252">
        <v>149</v>
      </c>
      <c r="JC252" t="str">
        <f>"xlswrite('G:\Mi unidad\1. PROYECTOS TELLO 2022\SCM SPILL OVERS\outputs\pobreza\densidad\1%\simulacion_2\output_tests.xlsx',lb_vec_"&amp;JB252&amp;"','lb_vec_"&amp;JB252&amp;"');"</f>
        <v>xlswrite('G:\Mi unidad\1. PROYECTOS TELLO 2022\SCM SPILL OVERS\outputs\pobreza\densidad\1%\simulacion_2\output_tests.xlsx',lb_vec_149','lb_vec_149');</v>
      </c>
      <c r="JN252">
        <v>149</v>
      </c>
      <c r="JO252" t="str">
        <f>"xlswrite('G:\Mi unidad\1. PROYECTOS TELLO 2022\SCM SPILL OVERS\outputs\pobreza\densidad_g\1%\simulacion_2\output_tests.xlsx',lb_vec_"&amp;JN252&amp;"','lb_vec_"&amp;JN252&amp;"');"</f>
        <v>xlswrite('G:\Mi unidad\1. PROYECTOS TELLO 2022\SCM SPILL OVERS\outputs\pobreza\densidad_g\1%\simulacion_2\output_tests.xlsx',lb_vec_149','lb_vec_149');</v>
      </c>
      <c r="JZ252">
        <v>149</v>
      </c>
      <c r="KA252" t="str">
        <f>"xlswrite('G:\Mi unidad\1. PROYECTOS TELLO 2022\SCM SPILL OVERS\outputs\pobreza\distancia_centro_salud\1%\simulacion_2\output_tests.xlsx',lb_vec_"&amp;JZ252&amp;"','lb_vec_"&amp;JZ252&amp;"');"</f>
        <v>xlswrite('G:\Mi unidad\1. PROYECTOS TELLO 2022\SCM SPILL OVERS\outputs\pobreza\distancia_centro_salud\1%\simulacion_2\output_tests.xlsx',lb_vec_149','lb_vec_149');</v>
      </c>
      <c r="KM252">
        <v>149</v>
      </c>
      <c r="KN252" t="str">
        <f>"xlswrite('G:\Mi unidad\1. PROYECTOS TELLO 2022\SCM SPILL OVERS\outputs\pobreza\informalidad\1%\simulacion_2\output_tests.xlsx',lb_vec_"&amp;KM252&amp;"','lb_vec_"&amp;KM252&amp;"');"</f>
        <v>xlswrite('G:\Mi unidad\1. PROYECTOS TELLO 2022\SCM SPILL OVERS\outputs\pobreza\informalidad\1%\simulacion_2\output_tests.xlsx',lb_vec_149','lb_vec_149');</v>
      </c>
      <c r="KZ252">
        <v>149</v>
      </c>
      <c r="LA252" t="str">
        <f>"xlswrite('G:\Mi unidad\1. PROYECTOS TELLO 2022\SCM SPILL OVERS\outputs\pobreza\alimentos\1%\simulacion_2\output_tests.xlsx',lb_vec_"&amp;KZ252&amp;"','lb_vec_"&amp;KZ252&amp;"');"</f>
        <v>xlswrite('G:\Mi unidad\1. PROYECTOS TELLO 2022\SCM SPILL OVERS\outputs\pobreza\alimentos\1%\simulacion_2\output_tests.xlsx',lb_vec_149','lb_vec_149');</v>
      </c>
      <c r="LG252">
        <v>149</v>
      </c>
      <c r="LH252" t="str">
        <f>"xlswrite('G:\Mi unidad\1. PROYECTOS TELLO 2022\SCM SPILL OVERS\outputs\pobreza\jefe_hogar\1%\simulacion_2\output_tests.xlsx',lb_vec_"&amp;LG252&amp;"','lb_vec_"&amp;LG252&amp;"');"</f>
        <v>xlswrite('G:\Mi unidad\1. PROYECTOS TELLO 2022\SCM SPILL OVERS\outputs\pobreza\jefe_hogar\1%\simulacion_2\output_tests.xlsx',lb_vec_149','lb_vec_149');</v>
      </c>
      <c r="LN252">
        <v>149</v>
      </c>
      <c r="LO252" t="str">
        <f>"xlswrite('G:\Mi unidad\1. PROYECTOS TELLO 2022\SCM SPILL OVERS\outputs\pobreza\mujeres\1%\simulacion_2\output_tests.xlsx',lb_vec_"&amp;LN252&amp;"','lb_vec_"&amp;LN252&amp;"');"</f>
        <v>xlswrite('G:\Mi unidad\1. PROYECTOS TELLO 2022\SCM SPILL OVERS\outputs\pobreza\mujeres\1%\simulacion_2\output_tests.xlsx',lb_vec_149','lb_vec_149');</v>
      </c>
      <c r="LZ252">
        <v>149</v>
      </c>
      <c r="MA252" t="str">
        <f>"xlswrite('G:\Mi unidad\1. PROYECTOS TELLO 2022\SCM SPILL OVERS\outputs\pobreza\criminalidad\1%\simulacion_2\output_tests.xlsx',lb_vec_"&amp;LZ252&amp;"','lb_vec_"&amp;LZ252&amp;"');"</f>
        <v>xlswrite('G:\Mi unidad\1. PROYECTOS TELLO 2022\SCM SPILL OVERS\outputs\pobreza\criminalidad\1%\simulacion_2\output_tests.xlsx',lb_vec_149','lb_vec_149');</v>
      </c>
    </row>
    <row r="253" spans="64:339" x14ac:dyDescent="0.3">
      <c r="BL253">
        <v>149</v>
      </c>
      <c r="BM253" s="1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509</v>
      </c>
      <c r="CV253">
        <v>149</v>
      </c>
      <c r="CW253" t="s">
        <v>511</v>
      </c>
      <c r="DA253">
        <v>149</v>
      </c>
      <c r="DB253" t="s">
        <v>511</v>
      </c>
      <c r="DF253">
        <v>149</v>
      </c>
      <c r="DG253" t="s">
        <v>511</v>
      </c>
      <c r="EA253">
        <v>91</v>
      </c>
      <c r="EB253" s="1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HN253">
        <v>86</v>
      </c>
      <c r="HO253" t="str">
        <f>"    ub_vec_"&amp;HN253&amp;"(s) = ub_"&amp;HN252&amp;";"</f>
        <v xml:space="preserve">    ub_vec_86(s) = ub_86;</v>
      </c>
      <c r="HU253">
        <v>119</v>
      </c>
      <c r="HV253" t="str">
        <f>"    spillover_test_"&amp;HU253&amp;"(s) = sp_andrews(Y_pre_"&amp;HU253&amp;",pobreza_"&amp;HU253&amp;"(:,T+s),A_"&amp;HU253&amp;",C,d,alpha_sig);"</f>
        <v xml:space="preserve">    spillover_test_119(s) = sp_andrews(Y_pre_119,pobreza_119(:,T+s),A_119,C,d,alpha_sig);</v>
      </c>
      <c r="IB253">
        <v>149</v>
      </c>
      <c r="IC253" t="str">
        <f>"xlswrite('G:\Mi unidad\1. PROYECTOS TELLO 2022\SCM SPILL OVERS\outputs\pobreza\bajo_niv_educ\1%\simulacion_2\output_tests.xlsx',ub_vec_"&amp;IB253&amp;"','ub_vec_"&amp;IB253&amp;"');"</f>
        <v>xlswrite('G:\Mi unidad\1. PROYECTOS TELLO 2022\SCM SPILL OVERS\outputs\pobreza\bajo_niv_educ\1%\simulacion_2\output_tests.xlsx',ub_vec_149','ub_vec_149');</v>
      </c>
      <c r="IP253">
        <v>149</v>
      </c>
      <c r="IQ253" t="str">
        <f>"xlswrite('G:\Mi unidad\1. PROYECTOS TELLO 2022\SCM SPILL OVERS\outputs\pobreza\bajo_ingreso\1%\simulacion_2\output_tests.xlsx',ub_vec_"&amp;IP253&amp;"','ub_vec_"&amp;IP253&amp;"');"</f>
        <v>xlswrite('G:\Mi unidad\1. PROYECTOS TELLO 2022\SCM SPILL OVERS\outputs\pobreza\bajo_ingreso\1%\simulacion_2\output_tests.xlsx',ub_vec_149','ub_vec_149');</v>
      </c>
      <c r="JB253">
        <v>149</v>
      </c>
      <c r="JC253" t="str">
        <f>"xlswrite('G:\Mi unidad\1. PROYECTOS TELLO 2022\SCM SPILL OVERS\outputs\pobreza\densidad\1%\simulacion_2\output_tests.xlsx',ub_vec_"&amp;JB253&amp;"','ub_vec_"&amp;JB253&amp;"');"</f>
        <v>xlswrite('G:\Mi unidad\1. PROYECTOS TELLO 2022\SCM SPILL OVERS\outputs\pobreza\densidad\1%\simulacion_2\output_tests.xlsx',ub_vec_149','ub_vec_149');</v>
      </c>
      <c r="JN253">
        <v>149</v>
      </c>
      <c r="JO253" t="str">
        <f>"xlswrite('G:\Mi unidad\1. PROYECTOS TELLO 2022\SCM SPILL OVERS\outputs\pobreza\densidad_g\1%\simulacion_2\output_tests.xlsx',ub_vec_"&amp;JN253&amp;"','ub_vec_"&amp;JN253&amp;"');"</f>
        <v>xlswrite('G:\Mi unidad\1. PROYECTOS TELLO 2022\SCM SPILL OVERS\outputs\pobreza\densidad_g\1%\simulacion_2\output_tests.xlsx',ub_vec_149','ub_vec_149');</v>
      </c>
      <c r="JZ253">
        <v>149</v>
      </c>
      <c r="KA253" t="str">
        <f>"xlswrite('G:\Mi unidad\1. PROYECTOS TELLO 2022\SCM SPILL OVERS\outputs\pobreza\distancia_centro_salud\1%\simulacion_2\output_tests.xlsx',ub_vec_"&amp;JZ253&amp;"','ub_vec_"&amp;JZ253&amp;"');"</f>
        <v>xlswrite('G:\Mi unidad\1. PROYECTOS TELLO 2022\SCM SPILL OVERS\outputs\pobreza\distancia_centro_salud\1%\simulacion_2\output_tests.xlsx',ub_vec_149','ub_vec_149');</v>
      </c>
      <c r="KM253">
        <v>149</v>
      </c>
      <c r="KN253" t="str">
        <f>"xlswrite('G:\Mi unidad\1. PROYECTOS TELLO 2022\SCM SPILL OVERS\outputs\pobreza\informalidad\1%\simulacion_2\output_tests.xlsx',ub_vec_"&amp;KM253&amp;"','ub_vec_"&amp;KM253&amp;"');"</f>
        <v>xlswrite('G:\Mi unidad\1. PROYECTOS TELLO 2022\SCM SPILL OVERS\outputs\pobreza\informalidad\1%\simulacion_2\output_tests.xlsx',ub_vec_149','ub_vec_149');</v>
      </c>
      <c r="KZ253">
        <v>149</v>
      </c>
      <c r="LA253" t="str">
        <f>"xlswrite('G:\Mi unidad\1. PROYECTOS TELLO 2022\SCM SPILL OVERS\outputs\pobreza\alimentos\1%\simulacion_2\output_tests.xlsx',ub_vec_"&amp;KZ253&amp;"','ub_vec_"&amp;KZ253&amp;"');"</f>
        <v>xlswrite('G:\Mi unidad\1. PROYECTOS TELLO 2022\SCM SPILL OVERS\outputs\pobreza\alimentos\1%\simulacion_2\output_tests.xlsx',ub_vec_149','ub_vec_149');</v>
      </c>
      <c r="LG253">
        <v>149</v>
      </c>
      <c r="LH253" t="str">
        <f>"xlswrite('G:\Mi unidad\1. PROYECTOS TELLO 2022\SCM SPILL OVERS\outputs\pobreza\jefe_hogar\1%\simulacion_2\output_tests.xlsx',ub_vec_"&amp;LG253&amp;"','ub_vec_"&amp;LG253&amp;"');"</f>
        <v>xlswrite('G:\Mi unidad\1. PROYECTOS TELLO 2022\SCM SPILL OVERS\outputs\pobreza\jefe_hogar\1%\simulacion_2\output_tests.xlsx',ub_vec_149','ub_vec_149');</v>
      </c>
      <c r="LN253">
        <v>149</v>
      </c>
      <c r="LO253" t="str">
        <f>"xlswrite('G:\Mi unidad\1. PROYECTOS TELLO 2022\SCM SPILL OVERS\outputs\pobreza\mujeres\1%\simulacion_2\output_tests.xlsx',ub_vec_"&amp;LN253&amp;"','ub_vec_"&amp;LN253&amp;"');"</f>
        <v>xlswrite('G:\Mi unidad\1. PROYECTOS TELLO 2022\SCM SPILL OVERS\outputs\pobreza\mujeres\1%\simulacion_2\output_tests.xlsx',ub_vec_149','ub_vec_149');</v>
      </c>
      <c r="LZ253">
        <v>149</v>
      </c>
      <c r="MA253" t="str">
        <f>"xlswrite('G:\Mi unidad\1. PROYECTOS TELLO 2022\SCM SPILL OVERS\outputs\pobreza\criminalidad\1%\simulacion_2\output_tests.xlsx',ub_vec_"&amp;LZ253&amp;"','ub_vec_"&amp;LZ253&amp;"');"</f>
        <v>xlswrite('G:\Mi unidad\1. PROYECTOS TELLO 2022\SCM SPILL OVERS\outputs\pobreza\criminalidad\1%\simulacion_2\output_tests.xlsx',ub_vec_149','ub_vec_149');</v>
      </c>
    </row>
    <row r="254" spans="64:339" x14ac:dyDescent="0.3">
      <c r="BL254">
        <v>149</v>
      </c>
      <c r="BM254" s="1" t="str">
        <f>"A_"&amp;BL252&amp;"(:,ind_"&amp;BL252&amp;" == 0) = [];"</f>
        <v>A_149(:,ind_149 == 0) = [];</v>
      </c>
      <c r="BR254">
        <v>149</v>
      </c>
      <c r="BS254" s="1" t="str">
        <f>"ind_"&amp;BR252&amp;" = xlsread('spillover_bajo_niv_educ_"&amp;BR252&amp;".xlsx')"</f>
        <v>ind_149 = xlsread('spillover_bajo_niv_educ_149.xlsx')</v>
      </c>
      <c r="BX254">
        <v>149</v>
      </c>
      <c r="BY254" s="1" t="str">
        <f>"ind_"&amp;BX252&amp;" = xlsread('spillover_bajo_ingreso_"&amp;BX252&amp;".xlsx')"</f>
        <v>ind_149 = xlsread('spillover_bajo_ingreso_149.xlsx')</v>
      </c>
      <c r="CD254">
        <v>149</v>
      </c>
      <c r="CE254" s="1" t="str">
        <f>"ind_"&amp;CD252&amp;" = xlsread('spillover_densidad_"&amp;CD252&amp;".xlsx')"</f>
        <v>ind_149 = xlsread('spillover_densidad_149.xlsx')</v>
      </c>
      <c r="CJ254">
        <v>149</v>
      </c>
      <c r="CK254" s="1" t="str">
        <f>"ind_"&amp;CJ252&amp;" = xlsread('spillover_tiempo_cs_"&amp;CJ252&amp;".xlsx')"</f>
        <v>ind_149 = xlsread('spillover_tiempo_cs_149.xlsx')</v>
      </c>
      <c r="CQ254">
        <v>149</v>
      </c>
      <c r="CR254" t="s">
        <v>510</v>
      </c>
      <c r="CV254">
        <v>149</v>
      </c>
      <c r="CW254" t="s">
        <v>512</v>
      </c>
      <c r="DA254">
        <v>149</v>
      </c>
      <c r="DB254" t="s">
        <v>513</v>
      </c>
      <c r="DF254">
        <v>149</v>
      </c>
      <c r="DG254" t="s">
        <v>514</v>
      </c>
      <c r="EA254">
        <v>91</v>
      </c>
      <c r="EB254" s="1" t="str">
        <f>"alpha_hat_"&amp;EA254&amp;" = A_"&amp;EA254&amp;"*gamma_hat_"&amp;EA254&amp;";"</f>
        <v>alpha_hat_91 = A_91*gamma_hat_91;</v>
      </c>
      <c r="HN254">
        <v>86</v>
      </c>
      <c r="HO254" t="s">
        <v>18</v>
      </c>
      <c r="HU254">
        <v>119</v>
      </c>
      <c r="HV254" t="s">
        <v>18</v>
      </c>
      <c r="IB254">
        <v>149</v>
      </c>
      <c r="IC254" t="str">
        <f>"xlswrite('G:\Mi unidad\1. PROYECTOS TELLO 2022\SCM SPILL OVERS\outputs\pobreza\bajo_niv_educ\1%\simulacion_2\output_tests.xlsx',p_value_vec_"&amp;IB254&amp;"','p_value_vec_"&amp;IB254&amp;"');"</f>
        <v>xlswrite('G:\Mi unidad\1. PROYECTOS TELLO 2022\SCM SPILL OVERS\outputs\pobreza\bajo_niv_educ\1%\simulacion_2\output_tests.xlsx',p_value_vec_149','p_value_vec_149');</v>
      </c>
      <c r="IP254">
        <v>149</v>
      </c>
      <c r="IQ254" t="str">
        <f>"xlswrite('G:\Mi unidad\1. PROYECTOS TELLO 2022\SCM SPILL OVERS\outputs\pobreza\bajo_ingreso\1%\simulacion_2\output_tests.xlsx',p_value_vec_"&amp;IP254&amp;"','p_value_vec_"&amp;IP254&amp;"');"</f>
        <v>xlswrite('G:\Mi unidad\1. PROYECTOS TELLO 2022\SCM SPILL OVERS\outputs\pobreza\bajo_ingreso\1%\simulacion_2\output_tests.xlsx',p_value_vec_149','p_value_vec_149');</v>
      </c>
      <c r="JB254">
        <v>149</v>
      </c>
      <c r="JC254" t="str">
        <f>"xlswrite('G:\Mi unidad\1. PROYECTOS TELLO 2022\SCM SPILL OVERS\outputs\pobreza\densidad\1%\simulacion_2\output_tests.xlsx',p_value_vec_"&amp;JB254&amp;"','p_value_vec_"&amp;JB254&amp;"');"</f>
        <v>xlswrite('G:\Mi unidad\1. PROYECTOS TELLO 2022\SCM SPILL OVERS\outputs\pobreza\densidad\1%\simulacion_2\output_tests.xlsx',p_value_vec_149','p_value_vec_149');</v>
      </c>
      <c r="JN254">
        <v>149</v>
      </c>
      <c r="JO254" t="str">
        <f>"xlswrite('G:\Mi unidad\1. PROYECTOS TELLO 2022\SCM SPILL OVERS\outputs\pobreza\densidad_g\1%\simulacion_2\output_tests.xlsx',p_value_vec_"&amp;JN254&amp;"','p_value_vec_"&amp;JN254&amp;"');"</f>
        <v>xlswrite('G:\Mi unidad\1. PROYECTOS TELLO 2022\SCM SPILL OVERS\outputs\pobreza\densidad_g\1%\simulacion_2\output_tests.xlsx',p_value_vec_149','p_value_vec_149');</v>
      </c>
      <c r="JZ254">
        <v>149</v>
      </c>
      <c r="KA254" t="str">
        <f>"xlswrite('G:\Mi unidad\1. PROYECTOS TELLO 2022\SCM SPILL OVERS\outputs\pobreza\distancia_centro_salud\1%\simulacion_2\output_tests.xlsx',p_value_vec_"&amp;JZ254&amp;"','p_value_vec_"&amp;JZ254&amp;"');"</f>
        <v>xlswrite('G:\Mi unidad\1. PROYECTOS TELLO 2022\SCM SPILL OVERS\outputs\pobreza\distancia_centro_salud\1%\simulacion_2\output_tests.xlsx',p_value_vec_149','p_value_vec_149');</v>
      </c>
      <c r="KM254">
        <v>149</v>
      </c>
      <c r="KN254" t="str">
        <f>"xlswrite('G:\Mi unidad\1. PROYECTOS TELLO 2022\SCM SPILL OVERS\outputs\pobreza\informalidad\1%\simulacion_2\output_tests.xlsx',p_value_vec_"&amp;KM254&amp;"','p_value_vec_"&amp;KM254&amp;"');"</f>
        <v>xlswrite('G:\Mi unidad\1. PROYECTOS TELLO 2022\SCM SPILL OVERS\outputs\pobreza\informalidad\1%\simulacion_2\output_tests.xlsx',p_value_vec_149','p_value_vec_149');</v>
      </c>
      <c r="KZ254">
        <v>149</v>
      </c>
      <c r="LA254" t="str">
        <f>"xlswrite('G:\Mi unidad\1. PROYECTOS TELLO 2022\SCM SPILL OVERS\outputs\pobreza\alimentos\1%\simulacion_2\output_tests.xlsx',p_value_vec_"&amp;KZ254&amp;"','p_value_vec_"&amp;KZ254&amp;"');"</f>
        <v>xlswrite('G:\Mi unidad\1. PROYECTOS TELLO 2022\SCM SPILL OVERS\outputs\pobreza\alimentos\1%\simulacion_2\output_tests.xlsx',p_value_vec_149','p_value_vec_149');</v>
      </c>
      <c r="LG254">
        <v>149</v>
      </c>
      <c r="LH254" t="str">
        <f>"xlswrite('G:\Mi unidad\1. PROYECTOS TELLO 2022\SCM SPILL OVERS\outputs\pobreza\jefe_hogar\1%\simulacion_2\output_tests.xlsx',p_value_vec_"&amp;LG254&amp;"','p_value_vec_"&amp;LG254&amp;"');"</f>
        <v>xlswrite('G:\Mi unidad\1. PROYECTOS TELLO 2022\SCM SPILL OVERS\outputs\pobreza\jefe_hogar\1%\simulacion_2\output_tests.xlsx',p_value_vec_149','p_value_vec_149');</v>
      </c>
      <c r="LN254">
        <v>149</v>
      </c>
      <c r="LO254" t="str">
        <f>"xlswrite('G:\Mi unidad\1. PROYECTOS TELLO 2022\SCM SPILL OVERS\outputs\pobreza\mujeres\1%\simulacion_2\output_tests.xlsx',p_value_vec_"&amp;LN254&amp;"','p_value_vec_"&amp;LN254&amp;"');"</f>
        <v>xlswrite('G:\Mi unidad\1. PROYECTOS TELLO 2022\SCM SPILL OVERS\outputs\pobreza\mujeres\1%\simulacion_2\output_tests.xlsx',p_value_vec_149','p_value_vec_149');</v>
      </c>
      <c r="LZ254">
        <v>149</v>
      </c>
      <c r="MA254" t="str">
        <f>"xlswrite('G:\Mi unidad\1. PROYECTOS TELLO 2022\SCM SPILL OVERS\outputs\pobreza\criminalidad\1%\simulacion_2\output_tests.xlsx',p_value_vec_"&amp;LZ254&amp;"','p_value_vec_"&amp;LZ254&amp;"');"</f>
        <v>xlswrite('G:\Mi unidad\1. PROYECTOS TELLO 2022\SCM SPILL OVERS\outputs\pobreza\criminalidad\1%\simulacion_2\output_tests.xlsx',p_value_vec_149','p_value_vec_149');</v>
      </c>
    </row>
    <row r="255" spans="64:339" x14ac:dyDescent="0.3">
      <c r="BL255">
        <v>149</v>
      </c>
      <c r="BR255">
        <v>149</v>
      </c>
      <c r="BS255" s="1" t="str">
        <f>"A_"&amp;BR252&amp;" = eye(N);"</f>
        <v>A_149 = eye(N);</v>
      </c>
      <c r="BX255">
        <v>149</v>
      </c>
      <c r="BY255" s="1" t="str">
        <f>"A_"&amp;BX252&amp;" = eye(N);"</f>
        <v>A_149 = eye(N);</v>
      </c>
      <c r="CD255">
        <v>149</v>
      </c>
      <c r="CE255" s="1" t="str">
        <f>"A_"&amp;CD252&amp;" = eye(N);"</f>
        <v>A_149 = eye(N);</v>
      </c>
      <c r="CJ255">
        <v>149</v>
      </c>
      <c r="CK255" s="1" t="str">
        <f>"A_"&amp;CJ252&amp;" = eye(N);"</f>
        <v>A_149 = eye(N);</v>
      </c>
      <c r="CQ255">
        <v>149</v>
      </c>
      <c r="CR255" t="s">
        <v>511</v>
      </c>
      <c r="CV255">
        <v>149</v>
      </c>
      <c r="CW255" t="s">
        <v>515</v>
      </c>
      <c r="DA255">
        <v>149</v>
      </c>
      <c r="DB255" t="s">
        <v>515</v>
      </c>
      <c r="DF255">
        <v>149</v>
      </c>
      <c r="DG255" t="s">
        <v>515</v>
      </c>
      <c r="EA255">
        <v>91</v>
      </c>
      <c r="EB255" s="1" t="str">
        <f>"alpha1_hat_vec_"&amp;EA255&amp;"(s) = alpha_hat_"&amp;EA255&amp;"(1);"</f>
        <v>alpha1_hat_vec_91(s) = alpha_hat_91(1);</v>
      </c>
      <c r="HN255">
        <v>87</v>
      </c>
      <c r="HO255" t="str">
        <f>"p_value_vec_"&amp;HN255&amp;" = zeros(1,S);"</f>
        <v>p_value_vec_87 = zeros(1,S);</v>
      </c>
      <c r="HU255">
        <v>125</v>
      </c>
      <c r="HV255" t="str">
        <f>"spillover_test_"&amp;HU255&amp;" = zeros(1,S);"</f>
        <v>spillover_test_125 = zeros(1,S);</v>
      </c>
      <c r="IB255">
        <v>149</v>
      </c>
      <c r="IC255" t="str">
        <f>"xlswrite('G:\Mi unidad\1. PROYECTOS TELLO 2022\SCM SPILL OVERS\outputs\pobreza\bajo_niv_educ\1%\simulacion_2\output_tests.xlsx',alpha1_hat_vec_"&amp;IB255&amp;"','alpha1_hat_vec_"&amp;IB255&amp;"');"</f>
        <v>xlswrite('G:\Mi unidad\1. PROYECTOS TELLO 2022\SCM SPILL OVERS\outputs\pobreza\bajo_niv_educ\1%\simulacion_2\output_tests.xlsx',alpha1_hat_vec_149','alpha1_hat_vec_149');</v>
      </c>
      <c r="IP255">
        <v>149</v>
      </c>
      <c r="IQ255" t="str">
        <f>"xlswrite('G:\Mi unidad\1. PROYECTOS TELLO 2022\SCM SPILL OVERS\outputs\pobreza\bajo_ingreso\1%\simulacion_2\output_tests.xlsx',alpha1_hat_vec_"&amp;IP255&amp;"','alpha1_hat_vec_"&amp;IP255&amp;"');"</f>
        <v>xlswrite('G:\Mi unidad\1. PROYECTOS TELLO 2022\SCM SPILL OVERS\outputs\pobreza\bajo_ingreso\1%\simulacion_2\output_tests.xlsx',alpha1_hat_vec_149','alpha1_hat_vec_149');</v>
      </c>
      <c r="JB255">
        <v>149</v>
      </c>
      <c r="JC255" t="str">
        <f>"xlswrite('G:\Mi unidad\1. PROYECTOS TELLO 2022\SCM SPILL OVERS\outputs\pobreza\densidad\1%\simulacion_2\output_tests.xlsx',alpha1_hat_vec_"&amp;JB255&amp;"','alpha1_hat_vec_"&amp;JB255&amp;"');"</f>
        <v>xlswrite('G:\Mi unidad\1. PROYECTOS TELLO 2022\SCM SPILL OVERS\outputs\pobreza\densidad\1%\simulacion_2\output_tests.xlsx',alpha1_hat_vec_149','alpha1_hat_vec_149');</v>
      </c>
      <c r="JN255">
        <v>149</v>
      </c>
      <c r="JO255" t="str">
        <f>"xlswrite('G:\Mi unidad\1. PROYECTOS TELLO 2022\SCM SPILL OVERS\outputs\pobreza\densidad_g\1%\simulacion_2\output_tests.xlsx',alpha1_hat_vec_"&amp;JN255&amp;"','alpha1_hat_vec_"&amp;JN255&amp;"');"</f>
        <v>xlswrite('G:\Mi unidad\1. PROYECTOS TELLO 2022\SCM SPILL OVERS\outputs\pobreza\densidad_g\1%\simulacion_2\output_tests.xlsx',alpha1_hat_vec_149','alpha1_hat_vec_149');</v>
      </c>
      <c r="JZ255">
        <v>149</v>
      </c>
      <c r="KA255" t="str">
        <f>"xlswrite('G:\Mi unidad\1. PROYECTOS TELLO 2022\SCM SPILL OVERS\outputs\pobreza\distancia_centro_salud\1%\simulacion_2\output_tests.xlsx',alpha1_hat_vec_"&amp;JZ255&amp;"','alpha1_hat_vec_"&amp;JZ255&amp;"');"</f>
        <v>xlswrite('G:\Mi unidad\1. PROYECTOS TELLO 2022\SCM SPILL OVERS\outputs\pobreza\distancia_centro_salud\1%\simulacion_2\output_tests.xlsx',alpha1_hat_vec_149','alpha1_hat_vec_149');</v>
      </c>
      <c r="KM255">
        <v>149</v>
      </c>
      <c r="KN255" t="str">
        <f>"xlswrite('G:\Mi unidad\1. PROYECTOS TELLO 2022\SCM SPILL OVERS\outputs\pobreza\informalidad\1%\simulacion_2\output_tests.xlsx',alpha1_hat_vec_"&amp;KM255&amp;"','alpha1_hat_vec_"&amp;KM255&amp;"');"</f>
        <v>xlswrite('G:\Mi unidad\1. PROYECTOS TELLO 2022\SCM SPILL OVERS\outputs\pobreza\informalidad\1%\simulacion_2\output_tests.xlsx',alpha1_hat_vec_149','alpha1_hat_vec_149');</v>
      </c>
      <c r="KZ255">
        <v>149</v>
      </c>
      <c r="LA255" t="str">
        <f>"xlswrite('G:\Mi unidad\1. PROYECTOS TELLO 2022\SCM SPILL OVERS\outputs\pobreza\alimentos\1%\simulacion_2\output_tests.xlsx',alpha1_hat_vec_"&amp;KZ255&amp;"','alpha1_hat_vec_"&amp;KZ255&amp;"');"</f>
        <v>xlswrite('G:\Mi unidad\1. PROYECTOS TELLO 2022\SCM SPILL OVERS\outputs\pobreza\alimentos\1%\simulacion_2\output_tests.xlsx',alpha1_hat_vec_149','alpha1_hat_vec_149');</v>
      </c>
      <c r="LG255">
        <v>149</v>
      </c>
      <c r="LH255" t="str">
        <f>"xlswrite('G:\Mi unidad\1. PROYECTOS TELLO 2022\SCM SPILL OVERS\outputs\pobreza\jefe_hogar\1%\simulacion_2\output_tests.xlsx',alpha1_hat_vec_"&amp;LG255&amp;"','alpha1_hat_vec_"&amp;LG255&amp;"');"</f>
        <v>xlswrite('G:\Mi unidad\1. PROYECTOS TELLO 2022\SCM SPILL OVERS\outputs\pobreza\jefe_hogar\1%\simulacion_2\output_tests.xlsx',alpha1_hat_vec_149','alpha1_hat_vec_149');</v>
      </c>
      <c r="LN255">
        <v>149</v>
      </c>
      <c r="LO255" t="str">
        <f>"xlswrite('G:\Mi unidad\1. PROYECTOS TELLO 2022\SCM SPILL OVERS\outputs\pobreza\mujeres\1%\simulacion_2\output_tests.xlsx',alpha1_hat_vec_"&amp;LN255&amp;"','alpha1_hat_vec_"&amp;LN255&amp;"');"</f>
        <v>xlswrite('G:\Mi unidad\1. PROYECTOS TELLO 2022\SCM SPILL OVERS\outputs\pobreza\mujeres\1%\simulacion_2\output_tests.xlsx',alpha1_hat_vec_149','alpha1_hat_vec_149');</v>
      </c>
      <c r="LZ255">
        <v>149</v>
      </c>
      <c r="MA255" t="str">
        <f>"xlswrite('G:\Mi unidad\1. PROYECTOS TELLO 2022\SCM SPILL OVERS\outputs\pobreza\criminalidad\1%\simulacion_2\output_tests.xlsx',alpha1_hat_vec_"&amp;LZ255&amp;"','alpha1_hat_vec_"&amp;LZ255&amp;"');"</f>
        <v>xlswrite('G:\Mi unidad\1. PROYECTOS TELLO 2022\SCM SPILL OVERS\outputs\pobreza\criminalidad\1%\simulacion_2\output_tests.xlsx',alpha1_hat_vec_149','alpha1_hat_vec_149');</v>
      </c>
    </row>
    <row r="256" spans="64:339" x14ac:dyDescent="0.3">
      <c r="BL256">
        <v>149</v>
      </c>
      <c r="BR256">
        <v>149</v>
      </c>
      <c r="BS256" s="1" t="str">
        <f>"A_"&amp;BR252&amp;"(:,ind_"&amp;BR252&amp;" == 0) = [];"</f>
        <v>A_149(:,ind_149 == 0) = [];</v>
      </c>
      <c r="BX256">
        <v>149</v>
      </c>
      <c r="BY256" s="1" t="str">
        <f>"A_"&amp;BX252&amp;"(:,ind_"&amp;BX252&amp;" == 0) = [];"</f>
        <v>A_149(:,ind_149 == 0) = [];</v>
      </c>
      <c r="CD256">
        <v>149</v>
      </c>
      <c r="CE256" s="1" t="str">
        <f>"A_"&amp;CD252&amp;"(:,ind_"&amp;CD252&amp;" == 0) = [];"</f>
        <v>A_149(:,ind_149 == 0) = [];</v>
      </c>
      <c r="CJ256">
        <v>149</v>
      </c>
      <c r="CK256" s="1" t="str">
        <f>"A_"&amp;CJ252&amp;"(:,ind_"&amp;CJ252&amp;" == 0) = [];"</f>
        <v>A_149(:,ind_149 == 0) = [];</v>
      </c>
      <c r="CQ256">
        <v>149</v>
      </c>
      <c r="CR256" t="s">
        <v>516</v>
      </c>
      <c r="CV256">
        <v>149</v>
      </c>
      <c r="CW256" t="s">
        <v>517</v>
      </c>
      <c r="DA256">
        <v>149</v>
      </c>
      <c r="DB256" t="s">
        <v>517</v>
      </c>
      <c r="DF256">
        <v>149</v>
      </c>
      <c r="DG256" t="s">
        <v>517</v>
      </c>
      <c r="EA256">
        <v>91</v>
      </c>
      <c r="EB256" s="1" t="str">
        <f>"synthetic_control_sp_"&amp;EA256&amp;"(T+s) = Y_"&amp;EA256&amp;"(1,T+s)-alpha1_hat_vec_"&amp;EA256&amp;"(s);"</f>
        <v>synthetic_control_sp_91(T+s) = Y_91(1,T+s)-alpha1_hat_vec_91(s);</v>
      </c>
      <c r="HN256">
        <v>87</v>
      </c>
      <c r="HO256" t="str">
        <f>"lb_vec_"&amp;HN256&amp;" = zeros(1,S);"</f>
        <v>lb_vec_87 = zeros(1,S);</v>
      </c>
      <c r="HU256">
        <v>125</v>
      </c>
      <c r="HV256" t="s">
        <v>35</v>
      </c>
      <c r="IB256">
        <v>149</v>
      </c>
      <c r="IC256" t="str">
        <f>"xlswrite('G:\Mi unidad\1. PROYECTOS TELLO 2022\SCM SPILL OVERS\outputs\pobreza\bajo_niv_educ\1%\simulacion_2\output_tests.xlsx',spillover_test_"&amp;IB256&amp;"','sp_test_"&amp;IB256&amp;"');"</f>
        <v>xlswrite('G:\Mi unidad\1. PROYECTOS TELLO 2022\SCM SPILL OVERS\outputs\pobreza\bajo_niv_educ\1%\simulacion_2\output_tests.xlsx',spillover_test_149','sp_test_149');</v>
      </c>
      <c r="IP256">
        <v>149</v>
      </c>
      <c r="IQ256" t="str">
        <f>"xlswrite('G:\Mi unidad\1. PROYECTOS TELLO 2022\SCM SPILL OVERS\outputs\pobreza\bajo_ingreso\1%\simulacion_2\output_tests.xlsx',spillover_test_"&amp;IP256&amp;"','sp_test_"&amp;IP256&amp;"');"</f>
        <v>xlswrite('G:\Mi unidad\1. PROYECTOS TELLO 2022\SCM SPILL OVERS\outputs\pobreza\bajo_ingreso\1%\simulacion_2\output_tests.xlsx',spillover_test_149','sp_test_149');</v>
      </c>
      <c r="JB256">
        <v>149</v>
      </c>
      <c r="JC256" t="str">
        <f>"xlswrite('G:\Mi unidad\1. PROYECTOS TELLO 2022\SCM SPILL OVERS\outputs\pobreza\densidad\1%\simulacion_2\output_tests.xlsx',spillover_test_"&amp;JB256&amp;"','sp_test_"&amp;JB256&amp;"');"</f>
        <v>xlswrite('G:\Mi unidad\1. PROYECTOS TELLO 2022\SCM SPILL OVERS\outputs\pobreza\densidad\1%\simulacion_2\output_tests.xlsx',spillover_test_149','sp_test_149');</v>
      </c>
      <c r="JN256">
        <v>149</v>
      </c>
      <c r="JO256" t="str">
        <f>"xlswrite('G:\Mi unidad\1. PROYECTOS TELLO 2022\SCM SPILL OVERS\outputs\pobreza\densidad_g\1%\simulacion_2\output_tests.xlsx',spillover_test_"&amp;JN256&amp;"','sp_test_"&amp;JN256&amp;"');"</f>
        <v>xlswrite('G:\Mi unidad\1. PROYECTOS TELLO 2022\SCM SPILL OVERS\outputs\pobreza\densidad_g\1%\simulacion_2\output_tests.xlsx',spillover_test_149','sp_test_149');</v>
      </c>
      <c r="JZ256">
        <v>149</v>
      </c>
      <c r="KA256" t="str">
        <f>"xlswrite('G:\Mi unidad\1. PROYECTOS TELLO 2022\SCM SPILL OVERS\outputs\pobreza\distancia_centro_salud\1%\simulacion_2\output_tests.xlsx',spillover_test_"&amp;JZ256&amp;"','sp_test_"&amp;JZ256&amp;"');"</f>
        <v>xlswrite('G:\Mi unidad\1. PROYECTOS TELLO 2022\SCM SPILL OVERS\outputs\pobreza\distancia_centro_salud\1%\simulacion_2\output_tests.xlsx',spillover_test_149','sp_test_149');</v>
      </c>
      <c r="KM256">
        <v>149</v>
      </c>
      <c r="KN256" t="str">
        <f>"xlswrite('G:\Mi unidad\1. PROYECTOS TELLO 2022\SCM SPILL OVERS\outputs\pobreza\informalidad\1%\simulacion_2\output_tests.xlsx',spillover_test_"&amp;KM256&amp;"','sp_test_"&amp;KM256&amp;"');"</f>
        <v>xlswrite('G:\Mi unidad\1. PROYECTOS TELLO 2022\SCM SPILL OVERS\outputs\pobreza\informalidad\1%\simulacion_2\output_tests.xlsx',spillover_test_149','sp_test_149');</v>
      </c>
      <c r="KZ256">
        <v>149</v>
      </c>
      <c r="LA256" t="str">
        <f>"xlswrite('G:\Mi unidad\1. PROYECTOS TELLO 2022\SCM SPILL OVERS\outputs\pobreza\alimentos\1%\simulacion_2\output_tests.xlsx',spillover_test_"&amp;KZ256&amp;"','sp_test_"&amp;KZ256&amp;"');"</f>
        <v>xlswrite('G:\Mi unidad\1. PROYECTOS TELLO 2022\SCM SPILL OVERS\outputs\pobreza\alimentos\1%\simulacion_2\output_tests.xlsx',spillover_test_149','sp_test_149');</v>
      </c>
      <c r="LG256">
        <v>149</v>
      </c>
      <c r="LH256" t="str">
        <f>"xlswrite('G:\Mi unidad\1. PROYECTOS TELLO 2022\SCM SPILL OVERS\outputs\pobreza\jefe_hogar\1%\simulacion_2\output_tests.xlsx',spillover_test_"&amp;LG256&amp;"','sp_test_"&amp;LG256&amp;"');"</f>
        <v>xlswrite('G:\Mi unidad\1. PROYECTOS TELLO 2022\SCM SPILL OVERS\outputs\pobreza\jefe_hogar\1%\simulacion_2\output_tests.xlsx',spillover_test_149','sp_test_149');</v>
      </c>
      <c r="LN256">
        <v>149</v>
      </c>
      <c r="LO256" t="str">
        <f>"xlswrite('G:\Mi unidad\1. PROYECTOS TELLO 2022\SCM SPILL OVERS\outputs\pobreza\mujeres\1%\simulacion_2\output_tests.xlsx',spillover_test_"&amp;LN256&amp;"','sp_test_"&amp;LN256&amp;"');"</f>
        <v>xlswrite('G:\Mi unidad\1. PROYECTOS TELLO 2022\SCM SPILL OVERS\outputs\pobreza\mujeres\1%\simulacion_2\output_tests.xlsx',spillover_test_149','sp_test_149');</v>
      </c>
      <c r="LZ256">
        <v>149</v>
      </c>
      <c r="MA256" t="str">
        <f>"xlswrite('G:\Mi unidad\1. PROYECTOS TELLO 2022\SCM SPILL OVERS\outputs\pobreza\criminalidad\1%\simulacion_2\output_tests.xlsx',spillover_test_"&amp;LZ256&amp;"','sp_test_"&amp;LZ256&amp;"');"</f>
        <v>xlswrite('G:\Mi unidad\1. PROYECTOS TELLO 2022\SCM SPILL OVERS\outputs\pobreza\criminalidad\1%\simulacion_2\output_tests.xlsx',spillover_test_149','sp_test_149');</v>
      </c>
    </row>
    <row r="257" spans="64:339" x14ac:dyDescent="0.3">
      <c r="BL257">
        <v>150</v>
      </c>
      <c r="BM257" s="1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515</v>
      </c>
      <c r="CV257">
        <v>150</v>
      </c>
      <c r="CW257" t="s">
        <v>518</v>
      </c>
      <c r="DA257">
        <v>150</v>
      </c>
      <c r="DB257" t="s">
        <v>518</v>
      </c>
      <c r="DF257">
        <v>150</v>
      </c>
      <c r="DG257" t="s">
        <v>518</v>
      </c>
      <c r="EA257">
        <v>91</v>
      </c>
      <c r="EB257" s="3" t="s">
        <v>18</v>
      </c>
      <c r="HN257">
        <v>87</v>
      </c>
      <c r="HO257" t="str">
        <f>"ub_vec_"&amp;HN257&amp;" = zeros(1,S);"</f>
        <v>ub_vec_87 = zeros(1,S);</v>
      </c>
      <c r="HU257">
        <v>125</v>
      </c>
      <c r="HV257" t="s">
        <v>36</v>
      </c>
      <c r="IB257">
        <v>150</v>
      </c>
      <c r="IC257" t="str">
        <f>"xlswrite('G:\Mi unidad\1. PROYECTOS TELLO 2022\SCM SPILL OVERS\outputs\pobreza\bajo_niv_educ\1%\simulacion_2\output_tests.xlsx',lb_vec_"&amp;IB257&amp;"','lb_vec_"&amp;IB257&amp;"');"</f>
        <v>xlswrite('G:\Mi unidad\1. PROYECTOS TELLO 2022\SCM SPILL OVERS\outputs\pobreza\bajo_niv_educ\1%\simulacion_2\output_tests.xlsx',lb_vec_150','lb_vec_150');</v>
      </c>
      <c r="IP257">
        <v>150</v>
      </c>
      <c r="IQ257" t="str">
        <f>"xlswrite('G:\Mi unidad\1. PROYECTOS TELLO 2022\SCM SPILL OVERS\outputs\pobreza\bajo_ingreso\1%\simulacion_2\output_tests.xlsx',lb_vec_"&amp;IP257&amp;"','lb_vec_"&amp;IP257&amp;"');"</f>
        <v>xlswrite('G:\Mi unidad\1. PROYECTOS TELLO 2022\SCM SPILL OVERS\outputs\pobreza\bajo_ingreso\1%\simulacion_2\output_tests.xlsx',lb_vec_150','lb_vec_150');</v>
      </c>
      <c r="JB257">
        <v>150</v>
      </c>
      <c r="JC257" t="str">
        <f>"xlswrite('G:\Mi unidad\1. PROYECTOS TELLO 2022\SCM SPILL OVERS\outputs\pobreza\densidad\1%\simulacion_2\output_tests.xlsx',lb_vec_"&amp;JB257&amp;"','lb_vec_"&amp;JB257&amp;"');"</f>
        <v>xlswrite('G:\Mi unidad\1. PROYECTOS TELLO 2022\SCM SPILL OVERS\outputs\pobreza\densidad\1%\simulacion_2\output_tests.xlsx',lb_vec_150','lb_vec_150');</v>
      </c>
      <c r="JN257">
        <v>150</v>
      </c>
      <c r="JO257" t="str">
        <f>"xlswrite('G:\Mi unidad\1. PROYECTOS TELLO 2022\SCM SPILL OVERS\outputs\pobreza\densidad_g\1%\simulacion_2\output_tests.xlsx',lb_vec_"&amp;JN257&amp;"','lb_vec_"&amp;JN257&amp;"');"</f>
        <v>xlswrite('G:\Mi unidad\1. PROYECTOS TELLO 2022\SCM SPILL OVERS\outputs\pobreza\densidad_g\1%\simulacion_2\output_tests.xlsx',lb_vec_150','lb_vec_150');</v>
      </c>
      <c r="JZ257">
        <v>150</v>
      </c>
      <c r="KA257" t="str">
        <f>"xlswrite('G:\Mi unidad\1. PROYECTOS TELLO 2022\SCM SPILL OVERS\outputs\pobreza\distancia_centro_salud\1%\simulacion_2\output_tests.xlsx',lb_vec_"&amp;JZ257&amp;"','lb_vec_"&amp;JZ257&amp;"');"</f>
        <v>xlswrite('G:\Mi unidad\1. PROYECTOS TELLO 2022\SCM SPILL OVERS\outputs\pobreza\distancia_centro_salud\1%\simulacion_2\output_tests.xlsx',lb_vec_150','lb_vec_150');</v>
      </c>
      <c r="KM257">
        <v>150</v>
      </c>
      <c r="KN257" t="str">
        <f>"xlswrite('G:\Mi unidad\1. PROYECTOS TELLO 2022\SCM SPILL OVERS\outputs\pobreza\informalidad\1%\simulacion_2\output_tests.xlsx',lb_vec_"&amp;KM257&amp;"','lb_vec_"&amp;KM257&amp;"');"</f>
        <v>xlswrite('G:\Mi unidad\1. PROYECTOS TELLO 2022\SCM SPILL OVERS\outputs\pobreza\informalidad\1%\simulacion_2\output_tests.xlsx',lb_vec_150','lb_vec_150');</v>
      </c>
      <c r="KZ257">
        <v>150</v>
      </c>
      <c r="LA257" t="str">
        <f>"xlswrite('G:\Mi unidad\1. PROYECTOS TELLO 2022\SCM SPILL OVERS\outputs\pobreza\alimentos\1%\simulacion_2\output_tests.xlsx',lb_vec_"&amp;KZ257&amp;"','lb_vec_"&amp;KZ257&amp;"');"</f>
        <v>xlswrite('G:\Mi unidad\1. PROYECTOS TELLO 2022\SCM SPILL OVERS\outputs\pobreza\alimentos\1%\simulacion_2\output_tests.xlsx',lb_vec_150','lb_vec_150');</v>
      </c>
      <c r="LG257">
        <v>150</v>
      </c>
      <c r="LH257" t="str">
        <f>"xlswrite('G:\Mi unidad\1. PROYECTOS TELLO 2022\SCM SPILL OVERS\outputs\pobreza\jefe_hogar\1%\simulacion_2\output_tests.xlsx',lb_vec_"&amp;LG257&amp;"','lb_vec_"&amp;LG257&amp;"');"</f>
        <v>xlswrite('G:\Mi unidad\1. PROYECTOS TELLO 2022\SCM SPILL OVERS\outputs\pobreza\jefe_hogar\1%\simulacion_2\output_tests.xlsx',lb_vec_150','lb_vec_150');</v>
      </c>
      <c r="LN257">
        <v>150</v>
      </c>
      <c r="LO257" t="str">
        <f>"xlswrite('G:\Mi unidad\1. PROYECTOS TELLO 2022\SCM SPILL OVERS\outputs\pobreza\mujeres\1%\simulacion_2\output_tests.xlsx',lb_vec_"&amp;LN257&amp;"','lb_vec_"&amp;LN257&amp;"');"</f>
        <v>xlswrite('G:\Mi unidad\1. PROYECTOS TELLO 2022\SCM SPILL OVERS\outputs\pobreza\mujeres\1%\simulacion_2\output_tests.xlsx',lb_vec_150','lb_vec_150');</v>
      </c>
      <c r="LZ257">
        <v>150</v>
      </c>
      <c r="MA257" t="str">
        <f>"xlswrite('G:\Mi unidad\1. PROYECTOS TELLO 2022\SCM SPILL OVERS\outputs\pobreza\criminalidad\1%\simulacion_2\output_tests.xlsx',lb_vec_"&amp;LZ257&amp;"','lb_vec_"&amp;LZ257&amp;"');"</f>
        <v>xlswrite('G:\Mi unidad\1. PROYECTOS TELLO 2022\SCM SPILL OVERS\outputs\pobreza\criminalidad\1%\simulacion_2\output_tests.xlsx',lb_vec_150','lb_vec_150');</v>
      </c>
    </row>
    <row r="258" spans="64:339" x14ac:dyDescent="0.3">
      <c r="BL258">
        <v>150</v>
      </c>
      <c r="BM258" s="1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517</v>
      </c>
      <c r="CV258">
        <v>150</v>
      </c>
      <c r="CW258" t="s">
        <v>519</v>
      </c>
      <c r="DA258">
        <v>150</v>
      </c>
      <c r="DB258" t="s">
        <v>519</v>
      </c>
      <c r="DF258">
        <v>150</v>
      </c>
      <c r="DG258" t="s">
        <v>519</v>
      </c>
      <c r="EA258">
        <v>92</v>
      </c>
      <c r="EB258" s="3" t="str">
        <f>"%PROVINCIA "&amp;EA258</f>
        <v>%PROVINCIA 92</v>
      </c>
      <c r="HN258">
        <v>87</v>
      </c>
      <c r="HO258" t="s">
        <v>35</v>
      </c>
      <c r="HU258">
        <v>125</v>
      </c>
      <c r="HV258" t="s">
        <v>37</v>
      </c>
      <c r="IB258">
        <v>150</v>
      </c>
      <c r="IC258" t="str">
        <f>"xlswrite('G:\Mi unidad\1. PROYECTOS TELLO 2022\SCM SPILL OVERS\outputs\pobreza\bajo_niv_educ\1%\simulacion_2\output_tests.xlsx',ub_vec_"&amp;IB258&amp;"','ub_vec_"&amp;IB258&amp;"');"</f>
        <v>xlswrite('G:\Mi unidad\1. PROYECTOS TELLO 2022\SCM SPILL OVERS\outputs\pobreza\bajo_niv_educ\1%\simulacion_2\output_tests.xlsx',ub_vec_150','ub_vec_150');</v>
      </c>
      <c r="IP258">
        <v>150</v>
      </c>
      <c r="IQ258" t="str">
        <f>"xlswrite('G:\Mi unidad\1. PROYECTOS TELLO 2022\SCM SPILL OVERS\outputs\pobreza\bajo_ingreso\1%\simulacion_2\output_tests.xlsx',ub_vec_"&amp;IP258&amp;"','ub_vec_"&amp;IP258&amp;"');"</f>
        <v>xlswrite('G:\Mi unidad\1. PROYECTOS TELLO 2022\SCM SPILL OVERS\outputs\pobreza\bajo_ingreso\1%\simulacion_2\output_tests.xlsx',ub_vec_150','ub_vec_150');</v>
      </c>
      <c r="JB258">
        <v>150</v>
      </c>
      <c r="JC258" t="str">
        <f>"xlswrite('G:\Mi unidad\1. PROYECTOS TELLO 2022\SCM SPILL OVERS\outputs\pobreza\densidad\1%\simulacion_2\output_tests.xlsx',ub_vec_"&amp;JB258&amp;"','ub_vec_"&amp;JB258&amp;"');"</f>
        <v>xlswrite('G:\Mi unidad\1. PROYECTOS TELLO 2022\SCM SPILL OVERS\outputs\pobreza\densidad\1%\simulacion_2\output_tests.xlsx',ub_vec_150','ub_vec_150');</v>
      </c>
      <c r="JN258">
        <v>150</v>
      </c>
      <c r="JO258" t="str">
        <f>"xlswrite('G:\Mi unidad\1. PROYECTOS TELLO 2022\SCM SPILL OVERS\outputs\pobreza\densidad_g\1%\simulacion_2\output_tests.xlsx',ub_vec_"&amp;JN258&amp;"','ub_vec_"&amp;JN258&amp;"');"</f>
        <v>xlswrite('G:\Mi unidad\1. PROYECTOS TELLO 2022\SCM SPILL OVERS\outputs\pobreza\densidad_g\1%\simulacion_2\output_tests.xlsx',ub_vec_150','ub_vec_150');</v>
      </c>
      <c r="JZ258">
        <v>150</v>
      </c>
      <c r="KA258" t="str">
        <f>"xlswrite('G:\Mi unidad\1. PROYECTOS TELLO 2022\SCM SPILL OVERS\outputs\pobreza\distancia_centro_salud\1%\simulacion_2\output_tests.xlsx',ub_vec_"&amp;JZ258&amp;"','ub_vec_"&amp;JZ258&amp;"');"</f>
        <v>xlswrite('G:\Mi unidad\1. PROYECTOS TELLO 2022\SCM SPILL OVERS\outputs\pobreza\distancia_centro_salud\1%\simulacion_2\output_tests.xlsx',ub_vec_150','ub_vec_150');</v>
      </c>
      <c r="KM258">
        <v>150</v>
      </c>
      <c r="KN258" t="str">
        <f>"xlswrite('G:\Mi unidad\1. PROYECTOS TELLO 2022\SCM SPILL OVERS\outputs\pobreza\informalidad\1%\simulacion_2\output_tests.xlsx',ub_vec_"&amp;KM258&amp;"','ub_vec_"&amp;KM258&amp;"');"</f>
        <v>xlswrite('G:\Mi unidad\1. PROYECTOS TELLO 2022\SCM SPILL OVERS\outputs\pobreza\informalidad\1%\simulacion_2\output_tests.xlsx',ub_vec_150','ub_vec_150');</v>
      </c>
      <c r="KZ258">
        <v>150</v>
      </c>
      <c r="LA258" t="str">
        <f>"xlswrite('G:\Mi unidad\1. PROYECTOS TELLO 2022\SCM SPILL OVERS\outputs\pobreza\alimentos\1%\simulacion_2\output_tests.xlsx',ub_vec_"&amp;KZ258&amp;"','ub_vec_"&amp;KZ258&amp;"');"</f>
        <v>xlswrite('G:\Mi unidad\1. PROYECTOS TELLO 2022\SCM SPILL OVERS\outputs\pobreza\alimentos\1%\simulacion_2\output_tests.xlsx',ub_vec_150','ub_vec_150');</v>
      </c>
      <c r="LG258">
        <v>150</v>
      </c>
      <c r="LH258" t="str">
        <f>"xlswrite('G:\Mi unidad\1. PROYECTOS TELLO 2022\SCM SPILL OVERS\outputs\pobreza\jefe_hogar\1%\simulacion_2\output_tests.xlsx',ub_vec_"&amp;LG258&amp;"','ub_vec_"&amp;LG258&amp;"');"</f>
        <v>xlswrite('G:\Mi unidad\1. PROYECTOS TELLO 2022\SCM SPILL OVERS\outputs\pobreza\jefe_hogar\1%\simulacion_2\output_tests.xlsx',ub_vec_150','ub_vec_150');</v>
      </c>
      <c r="LN258">
        <v>150</v>
      </c>
      <c r="LO258" t="str">
        <f>"xlswrite('G:\Mi unidad\1. PROYECTOS TELLO 2022\SCM SPILL OVERS\outputs\pobreza\mujeres\1%\simulacion_2\output_tests.xlsx',ub_vec_"&amp;LN258&amp;"','ub_vec_"&amp;LN258&amp;"');"</f>
        <v>xlswrite('G:\Mi unidad\1. PROYECTOS TELLO 2022\SCM SPILL OVERS\outputs\pobreza\mujeres\1%\simulacion_2\output_tests.xlsx',ub_vec_150','ub_vec_150');</v>
      </c>
      <c r="LZ258">
        <v>150</v>
      </c>
      <c r="MA258" t="str">
        <f>"xlswrite('G:\Mi unidad\1. PROYECTOS TELLO 2022\SCM SPILL OVERS\outputs\pobreza\criminalidad\1%\simulacion_2\output_tests.xlsx',ub_vec_"&amp;LZ258&amp;"','ub_vec_"&amp;LZ258&amp;"');"</f>
        <v>xlswrite('G:\Mi unidad\1. PROYECTOS TELLO 2022\SCM SPILL OVERS\outputs\pobreza\criminalidad\1%\simulacion_2\output_tests.xlsx',ub_vec_150','ub_vec_150');</v>
      </c>
    </row>
    <row r="259" spans="64:339" x14ac:dyDescent="0.3">
      <c r="BL259">
        <v>150</v>
      </c>
      <c r="BM259" s="1" t="str">
        <f>"A_"&amp;BL257&amp;"(:,ind_"&amp;BL257&amp;" == 0) = [];"</f>
        <v>A_150(:,ind_150 == 0) = [];</v>
      </c>
      <c r="BR259">
        <v>150</v>
      </c>
      <c r="BS259" s="1" t="str">
        <f>"ind_"&amp;BR257&amp;" = xlsread('spillover_bajo_niv_educ_"&amp;BR257&amp;".xlsx')"</f>
        <v>ind_150 = xlsread('spillover_bajo_niv_educ_150.xlsx')</v>
      </c>
      <c r="BX259">
        <v>150</v>
      </c>
      <c r="BY259" s="1" t="str">
        <f>"ind_"&amp;BX257&amp;" = xlsread('spillover_bajo_ingreso_"&amp;BX257&amp;".xlsx')"</f>
        <v>ind_150 = xlsread('spillover_bajo_ingreso_150.xlsx')</v>
      </c>
      <c r="CD259">
        <v>150</v>
      </c>
      <c r="CE259" s="1" t="str">
        <f>"ind_"&amp;CD257&amp;" = xlsread('spillover_densidad_"&amp;CD257&amp;".xlsx')"</f>
        <v>ind_150 = xlsread('spillover_densidad_150.xlsx')</v>
      </c>
      <c r="CJ259">
        <v>150</v>
      </c>
      <c r="CK259" s="1" t="str">
        <f>"ind_"&amp;CJ257&amp;" = xlsread('spillover_tiempo_cs_"&amp;CJ257&amp;".xlsx')"</f>
        <v>ind_150 = xlsread('spillover_tiempo_cs_150.xlsx')</v>
      </c>
      <c r="CQ259">
        <v>150</v>
      </c>
      <c r="CR259" t="s">
        <v>518</v>
      </c>
      <c r="CV259">
        <v>150</v>
      </c>
      <c r="CW259" t="s">
        <v>520</v>
      </c>
      <c r="DA259">
        <v>150</v>
      </c>
      <c r="DB259" t="s">
        <v>521</v>
      </c>
      <c r="DF259">
        <v>150</v>
      </c>
      <c r="DG259" t="s">
        <v>522</v>
      </c>
      <c r="EA259">
        <v>92</v>
      </c>
      <c r="EB259" s="3" t="s">
        <v>17</v>
      </c>
      <c r="HN259">
        <v>87</v>
      </c>
      <c r="HO259" t="str">
        <f>"    [p_value_"&amp;HN259&amp; ",lb_"&amp;HN259&amp;",ub_"&amp;HN259&amp;"] = sp_andrews_te(Y_pre_"&amp;HN259&amp;",pobreza_"&amp;HN259&amp;"(:,T+s),A_"&amp;HN259&amp;",C,.05);"</f>
        <v xml:space="preserve">    [p_value_87,lb_87,ub_87] = sp_andrews_te(Y_pre_87,pobreza_87(:,T+s),A_87,C,.05);</v>
      </c>
      <c r="HU259">
        <v>125</v>
      </c>
      <c r="HV259" t="str">
        <f>"    spillover_test_"&amp;HU259&amp;"(s) = sp_andrews(Y_pre_"&amp;HU259&amp;",pobreza_"&amp;HU259&amp;"(:,T+s),A_"&amp;HU259&amp;",C,d,alpha_sig);"</f>
        <v xml:space="preserve">    spillover_test_125(s) = sp_andrews(Y_pre_125,pobreza_125(:,T+s),A_125,C,d,alpha_sig);</v>
      </c>
      <c r="IB259">
        <v>150</v>
      </c>
      <c r="IC259" t="str">
        <f>"xlswrite('G:\Mi unidad\1. PROYECTOS TELLO 2022\SCM SPILL OVERS\outputs\pobreza\bajo_niv_educ\1%\simulacion_2\output_tests.xlsx',p_value_vec_"&amp;IB259&amp;"','p_value_vec_"&amp;IB259&amp;"');"</f>
        <v>xlswrite('G:\Mi unidad\1. PROYECTOS TELLO 2022\SCM SPILL OVERS\outputs\pobreza\bajo_niv_educ\1%\simulacion_2\output_tests.xlsx',p_value_vec_150','p_value_vec_150');</v>
      </c>
      <c r="IP259">
        <v>150</v>
      </c>
      <c r="IQ259" t="str">
        <f>"xlswrite('G:\Mi unidad\1. PROYECTOS TELLO 2022\SCM SPILL OVERS\outputs\pobreza\bajo_ingreso\1%\simulacion_2\output_tests.xlsx',p_value_vec_"&amp;IP259&amp;"','p_value_vec_"&amp;IP259&amp;"');"</f>
        <v>xlswrite('G:\Mi unidad\1. PROYECTOS TELLO 2022\SCM SPILL OVERS\outputs\pobreza\bajo_ingreso\1%\simulacion_2\output_tests.xlsx',p_value_vec_150','p_value_vec_150');</v>
      </c>
      <c r="JB259">
        <v>150</v>
      </c>
      <c r="JC259" t="str">
        <f>"xlswrite('G:\Mi unidad\1. PROYECTOS TELLO 2022\SCM SPILL OVERS\outputs\pobreza\densidad\1%\simulacion_2\output_tests.xlsx',p_value_vec_"&amp;JB259&amp;"','p_value_vec_"&amp;JB259&amp;"');"</f>
        <v>xlswrite('G:\Mi unidad\1. PROYECTOS TELLO 2022\SCM SPILL OVERS\outputs\pobreza\densidad\1%\simulacion_2\output_tests.xlsx',p_value_vec_150','p_value_vec_150');</v>
      </c>
      <c r="JN259">
        <v>150</v>
      </c>
      <c r="JO259" t="str">
        <f>"xlswrite('G:\Mi unidad\1. PROYECTOS TELLO 2022\SCM SPILL OVERS\outputs\pobreza\densidad_g\1%\simulacion_2\output_tests.xlsx',p_value_vec_"&amp;JN259&amp;"','p_value_vec_"&amp;JN259&amp;"');"</f>
        <v>xlswrite('G:\Mi unidad\1. PROYECTOS TELLO 2022\SCM SPILL OVERS\outputs\pobreza\densidad_g\1%\simulacion_2\output_tests.xlsx',p_value_vec_150','p_value_vec_150');</v>
      </c>
      <c r="JZ259">
        <v>150</v>
      </c>
      <c r="KA259" t="str">
        <f>"xlswrite('G:\Mi unidad\1. PROYECTOS TELLO 2022\SCM SPILL OVERS\outputs\pobreza\distancia_centro_salud\1%\simulacion_2\output_tests.xlsx',p_value_vec_"&amp;JZ259&amp;"','p_value_vec_"&amp;JZ259&amp;"');"</f>
        <v>xlswrite('G:\Mi unidad\1. PROYECTOS TELLO 2022\SCM SPILL OVERS\outputs\pobreza\distancia_centro_salud\1%\simulacion_2\output_tests.xlsx',p_value_vec_150','p_value_vec_150');</v>
      </c>
      <c r="KM259">
        <v>150</v>
      </c>
      <c r="KN259" t="str">
        <f>"xlswrite('G:\Mi unidad\1. PROYECTOS TELLO 2022\SCM SPILL OVERS\outputs\pobreza\informalidad\1%\simulacion_2\output_tests.xlsx',p_value_vec_"&amp;KM259&amp;"','p_value_vec_"&amp;KM259&amp;"');"</f>
        <v>xlswrite('G:\Mi unidad\1. PROYECTOS TELLO 2022\SCM SPILL OVERS\outputs\pobreza\informalidad\1%\simulacion_2\output_tests.xlsx',p_value_vec_150','p_value_vec_150');</v>
      </c>
      <c r="KZ259">
        <v>150</v>
      </c>
      <c r="LA259" t="str">
        <f>"xlswrite('G:\Mi unidad\1. PROYECTOS TELLO 2022\SCM SPILL OVERS\outputs\pobreza\alimentos\1%\simulacion_2\output_tests.xlsx',p_value_vec_"&amp;KZ259&amp;"','p_value_vec_"&amp;KZ259&amp;"');"</f>
        <v>xlswrite('G:\Mi unidad\1. PROYECTOS TELLO 2022\SCM SPILL OVERS\outputs\pobreza\alimentos\1%\simulacion_2\output_tests.xlsx',p_value_vec_150','p_value_vec_150');</v>
      </c>
      <c r="LG259">
        <v>150</v>
      </c>
      <c r="LH259" t="str">
        <f>"xlswrite('G:\Mi unidad\1. PROYECTOS TELLO 2022\SCM SPILL OVERS\outputs\pobreza\jefe_hogar\1%\simulacion_2\output_tests.xlsx',p_value_vec_"&amp;LG259&amp;"','p_value_vec_"&amp;LG259&amp;"');"</f>
        <v>xlswrite('G:\Mi unidad\1. PROYECTOS TELLO 2022\SCM SPILL OVERS\outputs\pobreza\jefe_hogar\1%\simulacion_2\output_tests.xlsx',p_value_vec_150','p_value_vec_150');</v>
      </c>
      <c r="LN259">
        <v>150</v>
      </c>
      <c r="LO259" t="str">
        <f>"xlswrite('G:\Mi unidad\1. PROYECTOS TELLO 2022\SCM SPILL OVERS\outputs\pobreza\mujeres\1%\simulacion_2\output_tests.xlsx',p_value_vec_"&amp;LN259&amp;"','p_value_vec_"&amp;LN259&amp;"');"</f>
        <v>xlswrite('G:\Mi unidad\1. PROYECTOS TELLO 2022\SCM SPILL OVERS\outputs\pobreza\mujeres\1%\simulacion_2\output_tests.xlsx',p_value_vec_150','p_value_vec_150');</v>
      </c>
      <c r="LZ259">
        <v>150</v>
      </c>
      <c r="MA259" t="str">
        <f>"xlswrite('G:\Mi unidad\1. PROYECTOS TELLO 2022\SCM SPILL OVERS\outputs\pobreza\criminalidad\1%\simulacion_2\output_tests.xlsx',p_value_vec_"&amp;LZ259&amp;"','p_value_vec_"&amp;LZ259&amp;"');"</f>
        <v>xlswrite('G:\Mi unidad\1. PROYECTOS TELLO 2022\SCM SPILL OVERS\outputs\pobreza\criminalidad\1%\simulacion_2\output_tests.xlsx',p_value_vec_150','p_value_vec_150');</v>
      </c>
    </row>
    <row r="260" spans="64:339" x14ac:dyDescent="0.3">
      <c r="BL260">
        <v>150</v>
      </c>
      <c r="BR260">
        <v>150</v>
      </c>
      <c r="BS260" s="1" t="str">
        <f>"A_"&amp;BR257&amp;" = eye(N);"</f>
        <v>A_150 = eye(N);</v>
      </c>
      <c r="BX260">
        <v>150</v>
      </c>
      <c r="BY260" s="1" t="str">
        <f>"A_"&amp;BX257&amp;" = eye(N);"</f>
        <v>A_150 = eye(N);</v>
      </c>
      <c r="CD260">
        <v>150</v>
      </c>
      <c r="CE260" s="1" t="str">
        <f>"A_"&amp;CD257&amp;" = eye(N);"</f>
        <v>A_150 = eye(N);</v>
      </c>
      <c r="CJ260">
        <v>150</v>
      </c>
      <c r="CK260" s="1" t="str">
        <f>"A_"&amp;CJ257&amp;" = eye(N);"</f>
        <v>A_150 = eye(N);</v>
      </c>
      <c r="CQ260">
        <v>150</v>
      </c>
      <c r="CR260" t="s">
        <v>519</v>
      </c>
      <c r="CV260">
        <v>150</v>
      </c>
      <c r="CW260" t="s">
        <v>523</v>
      </c>
      <c r="DA260">
        <v>150</v>
      </c>
      <c r="DB260" t="s">
        <v>523</v>
      </c>
      <c r="DF260">
        <v>150</v>
      </c>
      <c r="DG260" t="s">
        <v>523</v>
      </c>
      <c r="EA260">
        <v>92</v>
      </c>
      <c r="EB260" s="1" t="str">
        <f>"Y_Ts_"&amp;EA260&amp;" = Y_"&amp;EA260&amp;"(:,T+s);"</f>
        <v>Y_Ts_92 = Y_92(:,T+s);</v>
      </c>
      <c r="HN260">
        <v>87</v>
      </c>
      <c r="HO260" t="str">
        <f>"    p_value_vec_"&amp;HN260&amp;"(s) = p_value_"&amp;HN260&amp;";"</f>
        <v xml:space="preserve">    p_value_vec_87(s) = p_value_87;</v>
      </c>
      <c r="HU260">
        <v>125</v>
      </c>
      <c r="HV260" t="s">
        <v>18</v>
      </c>
      <c r="IB260">
        <v>150</v>
      </c>
      <c r="IC260" t="str">
        <f>"xlswrite('G:\Mi unidad\1. PROYECTOS TELLO 2022\SCM SPILL OVERS\outputs\pobreza\bajo_niv_educ\1%\simulacion_2\output_tests.xlsx',alpha1_hat_vec_"&amp;IB260&amp;"','alpha1_hat_vec_"&amp;IB260&amp;"');"</f>
        <v>xlswrite('G:\Mi unidad\1. PROYECTOS TELLO 2022\SCM SPILL OVERS\outputs\pobreza\bajo_niv_educ\1%\simulacion_2\output_tests.xlsx',alpha1_hat_vec_150','alpha1_hat_vec_150');</v>
      </c>
      <c r="IP260">
        <v>150</v>
      </c>
      <c r="IQ260" t="str">
        <f>"xlswrite('G:\Mi unidad\1. PROYECTOS TELLO 2022\SCM SPILL OVERS\outputs\pobreza\bajo_ingreso\1%\simulacion_2\output_tests.xlsx',alpha1_hat_vec_"&amp;IP260&amp;"','alpha1_hat_vec_"&amp;IP260&amp;"');"</f>
        <v>xlswrite('G:\Mi unidad\1. PROYECTOS TELLO 2022\SCM SPILL OVERS\outputs\pobreza\bajo_ingreso\1%\simulacion_2\output_tests.xlsx',alpha1_hat_vec_150','alpha1_hat_vec_150');</v>
      </c>
      <c r="JB260">
        <v>150</v>
      </c>
      <c r="JC260" t="str">
        <f>"xlswrite('G:\Mi unidad\1. PROYECTOS TELLO 2022\SCM SPILL OVERS\outputs\pobreza\densidad\1%\simulacion_2\output_tests.xlsx',alpha1_hat_vec_"&amp;JB260&amp;"','alpha1_hat_vec_"&amp;JB260&amp;"');"</f>
        <v>xlswrite('G:\Mi unidad\1. PROYECTOS TELLO 2022\SCM SPILL OVERS\outputs\pobreza\densidad\1%\simulacion_2\output_tests.xlsx',alpha1_hat_vec_150','alpha1_hat_vec_150');</v>
      </c>
      <c r="JN260">
        <v>150</v>
      </c>
      <c r="JO260" t="str">
        <f>"xlswrite('G:\Mi unidad\1. PROYECTOS TELLO 2022\SCM SPILL OVERS\outputs\pobreza\densidad_g\1%\simulacion_2\output_tests.xlsx',alpha1_hat_vec_"&amp;JN260&amp;"','alpha1_hat_vec_"&amp;JN260&amp;"');"</f>
        <v>xlswrite('G:\Mi unidad\1. PROYECTOS TELLO 2022\SCM SPILL OVERS\outputs\pobreza\densidad_g\1%\simulacion_2\output_tests.xlsx',alpha1_hat_vec_150','alpha1_hat_vec_150');</v>
      </c>
      <c r="JZ260">
        <v>150</v>
      </c>
      <c r="KA260" t="str">
        <f>"xlswrite('G:\Mi unidad\1. PROYECTOS TELLO 2022\SCM SPILL OVERS\outputs\pobreza\distancia_centro_salud\1%\simulacion_2\output_tests.xlsx',alpha1_hat_vec_"&amp;JZ260&amp;"','alpha1_hat_vec_"&amp;JZ260&amp;"');"</f>
        <v>xlswrite('G:\Mi unidad\1. PROYECTOS TELLO 2022\SCM SPILL OVERS\outputs\pobreza\distancia_centro_salud\1%\simulacion_2\output_tests.xlsx',alpha1_hat_vec_150','alpha1_hat_vec_150');</v>
      </c>
      <c r="KM260">
        <v>150</v>
      </c>
      <c r="KN260" t="str">
        <f>"xlswrite('G:\Mi unidad\1. PROYECTOS TELLO 2022\SCM SPILL OVERS\outputs\pobreza\informalidad\1%\simulacion_2\output_tests.xlsx',alpha1_hat_vec_"&amp;KM260&amp;"','alpha1_hat_vec_"&amp;KM260&amp;"');"</f>
        <v>xlswrite('G:\Mi unidad\1. PROYECTOS TELLO 2022\SCM SPILL OVERS\outputs\pobreza\informalidad\1%\simulacion_2\output_tests.xlsx',alpha1_hat_vec_150','alpha1_hat_vec_150');</v>
      </c>
      <c r="KZ260">
        <v>150</v>
      </c>
      <c r="LA260" t="str">
        <f>"xlswrite('G:\Mi unidad\1. PROYECTOS TELLO 2022\SCM SPILL OVERS\outputs\pobreza\alimentos\1%\simulacion_2\output_tests.xlsx',alpha1_hat_vec_"&amp;KZ260&amp;"','alpha1_hat_vec_"&amp;KZ260&amp;"');"</f>
        <v>xlswrite('G:\Mi unidad\1. PROYECTOS TELLO 2022\SCM SPILL OVERS\outputs\pobreza\alimentos\1%\simulacion_2\output_tests.xlsx',alpha1_hat_vec_150','alpha1_hat_vec_150');</v>
      </c>
      <c r="LG260">
        <v>150</v>
      </c>
      <c r="LH260" t="str">
        <f>"xlswrite('G:\Mi unidad\1. PROYECTOS TELLO 2022\SCM SPILL OVERS\outputs\pobreza\jefe_hogar\1%\simulacion_2\output_tests.xlsx',alpha1_hat_vec_"&amp;LG260&amp;"','alpha1_hat_vec_"&amp;LG260&amp;"');"</f>
        <v>xlswrite('G:\Mi unidad\1. PROYECTOS TELLO 2022\SCM SPILL OVERS\outputs\pobreza\jefe_hogar\1%\simulacion_2\output_tests.xlsx',alpha1_hat_vec_150','alpha1_hat_vec_150');</v>
      </c>
      <c r="LN260">
        <v>150</v>
      </c>
      <c r="LO260" t="str">
        <f>"xlswrite('G:\Mi unidad\1. PROYECTOS TELLO 2022\SCM SPILL OVERS\outputs\pobreza\mujeres\1%\simulacion_2\output_tests.xlsx',alpha1_hat_vec_"&amp;LN260&amp;"','alpha1_hat_vec_"&amp;LN260&amp;"');"</f>
        <v>xlswrite('G:\Mi unidad\1. PROYECTOS TELLO 2022\SCM SPILL OVERS\outputs\pobreza\mujeres\1%\simulacion_2\output_tests.xlsx',alpha1_hat_vec_150','alpha1_hat_vec_150');</v>
      </c>
      <c r="LZ260">
        <v>150</v>
      </c>
      <c r="MA260" t="str">
        <f>"xlswrite('G:\Mi unidad\1. PROYECTOS TELLO 2022\SCM SPILL OVERS\outputs\pobreza\criminalidad\1%\simulacion_2\output_tests.xlsx',alpha1_hat_vec_"&amp;LZ260&amp;"','alpha1_hat_vec_"&amp;LZ260&amp;"');"</f>
        <v>xlswrite('G:\Mi unidad\1. PROYECTOS TELLO 2022\SCM SPILL OVERS\outputs\pobreza\criminalidad\1%\simulacion_2\output_tests.xlsx',alpha1_hat_vec_150','alpha1_hat_vec_150');</v>
      </c>
    </row>
    <row r="261" spans="64:339" x14ac:dyDescent="0.3">
      <c r="BL261">
        <v>150</v>
      </c>
      <c r="BR261">
        <v>150</v>
      </c>
      <c r="BS261" s="1" t="str">
        <f>"A_"&amp;BR257&amp;"(:,ind_"&amp;BR257&amp;" == 0) = [];"</f>
        <v>A_150(:,ind_150 == 0) = [];</v>
      </c>
      <c r="BX261">
        <v>150</v>
      </c>
      <c r="BY261" s="1" t="str">
        <f>"A_"&amp;BX257&amp;"(:,ind_"&amp;BX257&amp;" == 0) = [];"</f>
        <v>A_150(:,ind_150 == 0) = [];</v>
      </c>
      <c r="CD261">
        <v>150</v>
      </c>
      <c r="CE261" s="1" t="str">
        <f>"A_"&amp;CD257&amp;"(:,ind_"&amp;CD257&amp;" == 0) = [];"</f>
        <v>A_150(:,ind_150 == 0) = [];</v>
      </c>
      <c r="CJ261">
        <v>150</v>
      </c>
      <c r="CK261" s="1" t="str">
        <f>"A_"&amp;CJ257&amp;"(:,ind_"&amp;CJ257&amp;" == 0) = [];"</f>
        <v>A_150(:,ind_150 == 0) = [];</v>
      </c>
      <c r="CQ261">
        <v>150</v>
      </c>
      <c r="CR261" t="s">
        <v>524</v>
      </c>
      <c r="CV261">
        <v>150</v>
      </c>
      <c r="CW261" t="s">
        <v>525</v>
      </c>
      <c r="DA261">
        <v>150</v>
      </c>
      <c r="DB261" t="s">
        <v>525</v>
      </c>
      <c r="DF261">
        <v>150</v>
      </c>
      <c r="DG261" t="s">
        <v>525</v>
      </c>
      <c r="EA261">
        <v>92</v>
      </c>
      <c r="EB261" s="1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HN261">
        <v>87</v>
      </c>
      <c r="HO261" t="str">
        <f>"    lb_vec_"&amp;HN261&amp;"(s) = lb_"&amp;HN261&amp;";"</f>
        <v xml:space="preserve">    lb_vec_87(s) = lb_87;</v>
      </c>
      <c r="HU261">
        <v>129</v>
      </c>
      <c r="HV261" t="str">
        <f>"spillover_test_"&amp;HU261&amp;" = zeros(1,S);"</f>
        <v>spillover_test_129 = zeros(1,S);</v>
      </c>
      <c r="IB261">
        <v>150</v>
      </c>
      <c r="IC261" t="str">
        <f>"xlswrite('G:\Mi unidad\1. PROYECTOS TELLO 2022\SCM SPILL OVERS\outputs\pobreza\bajo_niv_educ\1%\simulacion_2\output_tests.xlsx',spillover_test_"&amp;IB261&amp;"','sp_test_"&amp;IB261&amp;"');"</f>
        <v>xlswrite('G:\Mi unidad\1. PROYECTOS TELLO 2022\SCM SPILL OVERS\outputs\pobreza\bajo_niv_educ\1%\simulacion_2\output_tests.xlsx',spillover_test_150','sp_test_150');</v>
      </c>
      <c r="IP261">
        <v>150</v>
      </c>
      <c r="IQ261" t="str">
        <f>"xlswrite('G:\Mi unidad\1. PROYECTOS TELLO 2022\SCM SPILL OVERS\outputs\pobreza\bajo_ingreso\1%\simulacion_2\output_tests.xlsx',spillover_test_"&amp;IP261&amp;"','sp_test_"&amp;IP261&amp;"');"</f>
        <v>xlswrite('G:\Mi unidad\1. PROYECTOS TELLO 2022\SCM SPILL OVERS\outputs\pobreza\bajo_ingreso\1%\simulacion_2\output_tests.xlsx',spillover_test_150','sp_test_150');</v>
      </c>
      <c r="JB261">
        <v>150</v>
      </c>
      <c r="JC261" t="str">
        <f>"xlswrite('G:\Mi unidad\1. PROYECTOS TELLO 2022\SCM SPILL OVERS\outputs\pobreza\densidad\1%\simulacion_2\output_tests.xlsx',spillover_test_"&amp;JB261&amp;"','sp_test_"&amp;JB261&amp;"');"</f>
        <v>xlswrite('G:\Mi unidad\1. PROYECTOS TELLO 2022\SCM SPILL OVERS\outputs\pobreza\densidad\1%\simulacion_2\output_tests.xlsx',spillover_test_150','sp_test_150');</v>
      </c>
      <c r="JN261">
        <v>150</v>
      </c>
      <c r="JO261" t="str">
        <f>"xlswrite('G:\Mi unidad\1. PROYECTOS TELLO 2022\SCM SPILL OVERS\outputs\pobreza\densidad_g\1%\simulacion_2\output_tests.xlsx',spillover_test_"&amp;JN261&amp;"','sp_test_"&amp;JN261&amp;"');"</f>
        <v>xlswrite('G:\Mi unidad\1. PROYECTOS TELLO 2022\SCM SPILL OVERS\outputs\pobreza\densidad_g\1%\simulacion_2\output_tests.xlsx',spillover_test_150','sp_test_150');</v>
      </c>
      <c r="JZ261">
        <v>150</v>
      </c>
      <c r="KA261" t="str">
        <f>"xlswrite('G:\Mi unidad\1. PROYECTOS TELLO 2022\SCM SPILL OVERS\outputs\pobreza\distancia_centro_salud\1%\simulacion_2\output_tests.xlsx',spillover_test_"&amp;JZ261&amp;"','sp_test_"&amp;JZ261&amp;"');"</f>
        <v>xlswrite('G:\Mi unidad\1. PROYECTOS TELLO 2022\SCM SPILL OVERS\outputs\pobreza\distancia_centro_salud\1%\simulacion_2\output_tests.xlsx',spillover_test_150','sp_test_150');</v>
      </c>
      <c r="KM261">
        <v>150</v>
      </c>
      <c r="KN261" t="str">
        <f>"xlswrite('G:\Mi unidad\1. PROYECTOS TELLO 2022\SCM SPILL OVERS\outputs\pobreza\informalidad\1%\simulacion_2\output_tests.xlsx',spillover_test_"&amp;KM261&amp;"','sp_test_"&amp;KM261&amp;"');"</f>
        <v>xlswrite('G:\Mi unidad\1. PROYECTOS TELLO 2022\SCM SPILL OVERS\outputs\pobreza\informalidad\1%\simulacion_2\output_tests.xlsx',spillover_test_150','sp_test_150');</v>
      </c>
      <c r="KZ261">
        <v>150</v>
      </c>
      <c r="LA261" t="str">
        <f>"xlswrite('G:\Mi unidad\1. PROYECTOS TELLO 2022\SCM SPILL OVERS\outputs\pobreza\alimentos\1%\simulacion_2\output_tests.xlsx',spillover_test_"&amp;KZ261&amp;"','sp_test_"&amp;KZ261&amp;"');"</f>
        <v>xlswrite('G:\Mi unidad\1. PROYECTOS TELLO 2022\SCM SPILL OVERS\outputs\pobreza\alimentos\1%\simulacion_2\output_tests.xlsx',spillover_test_150','sp_test_150');</v>
      </c>
      <c r="LG261">
        <v>150</v>
      </c>
      <c r="LH261" t="str">
        <f>"xlswrite('G:\Mi unidad\1. PROYECTOS TELLO 2022\SCM SPILL OVERS\outputs\pobreza\jefe_hogar\1%\simulacion_2\output_tests.xlsx',spillover_test_"&amp;LG261&amp;"','sp_test_"&amp;LG261&amp;"');"</f>
        <v>xlswrite('G:\Mi unidad\1. PROYECTOS TELLO 2022\SCM SPILL OVERS\outputs\pobreza\jefe_hogar\1%\simulacion_2\output_tests.xlsx',spillover_test_150','sp_test_150');</v>
      </c>
      <c r="LN261">
        <v>150</v>
      </c>
      <c r="LO261" t="str">
        <f>"xlswrite('G:\Mi unidad\1. PROYECTOS TELLO 2022\SCM SPILL OVERS\outputs\pobreza\mujeres\1%\simulacion_2\output_tests.xlsx',spillover_test_"&amp;LN261&amp;"','sp_test_"&amp;LN261&amp;"');"</f>
        <v>xlswrite('G:\Mi unidad\1. PROYECTOS TELLO 2022\SCM SPILL OVERS\outputs\pobreza\mujeres\1%\simulacion_2\output_tests.xlsx',spillover_test_150','sp_test_150');</v>
      </c>
      <c r="LZ261">
        <v>150</v>
      </c>
      <c r="MA261" t="str">
        <f>"xlswrite('G:\Mi unidad\1. PROYECTOS TELLO 2022\SCM SPILL OVERS\outputs\pobreza\criminalidad\1%\simulacion_2\output_tests.xlsx',spillover_test_"&amp;LZ261&amp;"','sp_test_"&amp;LZ261&amp;"');"</f>
        <v>xlswrite('G:\Mi unidad\1. PROYECTOS TELLO 2022\SCM SPILL OVERS\outputs\pobreza\criminalidad\1%\simulacion_2\output_tests.xlsx',spillover_test_150','sp_test_150');</v>
      </c>
    </row>
    <row r="262" spans="64:339" x14ac:dyDescent="0.3">
      <c r="BL262">
        <v>152</v>
      </c>
      <c r="BM262" s="1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523</v>
      </c>
      <c r="CV262">
        <v>152</v>
      </c>
      <c r="CW262" t="s">
        <v>526</v>
      </c>
      <c r="DA262">
        <v>152</v>
      </c>
      <c r="DB262" t="s">
        <v>526</v>
      </c>
      <c r="DF262">
        <v>152</v>
      </c>
      <c r="DG262" t="s">
        <v>526</v>
      </c>
      <c r="EA262">
        <v>92</v>
      </c>
      <c r="EB262" s="1" t="str">
        <f>"alpha_hat_"&amp;EA262&amp;" = A_"&amp;EA262&amp;"*gamma_hat_"&amp;EA262&amp;";"</f>
        <v>alpha_hat_92 = A_92*gamma_hat_92;</v>
      </c>
      <c r="HN262">
        <v>87</v>
      </c>
      <c r="HO262" t="str">
        <f>"    ub_vec_"&amp;HN262&amp;"(s) = ub_"&amp;HN261&amp;";"</f>
        <v xml:space="preserve">    ub_vec_87(s) = ub_87;</v>
      </c>
      <c r="HU262">
        <v>129</v>
      </c>
      <c r="HV262" t="s">
        <v>35</v>
      </c>
      <c r="IB262">
        <v>152</v>
      </c>
      <c r="IC262" t="str">
        <f>"xlswrite('G:\Mi unidad\1. PROYECTOS TELLO 2022\SCM SPILL OVERS\outputs\pobreza\bajo_niv_educ\1%\simulacion_2\output_tests.xlsx',lb_vec_"&amp;IB262&amp;"','lb_vec_"&amp;IB262&amp;"');"</f>
        <v>xlswrite('G:\Mi unidad\1. PROYECTOS TELLO 2022\SCM SPILL OVERS\outputs\pobreza\bajo_niv_educ\1%\simulacion_2\output_tests.xlsx',lb_vec_152','lb_vec_152');</v>
      </c>
      <c r="IP262">
        <v>152</v>
      </c>
      <c r="IQ262" t="str">
        <f>"xlswrite('G:\Mi unidad\1. PROYECTOS TELLO 2022\SCM SPILL OVERS\outputs\pobreza\bajo_ingreso\1%\simulacion_2\output_tests.xlsx',lb_vec_"&amp;IP262&amp;"','lb_vec_"&amp;IP262&amp;"');"</f>
        <v>xlswrite('G:\Mi unidad\1. PROYECTOS TELLO 2022\SCM SPILL OVERS\outputs\pobreza\bajo_ingreso\1%\simulacion_2\output_tests.xlsx',lb_vec_152','lb_vec_152');</v>
      </c>
      <c r="JB262">
        <v>152</v>
      </c>
      <c r="JC262" t="str">
        <f>"xlswrite('G:\Mi unidad\1. PROYECTOS TELLO 2022\SCM SPILL OVERS\outputs\pobreza\densidad\1%\simulacion_2\output_tests.xlsx',lb_vec_"&amp;JB262&amp;"','lb_vec_"&amp;JB262&amp;"');"</f>
        <v>xlswrite('G:\Mi unidad\1. PROYECTOS TELLO 2022\SCM SPILL OVERS\outputs\pobreza\densidad\1%\simulacion_2\output_tests.xlsx',lb_vec_152','lb_vec_152');</v>
      </c>
      <c r="JN262">
        <v>152</v>
      </c>
      <c r="JO262" t="str">
        <f>"xlswrite('G:\Mi unidad\1. PROYECTOS TELLO 2022\SCM SPILL OVERS\outputs\pobreza\densidad_g\1%\simulacion_2\output_tests.xlsx',lb_vec_"&amp;JN262&amp;"','lb_vec_"&amp;JN262&amp;"');"</f>
        <v>xlswrite('G:\Mi unidad\1. PROYECTOS TELLO 2022\SCM SPILL OVERS\outputs\pobreza\densidad_g\1%\simulacion_2\output_tests.xlsx',lb_vec_152','lb_vec_152');</v>
      </c>
      <c r="JZ262">
        <v>152</v>
      </c>
      <c r="KA262" t="str">
        <f>"xlswrite('G:\Mi unidad\1. PROYECTOS TELLO 2022\SCM SPILL OVERS\outputs\pobreza\distancia_centro_salud\1%\simulacion_2\output_tests.xlsx',lb_vec_"&amp;JZ262&amp;"','lb_vec_"&amp;JZ262&amp;"');"</f>
        <v>xlswrite('G:\Mi unidad\1. PROYECTOS TELLO 2022\SCM SPILL OVERS\outputs\pobreza\distancia_centro_salud\1%\simulacion_2\output_tests.xlsx',lb_vec_152','lb_vec_152');</v>
      </c>
      <c r="KM262">
        <v>152</v>
      </c>
      <c r="KN262" t="str">
        <f>"xlswrite('G:\Mi unidad\1. PROYECTOS TELLO 2022\SCM SPILL OVERS\outputs\pobreza\informalidad\1%\simulacion_2\output_tests.xlsx',lb_vec_"&amp;KM262&amp;"','lb_vec_"&amp;KM262&amp;"');"</f>
        <v>xlswrite('G:\Mi unidad\1. PROYECTOS TELLO 2022\SCM SPILL OVERS\outputs\pobreza\informalidad\1%\simulacion_2\output_tests.xlsx',lb_vec_152','lb_vec_152');</v>
      </c>
      <c r="KZ262">
        <v>152</v>
      </c>
      <c r="LA262" t="str">
        <f>"xlswrite('G:\Mi unidad\1. PROYECTOS TELLO 2022\SCM SPILL OVERS\outputs\pobreza\alimentos\1%\simulacion_2\output_tests.xlsx',lb_vec_"&amp;KZ262&amp;"','lb_vec_"&amp;KZ262&amp;"');"</f>
        <v>xlswrite('G:\Mi unidad\1. PROYECTOS TELLO 2022\SCM SPILL OVERS\outputs\pobreza\alimentos\1%\simulacion_2\output_tests.xlsx',lb_vec_152','lb_vec_152');</v>
      </c>
      <c r="LG262">
        <v>152</v>
      </c>
      <c r="LH262" t="str">
        <f>"xlswrite('G:\Mi unidad\1. PROYECTOS TELLO 2022\SCM SPILL OVERS\outputs\pobreza\jefe_hogar\1%\simulacion_2\output_tests.xlsx',lb_vec_"&amp;LG262&amp;"','lb_vec_"&amp;LG262&amp;"');"</f>
        <v>xlswrite('G:\Mi unidad\1. PROYECTOS TELLO 2022\SCM SPILL OVERS\outputs\pobreza\jefe_hogar\1%\simulacion_2\output_tests.xlsx',lb_vec_152','lb_vec_152');</v>
      </c>
      <c r="LN262">
        <v>152</v>
      </c>
      <c r="LO262" t="str">
        <f>"xlswrite('G:\Mi unidad\1. PROYECTOS TELLO 2022\SCM SPILL OVERS\outputs\pobreza\mujeres\1%\simulacion_2\output_tests.xlsx',lb_vec_"&amp;LN262&amp;"','lb_vec_"&amp;LN262&amp;"');"</f>
        <v>xlswrite('G:\Mi unidad\1. PROYECTOS TELLO 2022\SCM SPILL OVERS\outputs\pobreza\mujeres\1%\simulacion_2\output_tests.xlsx',lb_vec_152','lb_vec_152');</v>
      </c>
      <c r="LZ262">
        <v>152</v>
      </c>
      <c r="MA262" t="str">
        <f>"xlswrite('G:\Mi unidad\1. PROYECTOS TELLO 2022\SCM SPILL OVERS\outputs\pobreza\criminalidad\1%\simulacion_2\output_tests.xlsx',lb_vec_"&amp;LZ262&amp;"','lb_vec_"&amp;LZ262&amp;"');"</f>
        <v>xlswrite('G:\Mi unidad\1. PROYECTOS TELLO 2022\SCM SPILL OVERS\outputs\pobreza\criminalidad\1%\simulacion_2\output_tests.xlsx',lb_vec_152','lb_vec_152');</v>
      </c>
    </row>
    <row r="263" spans="64:339" x14ac:dyDescent="0.3">
      <c r="BL263">
        <v>152</v>
      </c>
      <c r="BM263" s="1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525</v>
      </c>
      <c r="CV263">
        <v>152</v>
      </c>
      <c r="CW263" t="s">
        <v>527</v>
      </c>
      <c r="DA263">
        <v>152</v>
      </c>
      <c r="DB263" t="s">
        <v>527</v>
      </c>
      <c r="DF263">
        <v>152</v>
      </c>
      <c r="DG263" t="s">
        <v>527</v>
      </c>
      <c r="EA263">
        <v>92</v>
      </c>
      <c r="EB263" s="1" t="str">
        <f>"alpha1_hat_vec_"&amp;EA263&amp;"(s) = alpha_hat_"&amp;EA263&amp;"(1);"</f>
        <v>alpha1_hat_vec_92(s) = alpha_hat_92(1);</v>
      </c>
      <c r="HN263">
        <v>87</v>
      </c>
      <c r="HO263" t="s">
        <v>18</v>
      </c>
      <c r="HU263">
        <v>129</v>
      </c>
      <c r="HV263" t="s">
        <v>36</v>
      </c>
      <c r="IB263">
        <v>152</v>
      </c>
      <c r="IC263" t="str">
        <f>"xlswrite('G:\Mi unidad\1. PROYECTOS TELLO 2022\SCM SPILL OVERS\outputs\pobreza\bajo_niv_educ\1%\simulacion_2\output_tests.xlsx',ub_vec_"&amp;IB263&amp;"','ub_vec_"&amp;IB263&amp;"');"</f>
        <v>xlswrite('G:\Mi unidad\1. PROYECTOS TELLO 2022\SCM SPILL OVERS\outputs\pobreza\bajo_niv_educ\1%\simulacion_2\output_tests.xlsx',ub_vec_152','ub_vec_152');</v>
      </c>
      <c r="IP263">
        <v>152</v>
      </c>
      <c r="IQ263" t="str">
        <f>"xlswrite('G:\Mi unidad\1. PROYECTOS TELLO 2022\SCM SPILL OVERS\outputs\pobreza\bajo_ingreso\1%\simulacion_2\output_tests.xlsx',ub_vec_"&amp;IP263&amp;"','ub_vec_"&amp;IP263&amp;"');"</f>
        <v>xlswrite('G:\Mi unidad\1. PROYECTOS TELLO 2022\SCM SPILL OVERS\outputs\pobreza\bajo_ingreso\1%\simulacion_2\output_tests.xlsx',ub_vec_152','ub_vec_152');</v>
      </c>
      <c r="JB263">
        <v>152</v>
      </c>
      <c r="JC263" t="str">
        <f>"xlswrite('G:\Mi unidad\1. PROYECTOS TELLO 2022\SCM SPILL OVERS\outputs\pobreza\densidad\1%\simulacion_2\output_tests.xlsx',ub_vec_"&amp;JB263&amp;"','ub_vec_"&amp;JB263&amp;"');"</f>
        <v>xlswrite('G:\Mi unidad\1. PROYECTOS TELLO 2022\SCM SPILL OVERS\outputs\pobreza\densidad\1%\simulacion_2\output_tests.xlsx',ub_vec_152','ub_vec_152');</v>
      </c>
      <c r="JN263">
        <v>152</v>
      </c>
      <c r="JO263" t="str">
        <f>"xlswrite('G:\Mi unidad\1. PROYECTOS TELLO 2022\SCM SPILL OVERS\outputs\pobreza\densidad_g\1%\simulacion_2\output_tests.xlsx',ub_vec_"&amp;JN263&amp;"','ub_vec_"&amp;JN263&amp;"');"</f>
        <v>xlswrite('G:\Mi unidad\1. PROYECTOS TELLO 2022\SCM SPILL OVERS\outputs\pobreza\densidad_g\1%\simulacion_2\output_tests.xlsx',ub_vec_152','ub_vec_152');</v>
      </c>
      <c r="JZ263">
        <v>152</v>
      </c>
      <c r="KA263" t="str">
        <f>"xlswrite('G:\Mi unidad\1. PROYECTOS TELLO 2022\SCM SPILL OVERS\outputs\pobreza\distancia_centro_salud\1%\simulacion_2\output_tests.xlsx',ub_vec_"&amp;JZ263&amp;"','ub_vec_"&amp;JZ263&amp;"');"</f>
        <v>xlswrite('G:\Mi unidad\1. PROYECTOS TELLO 2022\SCM SPILL OVERS\outputs\pobreza\distancia_centro_salud\1%\simulacion_2\output_tests.xlsx',ub_vec_152','ub_vec_152');</v>
      </c>
      <c r="KM263">
        <v>152</v>
      </c>
      <c r="KN263" t="str">
        <f>"xlswrite('G:\Mi unidad\1. PROYECTOS TELLO 2022\SCM SPILL OVERS\outputs\pobreza\informalidad\1%\simulacion_2\output_tests.xlsx',ub_vec_"&amp;KM263&amp;"','ub_vec_"&amp;KM263&amp;"');"</f>
        <v>xlswrite('G:\Mi unidad\1. PROYECTOS TELLO 2022\SCM SPILL OVERS\outputs\pobreza\informalidad\1%\simulacion_2\output_tests.xlsx',ub_vec_152','ub_vec_152');</v>
      </c>
      <c r="KZ263">
        <v>152</v>
      </c>
      <c r="LA263" t="str">
        <f>"xlswrite('G:\Mi unidad\1. PROYECTOS TELLO 2022\SCM SPILL OVERS\outputs\pobreza\alimentos\1%\simulacion_2\output_tests.xlsx',ub_vec_"&amp;KZ263&amp;"','ub_vec_"&amp;KZ263&amp;"');"</f>
        <v>xlswrite('G:\Mi unidad\1. PROYECTOS TELLO 2022\SCM SPILL OVERS\outputs\pobreza\alimentos\1%\simulacion_2\output_tests.xlsx',ub_vec_152','ub_vec_152');</v>
      </c>
      <c r="LG263">
        <v>152</v>
      </c>
      <c r="LH263" t="str">
        <f>"xlswrite('G:\Mi unidad\1. PROYECTOS TELLO 2022\SCM SPILL OVERS\outputs\pobreza\jefe_hogar\1%\simulacion_2\output_tests.xlsx',ub_vec_"&amp;LG263&amp;"','ub_vec_"&amp;LG263&amp;"');"</f>
        <v>xlswrite('G:\Mi unidad\1. PROYECTOS TELLO 2022\SCM SPILL OVERS\outputs\pobreza\jefe_hogar\1%\simulacion_2\output_tests.xlsx',ub_vec_152','ub_vec_152');</v>
      </c>
      <c r="LN263">
        <v>152</v>
      </c>
      <c r="LO263" t="str">
        <f>"xlswrite('G:\Mi unidad\1. PROYECTOS TELLO 2022\SCM SPILL OVERS\outputs\pobreza\mujeres\1%\simulacion_2\output_tests.xlsx',ub_vec_"&amp;LN263&amp;"','ub_vec_"&amp;LN263&amp;"');"</f>
        <v>xlswrite('G:\Mi unidad\1. PROYECTOS TELLO 2022\SCM SPILL OVERS\outputs\pobreza\mujeres\1%\simulacion_2\output_tests.xlsx',ub_vec_152','ub_vec_152');</v>
      </c>
      <c r="LZ263">
        <v>152</v>
      </c>
      <c r="MA263" t="str">
        <f>"xlswrite('G:\Mi unidad\1. PROYECTOS TELLO 2022\SCM SPILL OVERS\outputs\pobreza\criminalidad\1%\simulacion_2\output_tests.xlsx',ub_vec_"&amp;LZ263&amp;"','ub_vec_"&amp;LZ263&amp;"');"</f>
        <v>xlswrite('G:\Mi unidad\1. PROYECTOS TELLO 2022\SCM SPILL OVERS\outputs\pobreza\criminalidad\1%\simulacion_2\output_tests.xlsx',ub_vec_152','ub_vec_152');</v>
      </c>
    </row>
    <row r="264" spans="64:339" x14ac:dyDescent="0.3">
      <c r="BL264">
        <v>152</v>
      </c>
      <c r="BM264" s="1" t="str">
        <f>"A_"&amp;BL262&amp;"(:,ind_"&amp;BL262&amp;" == 0) = [];"</f>
        <v>A_152(:,ind_152 == 0) = [];</v>
      </c>
      <c r="BR264">
        <v>152</v>
      </c>
      <c r="BS264" s="1" t="str">
        <f>"ind_"&amp;BR262&amp;" = xlsread('spillover_bajo_niv_educ_"&amp;BR262&amp;".xlsx')"</f>
        <v>ind_152 = xlsread('spillover_bajo_niv_educ_152.xlsx')</v>
      </c>
      <c r="BX264">
        <v>152</v>
      </c>
      <c r="BY264" s="1" t="str">
        <f>"ind_"&amp;BX262&amp;" = xlsread('spillover_bajo_ingreso_"&amp;BX262&amp;".xlsx')"</f>
        <v>ind_152 = xlsread('spillover_bajo_ingreso_152.xlsx')</v>
      </c>
      <c r="CD264">
        <v>152</v>
      </c>
      <c r="CE264" s="1" t="str">
        <f>"ind_"&amp;CD262&amp;" = xlsread('spillover_densidad_"&amp;CD262&amp;".xlsx')"</f>
        <v>ind_152 = xlsread('spillover_densidad_152.xlsx')</v>
      </c>
      <c r="CJ264">
        <v>152</v>
      </c>
      <c r="CK264" s="1" t="str">
        <f>"ind_"&amp;CJ262&amp;" = xlsread('spillover_tiempo_cs_"&amp;CJ262&amp;".xlsx')"</f>
        <v>ind_152 = xlsread('spillover_tiempo_cs_152.xlsx')</v>
      </c>
      <c r="CQ264">
        <v>152</v>
      </c>
      <c r="CR264" t="s">
        <v>527</v>
      </c>
      <c r="CV264">
        <v>152</v>
      </c>
      <c r="CW264" t="s">
        <v>528</v>
      </c>
      <c r="DA264">
        <v>152</v>
      </c>
      <c r="DB264" t="s">
        <v>529</v>
      </c>
      <c r="DF264">
        <v>152</v>
      </c>
      <c r="DG264" t="s">
        <v>530</v>
      </c>
      <c r="EA264">
        <v>92</v>
      </c>
      <c r="EB264" s="1" t="str">
        <f>"synthetic_control_sp_"&amp;EA264&amp;"(T+s) = Y_"&amp;EA264&amp;"(1,T+s)-alpha1_hat_vec_"&amp;EA264&amp;"(s);"</f>
        <v>synthetic_control_sp_92(T+s) = Y_92(1,T+s)-alpha1_hat_vec_92(s);</v>
      </c>
      <c r="HN264">
        <v>88</v>
      </c>
      <c r="HO264" t="str">
        <f>"p_value_vec_"&amp;HN264&amp;" = zeros(1,S);"</f>
        <v>p_value_vec_88 = zeros(1,S);</v>
      </c>
      <c r="HU264">
        <v>129</v>
      </c>
      <c r="HV264" t="s">
        <v>37</v>
      </c>
      <c r="IB264">
        <v>152</v>
      </c>
      <c r="IC264" t="str">
        <f>"xlswrite('G:\Mi unidad\1. PROYECTOS TELLO 2022\SCM SPILL OVERS\outputs\pobreza\bajo_niv_educ\1%\simulacion_2\output_tests.xlsx',p_value_vec_"&amp;IB264&amp;"','p_value_vec_"&amp;IB264&amp;"');"</f>
        <v>xlswrite('G:\Mi unidad\1. PROYECTOS TELLO 2022\SCM SPILL OVERS\outputs\pobreza\bajo_niv_educ\1%\simulacion_2\output_tests.xlsx',p_value_vec_152','p_value_vec_152');</v>
      </c>
      <c r="IP264">
        <v>152</v>
      </c>
      <c r="IQ264" t="str">
        <f>"xlswrite('G:\Mi unidad\1. PROYECTOS TELLO 2022\SCM SPILL OVERS\outputs\pobreza\bajo_ingreso\1%\simulacion_2\output_tests.xlsx',p_value_vec_"&amp;IP264&amp;"','p_value_vec_"&amp;IP264&amp;"');"</f>
        <v>xlswrite('G:\Mi unidad\1. PROYECTOS TELLO 2022\SCM SPILL OVERS\outputs\pobreza\bajo_ingreso\1%\simulacion_2\output_tests.xlsx',p_value_vec_152','p_value_vec_152');</v>
      </c>
      <c r="JB264">
        <v>152</v>
      </c>
      <c r="JC264" t="str">
        <f>"xlswrite('G:\Mi unidad\1. PROYECTOS TELLO 2022\SCM SPILL OVERS\outputs\pobreza\densidad\1%\simulacion_2\output_tests.xlsx',p_value_vec_"&amp;JB264&amp;"','p_value_vec_"&amp;JB264&amp;"');"</f>
        <v>xlswrite('G:\Mi unidad\1. PROYECTOS TELLO 2022\SCM SPILL OVERS\outputs\pobreza\densidad\1%\simulacion_2\output_tests.xlsx',p_value_vec_152','p_value_vec_152');</v>
      </c>
      <c r="JN264">
        <v>152</v>
      </c>
      <c r="JO264" t="str">
        <f>"xlswrite('G:\Mi unidad\1. PROYECTOS TELLO 2022\SCM SPILL OVERS\outputs\pobreza\densidad_g\1%\simulacion_2\output_tests.xlsx',p_value_vec_"&amp;JN264&amp;"','p_value_vec_"&amp;JN264&amp;"');"</f>
        <v>xlswrite('G:\Mi unidad\1. PROYECTOS TELLO 2022\SCM SPILL OVERS\outputs\pobreza\densidad_g\1%\simulacion_2\output_tests.xlsx',p_value_vec_152','p_value_vec_152');</v>
      </c>
      <c r="JZ264">
        <v>152</v>
      </c>
      <c r="KA264" t="str">
        <f>"xlswrite('G:\Mi unidad\1. PROYECTOS TELLO 2022\SCM SPILL OVERS\outputs\pobreza\distancia_centro_salud\1%\simulacion_2\output_tests.xlsx',p_value_vec_"&amp;JZ264&amp;"','p_value_vec_"&amp;JZ264&amp;"');"</f>
        <v>xlswrite('G:\Mi unidad\1. PROYECTOS TELLO 2022\SCM SPILL OVERS\outputs\pobreza\distancia_centro_salud\1%\simulacion_2\output_tests.xlsx',p_value_vec_152','p_value_vec_152');</v>
      </c>
      <c r="KM264">
        <v>152</v>
      </c>
      <c r="KN264" t="str">
        <f>"xlswrite('G:\Mi unidad\1. PROYECTOS TELLO 2022\SCM SPILL OVERS\outputs\pobreza\informalidad\1%\simulacion_2\output_tests.xlsx',p_value_vec_"&amp;KM264&amp;"','p_value_vec_"&amp;KM264&amp;"');"</f>
        <v>xlswrite('G:\Mi unidad\1. PROYECTOS TELLO 2022\SCM SPILL OVERS\outputs\pobreza\informalidad\1%\simulacion_2\output_tests.xlsx',p_value_vec_152','p_value_vec_152');</v>
      </c>
      <c r="KZ264">
        <v>152</v>
      </c>
      <c r="LA264" t="str">
        <f>"xlswrite('G:\Mi unidad\1. PROYECTOS TELLO 2022\SCM SPILL OVERS\outputs\pobreza\alimentos\1%\simulacion_2\output_tests.xlsx',p_value_vec_"&amp;KZ264&amp;"','p_value_vec_"&amp;KZ264&amp;"');"</f>
        <v>xlswrite('G:\Mi unidad\1. PROYECTOS TELLO 2022\SCM SPILL OVERS\outputs\pobreza\alimentos\1%\simulacion_2\output_tests.xlsx',p_value_vec_152','p_value_vec_152');</v>
      </c>
      <c r="LG264">
        <v>152</v>
      </c>
      <c r="LH264" t="str">
        <f>"xlswrite('G:\Mi unidad\1. PROYECTOS TELLO 2022\SCM SPILL OVERS\outputs\pobreza\jefe_hogar\1%\simulacion_2\output_tests.xlsx',p_value_vec_"&amp;LG264&amp;"','p_value_vec_"&amp;LG264&amp;"');"</f>
        <v>xlswrite('G:\Mi unidad\1. PROYECTOS TELLO 2022\SCM SPILL OVERS\outputs\pobreza\jefe_hogar\1%\simulacion_2\output_tests.xlsx',p_value_vec_152','p_value_vec_152');</v>
      </c>
      <c r="LN264">
        <v>152</v>
      </c>
      <c r="LO264" t="str">
        <f>"xlswrite('G:\Mi unidad\1. PROYECTOS TELLO 2022\SCM SPILL OVERS\outputs\pobreza\mujeres\1%\simulacion_2\output_tests.xlsx',p_value_vec_"&amp;LN264&amp;"','p_value_vec_"&amp;LN264&amp;"');"</f>
        <v>xlswrite('G:\Mi unidad\1. PROYECTOS TELLO 2022\SCM SPILL OVERS\outputs\pobreza\mujeres\1%\simulacion_2\output_tests.xlsx',p_value_vec_152','p_value_vec_152');</v>
      </c>
      <c r="LZ264">
        <v>152</v>
      </c>
      <c r="MA264" t="str">
        <f>"xlswrite('G:\Mi unidad\1. PROYECTOS TELLO 2022\SCM SPILL OVERS\outputs\pobreza\criminalidad\1%\simulacion_2\output_tests.xlsx',p_value_vec_"&amp;LZ264&amp;"','p_value_vec_"&amp;LZ264&amp;"');"</f>
        <v>xlswrite('G:\Mi unidad\1. PROYECTOS TELLO 2022\SCM SPILL OVERS\outputs\pobreza\criminalidad\1%\simulacion_2\output_tests.xlsx',p_value_vec_152','p_value_vec_152');</v>
      </c>
    </row>
    <row r="265" spans="64:339" x14ac:dyDescent="0.3">
      <c r="BL265">
        <v>152</v>
      </c>
      <c r="BR265">
        <v>152</v>
      </c>
      <c r="BS265" s="1" t="str">
        <f>"A_"&amp;BR262&amp;" = eye(N);"</f>
        <v>A_152 = eye(N);</v>
      </c>
      <c r="BX265">
        <v>152</v>
      </c>
      <c r="BY265" s="1" t="str">
        <f>"A_"&amp;BX262&amp;" = eye(N);"</f>
        <v>A_152 = eye(N);</v>
      </c>
      <c r="CD265">
        <v>152</v>
      </c>
      <c r="CE265" s="1" t="str">
        <f>"A_"&amp;CD262&amp;" = eye(N);"</f>
        <v>A_152 = eye(N);</v>
      </c>
      <c r="CJ265">
        <v>152</v>
      </c>
      <c r="CK265" s="1" t="str">
        <f>"A_"&amp;CJ262&amp;" = eye(N);"</f>
        <v>A_152 = eye(N);</v>
      </c>
      <c r="CQ265">
        <v>152</v>
      </c>
      <c r="CR265" t="s">
        <v>531</v>
      </c>
      <c r="CV265">
        <v>152</v>
      </c>
      <c r="CW265" t="s">
        <v>532</v>
      </c>
      <c r="DA265">
        <v>152</v>
      </c>
      <c r="DB265" t="s">
        <v>532</v>
      </c>
      <c r="DF265">
        <v>152</v>
      </c>
      <c r="DG265" t="s">
        <v>532</v>
      </c>
      <c r="EA265">
        <v>92</v>
      </c>
      <c r="EB265" s="3" t="s">
        <v>18</v>
      </c>
      <c r="HN265">
        <v>88</v>
      </c>
      <c r="HO265" t="str">
        <f>"lb_vec_"&amp;HN265&amp;" = zeros(1,S);"</f>
        <v>lb_vec_88 = zeros(1,S);</v>
      </c>
      <c r="HU265">
        <v>129</v>
      </c>
      <c r="HV265" t="str">
        <f>"    spillover_test_"&amp;HU265&amp;"(s) = sp_andrews(Y_pre_"&amp;HU265&amp;",pobreza_"&amp;HU265&amp;"(:,T+s),A_"&amp;HU265&amp;",C,d,alpha_sig);"</f>
        <v xml:space="preserve">    spillover_test_129(s) = sp_andrews(Y_pre_129,pobreza_129(:,T+s),A_129,C,d,alpha_sig);</v>
      </c>
      <c r="IB265">
        <v>152</v>
      </c>
      <c r="IC265" t="str">
        <f>"xlswrite('G:\Mi unidad\1. PROYECTOS TELLO 2022\SCM SPILL OVERS\outputs\pobreza\bajo_niv_educ\1%\simulacion_2\output_tests.xlsx',alpha1_hat_vec_"&amp;IB265&amp;"','alpha1_hat_vec_"&amp;IB265&amp;"');"</f>
        <v>xlswrite('G:\Mi unidad\1. PROYECTOS TELLO 2022\SCM SPILL OVERS\outputs\pobreza\bajo_niv_educ\1%\simulacion_2\output_tests.xlsx',alpha1_hat_vec_152','alpha1_hat_vec_152');</v>
      </c>
      <c r="IP265">
        <v>152</v>
      </c>
      <c r="IQ265" t="str">
        <f>"xlswrite('G:\Mi unidad\1. PROYECTOS TELLO 2022\SCM SPILL OVERS\outputs\pobreza\bajo_ingreso\1%\simulacion_2\output_tests.xlsx',alpha1_hat_vec_"&amp;IP265&amp;"','alpha1_hat_vec_"&amp;IP265&amp;"');"</f>
        <v>xlswrite('G:\Mi unidad\1. PROYECTOS TELLO 2022\SCM SPILL OVERS\outputs\pobreza\bajo_ingreso\1%\simulacion_2\output_tests.xlsx',alpha1_hat_vec_152','alpha1_hat_vec_152');</v>
      </c>
      <c r="JB265">
        <v>152</v>
      </c>
      <c r="JC265" t="str">
        <f>"xlswrite('G:\Mi unidad\1. PROYECTOS TELLO 2022\SCM SPILL OVERS\outputs\pobreza\densidad\1%\simulacion_2\output_tests.xlsx',alpha1_hat_vec_"&amp;JB265&amp;"','alpha1_hat_vec_"&amp;JB265&amp;"');"</f>
        <v>xlswrite('G:\Mi unidad\1. PROYECTOS TELLO 2022\SCM SPILL OVERS\outputs\pobreza\densidad\1%\simulacion_2\output_tests.xlsx',alpha1_hat_vec_152','alpha1_hat_vec_152');</v>
      </c>
      <c r="JN265">
        <v>152</v>
      </c>
      <c r="JO265" t="str">
        <f>"xlswrite('G:\Mi unidad\1. PROYECTOS TELLO 2022\SCM SPILL OVERS\outputs\pobreza\densidad_g\1%\simulacion_2\output_tests.xlsx',alpha1_hat_vec_"&amp;JN265&amp;"','alpha1_hat_vec_"&amp;JN265&amp;"');"</f>
        <v>xlswrite('G:\Mi unidad\1. PROYECTOS TELLO 2022\SCM SPILL OVERS\outputs\pobreza\densidad_g\1%\simulacion_2\output_tests.xlsx',alpha1_hat_vec_152','alpha1_hat_vec_152');</v>
      </c>
      <c r="JZ265">
        <v>152</v>
      </c>
      <c r="KA265" t="str">
        <f>"xlswrite('G:\Mi unidad\1. PROYECTOS TELLO 2022\SCM SPILL OVERS\outputs\pobreza\distancia_centro_salud\1%\simulacion_2\output_tests.xlsx',alpha1_hat_vec_"&amp;JZ265&amp;"','alpha1_hat_vec_"&amp;JZ265&amp;"');"</f>
        <v>xlswrite('G:\Mi unidad\1. PROYECTOS TELLO 2022\SCM SPILL OVERS\outputs\pobreza\distancia_centro_salud\1%\simulacion_2\output_tests.xlsx',alpha1_hat_vec_152','alpha1_hat_vec_152');</v>
      </c>
      <c r="KM265">
        <v>152</v>
      </c>
      <c r="KN265" t="str">
        <f>"xlswrite('G:\Mi unidad\1. PROYECTOS TELLO 2022\SCM SPILL OVERS\outputs\pobreza\informalidad\1%\simulacion_2\output_tests.xlsx',alpha1_hat_vec_"&amp;KM265&amp;"','alpha1_hat_vec_"&amp;KM265&amp;"');"</f>
        <v>xlswrite('G:\Mi unidad\1. PROYECTOS TELLO 2022\SCM SPILL OVERS\outputs\pobreza\informalidad\1%\simulacion_2\output_tests.xlsx',alpha1_hat_vec_152','alpha1_hat_vec_152');</v>
      </c>
      <c r="KZ265">
        <v>152</v>
      </c>
      <c r="LA265" t="str">
        <f>"xlswrite('G:\Mi unidad\1. PROYECTOS TELLO 2022\SCM SPILL OVERS\outputs\pobreza\alimentos\1%\simulacion_2\output_tests.xlsx',alpha1_hat_vec_"&amp;KZ265&amp;"','alpha1_hat_vec_"&amp;KZ265&amp;"');"</f>
        <v>xlswrite('G:\Mi unidad\1. PROYECTOS TELLO 2022\SCM SPILL OVERS\outputs\pobreza\alimentos\1%\simulacion_2\output_tests.xlsx',alpha1_hat_vec_152','alpha1_hat_vec_152');</v>
      </c>
      <c r="LG265">
        <v>152</v>
      </c>
      <c r="LH265" t="str">
        <f>"xlswrite('G:\Mi unidad\1. PROYECTOS TELLO 2022\SCM SPILL OVERS\outputs\pobreza\jefe_hogar\1%\simulacion_2\output_tests.xlsx',alpha1_hat_vec_"&amp;LG265&amp;"','alpha1_hat_vec_"&amp;LG265&amp;"');"</f>
        <v>xlswrite('G:\Mi unidad\1. PROYECTOS TELLO 2022\SCM SPILL OVERS\outputs\pobreza\jefe_hogar\1%\simulacion_2\output_tests.xlsx',alpha1_hat_vec_152','alpha1_hat_vec_152');</v>
      </c>
      <c r="LN265">
        <v>152</v>
      </c>
      <c r="LO265" t="str">
        <f>"xlswrite('G:\Mi unidad\1. PROYECTOS TELLO 2022\SCM SPILL OVERS\outputs\pobreza\mujeres\1%\simulacion_2\output_tests.xlsx',alpha1_hat_vec_"&amp;LN265&amp;"','alpha1_hat_vec_"&amp;LN265&amp;"');"</f>
        <v>xlswrite('G:\Mi unidad\1. PROYECTOS TELLO 2022\SCM SPILL OVERS\outputs\pobreza\mujeres\1%\simulacion_2\output_tests.xlsx',alpha1_hat_vec_152','alpha1_hat_vec_152');</v>
      </c>
      <c r="LZ265">
        <v>152</v>
      </c>
      <c r="MA265" t="str">
        <f>"xlswrite('G:\Mi unidad\1. PROYECTOS TELLO 2022\SCM SPILL OVERS\outputs\pobreza\criminalidad\1%\simulacion_2\output_tests.xlsx',alpha1_hat_vec_"&amp;LZ265&amp;"','alpha1_hat_vec_"&amp;LZ265&amp;"');"</f>
        <v>xlswrite('G:\Mi unidad\1. PROYECTOS TELLO 2022\SCM SPILL OVERS\outputs\pobreza\criminalidad\1%\simulacion_2\output_tests.xlsx',alpha1_hat_vec_152','alpha1_hat_vec_152');</v>
      </c>
    </row>
    <row r="266" spans="64:339" x14ac:dyDescent="0.3">
      <c r="BL266">
        <v>152</v>
      </c>
      <c r="BR266">
        <v>152</v>
      </c>
      <c r="BS266" s="1" t="str">
        <f>"A_"&amp;BR262&amp;"(:,ind_"&amp;BR262&amp;" == 0) = [];"</f>
        <v>A_152(:,ind_152 == 0) = [];</v>
      </c>
      <c r="BX266">
        <v>152</v>
      </c>
      <c r="BY266" s="1" t="str">
        <f>"A_"&amp;BX262&amp;"(:,ind_"&amp;BX262&amp;" == 0) = [];"</f>
        <v>A_152(:,ind_152 == 0) = [];</v>
      </c>
      <c r="CD266">
        <v>152</v>
      </c>
      <c r="CE266" s="1" t="str">
        <f>"A_"&amp;CD262&amp;"(:,ind_"&amp;CD262&amp;" == 0) = [];"</f>
        <v>A_152(:,ind_152 == 0) = [];</v>
      </c>
      <c r="CJ266">
        <v>152</v>
      </c>
      <c r="CK266" s="1" t="str">
        <f>"A_"&amp;CJ262&amp;"(:,ind_"&amp;CJ262&amp;" == 0) = [];"</f>
        <v>A_152(:,ind_152 == 0) = [];</v>
      </c>
      <c r="CQ266">
        <v>152</v>
      </c>
      <c r="CR266" t="s">
        <v>532</v>
      </c>
      <c r="CV266">
        <v>152</v>
      </c>
      <c r="CW266" t="s">
        <v>533</v>
      </c>
      <c r="DA266">
        <v>152</v>
      </c>
      <c r="DB266" t="s">
        <v>533</v>
      </c>
      <c r="DF266">
        <v>152</v>
      </c>
      <c r="DG266" t="s">
        <v>533</v>
      </c>
      <c r="EA266">
        <v>95</v>
      </c>
      <c r="EB266" s="3" t="str">
        <f>"%PROVINCIA "&amp;EA266</f>
        <v>%PROVINCIA 95</v>
      </c>
      <c r="HN266">
        <v>88</v>
      </c>
      <c r="HO266" t="str">
        <f>"ub_vec_"&amp;HN266&amp;" = zeros(1,S);"</f>
        <v>ub_vec_88 = zeros(1,S);</v>
      </c>
      <c r="HU266">
        <v>129</v>
      </c>
      <c r="HV266" t="s">
        <v>18</v>
      </c>
      <c r="IB266">
        <v>152</v>
      </c>
      <c r="IC266" t="str">
        <f>"xlswrite('G:\Mi unidad\1. PROYECTOS TELLO 2022\SCM SPILL OVERS\outputs\pobreza\bajo_niv_educ\1%\simulacion_2\output_tests.xlsx',spillover_test_"&amp;IB266&amp;"','sp_test_"&amp;IB266&amp;"');"</f>
        <v>xlswrite('G:\Mi unidad\1. PROYECTOS TELLO 2022\SCM SPILL OVERS\outputs\pobreza\bajo_niv_educ\1%\simulacion_2\output_tests.xlsx',spillover_test_152','sp_test_152');</v>
      </c>
      <c r="IP266">
        <v>152</v>
      </c>
      <c r="IQ266" t="str">
        <f>"xlswrite('G:\Mi unidad\1. PROYECTOS TELLO 2022\SCM SPILL OVERS\outputs\pobreza\bajo_ingreso\1%\simulacion_2\output_tests.xlsx',spillover_test_"&amp;IP266&amp;"','sp_test_"&amp;IP266&amp;"');"</f>
        <v>xlswrite('G:\Mi unidad\1. PROYECTOS TELLO 2022\SCM SPILL OVERS\outputs\pobreza\bajo_ingreso\1%\simulacion_2\output_tests.xlsx',spillover_test_152','sp_test_152');</v>
      </c>
      <c r="JB266">
        <v>152</v>
      </c>
      <c r="JC266" t="str">
        <f>"xlswrite('G:\Mi unidad\1. PROYECTOS TELLO 2022\SCM SPILL OVERS\outputs\pobreza\densidad\1%\simulacion_2\output_tests.xlsx',spillover_test_"&amp;JB266&amp;"','sp_test_"&amp;JB266&amp;"');"</f>
        <v>xlswrite('G:\Mi unidad\1. PROYECTOS TELLO 2022\SCM SPILL OVERS\outputs\pobreza\densidad\1%\simulacion_2\output_tests.xlsx',spillover_test_152','sp_test_152');</v>
      </c>
      <c r="JN266">
        <v>152</v>
      </c>
      <c r="JO266" t="str">
        <f>"xlswrite('G:\Mi unidad\1. PROYECTOS TELLO 2022\SCM SPILL OVERS\outputs\pobreza\densidad_g\1%\simulacion_2\output_tests.xlsx',spillover_test_"&amp;JN266&amp;"','sp_test_"&amp;JN266&amp;"');"</f>
        <v>xlswrite('G:\Mi unidad\1. PROYECTOS TELLO 2022\SCM SPILL OVERS\outputs\pobreza\densidad_g\1%\simulacion_2\output_tests.xlsx',spillover_test_152','sp_test_152');</v>
      </c>
      <c r="JZ266">
        <v>152</v>
      </c>
      <c r="KA266" t="str">
        <f>"xlswrite('G:\Mi unidad\1. PROYECTOS TELLO 2022\SCM SPILL OVERS\outputs\pobreza\distancia_centro_salud\1%\simulacion_2\output_tests.xlsx',spillover_test_"&amp;JZ266&amp;"','sp_test_"&amp;JZ266&amp;"');"</f>
        <v>xlswrite('G:\Mi unidad\1. PROYECTOS TELLO 2022\SCM SPILL OVERS\outputs\pobreza\distancia_centro_salud\1%\simulacion_2\output_tests.xlsx',spillover_test_152','sp_test_152');</v>
      </c>
      <c r="KM266">
        <v>152</v>
      </c>
      <c r="KN266" t="str">
        <f>"xlswrite('G:\Mi unidad\1. PROYECTOS TELLO 2022\SCM SPILL OVERS\outputs\pobreza\informalidad\1%\simulacion_2\output_tests.xlsx',spillover_test_"&amp;KM266&amp;"','sp_test_"&amp;KM266&amp;"');"</f>
        <v>xlswrite('G:\Mi unidad\1. PROYECTOS TELLO 2022\SCM SPILL OVERS\outputs\pobreza\informalidad\1%\simulacion_2\output_tests.xlsx',spillover_test_152','sp_test_152');</v>
      </c>
      <c r="KZ266">
        <v>152</v>
      </c>
      <c r="LA266" t="str">
        <f>"xlswrite('G:\Mi unidad\1. PROYECTOS TELLO 2022\SCM SPILL OVERS\outputs\pobreza\alimentos\1%\simulacion_2\output_tests.xlsx',spillover_test_"&amp;KZ266&amp;"','sp_test_"&amp;KZ266&amp;"');"</f>
        <v>xlswrite('G:\Mi unidad\1. PROYECTOS TELLO 2022\SCM SPILL OVERS\outputs\pobreza\alimentos\1%\simulacion_2\output_tests.xlsx',spillover_test_152','sp_test_152');</v>
      </c>
      <c r="LG266">
        <v>152</v>
      </c>
      <c r="LH266" t="str">
        <f>"xlswrite('G:\Mi unidad\1. PROYECTOS TELLO 2022\SCM SPILL OVERS\outputs\pobreza\jefe_hogar\1%\simulacion_2\output_tests.xlsx',spillover_test_"&amp;LG266&amp;"','sp_test_"&amp;LG266&amp;"');"</f>
        <v>xlswrite('G:\Mi unidad\1. PROYECTOS TELLO 2022\SCM SPILL OVERS\outputs\pobreza\jefe_hogar\1%\simulacion_2\output_tests.xlsx',spillover_test_152','sp_test_152');</v>
      </c>
      <c r="LN266">
        <v>152</v>
      </c>
      <c r="LO266" t="str">
        <f>"xlswrite('G:\Mi unidad\1. PROYECTOS TELLO 2022\SCM SPILL OVERS\outputs\pobreza\mujeres\1%\simulacion_2\output_tests.xlsx',spillover_test_"&amp;LN266&amp;"','sp_test_"&amp;LN266&amp;"');"</f>
        <v>xlswrite('G:\Mi unidad\1. PROYECTOS TELLO 2022\SCM SPILL OVERS\outputs\pobreza\mujeres\1%\simulacion_2\output_tests.xlsx',spillover_test_152','sp_test_152');</v>
      </c>
      <c r="LZ266">
        <v>152</v>
      </c>
      <c r="MA266" t="str">
        <f>"xlswrite('G:\Mi unidad\1. PROYECTOS TELLO 2022\SCM SPILL OVERS\outputs\pobreza\criminalidad\1%\simulacion_2\output_tests.xlsx',spillover_test_"&amp;LZ266&amp;"','sp_test_"&amp;LZ266&amp;"');"</f>
        <v>xlswrite('G:\Mi unidad\1. PROYECTOS TELLO 2022\SCM SPILL OVERS\outputs\pobreza\criminalidad\1%\simulacion_2\output_tests.xlsx',spillover_test_152','sp_test_152');</v>
      </c>
    </row>
    <row r="267" spans="64:339" x14ac:dyDescent="0.3">
      <c r="BL267">
        <v>153</v>
      </c>
      <c r="BM267" s="1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533</v>
      </c>
      <c r="CV267">
        <v>153</v>
      </c>
      <c r="CW267" t="s">
        <v>534</v>
      </c>
      <c r="DA267">
        <v>153</v>
      </c>
      <c r="DB267" t="s">
        <v>534</v>
      </c>
      <c r="DF267">
        <v>153</v>
      </c>
      <c r="DG267" t="s">
        <v>534</v>
      </c>
      <c r="EA267">
        <v>95</v>
      </c>
      <c r="EB267" s="3" t="s">
        <v>17</v>
      </c>
      <c r="HN267">
        <v>88</v>
      </c>
      <c r="HO267" t="s">
        <v>35</v>
      </c>
      <c r="HU267">
        <v>130</v>
      </c>
      <c r="HV267" t="str">
        <f>"spillover_test_"&amp;HU267&amp;" = zeros(1,S);"</f>
        <v>spillover_test_130 = zeros(1,S);</v>
      </c>
      <c r="IB267">
        <v>153</v>
      </c>
      <c r="IC267" t="str">
        <f>"xlswrite('G:\Mi unidad\1. PROYECTOS TELLO 2022\SCM SPILL OVERS\outputs\pobreza\bajo_niv_educ\1%\simulacion_2\output_tests.xlsx',lb_vec_"&amp;IB267&amp;"','lb_vec_"&amp;IB267&amp;"');"</f>
        <v>xlswrite('G:\Mi unidad\1. PROYECTOS TELLO 2022\SCM SPILL OVERS\outputs\pobreza\bajo_niv_educ\1%\simulacion_2\output_tests.xlsx',lb_vec_153','lb_vec_153');</v>
      </c>
      <c r="IP267">
        <v>153</v>
      </c>
      <c r="IQ267" t="str">
        <f>"xlswrite('G:\Mi unidad\1. PROYECTOS TELLO 2022\SCM SPILL OVERS\outputs\pobreza\bajo_ingreso\1%\simulacion_2\output_tests.xlsx',lb_vec_"&amp;IP267&amp;"','lb_vec_"&amp;IP267&amp;"');"</f>
        <v>xlswrite('G:\Mi unidad\1. PROYECTOS TELLO 2022\SCM SPILL OVERS\outputs\pobreza\bajo_ingreso\1%\simulacion_2\output_tests.xlsx',lb_vec_153','lb_vec_153');</v>
      </c>
      <c r="JB267">
        <v>153</v>
      </c>
      <c r="JC267" t="str">
        <f>"xlswrite('G:\Mi unidad\1. PROYECTOS TELLO 2022\SCM SPILL OVERS\outputs\pobreza\densidad\1%\simulacion_2\output_tests.xlsx',lb_vec_"&amp;JB267&amp;"','lb_vec_"&amp;JB267&amp;"');"</f>
        <v>xlswrite('G:\Mi unidad\1. PROYECTOS TELLO 2022\SCM SPILL OVERS\outputs\pobreza\densidad\1%\simulacion_2\output_tests.xlsx',lb_vec_153','lb_vec_153');</v>
      </c>
      <c r="JN267">
        <v>153</v>
      </c>
      <c r="JO267" t="str">
        <f>"xlswrite('G:\Mi unidad\1. PROYECTOS TELLO 2022\SCM SPILL OVERS\outputs\pobreza\densidad_g\1%\simulacion_2\output_tests.xlsx',lb_vec_"&amp;JN267&amp;"','lb_vec_"&amp;JN267&amp;"');"</f>
        <v>xlswrite('G:\Mi unidad\1. PROYECTOS TELLO 2022\SCM SPILL OVERS\outputs\pobreza\densidad_g\1%\simulacion_2\output_tests.xlsx',lb_vec_153','lb_vec_153');</v>
      </c>
      <c r="JZ267">
        <v>153</v>
      </c>
      <c r="KA267" t="str">
        <f>"xlswrite('G:\Mi unidad\1. PROYECTOS TELLO 2022\SCM SPILL OVERS\outputs\pobreza\distancia_centro_salud\1%\simulacion_2\output_tests.xlsx',lb_vec_"&amp;JZ267&amp;"','lb_vec_"&amp;JZ267&amp;"');"</f>
        <v>xlswrite('G:\Mi unidad\1. PROYECTOS TELLO 2022\SCM SPILL OVERS\outputs\pobreza\distancia_centro_salud\1%\simulacion_2\output_tests.xlsx',lb_vec_153','lb_vec_153');</v>
      </c>
      <c r="KM267">
        <v>153</v>
      </c>
      <c r="KN267" t="str">
        <f>"xlswrite('G:\Mi unidad\1. PROYECTOS TELLO 2022\SCM SPILL OVERS\outputs\pobreza\informalidad\1%\simulacion_2\output_tests.xlsx',lb_vec_"&amp;KM267&amp;"','lb_vec_"&amp;KM267&amp;"');"</f>
        <v>xlswrite('G:\Mi unidad\1. PROYECTOS TELLO 2022\SCM SPILL OVERS\outputs\pobreza\informalidad\1%\simulacion_2\output_tests.xlsx',lb_vec_153','lb_vec_153');</v>
      </c>
      <c r="KZ267">
        <v>153</v>
      </c>
      <c r="LA267" t="str">
        <f>"xlswrite('G:\Mi unidad\1. PROYECTOS TELLO 2022\SCM SPILL OVERS\outputs\pobreza\alimentos\1%\simulacion_2\output_tests.xlsx',lb_vec_"&amp;KZ267&amp;"','lb_vec_"&amp;KZ267&amp;"');"</f>
        <v>xlswrite('G:\Mi unidad\1. PROYECTOS TELLO 2022\SCM SPILL OVERS\outputs\pobreza\alimentos\1%\simulacion_2\output_tests.xlsx',lb_vec_153','lb_vec_153');</v>
      </c>
      <c r="LG267">
        <v>153</v>
      </c>
      <c r="LH267" t="str">
        <f>"xlswrite('G:\Mi unidad\1. PROYECTOS TELLO 2022\SCM SPILL OVERS\outputs\pobreza\jefe_hogar\1%\simulacion_2\output_tests.xlsx',lb_vec_"&amp;LG267&amp;"','lb_vec_"&amp;LG267&amp;"');"</f>
        <v>xlswrite('G:\Mi unidad\1. PROYECTOS TELLO 2022\SCM SPILL OVERS\outputs\pobreza\jefe_hogar\1%\simulacion_2\output_tests.xlsx',lb_vec_153','lb_vec_153');</v>
      </c>
      <c r="LN267">
        <v>153</v>
      </c>
      <c r="LO267" t="str">
        <f>"xlswrite('G:\Mi unidad\1. PROYECTOS TELLO 2022\SCM SPILL OVERS\outputs\pobreza\mujeres\1%\simulacion_2\output_tests.xlsx',lb_vec_"&amp;LN267&amp;"','lb_vec_"&amp;LN267&amp;"');"</f>
        <v>xlswrite('G:\Mi unidad\1. PROYECTOS TELLO 2022\SCM SPILL OVERS\outputs\pobreza\mujeres\1%\simulacion_2\output_tests.xlsx',lb_vec_153','lb_vec_153');</v>
      </c>
      <c r="LZ267">
        <v>153</v>
      </c>
      <c r="MA267" t="str">
        <f>"xlswrite('G:\Mi unidad\1. PROYECTOS TELLO 2022\SCM SPILL OVERS\outputs\pobreza\criminalidad\1%\simulacion_2\output_tests.xlsx',lb_vec_"&amp;LZ267&amp;"','lb_vec_"&amp;LZ267&amp;"');"</f>
        <v>xlswrite('G:\Mi unidad\1. PROYECTOS TELLO 2022\SCM SPILL OVERS\outputs\pobreza\criminalidad\1%\simulacion_2\output_tests.xlsx',lb_vec_153','lb_vec_153');</v>
      </c>
    </row>
    <row r="268" spans="64:339" x14ac:dyDescent="0.3">
      <c r="BL268">
        <v>153</v>
      </c>
      <c r="BM268" s="1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534</v>
      </c>
      <c r="CV268">
        <v>153</v>
      </c>
      <c r="CW268" t="s">
        <v>535</v>
      </c>
      <c r="DA268">
        <v>153</v>
      </c>
      <c r="DB268" t="s">
        <v>535</v>
      </c>
      <c r="DF268">
        <v>153</v>
      </c>
      <c r="DG268" t="s">
        <v>535</v>
      </c>
      <c r="EA268">
        <v>95</v>
      </c>
      <c r="EB268" s="1" t="str">
        <f>"Y_Ts_"&amp;EA268&amp;" = Y_"&amp;EA268&amp;"(:,T+s);"</f>
        <v>Y_Ts_95 = Y_95(:,T+s);</v>
      </c>
      <c r="HN268">
        <v>88</v>
      </c>
      <c r="HO268" t="str">
        <f>"    [p_value_"&amp;HN268&amp; ",lb_"&amp;HN268&amp;",ub_"&amp;HN268&amp;"] = sp_andrews_te(Y_pre_"&amp;HN268&amp;",pobreza_"&amp;HN268&amp;"(:,T+s),A_"&amp;HN268&amp;",C,.05);"</f>
        <v xml:space="preserve">    [p_value_88,lb_88,ub_88] = sp_andrews_te(Y_pre_88,pobreza_88(:,T+s),A_88,C,.05);</v>
      </c>
      <c r="HU268">
        <v>130</v>
      </c>
      <c r="HV268" t="s">
        <v>35</v>
      </c>
      <c r="IB268">
        <v>153</v>
      </c>
      <c r="IC268" t="str">
        <f>"xlswrite('G:\Mi unidad\1. PROYECTOS TELLO 2022\SCM SPILL OVERS\outputs\pobreza\bajo_niv_educ\1%\simulacion_2\output_tests.xlsx',ub_vec_"&amp;IB268&amp;"','ub_vec_"&amp;IB268&amp;"');"</f>
        <v>xlswrite('G:\Mi unidad\1. PROYECTOS TELLO 2022\SCM SPILL OVERS\outputs\pobreza\bajo_niv_educ\1%\simulacion_2\output_tests.xlsx',ub_vec_153','ub_vec_153');</v>
      </c>
      <c r="IP268">
        <v>153</v>
      </c>
      <c r="IQ268" t="str">
        <f>"xlswrite('G:\Mi unidad\1. PROYECTOS TELLO 2022\SCM SPILL OVERS\outputs\pobreza\bajo_ingreso\1%\simulacion_2\output_tests.xlsx',ub_vec_"&amp;IP268&amp;"','ub_vec_"&amp;IP268&amp;"');"</f>
        <v>xlswrite('G:\Mi unidad\1. PROYECTOS TELLO 2022\SCM SPILL OVERS\outputs\pobreza\bajo_ingreso\1%\simulacion_2\output_tests.xlsx',ub_vec_153','ub_vec_153');</v>
      </c>
      <c r="JB268">
        <v>153</v>
      </c>
      <c r="JC268" t="str">
        <f>"xlswrite('G:\Mi unidad\1. PROYECTOS TELLO 2022\SCM SPILL OVERS\outputs\pobreza\densidad\1%\simulacion_2\output_tests.xlsx',ub_vec_"&amp;JB268&amp;"','ub_vec_"&amp;JB268&amp;"');"</f>
        <v>xlswrite('G:\Mi unidad\1. PROYECTOS TELLO 2022\SCM SPILL OVERS\outputs\pobreza\densidad\1%\simulacion_2\output_tests.xlsx',ub_vec_153','ub_vec_153');</v>
      </c>
      <c r="JN268">
        <v>153</v>
      </c>
      <c r="JO268" t="str">
        <f>"xlswrite('G:\Mi unidad\1. PROYECTOS TELLO 2022\SCM SPILL OVERS\outputs\pobreza\densidad_g\1%\simulacion_2\output_tests.xlsx',ub_vec_"&amp;JN268&amp;"','ub_vec_"&amp;JN268&amp;"');"</f>
        <v>xlswrite('G:\Mi unidad\1. PROYECTOS TELLO 2022\SCM SPILL OVERS\outputs\pobreza\densidad_g\1%\simulacion_2\output_tests.xlsx',ub_vec_153','ub_vec_153');</v>
      </c>
      <c r="JZ268">
        <v>153</v>
      </c>
      <c r="KA268" t="str">
        <f>"xlswrite('G:\Mi unidad\1. PROYECTOS TELLO 2022\SCM SPILL OVERS\outputs\pobreza\distancia_centro_salud\1%\simulacion_2\output_tests.xlsx',ub_vec_"&amp;JZ268&amp;"','ub_vec_"&amp;JZ268&amp;"');"</f>
        <v>xlswrite('G:\Mi unidad\1. PROYECTOS TELLO 2022\SCM SPILL OVERS\outputs\pobreza\distancia_centro_salud\1%\simulacion_2\output_tests.xlsx',ub_vec_153','ub_vec_153');</v>
      </c>
      <c r="KM268">
        <v>153</v>
      </c>
      <c r="KN268" t="str">
        <f>"xlswrite('G:\Mi unidad\1. PROYECTOS TELLO 2022\SCM SPILL OVERS\outputs\pobreza\informalidad\1%\simulacion_2\output_tests.xlsx',ub_vec_"&amp;KM268&amp;"','ub_vec_"&amp;KM268&amp;"');"</f>
        <v>xlswrite('G:\Mi unidad\1. PROYECTOS TELLO 2022\SCM SPILL OVERS\outputs\pobreza\informalidad\1%\simulacion_2\output_tests.xlsx',ub_vec_153','ub_vec_153');</v>
      </c>
      <c r="KZ268">
        <v>153</v>
      </c>
      <c r="LA268" t="str">
        <f>"xlswrite('G:\Mi unidad\1. PROYECTOS TELLO 2022\SCM SPILL OVERS\outputs\pobreza\alimentos\1%\simulacion_2\output_tests.xlsx',ub_vec_"&amp;KZ268&amp;"','ub_vec_"&amp;KZ268&amp;"');"</f>
        <v>xlswrite('G:\Mi unidad\1. PROYECTOS TELLO 2022\SCM SPILL OVERS\outputs\pobreza\alimentos\1%\simulacion_2\output_tests.xlsx',ub_vec_153','ub_vec_153');</v>
      </c>
      <c r="LG268">
        <v>153</v>
      </c>
      <c r="LH268" t="str">
        <f>"xlswrite('G:\Mi unidad\1. PROYECTOS TELLO 2022\SCM SPILL OVERS\outputs\pobreza\jefe_hogar\1%\simulacion_2\output_tests.xlsx',ub_vec_"&amp;LG268&amp;"','ub_vec_"&amp;LG268&amp;"');"</f>
        <v>xlswrite('G:\Mi unidad\1. PROYECTOS TELLO 2022\SCM SPILL OVERS\outputs\pobreza\jefe_hogar\1%\simulacion_2\output_tests.xlsx',ub_vec_153','ub_vec_153');</v>
      </c>
      <c r="LN268">
        <v>153</v>
      </c>
      <c r="LO268" t="str">
        <f>"xlswrite('G:\Mi unidad\1. PROYECTOS TELLO 2022\SCM SPILL OVERS\outputs\pobreza\mujeres\1%\simulacion_2\output_tests.xlsx',ub_vec_"&amp;LN268&amp;"','ub_vec_"&amp;LN268&amp;"');"</f>
        <v>xlswrite('G:\Mi unidad\1. PROYECTOS TELLO 2022\SCM SPILL OVERS\outputs\pobreza\mujeres\1%\simulacion_2\output_tests.xlsx',ub_vec_153','ub_vec_153');</v>
      </c>
      <c r="LZ268">
        <v>153</v>
      </c>
      <c r="MA268" t="str">
        <f>"xlswrite('G:\Mi unidad\1. PROYECTOS TELLO 2022\SCM SPILL OVERS\outputs\pobreza\criminalidad\1%\simulacion_2\output_tests.xlsx',ub_vec_"&amp;LZ268&amp;"','ub_vec_"&amp;LZ268&amp;"');"</f>
        <v>xlswrite('G:\Mi unidad\1. PROYECTOS TELLO 2022\SCM SPILL OVERS\outputs\pobreza\criminalidad\1%\simulacion_2\output_tests.xlsx',ub_vec_153','ub_vec_153');</v>
      </c>
    </row>
    <row r="269" spans="64:339" x14ac:dyDescent="0.3">
      <c r="BL269">
        <v>153</v>
      </c>
      <c r="BM269" s="1" t="str">
        <f>"A_"&amp;BL267&amp;"(:,ind_"&amp;BL267&amp;" == 0) = [];"</f>
        <v>A_153(:,ind_153 == 0) = [];</v>
      </c>
      <c r="BR269">
        <v>153</v>
      </c>
      <c r="BS269" s="1" t="str">
        <f>"ind_"&amp;BR267&amp;" = xlsread('spillover_bajo_niv_educ_"&amp;BR267&amp;".xlsx')"</f>
        <v>ind_153 = xlsread('spillover_bajo_niv_educ_153.xlsx')</v>
      </c>
      <c r="BX269">
        <v>153</v>
      </c>
      <c r="BY269" s="1" t="str">
        <f>"ind_"&amp;BX267&amp;" = xlsread('spillover_bajo_ingreso_"&amp;BX267&amp;".xlsx')"</f>
        <v>ind_153 = xlsread('spillover_bajo_ingreso_153.xlsx')</v>
      </c>
      <c r="CD269">
        <v>153</v>
      </c>
      <c r="CE269" s="1" t="str">
        <f>"ind_"&amp;CD267&amp;" = xlsread('spillover_densidad_"&amp;CD267&amp;".xlsx')"</f>
        <v>ind_153 = xlsread('spillover_densidad_153.xlsx')</v>
      </c>
      <c r="CJ269">
        <v>153</v>
      </c>
      <c r="CK269" s="1" t="str">
        <f>"ind_"&amp;CJ267&amp;" = xlsread('spillover_tiempo_cs_"&amp;CJ267&amp;".xlsx')"</f>
        <v>ind_153 = xlsread('spillover_tiempo_cs_153.xlsx')</v>
      </c>
      <c r="CQ269">
        <v>153</v>
      </c>
      <c r="CR269" t="s">
        <v>535</v>
      </c>
      <c r="CV269">
        <v>153</v>
      </c>
      <c r="CW269" t="s">
        <v>536</v>
      </c>
      <c r="DA269">
        <v>153</v>
      </c>
      <c r="DB269" t="s">
        <v>537</v>
      </c>
      <c r="DF269">
        <v>153</v>
      </c>
      <c r="DG269" t="s">
        <v>538</v>
      </c>
      <c r="EA269">
        <v>95</v>
      </c>
      <c r="EB269" s="1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HN269">
        <v>88</v>
      </c>
      <c r="HO269" t="str">
        <f>"    p_value_vec_"&amp;HN269&amp;"(s) = p_value_"&amp;HN269&amp;";"</f>
        <v xml:space="preserve">    p_value_vec_88(s) = p_value_88;</v>
      </c>
      <c r="HU269">
        <v>130</v>
      </c>
      <c r="HV269" t="s">
        <v>36</v>
      </c>
      <c r="IB269">
        <v>153</v>
      </c>
      <c r="IC269" t="str">
        <f>"xlswrite('G:\Mi unidad\1. PROYECTOS TELLO 2022\SCM SPILL OVERS\outputs\pobreza\bajo_niv_educ\1%\simulacion_2\output_tests.xlsx',p_value_vec_"&amp;IB269&amp;"','p_value_vec_"&amp;IB269&amp;"');"</f>
        <v>xlswrite('G:\Mi unidad\1. PROYECTOS TELLO 2022\SCM SPILL OVERS\outputs\pobreza\bajo_niv_educ\1%\simulacion_2\output_tests.xlsx',p_value_vec_153','p_value_vec_153');</v>
      </c>
      <c r="IP269">
        <v>153</v>
      </c>
      <c r="IQ269" t="str">
        <f>"xlswrite('G:\Mi unidad\1. PROYECTOS TELLO 2022\SCM SPILL OVERS\outputs\pobreza\bajo_ingreso\1%\simulacion_2\output_tests.xlsx',p_value_vec_"&amp;IP269&amp;"','p_value_vec_"&amp;IP269&amp;"');"</f>
        <v>xlswrite('G:\Mi unidad\1. PROYECTOS TELLO 2022\SCM SPILL OVERS\outputs\pobreza\bajo_ingreso\1%\simulacion_2\output_tests.xlsx',p_value_vec_153','p_value_vec_153');</v>
      </c>
      <c r="JB269">
        <v>153</v>
      </c>
      <c r="JC269" t="str">
        <f>"xlswrite('G:\Mi unidad\1. PROYECTOS TELLO 2022\SCM SPILL OVERS\outputs\pobreza\densidad\1%\simulacion_2\output_tests.xlsx',p_value_vec_"&amp;JB269&amp;"','p_value_vec_"&amp;JB269&amp;"');"</f>
        <v>xlswrite('G:\Mi unidad\1. PROYECTOS TELLO 2022\SCM SPILL OVERS\outputs\pobreza\densidad\1%\simulacion_2\output_tests.xlsx',p_value_vec_153','p_value_vec_153');</v>
      </c>
      <c r="JN269">
        <v>153</v>
      </c>
      <c r="JO269" t="str">
        <f>"xlswrite('G:\Mi unidad\1. PROYECTOS TELLO 2022\SCM SPILL OVERS\outputs\pobreza\densidad_g\1%\simulacion_2\output_tests.xlsx',p_value_vec_"&amp;JN269&amp;"','p_value_vec_"&amp;JN269&amp;"');"</f>
        <v>xlswrite('G:\Mi unidad\1. PROYECTOS TELLO 2022\SCM SPILL OVERS\outputs\pobreza\densidad_g\1%\simulacion_2\output_tests.xlsx',p_value_vec_153','p_value_vec_153');</v>
      </c>
      <c r="JZ269">
        <v>153</v>
      </c>
      <c r="KA269" t="str">
        <f>"xlswrite('G:\Mi unidad\1. PROYECTOS TELLO 2022\SCM SPILL OVERS\outputs\pobreza\distancia_centro_salud\1%\simulacion_2\output_tests.xlsx',p_value_vec_"&amp;JZ269&amp;"','p_value_vec_"&amp;JZ269&amp;"');"</f>
        <v>xlswrite('G:\Mi unidad\1. PROYECTOS TELLO 2022\SCM SPILL OVERS\outputs\pobreza\distancia_centro_salud\1%\simulacion_2\output_tests.xlsx',p_value_vec_153','p_value_vec_153');</v>
      </c>
      <c r="KM269">
        <v>153</v>
      </c>
      <c r="KN269" t="str">
        <f>"xlswrite('G:\Mi unidad\1. PROYECTOS TELLO 2022\SCM SPILL OVERS\outputs\pobreza\informalidad\1%\simulacion_2\output_tests.xlsx',p_value_vec_"&amp;KM269&amp;"','p_value_vec_"&amp;KM269&amp;"');"</f>
        <v>xlswrite('G:\Mi unidad\1. PROYECTOS TELLO 2022\SCM SPILL OVERS\outputs\pobreza\informalidad\1%\simulacion_2\output_tests.xlsx',p_value_vec_153','p_value_vec_153');</v>
      </c>
      <c r="KZ269">
        <v>153</v>
      </c>
      <c r="LA269" t="str">
        <f>"xlswrite('G:\Mi unidad\1. PROYECTOS TELLO 2022\SCM SPILL OVERS\outputs\pobreza\alimentos\1%\simulacion_2\output_tests.xlsx',p_value_vec_"&amp;KZ269&amp;"','p_value_vec_"&amp;KZ269&amp;"');"</f>
        <v>xlswrite('G:\Mi unidad\1. PROYECTOS TELLO 2022\SCM SPILL OVERS\outputs\pobreza\alimentos\1%\simulacion_2\output_tests.xlsx',p_value_vec_153','p_value_vec_153');</v>
      </c>
      <c r="LG269">
        <v>153</v>
      </c>
      <c r="LH269" t="str">
        <f>"xlswrite('G:\Mi unidad\1. PROYECTOS TELLO 2022\SCM SPILL OVERS\outputs\pobreza\jefe_hogar\1%\simulacion_2\output_tests.xlsx',p_value_vec_"&amp;LG269&amp;"','p_value_vec_"&amp;LG269&amp;"');"</f>
        <v>xlswrite('G:\Mi unidad\1. PROYECTOS TELLO 2022\SCM SPILL OVERS\outputs\pobreza\jefe_hogar\1%\simulacion_2\output_tests.xlsx',p_value_vec_153','p_value_vec_153');</v>
      </c>
      <c r="LN269">
        <v>153</v>
      </c>
      <c r="LO269" t="str">
        <f>"xlswrite('G:\Mi unidad\1. PROYECTOS TELLO 2022\SCM SPILL OVERS\outputs\pobreza\mujeres\1%\simulacion_2\output_tests.xlsx',p_value_vec_"&amp;LN269&amp;"','p_value_vec_"&amp;LN269&amp;"');"</f>
        <v>xlswrite('G:\Mi unidad\1. PROYECTOS TELLO 2022\SCM SPILL OVERS\outputs\pobreza\mujeres\1%\simulacion_2\output_tests.xlsx',p_value_vec_153','p_value_vec_153');</v>
      </c>
      <c r="LZ269">
        <v>153</v>
      </c>
      <c r="MA269" t="str">
        <f>"xlswrite('G:\Mi unidad\1. PROYECTOS TELLO 2022\SCM SPILL OVERS\outputs\pobreza\criminalidad\1%\simulacion_2\output_tests.xlsx',p_value_vec_"&amp;LZ269&amp;"','p_value_vec_"&amp;LZ269&amp;"');"</f>
        <v>xlswrite('G:\Mi unidad\1. PROYECTOS TELLO 2022\SCM SPILL OVERS\outputs\pobreza\criminalidad\1%\simulacion_2\output_tests.xlsx',p_value_vec_153','p_value_vec_153');</v>
      </c>
    </row>
    <row r="270" spans="64:339" x14ac:dyDescent="0.3">
      <c r="BL270">
        <v>153</v>
      </c>
      <c r="BR270">
        <v>153</v>
      </c>
      <c r="BS270" s="1" t="str">
        <f>"A_"&amp;BR267&amp;" = eye(N);"</f>
        <v>A_153 = eye(N);</v>
      </c>
      <c r="BX270">
        <v>153</v>
      </c>
      <c r="BY270" s="1" t="str">
        <f>"A_"&amp;BX267&amp;" = eye(N);"</f>
        <v>A_153 = eye(N);</v>
      </c>
      <c r="CD270">
        <v>153</v>
      </c>
      <c r="CE270" s="1" t="str">
        <f>"A_"&amp;CD267&amp;" = eye(N);"</f>
        <v>A_153 = eye(N);</v>
      </c>
      <c r="CJ270">
        <v>153</v>
      </c>
      <c r="CK270" s="1" t="str">
        <f>"A_"&amp;CJ267&amp;" = eye(N);"</f>
        <v>A_153 = eye(N);</v>
      </c>
      <c r="CQ270">
        <v>153</v>
      </c>
      <c r="CR270" t="s">
        <v>539</v>
      </c>
      <c r="CV270">
        <v>153</v>
      </c>
      <c r="CW270" t="s">
        <v>540</v>
      </c>
      <c r="DA270">
        <v>153</v>
      </c>
      <c r="DB270" t="s">
        <v>540</v>
      </c>
      <c r="DF270">
        <v>153</v>
      </c>
      <c r="DG270" t="s">
        <v>540</v>
      </c>
      <c r="EA270">
        <v>95</v>
      </c>
      <c r="EB270" s="1" t="str">
        <f>"alpha_hat_"&amp;EA270&amp;" = A_"&amp;EA270&amp;"*gamma_hat_"&amp;EA270&amp;";"</f>
        <v>alpha_hat_95 = A_95*gamma_hat_95;</v>
      </c>
      <c r="HN270">
        <v>88</v>
      </c>
      <c r="HO270" t="str">
        <f>"    lb_vec_"&amp;HN270&amp;"(s) = lb_"&amp;HN270&amp;";"</f>
        <v xml:space="preserve">    lb_vec_88(s) = lb_88;</v>
      </c>
      <c r="HU270">
        <v>130</v>
      </c>
      <c r="HV270" t="s">
        <v>37</v>
      </c>
      <c r="IB270">
        <v>153</v>
      </c>
      <c r="IC270" t="str">
        <f>"xlswrite('G:\Mi unidad\1. PROYECTOS TELLO 2022\SCM SPILL OVERS\outputs\pobreza\bajo_niv_educ\1%\simulacion_2\output_tests.xlsx',alpha1_hat_vec_"&amp;IB270&amp;"','alpha1_hat_vec_"&amp;IB270&amp;"');"</f>
        <v>xlswrite('G:\Mi unidad\1. PROYECTOS TELLO 2022\SCM SPILL OVERS\outputs\pobreza\bajo_niv_educ\1%\simulacion_2\output_tests.xlsx',alpha1_hat_vec_153','alpha1_hat_vec_153');</v>
      </c>
      <c r="IP270">
        <v>153</v>
      </c>
      <c r="IQ270" t="str">
        <f>"xlswrite('G:\Mi unidad\1. PROYECTOS TELLO 2022\SCM SPILL OVERS\outputs\pobreza\bajo_ingreso\1%\simulacion_2\output_tests.xlsx',alpha1_hat_vec_"&amp;IP270&amp;"','alpha1_hat_vec_"&amp;IP270&amp;"');"</f>
        <v>xlswrite('G:\Mi unidad\1. PROYECTOS TELLO 2022\SCM SPILL OVERS\outputs\pobreza\bajo_ingreso\1%\simulacion_2\output_tests.xlsx',alpha1_hat_vec_153','alpha1_hat_vec_153');</v>
      </c>
      <c r="JB270">
        <v>153</v>
      </c>
      <c r="JC270" t="str">
        <f>"xlswrite('G:\Mi unidad\1. PROYECTOS TELLO 2022\SCM SPILL OVERS\outputs\pobreza\densidad\1%\simulacion_2\output_tests.xlsx',alpha1_hat_vec_"&amp;JB270&amp;"','alpha1_hat_vec_"&amp;JB270&amp;"');"</f>
        <v>xlswrite('G:\Mi unidad\1. PROYECTOS TELLO 2022\SCM SPILL OVERS\outputs\pobreza\densidad\1%\simulacion_2\output_tests.xlsx',alpha1_hat_vec_153','alpha1_hat_vec_153');</v>
      </c>
      <c r="JN270">
        <v>153</v>
      </c>
      <c r="JO270" t="str">
        <f>"xlswrite('G:\Mi unidad\1. PROYECTOS TELLO 2022\SCM SPILL OVERS\outputs\pobreza\densidad_g\1%\simulacion_2\output_tests.xlsx',alpha1_hat_vec_"&amp;JN270&amp;"','alpha1_hat_vec_"&amp;JN270&amp;"');"</f>
        <v>xlswrite('G:\Mi unidad\1. PROYECTOS TELLO 2022\SCM SPILL OVERS\outputs\pobreza\densidad_g\1%\simulacion_2\output_tests.xlsx',alpha1_hat_vec_153','alpha1_hat_vec_153');</v>
      </c>
      <c r="JZ270">
        <v>153</v>
      </c>
      <c r="KA270" t="str">
        <f>"xlswrite('G:\Mi unidad\1. PROYECTOS TELLO 2022\SCM SPILL OVERS\outputs\pobreza\distancia_centro_salud\1%\simulacion_2\output_tests.xlsx',alpha1_hat_vec_"&amp;JZ270&amp;"','alpha1_hat_vec_"&amp;JZ270&amp;"');"</f>
        <v>xlswrite('G:\Mi unidad\1. PROYECTOS TELLO 2022\SCM SPILL OVERS\outputs\pobreza\distancia_centro_salud\1%\simulacion_2\output_tests.xlsx',alpha1_hat_vec_153','alpha1_hat_vec_153');</v>
      </c>
      <c r="KM270">
        <v>153</v>
      </c>
      <c r="KN270" t="str">
        <f>"xlswrite('G:\Mi unidad\1. PROYECTOS TELLO 2022\SCM SPILL OVERS\outputs\pobreza\informalidad\1%\simulacion_2\output_tests.xlsx',alpha1_hat_vec_"&amp;KM270&amp;"','alpha1_hat_vec_"&amp;KM270&amp;"');"</f>
        <v>xlswrite('G:\Mi unidad\1. PROYECTOS TELLO 2022\SCM SPILL OVERS\outputs\pobreza\informalidad\1%\simulacion_2\output_tests.xlsx',alpha1_hat_vec_153','alpha1_hat_vec_153');</v>
      </c>
      <c r="KZ270">
        <v>153</v>
      </c>
      <c r="LA270" t="str">
        <f>"xlswrite('G:\Mi unidad\1. PROYECTOS TELLO 2022\SCM SPILL OVERS\outputs\pobreza\alimentos\1%\simulacion_2\output_tests.xlsx',alpha1_hat_vec_"&amp;KZ270&amp;"','alpha1_hat_vec_"&amp;KZ270&amp;"');"</f>
        <v>xlswrite('G:\Mi unidad\1. PROYECTOS TELLO 2022\SCM SPILL OVERS\outputs\pobreza\alimentos\1%\simulacion_2\output_tests.xlsx',alpha1_hat_vec_153','alpha1_hat_vec_153');</v>
      </c>
      <c r="LG270">
        <v>153</v>
      </c>
      <c r="LH270" t="str">
        <f>"xlswrite('G:\Mi unidad\1. PROYECTOS TELLO 2022\SCM SPILL OVERS\outputs\pobreza\jefe_hogar\1%\simulacion_2\output_tests.xlsx',alpha1_hat_vec_"&amp;LG270&amp;"','alpha1_hat_vec_"&amp;LG270&amp;"');"</f>
        <v>xlswrite('G:\Mi unidad\1. PROYECTOS TELLO 2022\SCM SPILL OVERS\outputs\pobreza\jefe_hogar\1%\simulacion_2\output_tests.xlsx',alpha1_hat_vec_153','alpha1_hat_vec_153');</v>
      </c>
      <c r="LN270">
        <v>153</v>
      </c>
      <c r="LO270" t="str">
        <f>"xlswrite('G:\Mi unidad\1. PROYECTOS TELLO 2022\SCM SPILL OVERS\outputs\pobreza\mujeres\1%\simulacion_2\output_tests.xlsx',alpha1_hat_vec_"&amp;LN270&amp;"','alpha1_hat_vec_"&amp;LN270&amp;"');"</f>
        <v>xlswrite('G:\Mi unidad\1. PROYECTOS TELLO 2022\SCM SPILL OVERS\outputs\pobreza\mujeres\1%\simulacion_2\output_tests.xlsx',alpha1_hat_vec_153','alpha1_hat_vec_153');</v>
      </c>
      <c r="LZ270">
        <v>153</v>
      </c>
      <c r="MA270" t="str">
        <f>"xlswrite('G:\Mi unidad\1. PROYECTOS TELLO 2022\SCM SPILL OVERS\outputs\pobreza\criminalidad\1%\simulacion_2\output_tests.xlsx',alpha1_hat_vec_"&amp;LZ270&amp;"','alpha1_hat_vec_"&amp;LZ270&amp;"');"</f>
        <v>xlswrite('G:\Mi unidad\1. PROYECTOS TELLO 2022\SCM SPILL OVERS\outputs\pobreza\criminalidad\1%\simulacion_2\output_tests.xlsx',alpha1_hat_vec_153','alpha1_hat_vec_153');</v>
      </c>
    </row>
    <row r="271" spans="64:339" x14ac:dyDescent="0.3">
      <c r="BL271">
        <v>153</v>
      </c>
      <c r="BR271">
        <v>153</v>
      </c>
      <c r="BS271" s="1" t="str">
        <f>"A_"&amp;BR267&amp;"(:,ind_"&amp;BR267&amp;" == 0) = [];"</f>
        <v>A_153(:,ind_153 == 0) = [];</v>
      </c>
      <c r="BX271">
        <v>153</v>
      </c>
      <c r="BY271" s="1" t="str">
        <f>"A_"&amp;BX267&amp;"(:,ind_"&amp;BX267&amp;" == 0) = [];"</f>
        <v>A_153(:,ind_153 == 0) = [];</v>
      </c>
      <c r="CD271">
        <v>153</v>
      </c>
      <c r="CE271" s="1" t="str">
        <f>"A_"&amp;CD267&amp;"(:,ind_"&amp;CD267&amp;" == 0) = [];"</f>
        <v>A_153(:,ind_153 == 0) = [];</v>
      </c>
      <c r="CJ271">
        <v>153</v>
      </c>
      <c r="CK271" s="1" t="str">
        <f>"A_"&amp;CJ267&amp;"(:,ind_"&amp;CJ267&amp;" == 0) = [];"</f>
        <v>A_153(:,ind_153 == 0) = [];</v>
      </c>
      <c r="CQ271">
        <v>153</v>
      </c>
      <c r="CR271" t="s">
        <v>540</v>
      </c>
      <c r="CV271">
        <v>153</v>
      </c>
      <c r="CW271" t="s">
        <v>541</v>
      </c>
      <c r="DA271">
        <v>153</v>
      </c>
      <c r="DB271" t="s">
        <v>541</v>
      </c>
      <c r="DF271">
        <v>153</v>
      </c>
      <c r="DG271" t="s">
        <v>541</v>
      </c>
      <c r="EA271">
        <v>95</v>
      </c>
      <c r="EB271" s="1" t="str">
        <f>"alpha1_hat_vec_"&amp;EA271&amp;"(s) = alpha_hat_"&amp;EA271&amp;"(1);"</f>
        <v>alpha1_hat_vec_95(s) = alpha_hat_95(1);</v>
      </c>
      <c r="HN271">
        <v>88</v>
      </c>
      <c r="HO271" t="str">
        <f>"    ub_vec_"&amp;HN271&amp;"(s) = ub_"&amp;HN270&amp;";"</f>
        <v xml:space="preserve">    ub_vec_88(s) = ub_88;</v>
      </c>
      <c r="HU271">
        <v>130</v>
      </c>
      <c r="HV271" t="str">
        <f>"    spillover_test_"&amp;HU271&amp;"(s) = sp_andrews(Y_pre_"&amp;HU271&amp;",pobreza_"&amp;HU271&amp;"(:,T+s),A_"&amp;HU271&amp;",C,d,alpha_sig);"</f>
        <v xml:space="preserve">    spillover_test_130(s) = sp_andrews(Y_pre_130,pobreza_130(:,T+s),A_130,C,d,alpha_sig);</v>
      </c>
      <c r="IB271">
        <v>153</v>
      </c>
      <c r="IC271" t="str">
        <f>"xlswrite('G:\Mi unidad\1. PROYECTOS TELLO 2022\SCM SPILL OVERS\outputs\pobreza\bajo_niv_educ\1%\simulacion_2\output_tests.xlsx',spillover_test_"&amp;IB271&amp;"','sp_test_"&amp;IB271&amp;"');"</f>
        <v>xlswrite('G:\Mi unidad\1. PROYECTOS TELLO 2022\SCM SPILL OVERS\outputs\pobreza\bajo_niv_educ\1%\simulacion_2\output_tests.xlsx',spillover_test_153','sp_test_153');</v>
      </c>
      <c r="IP271">
        <v>153</v>
      </c>
      <c r="IQ271" t="str">
        <f>"xlswrite('G:\Mi unidad\1. PROYECTOS TELLO 2022\SCM SPILL OVERS\outputs\pobreza\bajo_ingreso\1%\simulacion_2\output_tests.xlsx',spillover_test_"&amp;IP271&amp;"','sp_test_"&amp;IP271&amp;"');"</f>
        <v>xlswrite('G:\Mi unidad\1. PROYECTOS TELLO 2022\SCM SPILL OVERS\outputs\pobreza\bajo_ingreso\1%\simulacion_2\output_tests.xlsx',spillover_test_153','sp_test_153');</v>
      </c>
      <c r="JB271">
        <v>153</v>
      </c>
      <c r="JC271" t="str">
        <f>"xlswrite('G:\Mi unidad\1. PROYECTOS TELLO 2022\SCM SPILL OVERS\outputs\pobreza\densidad\1%\simulacion_2\output_tests.xlsx',spillover_test_"&amp;JB271&amp;"','sp_test_"&amp;JB271&amp;"');"</f>
        <v>xlswrite('G:\Mi unidad\1. PROYECTOS TELLO 2022\SCM SPILL OVERS\outputs\pobreza\densidad\1%\simulacion_2\output_tests.xlsx',spillover_test_153','sp_test_153');</v>
      </c>
      <c r="JN271">
        <v>153</v>
      </c>
      <c r="JO271" t="str">
        <f>"xlswrite('G:\Mi unidad\1. PROYECTOS TELLO 2022\SCM SPILL OVERS\outputs\pobreza\densidad_g\1%\simulacion_2\output_tests.xlsx',spillover_test_"&amp;JN271&amp;"','sp_test_"&amp;JN271&amp;"');"</f>
        <v>xlswrite('G:\Mi unidad\1. PROYECTOS TELLO 2022\SCM SPILL OVERS\outputs\pobreza\densidad_g\1%\simulacion_2\output_tests.xlsx',spillover_test_153','sp_test_153');</v>
      </c>
      <c r="JZ271">
        <v>153</v>
      </c>
      <c r="KA271" t="str">
        <f>"xlswrite('G:\Mi unidad\1. PROYECTOS TELLO 2022\SCM SPILL OVERS\outputs\pobreza\distancia_centro_salud\1%\simulacion_2\output_tests.xlsx',spillover_test_"&amp;JZ271&amp;"','sp_test_"&amp;JZ271&amp;"');"</f>
        <v>xlswrite('G:\Mi unidad\1. PROYECTOS TELLO 2022\SCM SPILL OVERS\outputs\pobreza\distancia_centro_salud\1%\simulacion_2\output_tests.xlsx',spillover_test_153','sp_test_153');</v>
      </c>
      <c r="KM271">
        <v>153</v>
      </c>
      <c r="KN271" t="str">
        <f>"xlswrite('G:\Mi unidad\1. PROYECTOS TELLO 2022\SCM SPILL OVERS\outputs\pobreza\informalidad\1%\simulacion_2\output_tests.xlsx',spillover_test_"&amp;KM271&amp;"','sp_test_"&amp;KM271&amp;"');"</f>
        <v>xlswrite('G:\Mi unidad\1. PROYECTOS TELLO 2022\SCM SPILL OVERS\outputs\pobreza\informalidad\1%\simulacion_2\output_tests.xlsx',spillover_test_153','sp_test_153');</v>
      </c>
      <c r="KZ271">
        <v>153</v>
      </c>
      <c r="LA271" t="str">
        <f>"xlswrite('G:\Mi unidad\1. PROYECTOS TELLO 2022\SCM SPILL OVERS\outputs\pobreza\alimentos\1%\simulacion_2\output_tests.xlsx',spillover_test_"&amp;KZ271&amp;"','sp_test_"&amp;KZ271&amp;"');"</f>
        <v>xlswrite('G:\Mi unidad\1. PROYECTOS TELLO 2022\SCM SPILL OVERS\outputs\pobreza\alimentos\1%\simulacion_2\output_tests.xlsx',spillover_test_153','sp_test_153');</v>
      </c>
      <c r="LG271">
        <v>153</v>
      </c>
      <c r="LH271" t="str">
        <f>"xlswrite('G:\Mi unidad\1. PROYECTOS TELLO 2022\SCM SPILL OVERS\outputs\pobreza\jefe_hogar\1%\simulacion_2\output_tests.xlsx',spillover_test_"&amp;LG271&amp;"','sp_test_"&amp;LG271&amp;"');"</f>
        <v>xlswrite('G:\Mi unidad\1. PROYECTOS TELLO 2022\SCM SPILL OVERS\outputs\pobreza\jefe_hogar\1%\simulacion_2\output_tests.xlsx',spillover_test_153','sp_test_153');</v>
      </c>
      <c r="LN271">
        <v>153</v>
      </c>
      <c r="LO271" t="str">
        <f>"xlswrite('G:\Mi unidad\1. PROYECTOS TELLO 2022\SCM SPILL OVERS\outputs\pobreza\mujeres\1%\simulacion_2\output_tests.xlsx',spillover_test_"&amp;LN271&amp;"','sp_test_"&amp;LN271&amp;"');"</f>
        <v>xlswrite('G:\Mi unidad\1. PROYECTOS TELLO 2022\SCM SPILL OVERS\outputs\pobreza\mujeres\1%\simulacion_2\output_tests.xlsx',spillover_test_153','sp_test_153');</v>
      </c>
      <c r="LZ271">
        <v>153</v>
      </c>
      <c r="MA271" t="str">
        <f>"xlswrite('G:\Mi unidad\1. PROYECTOS TELLO 2022\SCM SPILL OVERS\outputs\pobreza\criminalidad\1%\simulacion_2\output_tests.xlsx',spillover_test_"&amp;LZ271&amp;"','sp_test_"&amp;LZ271&amp;"');"</f>
        <v>xlswrite('G:\Mi unidad\1. PROYECTOS TELLO 2022\SCM SPILL OVERS\outputs\pobreza\criminalidad\1%\simulacion_2\output_tests.xlsx',spillover_test_153','sp_test_153');</v>
      </c>
    </row>
    <row r="272" spans="64:339" x14ac:dyDescent="0.3">
      <c r="BL272">
        <v>157</v>
      </c>
      <c r="BM272" s="1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541</v>
      </c>
      <c r="CV272">
        <v>157</v>
      </c>
      <c r="CW272" t="s">
        <v>542</v>
      </c>
      <c r="DA272">
        <v>157</v>
      </c>
      <c r="DB272" t="s">
        <v>542</v>
      </c>
      <c r="DF272">
        <v>157</v>
      </c>
      <c r="DG272" t="s">
        <v>542</v>
      </c>
      <c r="EA272">
        <v>95</v>
      </c>
      <c r="EB272" s="1" t="str">
        <f>"synthetic_control_sp_"&amp;EA272&amp;"(T+s) = Y_"&amp;EA272&amp;"(1,T+s)-alpha1_hat_vec_"&amp;EA272&amp;"(s);"</f>
        <v>synthetic_control_sp_95(T+s) = Y_95(1,T+s)-alpha1_hat_vec_95(s);</v>
      </c>
      <c r="HN272">
        <v>88</v>
      </c>
      <c r="HO272" t="s">
        <v>18</v>
      </c>
      <c r="HU272">
        <v>130</v>
      </c>
      <c r="HV272" t="s">
        <v>18</v>
      </c>
      <c r="IB272">
        <v>157</v>
      </c>
      <c r="IC272" t="str">
        <f>"xlswrite('G:\Mi unidad\1. PROYECTOS TELLO 2022\SCM SPILL OVERS\outputs\pobreza\bajo_niv_educ\1%\simulacion_2\output_tests.xlsx',lb_vec_"&amp;IB272&amp;"','lb_vec_"&amp;IB272&amp;"');"</f>
        <v>xlswrite('G:\Mi unidad\1. PROYECTOS TELLO 2022\SCM SPILL OVERS\outputs\pobreza\bajo_niv_educ\1%\simulacion_2\output_tests.xlsx',lb_vec_157','lb_vec_157');</v>
      </c>
      <c r="IP272">
        <v>157</v>
      </c>
      <c r="IQ272" t="str">
        <f>"xlswrite('G:\Mi unidad\1. PROYECTOS TELLO 2022\SCM SPILL OVERS\outputs\pobreza\bajo_ingreso\1%\simulacion_2\output_tests.xlsx',lb_vec_"&amp;IP272&amp;"','lb_vec_"&amp;IP272&amp;"');"</f>
        <v>xlswrite('G:\Mi unidad\1. PROYECTOS TELLO 2022\SCM SPILL OVERS\outputs\pobreza\bajo_ingreso\1%\simulacion_2\output_tests.xlsx',lb_vec_157','lb_vec_157');</v>
      </c>
      <c r="JB272">
        <v>157</v>
      </c>
      <c r="JC272" t="str">
        <f>"xlswrite('G:\Mi unidad\1. PROYECTOS TELLO 2022\SCM SPILL OVERS\outputs\pobreza\densidad\1%\simulacion_2\output_tests.xlsx',lb_vec_"&amp;JB272&amp;"','lb_vec_"&amp;JB272&amp;"');"</f>
        <v>xlswrite('G:\Mi unidad\1. PROYECTOS TELLO 2022\SCM SPILL OVERS\outputs\pobreza\densidad\1%\simulacion_2\output_tests.xlsx',lb_vec_157','lb_vec_157');</v>
      </c>
      <c r="JN272">
        <v>157</v>
      </c>
      <c r="JO272" t="str">
        <f>"xlswrite('G:\Mi unidad\1. PROYECTOS TELLO 2022\SCM SPILL OVERS\outputs\pobreza\densidad_g\1%\simulacion_2\output_tests.xlsx',lb_vec_"&amp;JN272&amp;"','lb_vec_"&amp;JN272&amp;"');"</f>
        <v>xlswrite('G:\Mi unidad\1. PROYECTOS TELLO 2022\SCM SPILL OVERS\outputs\pobreza\densidad_g\1%\simulacion_2\output_tests.xlsx',lb_vec_157','lb_vec_157');</v>
      </c>
      <c r="JZ272">
        <v>157</v>
      </c>
      <c r="KA272" t="str">
        <f>"xlswrite('G:\Mi unidad\1. PROYECTOS TELLO 2022\SCM SPILL OVERS\outputs\pobreza\distancia_centro_salud\1%\simulacion_2\output_tests.xlsx',lb_vec_"&amp;JZ272&amp;"','lb_vec_"&amp;JZ272&amp;"');"</f>
        <v>xlswrite('G:\Mi unidad\1. PROYECTOS TELLO 2022\SCM SPILL OVERS\outputs\pobreza\distancia_centro_salud\1%\simulacion_2\output_tests.xlsx',lb_vec_157','lb_vec_157');</v>
      </c>
      <c r="KM272">
        <v>157</v>
      </c>
      <c r="KN272" t="str">
        <f>"xlswrite('G:\Mi unidad\1. PROYECTOS TELLO 2022\SCM SPILL OVERS\outputs\pobreza\informalidad\1%\simulacion_2\output_tests.xlsx',lb_vec_"&amp;KM272&amp;"','lb_vec_"&amp;KM272&amp;"');"</f>
        <v>xlswrite('G:\Mi unidad\1. PROYECTOS TELLO 2022\SCM SPILL OVERS\outputs\pobreza\informalidad\1%\simulacion_2\output_tests.xlsx',lb_vec_157','lb_vec_157');</v>
      </c>
      <c r="KZ272">
        <v>157</v>
      </c>
      <c r="LA272" t="str">
        <f>"xlswrite('G:\Mi unidad\1. PROYECTOS TELLO 2022\SCM SPILL OVERS\outputs\pobreza\alimentos\1%\simulacion_2\output_tests.xlsx',lb_vec_"&amp;KZ272&amp;"','lb_vec_"&amp;KZ272&amp;"');"</f>
        <v>xlswrite('G:\Mi unidad\1. PROYECTOS TELLO 2022\SCM SPILL OVERS\outputs\pobreza\alimentos\1%\simulacion_2\output_tests.xlsx',lb_vec_157','lb_vec_157');</v>
      </c>
      <c r="LG272">
        <v>157</v>
      </c>
      <c r="LH272" t="str">
        <f>"xlswrite('G:\Mi unidad\1. PROYECTOS TELLO 2022\SCM SPILL OVERS\outputs\pobreza\jefe_hogar\1%\simulacion_2\output_tests.xlsx',lb_vec_"&amp;LG272&amp;"','lb_vec_"&amp;LG272&amp;"');"</f>
        <v>xlswrite('G:\Mi unidad\1. PROYECTOS TELLO 2022\SCM SPILL OVERS\outputs\pobreza\jefe_hogar\1%\simulacion_2\output_tests.xlsx',lb_vec_157','lb_vec_157');</v>
      </c>
      <c r="LN272">
        <v>157</v>
      </c>
      <c r="LO272" t="str">
        <f>"xlswrite('G:\Mi unidad\1. PROYECTOS TELLO 2022\SCM SPILL OVERS\outputs\pobreza\mujeres\1%\simulacion_2\output_tests.xlsx',lb_vec_"&amp;LN272&amp;"','lb_vec_"&amp;LN272&amp;"');"</f>
        <v>xlswrite('G:\Mi unidad\1. PROYECTOS TELLO 2022\SCM SPILL OVERS\outputs\pobreza\mujeres\1%\simulacion_2\output_tests.xlsx',lb_vec_157','lb_vec_157');</v>
      </c>
      <c r="LZ272">
        <v>157</v>
      </c>
      <c r="MA272" t="str">
        <f>"xlswrite('G:\Mi unidad\1. PROYECTOS TELLO 2022\SCM SPILL OVERS\outputs\pobreza\criminalidad\1%\simulacion_2\output_tests.xlsx',lb_vec_"&amp;LZ272&amp;"','lb_vec_"&amp;LZ272&amp;"');"</f>
        <v>xlswrite('G:\Mi unidad\1. PROYECTOS TELLO 2022\SCM SPILL OVERS\outputs\pobreza\criminalidad\1%\simulacion_2\output_tests.xlsx',lb_vec_157','lb_vec_157');</v>
      </c>
    </row>
    <row r="273" spans="64:339" x14ac:dyDescent="0.3">
      <c r="BL273">
        <v>157</v>
      </c>
      <c r="BM273" s="1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542</v>
      </c>
      <c r="CV273">
        <v>157</v>
      </c>
      <c r="CW273" t="s">
        <v>543</v>
      </c>
      <c r="DA273">
        <v>157</v>
      </c>
      <c r="DB273" t="s">
        <v>543</v>
      </c>
      <c r="DF273">
        <v>157</v>
      </c>
      <c r="DG273" t="s">
        <v>543</v>
      </c>
      <c r="EA273">
        <v>95</v>
      </c>
      <c r="EB273" s="3" t="s">
        <v>18</v>
      </c>
      <c r="HN273">
        <v>89</v>
      </c>
      <c r="HO273" t="str">
        <f>"p_value_vec_"&amp;HN273&amp;" = zeros(1,S);"</f>
        <v>p_value_vec_89 = zeros(1,S);</v>
      </c>
      <c r="HU273">
        <v>133</v>
      </c>
      <c r="HV273" t="str">
        <f>"spillover_test_"&amp;HU273&amp;" = zeros(1,S);"</f>
        <v>spillover_test_133 = zeros(1,S);</v>
      </c>
      <c r="IB273">
        <v>157</v>
      </c>
      <c r="IC273" t="str">
        <f>"xlswrite('G:\Mi unidad\1. PROYECTOS TELLO 2022\SCM SPILL OVERS\outputs\pobreza\bajo_niv_educ\1%\simulacion_2\output_tests.xlsx',ub_vec_"&amp;IB273&amp;"','ub_vec_"&amp;IB273&amp;"');"</f>
        <v>xlswrite('G:\Mi unidad\1. PROYECTOS TELLO 2022\SCM SPILL OVERS\outputs\pobreza\bajo_niv_educ\1%\simulacion_2\output_tests.xlsx',ub_vec_157','ub_vec_157');</v>
      </c>
      <c r="IP273">
        <v>157</v>
      </c>
      <c r="IQ273" t="str">
        <f>"xlswrite('G:\Mi unidad\1. PROYECTOS TELLO 2022\SCM SPILL OVERS\outputs\pobreza\bajo_ingreso\1%\simulacion_2\output_tests.xlsx',ub_vec_"&amp;IP273&amp;"','ub_vec_"&amp;IP273&amp;"');"</f>
        <v>xlswrite('G:\Mi unidad\1. PROYECTOS TELLO 2022\SCM SPILL OVERS\outputs\pobreza\bajo_ingreso\1%\simulacion_2\output_tests.xlsx',ub_vec_157','ub_vec_157');</v>
      </c>
      <c r="JB273">
        <v>157</v>
      </c>
      <c r="JC273" t="str">
        <f>"xlswrite('G:\Mi unidad\1. PROYECTOS TELLO 2022\SCM SPILL OVERS\outputs\pobreza\densidad\1%\simulacion_2\output_tests.xlsx',ub_vec_"&amp;JB273&amp;"','ub_vec_"&amp;JB273&amp;"');"</f>
        <v>xlswrite('G:\Mi unidad\1. PROYECTOS TELLO 2022\SCM SPILL OVERS\outputs\pobreza\densidad\1%\simulacion_2\output_tests.xlsx',ub_vec_157','ub_vec_157');</v>
      </c>
      <c r="JN273">
        <v>157</v>
      </c>
      <c r="JO273" t="str">
        <f>"xlswrite('G:\Mi unidad\1. PROYECTOS TELLO 2022\SCM SPILL OVERS\outputs\pobreza\densidad_g\1%\simulacion_2\output_tests.xlsx',ub_vec_"&amp;JN273&amp;"','ub_vec_"&amp;JN273&amp;"');"</f>
        <v>xlswrite('G:\Mi unidad\1. PROYECTOS TELLO 2022\SCM SPILL OVERS\outputs\pobreza\densidad_g\1%\simulacion_2\output_tests.xlsx',ub_vec_157','ub_vec_157');</v>
      </c>
      <c r="JZ273">
        <v>157</v>
      </c>
      <c r="KA273" t="str">
        <f>"xlswrite('G:\Mi unidad\1. PROYECTOS TELLO 2022\SCM SPILL OVERS\outputs\pobreza\distancia_centro_salud\1%\simulacion_2\output_tests.xlsx',ub_vec_"&amp;JZ273&amp;"','ub_vec_"&amp;JZ273&amp;"');"</f>
        <v>xlswrite('G:\Mi unidad\1. PROYECTOS TELLO 2022\SCM SPILL OVERS\outputs\pobreza\distancia_centro_salud\1%\simulacion_2\output_tests.xlsx',ub_vec_157','ub_vec_157');</v>
      </c>
      <c r="KM273">
        <v>157</v>
      </c>
      <c r="KN273" t="str">
        <f>"xlswrite('G:\Mi unidad\1. PROYECTOS TELLO 2022\SCM SPILL OVERS\outputs\pobreza\informalidad\1%\simulacion_2\output_tests.xlsx',ub_vec_"&amp;KM273&amp;"','ub_vec_"&amp;KM273&amp;"');"</f>
        <v>xlswrite('G:\Mi unidad\1. PROYECTOS TELLO 2022\SCM SPILL OVERS\outputs\pobreza\informalidad\1%\simulacion_2\output_tests.xlsx',ub_vec_157','ub_vec_157');</v>
      </c>
      <c r="KZ273">
        <v>157</v>
      </c>
      <c r="LA273" t="str">
        <f>"xlswrite('G:\Mi unidad\1. PROYECTOS TELLO 2022\SCM SPILL OVERS\outputs\pobreza\alimentos\1%\simulacion_2\output_tests.xlsx',ub_vec_"&amp;KZ273&amp;"','ub_vec_"&amp;KZ273&amp;"');"</f>
        <v>xlswrite('G:\Mi unidad\1. PROYECTOS TELLO 2022\SCM SPILL OVERS\outputs\pobreza\alimentos\1%\simulacion_2\output_tests.xlsx',ub_vec_157','ub_vec_157');</v>
      </c>
      <c r="LG273">
        <v>157</v>
      </c>
      <c r="LH273" t="str">
        <f>"xlswrite('G:\Mi unidad\1. PROYECTOS TELLO 2022\SCM SPILL OVERS\outputs\pobreza\jefe_hogar\1%\simulacion_2\output_tests.xlsx',ub_vec_"&amp;LG273&amp;"','ub_vec_"&amp;LG273&amp;"');"</f>
        <v>xlswrite('G:\Mi unidad\1. PROYECTOS TELLO 2022\SCM SPILL OVERS\outputs\pobreza\jefe_hogar\1%\simulacion_2\output_tests.xlsx',ub_vec_157','ub_vec_157');</v>
      </c>
      <c r="LN273">
        <v>157</v>
      </c>
      <c r="LO273" t="str">
        <f>"xlswrite('G:\Mi unidad\1. PROYECTOS TELLO 2022\SCM SPILL OVERS\outputs\pobreza\mujeres\1%\simulacion_2\output_tests.xlsx',ub_vec_"&amp;LN273&amp;"','ub_vec_"&amp;LN273&amp;"');"</f>
        <v>xlswrite('G:\Mi unidad\1. PROYECTOS TELLO 2022\SCM SPILL OVERS\outputs\pobreza\mujeres\1%\simulacion_2\output_tests.xlsx',ub_vec_157','ub_vec_157');</v>
      </c>
      <c r="LZ273">
        <v>157</v>
      </c>
      <c r="MA273" t="str">
        <f>"xlswrite('G:\Mi unidad\1. PROYECTOS TELLO 2022\SCM SPILL OVERS\outputs\pobreza\criminalidad\1%\simulacion_2\output_tests.xlsx',ub_vec_"&amp;LZ273&amp;"','ub_vec_"&amp;LZ273&amp;"');"</f>
        <v>xlswrite('G:\Mi unidad\1. PROYECTOS TELLO 2022\SCM SPILL OVERS\outputs\pobreza\criminalidad\1%\simulacion_2\output_tests.xlsx',ub_vec_157','ub_vec_157');</v>
      </c>
    </row>
    <row r="274" spans="64:339" x14ac:dyDescent="0.3">
      <c r="BL274">
        <v>157</v>
      </c>
      <c r="BM274" s="1" t="str">
        <f>"A_"&amp;BL272&amp;"(:,ind_"&amp;BL272&amp;" == 0) = [];"</f>
        <v>A_157(:,ind_157 == 0) = [];</v>
      </c>
      <c r="BR274">
        <v>157</v>
      </c>
      <c r="BS274" s="1" t="str">
        <f>"ind_"&amp;BR272&amp;" = xlsread('spillover_bajo_niv_educ_"&amp;BR272&amp;".xlsx')"</f>
        <v>ind_157 = xlsread('spillover_bajo_niv_educ_157.xlsx')</v>
      </c>
      <c r="BX274">
        <v>157</v>
      </c>
      <c r="BY274" s="1" t="str">
        <f>"ind_"&amp;BX272&amp;" = xlsread('spillover_bajo_ingreso_"&amp;BX272&amp;".xlsx')"</f>
        <v>ind_157 = xlsread('spillover_bajo_ingreso_157.xlsx')</v>
      </c>
      <c r="CD274">
        <v>157</v>
      </c>
      <c r="CE274" s="1" t="str">
        <f>"ind_"&amp;CD272&amp;" = xlsread('spillover_densidad_"&amp;CD272&amp;".xlsx')"</f>
        <v>ind_157 = xlsread('spillover_densidad_157.xlsx')</v>
      </c>
      <c r="CJ274">
        <v>157</v>
      </c>
      <c r="CK274" s="1" t="str">
        <f>"ind_"&amp;CJ272&amp;" = xlsread('spillover_tiempo_cs_"&amp;CJ272&amp;".xlsx')"</f>
        <v>ind_157 = xlsread('spillover_tiempo_cs_157.xlsx')</v>
      </c>
      <c r="CQ274">
        <v>157</v>
      </c>
      <c r="CR274" t="s">
        <v>543</v>
      </c>
      <c r="CV274">
        <v>157</v>
      </c>
      <c r="CW274" t="s">
        <v>544</v>
      </c>
      <c r="DA274">
        <v>157</v>
      </c>
      <c r="DB274" t="s">
        <v>545</v>
      </c>
      <c r="DF274">
        <v>157</v>
      </c>
      <c r="DG274" t="s">
        <v>546</v>
      </c>
      <c r="EA274">
        <v>100</v>
      </c>
      <c r="EB274" s="3" t="str">
        <f>"%PROVINCIA "&amp;EA274</f>
        <v>%PROVINCIA 100</v>
      </c>
      <c r="HN274">
        <v>89</v>
      </c>
      <c r="HO274" t="str">
        <f>"lb_vec_"&amp;HN274&amp;" = zeros(1,S);"</f>
        <v>lb_vec_89 = zeros(1,S);</v>
      </c>
      <c r="HU274">
        <v>133</v>
      </c>
      <c r="HV274" t="s">
        <v>35</v>
      </c>
      <c r="IB274">
        <v>157</v>
      </c>
      <c r="IC274" t="str">
        <f>"xlswrite('G:\Mi unidad\1. PROYECTOS TELLO 2022\SCM SPILL OVERS\outputs\pobreza\bajo_niv_educ\1%\simulacion_2\output_tests.xlsx',p_value_vec_"&amp;IB274&amp;"','p_value_vec_"&amp;IB274&amp;"');"</f>
        <v>xlswrite('G:\Mi unidad\1. PROYECTOS TELLO 2022\SCM SPILL OVERS\outputs\pobreza\bajo_niv_educ\1%\simulacion_2\output_tests.xlsx',p_value_vec_157','p_value_vec_157');</v>
      </c>
      <c r="IP274">
        <v>157</v>
      </c>
      <c r="IQ274" t="str">
        <f>"xlswrite('G:\Mi unidad\1. PROYECTOS TELLO 2022\SCM SPILL OVERS\outputs\pobreza\bajo_ingreso\1%\simulacion_2\output_tests.xlsx',p_value_vec_"&amp;IP274&amp;"','p_value_vec_"&amp;IP274&amp;"');"</f>
        <v>xlswrite('G:\Mi unidad\1. PROYECTOS TELLO 2022\SCM SPILL OVERS\outputs\pobreza\bajo_ingreso\1%\simulacion_2\output_tests.xlsx',p_value_vec_157','p_value_vec_157');</v>
      </c>
      <c r="JB274">
        <v>157</v>
      </c>
      <c r="JC274" t="str">
        <f>"xlswrite('G:\Mi unidad\1. PROYECTOS TELLO 2022\SCM SPILL OVERS\outputs\pobreza\densidad\1%\simulacion_2\output_tests.xlsx',p_value_vec_"&amp;JB274&amp;"','p_value_vec_"&amp;JB274&amp;"');"</f>
        <v>xlswrite('G:\Mi unidad\1. PROYECTOS TELLO 2022\SCM SPILL OVERS\outputs\pobreza\densidad\1%\simulacion_2\output_tests.xlsx',p_value_vec_157','p_value_vec_157');</v>
      </c>
      <c r="JN274">
        <v>157</v>
      </c>
      <c r="JO274" t="str">
        <f>"xlswrite('G:\Mi unidad\1. PROYECTOS TELLO 2022\SCM SPILL OVERS\outputs\pobreza\densidad_g\1%\simulacion_2\output_tests.xlsx',p_value_vec_"&amp;JN274&amp;"','p_value_vec_"&amp;JN274&amp;"');"</f>
        <v>xlswrite('G:\Mi unidad\1. PROYECTOS TELLO 2022\SCM SPILL OVERS\outputs\pobreza\densidad_g\1%\simulacion_2\output_tests.xlsx',p_value_vec_157','p_value_vec_157');</v>
      </c>
      <c r="JZ274">
        <v>157</v>
      </c>
      <c r="KA274" t="str">
        <f>"xlswrite('G:\Mi unidad\1. PROYECTOS TELLO 2022\SCM SPILL OVERS\outputs\pobreza\distancia_centro_salud\1%\simulacion_2\output_tests.xlsx',p_value_vec_"&amp;JZ274&amp;"','p_value_vec_"&amp;JZ274&amp;"');"</f>
        <v>xlswrite('G:\Mi unidad\1. PROYECTOS TELLO 2022\SCM SPILL OVERS\outputs\pobreza\distancia_centro_salud\1%\simulacion_2\output_tests.xlsx',p_value_vec_157','p_value_vec_157');</v>
      </c>
      <c r="KM274">
        <v>157</v>
      </c>
      <c r="KN274" t="str">
        <f>"xlswrite('G:\Mi unidad\1. PROYECTOS TELLO 2022\SCM SPILL OVERS\outputs\pobreza\informalidad\1%\simulacion_2\output_tests.xlsx',p_value_vec_"&amp;KM274&amp;"','p_value_vec_"&amp;KM274&amp;"');"</f>
        <v>xlswrite('G:\Mi unidad\1. PROYECTOS TELLO 2022\SCM SPILL OVERS\outputs\pobreza\informalidad\1%\simulacion_2\output_tests.xlsx',p_value_vec_157','p_value_vec_157');</v>
      </c>
      <c r="KZ274">
        <v>157</v>
      </c>
      <c r="LA274" t="str">
        <f>"xlswrite('G:\Mi unidad\1. PROYECTOS TELLO 2022\SCM SPILL OVERS\outputs\pobreza\alimentos\1%\simulacion_2\output_tests.xlsx',p_value_vec_"&amp;KZ274&amp;"','p_value_vec_"&amp;KZ274&amp;"');"</f>
        <v>xlswrite('G:\Mi unidad\1. PROYECTOS TELLO 2022\SCM SPILL OVERS\outputs\pobreza\alimentos\1%\simulacion_2\output_tests.xlsx',p_value_vec_157','p_value_vec_157');</v>
      </c>
      <c r="LG274">
        <v>157</v>
      </c>
      <c r="LH274" t="str">
        <f>"xlswrite('G:\Mi unidad\1. PROYECTOS TELLO 2022\SCM SPILL OVERS\outputs\pobreza\jefe_hogar\1%\simulacion_2\output_tests.xlsx',p_value_vec_"&amp;LG274&amp;"','p_value_vec_"&amp;LG274&amp;"');"</f>
        <v>xlswrite('G:\Mi unidad\1. PROYECTOS TELLO 2022\SCM SPILL OVERS\outputs\pobreza\jefe_hogar\1%\simulacion_2\output_tests.xlsx',p_value_vec_157','p_value_vec_157');</v>
      </c>
      <c r="LN274">
        <v>157</v>
      </c>
      <c r="LO274" t="str">
        <f>"xlswrite('G:\Mi unidad\1. PROYECTOS TELLO 2022\SCM SPILL OVERS\outputs\pobreza\mujeres\1%\simulacion_2\output_tests.xlsx',p_value_vec_"&amp;LN274&amp;"','p_value_vec_"&amp;LN274&amp;"');"</f>
        <v>xlswrite('G:\Mi unidad\1. PROYECTOS TELLO 2022\SCM SPILL OVERS\outputs\pobreza\mujeres\1%\simulacion_2\output_tests.xlsx',p_value_vec_157','p_value_vec_157');</v>
      </c>
      <c r="LZ274">
        <v>157</v>
      </c>
      <c r="MA274" t="str">
        <f>"xlswrite('G:\Mi unidad\1. PROYECTOS TELLO 2022\SCM SPILL OVERS\outputs\pobreza\criminalidad\1%\simulacion_2\output_tests.xlsx',p_value_vec_"&amp;LZ274&amp;"','p_value_vec_"&amp;LZ274&amp;"');"</f>
        <v>xlswrite('G:\Mi unidad\1. PROYECTOS TELLO 2022\SCM SPILL OVERS\outputs\pobreza\criminalidad\1%\simulacion_2\output_tests.xlsx',p_value_vec_157','p_value_vec_157');</v>
      </c>
    </row>
    <row r="275" spans="64:339" x14ac:dyDescent="0.3">
      <c r="BL275">
        <v>157</v>
      </c>
      <c r="BR275">
        <v>157</v>
      </c>
      <c r="BS275" s="1" t="str">
        <f>"A_"&amp;BR272&amp;" = eye(N);"</f>
        <v>A_157 = eye(N);</v>
      </c>
      <c r="BX275">
        <v>157</v>
      </c>
      <c r="BY275" s="1" t="str">
        <f>"A_"&amp;BX272&amp;" = eye(N);"</f>
        <v>A_157 = eye(N);</v>
      </c>
      <c r="CD275">
        <v>157</v>
      </c>
      <c r="CE275" s="1" t="str">
        <f>"A_"&amp;CD272&amp;" = eye(N);"</f>
        <v>A_157 = eye(N);</v>
      </c>
      <c r="CJ275">
        <v>157</v>
      </c>
      <c r="CK275" s="1" t="str">
        <f>"A_"&amp;CJ272&amp;" = eye(N);"</f>
        <v>A_157 = eye(N);</v>
      </c>
      <c r="CQ275">
        <v>157</v>
      </c>
      <c r="CR275" t="s">
        <v>547</v>
      </c>
      <c r="CV275">
        <v>157</v>
      </c>
      <c r="CW275" t="s">
        <v>548</v>
      </c>
      <c r="DA275">
        <v>157</v>
      </c>
      <c r="DB275" t="s">
        <v>548</v>
      </c>
      <c r="DF275">
        <v>157</v>
      </c>
      <c r="DG275" t="s">
        <v>548</v>
      </c>
      <c r="EA275">
        <v>100</v>
      </c>
      <c r="EB275" s="3" t="s">
        <v>17</v>
      </c>
      <c r="HN275">
        <v>89</v>
      </c>
      <c r="HO275" t="str">
        <f>"ub_vec_"&amp;HN275&amp;" = zeros(1,S);"</f>
        <v>ub_vec_89 = zeros(1,S);</v>
      </c>
      <c r="HU275">
        <v>133</v>
      </c>
      <c r="HV275" t="s">
        <v>36</v>
      </c>
      <c r="IB275">
        <v>157</v>
      </c>
      <c r="IC275" t="str">
        <f>"xlswrite('G:\Mi unidad\1. PROYECTOS TELLO 2022\SCM SPILL OVERS\outputs\pobreza\bajo_niv_educ\1%\simulacion_2\output_tests.xlsx',alpha1_hat_vec_"&amp;IB275&amp;"','alpha1_hat_vec_"&amp;IB275&amp;"');"</f>
        <v>xlswrite('G:\Mi unidad\1. PROYECTOS TELLO 2022\SCM SPILL OVERS\outputs\pobreza\bajo_niv_educ\1%\simulacion_2\output_tests.xlsx',alpha1_hat_vec_157','alpha1_hat_vec_157');</v>
      </c>
      <c r="IP275">
        <v>157</v>
      </c>
      <c r="IQ275" t="str">
        <f>"xlswrite('G:\Mi unidad\1. PROYECTOS TELLO 2022\SCM SPILL OVERS\outputs\pobreza\bajo_ingreso\1%\simulacion_2\output_tests.xlsx',alpha1_hat_vec_"&amp;IP275&amp;"','alpha1_hat_vec_"&amp;IP275&amp;"');"</f>
        <v>xlswrite('G:\Mi unidad\1. PROYECTOS TELLO 2022\SCM SPILL OVERS\outputs\pobreza\bajo_ingreso\1%\simulacion_2\output_tests.xlsx',alpha1_hat_vec_157','alpha1_hat_vec_157');</v>
      </c>
      <c r="JB275">
        <v>157</v>
      </c>
      <c r="JC275" t="str">
        <f>"xlswrite('G:\Mi unidad\1. PROYECTOS TELLO 2022\SCM SPILL OVERS\outputs\pobreza\densidad\1%\simulacion_2\output_tests.xlsx',alpha1_hat_vec_"&amp;JB275&amp;"','alpha1_hat_vec_"&amp;JB275&amp;"');"</f>
        <v>xlswrite('G:\Mi unidad\1. PROYECTOS TELLO 2022\SCM SPILL OVERS\outputs\pobreza\densidad\1%\simulacion_2\output_tests.xlsx',alpha1_hat_vec_157','alpha1_hat_vec_157');</v>
      </c>
      <c r="JN275">
        <v>157</v>
      </c>
      <c r="JO275" t="str">
        <f>"xlswrite('G:\Mi unidad\1. PROYECTOS TELLO 2022\SCM SPILL OVERS\outputs\pobreza\densidad_g\1%\simulacion_2\output_tests.xlsx',alpha1_hat_vec_"&amp;JN275&amp;"','alpha1_hat_vec_"&amp;JN275&amp;"');"</f>
        <v>xlswrite('G:\Mi unidad\1. PROYECTOS TELLO 2022\SCM SPILL OVERS\outputs\pobreza\densidad_g\1%\simulacion_2\output_tests.xlsx',alpha1_hat_vec_157','alpha1_hat_vec_157');</v>
      </c>
      <c r="JZ275">
        <v>157</v>
      </c>
      <c r="KA275" t="str">
        <f>"xlswrite('G:\Mi unidad\1. PROYECTOS TELLO 2022\SCM SPILL OVERS\outputs\pobreza\distancia_centro_salud\1%\simulacion_2\output_tests.xlsx',alpha1_hat_vec_"&amp;JZ275&amp;"','alpha1_hat_vec_"&amp;JZ275&amp;"');"</f>
        <v>xlswrite('G:\Mi unidad\1. PROYECTOS TELLO 2022\SCM SPILL OVERS\outputs\pobreza\distancia_centro_salud\1%\simulacion_2\output_tests.xlsx',alpha1_hat_vec_157','alpha1_hat_vec_157');</v>
      </c>
      <c r="KM275">
        <v>157</v>
      </c>
      <c r="KN275" t="str">
        <f>"xlswrite('G:\Mi unidad\1. PROYECTOS TELLO 2022\SCM SPILL OVERS\outputs\pobreza\informalidad\1%\simulacion_2\output_tests.xlsx',alpha1_hat_vec_"&amp;KM275&amp;"','alpha1_hat_vec_"&amp;KM275&amp;"');"</f>
        <v>xlswrite('G:\Mi unidad\1. PROYECTOS TELLO 2022\SCM SPILL OVERS\outputs\pobreza\informalidad\1%\simulacion_2\output_tests.xlsx',alpha1_hat_vec_157','alpha1_hat_vec_157');</v>
      </c>
      <c r="KZ275">
        <v>157</v>
      </c>
      <c r="LA275" t="str">
        <f>"xlswrite('G:\Mi unidad\1. PROYECTOS TELLO 2022\SCM SPILL OVERS\outputs\pobreza\alimentos\1%\simulacion_2\output_tests.xlsx',alpha1_hat_vec_"&amp;KZ275&amp;"','alpha1_hat_vec_"&amp;KZ275&amp;"');"</f>
        <v>xlswrite('G:\Mi unidad\1. PROYECTOS TELLO 2022\SCM SPILL OVERS\outputs\pobreza\alimentos\1%\simulacion_2\output_tests.xlsx',alpha1_hat_vec_157','alpha1_hat_vec_157');</v>
      </c>
      <c r="LG275">
        <v>157</v>
      </c>
      <c r="LH275" t="str">
        <f>"xlswrite('G:\Mi unidad\1. PROYECTOS TELLO 2022\SCM SPILL OVERS\outputs\pobreza\jefe_hogar\1%\simulacion_2\output_tests.xlsx',alpha1_hat_vec_"&amp;LG275&amp;"','alpha1_hat_vec_"&amp;LG275&amp;"');"</f>
        <v>xlswrite('G:\Mi unidad\1. PROYECTOS TELLO 2022\SCM SPILL OVERS\outputs\pobreza\jefe_hogar\1%\simulacion_2\output_tests.xlsx',alpha1_hat_vec_157','alpha1_hat_vec_157');</v>
      </c>
      <c r="LN275">
        <v>157</v>
      </c>
      <c r="LO275" t="str">
        <f>"xlswrite('G:\Mi unidad\1. PROYECTOS TELLO 2022\SCM SPILL OVERS\outputs\pobreza\mujeres\1%\simulacion_2\output_tests.xlsx',alpha1_hat_vec_"&amp;LN275&amp;"','alpha1_hat_vec_"&amp;LN275&amp;"');"</f>
        <v>xlswrite('G:\Mi unidad\1. PROYECTOS TELLO 2022\SCM SPILL OVERS\outputs\pobreza\mujeres\1%\simulacion_2\output_tests.xlsx',alpha1_hat_vec_157','alpha1_hat_vec_157');</v>
      </c>
      <c r="LZ275">
        <v>157</v>
      </c>
      <c r="MA275" t="str">
        <f>"xlswrite('G:\Mi unidad\1. PROYECTOS TELLO 2022\SCM SPILL OVERS\outputs\pobreza\criminalidad\1%\simulacion_2\output_tests.xlsx',alpha1_hat_vec_"&amp;LZ275&amp;"','alpha1_hat_vec_"&amp;LZ275&amp;"');"</f>
        <v>xlswrite('G:\Mi unidad\1. PROYECTOS TELLO 2022\SCM SPILL OVERS\outputs\pobreza\criminalidad\1%\simulacion_2\output_tests.xlsx',alpha1_hat_vec_157','alpha1_hat_vec_157');</v>
      </c>
    </row>
    <row r="276" spans="64:339" x14ac:dyDescent="0.3">
      <c r="BL276">
        <v>157</v>
      </c>
      <c r="BR276">
        <v>157</v>
      </c>
      <c r="BS276" s="1" t="str">
        <f>"A_"&amp;BR272&amp;"(:,ind_"&amp;BR272&amp;" == 0) = [];"</f>
        <v>A_157(:,ind_157 == 0) = [];</v>
      </c>
      <c r="BX276">
        <v>157</v>
      </c>
      <c r="BY276" s="1" t="str">
        <f>"A_"&amp;BX272&amp;"(:,ind_"&amp;BX272&amp;" == 0) = [];"</f>
        <v>A_157(:,ind_157 == 0) = [];</v>
      </c>
      <c r="CD276">
        <v>157</v>
      </c>
      <c r="CE276" s="1" t="str">
        <f>"A_"&amp;CD272&amp;"(:,ind_"&amp;CD272&amp;" == 0) = [];"</f>
        <v>A_157(:,ind_157 == 0) = [];</v>
      </c>
      <c r="CJ276">
        <v>157</v>
      </c>
      <c r="CK276" s="1" t="str">
        <f>"A_"&amp;CJ272&amp;"(:,ind_"&amp;CJ272&amp;" == 0) = [];"</f>
        <v>A_157(:,ind_157 == 0) = [];</v>
      </c>
      <c r="CQ276">
        <v>157</v>
      </c>
      <c r="CR276" t="s">
        <v>548</v>
      </c>
      <c r="CV276">
        <v>157</v>
      </c>
      <c r="CW276" t="s">
        <v>549</v>
      </c>
      <c r="DA276">
        <v>157</v>
      </c>
      <c r="DB276" t="s">
        <v>549</v>
      </c>
      <c r="DF276">
        <v>157</v>
      </c>
      <c r="DG276" t="s">
        <v>549</v>
      </c>
      <c r="EA276">
        <v>100</v>
      </c>
      <c r="EB276" s="1" t="str">
        <f>"Y_Ts_"&amp;EA276&amp;" = Y_"&amp;EA276&amp;"(:,T+s);"</f>
        <v>Y_Ts_100 = Y_100(:,T+s);</v>
      </c>
      <c r="HN276">
        <v>89</v>
      </c>
      <c r="HO276" t="s">
        <v>35</v>
      </c>
      <c r="HU276">
        <v>133</v>
      </c>
      <c r="HV276" t="s">
        <v>37</v>
      </c>
      <c r="IB276">
        <v>157</v>
      </c>
      <c r="IC276" t="str">
        <f>"xlswrite('G:\Mi unidad\1. PROYECTOS TELLO 2022\SCM SPILL OVERS\outputs\pobreza\bajo_niv_educ\1%\simulacion_2\output_tests.xlsx',spillover_test_"&amp;IB276&amp;"','sp_test_"&amp;IB276&amp;"');"</f>
        <v>xlswrite('G:\Mi unidad\1. PROYECTOS TELLO 2022\SCM SPILL OVERS\outputs\pobreza\bajo_niv_educ\1%\simulacion_2\output_tests.xlsx',spillover_test_157','sp_test_157');</v>
      </c>
      <c r="IP276">
        <v>157</v>
      </c>
      <c r="IQ276" t="str">
        <f>"xlswrite('G:\Mi unidad\1. PROYECTOS TELLO 2022\SCM SPILL OVERS\outputs\pobreza\bajo_ingreso\1%\simulacion_2\output_tests.xlsx',spillover_test_"&amp;IP276&amp;"','sp_test_"&amp;IP276&amp;"');"</f>
        <v>xlswrite('G:\Mi unidad\1. PROYECTOS TELLO 2022\SCM SPILL OVERS\outputs\pobreza\bajo_ingreso\1%\simulacion_2\output_tests.xlsx',spillover_test_157','sp_test_157');</v>
      </c>
      <c r="JB276">
        <v>157</v>
      </c>
      <c r="JC276" t="str">
        <f>"xlswrite('G:\Mi unidad\1. PROYECTOS TELLO 2022\SCM SPILL OVERS\outputs\pobreza\densidad\1%\simulacion_2\output_tests.xlsx',spillover_test_"&amp;JB276&amp;"','sp_test_"&amp;JB276&amp;"');"</f>
        <v>xlswrite('G:\Mi unidad\1. PROYECTOS TELLO 2022\SCM SPILL OVERS\outputs\pobreza\densidad\1%\simulacion_2\output_tests.xlsx',spillover_test_157','sp_test_157');</v>
      </c>
      <c r="JN276">
        <v>157</v>
      </c>
      <c r="JO276" t="str">
        <f>"xlswrite('G:\Mi unidad\1. PROYECTOS TELLO 2022\SCM SPILL OVERS\outputs\pobreza\densidad_g\1%\simulacion_2\output_tests.xlsx',spillover_test_"&amp;JN276&amp;"','sp_test_"&amp;JN276&amp;"');"</f>
        <v>xlswrite('G:\Mi unidad\1. PROYECTOS TELLO 2022\SCM SPILL OVERS\outputs\pobreza\densidad_g\1%\simulacion_2\output_tests.xlsx',spillover_test_157','sp_test_157');</v>
      </c>
      <c r="JZ276">
        <v>157</v>
      </c>
      <c r="KA276" t="str">
        <f>"xlswrite('G:\Mi unidad\1. PROYECTOS TELLO 2022\SCM SPILL OVERS\outputs\pobreza\distancia_centro_salud\1%\simulacion_2\output_tests.xlsx',spillover_test_"&amp;JZ276&amp;"','sp_test_"&amp;JZ276&amp;"');"</f>
        <v>xlswrite('G:\Mi unidad\1. PROYECTOS TELLO 2022\SCM SPILL OVERS\outputs\pobreza\distancia_centro_salud\1%\simulacion_2\output_tests.xlsx',spillover_test_157','sp_test_157');</v>
      </c>
      <c r="KM276">
        <v>157</v>
      </c>
      <c r="KN276" t="str">
        <f>"xlswrite('G:\Mi unidad\1. PROYECTOS TELLO 2022\SCM SPILL OVERS\outputs\pobreza\informalidad\1%\simulacion_2\output_tests.xlsx',spillover_test_"&amp;KM276&amp;"','sp_test_"&amp;KM276&amp;"');"</f>
        <v>xlswrite('G:\Mi unidad\1. PROYECTOS TELLO 2022\SCM SPILL OVERS\outputs\pobreza\informalidad\1%\simulacion_2\output_tests.xlsx',spillover_test_157','sp_test_157');</v>
      </c>
      <c r="KZ276">
        <v>157</v>
      </c>
      <c r="LA276" t="str">
        <f>"xlswrite('G:\Mi unidad\1. PROYECTOS TELLO 2022\SCM SPILL OVERS\outputs\pobreza\alimentos\1%\simulacion_2\output_tests.xlsx',spillover_test_"&amp;KZ276&amp;"','sp_test_"&amp;KZ276&amp;"');"</f>
        <v>xlswrite('G:\Mi unidad\1. PROYECTOS TELLO 2022\SCM SPILL OVERS\outputs\pobreza\alimentos\1%\simulacion_2\output_tests.xlsx',spillover_test_157','sp_test_157');</v>
      </c>
      <c r="LG276">
        <v>157</v>
      </c>
      <c r="LH276" t="str">
        <f>"xlswrite('G:\Mi unidad\1. PROYECTOS TELLO 2022\SCM SPILL OVERS\outputs\pobreza\jefe_hogar\1%\simulacion_2\output_tests.xlsx',spillover_test_"&amp;LG276&amp;"','sp_test_"&amp;LG276&amp;"');"</f>
        <v>xlswrite('G:\Mi unidad\1. PROYECTOS TELLO 2022\SCM SPILL OVERS\outputs\pobreza\jefe_hogar\1%\simulacion_2\output_tests.xlsx',spillover_test_157','sp_test_157');</v>
      </c>
      <c r="LN276">
        <v>157</v>
      </c>
      <c r="LO276" t="str">
        <f>"xlswrite('G:\Mi unidad\1. PROYECTOS TELLO 2022\SCM SPILL OVERS\outputs\pobreza\mujeres\1%\simulacion_2\output_tests.xlsx',spillover_test_"&amp;LN276&amp;"','sp_test_"&amp;LN276&amp;"');"</f>
        <v>xlswrite('G:\Mi unidad\1. PROYECTOS TELLO 2022\SCM SPILL OVERS\outputs\pobreza\mujeres\1%\simulacion_2\output_tests.xlsx',spillover_test_157','sp_test_157');</v>
      </c>
      <c r="LZ276">
        <v>157</v>
      </c>
      <c r="MA276" t="str">
        <f>"xlswrite('G:\Mi unidad\1. PROYECTOS TELLO 2022\SCM SPILL OVERS\outputs\pobreza\criminalidad\1%\simulacion_2\output_tests.xlsx',spillover_test_"&amp;LZ276&amp;"','sp_test_"&amp;LZ276&amp;"');"</f>
        <v>xlswrite('G:\Mi unidad\1. PROYECTOS TELLO 2022\SCM SPILL OVERS\outputs\pobreza\criminalidad\1%\simulacion_2\output_tests.xlsx',spillover_test_157','sp_test_157');</v>
      </c>
    </row>
    <row r="277" spans="64:339" x14ac:dyDescent="0.3">
      <c r="BL277">
        <v>158</v>
      </c>
      <c r="BM277" s="1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549</v>
      </c>
      <c r="CV277">
        <v>158</v>
      </c>
      <c r="CW277" t="s">
        <v>550</v>
      </c>
      <c r="DA277">
        <v>158</v>
      </c>
      <c r="DB277" t="s">
        <v>550</v>
      </c>
      <c r="DF277">
        <v>158</v>
      </c>
      <c r="DG277" t="s">
        <v>550</v>
      </c>
      <c r="EA277">
        <v>100</v>
      </c>
      <c r="EB277" s="1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HN277">
        <v>89</v>
      </c>
      <c r="HO277" t="str">
        <f>"    [p_value_"&amp;HN277&amp; ",lb_"&amp;HN277&amp;",ub_"&amp;HN277&amp;"] = sp_andrews_te(Y_pre_"&amp;HN277&amp;",pobreza_"&amp;HN277&amp;"(:,T+s),A_"&amp;HN277&amp;",C,.05);"</f>
        <v xml:space="preserve">    [p_value_89,lb_89,ub_89] = sp_andrews_te(Y_pre_89,pobreza_89(:,T+s),A_89,C,.05);</v>
      </c>
      <c r="HU277">
        <v>133</v>
      </c>
      <c r="HV277" t="str">
        <f>"    spillover_test_"&amp;HU277&amp;"(s) = sp_andrews(Y_pre_"&amp;HU277&amp;",pobreza_"&amp;HU277&amp;"(:,T+s),A_"&amp;HU277&amp;",C,d,alpha_sig);"</f>
        <v xml:space="preserve">    spillover_test_133(s) = sp_andrews(Y_pre_133,pobreza_133(:,T+s),A_133,C,d,alpha_sig);</v>
      </c>
      <c r="IB277">
        <v>158</v>
      </c>
      <c r="IC277" t="str">
        <f>"xlswrite('G:\Mi unidad\1. PROYECTOS TELLO 2022\SCM SPILL OVERS\outputs\pobreza\bajo_niv_educ\1%\simulacion_2\output_tests.xlsx',lb_vec_"&amp;IB277&amp;"','lb_vec_"&amp;IB277&amp;"');"</f>
        <v>xlswrite('G:\Mi unidad\1. PROYECTOS TELLO 2022\SCM SPILL OVERS\outputs\pobreza\bajo_niv_educ\1%\simulacion_2\output_tests.xlsx',lb_vec_158','lb_vec_158');</v>
      </c>
      <c r="IP277">
        <v>158</v>
      </c>
      <c r="IQ277" t="str">
        <f>"xlswrite('G:\Mi unidad\1. PROYECTOS TELLO 2022\SCM SPILL OVERS\outputs\pobreza\bajo_ingreso\1%\simulacion_2\output_tests.xlsx',lb_vec_"&amp;IP277&amp;"','lb_vec_"&amp;IP277&amp;"');"</f>
        <v>xlswrite('G:\Mi unidad\1. PROYECTOS TELLO 2022\SCM SPILL OVERS\outputs\pobreza\bajo_ingreso\1%\simulacion_2\output_tests.xlsx',lb_vec_158','lb_vec_158');</v>
      </c>
      <c r="JB277">
        <v>158</v>
      </c>
      <c r="JC277" t="str">
        <f>"xlswrite('G:\Mi unidad\1. PROYECTOS TELLO 2022\SCM SPILL OVERS\outputs\pobreza\densidad\1%\simulacion_2\output_tests.xlsx',lb_vec_"&amp;JB277&amp;"','lb_vec_"&amp;JB277&amp;"');"</f>
        <v>xlswrite('G:\Mi unidad\1. PROYECTOS TELLO 2022\SCM SPILL OVERS\outputs\pobreza\densidad\1%\simulacion_2\output_tests.xlsx',lb_vec_158','lb_vec_158');</v>
      </c>
      <c r="JN277">
        <v>158</v>
      </c>
      <c r="JO277" t="str">
        <f>"xlswrite('G:\Mi unidad\1. PROYECTOS TELLO 2022\SCM SPILL OVERS\outputs\pobreza\densidad_g\1%\simulacion_2\output_tests.xlsx',lb_vec_"&amp;JN277&amp;"','lb_vec_"&amp;JN277&amp;"');"</f>
        <v>xlswrite('G:\Mi unidad\1. PROYECTOS TELLO 2022\SCM SPILL OVERS\outputs\pobreza\densidad_g\1%\simulacion_2\output_tests.xlsx',lb_vec_158','lb_vec_158');</v>
      </c>
      <c r="JZ277">
        <v>158</v>
      </c>
      <c r="KA277" t="str">
        <f>"xlswrite('G:\Mi unidad\1. PROYECTOS TELLO 2022\SCM SPILL OVERS\outputs\pobreza\distancia_centro_salud\1%\simulacion_2\output_tests.xlsx',lb_vec_"&amp;JZ277&amp;"','lb_vec_"&amp;JZ277&amp;"');"</f>
        <v>xlswrite('G:\Mi unidad\1. PROYECTOS TELLO 2022\SCM SPILL OVERS\outputs\pobreza\distancia_centro_salud\1%\simulacion_2\output_tests.xlsx',lb_vec_158','lb_vec_158');</v>
      </c>
      <c r="KM277">
        <v>158</v>
      </c>
      <c r="KN277" t="str">
        <f>"xlswrite('G:\Mi unidad\1. PROYECTOS TELLO 2022\SCM SPILL OVERS\outputs\pobreza\informalidad\1%\simulacion_2\output_tests.xlsx',lb_vec_"&amp;KM277&amp;"','lb_vec_"&amp;KM277&amp;"');"</f>
        <v>xlswrite('G:\Mi unidad\1. PROYECTOS TELLO 2022\SCM SPILL OVERS\outputs\pobreza\informalidad\1%\simulacion_2\output_tests.xlsx',lb_vec_158','lb_vec_158');</v>
      </c>
      <c r="KZ277">
        <v>158</v>
      </c>
      <c r="LA277" t="str">
        <f>"xlswrite('G:\Mi unidad\1. PROYECTOS TELLO 2022\SCM SPILL OVERS\outputs\pobreza\alimentos\1%\simulacion_2\output_tests.xlsx',lb_vec_"&amp;KZ277&amp;"','lb_vec_"&amp;KZ277&amp;"');"</f>
        <v>xlswrite('G:\Mi unidad\1. PROYECTOS TELLO 2022\SCM SPILL OVERS\outputs\pobreza\alimentos\1%\simulacion_2\output_tests.xlsx',lb_vec_158','lb_vec_158');</v>
      </c>
      <c r="LG277">
        <v>158</v>
      </c>
      <c r="LH277" t="str">
        <f>"xlswrite('G:\Mi unidad\1. PROYECTOS TELLO 2022\SCM SPILL OVERS\outputs\pobreza\jefe_hogar\1%\simulacion_2\output_tests.xlsx',lb_vec_"&amp;LG277&amp;"','lb_vec_"&amp;LG277&amp;"');"</f>
        <v>xlswrite('G:\Mi unidad\1. PROYECTOS TELLO 2022\SCM SPILL OVERS\outputs\pobreza\jefe_hogar\1%\simulacion_2\output_tests.xlsx',lb_vec_158','lb_vec_158');</v>
      </c>
      <c r="LN277">
        <v>158</v>
      </c>
      <c r="LO277" t="str">
        <f>"xlswrite('G:\Mi unidad\1. PROYECTOS TELLO 2022\SCM SPILL OVERS\outputs\pobreza\mujeres\1%\simulacion_2\output_tests.xlsx',lb_vec_"&amp;LN277&amp;"','lb_vec_"&amp;LN277&amp;"');"</f>
        <v>xlswrite('G:\Mi unidad\1. PROYECTOS TELLO 2022\SCM SPILL OVERS\outputs\pobreza\mujeres\1%\simulacion_2\output_tests.xlsx',lb_vec_158','lb_vec_158');</v>
      </c>
      <c r="LZ277">
        <v>158</v>
      </c>
      <c r="MA277" t="str">
        <f>"xlswrite('G:\Mi unidad\1. PROYECTOS TELLO 2022\SCM SPILL OVERS\outputs\pobreza\criminalidad\1%\simulacion_2\output_tests.xlsx',lb_vec_"&amp;LZ277&amp;"','lb_vec_"&amp;LZ277&amp;"');"</f>
        <v>xlswrite('G:\Mi unidad\1. PROYECTOS TELLO 2022\SCM SPILL OVERS\outputs\pobreza\criminalidad\1%\simulacion_2\output_tests.xlsx',lb_vec_158','lb_vec_158');</v>
      </c>
    </row>
    <row r="278" spans="64:339" x14ac:dyDescent="0.3">
      <c r="BL278">
        <v>158</v>
      </c>
      <c r="BM278" s="1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550</v>
      </c>
      <c r="CV278">
        <v>158</v>
      </c>
      <c r="CW278" t="s">
        <v>551</v>
      </c>
      <c r="DA278">
        <v>158</v>
      </c>
      <c r="DB278" t="s">
        <v>551</v>
      </c>
      <c r="DF278">
        <v>158</v>
      </c>
      <c r="DG278" t="s">
        <v>551</v>
      </c>
      <c r="EA278">
        <v>100</v>
      </c>
      <c r="EB278" s="1" t="str">
        <f>"alpha_hat_"&amp;EA278&amp;" = A_"&amp;EA278&amp;"*gamma_hat_"&amp;EA278&amp;";"</f>
        <v>alpha_hat_100 = A_100*gamma_hat_100;</v>
      </c>
      <c r="HN278">
        <v>89</v>
      </c>
      <c r="HO278" t="str">
        <f>"    p_value_vec_"&amp;HN278&amp;"(s) = p_value_"&amp;HN278&amp;";"</f>
        <v xml:space="preserve">    p_value_vec_89(s) = p_value_89;</v>
      </c>
      <c r="HU278">
        <v>133</v>
      </c>
      <c r="HV278" t="s">
        <v>18</v>
      </c>
      <c r="IB278">
        <v>158</v>
      </c>
      <c r="IC278" t="str">
        <f>"xlswrite('G:\Mi unidad\1. PROYECTOS TELLO 2022\SCM SPILL OVERS\outputs\pobreza\bajo_niv_educ\1%\simulacion_2\output_tests.xlsx',ub_vec_"&amp;IB278&amp;"','ub_vec_"&amp;IB278&amp;"');"</f>
        <v>xlswrite('G:\Mi unidad\1. PROYECTOS TELLO 2022\SCM SPILL OVERS\outputs\pobreza\bajo_niv_educ\1%\simulacion_2\output_tests.xlsx',ub_vec_158','ub_vec_158');</v>
      </c>
      <c r="IP278">
        <v>158</v>
      </c>
      <c r="IQ278" t="str">
        <f>"xlswrite('G:\Mi unidad\1. PROYECTOS TELLO 2022\SCM SPILL OVERS\outputs\pobreza\bajo_ingreso\1%\simulacion_2\output_tests.xlsx',ub_vec_"&amp;IP278&amp;"','ub_vec_"&amp;IP278&amp;"');"</f>
        <v>xlswrite('G:\Mi unidad\1. PROYECTOS TELLO 2022\SCM SPILL OVERS\outputs\pobreza\bajo_ingreso\1%\simulacion_2\output_tests.xlsx',ub_vec_158','ub_vec_158');</v>
      </c>
      <c r="JB278">
        <v>158</v>
      </c>
      <c r="JC278" t="str">
        <f>"xlswrite('G:\Mi unidad\1. PROYECTOS TELLO 2022\SCM SPILL OVERS\outputs\pobreza\densidad\1%\simulacion_2\output_tests.xlsx',ub_vec_"&amp;JB278&amp;"','ub_vec_"&amp;JB278&amp;"');"</f>
        <v>xlswrite('G:\Mi unidad\1. PROYECTOS TELLO 2022\SCM SPILL OVERS\outputs\pobreza\densidad\1%\simulacion_2\output_tests.xlsx',ub_vec_158','ub_vec_158');</v>
      </c>
      <c r="JN278">
        <v>158</v>
      </c>
      <c r="JO278" t="str">
        <f>"xlswrite('G:\Mi unidad\1. PROYECTOS TELLO 2022\SCM SPILL OVERS\outputs\pobreza\densidad_g\1%\simulacion_2\output_tests.xlsx',ub_vec_"&amp;JN278&amp;"','ub_vec_"&amp;JN278&amp;"');"</f>
        <v>xlswrite('G:\Mi unidad\1. PROYECTOS TELLO 2022\SCM SPILL OVERS\outputs\pobreza\densidad_g\1%\simulacion_2\output_tests.xlsx',ub_vec_158','ub_vec_158');</v>
      </c>
      <c r="JZ278">
        <v>158</v>
      </c>
      <c r="KA278" t="str">
        <f>"xlswrite('G:\Mi unidad\1. PROYECTOS TELLO 2022\SCM SPILL OVERS\outputs\pobreza\distancia_centro_salud\1%\simulacion_2\output_tests.xlsx',ub_vec_"&amp;JZ278&amp;"','ub_vec_"&amp;JZ278&amp;"');"</f>
        <v>xlswrite('G:\Mi unidad\1. PROYECTOS TELLO 2022\SCM SPILL OVERS\outputs\pobreza\distancia_centro_salud\1%\simulacion_2\output_tests.xlsx',ub_vec_158','ub_vec_158');</v>
      </c>
      <c r="KM278">
        <v>158</v>
      </c>
      <c r="KN278" t="str">
        <f>"xlswrite('G:\Mi unidad\1. PROYECTOS TELLO 2022\SCM SPILL OVERS\outputs\pobreza\informalidad\1%\simulacion_2\output_tests.xlsx',ub_vec_"&amp;KM278&amp;"','ub_vec_"&amp;KM278&amp;"');"</f>
        <v>xlswrite('G:\Mi unidad\1. PROYECTOS TELLO 2022\SCM SPILL OVERS\outputs\pobreza\informalidad\1%\simulacion_2\output_tests.xlsx',ub_vec_158','ub_vec_158');</v>
      </c>
      <c r="KZ278">
        <v>158</v>
      </c>
      <c r="LA278" t="str">
        <f>"xlswrite('G:\Mi unidad\1. PROYECTOS TELLO 2022\SCM SPILL OVERS\outputs\pobreza\alimentos\1%\simulacion_2\output_tests.xlsx',ub_vec_"&amp;KZ278&amp;"','ub_vec_"&amp;KZ278&amp;"');"</f>
        <v>xlswrite('G:\Mi unidad\1. PROYECTOS TELLO 2022\SCM SPILL OVERS\outputs\pobreza\alimentos\1%\simulacion_2\output_tests.xlsx',ub_vec_158','ub_vec_158');</v>
      </c>
      <c r="LG278">
        <v>158</v>
      </c>
      <c r="LH278" t="str">
        <f>"xlswrite('G:\Mi unidad\1. PROYECTOS TELLO 2022\SCM SPILL OVERS\outputs\pobreza\jefe_hogar\1%\simulacion_2\output_tests.xlsx',ub_vec_"&amp;LG278&amp;"','ub_vec_"&amp;LG278&amp;"');"</f>
        <v>xlswrite('G:\Mi unidad\1. PROYECTOS TELLO 2022\SCM SPILL OVERS\outputs\pobreza\jefe_hogar\1%\simulacion_2\output_tests.xlsx',ub_vec_158','ub_vec_158');</v>
      </c>
      <c r="LN278">
        <v>158</v>
      </c>
      <c r="LO278" t="str">
        <f>"xlswrite('G:\Mi unidad\1. PROYECTOS TELLO 2022\SCM SPILL OVERS\outputs\pobreza\mujeres\1%\simulacion_2\output_tests.xlsx',ub_vec_"&amp;LN278&amp;"','ub_vec_"&amp;LN278&amp;"');"</f>
        <v>xlswrite('G:\Mi unidad\1. PROYECTOS TELLO 2022\SCM SPILL OVERS\outputs\pobreza\mujeres\1%\simulacion_2\output_tests.xlsx',ub_vec_158','ub_vec_158');</v>
      </c>
      <c r="LZ278">
        <v>158</v>
      </c>
      <c r="MA278" t="str">
        <f>"xlswrite('G:\Mi unidad\1. PROYECTOS TELLO 2022\SCM SPILL OVERS\outputs\pobreza\criminalidad\1%\simulacion_2\output_tests.xlsx',ub_vec_"&amp;LZ278&amp;"','ub_vec_"&amp;LZ278&amp;"');"</f>
        <v>xlswrite('G:\Mi unidad\1. PROYECTOS TELLO 2022\SCM SPILL OVERS\outputs\pobreza\criminalidad\1%\simulacion_2\output_tests.xlsx',ub_vec_158','ub_vec_158');</v>
      </c>
    </row>
    <row r="279" spans="64:339" x14ac:dyDescent="0.3">
      <c r="BL279">
        <v>158</v>
      </c>
      <c r="BM279" s="1" t="str">
        <f>"A_"&amp;BL277&amp;"(:,ind_"&amp;BL277&amp;" == 0) = [];"</f>
        <v>A_158(:,ind_158 == 0) = [];</v>
      </c>
      <c r="BR279">
        <v>158</v>
      </c>
      <c r="BS279" s="1" t="str">
        <f>"ind_"&amp;BR277&amp;" = xlsread('spillover_bajo_niv_educ_"&amp;BR277&amp;".xlsx')"</f>
        <v>ind_158 = xlsread('spillover_bajo_niv_educ_158.xlsx')</v>
      </c>
      <c r="BX279">
        <v>158</v>
      </c>
      <c r="BY279" s="1" t="str">
        <f>"ind_"&amp;BX277&amp;" = xlsread('spillover_bajo_ingreso_"&amp;BX277&amp;".xlsx')"</f>
        <v>ind_158 = xlsread('spillover_bajo_ingreso_158.xlsx')</v>
      </c>
      <c r="CD279">
        <v>158</v>
      </c>
      <c r="CE279" s="1" t="str">
        <f>"ind_"&amp;CD277&amp;" = xlsread('spillover_densidad_"&amp;CD277&amp;".xlsx')"</f>
        <v>ind_158 = xlsread('spillover_densidad_158.xlsx')</v>
      </c>
      <c r="CJ279">
        <v>158</v>
      </c>
      <c r="CK279" s="1" t="str">
        <f>"ind_"&amp;CJ277&amp;" = xlsread('spillover_tiempo_cs_"&amp;CJ277&amp;".xlsx')"</f>
        <v>ind_158 = xlsread('spillover_tiempo_cs_158.xlsx')</v>
      </c>
      <c r="CQ279">
        <v>158</v>
      </c>
      <c r="CR279" t="s">
        <v>551</v>
      </c>
      <c r="CV279">
        <v>158</v>
      </c>
      <c r="CW279" t="s">
        <v>552</v>
      </c>
      <c r="DA279">
        <v>158</v>
      </c>
      <c r="DB279" t="s">
        <v>553</v>
      </c>
      <c r="DF279">
        <v>158</v>
      </c>
      <c r="DG279" t="s">
        <v>554</v>
      </c>
      <c r="EA279">
        <v>100</v>
      </c>
      <c r="EB279" s="1" t="str">
        <f>"alpha1_hat_vec_"&amp;EA279&amp;"(s) = alpha_hat_"&amp;EA279&amp;"(1);"</f>
        <v>alpha1_hat_vec_100(s) = alpha_hat_100(1);</v>
      </c>
      <c r="HN279">
        <v>89</v>
      </c>
      <c r="HO279" t="str">
        <f>"    lb_vec_"&amp;HN279&amp;"(s) = lb_"&amp;HN279&amp;";"</f>
        <v xml:space="preserve">    lb_vec_89(s) = lb_89;</v>
      </c>
      <c r="HU279">
        <v>139</v>
      </c>
      <c r="HV279" t="str">
        <f>"spillover_test_"&amp;HU279&amp;" = zeros(1,S);"</f>
        <v>spillover_test_139 = zeros(1,S);</v>
      </c>
      <c r="IB279">
        <v>158</v>
      </c>
      <c r="IC279" t="str">
        <f>"xlswrite('G:\Mi unidad\1. PROYECTOS TELLO 2022\SCM SPILL OVERS\outputs\pobreza\bajo_niv_educ\1%\simulacion_2\output_tests.xlsx',p_value_vec_"&amp;IB279&amp;"','p_value_vec_"&amp;IB279&amp;"');"</f>
        <v>xlswrite('G:\Mi unidad\1. PROYECTOS TELLO 2022\SCM SPILL OVERS\outputs\pobreza\bajo_niv_educ\1%\simulacion_2\output_tests.xlsx',p_value_vec_158','p_value_vec_158');</v>
      </c>
      <c r="IP279">
        <v>158</v>
      </c>
      <c r="IQ279" t="str">
        <f>"xlswrite('G:\Mi unidad\1. PROYECTOS TELLO 2022\SCM SPILL OVERS\outputs\pobreza\bajo_ingreso\1%\simulacion_2\output_tests.xlsx',p_value_vec_"&amp;IP279&amp;"','p_value_vec_"&amp;IP279&amp;"');"</f>
        <v>xlswrite('G:\Mi unidad\1. PROYECTOS TELLO 2022\SCM SPILL OVERS\outputs\pobreza\bajo_ingreso\1%\simulacion_2\output_tests.xlsx',p_value_vec_158','p_value_vec_158');</v>
      </c>
      <c r="JB279">
        <v>158</v>
      </c>
      <c r="JC279" t="str">
        <f>"xlswrite('G:\Mi unidad\1. PROYECTOS TELLO 2022\SCM SPILL OVERS\outputs\pobreza\densidad\1%\simulacion_2\output_tests.xlsx',p_value_vec_"&amp;JB279&amp;"','p_value_vec_"&amp;JB279&amp;"');"</f>
        <v>xlswrite('G:\Mi unidad\1. PROYECTOS TELLO 2022\SCM SPILL OVERS\outputs\pobreza\densidad\1%\simulacion_2\output_tests.xlsx',p_value_vec_158','p_value_vec_158');</v>
      </c>
      <c r="JN279">
        <v>158</v>
      </c>
      <c r="JO279" t="str">
        <f>"xlswrite('G:\Mi unidad\1. PROYECTOS TELLO 2022\SCM SPILL OVERS\outputs\pobreza\densidad_g\1%\simulacion_2\output_tests.xlsx',p_value_vec_"&amp;JN279&amp;"','p_value_vec_"&amp;JN279&amp;"');"</f>
        <v>xlswrite('G:\Mi unidad\1. PROYECTOS TELLO 2022\SCM SPILL OVERS\outputs\pobreza\densidad_g\1%\simulacion_2\output_tests.xlsx',p_value_vec_158','p_value_vec_158');</v>
      </c>
      <c r="JZ279">
        <v>158</v>
      </c>
      <c r="KA279" t="str">
        <f>"xlswrite('G:\Mi unidad\1. PROYECTOS TELLO 2022\SCM SPILL OVERS\outputs\pobreza\distancia_centro_salud\1%\simulacion_2\output_tests.xlsx',p_value_vec_"&amp;JZ279&amp;"','p_value_vec_"&amp;JZ279&amp;"');"</f>
        <v>xlswrite('G:\Mi unidad\1. PROYECTOS TELLO 2022\SCM SPILL OVERS\outputs\pobreza\distancia_centro_salud\1%\simulacion_2\output_tests.xlsx',p_value_vec_158','p_value_vec_158');</v>
      </c>
      <c r="KM279">
        <v>158</v>
      </c>
      <c r="KN279" t="str">
        <f>"xlswrite('G:\Mi unidad\1. PROYECTOS TELLO 2022\SCM SPILL OVERS\outputs\pobreza\informalidad\1%\simulacion_2\output_tests.xlsx',p_value_vec_"&amp;KM279&amp;"','p_value_vec_"&amp;KM279&amp;"');"</f>
        <v>xlswrite('G:\Mi unidad\1. PROYECTOS TELLO 2022\SCM SPILL OVERS\outputs\pobreza\informalidad\1%\simulacion_2\output_tests.xlsx',p_value_vec_158','p_value_vec_158');</v>
      </c>
      <c r="KZ279">
        <v>158</v>
      </c>
      <c r="LA279" t="str">
        <f>"xlswrite('G:\Mi unidad\1. PROYECTOS TELLO 2022\SCM SPILL OVERS\outputs\pobreza\alimentos\1%\simulacion_2\output_tests.xlsx',p_value_vec_"&amp;KZ279&amp;"','p_value_vec_"&amp;KZ279&amp;"');"</f>
        <v>xlswrite('G:\Mi unidad\1. PROYECTOS TELLO 2022\SCM SPILL OVERS\outputs\pobreza\alimentos\1%\simulacion_2\output_tests.xlsx',p_value_vec_158','p_value_vec_158');</v>
      </c>
      <c r="LG279">
        <v>158</v>
      </c>
      <c r="LH279" t="str">
        <f>"xlswrite('G:\Mi unidad\1. PROYECTOS TELLO 2022\SCM SPILL OVERS\outputs\pobreza\jefe_hogar\1%\simulacion_2\output_tests.xlsx',p_value_vec_"&amp;LG279&amp;"','p_value_vec_"&amp;LG279&amp;"');"</f>
        <v>xlswrite('G:\Mi unidad\1. PROYECTOS TELLO 2022\SCM SPILL OVERS\outputs\pobreza\jefe_hogar\1%\simulacion_2\output_tests.xlsx',p_value_vec_158','p_value_vec_158');</v>
      </c>
      <c r="LN279">
        <v>158</v>
      </c>
      <c r="LO279" t="str">
        <f>"xlswrite('G:\Mi unidad\1. PROYECTOS TELLO 2022\SCM SPILL OVERS\outputs\pobreza\mujeres\1%\simulacion_2\output_tests.xlsx',p_value_vec_"&amp;LN279&amp;"','p_value_vec_"&amp;LN279&amp;"');"</f>
        <v>xlswrite('G:\Mi unidad\1. PROYECTOS TELLO 2022\SCM SPILL OVERS\outputs\pobreza\mujeres\1%\simulacion_2\output_tests.xlsx',p_value_vec_158','p_value_vec_158');</v>
      </c>
      <c r="LZ279">
        <v>158</v>
      </c>
      <c r="MA279" t="str">
        <f>"xlswrite('G:\Mi unidad\1. PROYECTOS TELLO 2022\SCM SPILL OVERS\outputs\pobreza\criminalidad\1%\simulacion_2\output_tests.xlsx',p_value_vec_"&amp;LZ279&amp;"','p_value_vec_"&amp;LZ279&amp;"');"</f>
        <v>xlswrite('G:\Mi unidad\1. PROYECTOS TELLO 2022\SCM SPILL OVERS\outputs\pobreza\criminalidad\1%\simulacion_2\output_tests.xlsx',p_value_vec_158','p_value_vec_158');</v>
      </c>
    </row>
    <row r="280" spans="64:339" x14ac:dyDescent="0.3">
      <c r="BL280">
        <v>158</v>
      </c>
      <c r="BR280">
        <v>158</v>
      </c>
      <c r="BS280" s="1" t="str">
        <f>"A_"&amp;BR277&amp;" = eye(N);"</f>
        <v>A_158 = eye(N);</v>
      </c>
      <c r="BX280">
        <v>158</v>
      </c>
      <c r="BY280" s="1" t="str">
        <f>"A_"&amp;BX277&amp;" = eye(N);"</f>
        <v>A_158 = eye(N);</v>
      </c>
      <c r="CD280">
        <v>158</v>
      </c>
      <c r="CE280" s="1" t="str">
        <f>"A_"&amp;CD277&amp;" = eye(N);"</f>
        <v>A_158 = eye(N);</v>
      </c>
      <c r="CJ280">
        <v>158</v>
      </c>
      <c r="CK280" s="1" t="str">
        <f>"A_"&amp;CJ277&amp;" = eye(N);"</f>
        <v>A_158 = eye(N);</v>
      </c>
      <c r="CQ280">
        <v>158</v>
      </c>
      <c r="CR280" t="s">
        <v>555</v>
      </c>
      <c r="CV280">
        <v>158</v>
      </c>
      <c r="CW280" t="s">
        <v>556</v>
      </c>
      <c r="DA280">
        <v>158</v>
      </c>
      <c r="DB280" t="s">
        <v>556</v>
      </c>
      <c r="DF280">
        <v>158</v>
      </c>
      <c r="DG280" t="s">
        <v>556</v>
      </c>
      <c r="EA280">
        <v>100</v>
      </c>
      <c r="EB280" s="1" t="str">
        <f>"synthetic_control_sp_"&amp;EA280&amp;"(T+s) = Y_"&amp;EA280&amp;"(1,T+s)-alpha1_hat_vec_"&amp;EA280&amp;"(s);"</f>
        <v>synthetic_control_sp_100(T+s) = Y_100(1,T+s)-alpha1_hat_vec_100(s);</v>
      </c>
      <c r="HN280">
        <v>89</v>
      </c>
      <c r="HO280" t="str">
        <f>"    ub_vec_"&amp;HN280&amp;"(s) = ub_"&amp;HN279&amp;";"</f>
        <v xml:space="preserve">    ub_vec_89(s) = ub_89;</v>
      </c>
      <c r="HU280">
        <v>139</v>
      </c>
      <c r="HV280" t="s">
        <v>35</v>
      </c>
      <c r="IB280">
        <v>158</v>
      </c>
      <c r="IC280" t="str">
        <f>"xlswrite('G:\Mi unidad\1. PROYECTOS TELLO 2022\SCM SPILL OVERS\outputs\pobreza\bajo_niv_educ\1%\simulacion_2\output_tests.xlsx',alpha1_hat_vec_"&amp;IB280&amp;"','alpha1_hat_vec_"&amp;IB280&amp;"');"</f>
        <v>xlswrite('G:\Mi unidad\1. PROYECTOS TELLO 2022\SCM SPILL OVERS\outputs\pobreza\bajo_niv_educ\1%\simulacion_2\output_tests.xlsx',alpha1_hat_vec_158','alpha1_hat_vec_158');</v>
      </c>
      <c r="IP280">
        <v>158</v>
      </c>
      <c r="IQ280" t="str">
        <f>"xlswrite('G:\Mi unidad\1. PROYECTOS TELLO 2022\SCM SPILL OVERS\outputs\pobreza\bajo_ingreso\1%\simulacion_2\output_tests.xlsx',alpha1_hat_vec_"&amp;IP280&amp;"','alpha1_hat_vec_"&amp;IP280&amp;"');"</f>
        <v>xlswrite('G:\Mi unidad\1. PROYECTOS TELLO 2022\SCM SPILL OVERS\outputs\pobreza\bajo_ingreso\1%\simulacion_2\output_tests.xlsx',alpha1_hat_vec_158','alpha1_hat_vec_158');</v>
      </c>
      <c r="JB280">
        <v>158</v>
      </c>
      <c r="JC280" t="str">
        <f>"xlswrite('G:\Mi unidad\1. PROYECTOS TELLO 2022\SCM SPILL OVERS\outputs\pobreza\densidad\1%\simulacion_2\output_tests.xlsx',alpha1_hat_vec_"&amp;JB280&amp;"','alpha1_hat_vec_"&amp;JB280&amp;"');"</f>
        <v>xlswrite('G:\Mi unidad\1. PROYECTOS TELLO 2022\SCM SPILL OVERS\outputs\pobreza\densidad\1%\simulacion_2\output_tests.xlsx',alpha1_hat_vec_158','alpha1_hat_vec_158');</v>
      </c>
      <c r="JN280">
        <v>158</v>
      </c>
      <c r="JO280" t="str">
        <f>"xlswrite('G:\Mi unidad\1. PROYECTOS TELLO 2022\SCM SPILL OVERS\outputs\pobreza\densidad_g\1%\simulacion_2\output_tests.xlsx',alpha1_hat_vec_"&amp;JN280&amp;"','alpha1_hat_vec_"&amp;JN280&amp;"');"</f>
        <v>xlswrite('G:\Mi unidad\1. PROYECTOS TELLO 2022\SCM SPILL OVERS\outputs\pobreza\densidad_g\1%\simulacion_2\output_tests.xlsx',alpha1_hat_vec_158','alpha1_hat_vec_158');</v>
      </c>
      <c r="JZ280">
        <v>158</v>
      </c>
      <c r="KA280" t="str">
        <f>"xlswrite('G:\Mi unidad\1. PROYECTOS TELLO 2022\SCM SPILL OVERS\outputs\pobreza\distancia_centro_salud\1%\simulacion_2\output_tests.xlsx',alpha1_hat_vec_"&amp;JZ280&amp;"','alpha1_hat_vec_"&amp;JZ280&amp;"');"</f>
        <v>xlswrite('G:\Mi unidad\1. PROYECTOS TELLO 2022\SCM SPILL OVERS\outputs\pobreza\distancia_centro_salud\1%\simulacion_2\output_tests.xlsx',alpha1_hat_vec_158','alpha1_hat_vec_158');</v>
      </c>
      <c r="KM280">
        <v>158</v>
      </c>
      <c r="KN280" t="str">
        <f>"xlswrite('G:\Mi unidad\1. PROYECTOS TELLO 2022\SCM SPILL OVERS\outputs\pobreza\informalidad\1%\simulacion_2\output_tests.xlsx',alpha1_hat_vec_"&amp;KM280&amp;"','alpha1_hat_vec_"&amp;KM280&amp;"');"</f>
        <v>xlswrite('G:\Mi unidad\1. PROYECTOS TELLO 2022\SCM SPILL OVERS\outputs\pobreza\informalidad\1%\simulacion_2\output_tests.xlsx',alpha1_hat_vec_158','alpha1_hat_vec_158');</v>
      </c>
      <c r="KZ280">
        <v>158</v>
      </c>
      <c r="LA280" t="str">
        <f>"xlswrite('G:\Mi unidad\1. PROYECTOS TELLO 2022\SCM SPILL OVERS\outputs\pobreza\alimentos\1%\simulacion_2\output_tests.xlsx',alpha1_hat_vec_"&amp;KZ280&amp;"','alpha1_hat_vec_"&amp;KZ280&amp;"');"</f>
        <v>xlswrite('G:\Mi unidad\1. PROYECTOS TELLO 2022\SCM SPILL OVERS\outputs\pobreza\alimentos\1%\simulacion_2\output_tests.xlsx',alpha1_hat_vec_158','alpha1_hat_vec_158');</v>
      </c>
      <c r="LG280">
        <v>158</v>
      </c>
      <c r="LH280" t="str">
        <f>"xlswrite('G:\Mi unidad\1. PROYECTOS TELLO 2022\SCM SPILL OVERS\outputs\pobreza\jefe_hogar\1%\simulacion_2\output_tests.xlsx',alpha1_hat_vec_"&amp;LG280&amp;"','alpha1_hat_vec_"&amp;LG280&amp;"');"</f>
        <v>xlswrite('G:\Mi unidad\1. PROYECTOS TELLO 2022\SCM SPILL OVERS\outputs\pobreza\jefe_hogar\1%\simulacion_2\output_tests.xlsx',alpha1_hat_vec_158','alpha1_hat_vec_158');</v>
      </c>
      <c r="LN280">
        <v>158</v>
      </c>
      <c r="LO280" t="str">
        <f>"xlswrite('G:\Mi unidad\1. PROYECTOS TELLO 2022\SCM SPILL OVERS\outputs\pobreza\mujeres\1%\simulacion_2\output_tests.xlsx',alpha1_hat_vec_"&amp;LN280&amp;"','alpha1_hat_vec_"&amp;LN280&amp;"');"</f>
        <v>xlswrite('G:\Mi unidad\1. PROYECTOS TELLO 2022\SCM SPILL OVERS\outputs\pobreza\mujeres\1%\simulacion_2\output_tests.xlsx',alpha1_hat_vec_158','alpha1_hat_vec_158');</v>
      </c>
      <c r="LZ280">
        <v>158</v>
      </c>
      <c r="MA280" t="str">
        <f>"xlswrite('G:\Mi unidad\1. PROYECTOS TELLO 2022\SCM SPILL OVERS\outputs\pobreza\criminalidad\1%\simulacion_2\output_tests.xlsx',alpha1_hat_vec_"&amp;LZ280&amp;"','alpha1_hat_vec_"&amp;LZ280&amp;"');"</f>
        <v>xlswrite('G:\Mi unidad\1. PROYECTOS TELLO 2022\SCM SPILL OVERS\outputs\pobreza\criminalidad\1%\simulacion_2\output_tests.xlsx',alpha1_hat_vec_158','alpha1_hat_vec_158');</v>
      </c>
    </row>
    <row r="281" spans="64:339" x14ac:dyDescent="0.3">
      <c r="BL281">
        <v>158</v>
      </c>
      <c r="BR281">
        <v>158</v>
      </c>
      <c r="BS281" s="1" t="str">
        <f>"A_"&amp;BR277&amp;"(:,ind_"&amp;BR277&amp;" == 0) = [];"</f>
        <v>A_158(:,ind_158 == 0) = [];</v>
      </c>
      <c r="BX281">
        <v>158</v>
      </c>
      <c r="BY281" s="1" t="str">
        <f>"A_"&amp;BX277&amp;"(:,ind_"&amp;BX277&amp;" == 0) = [];"</f>
        <v>A_158(:,ind_158 == 0) = [];</v>
      </c>
      <c r="CD281">
        <v>158</v>
      </c>
      <c r="CE281" s="1" t="str">
        <f>"A_"&amp;CD277&amp;"(:,ind_"&amp;CD277&amp;" == 0) = [];"</f>
        <v>A_158(:,ind_158 == 0) = [];</v>
      </c>
      <c r="CJ281">
        <v>158</v>
      </c>
      <c r="CK281" s="1" t="str">
        <f>"A_"&amp;CJ277&amp;"(:,ind_"&amp;CJ277&amp;" == 0) = [];"</f>
        <v>A_158(:,ind_158 == 0) = [];</v>
      </c>
      <c r="CQ281">
        <v>158</v>
      </c>
      <c r="CR281" t="s">
        <v>556</v>
      </c>
      <c r="CV281">
        <v>158</v>
      </c>
      <c r="CW281" t="s">
        <v>557</v>
      </c>
      <c r="DA281">
        <v>158</v>
      </c>
      <c r="DB281" t="s">
        <v>557</v>
      </c>
      <c r="DF281">
        <v>158</v>
      </c>
      <c r="DG281" t="s">
        <v>557</v>
      </c>
      <c r="EA281">
        <v>100</v>
      </c>
      <c r="EB281" s="3" t="s">
        <v>18</v>
      </c>
      <c r="HN281">
        <v>89</v>
      </c>
      <c r="HO281" t="s">
        <v>18</v>
      </c>
      <c r="HU281">
        <v>139</v>
      </c>
      <c r="HV281" t="s">
        <v>36</v>
      </c>
      <c r="IB281">
        <v>158</v>
      </c>
      <c r="IC281" t="str">
        <f>"xlswrite('G:\Mi unidad\1. PROYECTOS TELLO 2022\SCM SPILL OVERS\outputs\pobreza\bajo_niv_educ\1%\simulacion_2\output_tests.xlsx',spillover_test_"&amp;IB281&amp;"','sp_test_"&amp;IB281&amp;"');"</f>
        <v>xlswrite('G:\Mi unidad\1. PROYECTOS TELLO 2022\SCM SPILL OVERS\outputs\pobreza\bajo_niv_educ\1%\simulacion_2\output_tests.xlsx',spillover_test_158','sp_test_158');</v>
      </c>
      <c r="IP281">
        <v>158</v>
      </c>
      <c r="IQ281" t="str">
        <f>"xlswrite('G:\Mi unidad\1. PROYECTOS TELLO 2022\SCM SPILL OVERS\outputs\pobreza\bajo_ingreso\1%\simulacion_2\output_tests.xlsx',spillover_test_"&amp;IP281&amp;"','sp_test_"&amp;IP281&amp;"');"</f>
        <v>xlswrite('G:\Mi unidad\1. PROYECTOS TELLO 2022\SCM SPILL OVERS\outputs\pobreza\bajo_ingreso\1%\simulacion_2\output_tests.xlsx',spillover_test_158','sp_test_158');</v>
      </c>
      <c r="JB281">
        <v>158</v>
      </c>
      <c r="JC281" t="str">
        <f>"xlswrite('G:\Mi unidad\1. PROYECTOS TELLO 2022\SCM SPILL OVERS\outputs\pobreza\densidad\1%\simulacion_2\output_tests.xlsx',spillover_test_"&amp;JB281&amp;"','sp_test_"&amp;JB281&amp;"');"</f>
        <v>xlswrite('G:\Mi unidad\1. PROYECTOS TELLO 2022\SCM SPILL OVERS\outputs\pobreza\densidad\1%\simulacion_2\output_tests.xlsx',spillover_test_158','sp_test_158');</v>
      </c>
      <c r="JN281">
        <v>158</v>
      </c>
      <c r="JO281" t="str">
        <f>"xlswrite('G:\Mi unidad\1. PROYECTOS TELLO 2022\SCM SPILL OVERS\outputs\pobreza\densidad_g\1%\simulacion_2\output_tests.xlsx',spillover_test_"&amp;JN281&amp;"','sp_test_"&amp;JN281&amp;"');"</f>
        <v>xlswrite('G:\Mi unidad\1. PROYECTOS TELLO 2022\SCM SPILL OVERS\outputs\pobreza\densidad_g\1%\simulacion_2\output_tests.xlsx',spillover_test_158','sp_test_158');</v>
      </c>
      <c r="JZ281">
        <v>158</v>
      </c>
      <c r="KA281" t="str">
        <f>"xlswrite('G:\Mi unidad\1. PROYECTOS TELLO 2022\SCM SPILL OVERS\outputs\pobreza\distancia_centro_salud\1%\simulacion_2\output_tests.xlsx',spillover_test_"&amp;JZ281&amp;"','sp_test_"&amp;JZ281&amp;"');"</f>
        <v>xlswrite('G:\Mi unidad\1. PROYECTOS TELLO 2022\SCM SPILL OVERS\outputs\pobreza\distancia_centro_salud\1%\simulacion_2\output_tests.xlsx',spillover_test_158','sp_test_158');</v>
      </c>
      <c r="KM281">
        <v>158</v>
      </c>
      <c r="KN281" t="str">
        <f>"xlswrite('G:\Mi unidad\1. PROYECTOS TELLO 2022\SCM SPILL OVERS\outputs\pobreza\informalidad\1%\simulacion_2\output_tests.xlsx',spillover_test_"&amp;KM281&amp;"','sp_test_"&amp;KM281&amp;"');"</f>
        <v>xlswrite('G:\Mi unidad\1. PROYECTOS TELLO 2022\SCM SPILL OVERS\outputs\pobreza\informalidad\1%\simulacion_2\output_tests.xlsx',spillover_test_158','sp_test_158');</v>
      </c>
      <c r="KZ281">
        <v>158</v>
      </c>
      <c r="LA281" t="str">
        <f>"xlswrite('G:\Mi unidad\1. PROYECTOS TELLO 2022\SCM SPILL OVERS\outputs\pobreza\alimentos\1%\simulacion_2\output_tests.xlsx',spillover_test_"&amp;KZ281&amp;"','sp_test_"&amp;KZ281&amp;"');"</f>
        <v>xlswrite('G:\Mi unidad\1. PROYECTOS TELLO 2022\SCM SPILL OVERS\outputs\pobreza\alimentos\1%\simulacion_2\output_tests.xlsx',spillover_test_158','sp_test_158');</v>
      </c>
      <c r="LG281">
        <v>158</v>
      </c>
      <c r="LH281" t="str">
        <f>"xlswrite('G:\Mi unidad\1. PROYECTOS TELLO 2022\SCM SPILL OVERS\outputs\pobreza\jefe_hogar\1%\simulacion_2\output_tests.xlsx',spillover_test_"&amp;LG281&amp;"','sp_test_"&amp;LG281&amp;"');"</f>
        <v>xlswrite('G:\Mi unidad\1. PROYECTOS TELLO 2022\SCM SPILL OVERS\outputs\pobreza\jefe_hogar\1%\simulacion_2\output_tests.xlsx',spillover_test_158','sp_test_158');</v>
      </c>
      <c r="LN281">
        <v>158</v>
      </c>
      <c r="LO281" t="str">
        <f>"xlswrite('G:\Mi unidad\1. PROYECTOS TELLO 2022\SCM SPILL OVERS\outputs\pobreza\mujeres\1%\simulacion_2\output_tests.xlsx',spillover_test_"&amp;LN281&amp;"','sp_test_"&amp;LN281&amp;"');"</f>
        <v>xlswrite('G:\Mi unidad\1. PROYECTOS TELLO 2022\SCM SPILL OVERS\outputs\pobreza\mujeres\1%\simulacion_2\output_tests.xlsx',spillover_test_158','sp_test_158');</v>
      </c>
      <c r="LZ281">
        <v>158</v>
      </c>
      <c r="MA281" t="str">
        <f>"xlswrite('G:\Mi unidad\1. PROYECTOS TELLO 2022\SCM SPILL OVERS\outputs\pobreza\criminalidad\1%\simulacion_2\output_tests.xlsx',spillover_test_"&amp;LZ281&amp;"','sp_test_"&amp;LZ281&amp;"');"</f>
        <v>xlswrite('G:\Mi unidad\1. PROYECTOS TELLO 2022\SCM SPILL OVERS\outputs\pobreza\criminalidad\1%\simulacion_2\output_tests.xlsx',spillover_test_158','sp_test_158');</v>
      </c>
    </row>
    <row r="282" spans="64:339" x14ac:dyDescent="0.3">
      <c r="BL282">
        <v>159</v>
      </c>
      <c r="BM282" s="1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557</v>
      </c>
      <c r="CV282">
        <v>159</v>
      </c>
      <c r="CW282" t="s">
        <v>558</v>
      </c>
      <c r="DA282">
        <v>159</v>
      </c>
      <c r="DB282" t="s">
        <v>558</v>
      </c>
      <c r="DF282">
        <v>159</v>
      </c>
      <c r="DG282" t="s">
        <v>558</v>
      </c>
      <c r="EA282">
        <v>104</v>
      </c>
      <c r="EB282" s="3" t="str">
        <f>"%PROVINCIA "&amp;EA282</f>
        <v>%PROVINCIA 104</v>
      </c>
      <c r="HN282">
        <v>91</v>
      </c>
      <c r="HO282" t="str">
        <f>"p_value_vec_"&amp;HN282&amp;" = zeros(1,S);"</f>
        <v>p_value_vec_91 = zeros(1,S);</v>
      </c>
      <c r="HU282">
        <v>139</v>
      </c>
      <c r="HV282" t="s">
        <v>37</v>
      </c>
      <c r="IB282">
        <v>159</v>
      </c>
      <c r="IC282" t="str">
        <f>"xlswrite('G:\Mi unidad\1. PROYECTOS TELLO 2022\SCM SPILL OVERS\outputs\pobreza\bajo_niv_educ\1%\simulacion_2\output_tests.xlsx',lb_vec_"&amp;IB282&amp;"','lb_vec_"&amp;IB282&amp;"');"</f>
        <v>xlswrite('G:\Mi unidad\1. PROYECTOS TELLO 2022\SCM SPILL OVERS\outputs\pobreza\bajo_niv_educ\1%\simulacion_2\output_tests.xlsx',lb_vec_159','lb_vec_159');</v>
      </c>
      <c r="IP282">
        <v>159</v>
      </c>
      <c r="IQ282" t="str">
        <f>"xlswrite('G:\Mi unidad\1. PROYECTOS TELLO 2022\SCM SPILL OVERS\outputs\pobreza\bajo_ingreso\1%\simulacion_2\output_tests.xlsx',lb_vec_"&amp;IP282&amp;"','lb_vec_"&amp;IP282&amp;"');"</f>
        <v>xlswrite('G:\Mi unidad\1. PROYECTOS TELLO 2022\SCM SPILL OVERS\outputs\pobreza\bajo_ingreso\1%\simulacion_2\output_tests.xlsx',lb_vec_159','lb_vec_159');</v>
      </c>
      <c r="JB282">
        <v>159</v>
      </c>
      <c r="JC282" t="str">
        <f>"xlswrite('G:\Mi unidad\1. PROYECTOS TELLO 2022\SCM SPILL OVERS\outputs\pobreza\densidad\1%\simulacion_2\output_tests.xlsx',lb_vec_"&amp;JB282&amp;"','lb_vec_"&amp;JB282&amp;"');"</f>
        <v>xlswrite('G:\Mi unidad\1. PROYECTOS TELLO 2022\SCM SPILL OVERS\outputs\pobreza\densidad\1%\simulacion_2\output_tests.xlsx',lb_vec_159','lb_vec_159');</v>
      </c>
      <c r="JN282">
        <v>159</v>
      </c>
      <c r="JO282" t="str">
        <f>"xlswrite('G:\Mi unidad\1. PROYECTOS TELLO 2022\SCM SPILL OVERS\outputs\pobreza\densidad_g\1%\simulacion_2\output_tests.xlsx',lb_vec_"&amp;JN282&amp;"','lb_vec_"&amp;JN282&amp;"');"</f>
        <v>xlswrite('G:\Mi unidad\1. PROYECTOS TELLO 2022\SCM SPILL OVERS\outputs\pobreza\densidad_g\1%\simulacion_2\output_tests.xlsx',lb_vec_159','lb_vec_159');</v>
      </c>
      <c r="JZ282">
        <v>159</v>
      </c>
      <c r="KA282" t="str">
        <f>"xlswrite('G:\Mi unidad\1. PROYECTOS TELLO 2022\SCM SPILL OVERS\outputs\pobreza\distancia_centro_salud\1%\simulacion_2\output_tests.xlsx',lb_vec_"&amp;JZ282&amp;"','lb_vec_"&amp;JZ282&amp;"');"</f>
        <v>xlswrite('G:\Mi unidad\1. PROYECTOS TELLO 2022\SCM SPILL OVERS\outputs\pobreza\distancia_centro_salud\1%\simulacion_2\output_tests.xlsx',lb_vec_159','lb_vec_159');</v>
      </c>
      <c r="KM282">
        <v>159</v>
      </c>
      <c r="KN282" t="str">
        <f>"xlswrite('G:\Mi unidad\1. PROYECTOS TELLO 2022\SCM SPILL OVERS\outputs\pobreza\informalidad\1%\simulacion_2\output_tests.xlsx',lb_vec_"&amp;KM282&amp;"','lb_vec_"&amp;KM282&amp;"');"</f>
        <v>xlswrite('G:\Mi unidad\1. PROYECTOS TELLO 2022\SCM SPILL OVERS\outputs\pobreza\informalidad\1%\simulacion_2\output_tests.xlsx',lb_vec_159','lb_vec_159');</v>
      </c>
      <c r="KZ282">
        <v>159</v>
      </c>
      <c r="LA282" t="str">
        <f>"xlswrite('G:\Mi unidad\1. PROYECTOS TELLO 2022\SCM SPILL OVERS\outputs\pobreza\alimentos\1%\simulacion_2\output_tests.xlsx',lb_vec_"&amp;KZ282&amp;"','lb_vec_"&amp;KZ282&amp;"');"</f>
        <v>xlswrite('G:\Mi unidad\1. PROYECTOS TELLO 2022\SCM SPILL OVERS\outputs\pobreza\alimentos\1%\simulacion_2\output_tests.xlsx',lb_vec_159','lb_vec_159');</v>
      </c>
      <c r="LG282">
        <v>159</v>
      </c>
      <c r="LH282" t="str">
        <f>"xlswrite('G:\Mi unidad\1. PROYECTOS TELLO 2022\SCM SPILL OVERS\outputs\pobreza\jefe_hogar\1%\simulacion_2\output_tests.xlsx',lb_vec_"&amp;LG282&amp;"','lb_vec_"&amp;LG282&amp;"');"</f>
        <v>xlswrite('G:\Mi unidad\1. PROYECTOS TELLO 2022\SCM SPILL OVERS\outputs\pobreza\jefe_hogar\1%\simulacion_2\output_tests.xlsx',lb_vec_159','lb_vec_159');</v>
      </c>
      <c r="LN282">
        <v>159</v>
      </c>
      <c r="LO282" t="str">
        <f>"xlswrite('G:\Mi unidad\1. PROYECTOS TELLO 2022\SCM SPILL OVERS\outputs\pobreza\mujeres\1%\simulacion_2\output_tests.xlsx',lb_vec_"&amp;LN282&amp;"','lb_vec_"&amp;LN282&amp;"');"</f>
        <v>xlswrite('G:\Mi unidad\1. PROYECTOS TELLO 2022\SCM SPILL OVERS\outputs\pobreza\mujeres\1%\simulacion_2\output_tests.xlsx',lb_vec_159','lb_vec_159');</v>
      </c>
      <c r="LZ282">
        <v>159</v>
      </c>
      <c r="MA282" t="str">
        <f>"xlswrite('G:\Mi unidad\1. PROYECTOS TELLO 2022\SCM SPILL OVERS\outputs\pobreza\criminalidad\1%\simulacion_2\output_tests.xlsx',lb_vec_"&amp;LZ282&amp;"','lb_vec_"&amp;LZ282&amp;"');"</f>
        <v>xlswrite('G:\Mi unidad\1. PROYECTOS TELLO 2022\SCM SPILL OVERS\outputs\pobreza\criminalidad\1%\simulacion_2\output_tests.xlsx',lb_vec_159','lb_vec_159');</v>
      </c>
    </row>
    <row r="283" spans="64:339" x14ac:dyDescent="0.3">
      <c r="BL283">
        <v>159</v>
      </c>
      <c r="BM283" s="1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558</v>
      </c>
      <c r="CV283">
        <v>159</v>
      </c>
      <c r="CW283" t="s">
        <v>559</v>
      </c>
      <c r="DA283">
        <v>159</v>
      </c>
      <c r="DB283" t="s">
        <v>559</v>
      </c>
      <c r="DF283">
        <v>159</v>
      </c>
      <c r="DG283" t="s">
        <v>559</v>
      </c>
      <c r="EA283">
        <v>104</v>
      </c>
      <c r="EB283" s="3" t="s">
        <v>17</v>
      </c>
      <c r="HN283">
        <v>91</v>
      </c>
      <c r="HO283" t="str">
        <f>"lb_vec_"&amp;HN283&amp;" = zeros(1,S);"</f>
        <v>lb_vec_91 = zeros(1,S);</v>
      </c>
      <c r="HU283">
        <v>139</v>
      </c>
      <c r="HV283" t="str">
        <f>"    spillover_test_"&amp;HU283&amp;"(s) = sp_andrews(Y_pre_"&amp;HU283&amp;",pobreza_"&amp;HU283&amp;"(:,T+s),A_"&amp;HU283&amp;",C,d,alpha_sig);"</f>
        <v xml:space="preserve">    spillover_test_139(s) = sp_andrews(Y_pre_139,pobreza_139(:,T+s),A_139,C,d,alpha_sig);</v>
      </c>
      <c r="IB283">
        <v>159</v>
      </c>
      <c r="IC283" t="str">
        <f>"xlswrite('G:\Mi unidad\1. PROYECTOS TELLO 2022\SCM SPILL OVERS\outputs\pobreza\bajo_niv_educ\1%\simulacion_2\output_tests.xlsx',ub_vec_"&amp;IB283&amp;"','ub_vec_"&amp;IB283&amp;"');"</f>
        <v>xlswrite('G:\Mi unidad\1. PROYECTOS TELLO 2022\SCM SPILL OVERS\outputs\pobreza\bajo_niv_educ\1%\simulacion_2\output_tests.xlsx',ub_vec_159','ub_vec_159');</v>
      </c>
      <c r="IP283">
        <v>159</v>
      </c>
      <c r="IQ283" t="str">
        <f>"xlswrite('G:\Mi unidad\1. PROYECTOS TELLO 2022\SCM SPILL OVERS\outputs\pobreza\bajo_ingreso\1%\simulacion_2\output_tests.xlsx',ub_vec_"&amp;IP283&amp;"','ub_vec_"&amp;IP283&amp;"');"</f>
        <v>xlswrite('G:\Mi unidad\1. PROYECTOS TELLO 2022\SCM SPILL OVERS\outputs\pobreza\bajo_ingreso\1%\simulacion_2\output_tests.xlsx',ub_vec_159','ub_vec_159');</v>
      </c>
      <c r="JB283">
        <v>159</v>
      </c>
      <c r="JC283" t="str">
        <f>"xlswrite('G:\Mi unidad\1. PROYECTOS TELLO 2022\SCM SPILL OVERS\outputs\pobreza\densidad\1%\simulacion_2\output_tests.xlsx',ub_vec_"&amp;JB283&amp;"','ub_vec_"&amp;JB283&amp;"');"</f>
        <v>xlswrite('G:\Mi unidad\1. PROYECTOS TELLO 2022\SCM SPILL OVERS\outputs\pobreza\densidad\1%\simulacion_2\output_tests.xlsx',ub_vec_159','ub_vec_159');</v>
      </c>
      <c r="JN283">
        <v>159</v>
      </c>
      <c r="JO283" t="str">
        <f>"xlswrite('G:\Mi unidad\1. PROYECTOS TELLO 2022\SCM SPILL OVERS\outputs\pobreza\densidad_g\1%\simulacion_2\output_tests.xlsx',ub_vec_"&amp;JN283&amp;"','ub_vec_"&amp;JN283&amp;"');"</f>
        <v>xlswrite('G:\Mi unidad\1. PROYECTOS TELLO 2022\SCM SPILL OVERS\outputs\pobreza\densidad_g\1%\simulacion_2\output_tests.xlsx',ub_vec_159','ub_vec_159');</v>
      </c>
      <c r="JZ283">
        <v>159</v>
      </c>
      <c r="KA283" t="str">
        <f>"xlswrite('G:\Mi unidad\1. PROYECTOS TELLO 2022\SCM SPILL OVERS\outputs\pobreza\distancia_centro_salud\1%\simulacion_2\output_tests.xlsx',ub_vec_"&amp;JZ283&amp;"','ub_vec_"&amp;JZ283&amp;"');"</f>
        <v>xlswrite('G:\Mi unidad\1. PROYECTOS TELLO 2022\SCM SPILL OVERS\outputs\pobreza\distancia_centro_salud\1%\simulacion_2\output_tests.xlsx',ub_vec_159','ub_vec_159');</v>
      </c>
      <c r="KM283">
        <v>159</v>
      </c>
      <c r="KN283" t="str">
        <f>"xlswrite('G:\Mi unidad\1. PROYECTOS TELLO 2022\SCM SPILL OVERS\outputs\pobreza\informalidad\1%\simulacion_2\output_tests.xlsx',ub_vec_"&amp;KM283&amp;"','ub_vec_"&amp;KM283&amp;"');"</f>
        <v>xlswrite('G:\Mi unidad\1. PROYECTOS TELLO 2022\SCM SPILL OVERS\outputs\pobreza\informalidad\1%\simulacion_2\output_tests.xlsx',ub_vec_159','ub_vec_159');</v>
      </c>
      <c r="KZ283">
        <v>159</v>
      </c>
      <c r="LA283" t="str">
        <f>"xlswrite('G:\Mi unidad\1. PROYECTOS TELLO 2022\SCM SPILL OVERS\outputs\pobreza\alimentos\1%\simulacion_2\output_tests.xlsx',ub_vec_"&amp;KZ283&amp;"','ub_vec_"&amp;KZ283&amp;"');"</f>
        <v>xlswrite('G:\Mi unidad\1. PROYECTOS TELLO 2022\SCM SPILL OVERS\outputs\pobreza\alimentos\1%\simulacion_2\output_tests.xlsx',ub_vec_159','ub_vec_159');</v>
      </c>
      <c r="LG283">
        <v>159</v>
      </c>
      <c r="LH283" t="str">
        <f>"xlswrite('G:\Mi unidad\1. PROYECTOS TELLO 2022\SCM SPILL OVERS\outputs\pobreza\jefe_hogar\1%\simulacion_2\output_tests.xlsx',ub_vec_"&amp;LG283&amp;"','ub_vec_"&amp;LG283&amp;"');"</f>
        <v>xlswrite('G:\Mi unidad\1. PROYECTOS TELLO 2022\SCM SPILL OVERS\outputs\pobreza\jefe_hogar\1%\simulacion_2\output_tests.xlsx',ub_vec_159','ub_vec_159');</v>
      </c>
      <c r="LN283">
        <v>159</v>
      </c>
      <c r="LO283" t="str">
        <f>"xlswrite('G:\Mi unidad\1. PROYECTOS TELLO 2022\SCM SPILL OVERS\outputs\pobreza\mujeres\1%\simulacion_2\output_tests.xlsx',ub_vec_"&amp;LN283&amp;"','ub_vec_"&amp;LN283&amp;"');"</f>
        <v>xlswrite('G:\Mi unidad\1. PROYECTOS TELLO 2022\SCM SPILL OVERS\outputs\pobreza\mujeres\1%\simulacion_2\output_tests.xlsx',ub_vec_159','ub_vec_159');</v>
      </c>
      <c r="LZ283">
        <v>159</v>
      </c>
      <c r="MA283" t="str">
        <f>"xlswrite('G:\Mi unidad\1. PROYECTOS TELLO 2022\SCM SPILL OVERS\outputs\pobreza\criminalidad\1%\simulacion_2\output_tests.xlsx',ub_vec_"&amp;LZ283&amp;"','ub_vec_"&amp;LZ283&amp;"');"</f>
        <v>xlswrite('G:\Mi unidad\1. PROYECTOS TELLO 2022\SCM SPILL OVERS\outputs\pobreza\criminalidad\1%\simulacion_2\output_tests.xlsx',ub_vec_159','ub_vec_159');</v>
      </c>
    </row>
    <row r="284" spans="64:339" x14ac:dyDescent="0.3">
      <c r="BL284">
        <v>159</v>
      </c>
      <c r="BM284" s="1" t="str">
        <f>"A_"&amp;BL282&amp;"(:,ind_"&amp;BL282&amp;" == 0) = [];"</f>
        <v>A_159(:,ind_159 == 0) = [];</v>
      </c>
      <c r="BR284">
        <v>159</v>
      </c>
      <c r="BS284" s="1" t="str">
        <f>"ind_"&amp;BR282&amp;" = xlsread('spillover_bajo_niv_educ_"&amp;BR282&amp;".xlsx')"</f>
        <v>ind_159 = xlsread('spillover_bajo_niv_educ_159.xlsx')</v>
      </c>
      <c r="BX284">
        <v>159</v>
      </c>
      <c r="BY284" s="1" t="str">
        <f>"ind_"&amp;BX282&amp;" = xlsread('spillover_bajo_ingreso_"&amp;BX282&amp;".xlsx')"</f>
        <v>ind_159 = xlsread('spillover_bajo_ingreso_159.xlsx')</v>
      </c>
      <c r="CD284">
        <v>159</v>
      </c>
      <c r="CE284" s="1" t="str">
        <f>"ind_"&amp;CD282&amp;" = xlsread('spillover_densidad_"&amp;CD282&amp;".xlsx')"</f>
        <v>ind_159 = xlsread('spillover_densidad_159.xlsx')</v>
      </c>
      <c r="CJ284">
        <v>159</v>
      </c>
      <c r="CK284" s="1" t="str">
        <f>"ind_"&amp;CJ282&amp;" = xlsread('spillover_tiempo_cs_"&amp;CJ282&amp;".xlsx')"</f>
        <v>ind_159 = xlsread('spillover_tiempo_cs_159.xlsx')</v>
      </c>
      <c r="CQ284">
        <v>159</v>
      </c>
      <c r="CR284" t="s">
        <v>559</v>
      </c>
      <c r="CV284">
        <v>159</v>
      </c>
      <c r="CW284" t="s">
        <v>560</v>
      </c>
      <c r="DA284">
        <v>159</v>
      </c>
      <c r="DB284" t="s">
        <v>561</v>
      </c>
      <c r="DF284">
        <v>159</v>
      </c>
      <c r="DG284" t="s">
        <v>562</v>
      </c>
      <c r="EA284">
        <v>104</v>
      </c>
      <c r="EB284" s="1" t="str">
        <f>"Y_Ts_"&amp;EA284&amp;" = Y_"&amp;EA284&amp;"(:,T+s);"</f>
        <v>Y_Ts_104 = Y_104(:,T+s);</v>
      </c>
      <c r="HN284">
        <v>91</v>
      </c>
      <c r="HO284" t="str">
        <f>"ub_vec_"&amp;HN284&amp;" = zeros(1,S);"</f>
        <v>ub_vec_91 = zeros(1,S);</v>
      </c>
      <c r="HU284">
        <v>139</v>
      </c>
      <c r="HV284" t="s">
        <v>18</v>
      </c>
      <c r="IB284">
        <v>159</v>
      </c>
      <c r="IC284" t="str">
        <f>"xlswrite('G:\Mi unidad\1. PROYECTOS TELLO 2022\SCM SPILL OVERS\outputs\pobreza\bajo_niv_educ\1%\simulacion_2\output_tests.xlsx',p_value_vec_"&amp;IB284&amp;"','p_value_vec_"&amp;IB284&amp;"');"</f>
        <v>xlswrite('G:\Mi unidad\1. PROYECTOS TELLO 2022\SCM SPILL OVERS\outputs\pobreza\bajo_niv_educ\1%\simulacion_2\output_tests.xlsx',p_value_vec_159','p_value_vec_159');</v>
      </c>
      <c r="IP284">
        <v>159</v>
      </c>
      <c r="IQ284" t="str">
        <f>"xlswrite('G:\Mi unidad\1. PROYECTOS TELLO 2022\SCM SPILL OVERS\outputs\pobreza\bajo_ingreso\1%\simulacion_2\output_tests.xlsx',p_value_vec_"&amp;IP284&amp;"','p_value_vec_"&amp;IP284&amp;"');"</f>
        <v>xlswrite('G:\Mi unidad\1. PROYECTOS TELLO 2022\SCM SPILL OVERS\outputs\pobreza\bajo_ingreso\1%\simulacion_2\output_tests.xlsx',p_value_vec_159','p_value_vec_159');</v>
      </c>
      <c r="JB284">
        <v>159</v>
      </c>
      <c r="JC284" t="str">
        <f>"xlswrite('G:\Mi unidad\1. PROYECTOS TELLO 2022\SCM SPILL OVERS\outputs\pobreza\densidad\1%\simulacion_2\output_tests.xlsx',p_value_vec_"&amp;JB284&amp;"','p_value_vec_"&amp;JB284&amp;"');"</f>
        <v>xlswrite('G:\Mi unidad\1. PROYECTOS TELLO 2022\SCM SPILL OVERS\outputs\pobreza\densidad\1%\simulacion_2\output_tests.xlsx',p_value_vec_159','p_value_vec_159');</v>
      </c>
      <c r="JN284">
        <v>159</v>
      </c>
      <c r="JO284" t="str">
        <f>"xlswrite('G:\Mi unidad\1. PROYECTOS TELLO 2022\SCM SPILL OVERS\outputs\pobreza\densidad_g\1%\simulacion_2\output_tests.xlsx',p_value_vec_"&amp;JN284&amp;"','p_value_vec_"&amp;JN284&amp;"');"</f>
        <v>xlswrite('G:\Mi unidad\1. PROYECTOS TELLO 2022\SCM SPILL OVERS\outputs\pobreza\densidad_g\1%\simulacion_2\output_tests.xlsx',p_value_vec_159','p_value_vec_159');</v>
      </c>
      <c r="JZ284">
        <v>159</v>
      </c>
      <c r="KA284" t="str">
        <f>"xlswrite('G:\Mi unidad\1. PROYECTOS TELLO 2022\SCM SPILL OVERS\outputs\pobreza\distancia_centro_salud\1%\simulacion_2\output_tests.xlsx',p_value_vec_"&amp;JZ284&amp;"','p_value_vec_"&amp;JZ284&amp;"');"</f>
        <v>xlswrite('G:\Mi unidad\1. PROYECTOS TELLO 2022\SCM SPILL OVERS\outputs\pobreza\distancia_centro_salud\1%\simulacion_2\output_tests.xlsx',p_value_vec_159','p_value_vec_159');</v>
      </c>
      <c r="KM284">
        <v>159</v>
      </c>
      <c r="KN284" t="str">
        <f>"xlswrite('G:\Mi unidad\1. PROYECTOS TELLO 2022\SCM SPILL OVERS\outputs\pobreza\informalidad\1%\simulacion_2\output_tests.xlsx',p_value_vec_"&amp;KM284&amp;"','p_value_vec_"&amp;KM284&amp;"');"</f>
        <v>xlswrite('G:\Mi unidad\1. PROYECTOS TELLO 2022\SCM SPILL OVERS\outputs\pobreza\informalidad\1%\simulacion_2\output_tests.xlsx',p_value_vec_159','p_value_vec_159');</v>
      </c>
      <c r="KZ284">
        <v>159</v>
      </c>
      <c r="LA284" t="str">
        <f>"xlswrite('G:\Mi unidad\1. PROYECTOS TELLO 2022\SCM SPILL OVERS\outputs\pobreza\alimentos\1%\simulacion_2\output_tests.xlsx',p_value_vec_"&amp;KZ284&amp;"','p_value_vec_"&amp;KZ284&amp;"');"</f>
        <v>xlswrite('G:\Mi unidad\1. PROYECTOS TELLO 2022\SCM SPILL OVERS\outputs\pobreza\alimentos\1%\simulacion_2\output_tests.xlsx',p_value_vec_159','p_value_vec_159');</v>
      </c>
      <c r="LG284">
        <v>159</v>
      </c>
      <c r="LH284" t="str">
        <f>"xlswrite('G:\Mi unidad\1. PROYECTOS TELLO 2022\SCM SPILL OVERS\outputs\pobreza\jefe_hogar\1%\simulacion_2\output_tests.xlsx',p_value_vec_"&amp;LG284&amp;"','p_value_vec_"&amp;LG284&amp;"');"</f>
        <v>xlswrite('G:\Mi unidad\1. PROYECTOS TELLO 2022\SCM SPILL OVERS\outputs\pobreza\jefe_hogar\1%\simulacion_2\output_tests.xlsx',p_value_vec_159','p_value_vec_159');</v>
      </c>
      <c r="LN284">
        <v>159</v>
      </c>
      <c r="LO284" t="str">
        <f>"xlswrite('G:\Mi unidad\1. PROYECTOS TELLO 2022\SCM SPILL OVERS\outputs\pobreza\mujeres\1%\simulacion_2\output_tests.xlsx',p_value_vec_"&amp;LN284&amp;"','p_value_vec_"&amp;LN284&amp;"');"</f>
        <v>xlswrite('G:\Mi unidad\1. PROYECTOS TELLO 2022\SCM SPILL OVERS\outputs\pobreza\mujeres\1%\simulacion_2\output_tests.xlsx',p_value_vec_159','p_value_vec_159');</v>
      </c>
      <c r="LZ284">
        <v>159</v>
      </c>
      <c r="MA284" t="str">
        <f>"xlswrite('G:\Mi unidad\1. PROYECTOS TELLO 2022\SCM SPILL OVERS\outputs\pobreza\criminalidad\1%\simulacion_2\output_tests.xlsx',p_value_vec_"&amp;LZ284&amp;"','p_value_vec_"&amp;LZ284&amp;"');"</f>
        <v>xlswrite('G:\Mi unidad\1. PROYECTOS TELLO 2022\SCM SPILL OVERS\outputs\pobreza\criminalidad\1%\simulacion_2\output_tests.xlsx',p_value_vec_159','p_value_vec_159');</v>
      </c>
    </row>
    <row r="285" spans="64:339" x14ac:dyDescent="0.3">
      <c r="BL285">
        <v>159</v>
      </c>
      <c r="BR285">
        <v>159</v>
      </c>
      <c r="BS285" s="1" t="str">
        <f>"A_"&amp;BR282&amp;" = eye(N);"</f>
        <v>A_159 = eye(N);</v>
      </c>
      <c r="BX285">
        <v>159</v>
      </c>
      <c r="BY285" s="1" t="str">
        <f>"A_"&amp;BX282&amp;" = eye(N);"</f>
        <v>A_159 = eye(N);</v>
      </c>
      <c r="CD285">
        <v>159</v>
      </c>
      <c r="CE285" s="1" t="str">
        <f>"A_"&amp;CD282&amp;" = eye(N);"</f>
        <v>A_159 = eye(N);</v>
      </c>
      <c r="CJ285">
        <v>159</v>
      </c>
      <c r="CK285" s="1" t="str">
        <f>"A_"&amp;CJ282&amp;" = eye(N);"</f>
        <v>A_159 = eye(N);</v>
      </c>
      <c r="CQ285">
        <v>159</v>
      </c>
      <c r="CR285" t="s">
        <v>563</v>
      </c>
      <c r="CV285">
        <v>159</v>
      </c>
      <c r="CW285" t="s">
        <v>564</v>
      </c>
      <c r="DA285">
        <v>159</v>
      </c>
      <c r="DB285" t="s">
        <v>564</v>
      </c>
      <c r="DF285">
        <v>159</v>
      </c>
      <c r="DG285" t="s">
        <v>564</v>
      </c>
      <c r="EA285">
        <v>104</v>
      </c>
      <c r="EB285" s="1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HN285">
        <v>91</v>
      </c>
      <c r="HO285" t="s">
        <v>35</v>
      </c>
      <c r="HU285">
        <v>140</v>
      </c>
      <c r="HV285" t="str">
        <f>"spillover_test_"&amp;HU285&amp;" = zeros(1,S);"</f>
        <v>spillover_test_140 = zeros(1,S);</v>
      </c>
      <c r="IB285">
        <v>159</v>
      </c>
      <c r="IC285" t="str">
        <f>"xlswrite('G:\Mi unidad\1. PROYECTOS TELLO 2022\SCM SPILL OVERS\outputs\pobreza\bajo_niv_educ\1%\simulacion_2\output_tests.xlsx',alpha1_hat_vec_"&amp;IB285&amp;"','alpha1_hat_vec_"&amp;IB285&amp;"');"</f>
        <v>xlswrite('G:\Mi unidad\1. PROYECTOS TELLO 2022\SCM SPILL OVERS\outputs\pobreza\bajo_niv_educ\1%\simulacion_2\output_tests.xlsx',alpha1_hat_vec_159','alpha1_hat_vec_159');</v>
      </c>
      <c r="IP285">
        <v>159</v>
      </c>
      <c r="IQ285" t="str">
        <f>"xlswrite('G:\Mi unidad\1. PROYECTOS TELLO 2022\SCM SPILL OVERS\outputs\pobreza\bajo_ingreso\1%\simulacion_2\output_tests.xlsx',alpha1_hat_vec_"&amp;IP285&amp;"','alpha1_hat_vec_"&amp;IP285&amp;"');"</f>
        <v>xlswrite('G:\Mi unidad\1. PROYECTOS TELLO 2022\SCM SPILL OVERS\outputs\pobreza\bajo_ingreso\1%\simulacion_2\output_tests.xlsx',alpha1_hat_vec_159','alpha1_hat_vec_159');</v>
      </c>
      <c r="JB285">
        <v>159</v>
      </c>
      <c r="JC285" t="str">
        <f>"xlswrite('G:\Mi unidad\1. PROYECTOS TELLO 2022\SCM SPILL OVERS\outputs\pobreza\densidad\1%\simulacion_2\output_tests.xlsx',alpha1_hat_vec_"&amp;JB285&amp;"','alpha1_hat_vec_"&amp;JB285&amp;"');"</f>
        <v>xlswrite('G:\Mi unidad\1. PROYECTOS TELLO 2022\SCM SPILL OVERS\outputs\pobreza\densidad\1%\simulacion_2\output_tests.xlsx',alpha1_hat_vec_159','alpha1_hat_vec_159');</v>
      </c>
      <c r="JN285">
        <v>159</v>
      </c>
      <c r="JO285" t="str">
        <f>"xlswrite('G:\Mi unidad\1. PROYECTOS TELLO 2022\SCM SPILL OVERS\outputs\pobreza\densidad_g\1%\simulacion_2\output_tests.xlsx',alpha1_hat_vec_"&amp;JN285&amp;"','alpha1_hat_vec_"&amp;JN285&amp;"');"</f>
        <v>xlswrite('G:\Mi unidad\1. PROYECTOS TELLO 2022\SCM SPILL OVERS\outputs\pobreza\densidad_g\1%\simulacion_2\output_tests.xlsx',alpha1_hat_vec_159','alpha1_hat_vec_159');</v>
      </c>
      <c r="JZ285">
        <v>159</v>
      </c>
      <c r="KA285" t="str">
        <f>"xlswrite('G:\Mi unidad\1. PROYECTOS TELLO 2022\SCM SPILL OVERS\outputs\pobreza\distancia_centro_salud\1%\simulacion_2\output_tests.xlsx',alpha1_hat_vec_"&amp;JZ285&amp;"','alpha1_hat_vec_"&amp;JZ285&amp;"');"</f>
        <v>xlswrite('G:\Mi unidad\1. PROYECTOS TELLO 2022\SCM SPILL OVERS\outputs\pobreza\distancia_centro_salud\1%\simulacion_2\output_tests.xlsx',alpha1_hat_vec_159','alpha1_hat_vec_159');</v>
      </c>
      <c r="KM285">
        <v>159</v>
      </c>
      <c r="KN285" t="str">
        <f>"xlswrite('G:\Mi unidad\1. PROYECTOS TELLO 2022\SCM SPILL OVERS\outputs\pobreza\informalidad\1%\simulacion_2\output_tests.xlsx',alpha1_hat_vec_"&amp;KM285&amp;"','alpha1_hat_vec_"&amp;KM285&amp;"');"</f>
        <v>xlswrite('G:\Mi unidad\1. PROYECTOS TELLO 2022\SCM SPILL OVERS\outputs\pobreza\informalidad\1%\simulacion_2\output_tests.xlsx',alpha1_hat_vec_159','alpha1_hat_vec_159');</v>
      </c>
      <c r="KZ285">
        <v>159</v>
      </c>
      <c r="LA285" t="str">
        <f>"xlswrite('G:\Mi unidad\1. PROYECTOS TELLO 2022\SCM SPILL OVERS\outputs\pobreza\alimentos\1%\simulacion_2\output_tests.xlsx',alpha1_hat_vec_"&amp;KZ285&amp;"','alpha1_hat_vec_"&amp;KZ285&amp;"');"</f>
        <v>xlswrite('G:\Mi unidad\1. PROYECTOS TELLO 2022\SCM SPILL OVERS\outputs\pobreza\alimentos\1%\simulacion_2\output_tests.xlsx',alpha1_hat_vec_159','alpha1_hat_vec_159');</v>
      </c>
      <c r="LG285">
        <v>159</v>
      </c>
      <c r="LH285" t="str">
        <f>"xlswrite('G:\Mi unidad\1. PROYECTOS TELLO 2022\SCM SPILL OVERS\outputs\pobreza\jefe_hogar\1%\simulacion_2\output_tests.xlsx',alpha1_hat_vec_"&amp;LG285&amp;"','alpha1_hat_vec_"&amp;LG285&amp;"');"</f>
        <v>xlswrite('G:\Mi unidad\1. PROYECTOS TELLO 2022\SCM SPILL OVERS\outputs\pobreza\jefe_hogar\1%\simulacion_2\output_tests.xlsx',alpha1_hat_vec_159','alpha1_hat_vec_159');</v>
      </c>
      <c r="LN285">
        <v>159</v>
      </c>
      <c r="LO285" t="str">
        <f>"xlswrite('G:\Mi unidad\1. PROYECTOS TELLO 2022\SCM SPILL OVERS\outputs\pobreza\mujeres\1%\simulacion_2\output_tests.xlsx',alpha1_hat_vec_"&amp;LN285&amp;"','alpha1_hat_vec_"&amp;LN285&amp;"');"</f>
        <v>xlswrite('G:\Mi unidad\1. PROYECTOS TELLO 2022\SCM SPILL OVERS\outputs\pobreza\mujeres\1%\simulacion_2\output_tests.xlsx',alpha1_hat_vec_159','alpha1_hat_vec_159');</v>
      </c>
      <c r="LZ285">
        <v>159</v>
      </c>
      <c r="MA285" t="str">
        <f>"xlswrite('G:\Mi unidad\1. PROYECTOS TELLO 2022\SCM SPILL OVERS\outputs\pobreza\criminalidad\1%\simulacion_2\output_tests.xlsx',alpha1_hat_vec_"&amp;LZ285&amp;"','alpha1_hat_vec_"&amp;LZ285&amp;"');"</f>
        <v>xlswrite('G:\Mi unidad\1. PROYECTOS TELLO 2022\SCM SPILL OVERS\outputs\pobreza\criminalidad\1%\simulacion_2\output_tests.xlsx',alpha1_hat_vec_159','alpha1_hat_vec_159');</v>
      </c>
    </row>
    <row r="286" spans="64:339" x14ac:dyDescent="0.3">
      <c r="BL286">
        <v>159</v>
      </c>
      <c r="BR286">
        <v>159</v>
      </c>
      <c r="BS286" s="1" t="str">
        <f>"A_"&amp;BR282&amp;"(:,ind_"&amp;BR282&amp;" == 0) = [];"</f>
        <v>A_159(:,ind_159 == 0) = [];</v>
      </c>
      <c r="BX286">
        <v>159</v>
      </c>
      <c r="BY286" s="1" t="str">
        <f>"A_"&amp;BX282&amp;"(:,ind_"&amp;BX282&amp;" == 0) = [];"</f>
        <v>A_159(:,ind_159 == 0) = [];</v>
      </c>
      <c r="CD286">
        <v>159</v>
      </c>
      <c r="CE286" s="1" t="str">
        <f>"A_"&amp;CD282&amp;"(:,ind_"&amp;CD282&amp;" == 0) = [];"</f>
        <v>A_159(:,ind_159 == 0) = [];</v>
      </c>
      <c r="CJ286">
        <v>159</v>
      </c>
      <c r="CK286" s="1" t="str">
        <f>"A_"&amp;CJ282&amp;"(:,ind_"&amp;CJ282&amp;" == 0) = [];"</f>
        <v>A_159(:,ind_159 == 0) = [];</v>
      </c>
      <c r="CQ286">
        <v>159</v>
      </c>
      <c r="CR286" t="s">
        <v>564</v>
      </c>
      <c r="CV286">
        <v>159</v>
      </c>
      <c r="CW286" t="s">
        <v>565</v>
      </c>
      <c r="DA286">
        <v>159</v>
      </c>
      <c r="DB286" t="s">
        <v>565</v>
      </c>
      <c r="DF286">
        <v>159</v>
      </c>
      <c r="DG286" t="s">
        <v>565</v>
      </c>
      <c r="EA286">
        <v>104</v>
      </c>
      <c r="EB286" s="1" t="str">
        <f>"alpha_hat_"&amp;EA286&amp;" = A_"&amp;EA286&amp;"*gamma_hat_"&amp;EA286&amp;";"</f>
        <v>alpha_hat_104 = A_104*gamma_hat_104;</v>
      </c>
      <c r="HN286">
        <v>91</v>
      </c>
      <c r="HO286" t="str">
        <f>"    [p_value_"&amp;HN286&amp; ",lb_"&amp;HN286&amp;",ub_"&amp;HN286&amp;"] = sp_andrews_te(Y_pre_"&amp;HN286&amp;",pobreza_"&amp;HN286&amp;"(:,T+s),A_"&amp;HN286&amp;",C,.05);"</f>
        <v xml:space="preserve">    [p_value_91,lb_91,ub_91] = sp_andrews_te(Y_pre_91,pobreza_91(:,T+s),A_91,C,.05);</v>
      </c>
      <c r="HU286">
        <v>140</v>
      </c>
      <c r="HV286" t="s">
        <v>35</v>
      </c>
      <c r="IB286">
        <v>159</v>
      </c>
      <c r="IC286" t="str">
        <f>"xlswrite('G:\Mi unidad\1. PROYECTOS TELLO 2022\SCM SPILL OVERS\outputs\pobreza\bajo_niv_educ\1%\simulacion_2\output_tests.xlsx',spillover_test_"&amp;IB286&amp;"','sp_test_"&amp;IB286&amp;"');"</f>
        <v>xlswrite('G:\Mi unidad\1. PROYECTOS TELLO 2022\SCM SPILL OVERS\outputs\pobreza\bajo_niv_educ\1%\simulacion_2\output_tests.xlsx',spillover_test_159','sp_test_159');</v>
      </c>
      <c r="IP286">
        <v>159</v>
      </c>
      <c r="IQ286" t="str">
        <f>"xlswrite('G:\Mi unidad\1. PROYECTOS TELLO 2022\SCM SPILL OVERS\outputs\pobreza\bajo_ingreso\1%\simulacion_2\output_tests.xlsx',spillover_test_"&amp;IP286&amp;"','sp_test_"&amp;IP286&amp;"');"</f>
        <v>xlswrite('G:\Mi unidad\1. PROYECTOS TELLO 2022\SCM SPILL OVERS\outputs\pobreza\bajo_ingreso\1%\simulacion_2\output_tests.xlsx',spillover_test_159','sp_test_159');</v>
      </c>
      <c r="JB286">
        <v>159</v>
      </c>
      <c r="JC286" t="str">
        <f>"xlswrite('G:\Mi unidad\1. PROYECTOS TELLO 2022\SCM SPILL OVERS\outputs\pobreza\densidad\1%\simulacion_2\output_tests.xlsx',spillover_test_"&amp;JB286&amp;"','sp_test_"&amp;JB286&amp;"');"</f>
        <v>xlswrite('G:\Mi unidad\1. PROYECTOS TELLO 2022\SCM SPILL OVERS\outputs\pobreza\densidad\1%\simulacion_2\output_tests.xlsx',spillover_test_159','sp_test_159');</v>
      </c>
      <c r="JN286">
        <v>159</v>
      </c>
      <c r="JO286" t="str">
        <f>"xlswrite('G:\Mi unidad\1. PROYECTOS TELLO 2022\SCM SPILL OVERS\outputs\pobreza\densidad_g\1%\simulacion_2\output_tests.xlsx',spillover_test_"&amp;JN286&amp;"','sp_test_"&amp;JN286&amp;"');"</f>
        <v>xlswrite('G:\Mi unidad\1. PROYECTOS TELLO 2022\SCM SPILL OVERS\outputs\pobreza\densidad_g\1%\simulacion_2\output_tests.xlsx',spillover_test_159','sp_test_159');</v>
      </c>
      <c r="JZ286">
        <v>159</v>
      </c>
      <c r="KA286" t="str">
        <f>"xlswrite('G:\Mi unidad\1. PROYECTOS TELLO 2022\SCM SPILL OVERS\outputs\pobreza\distancia_centro_salud\1%\simulacion_2\output_tests.xlsx',spillover_test_"&amp;JZ286&amp;"','sp_test_"&amp;JZ286&amp;"');"</f>
        <v>xlswrite('G:\Mi unidad\1. PROYECTOS TELLO 2022\SCM SPILL OVERS\outputs\pobreza\distancia_centro_salud\1%\simulacion_2\output_tests.xlsx',spillover_test_159','sp_test_159');</v>
      </c>
      <c r="KM286">
        <v>159</v>
      </c>
      <c r="KN286" t="str">
        <f>"xlswrite('G:\Mi unidad\1. PROYECTOS TELLO 2022\SCM SPILL OVERS\outputs\pobreza\informalidad\1%\simulacion_2\output_tests.xlsx',spillover_test_"&amp;KM286&amp;"','sp_test_"&amp;KM286&amp;"');"</f>
        <v>xlswrite('G:\Mi unidad\1. PROYECTOS TELLO 2022\SCM SPILL OVERS\outputs\pobreza\informalidad\1%\simulacion_2\output_tests.xlsx',spillover_test_159','sp_test_159');</v>
      </c>
      <c r="KZ286">
        <v>159</v>
      </c>
      <c r="LA286" t="str">
        <f>"xlswrite('G:\Mi unidad\1. PROYECTOS TELLO 2022\SCM SPILL OVERS\outputs\pobreza\alimentos\1%\simulacion_2\output_tests.xlsx',spillover_test_"&amp;KZ286&amp;"','sp_test_"&amp;KZ286&amp;"');"</f>
        <v>xlswrite('G:\Mi unidad\1. PROYECTOS TELLO 2022\SCM SPILL OVERS\outputs\pobreza\alimentos\1%\simulacion_2\output_tests.xlsx',spillover_test_159','sp_test_159');</v>
      </c>
      <c r="LG286">
        <v>159</v>
      </c>
      <c r="LH286" t="str">
        <f>"xlswrite('G:\Mi unidad\1. PROYECTOS TELLO 2022\SCM SPILL OVERS\outputs\pobreza\jefe_hogar\1%\simulacion_2\output_tests.xlsx',spillover_test_"&amp;LG286&amp;"','sp_test_"&amp;LG286&amp;"');"</f>
        <v>xlswrite('G:\Mi unidad\1. PROYECTOS TELLO 2022\SCM SPILL OVERS\outputs\pobreza\jefe_hogar\1%\simulacion_2\output_tests.xlsx',spillover_test_159','sp_test_159');</v>
      </c>
      <c r="LN286">
        <v>159</v>
      </c>
      <c r="LO286" t="str">
        <f>"xlswrite('G:\Mi unidad\1. PROYECTOS TELLO 2022\SCM SPILL OVERS\outputs\pobreza\mujeres\1%\simulacion_2\output_tests.xlsx',spillover_test_"&amp;LN286&amp;"','sp_test_"&amp;LN286&amp;"');"</f>
        <v>xlswrite('G:\Mi unidad\1. PROYECTOS TELLO 2022\SCM SPILL OVERS\outputs\pobreza\mujeres\1%\simulacion_2\output_tests.xlsx',spillover_test_159','sp_test_159');</v>
      </c>
      <c r="LZ286">
        <v>159</v>
      </c>
      <c r="MA286" t="str">
        <f>"xlswrite('G:\Mi unidad\1. PROYECTOS TELLO 2022\SCM SPILL OVERS\outputs\pobreza\criminalidad\1%\simulacion_2\output_tests.xlsx',spillover_test_"&amp;LZ286&amp;"','sp_test_"&amp;LZ286&amp;"');"</f>
        <v>xlswrite('G:\Mi unidad\1. PROYECTOS TELLO 2022\SCM SPILL OVERS\outputs\pobreza\criminalidad\1%\simulacion_2\output_tests.xlsx',spillover_test_159','sp_test_159');</v>
      </c>
    </row>
    <row r="287" spans="64:339" x14ac:dyDescent="0.3">
      <c r="BL287">
        <v>162</v>
      </c>
      <c r="BM287" s="1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565</v>
      </c>
      <c r="CV287">
        <v>162</v>
      </c>
      <c r="CW287" t="s">
        <v>566</v>
      </c>
      <c r="DA287">
        <v>162</v>
      </c>
      <c r="DB287" t="s">
        <v>566</v>
      </c>
      <c r="DF287">
        <v>162</v>
      </c>
      <c r="DG287" t="s">
        <v>566</v>
      </c>
      <c r="EA287">
        <v>104</v>
      </c>
      <c r="EB287" s="1" t="str">
        <f>"alpha1_hat_vec_"&amp;EA287&amp;"(s) = alpha_hat_"&amp;EA287&amp;"(1);"</f>
        <v>alpha1_hat_vec_104(s) = alpha_hat_104(1);</v>
      </c>
      <c r="HN287">
        <v>91</v>
      </c>
      <c r="HO287" t="str">
        <f>"    p_value_vec_"&amp;HN287&amp;"(s) = p_value_"&amp;HN287&amp;";"</f>
        <v xml:space="preserve">    p_value_vec_91(s) = p_value_91;</v>
      </c>
      <c r="HU287">
        <v>140</v>
      </c>
      <c r="HV287" t="s">
        <v>36</v>
      </c>
      <c r="IB287">
        <v>162</v>
      </c>
      <c r="IC287" t="str">
        <f>"xlswrite('G:\Mi unidad\1. PROYECTOS TELLO 2022\SCM SPILL OVERS\outputs\pobreza\bajo_niv_educ\1%\simulacion_2\output_tests.xlsx',lb_vec_"&amp;IB287&amp;"','lb_vec_"&amp;IB287&amp;"');"</f>
        <v>xlswrite('G:\Mi unidad\1. PROYECTOS TELLO 2022\SCM SPILL OVERS\outputs\pobreza\bajo_niv_educ\1%\simulacion_2\output_tests.xlsx',lb_vec_162','lb_vec_162');</v>
      </c>
      <c r="IP287">
        <v>162</v>
      </c>
      <c r="IQ287" t="str">
        <f>"xlswrite('G:\Mi unidad\1. PROYECTOS TELLO 2022\SCM SPILL OVERS\outputs\pobreza\bajo_ingreso\1%\simulacion_2\output_tests.xlsx',lb_vec_"&amp;IP287&amp;"','lb_vec_"&amp;IP287&amp;"');"</f>
        <v>xlswrite('G:\Mi unidad\1. PROYECTOS TELLO 2022\SCM SPILL OVERS\outputs\pobreza\bajo_ingreso\1%\simulacion_2\output_tests.xlsx',lb_vec_162','lb_vec_162');</v>
      </c>
      <c r="JB287">
        <v>162</v>
      </c>
      <c r="JC287" t="str">
        <f>"xlswrite('G:\Mi unidad\1. PROYECTOS TELLO 2022\SCM SPILL OVERS\outputs\pobreza\densidad\1%\simulacion_2\output_tests.xlsx',lb_vec_"&amp;JB287&amp;"','lb_vec_"&amp;JB287&amp;"');"</f>
        <v>xlswrite('G:\Mi unidad\1. PROYECTOS TELLO 2022\SCM SPILL OVERS\outputs\pobreza\densidad\1%\simulacion_2\output_tests.xlsx',lb_vec_162','lb_vec_162');</v>
      </c>
      <c r="JN287">
        <v>162</v>
      </c>
      <c r="JO287" t="str">
        <f>"xlswrite('G:\Mi unidad\1. PROYECTOS TELLO 2022\SCM SPILL OVERS\outputs\pobreza\densidad_g\1%\simulacion_2\output_tests.xlsx',lb_vec_"&amp;JN287&amp;"','lb_vec_"&amp;JN287&amp;"');"</f>
        <v>xlswrite('G:\Mi unidad\1. PROYECTOS TELLO 2022\SCM SPILL OVERS\outputs\pobreza\densidad_g\1%\simulacion_2\output_tests.xlsx',lb_vec_162','lb_vec_162');</v>
      </c>
      <c r="JZ287">
        <v>162</v>
      </c>
      <c r="KA287" t="str">
        <f>"xlswrite('G:\Mi unidad\1. PROYECTOS TELLO 2022\SCM SPILL OVERS\outputs\pobreza\distancia_centro_salud\1%\simulacion_2\output_tests.xlsx',lb_vec_"&amp;JZ287&amp;"','lb_vec_"&amp;JZ287&amp;"');"</f>
        <v>xlswrite('G:\Mi unidad\1. PROYECTOS TELLO 2022\SCM SPILL OVERS\outputs\pobreza\distancia_centro_salud\1%\simulacion_2\output_tests.xlsx',lb_vec_162','lb_vec_162');</v>
      </c>
      <c r="KM287">
        <v>162</v>
      </c>
      <c r="KN287" t="str">
        <f>"xlswrite('G:\Mi unidad\1. PROYECTOS TELLO 2022\SCM SPILL OVERS\outputs\pobreza\informalidad\1%\simulacion_2\output_tests.xlsx',lb_vec_"&amp;KM287&amp;"','lb_vec_"&amp;KM287&amp;"');"</f>
        <v>xlswrite('G:\Mi unidad\1. PROYECTOS TELLO 2022\SCM SPILL OVERS\outputs\pobreza\informalidad\1%\simulacion_2\output_tests.xlsx',lb_vec_162','lb_vec_162');</v>
      </c>
      <c r="KZ287">
        <v>162</v>
      </c>
      <c r="LA287" t="str">
        <f>"xlswrite('G:\Mi unidad\1. PROYECTOS TELLO 2022\SCM SPILL OVERS\outputs\pobreza\alimentos\1%\simulacion_2\output_tests.xlsx',lb_vec_"&amp;KZ287&amp;"','lb_vec_"&amp;KZ287&amp;"');"</f>
        <v>xlswrite('G:\Mi unidad\1. PROYECTOS TELLO 2022\SCM SPILL OVERS\outputs\pobreza\alimentos\1%\simulacion_2\output_tests.xlsx',lb_vec_162','lb_vec_162');</v>
      </c>
      <c r="LG287">
        <v>162</v>
      </c>
      <c r="LH287" t="str">
        <f>"xlswrite('G:\Mi unidad\1. PROYECTOS TELLO 2022\SCM SPILL OVERS\outputs\pobreza\jefe_hogar\1%\simulacion_2\output_tests.xlsx',lb_vec_"&amp;LG287&amp;"','lb_vec_"&amp;LG287&amp;"');"</f>
        <v>xlswrite('G:\Mi unidad\1. PROYECTOS TELLO 2022\SCM SPILL OVERS\outputs\pobreza\jefe_hogar\1%\simulacion_2\output_tests.xlsx',lb_vec_162','lb_vec_162');</v>
      </c>
      <c r="LN287">
        <v>162</v>
      </c>
      <c r="LO287" t="str">
        <f>"xlswrite('G:\Mi unidad\1. PROYECTOS TELLO 2022\SCM SPILL OVERS\outputs\pobreza\mujeres\1%\simulacion_2\output_tests.xlsx',lb_vec_"&amp;LN287&amp;"','lb_vec_"&amp;LN287&amp;"');"</f>
        <v>xlswrite('G:\Mi unidad\1. PROYECTOS TELLO 2022\SCM SPILL OVERS\outputs\pobreza\mujeres\1%\simulacion_2\output_tests.xlsx',lb_vec_162','lb_vec_162');</v>
      </c>
      <c r="LZ287">
        <v>162</v>
      </c>
      <c r="MA287" t="str">
        <f>"xlswrite('G:\Mi unidad\1. PROYECTOS TELLO 2022\SCM SPILL OVERS\outputs\pobreza\criminalidad\1%\simulacion_2\output_tests.xlsx',lb_vec_"&amp;LZ287&amp;"','lb_vec_"&amp;LZ287&amp;"');"</f>
        <v>xlswrite('G:\Mi unidad\1. PROYECTOS TELLO 2022\SCM SPILL OVERS\outputs\pobreza\criminalidad\1%\simulacion_2\output_tests.xlsx',lb_vec_162','lb_vec_162');</v>
      </c>
    </row>
    <row r="288" spans="64:339" x14ac:dyDescent="0.3">
      <c r="BL288">
        <v>162</v>
      </c>
      <c r="BM288" s="1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566</v>
      </c>
      <c r="CV288">
        <v>162</v>
      </c>
      <c r="CW288" t="s">
        <v>567</v>
      </c>
      <c r="DA288">
        <v>162</v>
      </c>
      <c r="DB288" t="s">
        <v>567</v>
      </c>
      <c r="DF288">
        <v>162</v>
      </c>
      <c r="DG288" t="s">
        <v>567</v>
      </c>
      <c r="EA288">
        <v>104</v>
      </c>
      <c r="EB288" s="1" t="str">
        <f>"synthetic_control_sp_"&amp;EA288&amp;"(T+s) = Y_"&amp;EA288&amp;"(1,T+s)-alpha1_hat_vec_"&amp;EA288&amp;"(s);"</f>
        <v>synthetic_control_sp_104(T+s) = Y_104(1,T+s)-alpha1_hat_vec_104(s);</v>
      </c>
      <c r="HN288">
        <v>91</v>
      </c>
      <c r="HO288" t="str">
        <f>"    lb_vec_"&amp;HN288&amp;"(s) = lb_"&amp;HN288&amp;";"</f>
        <v xml:space="preserve">    lb_vec_91(s) = lb_91;</v>
      </c>
      <c r="HU288">
        <v>140</v>
      </c>
      <c r="HV288" t="s">
        <v>37</v>
      </c>
      <c r="IB288">
        <v>162</v>
      </c>
      <c r="IC288" t="str">
        <f>"xlswrite('G:\Mi unidad\1. PROYECTOS TELLO 2022\SCM SPILL OVERS\outputs\pobreza\bajo_niv_educ\1%\simulacion_2\output_tests.xlsx',ub_vec_"&amp;IB288&amp;"','ub_vec_"&amp;IB288&amp;"');"</f>
        <v>xlswrite('G:\Mi unidad\1. PROYECTOS TELLO 2022\SCM SPILL OVERS\outputs\pobreza\bajo_niv_educ\1%\simulacion_2\output_tests.xlsx',ub_vec_162','ub_vec_162');</v>
      </c>
      <c r="IP288">
        <v>162</v>
      </c>
      <c r="IQ288" t="str">
        <f>"xlswrite('G:\Mi unidad\1. PROYECTOS TELLO 2022\SCM SPILL OVERS\outputs\pobreza\bajo_ingreso\1%\simulacion_2\output_tests.xlsx',ub_vec_"&amp;IP288&amp;"','ub_vec_"&amp;IP288&amp;"');"</f>
        <v>xlswrite('G:\Mi unidad\1. PROYECTOS TELLO 2022\SCM SPILL OVERS\outputs\pobreza\bajo_ingreso\1%\simulacion_2\output_tests.xlsx',ub_vec_162','ub_vec_162');</v>
      </c>
      <c r="JB288">
        <v>162</v>
      </c>
      <c r="JC288" t="str">
        <f>"xlswrite('G:\Mi unidad\1. PROYECTOS TELLO 2022\SCM SPILL OVERS\outputs\pobreza\densidad\1%\simulacion_2\output_tests.xlsx',ub_vec_"&amp;JB288&amp;"','ub_vec_"&amp;JB288&amp;"');"</f>
        <v>xlswrite('G:\Mi unidad\1. PROYECTOS TELLO 2022\SCM SPILL OVERS\outputs\pobreza\densidad\1%\simulacion_2\output_tests.xlsx',ub_vec_162','ub_vec_162');</v>
      </c>
      <c r="JN288">
        <v>162</v>
      </c>
      <c r="JO288" t="str">
        <f>"xlswrite('G:\Mi unidad\1. PROYECTOS TELLO 2022\SCM SPILL OVERS\outputs\pobreza\densidad_g\1%\simulacion_2\output_tests.xlsx',ub_vec_"&amp;JN288&amp;"','ub_vec_"&amp;JN288&amp;"');"</f>
        <v>xlswrite('G:\Mi unidad\1. PROYECTOS TELLO 2022\SCM SPILL OVERS\outputs\pobreza\densidad_g\1%\simulacion_2\output_tests.xlsx',ub_vec_162','ub_vec_162');</v>
      </c>
      <c r="JZ288">
        <v>162</v>
      </c>
      <c r="KA288" t="str">
        <f>"xlswrite('G:\Mi unidad\1. PROYECTOS TELLO 2022\SCM SPILL OVERS\outputs\pobreza\distancia_centro_salud\1%\simulacion_2\output_tests.xlsx',ub_vec_"&amp;JZ288&amp;"','ub_vec_"&amp;JZ288&amp;"');"</f>
        <v>xlswrite('G:\Mi unidad\1. PROYECTOS TELLO 2022\SCM SPILL OVERS\outputs\pobreza\distancia_centro_salud\1%\simulacion_2\output_tests.xlsx',ub_vec_162','ub_vec_162');</v>
      </c>
      <c r="KM288">
        <v>162</v>
      </c>
      <c r="KN288" t="str">
        <f>"xlswrite('G:\Mi unidad\1. PROYECTOS TELLO 2022\SCM SPILL OVERS\outputs\pobreza\informalidad\1%\simulacion_2\output_tests.xlsx',ub_vec_"&amp;KM288&amp;"','ub_vec_"&amp;KM288&amp;"');"</f>
        <v>xlswrite('G:\Mi unidad\1. PROYECTOS TELLO 2022\SCM SPILL OVERS\outputs\pobreza\informalidad\1%\simulacion_2\output_tests.xlsx',ub_vec_162','ub_vec_162');</v>
      </c>
      <c r="KZ288">
        <v>162</v>
      </c>
      <c r="LA288" t="str">
        <f>"xlswrite('G:\Mi unidad\1. PROYECTOS TELLO 2022\SCM SPILL OVERS\outputs\pobreza\alimentos\1%\simulacion_2\output_tests.xlsx',ub_vec_"&amp;KZ288&amp;"','ub_vec_"&amp;KZ288&amp;"');"</f>
        <v>xlswrite('G:\Mi unidad\1. PROYECTOS TELLO 2022\SCM SPILL OVERS\outputs\pobreza\alimentos\1%\simulacion_2\output_tests.xlsx',ub_vec_162','ub_vec_162');</v>
      </c>
      <c r="LG288">
        <v>162</v>
      </c>
      <c r="LH288" t="str">
        <f>"xlswrite('G:\Mi unidad\1. PROYECTOS TELLO 2022\SCM SPILL OVERS\outputs\pobreza\jefe_hogar\1%\simulacion_2\output_tests.xlsx',ub_vec_"&amp;LG288&amp;"','ub_vec_"&amp;LG288&amp;"');"</f>
        <v>xlswrite('G:\Mi unidad\1. PROYECTOS TELLO 2022\SCM SPILL OVERS\outputs\pobreza\jefe_hogar\1%\simulacion_2\output_tests.xlsx',ub_vec_162','ub_vec_162');</v>
      </c>
      <c r="LN288">
        <v>162</v>
      </c>
      <c r="LO288" t="str">
        <f>"xlswrite('G:\Mi unidad\1. PROYECTOS TELLO 2022\SCM SPILL OVERS\outputs\pobreza\mujeres\1%\simulacion_2\output_tests.xlsx',ub_vec_"&amp;LN288&amp;"','ub_vec_"&amp;LN288&amp;"');"</f>
        <v>xlswrite('G:\Mi unidad\1. PROYECTOS TELLO 2022\SCM SPILL OVERS\outputs\pobreza\mujeres\1%\simulacion_2\output_tests.xlsx',ub_vec_162','ub_vec_162');</v>
      </c>
      <c r="LZ288">
        <v>162</v>
      </c>
      <c r="MA288" t="str">
        <f>"xlswrite('G:\Mi unidad\1. PROYECTOS TELLO 2022\SCM SPILL OVERS\outputs\pobreza\criminalidad\1%\simulacion_2\output_tests.xlsx',ub_vec_"&amp;LZ288&amp;"','ub_vec_"&amp;LZ288&amp;"');"</f>
        <v>xlswrite('G:\Mi unidad\1. PROYECTOS TELLO 2022\SCM SPILL OVERS\outputs\pobreza\criminalidad\1%\simulacion_2\output_tests.xlsx',ub_vec_162','ub_vec_162');</v>
      </c>
    </row>
    <row r="289" spans="64:339" x14ac:dyDescent="0.3">
      <c r="BL289">
        <v>162</v>
      </c>
      <c r="BM289" s="1" t="str">
        <f>"A_"&amp;BL287&amp;"(:,ind_"&amp;BL287&amp;" == 0) = [];"</f>
        <v>A_162(:,ind_162 == 0) = [];</v>
      </c>
      <c r="BR289">
        <v>162</v>
      </c>
      <c r="BS289" s="1" t="str">
        <f>"ind_"&amp;BR287&amp;" = xlsread('spillover_bajo_niv_educ_"&amp;BR287&amp;".xlsx')"</f>
        <v>ind_162 = xlsread('spillover_bajo_niv_educ_162.xlsx')</v>
      </c>
      <c r="BX289">
        <v>162</v>
      </c>
      <c r="BY289" s="1" t="str">
        <f>"ind_"&amp;BX287&amp;" = xlsread('spillover_bajo_ingreso_"&amp;BX287&amp;".xlsx')"</f>
        <v>ind_162 = xlsread('spillover_bajo_ingreso_162.xlsx')</v>
      </c>
      <c r="CD289">
        <v>162</v>
      </c>
      <c r="CE289" s="1" t="str">
        <f>"ind_"&amp;CD287&amp;" = xlsread('spillover_densidad_"&amp;CD287&amp;".xlsx')"</f>
        <v>ind_162 = xlsread('spillover_densidad_162.xlsx')</v>
      </c>
      <c r="CJ289">
        <v>162</v>
      </c>
      <c r="CK289" s="1" t="str">
        <f>"ind_"&amp;CJ287&amp;" = xlsread('spillover_tiempo_cs_"&amp;CJ287&amp;".xlsx')"</f>
        <v>ind_162 = xlsread('spillover_tiempo_cs_162.xlsx')</v>
      </c>
      <c r="CQ289">
        <v>162</v>
      </c>
      <c r="CR289" t="s">
        <v>567</v>
      </c>
      <c r="CV289">
        <v>162</v>
      </c>
      <c r="CW289" t="s">
        <v>568</v>
      </c>
      <c r="DA289">
        <v>162</v>
      </c>
      <c r="DB289" t="s">
        <v>569</v>
      </c>
      <c r="DF289">
        <v>162</v>
      </c>
      <c r="DG289" t="s">
        <v>570</v>
      </c>
      <c r="EA289">
        <v>104</v>
      </c>
      <c r="EB289" s="3" t="s">
        <v>18</v>
      </c>
      <c r="HN289">
        <v>91</v>
      </c>
      <c r="HO289" t="str">
        <f>"    ub_vec_"&amp;HN289&amp;"(s) = ub_"&amp;HN288&amp;";"</f>
        <v xml:space="preserve">    ub_vec_91(s) = ub_91;</v>
      </c>
      <c r="HU289">
        <v>140</v>
      </c>
      <c r="HV289" t="str">
        <f>"    spillover_test_"&amp;HU289&amp;"(s) = sp_andrews(Y_pre_"&amp;HU289&amp;",pobreza_"&amp;HU289&amp;"(:,T+s),A_"&amp;HU289&amp;",C,d,alpha_sig);"</f>
        <v xml:space="preserve">    spillover_test_140(s) = sp_andrews(Y_pre_140,pobreza_140(:,T+s),A_140,C,d,alpha_sig);</v>
      </c>
      <c r="IB289">
        <v>162</v>
      </c>
      <c r="IC289" t="str">
        <f>"xlswrite('G:\Mi unidad\1. PROYECTOS TELLO 2022\SCM SPILL OVERS\outputs\pobreza\bajo_niv_educ\1%\simulacion_2\output_tests.xlsx',p_value_vec_"&amp;IB289&amp;"','p_value_vec_"&amp;IB289&amp;"');"</f>
        <v>xlswrite('G:\Mi unidad\1. PROYECTOS TELLO 2022\SCM SPILL OVERS\outputs\pobreza\bajo_niv_educ\1%\simulacion_2\output_tests.xlsx',p_value_vec_162','p_value_vec_162');</v>
      </c>
      <c r="IP289">
        <v>162</v>
      </c>
      <c r="IQ289" t="str">
        <f>"xlswrite('G:\Mi unidad\1. PROYECTOS TELLO 2022\SCM SPILL OVERS\outputs\pobreza\bajo_ingreso\1%\simulacion_2\output_tests.xlsx',p_value_vec_"&amp;IP289&amp;"','p_value_vec_"&amp;IP289&amp;"');"</f>
        <v>xlswrite('G:\Mi unidad\1. PROYECTOS TELLO 2022\SCM SPILL OVERS\outputs\pobreza\bajo_ingreso\1%\simulacion_2\output_tests.xlsx',p_value_vec_162','p_value_vec_162');</v>
      </c>
      <c r="JB289">
        <v>162</v>
      </c>
      <c r="JC289" t="str">
        <f>"xlswrite('G:\Mi unidad\1. PROYECTOS TELLO 2022\SCM SPILL OVERS\outputs\pobreza\densidad\1%\simulacion_2\output_tests.xlsx',p_value_vec_"&amp;JB289&amp;"','p_value_vec_"&amp;JB289&amp;"');"</f>
        <v>xlswrite('G:\Mi unidad\1. PROYECTOS TELLO 2022\SCM SPILL OVERS\outputs\pobreza\densidad\1%\simulacion_2\output_tests.xlsx',p_value_vec_162','p_value_vec_162');</v>
      </c>
      <c r="JN289">
        <v>162</v>
      </c>
      <c r="JO289" t="str">
        <f>"xlswrite('G:\Mi unidad\1. PROYECTOS TELLO 2022\SCM SPILL OVERS\outputs\pobreza\densidad_g\1%\simulacion_2\output_tests.xlsx',p_value_vec_"&amp;JN289&amp;"','p_value_vec_"&amp;JN289&amp;"');"</f>
        <v>xlswrite('G:\Mi unidad\1. PROYECTOS TELLO 2022\SCM SPILL OVERS\outputs\pobreza\densidad_g\1%\simulacion_2\output_tests.xlsx',p_value_vec_162','p_value_vec_162');</v>
      </c>
      <c r="JZ289">
        <v>162</v>
      </c>
      <c r="KA289" t="str">
        <f>"xlswrite('G:\Mi unidad\1. PROYECTOS TELLO 2022\SCM SPILL OVERS\outputs\pobreza\distancia_centro_salud\1%\simulacion_2\output_tests.xlsx',p_value_vec_"&amp;JZ289&amp;"','p_value_vec_"&amp;JZ289&amp;"');"</f>
        <v>xlswrite('G:\Mi unidad\1. PROYECTOS TELLO 2022\SCM SPILL OVERS\outputs\pobreza\distancia_centro_salud\1%\simulacion_2\output_tests.xlsx',p_value_vec_162','p_value_vec_162');</v>
      </c>
      <c r="KM289">
        <v>162</v>
      </c>
      <c r="KN289" t="str">
        <f>"xlswrite('G:\Mi unidad\1. PROYECTOS TELLO 2022\SCM SPILL OVERS\outputs\pobreza\informalidad\1%\simulacion_2\output_tests.xlsx',p_value_vec_"&amp;KM289&amp;"','p_value_vec_"&amp;KM289&amp;"');"</f>
        <v>xlswrite('G:\Mi unidad\1. PROYECTOS TELLO 2022\SCM SPILL OVERS\outputs\pobreza\informalidad\1%\simulacion_2\output_tests.xlsx',p_value_vec_162','p_value_vec_162');</v>
      </c>
      <c r="KZ289">
        <v>162</v>
      </c>
      <c r="LA289" t="str">
        <f>"xlswrite('G:\Mi unidad\1. PROYECTOS TELLO 2022\SCM SPILL OVERS\outputs\pobreza\alimentos\1%\simulacion_2\output_tests.xlsx',p_value_vec_"&amp;KZ289&amp;"','p_value_vec_"&amp;KZ289&amp;"');"</f>
        <v>xlswrite('G:\Mi unidad\1. PROYECTOS TELLO 2022\SCM SPILL OVERS\outputs\pobreza\alimentos\1%\simulacion_2\output_tests.xlsx',p_value_vec_162','p_value_vec_162');</v>
      </c>
      <c r="LG289">
        <v>162</v>
      </c>
      <c r="LH289" t="str">
        <f>"xlswrite('G:\Mi unidad\1. PROYECTOS TELLO 2022\SCM SPILL OVERS\outputs\pobreza\jefe_hogar\1%\simulacion_2\output_tests.xlsx',p_value_vec_"&amp;LG289&amp;"','p_value_vec_"&amp;LG289&amp;"');"</f>
        <v>xlswrite('G:\Mi unidad\1. PROYECTOS TELLO 2022\SCM SPILL OVERS\outputs\pobreza\jefe_hogar\1%\simulacion_2\output_tests.xlsx',p_value_vec_162','p_value_vec_162');</v>
      </c>
      <c r="LN289">
        <v>162</v>
      </c>
      <c r="LO289" t="str">
        <f>"xlswrite('G:\Mi unidad\1. PROYECTOS TELLO 2022\SCM SPILL OVERS\outputs\pobreza\mujeres\1%\simulacion_2\output_tests.xlsx',p_value_vec_"&amp;LN289&amp;"','p_value_vec_"&amp;LN289&amp;"');"</f>
        <v>xlswrite('G:\Mi unidad\1. PROYECTOS TELLO 2022\SCM SPILL OVERS\outputs\pobreza\mujeres\1%\simulacion_2\output_tests.xlsx',p_value_vec_162','p_value_vec_162');</v>
      </c>
      <c r="LZ289">
        <v>162</v>
      </c>
      <c r="MA289" t="str">
        <f>"xlswrite('G:\Mi unidad\1. PROYECTOS TELLO 2022\SCM SPILL OVERS\outputs\pobreza\criminalidad\1%\simulacion_2\output_tests.xlsx',p_value_vec_"&amp;LZ289&amp;"','p_value_vec_"&amp;LZ289&amp;"');"</f>
        <v>xlswrite('G:\Mi unidad\1. PROYECTOS TELLO 2022\SCM SPILL OVERS\outputs\pobreza\criminalidad\1%\simulacion_2\output_tests.xlsx',p_value_vec_162','p_value_vec_162');</v>
      </c>
    </row>
    <row r="290" spans="64:339" x14ac:dyDescent="0.3">
      <c r="BL290">
        <v>162</v>
      </c>
      <c r="BR290">
        <v>162</v>
      </c>
      <c r="BS290" s="1" t="str">
        <f>"A_"&amp;BR287&amp;" = eye(N);"</f>
        <v>A_162 = eye(N);</v>
      </c>
      <c r="BX290">
        <v>162</v>
      </c>
      <c r="BY290" s="1" t="str">
        <f>"A_"&amp;BX287&amp;" = eye(N);"</f>
        <v>A_162 = eye(N);</v>
      </c>
      <c r="CD290">
        <v>162</v>
      </c>
      <c r="CE290" s="1" t="str">
        <f>"A_"&amp;CD287&amp;" = eye(N);"</f>
        <v>A_162 = eye(N);</v>
      </c>
      <c r="CJ290">
        <v>162</v>
      </c>
      <c r="CK290" s="1" t="str">
        <f>"A_"&amp;CJ287&amp;" = eye(N);"</f>
        <v>A_162 = eye(N);</v>
      </c>
      <c r="CQ290">
        <v>162</v>
      </c>
      <c r="CR290" t="s">
        <v>571</v>
      </c>
      <c r="CV290">
        <v>162</v>
      </c>
      <c r="CW290" t="s">
        <v>572</v>
      </c>
      <c r="DA290">
        <v>162</v>
      </c>
      <c r="DB290" t="s">
        <v>572</v>
      </c>
      <c r="DF290">
        <v>162</v>
      </c>
      <c r="DG290" t="s">
        <v>572</v>
      </c>
      <c r="EA290">
        <v>105</v>
      </c>
      <c r="EB290" s="3" t="str">
        <f>"%PROVINCIA "&amp;EA290</f>
        <v>%PROVINCIA 105</v>
      </c>
      <c r="HN290">
        <v>91</v>
      </c>
      <c r="HO290" t="s">
        <v>18</v>
      </c>
      <c r="HU290">
        <v>140</v>
      </c>
      <c r="HV290" t="s">
        <v>18</v>
      </c>
      <c r="IB290">
        <v>162</v>
      </c>
      <c r="IC290" t="str">
        <f>"xlswrite('G:\Mi unidad\1. PROYECTOS TELLO 2022\SCM SPILL OVERS\outputs\pobreza\bajo_niv_educ\1%\simulacion_2\output_tests.xlsx',alpha1_hat_vec_"&amp;IB290&amp;"','alpha1_hat_vec_"&amp;IB290&amp;"');"</f>
        <v>xlswrite('G:\Mi unidad\1. PROYECTOS TELLO 2022\SCM SPILL OVERS\outputs\pobreza\bajo_niv_educ\1%\simulacion_2\output_tests.xlsx',alpha1_hat_vec_162','alpha1_hat_vec_162');</v>
      </c>
      <c r="IP290">
        <v>162</v>
      </c>
      <c r="IQ290" t="str">
        <f>"xlswrite('G:\Mi unidad\1. PROYECTOS TELLO 2022\SCM SPILL OVERS\outputs\pobreza\bajo_ingreso\1%\simulacion_2\output_tests.xlsx',alpha1_hat_vec_"&amp;IP290&amp;"','alpha1_hat_vec_"&amp;IP290&amp;"');"</f>
        <v>xlswrite('G:\Mi unidad\1. PROYECTOS TELLO 2022\SCM SPILL OVERS\outputs\pobreza\bajo_ingreso\1%\simulacion_2\output_tests.xlsx',alpha1_hat_vec_162','alpha1_hat_vec_162');</v>
      </c>
      <c r="JB290">
        <v>162</v>
      </c>
      <c r="JC290" t="str">
        <f>"xlswrite('G:\Mi unidad\1. PROYECTOS TELLO 2022\SCM SPILL OVERS\outputs\pobreza\densidad\1%\simulacion_2\output_tests.xlsx',alpha1_hat_vec_"&amp;JB290&amp;"','alpha1_hat_vec_"&amp;JB290&amp;"');"</f>
        <v>xlswrite('G:\Mi unidad\1. PROYECTOS TELLO 2022\SCM SPILL OVERS\outputs\pobreza\densidad\1%\simulacion_2\output_tests.xlsx',alpha1_hat_vec_162','alpha1_hat_vec_162');</v>
      </c>
      <c r="JN290">
        <v>162</v>
      </c>
      <c r="JO290" t="str">
        <f>"xlswrite('G:\Mi unidad\1. PROYECTOS TELLO 2022\SCM SPILL OVERS\outputs\pobreza\densidad_g\1%\simulacion_2\output_tests.xlsx',alpha1_hat_vec_"&amp;JN290&amp;"','alpha1_hat_vec_"&amp;JN290&amp;"');"</f>
        <v>xlswrite('G:\Mi unidad\1. PROYECTOS TELLO 2022\SCM SPILL OVERS\outputs\pobreza\densidad_g\1%\simulacion_2\output_tests.xlsx',alpha1_hat_vec_162','alpha1_hat_vec_162');</v>
      </c>
      <c r="JZ290">
        <v>162</v>
      </c>
      <c r="KA290" t="str">
        <f>"xlswrite('G:\Mi unidad\1. PROYECTOS TELLO 2022\SCM SPILL OVERS\outputs\pobreza\distancia_centro_salud\1%\simulacion_2\output_tests.xlsx',alpha1_hat_vec_"&amp;JZ290&amp;"','alpha1_hat_vec_"&amp;JZ290&amp;"');"</f>
        <v>xlswrite('G:\Mi unidad\1. PROYECTOS TELLO 2022\SCM SPILL OVERS\outputs\pobreza\distancia_centro_salud\1%\simulacion_2\output_tests.xlsx',alpha1_hat_vec_162','alpha1_hat_vec_162');</v>
      </c>
      <c r="KM290">
        <v>162</v>
      </c>
      <c r="KN290" t="str">
        <f>"xlswrite('G:\Mi unidad\1. PROYECTOS TELLO 2022\SCM SPILL OVERS\outputs\pobreza\informalidad\1%\simulacion_2\output_tests.xlsx',alpha1_hat_vec_"&amp;KM290&amp;"','alpha1_hat_vec_"&amp;KM290&amp;"');"</f>
        <v>xlswrite('G:\Mi unidad\1. PROYECTOS TELLO 2022\SCM SPILL OVERS\outputs\pobreza\informalidad\1%\simulacion_2\output_tests.xlsx',alpha1_hat_vec_162','alpha1_hat_vec_162');</v>
      </c>
      <c r="KZ290">
        <v>162</v>
      </c>
      <c r="LA290" t="str">
        <f>"xlswrite('G:\Mi unidad\1. PROYECTOS TELLO 2022\SCM SPILL OVERS\outputs\pobreza\alimentos\1%\simulacion_2\output_tests.xlsx',alpha1_hat_vec_"&amp;KZ290&amp;"','alpha1_hat_vec_"&amp;KZ290&amp;"');"</f>
        <v>xlswrite('G:\Mi unidad\1. PROYECTOS TELLO 2022\SCM SPILL OVERS\outputs\pobreza\alimentos\1%\simulacion_2\output_tests.xlsx',alpha1_hat_vec_162','alpha1_hat_vec_162');</v>
      </c>
      <c r="LG290">
        <v>162</v>
      </c>
      <c r="LH290" t="str">
        <f>"xlswrite('G:\Mi unidad\1. PROYECTOS TELLO 2022\SCM SPILL OVERS\outputs\pobreza\jefe_hogar\1%\simulacion_2\output_tests.xlsx',alpha1_hat_vec_"&amp;LG290&amp;"','alpha1_hat_vec_"&amp;LG290&amp;"');"</f>
        <v>xlswrite('G:\Mi unidad\1. PROYECTOS TELLO 2022\SCM SPILL OVERS\outputs\pobreza\jefe_hogar\1%\simulacion_2\output_tests.xlsx',alpha1_hat_vec_162','alpha1_hat_vec_162');</v>
      </c>
      <c r="LN290">
        <v>162</v>
      </c>
      <c r="LO290" t="str">
        <f>"xlswrite('G:\Mi unidad\1. PROYECTOS TELLO 2022\SCM SPILL OVERS\outputs\pobreza\mujeres\1%\simulacion_2\output_tests.xlsx',alpha1_hat_vec_"&amp;LN290&amp;"','alpha1_hat_vec_"&amp;LN290&amp;"');"</f>
        <v>xlswrite('G:\Mi unidad\1. PROYECTOS TELLO 2022\SCM SPILL OVERS\outputs\pobreza\mujeres\1%\simulacion_2\output_tests.xlsx',alpha1_hat_vec_162','alpha1_hat_vec_162');</v>
      </c>
      <c r="LZ290">
        <v>162</v>
      </c>
      <c r="MA290" t="str">
        <f>"xlswrite('G:\Mi unidad\1. PROYECTOS TELLO 2022\SCM SPILL OVERS\outputs\pobreza\criminalidad\1%\simulacion_2\output_tests.xlsx',alpha1_hat_vec_"&amp;LZ290&amp;"','alpha1_hat_vec_"&amp;LZ290&amp;"');"</f>
        <v>xlswrite('G:\Mi unidad\1. PROYECTOS TELLO 2022\SCM SPILL OVERS\outputs\pobreza\criminalidad\1%\simulacion_2\output_tests.xlsx',alpha1_hat_vec_162','alpha1_hat_vec_162');</v>
      </c>
    </row>
    <row r="291" spans="64:339" x14ac:dyDescent="0.3">
      <c r="BL291">
        <v>162</v>
      </c>
      <c r="BR291">
        <v>162</v>
      </c>
      <c r="BS291" s="1" t="str">
        <f>"A_"&amp;BR287&amp;"(:,ind_"&amp;BR287&amp;" == 0) = [];"</f>
        <v>A_162(:,ind_162 == 0) = [];</v>
      </c>
      <c r="BX291">
        <v>162</v>
      </c>
      <c r="BY291" s="1" t="str">
        <f>"A_"&amp;BX287&amp;"(:,ind_"&amp;BX287&amp;" == 0) = [];"</f>
        <v>A_162(:,ind_162 == 0) = [];</v>
      </c>
      <c r="CD291">
        <v>162</v>
      </c>
      <c r="CE291" s="1" t="str">
        <f>"A_"&amp;CD287&amp;"(:,ind_"&amp;CD287&amp;" == 0) = [];"</f>
        <v>A_162(:,ind_162 == 0) = [];</v>
      </c>
      <c r="CJ291">
        <v>162</v>
      </c>
      <c r="CK291" s="1" t="str">
        <f>"A_"&amp;CJ287&amp;"(:,ind_"&amp;CJ287&amp;" == 0) = [];"</f>
        <v>A_162(:,ind_162 == 0) = [];</v>
      </c>
      <c r="CQ291">
        <v>162</v>
      </c>
      <c r="CR291" t="s">
        <v>572</v>
      </c>
      <c r="CV291">
        <v>162</v>
      </c>
      <c r="CW291" t="s">
        <v>573</v>
      </c>
      <c r="DA291">
        <v>162</v>
      </c>
      <c r="DB291" t="s">
        <v>573</v>
      </c>
      <c r="DF291">
        <v>162</v>
      </c>
      <c r="DG291" t="s">
        <v>573</v>
      </c>
      <c r="EA291">
        <v>105</v>
      </c>
      <c r="EB291" s="3" t="s">
        <v>17</v>
      </c>
      <c r="HN291">
        <v>92</v>
      </c>
      <c r="HO291" t="str">
        <f>"p_value_vec_"&amp;HN291&amp;" = zeros(1,S);"</f>
        <v>p_value_vec_92 = zeros(1,S);</v>
      </c>
      <c r="HU291">
        <v>141</v>
      </c>
      <c r="HV291" t="str">
        <f>"spillover_test_"&amp;HU291&amp;" = zeros(1,S);"</f>
        <v>spillover_test_141 = zeros(1,S);</v>
      </c>
      <c r="IB291">
        <v>162</v>
      </c>
      <c r="IC291" t="str">
        <f>"xlswrite('G:\Mi unidad\1. PROYECTOS TELLO 2022\SCM SPILL OVERS\outputs\pobreza\bajo_niv_educ\1%\simulacion_2\output_tests.xlsx',spillover_test_"&amp;IB291&amp;"','sp_test_"&amp;IB291&amp;"');"</f>
        <v>xlswrite('G:\Mi unidad\1. PROYECTOS TELLO 2022\SCM SPILL OVERS\outputs\pobreza\bajo_niv_educ\1%\simulacion_2\output_tests.xlsx',spillover_test_162','sp_test_162');</v>
      </c>
      <c r="IP291">
        <v>162</v>
      </c>
      <c r="IQ291" t="str">
        <f>"xlswrite('G:\Mi unidad\1. PROYECTOS TELLO 2022\SCM SPILL OVERS\outputs\pobreza\bajo_ingreso\1%\simulacion_2\output_tests.xlsx',spillover_test_"&amp;IP291&amp;"','sp_test_"&amp;IP291&amp;"');"</f>
        <v>xlswrite('G:\Mi unidad\1. PROYECTOS TELLO 2022\SCM SPILL OVERS\outputs\pobreza\bajo_ingreso\1%\simulacion_2\output_tests.xlsx',spillover_test_162','sp_test_162');</v>
      </c>
      <c r="JB291">
        <v>162</v>
      </c>
      <c r="JC291" t="str">
        <f>"xlswrite('G:\Mi unidad\1. PROYECTOS TELLO 2022\SCM SPILL OVERS\outputs\pobreza\densidad\1%\simulacion_2\output_tests.xlsx',spillover_test_"&amp;JB291&amp;"','sp_test_"&amp;JB291&amp;"');"</f>
        <v>xlswrite('G:\Mi unidad\1. PROYECTOS TELLO 2022\SCM SPILL OVERS\outputs\pobreza\densidad\1%\simulacion_2\output_tests.xlsx',spillover_test_162','sp_test_162');</v>
      </c>
      <c r="JN291">
        <v>162</v>
      </c>
      <c r="JO291" t="str">
        <f>"xlswrite('G:\Mi unidad\1. PROYECTOS TELLO 2022\SCM SPILL OVERS\outputs\pobreza\densidad_g\1%\simulacion_2\output_tests.xlsx',spillover_test_"&amp;JN291&amp;"','sp_test_"&amp;JN291&amp;"');"</f>
        <v>xlswrite('G:\Mi unidad\1. PROYECTOS TELLO 2022\SCM SPILL OVERS\outputs\pobreza\densidad_g\1%\simulacion_2\output_tests.xlsx',spillover_test_162','sp_test_162');</v>
      </c>
      <c r="JZ291">
        <v>162</v>
      </c>
      <c r="KA291" t="str">
        <f>"xlswrite('G:\Mi unidad\1. PROYECTOS TELLO 2022\SCM SPILL OVERS\outputs\pobreza\distancia_centro_salud\1%\simulacion_2\output_tests.xlsx',spillover_test_"&amp;JZ291&amp;"','sp_test_"&amp;JZ291&amp;"');"</f>
        <v>xlswrite('G:\Mi unidad\1. PROYECTOS TELLO 2022\SCM SPILL OVERS\outputs\pobreza\distancia_centro_salud\1%\simulacion_2\output_tests.xlsx',spillover_test_162','sp_test_162');</v>
      </c>
      <c r="KM291">
        <v>162</v>
      </c>
      <c r="KN291" t="str">
        <f>"xlswrite('G:\Mi unidad\1. PROYECTOS TELLO 2022\SCM SPILL OVERS\outputs\pobreza\informalidad\1%\simulacion_2\output_tests.xlsx',spillover_test_"&amp;KM291&amp;"','sp_test_"&amp;KM291&amp;"');"</f>
        <v>xlswrite('G:\Mi unidad\1. PROYECTOS TELLO 2022\SCM SPILL OVERS\outputs\pobreza\informalidad\1%\simulacion_2\output_tests.xlsx',spillover_test_162','sp_test_162');</v>
      </c>
      <c r="KZ291">
        <v>162</v>
      </c>
      <c r="LA291" t="str">
        <f>"xlswrite('G:\Mi unidad\1. PROYECTOS TELLO 2022\SCM SPILL OVERS\outputs\pobreza\alimentos\1%\simulacion_2\output_tests.xlsx',spillover_test_"&amp;KZ291&amp;"','sp_test_"&amp;KZ291&amp;"');"</f>
        <v>xlswrite('G:\Mi unidad\1. PROYECTOS TELLO 2022\SCM SPILL OVERS\outputs\pobreza\alimentos\1%\simulacion_2\output_tests.xlsx',spillover_test_162','sp_test_162');</v>
      </c>
      <c r="LG291">
        <v>162</v>
      </c>
      <c r="LH291" t="str">
        <f>"xlswrite('G:\Mi unidad\1. PROYECTOS TELLO 2022\SCM SPILL OVERS\outputs\pobreza\jefe_hogar\1%\simulacion_2\output_tests.xlsx',spillover_test_"&amp;LG291&amp;"','sp_test_"&amp;LG291&amp;"');"</f>
        <v>xlswrite('G:\Mi unidad\1. PROYECTOS TELLO 2022\SCM SPILL OVERS\outputs\pobreza\jefe_hogar\1%\simulacion_2\output_tests.xlsx',spillover_test_162','sp_test_162');</v>
      </c>
      <c r="LN291">
        <v>162</v>
      </c>
      <c r="LO291" t="str">
        <f>"xlswrite('G:\Mi unidad\1. PROYECTOS TELLO 2022\SCM SPILL OVERS\outputs\pobreza\mujeres\1%\simulacion_2\output_tests.xlsx',spillover_test_"&amp;LN291&amp;"','sp_test_"&amp;LN291&amp;"');"</f>
        <v>xlswrite('G:\Mi unidad\1. PROYECTOS TELLO 2022\SCM SPILL OVERS\outputs\pobreza\mujeres\1%\simulacion_2\output_tests.xlsx',spillover_test_162','sp_test_162');</v>
      </c>
      <c r="LZ291">
        <v>162</v>
      </c>
      <c r="MA291" t="str">
        <f>"xlswrite('G:\Mi unidad\1. PROYECTOS TELLO 2022\SCM SPILL OVERS\outputs\pobreza\criminalidad\1%\simulacion_2\output_tests.xlsx',spillover_test_"&amp;LZ291&amp;"','sp_test_"&amp;LZ291&amp;"');"</f>
        <v>xlswrite('G:\Mi unidad\1. PROYECTOS TELLO 2022\SCM SPILL OVERS\outputs\pobreza\criminalidad\1%\simulacion_2\output_tests.xlsx',spillover_test_162','sp_test_162');</v>
      </c>
    </row>
    <row r="292" spans="64:339" x14ac:dyDescent="0.3">
      <c r="BL292">
        <v>169</v>
      </c>
      <c r="BM292" s="1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573</v>
      </c>
      <c r="CV292">
        <v>169</v>
      </c>
      <c r="CW292" t="s">
        <v>574</v>
      </c>
      <c r="DA292">
        <v>169</v>
      </c>
      <c r="DB292" t="s">
        <v>574</v>
      </c>
      <c r="DF292">
        <v>169</v>
      </c>
      <c r="DG292" t="s">
        <v>574</v>
      </c>
      <c r="EA292">
        <v>105</v>
      </c>
      <c r="EB292" s="1" t="str">
        <f>"Y_Ts_"&amp;EA292&amp;" = Y_"&amp;EA292&amp;"(:,T+s);"</f>
        <v>Y_Ts_105 = Y_105(:,T+s);</v>
      </c>
      <c r="HN292">
        <v>92</v>
      </c>
      <c r="HO292" t="str">
        <f>"lb_vec_"&amp;HN292&amp;" = zeros(1,S);"</f>
        <v>lb_vec_92 = zeros(1,S);</v>
      </c>
      <c r="HU292">
        <v>141</v>
      </c>
      <c r="HV292" t="s">
        <v>35</v>
      </c>
      <c r="IB292">
        <v>169</v>
      </c>
      <c r="IC292" t="str">
        <f>"xlswrite('G:\Mi unidad\1. PROYECTOS TELLO 2022\SCM SPILL OVERS\outputs\pobreza\bajo_niv_educ\1%\simulacion_2\output_tests.xlsx',lb_vec_"&amp;IB292&amp;"','lb_vec_"&amp;IB292&amp;"');"</f>
        <v>xlswrite('G:\Mi unidad\1. PROYECTOS TELLO 2022\SCM SPILL OVERS\outputs\pobreza\bajo_niv_educ\1%\simulacion_2\output_tests.xlsx',lb_vec_169','lb_vec_169');</v>
      </c>
      <c r="IP292">
        <v>169</v>
      </c>
      <c r="IQ292" t="str">
        <f>"xlswrite('G:\Mi unidad\1. PROYECTOS TELLO 2022\SCM SPILL OVERS\outputs\pobreza\bajo_ingreso\1%\simulacion_2\output_tests.xlsx',lb_vec_"&amp;IP292&amp;"','lb_vec_"&amp;IP292&amp;"');"</f>
        <v>xlswrite('G:\Mi unidad\1. PROYECTOS TELLO 2022\SCM SPILL OVERS\outputs\pobreza\bajo_ingreso\1%\simulacion_2\output_tests.xlsx',lb_vec_169','lb_vec_169');</v>
      </c>
      <c r="JB292">
        <v>169</v>
      </c>
      <c r="JC292" t="str">
        <f>"xlswrite('G:\Mi unidad\1. PROYECTOS TELLO 2022\SCM SPILL OVERS\outputs\pobreza\densidad\1%\simulacion_2\output_tests.xlsx',lb_vec_"&amp;JB292&amp;"','lb_vec_"&amp;JB292&amp;"');"</f>
        <v>xlswrite('G:\Mi unidad\1. PROYECTOS TELLO 2022\SCM SPILL OVERS\outputs\pobreza\densidad\1%\simulacion_2\output_tests.xlsx',lb_vec_169','lb_vec_169');</v>
      </c>
      <c r="JN292">
        <v>169</v>
      </c>
      <c r="JO292" t="str">
        <f>"xlswrite('G:\Mi unidad\1. PROYECTOS TELLO 2022\SCM SPILL OVERS\outputs\pobreza\densidad_g\1%\simulacion_2\output_tests.xlsx',lb_vec_"&amp;JN292&amp;"','lb_vec_"&amp;JN292&amp;"');"</f>
        <v>xlswrite('G:\Mi unidad\1. PROYECTOS TELLO 2022\SCM SPILL OVERS\outputs\pobreza\densidad_g\1%\simulacion_2\output_tests.xlsx',lb_vec_169','lb_vec_169');</v>
      </c>
      <c r="JZ292">
        <v>169</v>
      </c>
      <c r="KA292" t="str">
        <f>"xlswrite('G:\Mi unidad\1. PROYECTOS TELLO 2022\SCM SPILL OVERS\outputs\pobreza\distancia_centro_salud\1%\simulacion_2\output_tests.xlsx',lb_vec_"&amp;JZ292&amp;"','lb_vec_"&amp;JZ292&amp;"');"</f>
        <v>xlswrite('G:\Mi unidad\1. PROYECTOS TELLO 2022\SCM SPILL OVERS\outputs\pobreza\distancia_centro_salud\1%\simulacion_2\output_tests.xlsx',lb_vec_169','lb_vec_169');</v>
      </c>
      <c r="KM292">
        <v>169</v>
      </c>
      <c r="KN292" t="str">
        <f>"xlswrite('G:\Mi unidad\1. PROYECTOS TELLO 2022\SCM SPILL OVERS\outputs\pobreza\informalidad\1%\simulacion_2\output_tests.xlsx',lb_vec_"&amp;KM292&amp;"','lb_vec_"&amp;KM292&amp;"');"</f>
        <v>xlswrite('G:\Mi unidad\1. PROYECTOS TELLO 2022\SCM SPILL OVERS\outputs\pobreza\informalidad\1%\simulacion_2\output_tests.xlsx',lb_vec_169','lb_vec_169');</v>
      </c>
      <c r="KZ292">
        <v>169</v>
      </c>
      <c r="LA292" t="str">
        <f>"xlswrite('G:\Mi unidad\1. PROYECTOS TELLO 2022\SCM SPILL OVERS\outputs\pobreza\alimentos\1%\simulacion_2\output_tests.xlsx',lb_vec_"&amp;KZ292&amp;"','lb_vec_"&amp;KZ292&amp;"');"</f>
        <v>xlswrite('G:\Mi unidad\1. PROYECTOS TELLO 2022\SCM SPILL OVERS\outputs\pobreza\alimentos\1%\simulacion_2\output_tests.xlsx',lb_vec_169','lb_vec_169');</v>
      </c>
      <c r="LG292">
        <v>169</v>
      </c>
      <c r="LH292" t="str">
        <f>"xlswrite('G:\Mi unidad\1. PROYECTOS TELLO 2022\SCM SPILL OVERS\outputs\pobreza\jefe_hogar\1%\simulacion_2\output_tests.xlsx',lb_vec_"&amp;LG292&amp;"','lb_vec_"&amp;LG292&amp;"');"</f>
        <v>xlswrite('G:\Mi unidad\1. PROYECTOS TELLO 2022\SCM SPILL OVERS\outputs\pobreza\jefe_hogar\1%\simulacion_2\output_tests.xlsx',lb_vec_169','lb_vec_169');</v>
      </c>
      <c r="LN292">
        <v>169</v>
      </c>
      <c r="LO292" t="str">
        <f>"xlswrite('G:\Mi unidad\1. PROYECTOS TELLO 2022\SCM SPILL OVERS\outputs\pobreza\mujeres\1%\simulacion_2\output_tests.xlsx',lb_vec_"&amp;LN292&amp;"','lb_vec_"&amp;LN292&amp;"');"</f>
        <v>xlswrite('G:\Mi unidad\1. PROYECTOS TELLO 2022\SCM SPILL OVERS\outputs\pobreza\mujeres\1%\simulacion_2\output_tests.xlsx',lb_vec_169','lb_vec_169');</v>
      </c>
      <c r="LZ292">
        <v>169</v>
      </c>
      <c r="MA292" t="str">
        <f>"xlswrite('G:\Mi unidad\1. PROYECTOS TELLO 2022\SCM SPILL OVERS\outputs\pobreza\criminalidad\1%\simulacion_2\output_tests.xlsx',lb_vec_"&amp;LZ292&amp;"','lb_vec_"&amp;LZ292&amp;"');"</f>
        <v>xlswrite('G:\Mi unidad\1. PROYECTOS TELLO 2022\SCM SPILL OVERS\outputs\pobreza\criminalidad\1%\simulacion_2\output_tests.xlsx',lb_vec_169','lb_vec_169');</v>
      </c>
    </row>
    <row r="293" spans="64:339" x14ac:dyDescent="0.3">
      <c r="BL293">
        <v>169</v>
      </c>
      <c r="BM293" s="1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575</v>
      </c>
      <c r="CV293">
        <v>169</v>
      </c>
      <c r="CW293" t="s">
        <v>575</v>
      </c>
      <c r="DA293">
        <v>169</v>
      </c>
      <c r="DB293" t="s">
        <v>575</v>
      </c>
      <c r="DF293">
        <v>169</v>
      </c>
      <c r="DG293" t="s">
        <v>575</v>
      </c>
      <c r="EA293">
        <v>105</v>
      </c>
      <c r="EB293" s="1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HN293">
        <v>92</v>
      </c>
      <c r="HO293" t="str">
        <f>"ub_vec_"&amp;HN293&amp;" = zeros(1,S);"</f>
        <v>ub_vec_92 = zeros(1,S);</v>
      </c>
      <c r="HU293">
        <v>141</v>
      </c>
      <c r="HV293" t="s">
        <v>36</v>
      </c>
      <c r="IB293">
        <v>169</v>
      </c>
      <c r="IC293" t="str">
        <f>"xlswrite('G:\Mi unidad\1. PROYECTOS TELLO 2022\SCM SPILL OVERS\outputs\pobreza\bajo_niv_educ\1%\simulacion_2\output_tests.xlsx',ub_vec_"&amp;IB293&amp;"','ub_vec_"&amp;IB293&amp;"');"</f>
        <v>xlswrite('G:\Mi unidad\1. PROYECTOS TELLO 2022\SCM SPILL OVERS\outputs\pobreza\bajo_niv_educ\1%\simulacion_2\output_tests.xlsx',ub_vec_169','ub_vec_169');</v>
      </c>
      <c r="IP293">
        <v>169</v>
      </c>
      <c r="IQ293" t="str">
        <f>"xlswrite('G:\Mi unidad\1. PROYECTOS TELLO 2022\SCM SPILL OVERS\outputs\pobreza\bajo_ingreso\1%\simulacion_2\output_tests.xlsx',ub_vec_"&amp;IP293&amp;"','ub_vec_"&amp;IP293&amp;"');"</f>
        <v>xlswrite('G:\Mi unidad\1. PROYECTOS TELLO 2022\SCM SPILL OVERS\outputs\pobreza\bajo_ingreso\1%\simulacion_2\output_tests.xlsx',ub_vec_169','ub_vec_169');</v>
      </c>
      <c r="JB293">
        <v>169</v>
      </c>
      <c r="JC293" t="str">
        <f>"xlswrite('G:\Mi unidad\1. PROYECTOS TELLO 2022\SCM SPILL OVERS\outputs\pobreza\densidad\1%\simulacion_2\output_tests.xlsx',ub_vec_"&amp;JB293&amp;"','ub_vec_"&amp;JB293&amp;"');"</f>
        <v>xlswrite('G:\Mi unidad\1. PROYECTOS TELLO 2022\SCM SPILL OVERS\outputs\pobreza\densidad\1%\simulacion_2\output_tests.xlsx',ub_vec_169','ub_vec_169');</v>
      </c>
      <c r="JN293">
        <v>169</v>
      </c>
      <c r="JO293" t="str">
        <f>"xlswrite('G:\Mi unidad\1. PROYECTOS TELLO 2022\SCM SPILL OVERS\outputs\pobreza\densidad_g\1%\simulacion_2\output_tests.xlsx',ub_vec_"&amp;JN293&amp;"','ub_vec_"&amp;JN293&amp;"');"</f>
        <v>xlswrite('G:\Mi unidad\1. PROYECTOS TELLO 2022\SCM SPILL OVERS\outputs\pobreza\densidad_g\1%\simulacion_2\output_tests.xlsx',ub_vec_169','ub_vec_169');</v>
      </c>
      <c r="JZ293">
        <v>169</v>
      </c>
      <c r="KA293" t="str">
        <f>"xlswrite('G:\Mi unidad\1. PROYECTOS TELLO 2022\SCM SPILL OVERS\outputs\pobreza\distancia_centro_salud\1%\simulacion_2\output_tests.xlsx',ub_vec_"&amp;JZ293&amp;"','ub_vec_"&amp;JZ293&amp;"');"</f>
        <v>xlswrite('G:\Mi unidad\1. PROYECTOS TELLO 2022\SCM SPILL OVERS\outputs\pobreza\distancia_centro_salud\1%\simulacion_2\output_tests.xlsx',ub_vec_169','ub_vec_169');</v>
      </c>
      <c r="KM293">
        <v>169</v>
      </c>
      <c r="KN293" t="str">
        <f>"xlswrite('G:\Mi unidad\1. PROYECTOS TELLO 2022\SCM SPILL OVERS\outputs\pobreza\informalidad\1%\simulacion_2\output_tests.xlsx',ub_vec_"&amp;KM293&amp;"','ub_vec_"&amp;KM293&amp;"');"</f>
        <v>xlswrite('G:\Mi unidad\1. PROYECTOS TELLO 2022\SCM SPILL OVERS\outputs\pobreza\informalidad\1%\simulacion_2\output_tests.xlsx',ub_vec_169','ub_vec_169');</v>
      </c>
      <c r="KZ293">
        <v>169</v>
      </c>
      <c r="LA293" t="str">
        <f>"xlswrite('G:\Mi unidad\1. PROYECTOS TELLO 2022\SCM SPILL OVERS\outputs\pobreza\alimentos\1%\simulacion_2\output_tests.xlsx',ub_vec_"&amp;KZ293&amp;"','ub_vec_"&amp;KZ293&amp;"');"</f>
        <v>xlswrite('G:\Mi unidad\1. PROYECTOS TELLO 2022\SCM SPILL OVERS\outputs\pobreza\alimentos\1%\simulacion_2\output_tests.xlsx',ub_vec_169','ub_vec_169');</v>
      </c>
      <c r="LG293">
        <v>169</v>
      </c>
      <c r="LH293" t="str">
        <f>"xlswrite('G:\Mi unidad\1. PROYECTOS TELLO 2022\SCM SPILL OVERS\outputs\pobreza\jefe_hogar\1%\simulacion_2\output_tests.xlsx',ub_vec_"&amp;LG293&amp;"','ub_vec_"&amp;LG293&amp;"');"</f>
        <v>xlswrite('G:\Mi unidad\1. PROYECTOS TELLO 2022\SCM SPILL OVERS\outputs\pobreza\jefe_hogar\1%\simulacion_2\output_tests.xlsx',ub_vec_169','ub_vec_169');</v>
      </c>
      <c r="LN293">
        <v>169</v>
      </c>
      <c r="LO293" t="str">
        <f>"xlswrite('G:\Mi unidad\1. PROYECTOS TELLO 2022\SCM SPILL OVERS\outputs\pobreza\mujeres\1%\simulacion_2\output_tests.xlsx',ub_vec_"&amp;LN293&amp;"','ub_vec_"&amp;LN293&amp;"');"</f>
        <v>xlswrite('G:\Mi unidad\1. PROYECTOS TELLO 2022\SCM SPILL OVERS\outputs\pobreza\mujeres\1%\simulacion_2\output_tests.xlsx',ub_vec_169','ub_vec_169');</v>
      </c>
      <c r="LZ293">
        <v>169</v>
      </c>
      <c r="MA293" t="str">
        <f>"xlswrite('G:\Mi unidad\1. PROYECTOS TELLO 2022\SCM SPILL OVERS\outputs\pobreza\criminalidad\1%\simulacion_2\output_tests.xlsx',ub_vec_"&amp;LZ293&amp;"','ub_vec_"&amp;LZ293&amp;"');"</f>
        <v>xlswrite('G:\Mi unidad\1. PROYECTOS TELLO 2022\SCM SPILL OVERS\outputs\pobreza\criminalidad\1%\simulacion_2\output_tests.xlsx',ub_vec_169','ub_vec_169');</v>
      </c>
    </row>
    <row r="294" spans="64:339" x14ac:dyDescent="0.3">
      <c r="BL294">
        <v>169</v>
      </c>
      <c r="BM294" s="1" t="str">
        <f>"A_"&amp;BL292&amp;"(:,ind_"&amp;BL292&amp;" == 0) = [];"</f>
        <v>A_169(:,ind_169 == 0) = [];</v>
      </c>
      <c r="BR294">
        <v>169</v>
      </c>
      <c r="BS294" s="1" t="str">
        <f>"ind_"&amp;BR292&amp;" = xlsread('spillover_bajo_niv_educ_"&amp;BR292&amp;".xlsx')"</f>
        <v>ind_169 = xlsread('spillover_bajo_niv_educ_169.xlsx')</v>
      </c>
      <c r="BX294">
        <v>169</v>
      </c>
      <c r="BY294" s="1" t="str">
        <f>"ind_"&amp;BX292&amp;" = xlsread('spillover_bajo_ingreso_"&amp;BX292&amp;".xlsx')"</f>
        <v>ind_169 = xlsread('spillover_bajo_ingreso_169.xlsx')</v>
      </c>
      <c r="CD294">
        <v>169</v>
      </c>
      <c r="CE294" s="1" t="str">
        <f>"ind_"&amp;CD292&amp;" = xlsread('spillover_densidad_"&amp;CD292&amp;".xlsx')"</f>
        <v>ind_169 = xlsread('spillover_densidad_169.xlsx')</v>
      </c>
      <c r="CJ294">
        <v>169</v>
      </c>
      <c r="CK294" s="1" t="str">
        <f>"ind_"&amp;CJ292&amp;" = xlsread('spillover_tiempo_cs_"&amp;CJ292&amp;".xlsx')"</f>
        <v>ind_169 = xlsread('spillover_tiempo_cs_169.xlsx')</v>
      </c>
      <c r="CQ294">
        <v>169</v>
      </c>
      <c r="CR294" t="s">
        <v>576</v>
      </c>
      <c r="CV294">
        <v>169</v>
      </c>
      <c r="CW294" t="s">
        <v>577</v>
      </c>
      <c r="DA294">
        <v>169</v>
      </c>
      <c r="DB294" t="s">
        <v>578</v>
      </c>
      <c r="DF294">
        <v>169</v>
      </c>
      <c r="DG294" t="s">
        <v>579</v>
      </c>
      <c r="EA294">
        <v>105</v>
      </c>
      <c r="EB294" s="1" t="str">
        <f>"alpha_hat_"&amp;EA294&amp;" = A_"&amp;EA294&amp;"*gamma_hat_"&amp;EA294&amp;";"</f>
        <v>alpha_hat_105 = A_105*gamma_hat_105;</v>
      </c>
      <c r="HN294">
        <v>92</v>
      </c>
      <c r="HO294" t="s">
        <v>35</v>
      </c>
      <c r="HU294">
        <v>141</v>
      </c>
      <c r="HV294" t="s">
        <v>37</v>
      </c>
      <c r="IB294">
        <v>169</v>
      </c>
      <c r="IC294" t="str">
        <f>"xlswrite('G:\Mi unidad\1. PROYECTOS TELLO 2022\SCM SPILL OVERS\outputs\pobreza\bajo_niv_educ\1%\simulacion_2\output_tests.xlsx',p_value_vec_"&amp;IB294&amp;"','p_value_vec_"&amp;IB294&amp;"');"</f>
        <v>xlswrite('G:\Mi unidad\1. PROYECTOS TELLO 2022\SCM SPILL OVERS\outputs\pobreza\bajo_niv_educ\1%\simulacion_2\output_tests.xlsx',p_value_vec_169','p_value_vec_169');</v>
      </c>
      <c r="IP294">
        <v>169</v>
      </c>
      <c r="IQ294" t="str">
        <f>"xlswrite('G:\Mi unidad\1. PROYECTOS TELLO 2022\SCM SPILL OVERS\outputs\pobreza\bajo_ingreso\1%\simulacion_2\output_tests.xlsx',p_value_vec_"&amp;IP294&amp;"','p_value_vec_"&amp;IP294&amp;"');"</f>
        <v>xlswrite('G:\Mi unidad\1. PROYECTOS TELLO 2022\SCM SPILL OVERS\outputs\pobreza\bajo_ingreso\1%\simulacion_2\output_tests.xlsx',p_value_vec_169','p_value_vec_169');</v>
      </c>
      <c r="JB294">
        <v>169</v>
      </c>
      <c r="JC294" t="str">
        <f>"xlswrite('G:\Mi unidad\1. PROYECTOS TELLO 2022\SCM SPILL OVERS\outputs\pobreza\densidad\1%\simulacion_2\output_tests.xlsx',p_value_vec_"&amp;JB294&amp;"','p_value_vec_"&amp;JB294&amp;"');"</f>
        <v>xlswrite('G:\Mi unidad\1. PROYECTOS TELLO 2022\SCM SPILL OVERS\outputs\pobreza\densidad\1%\simulacion_2\output_tests.xlsx',p_value_vec_169','p_value_vec_169');</v>
      </c>
      <c r="JN294">
        <v>169</v>
      </c>
      <c r="JO294" t="str">
        <f>"xlswrite('G:\Mi unidad\1. PROYECTOS TELLO 2022\SCM SPILL OVERS\outputs\pobreza\densidad_g\1%\simulacion_2\output_tests.xlsx',p_value_vec_"&amp;JN294&amp;"','p_value_vec_"&amp;JN294&amp;"');"</f>
        <v>xlswrite('G:\Mi unidad\1. PROYECTOS TELLO 2022\SCM SPILL OVERS\outputs\pobreza\densidad_g\1%\simulacion_2\output_tests.xlsx',p_value_vec_169','p_value_vec_169');</v>
      </c>
      <c r="JZ294">
        <v>169</v>
      </c>
      <c r="KA294" t="str">
        <f>"xlswrite('G:\Mi unidad\1. PROYECTOS TELLO 2022\SCM SPILL OVERS\outputs\pobreza\distancia_centro_salud\1%\simulacion_2\output_tests.xlsx',p_value_vec_"&amp;JZ294&amp;"','p_value_vec_"&amp;JZ294&amp;"');"</f>
        <v>xlswrite('G:\Mi unidad\1. PROYECTOS TELLO 2022\SCM SPILL OVERS\outputs\pobreza\distancia_centro_salud\1%\simulacion_2\output_tests.xlsx',p_value_vec_169','p_value_vec_169');</v>
      </c>
      <c r="KM294">
        <v>169</v>
      </c>
      <c r="KN294" t="str">
        <f>"xlswrite('G:\Mi unidad\1. PROYECTOS TELLO 2022\SCM SPILL OVERS\outputs\pobreza\informalidad\1%\simulacion_2\output_tests.xlsx',p_value_vec_"&amp;KM294&amp;"','p_value_vec_"&amp;KM294&amp;"');"</f>
        <v>xlswrite('G:\Mi unidad\1. PROYECTOS TELLO 2022\SCM SPILL OVERS\outputs\pobreza\informalidad\1%\simulacion_2\output_tests.xlsx',p_value_vec_169','p_value_vec_169');</v>
      </c>
      <c r="KZ294">
        <v>169</v>
      </c>
      <c r="LA294" t="str">
        <f>"xlswrite('G:\Mi unidad\1. PROYECTOS TELLO 2022\SCM SPILL OVERS\outputs\pobreza\alimentos\1%\simulacion_2\output_tests.xlsx',p_value_vec_"&amp;KZ294&amp;"','p_value_vec_"&amp;KZ294&amp;"');"</f>
        <v>xlswrite('G:\Mi unidad\1. PROYECTOS TELLO 2022\SCM SPILL OVERS\outputs\pobreza\alimentos\1%\simulacion_2\output_tests.xlsx',p_value_vec_169','p_value_vec_169');</v>
      </c>
      <c r="LG294">
        <v>169</v>
      </c>
      <c r="LH294" t="str">
        <f>"xlswrite('G:\Mi unidad\1. PROYECTOS TELLO 2022\SCM SPILL OVERS\outputs\pobreza\jefe_hogar\1%\simulacion_2\output_tests.xlsx',p_value_vec_"&amp;LG294&amp;"','p_value_vec_"&amp;LG294&amp;"');"</f>
        <v>xlswrite('G:\Mi unidad\1. PROYECTOS TELLO 2022\SCM SPILL OVERS\outputs\pobreza\jefe_hogar\1%\simulacion_2\output_tests.xlsx',p_value_vec_169','p_value_vec_169');</v>
      </c>
      <c r="LN294">
        <v>169</v>
      </c>
      <c r="LO294" t="str">
        <f>"xlswrite('G:\Mi unidad\1. PROYECTOS TELLO 2022\SCM SPILL OVERS\outputs\pobreza\mujeres\1%\simulacion_2\output_tests.xlsx',p_value_vec_"&amp;LN294&amp;"','p_value_vec_"&amp;LN294&amp;"');"</f>
        <v>xlswrite('G:\Mi unidad\1. PROYECTOS TELLO 2022\SCM SPILL OVERS\outputs\pobreza\mujeres\1%\simulacion_2\output_tests.xlsx',p_value_vec_169','p_value_vec_169');</v>
      </c>
      <c r="LZ294">
        <v>169</v>
      </c>
      <c r="MA294" t="str">
        <f>"xlswrite('G:\Mi unidad\1. PROYECTOS TELLO 2022\SCM SPILL OVERS\outputs\pobreza\criminalidad\1%\simulacion_2\output_tests.xlsx',p_value_vec_"&amp;LZ294&amp;"','p_value_vec_"&amp;LZ294&amp;"');"</f>
        <v>xlswrite('G:\Mi unidad\1. PROYECTOS TELLO 2022\SCM SPILL OVERS\outputs\pobreza\criminalidad\1%\simulacion_2\output_tests.xlsx',p_value_vec_169','p_value_vec_169');</v>
      </c>
    </row>
    <row r="295" spans="64:339" x14ac:dyDescent="0.3">
      <c r="BL295">
        <v>169</v>
      </c>
      <c r="BR295">
        <v>169</v>
      </c>
      <c r="BS295" s="1" t="str">
        <f>"A_"&amp;BR292&amp;" = eye(N);"</f>
        <v>A_169 = eye(N);</v>
      </c>
      <c r="BX295">
        <v>169</v>
      </c>
      <c r="BY295" s="1" t="str">
        <f>"A_"&amp;BX292&amp;" = eye(N);"</f>
        <v>A_169 = eye(N);</v>
      </c>
      <c r="CD295">
        <v>169</v>
      </c>
      <c r="CE295" s="1" t="str">
        <f>"A_"&amp;CD292&amp;" = eye(N);"</f>
        <v>A_169 = eye(N);</v>
      </c>
      <c r="CJ295">
        <v>169</v>
      </c>
      <c r="CK295" s="1" t="str">
        <f>"A_"&amp;CJ292&amp;" = eye(N);"</f>
        <v>A_169 = eye(N);</v>
      </c>
      <c r="CQ295">
        <v>169</v>
      </c>
      <c r="CR295" t="s">
        <v>580</v>
      </c>
      <c r="CV295">
        <v>169</v>
      </c>
      <c r="CW295" t="s">
        <v>580</v>
      </c>
      <c r="DA295">
        <v>169</v>
      </c>
      <c r="DB295" t="s">
        <v>580</v>
      </c>
      <c r="DF295">
        <v>169</v>
      </c>
      <c r="DG295" t="s">
        <v>580</v>
      </c>
      <c r="EA295">
        <v>105</v>
      </c>
      <c r="EB295" s="1" t="str">
        <f>"alpha1_hat_vec_"&amp;EA295&amp;"(s) = alpha_hat_"&amp;EA295&amp;"(1);"</f>
        <v>alpha1_hat_vec_105(s) = alpha_hat_105(1);</v>
      </c>
      <c r="HN295">
        <v>92</v>
      </c>
      <c r="HO295" t="str">
        <f>"    [p_value_"&amp;HN295&amp; ",lb_"&amp;HN295&amp;",ub_"&amp;HN295&amp;"] = sp_andrews_te(Y_pre_"&amp;HN295&amp;",pobreza_"&amp;HN295&amp;"(:,T+s),A_"&amp;HN295&amp;",C,.05);"</f>
        <v xml:space="preserve">    [p_value_92,lb_92,ub_92] = sp_andrews_te(Y_pre_92,pobreza_92(:,T+s),A_92,C,.05);</v>
      </c>
      <c r="HU295">
        <v>141</v>
      </c>
      <c r="HV295" t="str">
        <f>"    spillover_test_"&amp;HU295&amp;"(s) = sp_andrews(Y_pre_"&amp;HU295&amp;",pobreza_"&amp;HU295&amp;"(:,T+s),A_"&amp;HU295&amp;",C,d,alpha_sig);"</f>
        <v xml:space="preserve">    spillover_test_141(s) = sp_andrews(Y_pre_141,pobreza_141(:,T+s),A_141,C,d,alpha_sig);</v>
      </c>
      <c r="IB295">
        <v>169</v>
      </c>
      <c r="IC295" t="str">
        <f>"xlswrite('G:\Mi unidad\1. PROYECTOS TELLO 2022\SCM SPILL OVERS\outputs\pobreza\bajo_niv_educ\1%\simulacion_2\output_tests.xlsx',alpha1_hat_vec_"&amp;IB295&amp;"','alpha1_hat_vec_"&amp;IB295&amp;"');"</f>
        <v>xlswrite('G:\Mi unidad\1. PROYECTOS TELLO 2022\SCM SPILL OVERS\outputs\pobreza\bajo_niv_educ\1%\simulacion_2\output_tests.xlsx',alpha1_hat_vec_169','alpha1_hat_vec_169');</v>
      </c>
      <c r="IP295">
        <v>169</v>
      </c>
      <c r="IQ295" t="str">
        <f>"xlswrite('G:\Mi unidad\1. PROYECTOS TELLO 2022\SCM SPILL OVERS\outputs\pobreza\bajo_ingreso\1%\simulacion_2\output_tests.xlsx',alpha1_hat_vec_"&amp;IP295&amp;"','alpha1_hat_vec_"&amp;IP295&amp;"');"</f>
        <v>xlswrite('G:\Mi unidad\1. PROYECTOS TELLO 2022\SCM SPILL OVERS\outputs\pobreza\bajo_ingreso\1%\simulacion_2\output_tests.xlsx',alpha1_hat_vec_169','alpha1_hat_vec_169');</v>
      </c>
      <c r="JB295">
        <v>169</v>
      </c>
      <c r="JC295" t="str">
        <f>"xlswrite('G:\Mi unidad\1. PROYECTOS TELLO 2022\SCM SPILL OVERS\outputs\pobreza\densidad\1%\simulacion_2\output_tests.xlsx',alpha1_hat_vec_"&amp;JB295&amp;"','alpha1_hat_vec_"&amp;JB295&amp;"');"</f>
        <v>xlswrite('G:\Mi unidad\1. PROYECTOS TELLO 2022\SCM SPILL OVERS\outputs\pobreza\densidad\1%\simulacion_2\output_tests.xlsx',alpha1_hat_vec_169','alpha1_hat_vec_169');</v>
      </c>
      <c r="JN295">
        <v>169</v>
      </c>
      <c r="JO295" t="str">
        <f>"xlswrite('G:\Mi unidad\1. PROYECTOS TELLO 2022\SCM SPILL OVERS\outputs\pobreza\densidad_g\1%\simulacion_2\output_tests.xlsx',alpha1_hat_vec_"&amp;JN295&amp;"','alpha1_hat_vec_"&amp;JN295&amp;"');"</f>
        <v>xlswrite('G:\Mi unidad\1. PROYECTOS TELLO 2022\SCM SPILL OVERS\outputs\pobreza\densidad_g\1%\simulacion_2\output_tests.xlsx',alpha1_hat_vec_169','alpha1_hat_vec_169');</v>
      </c>
      <c r="JZ295">
        <v>169</v>
      </c>
      <c r="KA295" t="str">
        <f>"xlswrite('G:\Mi unidad\1. PROYECTOS TELLO 2022\SCM SPILL OVERS\outputs\pobreza\distancia_centro_salud\1%\simulacion_2\output_tests.xlsx',alpha1_hat_vec_"&amp;JZ295&amp;"','alpha1_hat_vec_"&amp;JZ295&amp;"');"</f>
        <v>xlswrite('G:\Mi unidad\1. PROYECTOS TELLO 2022\SCM SPILL OVERS\outputs\pobreza\distancia_centro_salud\1%\simulacion_2\output_tests.xlsx',alpha1_hat_vec_169','alpha1_hat_vec_169');</v>
      </c>
      <c r="KM295">
        <v>169</v>
      </c>
      <c r="KN295" t="str">
        <f>"xlswrite('G:\Mi unidad\1. PROYECTOS TELLO 2022\SCM SPILL OVERS\outputs\pobreza\informalidad\1%\simulacion_2\output_tests.xlsx',alpha1_hat_vec_"&amp;KM295&amp;"','alpha1_hat_vec_"&amp;KM295&amp;"');"</f>
        <v>xlswrite('G:\Mi unidad\1. PROYECTOS TELLO 2022\SCM SPILL OVERS\outputs\pobreza\informalidad\1%\simulacion_2\output_tests.xlsx',alpha1_hat_vec_169','alpha1_hat_vec_169');</v>
      </c>
      <c r="KZ295">
        <v>169</v>
      </c>
      <c r="LA295" t="str">
        <f>"xlswrite('G:\Mi unidad\1. PROYECTOS TELLO 2022\SCM SPILL OVERS\outputs\pobreza\alimentos\1%\simulacion_2\output_tests.xlsx',alpha1_hat_vec_"&amp;KZ295&amp;"','alpha1_hat_vec_"&amp;KZ295&amp;"');"</f>
        <v>xlswrite('G:\Mi unidad\1. PROYECTOS TELLO 2022\SCM SPILL OVERS\outputs\pobreza\alimentos\1%\simulacion_2\output_tests.xlsx',alpha1_hat_vec_169','alpha1_hat_vec_169');</v>
      </c>
      <c r="LG295">
        <v>169</v>
      </c>
      <c r="LH295" t="str">
        <f>"xlswrite('G:\Mi unidad\1. PROYECTOS TELLO 2022\SCM SPILL OVERS\outputs\pobreza\jefe_hogar\1%\simulacion_2\output_tests.xlsx',alpha1_hat_vec_"&amp;LG295&amp;"','alpha1_hat_vec_"&amp;LG295&amp;"');"</f>
        <v>xlswrite('G:\Mi unidad\1. PROYECTOS TELLO 2022\SCM SPILL OVERS\outputs\pobreza\jefe_hogar\1%\simulacion_2\output_tests.xlsx',alpha1_hat_vec_169','alpha1_hat_vec_169');</v>
      </c>
      <c r="LN295">
        <v>169</v>
      </c>
      <c r="LO295" t="str">
        <f>"xlswrite('G:\Mi unidad\1. PROYECTOS TELLO 2022\SCM SPILL OVERS\outputs\pobreza\mujeres\1%\simulacion_2\output_tests.xlsx',alpha1_hat_vec_"&amp;LN295&amp;"','alpha1_hat_vec_"&amp;LN295&amp;"');"</f>
        <v>xlswrite('G:\Mi unidad\1. PROYECTOS TELLO 2022\SCM SPILL OVERS\outputs\pobreza\mujeres\1%\simulacion_2\output_tests.xlsx',alpha1_hat_vec_169','alpha1_hat_vec_169');</v>
      </c>
      <c r="LZ295">
        <v>169</v>
      </c>
      <c r="MA295" t="str">
        <f>"xlswrite('G:\Mi unidad\1. PROYECTOS TELLO 2022\SCM SPILL OVERS\outputs\pobreza\criminalidad\1%\simulacion_2\output_tests.xlsx',alpha1_hat_vec_"&amp;LZ295&amp;"','alpha1_hat_vec_"&amp;LZ295&amp;"');"</f>
        <v>xlswrite('G:\Mi unidad\1. PROYECTOS TELLO 2022\SCM SPILL OVERS\outputs\pobreza\criminalidad\1%\simulacion_2\output_tests.xlsx',alpha1_hat_vec_169','alpha1_hat_vec_169');</v>
      </c>
    </row>
    <row r="296" spans="64:339" x14ac:dyDescent="0.3">
      <c r="BL296">
        <v>169</v>
      </c>
      <c r="BR296">
        <v>169</v>
      </c>
      <c r="BS296" s="1" t="str">
        <f>"A_"&amp;BR292&amp;"(:,ind_"&amp;BR292&amp;" == 0) = [];"</f>
        <v>A_169(:,ind_169 == 0) = [];</v>
      </c>
      <c r="BX296">
        <v>169</v>
      </c>
      <c r="BY296" s="1" t="str">
        <f>"A_"&amp;BX292&amp;"(:,ind_"&amp;BX292&amp;" == 0) = [];"</f>
        <v>A_169(:,ind_169 == 0) = [];</v>
      </c>
      <c r="CD296">
        <v>169</v>
      </c>
      <c r="CE296" s="1" t="str">
        <f>"A_"&amp;CD292&amp;"(:,ind_"&amp;CD292&amp;" == 0) = [];"</f>
        <v>A_169(:,ind_169 == 0) = [];</v>
      </c>
      <c r="CJ296">
        <v>169</v>
      </c>
      <c r="CK296" s="1" t="str">
        <f>"A_"&amp;CJ292&amp;"(:,ind_"&amp;CJ292&amp;" == 0) = [];"</f>
        <v>A_169(:,ind_169 == 0) = [];</v>
      </c>
      <c r="CQ296">
        <v>169</v>
      </c>
      <c r="CR296" t="s">
        <v>581</v>
      </c>
      <c r="CV296">
        <v>169</v>
      </c>
      <c r="CW296" t="s">
        <v>581</v>
      </c>
      <c r="DA296">
        <v>169</v>
      </c>
      <c r="DB296" t="s">
        <v>581</v>
      </c>
      <c r="DF296">
        <v>169</v>
      </c>
      <c r="DG296" t="s">
        <v>581</v>
      </c>
      <c r="EA296">
        <v>105</v>
      </c>
      <c r="EB296" s="1" t="str">
        <f>"synthetic_control_sp_"&amp;EA296&amp;"(T+s) = Y_"&amp;EA296&amp;"(1,T+s)-alpha1_hat_vec_"&amp;EA296&amp;"(s);"</f>
        <v>synthetic_control_sp_105(T+s) = Y_105(1,T+s)-alpha1_hat_vec_105(s);</v>
      </c>
      <c r="HN296">
        <v>92</v>
      </c>
      <c r="HO296" t="str">
        <f>"    p_value_vec_"&amp;HN296&amp;"(s) = p_value_"&amp;HN296&amp;";"</f>
        <v xml:space="preserve">    p_value_vec_92(s) = p_value_92;</v>
      </c>
      <c r="HU296">
        <v>141</v>
      </c>
      <c r="HV296" t="s">
        <v>18</v>
      </c>
      <c r="IB296">
        <v>169</v>
      </c>
      <c r="IC296" t="str">
        <f>"xlswrite('G:\Mi unidad\1. PROYECTOS TELLO 2022\SCM SPILL OVERS\outputs\pobreza\bajo_niv_educ\1%\simulacion_2\output_tests.xlsx',spillover_test_"&amp;IB296&amp;"','sp_test_"&amp;IB296&amp;"');"</f>
        <v>xlswrite('G:\Mi unidad\1. PROYECTOS TELLO 2022\SCM SPILL OVERS\outputs\pobreza\bajo_niv_educ\1%\simulacion_2\output_tests.xlsx',spillover_test_169','sp_test_169');</v>
      </c>
      <c r="IP296">
        <v>169</v>
      </c>
      <c r="IQ296" t="str">
        <f>"xlswrite('G:\Mi unidad\1. PROYECTOS TELLO 2022\SCM SPILL OVERS\outputs\pobreza\bajo_ingreso\1%\simulacion_2\output_tests.xlsx',spillover_test_"&amp;IP296&amp;"','sp_test_"&amp;IP296&amp;"');"</f>
        <v>xlswrite('G:\Mi unidad\1. PROYECTOS TELLO 2022\SCM SPILL OVERS\outputs\pobreza\bajo_ingreso\1%\simulacion_2\output_tests.xlsx',spillover_test_169','sp_test_169');</v>
      </c>
      <c r="JB296">
        <v>169</v>
      </c>
      <c r="JC296" t="str">
        <f>"xlswrite('G:\Mi unidad\1. PROYECTOS TELLO 2022\SCM SPILL OVERS\outputs\pobreza\densidad\1%\simulacion_2\output_tests.xlsx',spillover_test_"&amp;JB296&amp;"','sp_test_"&amp;JB296&amp;"');"</f>
        <v>xlswrite('G:\Mi unidad\1. PROYECTOS TELLO 2022\SCM SPILL OVERS\outputs\pobreza\densidad\1%\simulacion_2\output_tests.xlsx',spillover_test_169','sp_test_169');</v>
      </c>
      <c r="JN296">
        <v>169</v>
      </c>
      <c r="JO296" t="str">
        <f>"xlswrite('G:\Mi unidad\1. PROYECTOS TELLO 2022\SCM SPILL OVERS\outputs\pobreza\densidad_g\1%\simulacion_2\output_tests.xlsx',spillover_test_"&amp;JN296&amp;"','sp_test_"&amp;JN296&amp;"');"</f>
        <v>xlswrite('G:\Mi unidad\1. PROYECTOS TELLO 2022\SCM SPILL OVERS\outputs\pobreza\densidad_g\1%\simulacion_2\output_tests.xlsx',spillover_test_169','sp_test_169');</v>
      </c>
      <c r="JZ296">
        <v>169</v>
      </c>
      <c r="KA296" t="str">
        <f>"xlswrite('G:\Mi unidad\1. PROYECTOS TELLO 2022\SCM SPILL OVERS\outputs\pobreza\distancia_centro_salud\1%\simulacion_2\output_tests.xlsx',spillover_test_"&amp;JZ296&amp;"','sp_test_"&amp;JZ296&amp;"');"</f>
        <v>xlswrite('G:\Mi unidad\1. PROYECTOS TELLO 2022\SCM SPILL OVERS\outputs\pobreza\distancia_centro_salud\1%\simulacion_2\output_tests.xlsx',spillover_test_169','sp_test_169');</v>
      </c>
      <c r="KM296">
        <v>169</v>
      </c>
      <c r="KN296" t="str">
        <f>"xlswrite('G:\Mi unidad\1. PROYECTOS TELLO 2022\SCM SPILL OVERS\outputs\pobreza\informalidad\1%\simulacion_2\output_tests.xlsx',spillover_test_"&amp;KM296&amp;"','sp_test_"&amp;KM296&amp;"');"</f>
        <v>xlswrite('G:\Mi unidad\1. PROYECTOS TELLO 2022\SCM SPILL OVERS\outputs\pobreza\informalidad\1%\simulacion_2\output_tests.xlsx',spillover_test_169','sp_test_169');</v>
      </c>
      <c r="KZ296">
        <v>169</v>
      </c>
      <c r="LA296" t="str">
        <f>"xlswrite('G:\Mi unidad\1. PROYECTOS TELLO 2022\SCM SPILL OVERS\outputs\pobreza\alimentos\1%\simulacion_2\output_tests.xlsx',spillover_test_"&amp;KZ296&amp;"','sp_test_"&amp;KZ296&amp;"');"</f>
        <v>xlswrite('G:\Mi unidad\1. PROYECTOS TELLO 2022\SCM SPILL OVERS\outputs\pobreza\alimentos\1%\simulacion_2\output_tests.xlsx',spillover_test_169','sp_test_169');</v>
      </c>
      <c r="LG296">
        <v>169</v>
      </c>
      <c r="LH296" t="str">
        <f>"xlswrite('G:\Mi unidad\1. PROYECTOS TELLO 2022\SCM SPILL OVERS\outputs\pobreza\jefe_hogar\1%\simulacion_2\output_tests.xlsx',spillover_test_"&amp;LG296&amp;"','sp_test_"&amp;LG296&amp;"');"</f>
        <v>xlswrite('G:\Mi unidad\1. PROYECTOS TELLO 2022\SCM SPILL OVERS\outputs\pobreza\jefe_hogar\1%\simulacion_2\output_tests.xlsx',spillover_test_169','sp_test_169');</v>
      </c>
      <c r="LN296">
        <v>169</v>
      </c>
      <c r="LO296" t="str">
        <f>"xlswrite('G:\Mi unidad\1. PROYECTOS TELLO 2022\SCM SPILL OVERS\outputs\pobreza\mujeres\1%\simulacion_2\output_tests.xlsx',spillover_test_"&amp;LN296&amp;"','sp_test_"&amp;LN296&amp;"');"</f>
        <v>xlswrite('G:\Mi unidad\1. PROYECTOS TELLO 2022\SCM SPILL OVERS\outputs\pobreza\mujeres\1%\simulacion_2\output_tests.xlsx',spillover_test_169','sp_test_169');</v>
      </c>
      <c r="LZ296">
        <v>169</v>
      </c>
      <c r="MA296" t="str">
        <f>"xlswrite('G:\Mi unidad\1. PROYECTOS TELLO 2022\SCM SPILL OVERS\outputs\pobreza\criminalidad\1%\simulacion_2\output_tests.xlsx',spillover_test_"&amp;LZ296&amp;"','sp_test_"&amp;LZ296&amp;"');"</f>
        <v>xlswrite('G:\Mi unidad\1. PROYECTOS TELLO 2022\SCM SPILL OVERS\outputs\pobreza\criminalidad\1%\simulacion_2\output_tests.xlsx',spillover_test_169','sp_test_169');</v>
      </c>
    </row>
    <row r="297" spans="64:339" x14ac:dyDescent="0.3">
      <c r="EA297">
        <v>105</v>
      </c>
      <c r="EB297" s="3" t="s">
        <v>18</v>
      </c>
      <c r="HN297">
        <v>92</v>
      </c>
      <c r="HO297" t="str">
        <f>"    lb_vec_"&amp;HN297&amp;"(s) = lb_"&amp;HN297&amp;";"</f>
        <v xml:space="preserve">    lb_vec_92(s) = lb_92;</v>
      </c>
      <c r="HU297">
        <v>144</v>
      </c>
      <c r="HV297" t="str">
        <f>"spillover_test_"&amp;HU297&amp;" = zeros(1,S);"</f>
        <v>spillover_test_144 = zeros(1,S);</v>
      </c>
    </row>
    <row r="298" spans="64:339" x14ac:dyDescent="0.3">
      <c r="EA298">
        <v>106</v>
      </c>
      <c r="EB298" s="3" t="str">
        <f>"%PROVINCIA "&amp;EA298</f>
        <v>%PROVINCIA 106</v>
      </c>
      <c r="HN298">
        <v>92</v>
      </c>
      <c r="HO298" t="str">
        <f>"    ub_vec_"&amp;HN298&amp;"(s) = ub_"&amp;HN297&amp;";"</f>
        <v xml:space="preserve">    ub_vec_92(s) = ub_92;</v>
      </c>
      <c r="HU298">
        <v>144</v>
      </c>
      <c r="HV298" t="s">
        <v>35</v>
      </c>
    </row>
    <row r="299" spans="64:339" x14ac:dyDescent="0.3">
      <c r="BS299" s="1"/>
      <c r="BY299" s="1"/>
      <c r="CE299" s="1"/>
      <c r="CK299" s="1"/>
      <c r="EA299">
        <v>106</v>
      </c>
      <c r="EB299" s="3" t="s">
        <v>17</v>
      </c>
      <c r="HN299">
        <v>92</v>
      </c>
      <c r="HO299" t="s">
        <v>18</v>
      </c>
      <c r="HU299">
        <v>144</v>
      </c>
      <c r="HV299" t="s">
        <v>36</v>
      </c>
    </row>
    <row r="300" spans="64:339" x14ac:dyDescent="0.3">
      <c r="BS300" s="1"/>
      <c r="BY300" s="1"/>
      <c r="CE300" s="1"/>
      <c r="CK300" s="1"/>
      <c r="EA300">
        <v>106</v>
      </c>
      <c r="EB300" s="1" t="str">
        <f>"Y_Ts_"&amp;EA300&amp;" = Y_"&amp;EA300&amp;"(:,T+s);"</f>
        <v>Y_Ts_106 = Y_106(:,T+s);</v>
      </c>
      <c r="HN300">
        <v>95</v>
      </c>
      <c r="HO300" t="str">
        <f>"p_value_vec_"&amp;HN300&amp;" = zeros(1,S);"</f>
        <v>p_value_vec_95 = zeros(1,S);</v>
      </c>
      <c r="HU300">
        <v>144</v>
      </c>
      <c r="HV300" t="s">
        <v>37</v>
      </c>
    </row>
    <row r="301" spans="64:339" x14ac:dyDescent="0.3">
      <c r="BS301" s="1"/>
      <c r="BY301" s="1"/>
      <c r="CE301" s="1"/>
      <c r="CK301" s="1"/>
      <c r="EA301">
        <v>106</v>
      </c>
      <c r="EB301" s="1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HN301">
        <v>95</v>
      </c>
      <c r="HO301" t="str">
        <f>"lb_vec_"&amp;HN301&amp;" = zeros(1,S);"</f>
        <v>lb_vec_95 = zeros(1,S);</v>
      </c>
      <c r="HU301">
        <v>144</v>
      </c>
      <c r="HV301" t="str">
        <f>"    spillover_test_"&amp;HU301&amp;"(s) = sp_andrews(Y_pre_"&amp;HU301&amp;",pobreza_"&amp;HU301&amp;"(:,T+s),A_"&amp;HU301&amp;",C,d,alpha_sig);"</f>
        <v xml:space="preserve">    spillover_test_144(s) = sp_andrews(Y_pre_144,pobreza_144(:,T+s),A_144,C,d,alpha_sig);</v>
      </c>
    </row>
    <row r="302" spans="64:339" x14ac:dyDescent="0.3">
      <c r="EA302">
        <v>106</v>
      </c>
      <c r="EB302" s="1" t="str">
        <f>"alpha_hat_"&amp;EA302&amp;" = A_"&amp;EA302&amp;"*gamma_hat_"&amp;EA302&amp;";"</f>
        <v>alpha_hat_106 = A_106*gamma_hat_106;</v>
      </c>
      <c r="HN302">
        <v>95</v>
      </c>
      <c r="HO302" t="str">
        <f>"ub_vec_"&amp;HN302&amp;" = zeros(1,S);"</f>
        <v>ub_vec_95 = zeros(1,S);</v>
      </c>
      <c r="HU302">
        <v>144</v>
      </c>
      <c r="HV302" t="s">
        <v>18</v>
      </c>
    </row>
    <row r="303" spans="64:339" x14ac:dyDescent="0.3">
      <c r="EA303">
        <v>106</v>
      </c>
      <c r="EB303" s="1" t="str">
        <f>"alpha1_hat_vec_"&amp;EA303&amp;"(s) = alpha_hat_"&amp;EA303&amp;"(1);"</f>
        <v>alpha1_hat_vec_106(s) = alpha_hat_106(1);</v>
      </c>
      <c r="HN303">
        <v>95</v>
      </c>
      <c r="HO303" t="s">
        <v>35</v>
      </c>
      <c r="HU303">
        <v>149</v>
      </c>
      <c r="HV303" t="str">
        <f>"spillover_test_"&amp;HU303&amp;" = zeros(1,S);"</f>
        <v>spillover_test_149 = zeros(1,S);</v>
      </c>
    </row>
    <row r="304" spans="64:339" x14ac:dyDescent="0.3">
      <c r="BS304" s="1"/>
      <c r="BY304" s="1"/>
      <c r="CK304" s="1"/>
      <c r="EA304">
        <v>106</v>
      </c>
      <c r="EB304" s="1" t="str">
        <f>"synthetic_control_sp_"&amp;EA304&amp;"(T+s) = Y_"&amp;EA304&amp;"(1,T+s)-alpha1_hat_vec_"&amp;EA304&amp;"(s);"</f>
        <v>synthetic_control_sp_106(T+s) = Y_106(1,T+s)-alpha1_hat_vec_106(s);</v>
      </c>
      <c r="HN304">
        <v>95</v>
      </c>
      <c r="HO304" t="str">
        <f>"    [p_value_"&amp;HN304&amp; ",lb_"&amp;HN304&amp;",ub_"&amp;HN304&amp;"] = sp_andrews_te(Y_pre_"&amp;HN304&amp;",pobreza_"&amp;HN304&amp;"(:,T+s),A_"&amp;HN304&amp;",C,.05);"</f>
        <v xml:space="preserve">    [p_value_95,lb_95,ub_95] = sp_andrews_te(Y_pre_95,pobreza_95(:,T+s),A_95,C,.05);</v>
      </c>
      <c r="HU304">
        <v>149</v>
      </c>
      <c r="HV304" t="s">
        <v>35</v>
      </c>
    </row>
    <row r="305" spans="71:230" x14ac:dyDescent="0.3">
      <c r="BS305" s="1"/>
      <c r="BY305" s="1"/>
      <c r="CK305" s="1"/>
      <c r="EA305">
        <v>106</v>
      </c>
      <c r="EB305" s="3" t="s">
        <v>18</v>
      </c>
      <c r="HN305">
        <v>95</v>
      </c>
      <c r="HO305" t="str">
        <f>"    p_value_vec_"&amp;HN305&amp;"(s) = p_value_"&amp;HN305&amp;";"</f>
        <v xml:space="preserve">    p_value_vec_95(s) = p_value_95;</v>
      </c>
      <c r="HU305">
        <v>149</v>
      </c>
      <c r="HV305" t="s">
        <v>36</v>
      </c>
    </row>
    <row r="306" spans="71:230" x14ac:dyDescent="0.3">
      <c r="BS306" s="1"/>
      <c r="BY306" s="1"/>
      <c r="CK306" s="1"/>
      <c r="EA306">
        <v>107</v>
      </c>
      <c r="EB306" s="3" t="str">
        <f>"%PROVINCIA "&amp;EA306</f>
        <v>%PROVINCIA 107</v>
      </c>
      <c r="HN306">
        <v>95</v>
      </c>
      <c r="HO306" t="str">
        <f>"    lb_vec_"&amp;HN306&amp;"(s) = lb_"&amp;HN306&amp;";"</f>
        <v xml:space="preserve">    lb_vec_95(s) = lb_95;</v>
      </c>
      <c r="HU306">
        <v>149</v>
      </c>
      <c r="HV306" t="s">
        <v>37</v>
      </c>
    </row>
    <row r="307" spans="71:230" x14ac:dyDescent="0.3">
      <c r="EA307">
        <v>107</v>
      </c>
      <c r="EB307" s="3" t="s">
        <v>17</v>
      </c>
      <c r="HN307">
        <v>95</v>
      </c>
      <c r="HO307" t="str">
        <f>"    ub_vec_"&amp;HN307&amp;"(s) = ub_"&amp;HN306&amp;";"</f>
        <v xml:space="preserve">    ub_vec_95(s) = ub_95;</v>
      </c>
      <c r="HU307">
        <v>149</v>
      </c>
      <c r="HV307" t="str">
        <f>"    spillover_test_"&amp;HU307&amp;"(s) = sp_andrews(Y_pre_"&amp;HU307&amp;",pobreza_"&amp;HU307&amp;"(:,T+s),A_"&amp;HU307&amp;",C,d,alpha_sig);"</f>
        <v xml:space="preserve">    spillover_test_149(s) = sp_andrews(Y_pre_149,pobreza_149(:,T+s),A_149,C,d,alpha_sig);</v>
      </c>
    </row>
    <row r="308" spans="71:230" x14ac:dyDescent="0.3">
      <c r="EA308">
        <v>107</v>
      </c>
      <c r="EB308" s="1" t="str">
        <f>"Y_Ts_"&amp;EA308&amp;" = Y_"&amp;EA308&amp;"(:,T+s);"</f>
        <v>Y_Ts_107 = Y_107(:,T+s);</v>
      </c>
      <c r="HN308">
        <v>95</v>
      </c>
      <c r="HO308" t="s">
        <v>18</v>
      </c>
      <c r="HU308">
        <v>149</v>
      </c>
      <c r="HV308" t="s">
        <v>18</v>
      </c>
    </row>
    <row r="309" spans="71:230" x14ac:dyDescent="0.3">
      <c r="BS309" s="1"/>
      <c r="BY309" s="1"/>
      <c r="CK309" s="1"/>
      <c r="EA309">
        <v>107</v>
      </c>
      <c r="EB309" s="1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HN309">
        <v>100</v>
      </c>
      <c r="HO309" t="str">
        <f>"p_value_vec_"&amp;HN309&amp;" = zeros(1,S);"</f>
        <v>p_value_vec_100 = zeros(1,S);</v>
      </c>
      <c r="HU309">
        <v>150</v>
      </c>
      <c r="HV309" t="str">
        <f>"spillover_test_"&amp;HU309&amp;" = zeros(1,S);"</f>
        <v>spillover_test_150 = zeros(1,S);</v>
      </c>
    </row>
    <row r="310" spans="71:230" x14ac:dyDescent="0.3">
      <c r="BS310" s="1"/>
      <c r="BY310" s="1"/>
      <c r="CK310" s="1"/>
      <c r="EA310">
        <v>107</v>
      </c>
      <c r="EB310" s="1" t="str">
        <f>"alpha_hat_"&amp;EA310&amp;" = A_"&amp;EA310&amp;"*gamma_hat_"&amp;EA310&amp;";"</f>
        <v>alpha_hat_107 = A_107*gamma_hat_107;</v>
      </c>
      <c r="HN310">
        <v>100</v>
      </c>
      <c r="HO310" t="str">
        <f>"lb_vec_"&amp;HN310&amp;" = zeros(1,S);"</f>
        <v>lb_vec_100 = zeros(1,S);</v>
      </c>
      <c r="HU310">
        <v>150</v>
      </c>
      <c r="HV310" t="s">
        <v>35</v>
      </c>
    </row>
    <row r="311" spans="71:230" x14ac:dyDescent="0.3">
      <c r="BS311" s="1"/>
      <c r="BY311" s="1"/>
      <c r="CK311" s="1"/>
      <c r="EA311">
        <v>107</v>
      </c>
      <c r="EB311" s="1" t="str">
        <f>"alpha1_hat_vec_"&amp;EA311&amp;"(s) = alpha_hat_"&amp;EA311&amp;"(1);"</f>
        <v>alpha1_hat_vec_107(s) = alpha_hat_107(1);</v>
      </c>
      <c r="HN311">
        <v>100</v>
      </c>
      <c r="HO311" t="str">
        <f>"ub_vec_"&amp;HN311&amp;" = zeros(1,S);"</f>
        <v>ub_vec_100 = zeros(1,S);</v>
      </c>
      <c r="HU311">
        <v>150</v>
      </c>
      <c r="HV311" t="s">
        <v>36</v>
      </c>
    </row>
    <row r="312" spans="71:230" x14ac:dyDescent="0.3">
      <c r="EA312">
        <v>107</v>
      </c>
      <c r="EB312" s="1" t="str">
        <f>"synthetic_control_sp_"&amp;EA312&amp;"(T+s) = Y_"&amp;EA312&amp;"(1,T+s)-alpha1_hat_vec_"&amp;EA312&amp;"(s);"</f>
        <v>synthetic_control_sp_107(T+s) = Y_107(1,T+s)-alpha1_hat_vec_107(s);</v>
      </c>
      <c r="HN312">
        <v>100</v>
      </c>
      <c r="HO312" t="s">
        <v>35</v>
      </c>
      <c r="HU312">
        <v>150</v>
      </c>
      <c r="HV312" t="s">
        <v>37</v>
      </c>
    </row>
    <row r="313" spans="71:230" x14ac:dyDescent="0.3">
      <c r="EA313">
        <v>107</v>
      </c>
      <c r="EB313" s="3" t="s">
        <v>18</v>
      </c>
      <c r="HN313">
        <v>100</v>
      </c>
      <c r="HO313" t="str">
        <f>"    [p_value_"&amp;HN313&amp; ",lb_"&amp;HN313&amp;",ub_"&amp;HN313&amp;"] = sp_andrews_te(Y_pre_"&amp;HN313&amp;",pobreza_"&amp;HN313&amp;"(:,T+s),A_"&amp;HN313&amp;",C,.05);"</f>
        <v xml:space="preserve">    [p_value_100,lb_100,ub_100] = sp_andrews_te(Y_pre_100,pobreza_100(:,T+s),A_100,C,.05);</v>
      </c>
      <c r="HU313">
        <v>150</v>
      </c>
      <c r="HV313" t="str">
        <f>"    spillover_test_"&amp;HU313&amp;"(s) = sp_andrews(Y_pre_"&amp;HU313&amp;",pobreza_"&amp;HU313&amp;"(:,T+s),A_"&amp;HU313&amp;",C,d,alpha_sig);"</f>
        <v xml:space="preserve">    spillover_test_150(s) = sp_andrews(Y_pre_150,pobreza_150(:,T+s),A_150,C,d,alpha_sig);</v>
      </c>
    </row>
    <row r="314" spans="71:230" x14ac:dyDescent="0.3">
      <c r="BS314" s="1"/>
      <c r="BY314" s="1"/>
      <c r="CK314" s="1"/>
      <c r="EA314">
        <v>108</v>
      </c>
      <c r="EB314" s="3" t="str">
        <f>"%PROVINCIA "&amp;EA314</f>
        <v>%PROVINCIA 108</v>
      </c>
      <c r="HN314">
        <v>100</v>
      </c>
      <c r="HO314" t="str">
        <f>"    p_value_vec_"&amp;HN314&amp;"(s) = p_value_"&amp;HN314&amp;";"</f>
        <v xml:space="preserve">    p_value_vec_100(s) = p_value_100;</v>
      </c>
      <c r="HU314">
        <v>150</v>
      </c>
      <c r="HV314" t="s">
        <v>18</v>
      </c>
    </row>
    <row r="315" spans="71:230" x14ac:dyDescent="0.3">
      <c r="BS315" s="1"/>
      <c r="BY315" s="1"/>
      <c r="CK315" s="1"/>
      <c r="EA315">
        <v>108</v>
      </c>
      <c r="EB315" s="3" t="s">
        <v>17</v>
      </c>
      <c r="HN315">
        <v>100</v>
      </c>
      <c r="HO315" t="str">
        <f>"    lb_vec_"&amp;HN315&amp;"(s) = lb_"&amp;HN315&amp;";"</f>
        <v xml:space="preserve">    lb_vec_100(s) = lb_100;</v>
      </c>
      <c r="HU315">
        <v>152</v>
      </c>
      <c r="HV315" t="str">
        <f>"spillover_test_"&amp;HU315&amp;" = zeros(1,S);"</f>
        <v>spillover_test_152 = zeros(1,S);</v>
      </c>
    </row>
    <row r="316" spans="71:230" x14ac:dyDescent="0.3">
      <c r="BS316" s="1"/>
      <c r="BY316" s="1"/>
      <c r="CK316" s="1"/>
      <c r="EA316">
        <v>108</v>
      </c>
      <c r="EB316" s="1" t="str">
        <f>"Y_Ts_"&amp;EA316&amp;" = Y_"&amp;EA316&amp;"(:,T+s);"</f>
        <v>Y_Ts_108 = Y_108(:,T+s);</v>
      </c>
      <c r="HN316">
        <v>100</v>
      </c>
      <c r="HO316" t="str">
        <f>"    ub_vec_"&amp;HN316&amp;"(s) = ub_"&amp;HN315&amp;";"</f>
        <v xml:space="preserve">    ub_vec_100(s) = ub_100;</v>
      </c>
      <c r="HU316">
        <v>152</v>
      </c>
      <c r="HV316" t="s">
        <v>35</v>
      </c>
    </row>
    <row r="317" spans="71:230" x14ac:dyDescent="0.3">
      <c r="EA317">
        <v>108</v>
      </c>
      <c r="EB317" s="1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HN317">
        <v>100</v>
      </c>
      <c r="HO317" t="s">
        <v>18</v>
      </c>
      <c r="HU317">
        <v>152</v>
      </c>
      <c r="HV317" t="s">
        <v>36</v>
      </c>
    </row>
    <row r="318" spans="71:230" x14ac:dyDescent="0.3">
      <c r="EA318">
        <v>108</v>
      </c>
      <c r="EB318" s="1" t="str">
        <f>"alpha_hat_"&amp;EA318&amp;" = A_"&amp;EA318&amp;"*gamma_hat_"&amp;EA318&amp;";"</f>
        <v>alpha_hat_108 = A_108*gamma_hat_108;</v>
      </c>
      <c r="HN318">
        <v>104</v>
      </c>
      <c r="HO318" t="str">
        <f>"p_value_vec_"&amp;HN318&amp;" = zeros(1,S);"</f>
        <v>p_value_vec_104 = zeros(1,S);</v>
      </c>
      <c r="HU318">
        <v>152</v>
      </c>
      <c r="HV318" t="s">
        <v>37</v>
      </c>
    </row>
    <row r="319" spans="71:230" x14ac:dyDescent="0.3">
      <c r="BS319" s="1"/>
      <c r="BY319" s="1"/>
      <c r="CK319" s="1"/>
      <c r="EA319">
        <v>108</v>
      </c>
      <c r="EB319" s="1" t="str">
        <f>"alpha1_hat_vec_"&amp;EA319&amp;"(s) = alpha_hat_"&amp;EA319&amp;"(1);"</f>
        <v>alpha1_hat_vec_108(s) = alpha_hat_108(1);</v>
      </c>
      <c r="HN319">
        <v>104</v>
      </c>
      <c r="HO319" t="str">
        <f>"lb_vec_"&amp;HN319&amp;" = zeros(1,S);"</f>
        <v>lb_vec_104 = zeros(1,S);</v>
      </c>
      <c r="HU319">
        <v>152</v>
      </c>
      <c r="HV319" t="str">
        <f>"    spillover_test_"&amp;HU319&amp;"(s) = sp_andrews(Y_pre_"&amp;HU319&amp;",pobreza_"&amp;HU319&amp;"(:,T+s),A_"&amp;HU319&amp;",C,d,alpha_sig);"</f>
        <v xml:space="preserve">    spillover_test_152(s) = sp_andrews(Y_pre_152,pobreza_152(:,T+s),A_152,C,d,alpha_sig);</v>
      </c>
    </row>
    <row r="320" spans="71:230" x14ac:dyDescent="0.3">
      <c r="BS320" s="1"/>
      <c r="BY320" s="1"/>
      <c r="CK320" s="1"/>
      <c r="EA320">
        <v>108</v>
      </c>
      <c r="EB320" s="1" t="str">
        <f>"synthetic_control_sp_"&amp;EA320&amp;"(T+s) = Y_"&amp;EA320&amp;"(1,T+s)-alpha1_hat_vec_"&amp;EA320&amp;"(s);"</f>
        <v>synthetic_control_sp_108(T+s) = Y_108(1,T+s)-alpha1_hat_vec_108(s);</v>
      </c>
      <c r="HN320">
        <v>104</v>
      </c>
      <c r="HO320" t="str">
        <f>"ub_vec_"&amp;HN320&amp;" = zeros(1,S);"</f>
        <v>ub_vec_104 = zeros(1,S);</v>
      </c>
      <c r="HU320">
        <v>152</v>
      </c>
      <c r="HV320" t="s">
        <v>18</v>
      </c>
    </row>
    <row r="321" spans="71:230" x14ac:dyDescent="0.3">
      <c r="BS321" s="1"/>
      <c r="BY321" s="1"/>
      <c r="CK321" s="1"/>
      <c r="EA321">
        <v>108</v>
      </c>
      <c r="EB321" s="3" t="s">
        <v>18</v>
      </c>
      <c r="HN321">
        <v>104</v>
      </c>
      <c r="HO321" t="s">
        <v>35</v>
      </c>
      <c r="HU321">
        <v>153</v>
      </c>
      <c r="HV321" t="str">
        <f>"spillover_test_"&amp;HU321&amp;" = zeros(1,S);"</f>
        <v>spillover_test_153 = zeros(1,S);</v>
      </c>
    </row>
    <row r="322" spans="71:230" x14ac:dyDescent="0.3">
      <c r="EA322">
        <v>112</v>
      </c>
      <c r="EB322" s="3" t="str">
        <f>"%PROVINCIA "&amp;EA322</f>
        <v>%PROVINCIA 112</v>
      </c>
      <c r="HN322">
        <v>104</v>
      </c>
      <c r="HO322" t="str">
        <f>"    [p_value_"&amp;HN322&amp; ",lb_"&amp;HN322&amp;",ub_"&amp;HN322&amp;"] = sp_andrews_te(Y_pre_"&amp;HN322&amp;",pobreza_"&amp;HN322&amp;"(:,T+s),A_"&amp;HN322&amp;",C,.05);"</f>
        <v xml:space="preserve">    [p_value_104,lb_104,ub_104] = sp_andrews_te(Y_pre_104,pobreza_104(:,T+s),A_104,C,.05);</v>
      </c>
      <c r="HU322">
        <v>153</v>
      </c>
      <c r="HV322" t="s">
        <v>35</v>
      </c>
    </row>
    <row r="323" spans="71:230" x14ac:dyDescent="0.3">
      <c r="EA323">
        <v>112</v>
      </c>
      <c r="EB323" s="3" t="s">
        <v>17</v>
      </c>
      <c r="HN323">
        <v>104</v>
      </c>
      <c r="HO323" t="str">
        <f>"    p_value_vec_"&amp;HN323&amp;"(s) = p_value_"&amp;HN323&amp;";"</f>
        <v xml:space="preserve">    p_value_vec_104(s) = p_value_104;</v>
      </c>
      <c r="HU323">
        <v>153</v>
      </c>
      <c r="HV323" t="s">
        <v>36</v>
      </c>
    </row>
    <row r="324" spans="71:230" x14ac:dyDescent="0.3">
      <c r="CK324" s="1"/>
      <c r="EA324">
        <v>112</v>
      </c>
      <c r="EB324" s="1" t="str">
        <f>"Y_Ts_"&amp;EA324&amp;" = Y_"&amp;EA324&amp;"(:,T+s);"</f>
        <v>Y_Ts_112 = Y_112(:,T+s);</v>
      </c>
      <c r="HN324">
        <v>104</v>
      </c>
      <c r="HO324" t="str">
        <f>"    lb_vec_"&amp;HN324&amp;"(s) = lb_"&amp;HN324&amp;";"</f>
        <v xml:space="preserve">    lb_vec_104(s) = lb_104;</v>
      </c>
      <c r="HU324">
        <v>153</v>
      </c>
      <c r="HV324" t="s">
        <v>37</v>
      </c>
    </row>
    <row r="325" spans="71:230" x14ac:dyDescent="0.3">
      <c r="CK325" s="1"/>
      <c r="EA325">
        <v>112</v>
      </c>
      <c r="EB325" s="1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HN325">
        <v>104</v>
      </c>
      <c r="HO325" t="str">
        <f>"    ub_vec_"&amp;HN325&amp;"(s) = ub_"&amp;HN324&amp;";"</f>
        <v xml:space="preserve">    ub_vec_104(s) = ub_104;</v>
      </c>
      <c r="HU325">
        <v>153</v>
      </c>
      <c r="HV325" t="str">
        <f>"    spillover_test_"&amp;HU325&amp;"(s) = sp_andrews(Y_pre_"&amp;HU325&amp;",pobreza_"&amp;HU325&amp;"(:,T+s),A_"&amp;HU325&amp;",C,d,alpha_sig);"</f>
        <v xml:space="preserve">    spillover_test_153(s) = sp_andrews(Y_pre_153,pobreza_153(:,T+s),A_153,C,d,alpha_sig);</v>
      </c>
    </row>
    <row r="326" spans="71:230" x14ac:dyDescent="0.3">
      <c r="CK326" s="1"/>
      <c r="EA326">
        <v>112</v>
      </c>
      <c r="EB326" s="1" t="str">
        <f>"alpha_hat_"&amp;EA326&amp;" = A_"&amp;EA326&amp;"*gamma_hat_"&amp;EA326&amp;";"</f>
        <v>alpha_hat_112 = A_112*gamma_hat_112;</v>
      </c>
      <c r="HN326">
        <v>104</v>
      </c>
      <c r="HO326" t="s">
        <v>18</v>
      </c>
      <c r="HU326">
        <v>153</v>
      </c>
      <c r="HV326" t="s">
        <v>18</v>
      </c>
    </row>
    <row r="327" spans="71:230" x14ac:dyDescent="0.3">
      <c r="EA327">
        <v>112</v>
      </c>
      <c r="EB327" s="1" t="str">
        <f>"alpha1_hat_vec_"&amp;EA327&amp;"(s) = alpha_hat_"&amp;EA327&amp;"(1);"</f>
        <v>alpha1_hat_vec_112(s) = alpha_hat_112(1);</v>
      </c>
      <c r="HN327">
        <v>105</v>
      </c>
      <c r="HO327" t="str">
        <f>"p_value_vec_"&amp;HN327&amp;" = zeros(1,S);"</f>
        <v>p_value_vec_105 = zeros(1,S);</v>
      </c>
      <c r="HU327">
        <v>157</v>
      </c>
      <c r="HV327" t="str">
        <f>"spillover_test_"&amp;HU327&amp;" = zeros(1,S);"</f>
        <v>spillover_test_157 = zeros(1,S);</v>
      </c>
    </row>
    <row r="328" spans="71:230" x14ac:dyDescent="0.3">
      <c r="EA328">
        <v>112</v>
      </c>
      <c r="EB328" s="1" t="str">
        <f>"synthetic_control_sp_"&amp;EA328&amp;"(T+s) = Y_"&amp;EA328&amp;"(1,T+s)-alpha1_hat_vec_"&amp;EA328&amp;"(s);"</f>
        <v>synthetic_control_sp_112(T+s) = Y_112(1,T+s)-alpha1_hat_vec_112(s);</v>
      </c>
      <c r="HN328">
        <v>105</v>
      </c>
      <c r="HO328" t="str">
        <f>"lb_vec_"&amp;HN328&amp;" = zeros(1,S);"</f>
        <v>lb_vec_105 = zeros(1,S);</v>
      </c>
      <c r="HU328">
        <v>157</v>
      </c>
      <c r="HV328" t="s">
        <v>35</v>
      </c>
    </row>
    <row r="329" spans="71:230" x14ac:dyDescent="0.3">
      <c r="CK329" s="1"/>
      <c r="EA329">
        <v>112</v>
      </c>
      <c r="EB329" s="3" t="s">
        <v>18</v>
      </c>
      <c r="HN329">
        <v>105</v>
      </c>
      <c r="HO329" t="str">
        <f>"ub_vec_"&amp;HN329&amp;" = zeros(1,S);"</f>
        <v>ub_vec_105 = zeros(1,S);</v>
      </c>
      <c r="HU329">
        <v>157</v>
      </c>
      <c r="HV329" t="s">
        <v>36</v>
      </c>
    </row>
    <row r="330" spans="71:230" x14ac:dyDescent="0.3">
      <c r="CK330" s="1"/>
      <c r="EA330">
        <v>119</v>
      </c>
      <c r="EB330" s="3" t="str">
        <f>"%PROVINCIA "&amp;EA330</f>
        <v>%PROVINCIA 119</v>
      </c>
      <c r="HN330">
        <v>105</v>
      </c>
      <c r="HO330" t="s">
        <v>35</v>
      </c>
      <c r="HU330">
        <v>157</v>
      </c>
      <c r="HV330" t="s">
        <v>37</v>
      </c>
    </row>
    <row r="331" spans="71:230" x14ac:dyDescent="0.3">
      <c r="CK331" s="1"/>
      <c r="EA331">
        <v>119</v>
      </c>
      <c r="EB331" s="3" t="s">
        <v>17</v>
      </c>
      <c r="HN331">
        <v>105</v>
      </c>
      <c r="HO331" t="str">
        <f>"    [p_value_"&amp;HN331&amp; ",lb_"&amp;HN331&amp;",ub_"&amp;HN331&amp;"] = sp_andrews_te(Y_pre_"&amp;HN331&amp;",pobreza_"&amp;HN331&amp;"(:,T+s),A_"&amp;HN331&amp;",C,.05);"</f>
        <v xml:space="preserve">    [p_value_105,lb_105,ub_105] = sp_andrews_te(Y_pre_105,pobreza_105(:,T+s),A_105,C,.05);</v>
      </c>
      <c r="HU331">
        <v>157</v>
      </c>
      <c r="HV331" t="str">
        <f>"    spillover_test_"&amp;HU331&amp;"(s) = sp_andrews(Y_pre_"&amp;HU331&amp;",pobreza_"&amp;HU331&amp;"(:,T+s),A_"&amp;HU331&amp;",C,d,alpha_sig);"</f>
        <v xml:space="preserve">    spillover_test_157(s) = sp_andrews(Y_pre_157,pobreza_157(:,T+s),A_157,C,d,alpha_sig);</v>
      </c>
    </row>
    <row r="332" spans="71:230" x14ac:dyDescent="0.3">
      <c r="EA332">
        <v>119</v>
      </c>
      <c r="EB332" s="1" t="str">
        <f>"Y_Ts_"&amp;EA332&amp;" = Y_"&amp;EA332&amp;"(:,T+s);"</f>
        <v>Y_Ts_119 = Y_119(:,T+s);</v>
      </c>
      <c r="HN332">
        <v>105</v>
      </c>
      <c r="HO332" t="str">
        <f>"    p_value_vec_"&amp;HN332&amp;"(s) = p_value_"&amp;HN332&amp;";"</f>
        <v xml:space="preserve">    p_value_vec_105(s) = p_value_105;</v>
      </c>
      <c r="HU332">
        <v>157</v>
      </c>
      <c r="HV332" t="s">
        <v>18</v>
      </c>
    </row>
    <row r="333" spans="71:230" x14ac:dyDescent="0.3">
      <c r="EA333">
        <v>119</v>
      </c>
      <c r="EB333" s="1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HN333">
        <v>105</v>
      </c>
      <c r="HO333" t="str">
        <f>"    lb_vec_"&amp;HN333&amp;"(s) = lb_"&amp;HN333&amp;";"</f>
        <v xml:space="preserve">    lb_vec_105(s) = lb_105;</v>
      </c>
      <c r="HU333">
        <v>158</v>
      </c>
      <c r="HV333" t="str">
        <f>"spillover_test_"&amp;HU333&amp;" = zeros(1,S);"</f>
        <v>spillover_test_158 = zeros(1,S);</v>
      </c>
    </row>
    <row r="334" spans="71:230" x14ac:dyDescent="0.3">
      <c r="CK334" s="1"/>
      <c r="EA334">
        <v>119</v>
      </c>
      <c r="EB334" s="1" t="str">
        <f>"alpha_hat_"&amp;EA334&amp;" = A_"&amp;EA334&amp;"*gamma_hat_"&amp;EA334&amp;";"</f>
        <v>alpha_hat_119 = A_119*gamma_hat_119;</v>
      </c>
      <c r="HN334">
        <v>105</v>
      </c>
      <c r="HO334" t="str">
        <f>"    ub_vec_"&amp;HN334&amp;"(s) = ub_"&amp;HN333&amp;";"</f>
        <v xml:space="preserve">    ub_vec_105(s) = ub_105;</v>
      </c>
      <c r="HU334">
        <v>158</v>
      </c>
      <c r="HV334" t="s">
        <v>35</v>
      </c>
    </row>
    <row r="335" spans="71:230" x14ac:dyDescent="0.3">
      <c r="CK335" s="1"/>
      <c r="EA335">
        <v>119</v>
      </c>
      <c r="EB335" s="1" t="str">
        <f>"alpha1_hat_vec_"&amp;EA335&amp;"(s) = alpha_hat_"&amp;EA335&amp;"(1);"</f>
        <v>alpha1_hat_vec_119(s) = alpha_hat_119(1);</v>
      </c>
      <c r="HN335">
        <v>105</v>
      </c>
      <c r="HO335" t="s">
        <v>18</v>
      </c>
      <c r="HU335">
        <v>158</v>
      </c>
      <c r="HV335" t="s">
        <v>36</v>
      </c>
    </row>
    <row r="336" spans="71:230" x14ac:dyDescent="0.3">
      <c r="CK336" s="1"/>
      <c r="EA336">
        <v>119</v>
      </c>
      <c r="EB336" s="1" t="str">
        <f>"synthetic_control_sp_"&amp;EA336&amp;"(T+s) = Y_"&amp;EA336&amp;"(1,T+s)-alpha1_hat_vec_"&amp;EA336&amp;"(s);"</f>
        <v>synthetic_control_sp_119(T+s) = Y_119(1,T+s)-alpha1_hat_vec_119(s);</v>
      </c>
      <c r="HN336">
        <v>106</v>
      </c>
      <c r="HO336" t="str">
        <f>"p_value_vec_"&amp;HN336&amp;" = zeros(1,S);"</f>
        <v>p_value_vec_106 = zeros(1,S);</v>
      </c>
      <c r="HU336">
        <v>158</v>
      </c>
      <c r="HV336" t="s">
        <v>37</v>
      </c>
    </row>
    <row r="337" spans="89:230" x14ac:dyDescent="0.3">
      <c r="EA337">
        <v>119</v>
      </c>
      <c r="EB337" s="3" t="s">
        <v>18</v>
      </c>
      <c r="HN337">
        <v>106</v>
      </c>
      <c r="HO337" t="str">
        <f>"lb_vec_"&amp;HN337&amp;" = zeros(1,S);"</f>
        <v>lb_vec_106 = zeros(1,S);</v>
      </c>
      <c r="HU337">
        <v>158</v>
      </c>
      <c r="HV337" t="str">
        <f>"    spillover_test_"&amp;HU337&amp;"(s) = sp_andrews(Y_pre_"&amp;HU337&amp;",pobreza_"&amp;HU337&amp;"(:,T+s),A_"&amp;HU337&amp;",C,d,alpha_sig);"</f>
        <v xml:space="preserve">    spillover_test_158(s) = sp_andrews(Y_pre_158,pobreza_158(:,T+s),A_158,C,d,alpha_sig);</v>
      </c>
    </row>
    <row r="338" spans="89:230" x14ac:dyDescent="0.3">
      <c r="EA338">
        <v>125</v>
      </c>
      <c r="EB338" s="3" t="str">
        <f>"%PROVINCIA "&amp;EA338</f>
        <v>%PROVINCIA 125</v>
      </c>
      <c r="HN338">
        <v>106</v>
      </c>
      <c r="HO338" t="str">
        <f>"ub_vec_"&amp;HN338&amp;" = zeros(1,S);"</f>
        <v>ub_vec_106 = zeros(1,S);</v>
      </c>
      <c r="HU338">
        <v>158</v>
      </c>
      <c r="HV338" t="s">
        <v>18</v>
      </c>
    </row>
    <row r="339" spans="89:230" x14ac:dyDescent="0.3">
      <c r="CK339" s="1"/>
      <c r="EA339">
        <v>125</v>
      </c>
      <c r="EB339" s="3" t="s">
        <v>17</v>
      </c>
      <c r="HN339">
        <v>106</v>
      </c>
      <c r="HO339" t="s">
        <v>35</v>
      </c>
      <c r="HU339">
        <v>159</v>
      </c>
      <c r="HV339" t="str">
        <f>"spillover_test_"&amp;HU339&amp;" = zeros(1,S);"</f>
        <v>spillover_test_159 = zeros(1,S);</v>
      </c>
    </row>
    <row r="340" spans="89:230" x14ac:dyDescent="0.3">
      <c r="CK340" s="1"/>
      <c r="EA340">
        <v>125</v>
      </c>
      <c r="EB340" s="1" t="str">
        <f>"Y_Ts_"&amp;EA340&amp;" = Y_"&amp;EA340&amp;"(:,T+s);"</f>
        <v>Y_Ts_125 = Y_125(:,T+s);</v>
      </c>
      <c r="HN340">
        <v>106</v>
      </c>
      <c r="HO340" t="str">
        <f>"    [p_value_"&amp;HN340&amp; ",lb_"&amp;HN340&amp;",ub_"&amp;HN340&amp;"] = sp_andrews_te(Y_pre_"&amp;HN340&amp;",pobreza_"&amp;HN340&amp;"(:,T+s),A_"&amp;HN340&amp;",C,.05);"</f>
        <v xml:space="preserve">    [p_value_106,lb_106,ub_106] = sp_andrews_te(Y_pre_106,pobreza_106(:,T+s),A_106,C,.05);</v>
      </c>
      <c r="HU340">
        <v>159</v>
      </c>
      <c r="HV340" t="s">
        <v>35</v>
      </c>
    </row>
    <row r="341" spans="89:230" x14ac:dyDescent="0.3">
      <c r="CK341" s="1"/>
      <c r="EA341">
        <v>125</v>
      </c>
      <c r="EB341" s="1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HN341">
        <v>106</v>
      </c>
      <c r="HO341" t="str">
        <f>"    p_value_vec_"&amp;HN341&amp;"(s) = p_value_"&amp;HN341&amp;";"</f>
        <v xml:space="preserve">    p_value_vec_106(s) = p_value_106;</v>
      </c>
      <c r="HU341">
        <v>159</v>
      </c>
      <c r="HV341" t="s">
        <v>36</v>
      </c>
    </row>
    <row r="342" spans="89:230" x14ac:dyDescent="0.3">
      <c r="EA342">
        <v>125</v>
      </c>
      <c r="EB342" s="1" t="str">
        <f>"alpha_hat_"&amp;EA342&amp;" = A_"&amp;EA342&amp;"*gamma_hat_"&amp;EA342&amp;";"</f>
        <v>alpha_hat_125 = A_125*gamma_hat_125;</v>
      </c>
      <c r="HN342">
        <v>106</v>
      </c>
      <c r="HO342" t="str">
        <f>"    lb_vec_"&amp;HN342&amp;"(s) = lb_"&amp;HN342&amp;";"</f>
        <v xml:space="preserve">    lb_vec_106(s) = lb_106;</v>
      </c>
      <c r="HU342">
        <v>159</v>
      </c>
      <c r="HV342" t="s">
        <v>37</v>
      </c>
    </row>
    <row r="343" spans="89:230" x14ac:dyDescent="0.3">
      <c r="EA343">
        <v>125</v>
      </c>
      <c r="EB343" s="1" t="str">
        <f>"alpha1_hat_vec_"&amp;EA343&amp;"(s) = alpha_hat_"&amp;EA343&amp;"(1);"</f>
        <v>alpha1_hat_vec_125(s) = alpha_hat_125(1);</v>
      </c>
      <c r="HN343">
        <v>106</v>
      </c>
      <c r="HO343" t="str">
        <f>"    ub_vec_"&amp;HN343&amp;"(s) = ub_"&amp;HN342&amp;";"</f>
        <v xml:space="preserve">    ub_vec_106(s) = ub_106;</v>
      </c>
      <c r="HU343">
        <v>159</v>
      </c>
      <c r="HV343" t="str">
        <f>"    spillover_test_"&amp;HU343&amp;"(s) = sp_andrews(Y_pre_"&amp;HU343&amp;",pobreza_"&amp;HU343&amp;"(:,T+s),A_"&amp;HU343&amp;",C,d,alpha_sig);"</f>
        <v xml:space="preserve">    spillover_test_159(s) = sp_andrews(Y_pre_159,pobreza_159(:,T+s),A_159,C,d,alpha_sig);</v>
      </c>
    </row>
    <row r="344" spans="89:230" x14ac:dyDescent="0.3">
      <c r="CK344" s="1"/>
      <c r="EA344">
        <v>125</v>
      </c>
      <c r="EB344" s="1" t="str">
        <f>"synthetic_control_sp_"&amp;EA344&amp;"(T+s) = Y_"&amp;EA344&amp;"(1,T+s)-alpha1_hat_vec_"&amp;EA344&amp;"(s);"</f>
        <v>synthetic_control_sp_125(T+s) = Y_125(1,T+s)-alpha1_hat_vec_125(s);</v>
      </c>
      <c r="HN344">
        <v>106</v>
      </c>
      <c r="HO344" t="s">
        <v>18</v>
      </c>
      <c r="HU344">
        <v>159</v>
      </c>
      <c r="HV344" t="s">
        <v>18</v>
      </c>
    </row>
    <row r="345" spans="89:230" x14ac:dyDescent="0.3">
      <c r="CK345" s="1"/>
      <c r="EA345">
        <v>125</v>
      </c>
      <c r="EB345" s="3" t="s">
        <v>18</v>
      </c>
      <c r="HN345">
        <v>107</v>
      </c>
      <c r="HO345" t="str">
        <f>"p_value_vec_"&amp;HN345&amp;" = zeros(1,S);"</f>
        <v>p_value_vec_107 = zeros(1,S);</v>
      </c>
      <c r="HU345">
        <v>162</v>
      </c>
      <c r="HV345" t="str">
        <f>"spillover_test_"&amp;HU345&amp;" = zeros(1,S);"</f>
        <v>spillover_test_162 = zeros(1,S);</v>
      </c>
    </row>
    <row r="346" spans="89:230" x14ac:dyDescent="0.3">
      <c r="CK346" s="1"/>
      <c r="EA346">
        <v>129</v>
      </c>
      <c r="EB346" s="3" t="str">
        <f>"%PROVINCIA "&amp;EA346</f>
        <v>%PROVINCIA 129</v>
      </c>
      <c r="HN346">
        <v>107</v>
      </c>
      <c r="HO346" t="str">
        <f>"lb_vec_"&amp;HN346&amp;" = zeros(1,S);"</f>
        <v>lb_vec_107 = zeros(1,S);</v>
      </c>
      <c r="HU346">
        <v>162</v>
      </c>
      <c r="HV346" t="s">
        <v>35</v>
      </c>
    </row>
    <row r="347" spans="89:230" x14ac:dyDescent="0.3">
      <c r="EA347">
        <v>129</v>
      </c>
      <c r="EB347" s="3" t="s">
        <v>17</v>
      </c>
      <c r="HN347">
        <v>107</v>
      </c>
      <c r="HO347" t="str">
        <f>"ub_vec_"&amp;HN347&amp;" = zeros(1,S);"</f>
        <v>ub_vec_107 = zeros(1,S);</v>
      </c>
      <c r="HU347">
        <v>162</v>
      </c>
      <c r="HV347" t="s">
        <v>36</v>
      </c>
    </row>
    <row r="348" spans="89:230" x14ac:dyDescent="0.3">
      <c r="EA348">
        <v>129</v>
      </c>
      <c r="EB348" s="1" t="str">
        <f>"Y_Ts_"&amp;EA348&amp;" = Y_"&amp;EA348&amp;"(:,T+s);"</f>
        <v>Y_Ts_129 = Y_129(:,T+s);</v>
      </c>
      <c r="HN348">
        <v>107</v>
      </c>
      <c r="HO348" t="s">
        <v>35</v>
      </c>
      <c r="HU348">
        <v>162</v>
      </c>
      <c r="HV348" t="s">
        <v>37</v>
      </c>
    </row>
    <row r="349" spans="89:230" x14ac:dyDescent="0.3">
      <c r="CK349" s="1"/>
      <c r="EA349">
        <v>129</v>
      </c>
      <c r="EB349" s="1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HN349">
        <v>107</v>
      </c>
      <c r="HO349" t="str">
        <f>"    [p_value_"&amp;HN349&amp; ",lb_"&amp;HN349&amp;",ub_"&amp;HN349&amp;"] = sp_andrews_te(Y_pre_"&amp;HN349&amp;",pobreza_"&amp;HN349&amp;"(:,T+s),A_"&amp;HN349&amp;",C,.05);"</f>
        <v xml:space="preserve">    [p_value_107,lb_107,ub_107] = sp_andrews_te(Y_pre_107,pobreza_107(:,T+s),A_107,C,.05);</v>
      </c>
      <c r="HU349">
        <v>162</v>
      </c>
      <c r="HV349" t="str">
        <f>"    spillover_test_"&amp;HU349&amp;"(s) = sp_andrews(Y_pre_"&amp;HU349&amp;",pobreza_"&amp;HU349&amp;"(:,T+s),A_"&amp;HU349&amp;",C,d,alpha_sig);"</f>
        <v xml:space="preserve">    spillover_test_162(s) = sp_andrews(Y_pre_162,pobreza_162(:,T+s),A_162,C,d,alpha_sig);</v>
      </c>
    </row>
    <row r="350" spans="89:230" x14ac:dyDescent="0.3">
      <c r="CK350" s="1"/>
      <c r="EA350">
        <v>129</v>
      </c>
      <c r="EB350" s="1" t="str">
        <f>"alpha_hat_"&amp;EA350&amp;" = A_"&amp;EA350&amp;"*gamma_hat_"&amp;EA350&amp;";"</f>
        <v>alpha_hat_129 = A_129*gamma_hat_129;</v>
      </c>
      <c r="HN350">
        <v>107</v>
      </c>
      <c r="HO350" t="str">
        <f>"    p_value_vec_"&amp;HN350&amp;"(s) = p_value_"&amp;HN350&amp;";"</f>
        <v xml:space="preserve">    p_value_vec_107(s) = p_value_107;</v>
      </c>
      <c r="HU350">
        <v>162</v>
      </c>
      <c r="HV350" t="s">
        <v>18</v>
      </c>
    </row>
    <row r="351" spans="89:230" x14ac:dyDescent="0.3">
      <c r="CK351" s="1"/>
      <c r="EA351">
        <v>129</v>
      </c>
      <c r="EB351" s="1" t="str">
        <f>"alpha1_hat_vec_"&amp;EA351&amp;"(s) = alpha_hat_"&amp;EA351&amp;"(1);"</f>
        <v>alpha1_hat_vec_129(s) = alpha_hat_129(1);</v>
      </c>
      <c r="HN351">
        <v>107</v>
      </c>
      <c r="HO351" t="str">
        <f>"    lb_vec_"&amp;HN351&amp;"(s) = lb_"&amp;HN351&amp;";"</f>
        <v xml:space="preserve">    lb_vec_107(s) = lb_107;</v>
      </c>
      <c r="HU351">
        <v>169</v>
      </c>
      <c r="HV351" t="str">
        <f>"spillover_test_"&amp;HU351&amp;" = zeros(1,S);"</f>
        <v>spillover_test_169 = zeros(1,S);</v>
      </c>
    </row>
    <row r="352" spans="89:230" x14ac:dyDescent="0.3">
      <c r="EA352">
        <v>129</v>
      </c>
      <c r="EB352" s="1" t="str">
        <f>"synthetic_control_sp_"&amp;EA352&amp;"(T+s) = Y_"&amp;EA352&amp;"(1,T+s)-alpha1_hat_vec_"&amp;EA352&amp;"(s);"</f>
        <v>synthetic_control_sp_129(T+s) = Y_129(1,T+s)-alpha1_hat_vec_129(s);</v>
      </c>
      <c r="HN352">
        <v>107</v>
      </c>
      <c r="HO352" t="str">
        <f>"    ub_vec_"&amp;HN352&amp;"(s) = ub_"&amp;HN351&amp;";"</f>
        <v xml:space="preserve">    ub_vec_107(s) = ub_107;</v>
      </c>
      <c r="HU352">
        <v>169</v>
      </c>
      <c r="HV352" t="s">
        <v>35</v>
      </c>
    </row>
    <row r="353" spans="89:230" x14ac:dyDescent="0.3">
      <c r="EA353">
        <v>129</v>
      </c>
      <c r="EB353" s="3" t="s">
        <v>18</v>
      </c>
      <c r="HN353">
        <v>107</v>
      </c>
      <c r="HO353" t="s">
        <v>18</v>
      </c>
      <c r="HU353">
        <v>169</v>
      </c>
      <c r="HV353" t="s">
        <v>36</v>
      </c>
    </row>
    <row r="354" spans="89:230" x14ac:dyDescent="0.3">
      <c r="CK354" s="1"/>
      <c r="EA354">
        <v>130</v>
      </c>
      <c r="EB354" s="3" t="str">
        <f>"%PROVINCIA "&amp;EA354</f>
        <v>%PROVINCIA 130</v>
      </c>
      <c r="HN354">
        <v>108</v>
      </c>
      <c r="HO354" t="str">
        <f>"p_value_vec_"&amp;HN354&amp;" = zeros(1,S);"</f>
        <v>p_value_vec_108 = zeros(1,S);</v>
      </c>
      <c r="HU354">
        <v>169</v>
      </c>
      <c r="HV354" t="s">
        <v>37</v>
      </c>
    </row>
    <row r="355" spans="89:230" x14ac:dyDescent="0.3">
      <c r="CK355" s="1"/>
      <c r="EA355">
        <v>130</v>
      </c>
      <c r="EB355" s="3" t="s">
        <v>17</v>
      </c>
      <c r="HN355">
        <v>108</v>
      </c>
      <c r="HO355" t="str">
        <f>"lb_vec_"&amp;HN355&amp;" = zeros(1,S);"</f>
        <v>lb_vec_108 = zeros(1,S);</v>
      </c>
      <c r="HU355">
        <v>169</v>
      </c>
      <c r="HV355" t="str">
        <f>"    spillover_test_"&amp;HU355&amp;"(s) = sp_andrews(Y_pre_"&amp;HU355&amp;",pobreza_"&amp;HU355&amp;"(:,T+s),A_"&amp;HU355&amp;",C,d,alpha_sig);"</f>
        <v xml:space="preserve">    spillover_test_169(s) = sp_andrews(Y_pre_169,pobreza_169(:,T+s),A_169,C,d,alpha_sig);</v>
      </c>
    </row>
    <row r="356" spans="89:230" x14ac:dyDescent="0.3">
      <c r="CK356" s="1"/>
      <c r="EA356">
        <v>130</v>
      </c>
      <c r="EB356" s="1" t="str">
        <f>"Y_Ts_"&amp;EA356&amp;" = Y_"&amp;EA356&amp;"(:,T+s);"</f>
        <v>Y_Ts_130 = Y_130(:,T+s);</v>
      </c>
      <c r="HN356">
        <v>108</v>
      </c>
      <c r="HO356" t="str">
        <f>"ub_vec_"&amp;HN356&amp;" = zeros(1,S);"</f>
        <v>ub_vec_108 = zeros(1,S);</v>
      </c>
      <c r="HU356">
        <v>169</v>
      </c>
      <c r="HV356" t="s">
        <v>18</v>
      </c>
    </row>
    <row r="357" spans="89:230" x14ac:dyDescent="0.3">
      <c r="EA357">
        <v>130</v>
      </c>
      <c r="EB357" s="1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HN357">
        <v>108</v>
      </c>
      <c r="HO357" t="s">
        <v>35</v>
      </c>
    </row>
    <row r="358" spans="89:230" x14ac:dyDescent="0.3">
      <c r="EA358">
        <v>130</v>
      </c>
      <c r="EB358" s="1" t="str">
        <f>"alpha_hat_"&amp;EA358&amp;" = A_"&amp;EA358&amp;"*gamma_hat_"&amp;EA358&amp;";"</f>
        <v>alpha_hat_130 = A_130*gamma_hat_130;</v>
      </c>
      <c r="HN358">
        <v>108</v>
      </c>
      <c r="HO358" t="str">
        <f>"    [p_value_"&amp;HN358&amp; ",lb_"&amp;HN358&amp;",ub_"&amp;HN358&amp;"] = sp_andrews_te(Y_pre_"&amp;HN358&amp;",pobreza_"&amp;HN358&amp;"(:,T+s),A_"&amp;HN358&amp;",C,.05);"</f>
        <v xml:space="preserve">    [p_value_108,lb_108,ub_108] = sp_andrews_te(Y_pre_108,pobreza_108(:,T+s),A_108,C,.05);</v>
      </c>
    </row>
    <row r="359" spans="89:230" x14ac:dyDescent="0.3">
      <c r="CK359" s="1"/>
      <c r="EA359">
        <v>130</v>
      </c>
      <c r="EB359" s="1" t="str">
        <f>"alpha1_hat_vec_"&amp;EA359&amp;"(s) = alpha_hat_"&amp;EA359&amp;"(1);"</f>
        <v>alpha1_hat_vec_130(s) = alpha_hat_130(1);</v>
      </c>
      <c r="HN359">
        <v>108</v>
      </c>
      <c r="HO359" t="str">
        <f>"    p_value_vec_"&amp;HN359&amp;"(s) = p_value_"&amp;HN359&amp;";"</f>
        <v xml:space="preserve">    p_value_vec_108(s) = p_value_108;</v>
      </c>
    </row>
    <row r="360" spans="89:230" x14ac:dyDescent="0.3">
      <c r="CK360" s="1"/>
      <c r="EA360">
        <v>130</v>
      </c>
      <c r="EB360" s="1" t="str">
        <f>"synthetic_control_sp_"&amp;EA360&amp;"(T+s) = Y_"&amp;EA360&amp;"(1,T+s)-alpha1_hat_vec_"&amp;EA360&amp;"(s);"</f>
        <v>synthetic_control_sp_130(T+s) = Y_130(1,T+s)-alpha1_hat_vec_130(s);</v>
      </c>
      <c r="HN360">
        <v>108</v>
      </c>
      <c r="HO360" t="str">
        <f>"    lb_vec_"&amp;HN360&amp;"(s) = lb_"&amp;HN360&amp;";"</f>
        <v xml:space="preserve">    lb_vec_108(s) = lb_108;</v>
      </c>
    </row>
    <row r="361" spans="89:230" x14ac:dyDescent="0.3">
      <c r="CK361" s="1"/>
      <c r="EA361">
        <v>130</v>
      </c>
      <c r="EB361" s="3" t="s">
        <v>18</v>
      </c>
      <c r="HN361">
        <v>108</v>
      </c>
      <c r="HO361" t="str">
        <f>"    ub_vec_"&amp;HN361&amp;"(s) = ub_"&amp;HN360&amp;";"</f>
        <v xml:space="preserve">    ub_vec_108(s) = ub_108;</v>
      </c>
    </row>
    <row r="362" spans="89:230" x14ac:dyDescent="0.3">
      <c r="EA362">
        <v>133</v>
      </c>
      <c r="EB362" s="3" t="str">
        <f>"%PROVINCIA "&amp;EA362</f>
        <v>%PROVINCIA 133</v>
      </c>
      <c r="HN362">
        <v>108</v>
      </c>
      <c r="HO362" t="s">
        <v>18</v>
      </c>
    </row>
    <row r="363" spans="89:230" x14ac:dyDescent="0.3">
      <c r="EA363">
        <v>133</v>
      </c>
      <c r="EB363" s="3" t="s">
        <v>17</v>
      </c>
      <c r="HN363">
        <v>112</v>
      </c>
      <c r="HO363" t="str">
        <f>"p_value_vec_"&amp;HN363&amp;" = zeros(1,S);"</f>
        <v>p_value_vec_112 = zeros(1,S);</v>
      </c>
    </row>
    <row r="364" spans="89:230" x14ac:dyDescent="0.3">
      <c r="EA364">
        <v>133</v>
      </c>
      <c r="EB364" s="1" t="str">
        <f>"Y_Ts_"&amp;EA364&amp;" = Y_"&amp;EA364&amp;"(:,T+s);"</f>
        <v>Y_Ts_133 = Y_133(:,T+s);</v>
      </c>
      <c r="HN364">
        <v>112</v>
      </c>
      <c r="HO364" t="str">
        <f>"lb_vec_"&amp;HN364&amp;" = zeros(1,S);"</f>
        <v>lb_vec_112 = zeros(1,S);</v>
      </c>
    </row>
    <row r="365" spans="89:230" x14ac:dyDescent="0.3">
      <c r="EA365">
        <v>133</v>
      </c>
      <c r="EB365" s="1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HN365">
        <v>112</v>
      </c>
      <c r="HO365" t="str">
        <f>"ub_vec_"&amp;HN365&amp;" = zeros(1,S);"</f>
        <v>ub_vec_112 = zeros(1,S);</v>
      </c>
    </row>
    <row r="366" spans="89:230" x14ac:dyDescent="0.3">
      <c r="EA366">
        <v>133</v>
      </c>
      <c r="EB366" s="1" t="str">
        <f>"alpha_hat_"&amp;EA366&amp;" = A_"&amp;EA366&amp;"*gamma_hat_"&amp;EA366&amp;";"</f>
        <v>alpha_hat_133 = A_133*gamma_hat_133;</v>
      </c>
      <c r="HN366">
        <v>112</v>
      </c>
      <c r="HO366" t="s">
        <v>35</v>
      </c>
    </row>
    <row r="367" spans="89:230" x14ac:dyDescent="0.3">
      <c r="EA367">
        <v>133</v>
      </c>
      <c r="EB367" s="1" t="str">
        <f>"alpha1_hat_vec_"&amp;EA367&amp;"(s) = alpha_hat_"&amp;EA367&amp;"(1);"</f>
        <v>alpha1_hat_vec_133(s) = alpha_hat_133(1);</v>
      </c>
      <c r="HN367">
        <v>112</v>
      </c>
      <c r="HO367" t="str">
        <f>"    [p_value_"&amp;HN367&amp; ",lb_"&amp;HN367&amp;",ub_"&amp;HN367&amp;"] = sp_andrews_te(Y_pre_"&amp;HN367&amp;",pobreza_"&amp;HN367&amp;"(:,T+s),A_"&amp;HN367&amp;",C,.05);"</f>
        <v xml:space="preserve">    [p_value_112,lb_112,ub_112] = sp_andrews_te(Y_pre_112,pobreza_112(:,T+s),A_112,C,.05);</v>
      </c>
    </row>
    <row r="368" spans="89:230" x14ac:dyDescent="0.3">
      <c r="EA368">
        <v>133</v>
      </c>
      <c r="EB368" s="1" t="str">
        <f>"synthetic_control_sp_"&amp;EA368&amp;"(T+s) = Y_"&amp;EA368&amp;"(1,T+s)-alpha1_hat_vec_"&amp;EA368&amp;"(s);"</f>
        <v>synthetic_control_sp_133(T+s) = Y_133(1,T+s)-alpha1_hat_vec_133(s);</v>
      </c>
      <c r="HN368">
        <v>112</v>
      </c>
      <c r="HO368" t="str">
        <f>"    p_value_vec_"&amp;HN368&amp;"(s) = p_value_"&amp;HN368&amp;";"</f>
        <v xml:space="preserve">    p_value_vec_112(s) = p_value_112;</v>
      </c>
    </row>
    <row r="369" spans="131:223" x14ac:dyDescent="0.3">
      <c r="EA369">
        <v>133</v>
      </c>
      <c r="EB369" s="3" t="s">
        <v>18</v>
      </c>
      <c r="HN369">
        <v>112</v>
      </c>
      <c r="HO369" t="str">
        <f>"    lb_vec_"&amp;HN369&amp;"(s) = lb_"&amp;HN369&amp;";"</f>
        <v xml:space="preserve">    lb_vec_112(s) = lb_112;</v>
      </c>
    </row>
    <row r="370" spans="131:223" x14ac:dyDescent="0.3">
      <c r="EA370">
        <v>139</v>
      </c>
      <c r="EB370" s="3" t="str">
        <f>"%PROVINCIA "&amp;EA370</f>
        <v>%PROVINCIA 139</v>
      </c>
      <c r="HN370">
        <v>112</v>
      </c>
      <c r="HO370" t="str">
        <f>"    ub_vec_"&amp;HN370&amp;"(s) = ub_"&amp;HN369&amp;";"</f>
        <v xml:space="preserve">    ub_vec_112(s) = ub_112;</v>
      </c>
    </row>
    <row r="371" spans="131:223" x14ac:dyDescent="0.3">
      <c r="EA371">
        <v>139</v>
      </c>
      <c r="EB371" s="3" t="s">
        <v>17</v>
      </c>
      <c r="HN371">
        <v>112</v>
      </c>
      <c r="HO371" t="s">
        <v>18</v>
      </c>
    </row>
    <row r="372" spans="131:223" x14ac:dyDescent="0.3">
      <c r="EA372">
        <v>139</v>
      </c>
      <c r="EB372" s="1" t="str">
        <f>"Y_Ts_"&amp;EA372&amp;" = Y_"&amp;EA372&amp;"(:,T+s);"</f>
        <v>Y_Ts_139 = Y_139(:,T+s);</v>
      </c>
      <c r="HN372">
        <v>119</v>
      </c>
      <c r="HO372" t="str">
        <f>"p_value_vec_"&amp;HN372&amp;" = zeros(1,S);"</f>
        <v>p_value_vec_119 = zeros(1,S);</v>
      </c>
    </row>
    <row r="373" spans="131:223" x14ac:dyDescent="0.3">
      <c r="EA373">
        <v>139</v>
      </c>
      <c r="EB373" s="1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HN373">
        <v>119</v>
      </c>
      <c r="HO373" t="str">
        <f>"lb_vec_"&amp;HN373&amp;" = zeros(1,S);"</f>
        <v>lb_vec_119 = zeros(1,S);</v>
      </c>
    </row>
    <row r="374" spans="131:223" x14ac:dyDescent="0.3">
      <c r="EA374">
        <v>139</v>
      </c>
      <c r="EB374" s="1" t="str">
        <f>"alpha_hat_"&amp;EA374&amp;" = A_"&amp;EA374&amp;"*gamma_hat_"&amp;EA374&amp;";"</f>
        <v>alpha_hat_139 = A_139*gamma_hat_139;</v>
      </c>
      <c r="HN374">
        <v>119</v>
      </c>
      <c r="HO374" t="str">
        <f>"ub_vec_"&amp;HN374&amp;" = zeros(1,S);"</f>
        <v>ub_vec_119 = zeros(1,S);</v>
      </c>
    </row>
    <row r="375" spans="131:223" x14ac:dyDescent="0.3">
      <c r="EA375">
        <v>139</v>
      </c>
      <c r="EB375" s="1" t="str">
        <f>"alpha1_hat_vec_"&amp;EA375&amp;"(s) = alpha_hat_"&amp;EA375&amp;"(1);"</f>
        <v>alpha1_hat_vec_139(s) = alpha_hat_139(1);</v>
      </c>
      <c r="HN375">
        <v>119</v>
      </c>
      <c r="HO375" t="s">
        <v>35</v>
      </c>
    </row>
    <row r="376" spans="131:223" x14ac:dyDescent="0.3">
      <c r="EA376">
        <v>139</v>
      </c>
      <c r="EB376" s="1" t="str">
        <f>"synthetic_control_sp_"&amp;EA376&amp;"(T+s) = Y_"&amp;EA376&amp;"(1,T+s)-alpha1_hat_vec_"&amp;EA376&amp;"(s);"</f>
        <v>synthetic_control_sp_139(T+s) = Y_139(1,T+s)-alpha1_hat_vec_139(s);</v>
      </c>
      <c r="HN376">
        <v>119</v>
      </c>
      <c r="HO376" t="str">
        <f>"    [p_value_"&amp;HN376&amp; ",lb_"&amp;HN376&amp;",ub_"&amp;HN376&amp;"] = sp_andrews_te(Y_pre_"&amp;HN376&amp;",pobreza_"&amp;HN376&amp;"(:,T+s),A_"&amp;HN376&amp;",C,.05);"</f>
        <v xml:space="preserve">    [p_value_119,lb_119,ub_119] = sp_andrews_te(Y_pre_119,pobreza_119(:,T+s),A_119,C,.05);</v>
      </c>
    </row>
    <row r="377" spans="131:223" x14ac:dyDescent="0.3">
      <c r="EA377">
        <v>139</v>
      </c>
      <c r="EB377" s="3" t="s">
        <v>18</v>
      </c>
      <c r="HN377">
        <v>119</v>
      </c>
      <c r="HO377" t="str">
        <f>"    p_value_vec_"&amp;HN377&amp;"(s) = p_value_"&amp;HN377&amp;";"</f>
        <v xml:space="preserve">    p_value_vec_119(s) = p_value_119;</v>
      </c>
    </row>
    <row r="378" spans="131:223" x14ac:dyDescent="0.3">
      <c r="EA378">
        <v>140</v>
      </c>
      <c r="EB378" s="3" t="str">
        <f>"%PROVINCIA "&amp;EA378</f>
        <v>%PROVINCIA 140</v>
      </c>
      <c r="HN378">
        <v>119</v>
      </c>
      <c r="HO378" t="str">
        <f>"    lb_vec_"&amp;HN378&amp;"(s) = lb_"&amp;HN378&amp;";"</f>
        <v xml:space="preserve">    lb_vec_119(s) = lb_119;</v>
      </c>
    </row>
    <row r="379" spans="131:223" x14ac:dyDescent="0.3">
      <c r="EA379">
        <v>140</v>
      </c>
      <c r="EB379" s="3" t="s">
        <v>17</v>
      </c>
      <c r="HN379">
        <v>119</v>
      </c>
      <c r="HO379" t="str">
        <f>"    ub_vec_"&amp;HN379&amp;"(s) = ub_"&amp;HN378&amp;";"</f>
        <v xml:space="preserve">    ub_vec_119(s) = ub_119;</v>
      </c>
    </row>
    <row r="380" spans="131:223" x14ac:dyDescent="0.3">
      <c r="EA380">
        <v>140</v>
      </c>
      <c r="EB380" s="1" t="str">
        <f>"Y_Ts_"&amp;EA380&amp;" = Y_"&amp;EA380&amp;"(:,T+s);"</f>
        <v>Y_Ts_140 = Y_140(:,T+s);</v>
      </c>
      <c r="HN380">
        <v>119</v>
      </c>
      <c r="HO380" t="s">
        <v>18</v>
      </c>
    </row>
    <row r="381" spans="131:223" x14ac:dyDescent="0.3">
      <c r="EA381">
        <v>140</v>
      </c>
      <c r="EB381" s="1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HN381">
        <v>125</v>
      </c>
      <c r="HO381" t="str">
        <f>"p_value_vec_"&amp;HN381&amp;" = zeros(1,S);"</f>
        <v>p_value_vec_125 = zeros(1,S);</v>
      </c>
    </row>
    <row r="382" spans="131:223" x14ac:dyDescent="0.3">
      <c r="EA382">
        <v>140</v>
      </c>
      <c r="EB382" s="1" t="str">
        <f>"alpha_hat_"&amp;EA382&amp;" = A_"&amp;EA382&amp;"*gamma_hat_"&amp;EA382&amp;";"</f>
        <v>alpha_hat_140 = A_140*gamma_hat_140;</v>
      </c>
      <c r="HN382">
        <v>125</v>
      </c>
      <c r="HO382" t="str">
        <f>"lb_vec_"&amp;HN382&amp;" = zeros(1,S);"</f>
        <v>lb_vec_125 = zeros(1,S);</v>
      </c>
    </row>
    <row r="383" spans="131:223" x14ac:dyDescent="0.3">
      <c r="EA383">
        <v>140</v>
      </c>
      <c r="EB383" s="1" t="str">
        <f>"alpha1_hat_vec_"&amp;EA383&amp;"(s) = alpha_hat_"&amp;EA383&amp;"(1);"</f>
        <v>alpha1_hat_vec_140(s) = alpha_hat_140(1);</v>
      </c>
      <c r="HN383">
        <v>125</v>
      </c>
      <c r="HO383" t="str">
        <f>"ub_vec_"&amp;HN383&amp;" = zeros(1,S);"</f>
        <v>ub_vec_125 = zeros(1,S);</v>
      </c>
    </row>
    <row r="384" spans="131:223" x14ac:dyDescent="0.3">
      <c r="EA384">
        <v>140</v>
      </c>
      <c r="EB384" s="1" t="str">
        <f>"synthetic_control_sp_"&amp;EA384&amp;"(T+s) = Y_"&amp;EA384&amp;"(1,T+s)-alpha1_hat_vec_"&amp;EA384&amp;"(s);"</f>
        <v>synthetic_control_sp_140(T+s) = Y_140(1,T+s)-alpha1_hat_vec_140(s);</v>
      </c>
      <c r="HN384">
        <v>125</v>
      </c>
      <c r="HO384" t="s">
        <v>35</v>
      </c>
    </row>
    <row r="385" spans="131:223" x14ac:dyDescent="0.3">
      <c r="EA385">
        <v>140</v>
      </c>
      <c r="EB385" s="3" t="s">
        <v>18</v>
      </c>
      <c r="HN385">
        <v>125</v>
      </c>
      <c r="HO385" t="str">
        <f>"    [p_value_"&amp;HN385&amp; ",lb_"&amp;HN385&amp;",ub_"&amp;HN385&amp;"] = sp_andrews_te(Y_pre_"&amp;HN385&amp;",pobreza_"&amp;HN385&amp;"(:,T+s),A_"&amp;HN385&amp;",C,.05);"</f>
        <v xml:space="preserve">    [p_value_125,lb_125,ub_125] = sp_andrews_te(Y_pre_125,pobreza_125(:,T+s),A_125,C,.05);</v>
      </c>
    </row>
    <row r="386" spans="131:223" x14ac:dyDescent="0.3">
      <c r="EA386">
        <v>141</v>
      </c>
      <c r="EB386" s="3" t="str">
        <f>"%PROVINCIA "&amp;EA386</f>
        <v>%PROVINCIA 141</v>
      </c>
      <c r="HN386">
        <v>125</v>
      </c>
      <c r="HO386" t="str">
        <f>"    p_value_vec_"&amp;HN386&amp;"(s) = p_value_"&amp;HN386&amp;";"</f>
        <v xml:space="preserve">    p_value_vec_125(s) = p_value_125;</v>
      </c>
    </row>
    <row r="387" spans="131:223" x14ac:dyDescent="0.3">
      <c r="EA387">
        <v>141</v>
      </c>
      <c r="EB387" s="3" t="s">
        <v>17</v>
      </c>
      <c r="HN387">
        <v>125</v>
      </c>
      <c r="HO387" t="str">
        <f>"    lb_vec_"&amp;HN387&amp;"(s) = lb_"&amp;HN387&amp;";"</f>
        <v xml:space="preserve">    lb_vec_125(s) = lb_125;</v>
      </c>
    </row>
    <row r="388" spans="131:223" x14ac:dyDescent="0.3">
      <c r="EA388">
        <v>141</v>
      </c>
      <c r="EB388" s="1" t="str">
        <f>"Y_Ts_"&amp;EA388&amp;" = Y_"&amp;EA388&amp;"(:,T+s);"</f>
        <v>Y_Ts_141 = Y_141(:,T+s);</v>
      </c>
      <c r="HN388">
        <v>125</v>
      </c>
      <c r="HO388" t="str">
        <f>"    ub_vec_"&amp;HN388&amp;"(s) = ub_"&amp;HN387&amp;";"</f>
        <v xml:space="preserve">    ub_vec_125(s) = ub_125;</v>
      </c>
    </row>
    <row r="389" spans="131:223" x14ac:dyDescent="0.3">
      <c r="EA389">
        <v>141</v>
      </c>
      <c r="EB389" s="1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HN389">
        <v>125</v>
      </c>
      <c r="HO389" t="s">
        <v>18</v>
      </c>
    </row>
    <row r="390" spans="131:223" x14ac:dyDescent="0.3">
      <c r="EA390">
        <v>141</v>
      </c>
      <c r="EB390" s="1" t="str">
        <f>"alpha_hat_"&amp;EA390&amp;" = A_"&amp;EA390&amp;"*gamma_hat_"&amp;EA390&amp;";"</f>
        <v>alpha_hat_141 = A_141*gamma_hat_141;</v>
      </c>
      <c r="HN390">
        <v>129</v>
      </c>
      <c r="HO390" t="str">
        <f>"p_value_vec_"&amp;HN390&amp;" = zeros(1,S);"</f>
        <v>p_value_vec_129 = zeros(1,S);</v>
      </c>
    </row>
    <row r="391" spans="131:223" x14ac:dyDescent="0.3">
      <c r="EA391">
        <v>141</v>
      </c>
      <c r="EB391" s="1" t="str">
        <f>"alpha1_hat_vec_"&amp;EA391&amp;"(s) = alpha_hat_"&amp;EA391&amp;"(1);"</f>
        <v>alpha1_hat_vec_141(s) = alpha_hat_141(1);</v>
      </c>
      <c r="HN391">
        <v>129</v>
      </c>
      <c r="HO391" t="str">
        <f>"lb_vec_"&amp;HN391&amp;" = zeros(1,S);"</f>
        <v>lb_vec_129 = zeros(1,S);</v>
      </c>
    </row>
    <row r="392" spans="131:223" x14ac:dyDescent="0.3">
      <c r="EA392">
        <v>141</v>
      </c>
      <c r="EB392" s="1" t="str">
        <f>"synthetic_control_sp_"&amp;EA392&amp;"(T+s) = Y_"&amp;EA392&amp;"(1,T+s)-alpha1_hat_vec_"&amp;EA392&amp;"(s);"</f>
        <v>synthetic_control_sp_141(T+s) = Y_141(1,T+s)-alpha1_hat_vec_141(s);</v>
      </c>
      <c r="HN392">
        <v>129</v>
      </c>
      <c r="HO392" t="str">
        <f>"ub_vec_"&amp;HN392&amp;" = zeros(1,S);"</f>
        <v>ub_vec_129 = zeros(1,S);</v>
      </c>
    </row>
    <row r="393" spans="131:223" x14ac:dyDescent="0.3">
      <c r="EA393">
        <v>141</v>
      </c>
      <c r="EB393" s="3" t="s">
        <v>18</v>
      </c>
      <c r="HN393">
        <v>129</v>
      </c>
      <c r="HO393" t="s">
        <v>35</v>
      </c>
    </row>
    <row r="394" spans="131:223" x14ac:dyDescent="0.3">
      <c r="EA394">
        <v>144</v>
      </c>
      <c r="EB394" s="3" t="str">
        <f>"%PROVINCIA "&amp;EA394</f>
        <v>%PROVINCIA 144</v>
      </c>
      <c r="HN394">
        <v>129</v>
      </c>
      <c r="HO394" t="str">
        <f>"    [p_value_"&amp;HN394&amp; ",lb_"&amp;HN394&amp;",ub_"&amp;HN394&amp;"] = sp_andrews_te(Y_pre_"&amp;HN394&amp;",pobreza_"&amp;HN394&amp;"(:,T+s),A_"&amp;HN394&amp;",C,.05);"</f>
        <v xml:space="preserve">    [p_value_129,lb_129,ub_129] = sp_andrews_te(Y_pre_129,pobreza_129(:,T+s),A_129,C,.05);</v>
      </c>
    </row>
    <row r="395" spans="131:223" x14ac:dyDescent="0.3">
      <c r="EA395">
        <v>144</v>
      </c>
      <c r="EB395" s="3" t="s">
        <v>17</v>
      </c>
      <c r="HN395">
        <v>129</v>
      </c>
      <c r="HO395" t="str">
        <f>"    p_value_vec_"&amp;HN395&amp;"(s) = p_value_"&amp;HN395&amp;";"</f>
        <v xml:space="preserve">    p_value_vec_129(s) = p_value_129;</v>
      </c>
    </row>
    <row r="396" spans="131:223" x14ac:dyDescent="0.3">
      <c r="EA396">
        <v>144</v>
      </c>
      <c r="EB396" s="1" t="str">
        <f>"Y_Ts_"&amp;EA396&amp;" = Y_"&amp;EA396&amp;"(:,T+s);"</f>
        <v>Y_Ts_144 = Y_144(:,T+s);</v>
      </c>
      <c r="HN396">
        <v>129</v>
      </c>
      <c r="HO396" t="str">
        <f>"    lb_vec_"&amp;HN396&amp;"(s) = lb_"&amp;HN396&amp;";"</f>
        <v xml:space="preserve">    lb_vec_129(s) = lb_129;</v>
      </c>
    </row>
    <row r="397" spans="131:223" x14ac:dyDescent="0.3">
      <c r="EA397">
        <v>144</v>
      </c>
      <c r="EB397" s="1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HN397">
        <v>129</v>
      </c>
      <c r="HO397" t="str">
        <f>"    ub_vec_"&amp;HN397&amp;"(s) = ub_"&amp;HN396&amp;";"</f>
        <v xml:space="preserve">    ub_vec_129(s) = ub_129;</v>
      </c>
    </row>
    <row r="398" spans="131:223" x14ac:dyDescent="0.3">
      <c r="EA398">
        <v>144</v>
      </c>
      <c r="EB398" s="1" t="str">
        <f>"alpha_hat_"&amp;EA398&amp;" = A_"&amp;EA398&amp;"*gamma_hat_"&amp;EA398&amp;";"</f>
        <v>alpha_hat_144 = A_144*gamma_hat_144;</v>
      </c>
      <c r="HN398">
        <v>129</v>
      </c>
      <c r="HO398" t="s">
        <v>18</v>
      </c>
    </row>
    <row r="399" spans="131:223" x14ac:dyDescent="0.3">
      <c r="EA399">
        <v>144</v>
      </c>
      <c r="EB399" s="1" t="str">
        <f>"alpha1_hat_vec_"&amp;EA399&amp;"(s) = alpha_hat_"&amp;EA399&amp;"(1);"</f>
        <v>alpha1_hat_vec_144(s) = alpha_hat_144(1);</v>
      </c>
      <c r="HN399">
        <v>130</v>
      </c>
      <c r="HO399" t="str">
        <f>"p_value_vec_"&amp;HN399&amp;" = zeros(1,S);"</f>
        <v>p_value_vec_130 = zeros(1,S);</v>
      </c>
    </row>
    <row r="400" spans="131:223" x14ac:dyDescent="0.3">
      <c r="EA400">
        <v>144</v>
      </c>
      <c r="EB400" s="1" t="str">
        <f>"synthetic_control_sp_"&amp;EA400&amp;"(T+s) = Y_"&amp;EA400&amp;"(1,T+s)-alpha1_hat_vec_"&amp;EA400&amp;"(s);"</f>
        <v>synthetic_control_sp_144(T+s) = Y_144(1,T+s)-alpha1_hat_vec_144(s);</v>
      </c>
      <c r="HN400">
        <v>130</v>
      </c>
      <c r="HO400" t="str">
        <f>"lb_vec_"&amp;HN400&amp;" = zeros(1,S);"</f>
        <v>lb_vec_130 = zeros(1,S);</v>
      </c>
    </row>
    <row r="401" spans="131:223" x14ac:dyDescent="0.3">
      <c r="EA401">
        <v>144</v>
      </c>
      <c r="EB401" s="3" t="s">
        <v>18</v>
      </c>
      <c r="HN401">
        <v>130</v>
      </c>
      <c r="HO401" t="str">
        <f>"ub_vec_"&amp;HN401&amp;" = zeros(1,S);"</f>
        <v>ub_vec_130 = zeros(1,S);</v>
      </c>
    </row>
    <row r="402" spans="131:223" x14ac:dyDescent="0.3">
      <c r="EA402">
        <v>149</v>
      </c>
      <c r="EB402" s="3" t="str">
        <f>"%PROVINCIA "&amp;EA402</f>
        <v>%PROVINCIA 149</v>
      </c>
      <c r="HN402">
        <v>130</v>
      </c>
      <c r="HO402" t="s">
        <v>35</v>
      </c>
    </row>
    <row r="403" spans="131:223" x14ac:dyDescent="0.3">
      <c r="EA403">
        <v>149</v>
      </c>
      <c r="EB403" s="3" t="s">
        <v>17</v>
      </c>
      <c r="HN403">
        <v>130</v>
      </c>
      <c r="HO403" t="str">
        <f>"    [p_value_"&amp;HN403&amp; ",lb_"&amp;HN403&amp;",ub_"&amp;HN403&amp;"] = sp_andrews_te(Y_pre_"&amp;HN403&amp;",pobreza_"&amp;HN403&amp;"(:,T+s),A_"&amp;HN403&amp;",C,.05);"</f>
        <v xml:space="preserve">    [p_value_130,lb_130,ub_130] = sp_andrews_te(Y_pre_130,pobreza_130(:,T+s),A_130,C,.05);</v>
      </c>
    </row>
    <row r="404" spans="131:223" x14ac:dyDescent="0.3">
      <c r="EA404">
        <v>149</v>
      </c>
      <c r="EB404" s="1" t="str">
        <f>"Y_Ts_"&amp;EA404&amp;" = Y_"&amp;EA404&amp;"(:,T+s);"</f>
        <v>Y_Ts_149 = Y_149(:,T+s);</v>
      </c>
      <c r="HN404">
        <v>130</v>
      </c>
      <c r="HO404" t="str">
        <f>"    p_value_vec_"&amp;HN404&amp;"(s) = p_value_"&amp;HN404&amp;";"</f>
        <v xml:space="preserve">    p_value_vec_130(s) = p_value_130;</v>
      </c>
    </row>
    <row r="405" spans="131:223" x14ac:dyDescent="0.3">
      <c r="EA405">
        <v>149</v>
      </c>
      <c r="EB405" s="1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HN405">
        <v>130</v>
      </c>
      <c r="HO405" t="str">
        <f>"    lb_vec_"&amp;HN405&amp;"(s) = lb_"&amp;HN405&amp;";"</f>
        <v xml:space="preserve">    lb_vec_130(s) = lb_130;</v>
      </c>
    </row>
    <row r="406" spans="131:223" x14ac:dyDescent="0.3">
      <c r="EA406">
        <v>149</v>
      </c>
      <c r="EB406" s="1" t="str">
        <f>"alpha_hat_"&amp;EA406&amp;" = A_"&amp;EA406&amp;"*gamma_hat_"&amp;EA406&amp;";"</f>
        <v>alpha_hat_149 = A_149*gamma_hat_149;</v>
      </c>
      <c r="HN406">
        <v>130</v>
      </c>
      <c r="HO406" t="str">
        <f>"    ub_vec_"&amp;HN406&amp;"(s) = ub_"&amp;HN405&amp;";"</f>
        <v xml:space="preserve">    ub_vec_130(s) = ub_130;</v>
      </c>
    </row>
    <row r="407" spans="131:223" x14ac:dyDescent="0.3">
      <c r="EA407">
        <v>149</v>
      </c>
      <c r="EB407" s="1" t="str">
        <f>"alpha1_hat_vec_"&amp;EA407&amp;"(s) = alpha_hat_"&amp;EA407&amp;"(1);"</f>
        <v>alpha1_hat_vec_149(s) = alpha_hat_149(1);</v>
      </c>
      <c r="HN407">
        <v>130</v>
      </c>
      <c r="HO407" t="s">
        <v>18</v>
      </c>
    </row>
    <row r="408" spans="131:223" x14ac:dyDescent="0.3">
      <c r="EA408">
        <v>149</v>
      </c>
      <c r="EB408" s="1" t="str">
        <f>"synthetic_control_sp_"&amp;EA408&amp;"(T+s) = Y_"&amp;EA408&amp;"(1,T+s)-alpha1_hat_vec_"&amp;EA408&amp;"(s);"</f>
        <v>synthetic_control_sp_149(T+s) = Y_149(1,T+s)-alpha1_hat_vec_149(s);</v>
      </c>
      <c r="HN408">
        <v>133</v>
      </c>
      <c r="HO408" t="str">
        <f>"p_value_vec_"&amp;HN408&amp;" = zeros(1,S);"</f>
        <v>p_value_vec_133 = zeros(1,S);</v>
      </c>
    </row>
    <row r="409" spans="131:223" x14ac:dyDescent="0.3">
      <c r="EA409">
        <v>149</v>
      </c>
      <c r="EB409" s="3" t="s">
        <v>18</v>
      </c>
      <c r="HN409">
        <v>133</v>
      </c>
      <c r="HO409" t="str">
        <f>"lb_vec_"&amp;HN409&amp;" = zeros(1,S);"</f>
        <v>lb_vec_133 = zeros(1,S);</v>
      </c>
    </row>
    <row r="410" spans="131:223" x14ac:dyDescent="0.3">
      <c r="EA410">
        <v>150</v>
      </c>
      <c r="EB410" s="3" t="str">
        <f>"%PROVINCIA "&amp;EA410</f>
        <v>%PROVINCIA 150</v>
      </c>
      <c r="HN410">
        <v>133</v>
      </c>
      <c r="HO410" t="str">
        <f>"ub_vec_"&amp;HN410&amp;" = zeros(1,S);"</f>
        <v>ub_vec_133 = zeros(1,S);</v>
      </c>
    </row>
    <row r="411" spans="131:223" x14ac:dyDescent="0.3">
      <c r="EA411">
        <v>150</v>
      </c>
      <c r="EB411" s="3" t="s">
        <v>17</v>
      </c>
      <c r="HN411">
        <v>133</v>
      </c>
      <c r="HO411" t="s">
        <v>35</v>
      </c>
    </row>
    <row r="412" spans="131:223" x14ac:dyDescent="0.3">
      <c r="EA412">
        <v>150</v>
      </c>
      <c r="EB412" s="1" t="str">
        <f>"Y_Ts_"&amp;EA412&amp;" = Y_"&amp;EA412&amp;"(:,T+s);"</f>
        <v>Y_Ts_150 = Y_150(:,T+s);</v>
      </c>
      <c r="HN412">
        <v>133</v>
      </c>
      <c r="HO412" t="str">
        <f>"    [p_value_"&amp;HN412&amp; ",lb_"&amp;HN412&amp;",ub_"&amp;HN412&amp;"] = sp_andrews_te(Y_pre_"&amp;HN412&amp;",pobreza_"&amp;HN412&amp;"(:,T+s),A_"&amp;HN412&amp;",C,.05);"</f>
        <v xml:space="preserve">    [p_value_133,lb_133,ub_133] = sp_andrews_te(Y_pre_133,pobreza_133(:,T+s),A_133,C,.05);</v>
      </c>
    </row>
    <row r="413" spans="131:223" x14ac:dyDescent="0.3">
      <c r="EA413">
        <v>150</v>
      </c>
      <c r="EB413" s="1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HN413">
        <v>133</v>
      </c>
      <c r="HO413" t="str">
        <f>"    p_value_vec_"&amp;HN413&amp;"(s) = p_value_"&amp;HN413&amp;";"</f>
        <v xml:space="preserve">    p_value_vec_133(s) = p_value_133;</v>
      </c>
    </row>
    <row r="414" spans="131:223" x14ac:dyDescent="0.3">
      <c r="EA414">
        <v>150</v>
      </c>
      <c r="EB414" s="1" t="str">
        <f>"alpha_hat_"&amp;EA414&amp;" = A_"&amp;EA414&amp;"*gamma_hat_"&amp;EA414&amp;";"</f>
        <v>alpha_hat_150 = A_150*gamma_hat_150;</v>
      </c>
      <c r="HN414">
        <v>133</v>
      </c>
      <c r="HO414" t="str">
        <f>"    lb_vec_"&amp;HN414&amp;"(s) = lb_"&amp;HN414&amp;";"</f>
        <v xml:space="preserve">    lb_vec_133(s) = lb_133;</v>
      </c>
    </row>
    <row r="415" spans="131:223" x14ac:dyDescent="0.3">
      <c r="EA415">
        <v>150</v>
      </c>
      <c r="EB415" s="1" t="str">
        <f>"alpha1_hat_vec_"&amp;EA415&amp;"(s) = alpha_hat_"&amp;EA415&amp;"(1);"</f>
        <v>alpha1_hat_vec_150(s) = alpha_hat_150(1);</v>
      </c>
      <c r="HN415">
        <v>133</v>
      </c>
      <c r="HO415" t="str">
        <f>"    ub_vec_"&amp;HN415&amp;"(s) = ub_"&amp;HN414&amp;";"</f>
        <v xml:space="preserve">    ub_vec_133(s) = ub_133;</v>
      </c>
    </row>
    <row r="416" spans="131:223" x14ac:dyDescent="0.3">
      <c r="EA416">
        <v>150</v>
      </c>
      <c r="EB416" s="1" t="str">
        <f>"synthetic_control_sp_"&amp;EA416&amp;"(T+s) = Y_"&amp;EA416&amp;"(1,T+s)-alpha1_hat_vec_"&amp;EA416&amp;"(s);"</f>
        <v>synthetic_control_sp_150(T+s) = Y_150(1,T+s)-alpha1_hat_vec_150(s);</v>
      </c>
      <c r="HN416">
        <v>133</v>
      </c>
      <c r="HO416" t="s">
        <v>18</v>
      </c>
    </row>
    <row r="417" spans="131:223" x14ac:dyDescent="0.3">
      <c r="EA417">
        <v>150</v>
      </c>
      <c r="EB417" s="3" t="s">
        <v>18</v>
      </c>
      <c r="HN417">
        <v>139</v>
      </c>
      <c r="HO417" t="str">
        <f>"p_value_vec_"&amp;HN417&amp;" = zeros(1,S);"</f>
        <v>p_value_vec_139 = zeros(1,S);</v>
      </c>
    </row>
    <row r="418" spans="131:223" x14ac:dyDescent="0.3">
      <c r="EA418">
        <v>152</v>
      </c>
      <c r="EB418" s="3" t="str">
        <f>"%PROVINCIA "&amp;EA418</f>
        <v>%PROVINCIA 152</v>
      </c>
      <c r="HN418">
        <v>139</v>
      </c>
      <c r="HO418" t="str">
        <f>"lb_vec_"&amp;HN418&amp;" = zeros(1,S);"</f>
        <v>lb_vec_139 = zeros(1,S);</v>
      </c>
    </row>
    <row r="419" spans="131:223" x14ac:dyDescent="0.3">
      <c r="EA419">
        <v>152</v>
      </c>
      <c r="EB419" s="3" t="s">
        <v>17</v>
      </c>
      <c r="HN419">
        <v>139</v>
      </c>
      <c r="HO419" t="str">
        <f>"ub_vec_"&amp;HN419&amp;" = zeros(1,S);"</f>
        <v>ub_vec_139 = zeros(1,S);</v>
      </c>
    </row>
    <row r="420" spans="131:223" x14ac:dyDescent="0.3">
      <c r="EA420">
        <v>152</v>
      </c>
      <c r="EB420" s="1" t="str">
        <f>"Y_Ts_"&amp;EA420&amp;" = Y_"&amp;EA420&amp;"(:,T+s);"</f>
        <v>Y_Ts_152 = Y_152(:,T+s);</v>
      </c>
      <c r="HN420">
        <v>139</v>
      </c>
      <c r="HO420" t="s">
        <v>35</v>
      </c>
    </row>
    <row r="421" spans="131:223" x14ac:dyDescent="0.3">
      <c r="EA421">
        <v>152</v>
      </c>
      <c r="EB421" s="1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HN421">
        <v>139</v>
      </c>
      <c r="HO421" t="str">
        <f>"    [p_value_"&amp;HN421&amp; ",lb_"&amp;HN421&amp;",ub_"&amp;HN421&amp;"] = sp_andrews_te(Y_pre_"&amp;HN421&amp;",pobreza_"&amp;HN421&amp;"(:,T+s),A_"&amp;HN421&amp;",C,.05);"</f>
        <v xml:space="preserve">    [p_value_139,lb_139,ub_139] = sp_andrews_te(Y_pre_139,pobreza_139(:,T+s),A_139,C,.05);</v>
      </c>
    </row>
    <row r="422" spans="131:223" x14ac:dyDescent="0.3">
      <c r="EA422">
        <v>152</v>
      </c>
      <c r="EB422" s="1" t="str">
        <f>"alpha_hat_"&amp;EA422&amp;" = A_"&amp;EA422&amp;"*gamma_hat_"&amp;EA422&amp;";"</f>
        <v>alpha_hat_152 = A_152*gamma_hat_152;</v>
      </c>
      <c r="HN422">
        <v>139</v>
      </c>
      <c r="HO422" t="str">
        <f>"    p_value_vec_"&amp;HN422&amp;"(s) = p_value_"&amp;HN422&amp;";"</f>
        <v xml:space="preserve">    p_value_vec_139(s) = p_value_139;</v>
      </c>
    </row>
    <row r="423" spans="131:223" x14ac:dyDescent="0.3">
      <c r="EA423">
        <v>152</v>
      </c>
      <c r="EB423" s="1" t="str">
        <f>"alpha1_hat_vec_"&amp;EA423&amp;"(s) = alpha_hat_"&amp;EA423&amp;"(1);"</f>
        <v>alpha1_hat_vec_152(s) = alpha_hat_152(1);</v>
      </c>
      <c r="HN423">
        <v>139</v>
      </c>
      <c r="HO423" t="str">
        <f>"    lb_vec_"&amp;HN423&amp;"(s) = lb_"&amp;HN423&amp;";"</f>
        <v xml:space="preserve">    lb_vec_139(s) = lb_139;</v>
      </c>
    </row>
    <row r="424" spans="131:223" x14ac:dyDescent="0.3">
      <c r="EA424">
        <v>152</v>
      </c>
      <c r="EB424" s="1" t="str">
        <f>"synthetic_control_sp_"&amp;EA424&amp;"(T+s) = Y_"&amp;EA424&amp;"(1,T+s)-alpha1_hat_vec_"&amp;EA424&amp;"(s);"</f>
        <v>synthetic_control_sp_152(T+s) = Y_152(1,T+s)-alpha1_hat_vec_152(s);</v>
      </c>
      <c r="HN424">
        <v>139</v>
      </c>
      <c r="HO424" t="str">
        <f>"    ub_vec_"&amp;HN424&amp;"(s) = ub_"&amp;HN423&amp;";"</f>
        <v xml:space="preserve">    ub_vec_139(s) = ub_139;</v>
      </c>
    </row>
    <row r="425" spans="131:223" x14ac:dyDescent="0.3">
      <c r="EA425">
        <v>152</v>
      </c>
      <c r="EB425" s="3" t="s">
        <v>18</v>
      </c>
      <c r="HN425">
        <v>139</v>
      </c>
      <c r="HO425" t="s">
        <v>18</v>
      </c>
    </row>
    <row r="426" spans="131:223" x14ac:dyDescent="0.3">
      <c r="EA426">
        <v>153</v>
      </c>
      <c r="EB426" s="3" t="str">
        <f>"%PROVINCIA "&amp;EA426</f>
        <v>%PROVINCIA 153</v>
      </c>
      <c r="HN426">
        <v>140</v>
      </c>
      <c r="HO426" t="str">
        <f>"p_value_vec_"&amp;HN426&amp;" = zeros(1,S);"</f>
        <v>p_value_vec_140 = zeros(1,S);</v>
      </c>
    </row>
    <row r="427" spans="131:223" x14ac:dyDescent="0.3">
      <c r="EA427">
        <v>153</v>
      </c>
      <c r="EB427" s="3" t="s">
        <v>17</v>
      </c>
      <c r="HN427">
        <v>140</v>
      </c>
      <c r="HO427" t="str">
        <f>"lb_vec_"&amp;HN427&amp;" = zeros(1,S);"</f>
        <v>lb_vec_140 = zeros(1,S);</v>
      </c>
    </row>
    <row r="428" spans="131:223" x14ac:dyDescent="0.3">
      <c r="EA428">
        <v>153</v>
      </c>
      <c r="EB428" s="1" t="str">
        <f>"Y_Ts_"&amp;EA428&amp;" = Y_"&amp;EA428&amp;"(:,T+s);"</f>
        <v>Y_Ts_153 = Y_153(:,T+s);</v>
      </c>
      <c r="HN428">
        <v>140</v>
      </c>
      <c r="HO428" t="str">
        <f>"ub_vec_"&amp;HN428&amp;" = zeros(1,S);"</f>
        <v>ub_vec_140 = zeros(1,S);</v>
      </c>
    </row>
    <row r="429" spans="131:223" x14ac:dyDescent="0.3">
      <c r="EA429">
        <v>153</v>
      </c>
      <c r="EB429" s="1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HN429">
        <v>140</v>
      </c>
      <c r="HO429" t="s">
        <v>35</v>
      </c>
    </row>
    <row r="430" spans="131:223" x14ac:dyDescent="0.3">
      <c r="EA430">
        <v>153</v>
      </c>
      <c r="EB430" s="1" t="str">
        <f>"alpha_hat_"&amp;EA430&amp;" = A_"&amp;EA430&amp;"*gamma_hat_"&amp;EA430&amp;";"</f>
        <v>alpha_hat_153 = A_153*gamma_hat_153;</v>
      </c>
      <c r="HN430">
        <v>140</v>
      </c>
      <c r="HO430" t="str">
        <f>"    [p_value_"&amp;HN430&amp; ",lb_"&amp;HN430&amp;",ub_"&amp;HN430&amp;"] = sp_andrews_te(Y_pre_"&amp;HN430&amp;",pobreza_"&amp;HN430&amp;"(:,T+s),A_"&amp;HN430&amp;",C,.05);"</f>
        <v xml:space="preserve">    [p_value_140,lb_140,ub_140] = sp_andrews_te(Y_pre_140,pobreza_140(:,T+s),A_140,C,.05);</v>
      </c>
    </row>
    <row r="431" spans="131:223" x14ac:dyDescent="0.3">
      <c r="EA431">
        <v>153</v>
      </c>
      <c r="EB431" s="1" t="str">
        <f>"alpha1_hat_vec_"&amp;EA431&amp;"(s) = alpha_hat_"&amp;EA431&amp;"(1);"</f>
        <v>alpha1_hat_vec_153(s) = alpha_hat_153(1);</v>
      </c>
      <c r="HN431">
        <v>140</v>
      </c>
      <c r="HO431" t="str">
        <f>"    p_value_vec_"&amp;HN431&amp;"(s) = p_value_"&amp;HN431&amp;";"</f>
        <v xml:space="preserve">    p_value_vec_140(s) = p_value_140;</v>
      </c>
    </row>
    <row r="432" spans="131:223" x14ac:dyDescent="0.3">
      <c r="EA432">
        <v>153</v>
      </c>
      <c r="EB432" s="1" t="str">
        <f>"synthetic_control_sp_"&amp;EA432&amp;"(T+s) = Y_"&amp;EA432&amp;"(1,T+s)-alpha1_hat_vec_"&amp;EA432&amp;"(s);"</f>
        <v>synthetic_control_sp_153(T+s) = Y_153(1,T+s)-alpha1_hat_vec_153(s);</v>
      </c>
      <c r="HN432">
        <v>140</v>
      </c>
      <c r="HO432" t="str">
        <f>"    lb_vec_"&amp;HN432&amp;"(s) = lb_"&amp;HN432&amp;";"</f>
        <v xml:space="preserve">    lb_vec_140(s) = lb_140;</v>
      </c>
    </row>
    <row r="433" spans="131:223" x14ac:dyDescent="0.3">
      <c r="EA433">
        <v>153</v>
      </c>
      <c r="EB433" s="3" t="s">
        <v>18</v>
      </c>
      <c r="HN433">
        <v>140</v>
      </c>
      <c r="HO433" t="str">
        <f>"    ub_vec_"&amp;HN433&amp;"(s) = ub_"&amp;HN432&amp;";"</f>
        <v xml:space="preserve">    ub_vec_140(s) = ub_140;</v>
      </c>
    </row>
    <row r="434" spans="131:223" x14ac:dyDescent="0.3">
      <c r="EA434">
        <v>157</v>
      </c>
      <c r="EB434" s="3" t="str">
        <f>"%PROVINCIA "&amp;EA434</f>
        <v>%PROVINCIA 157</v>
      </c>
      <c r="HN434">
        <v>140</v>
      </c>
      <c r="HO434" t="s">
        <v>18</v>
      </c>
    </row>
    <row r="435" spans="131:223" x14ac:dyDescent="0.3">
      <c r="EA435">
        <v>157</v>
      </c>
      <c r="EB435" s="3" t="s">
        <v>17</v>
      </c>
      <c r="HN435">
        <v>141</v>
      </c>
      <c r="HO435" t="str">
        <f>"p_value_vec_"&amp;HN435&amp;" = zeros(1,S);"</f>
        <v>p_value_vec_141 = zeros(1,S);</v>
      </c>
    </row>
    <row r="436" spans="131:223" x14ac:dyDescent="0.3">
      <c r="EA436">
        <v>157</v>
      </c>
      <c r="EB436" s="1" t="str">
        <f>"Y_Ts_"&amp;EA436&amp;" = Y_"&amp;EA436&amp;"(:,T+s);"</f>
        <v>Y_Ts_157 = Y_157(:,T+s);</v>
      </c>
      <c r="HN436">
        <v>141</v>
      </c>
      <c r="HO436" t="str">
        <f>"lb_vec_"&amp;HN436&amp;" = zeros(1,S);"</f>
        <v>lb_vec_141 = zeros(1,S);</v>
      </c>
    </row>
    <row r="437" spans="131:223" x14ac:dyDescent="0.3">
      <c r="EA437">
        <v>157</v>
      </c>
      <c r="EB437" s="1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HN437">
        <v>141</v>
      </c>
      <c r="HO437" t="str">
        <f>"ub_vec_"&amp;HN437&amp;" = zeros(1,S);"</f>
        <v>ub_vec_141 = zeros(1,S);</v>
      </c>
    </row>
    <row r="438" spans="131:223" x14ac:dyDescent="0.3">
      <c r="EA438">
        <v>157</v>
      </c>
      <c r="EB438" s="1" t="str">
        <f>"alpha_hat_"&amp;EA438&amp;" = A_"&amp;EA438&amp;"*gamma_hat_"&amp;EA438&amp;";"</f>
        <v>alpha_hat_157 = A_157*gamma_hat_157;</v>
      </c>
      <c r="HN438">
        <v>141</v>
      </c>
      <c r="HO438" t="s">
        <v>35</v>
      </c>
    </row>
    <row r="439" spans="131:223" x14ac:dyDescent="0.3">
      <c r="EA439">
        <v>157</v>
      </c>
      <c r="EB439" s="1" t="str">
        <f>"alpha1_hat_vec_"&amp;EA439&amp;"(s) = alpha_hat_"&amp;EA439&amp;"(1);"</f>
        <v>alpha1_hat_vec_157(s) = alpha_hat_157(1);</v>
      </c>
      <c r="HN439">
        <v>141</v>
      </c>
      <c r="HO439" t="str">
        <f>"    [p_value_"&amp;HN439&amp; ",lb_"&amp;HN439&amp;",ub_"&amp;HN439&amp;"] = sp_andrews_te(Y_pre_"&amp;HN439&amp;",pobreza_"&amp;HN439&amp;"(:,T+s),A_"&amp;HN439&amp;",C,.05);"</f>
        <v xml:space="preserve">    [p_value_141,lb_141,ub_141] = sp_andrews_te(Y_pre_141,pobreza_141(:,T+s),A_141,C,.05);</v>
      </c>
    </row>
    <row r="440" spans="131:223" x14ac:dyDescent="0.3">
      <c r="EA440">
        <v>157</v>
      </c>
      <c r="EB440" s="1" t="str">
        <f>"synthetic_control_sp_"&amp;EA440&amp;"(T+s) = Y_"&amp;EA440&amp;"(1,T+s)-alpha1_hat_vec_"&amp;EA440&amp;"(s);"</f>
        <v>synthetic_control_sp_157(T+s) = Y_157(1,T+s)-alpha1_hat_vec_157(s);</v>
      </c>
      <c r="HN440">
        <v>141</v>
      </c>
      <c r="HO440" t="str">
        <f>"    p_value_vec_"&amp;HN440&amp;"(s) = p_value_"&amp;HN440&amp;";"</f>
        <v xml:space="preserve">    p_value_vec_141(s) = p_value_141;</v>
      </c>
    </row>
    <row r="441" spans="131:223" x14ac:dyDescent="0.3">
      <c r="EA441">
        <v>157</v>
      </c>
      <c r="EB441" s="3" t="s">
        <v>18</v>
      </c>
      <c r="HN441">
        <v>141</v>
      </c>
      <c r="HO441" t="str">
        <f>"    lb_vec_"&amp;HN441&amp;"(s) = lb_"&amp;HN441&amp;";"</f>
        <v xml:space="preserve">    lb_vec_141(s) = lb_141;</v>
      </c>
    </row>
    <row r="442" spans="131:223" x14ac:dyDescent="0.3">
      <c r="EA442">
        <v>158</v>
      </c>
      <c r="EB442" s="3" t="str">
        <f>"%PROVINCIA "&amp;EA442</f>
        <v>%PROVINCIA 158</v>
      </c>
      <c r="HN442">
        <v>141</v>
      </c>
      <c r="HO442" t="str">
        <f>"    ub_vec_"&amp;HN442&amp;"(s) = ub_"&amp;HN441&amp;";"</f>
        <v xml:space="preserve">    ub_vec_141(s) = ub_141;</v>
      </c>
    </row>
    <row r="443" spans="131:223" x14ac:dyDescent="0.3">
      <c r="EA443">
        <v>158</v>
      </c>
      <c r="EB443" s="3" t="s">
        <v>17</v>
      </c>
      <c r="HN443">
        <v>141</v>
      </c>
      <c r="HO443" t="s">
        <v>18</v>
      </c>
    </row>
    <row r="444" spans="131:223" x14ac:dyDescent="0.3">
      <c r="EA444">
        <v>158</v>
      </c>
      <c r="EB444" s="1" t="str">
        <f>"Y_Ts_"&amp;EA444&amp;" = Y_"&amp;EA444&amp;"(:,T+s);"</f>
        <v>Y_Ts_158 = Y_158(:,T+s);</v>
      </c>
      <c r="HN444">
        <v>144</v>
      </c>
      <c r="HO444" t="str">
        <f>"p_value_vec_"&amp;HN444&amp;" = zeros(1,S);"</f>
        <v>p_value_vec_144 = zeros(1,S);</v>
      </c>
    </row>
    <row r="445" spans="131:223" x14ac:dyDescent="0.3">
      <c r="EA445">
        <v>158</v>
      </c>
      <c r="EB445" s="1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HN445">
        <v>144</v>
      </c>
      <c r="HO445" t="str">
        <f>"lb_vec_"&amp;HN445&amp;" = zeros(1,S);"</f>
        <v>lb_vec_144 = zeros(1,S);</v>
      </c>
    </row>
    <row r="446" spans="131:223" x14ac:dyDescent="0.3">
      <c r="EA446">
        <v>158</v>
      </c>
      <c r="EB446" s="1" t="str">
        <f>"alpha_hat_"&amp;EA446&amp;" = A_"&amp;EA446&amp;"*gamma_hat_"&amp;EA446&amp;";"</f>
        <v>alpha_hat_158 = A_158*gamma_hat_158;</v>
      </c>
      <c r="HN446">
        <v>144</v>
      </c>
      <c r="HO446" t="str">
        <f>"ub_vec_"&amp;HN446&amp;" = zeros(1,S);"</f>
        <v>ub_vec_144 = zeros(1,S);</v>
      </c>
    </row>
    <row r="447" spans="131:223" x14ac:dyDescent="0.3">
      <c r="EA447">
        <v>158</v>
      </c>
      <c r="EB447" s="1" t="str">
        <f>"alpha1_hat_vec_"&amp;EA447&amp;"(s) = alpha_hat_"&amp;EA447&amp;"(1);"</f>
        <v>alpha1_hat_vec_158(s) = alpha_hat_158(1);</v>
      </c>
      <c r="HN447">
        <v>144</v>
      </c>
      <c r="HO447" t="s">
        <v>35</v>
      </c>
    </row>
    <row r="448" spans="131:223" x14ac:dyDescent="0.3">
      <c r="EA448">
        <v>158</v>
      </c>
      <c r="EB448" s="1" t="str">
        <f>"synthetic_control_sp_"&amp;EA448&amp;"(T+s) = Y_"&amp;EA448&amp;"(1,T+s)-alpha1_hat_vec_"&amp;EA448&amp;"(s);"</f>
        <v>synthetic_control_sp_158(T+s) = Y_158(1,T+s)-alpha1_hat_vec_158(s);</v>
      </c>
      <c r="HN448">
        <v>144</v>
      </c>
      <c r="HO448" t="str">
        <f>"    [p_value_"&amp;HN448&amp; ",lb_"&amp;HN448&amp;",ub_"&amp;HN448&amp;"] = sp_andrews_te(Y_pre_"&amp;HN448&amp;",pobreza_"&amp;HN448&amp;"(:,T+s),A_"&amp;HN448&amp;",C,.05);"</f>
        <v xml:space="preserve">    [p_value_144,lb_144,ub_144] = sp_andrews_te(Y_pre_144,pobreza_144(:,T+s),A_144,C,.05);</v>
      </c>
    </row>
    <row r="449" spans="131:223" x14ac:dyDescent="0.3">
      <c r="EA449">
        <v>158</v>
      </c>
      <c r="EB449" s="3" t="s">
        <v>18</v>
      </c>
      <c r="HN449">
        <v>144</v>
      </c>
      <c r="HO449" t="str">
        <f>"    p_value_vec_"&amp;HN449&amp;"(s) = p_value_"&amp;HN449&amp;";"</f>
        <v xml:space="preserve">    p_value_vec_144(s) = p_value_144;</v>
      </c>
    </row>
    <row r="450" spans="131:223" x14ac:dyDescent="0.3">
      <c r="EA450">
        <v>159</v>
      </c>
      <c r="EB450" s="3" t="str">
        <f>"%PROVINCIA "&amp;EA450</f>
        <v>%PROVINCIA 159</v>
      </c>
      <c r="HN450">
        <v>144</v>
      </c>
      <c r="HO450" t="str">
        <f>"    lb_vec_"&amp;HN450&amp;"(s) = lb_"&amp;HN450&amp;";"</f>
        <v xml:space="preserve">    lb_vec_144(s) = lb_144;</v>
      </c>
    </row>
    <row r="451" spans="131:223" x14ac:dyDescent="0.3">
      <c r="EA451">
        <v>159</v>
      </c>
      <c r="EB451" s="3" t="s">
        <v>17</v>
      </c>
      <c r="HN451">
        <v>144</v>
      </c>
      <c r="HO451" t="str">
        <f>"    ub_vec_"&amp;HN451&amp;"(s) = ub_"&amp;HN450&amp;";"</f>
        <v xml:space="preserve">    ub_vec_144(s) = ub_144;</v>
      </c>
    </row>
    <row r="452" spans="131:223" x14ac:dyDescent="0.3">
      <c r="EA452">
        <v>159</v>
      </c>
      <c r="EB452" s="1" t="str">
        <f>"Y_Ts_"&amp;EA452&amp;" = Y_"&amp;EA452&amp;"(:,T+s);"</f>
        <v>Y_Ts_159 = Y_159(:,T+s);</v>
      </c>
      <c r="HN452">
        <v>144</v>
      </c>
      <c r="HO452" t="s">
        <v>18</v>
      </c>
    </row>
    <row r="453" spans="131:223" x14ac:dyDescent="0.3">
      <c r="EA453">
        <v>159</v>
      </c>
      <c r="EB453" s="1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HN453">
        <v>149</v>
      </c>
      <c r="HO453" t="str">
        <f>"p_value_vec_"&amp;HN453&amp;" = zeros(1,S);"</f>
        <v>p_value_vec_149 = zeros(1,S);</v>
      </c>
    </row>
    <row r="454" spans="131:223" x14ac:dyDescent="0.3">
      <c r="EA454">
        <v>159</v>
      </c>
      <c r="EB454" s="1" t="str">
        <f>"alpha_hat_"&amp;EA454&amp;" = A_"&amp;EA454&amp;"*gamma_hat_"&amp;EA454&amp;";"</f>
        <v>alpha_hat_159 = A_159*gamma_hat_159;</v>
      </c>
      <c r="HN454">
        <v>149</v>
      </c>
      <c r="HO454" t="str">
        <f>"lb_vec_"&amp;HN454&amp;" = zeros(1,S);"</f>
        <v>lb_vec_149 = zeros(1,S);</v>
      </c>
    </row>
    <row r="455" spans="131:223" x14ac:dyDescent="0.3">
      <c r="EA455">
        <v>159</v>
      </c>
      <c r="EB455" s="1" t="str">
        <f>"alpha1_hat_vec_"&amp;EA455&amp;"(s) = alpha_hat_"&amp;EA455&amp;"(1);"</f>
        <v>alpha1_hat_vec_159(s) = alpha_hat_159(1);</v>
      </c>
      <c r="HN455">
        <v>149</v>
      </c>
      <c r="HO455" t="str">
        <f>"ub_vec_"&amp;HN455&amp;" = zeros(1,S);"</f>
        <v>ub_vec_149 = zeros(1,S);</v>
      </c>
    </row>
    <row r="456" spans="131:223" x14ac:dyDescent="0.3">
      <c r="EA456">
        <v>159</v>
      </c>
      <c r="EB456" s="1" t="str">
        <f>"synthetic_control_sp_"&amp;EA456&amp;"(T+s) = Y_"&amp;EA456&amp;"(1,T+s)-alpha1_hat_vec_"&amp;EA456&amp;"(s);"</f>
        <v>synthetic_control_sp_159(T+s) = Y_159(1,T+s)-alpha1_hat_vec_159(s);</v>
      </c>
      <c r="HN456">
        <v>149</v>
      </c>
      <c r="HO456" t="s">
        <v>35</v>
      </c>
    </row>
    <row r="457" spans="131:223" x14ac:dyDescent="0.3">
      <c r="EA457">
        <v>159</v>
      </c>
      <c r="EB457" s="3" t="s">
        <v>18</v>
      </c>
      <c r="HN457">
        <v>149</v>
      </c>
      <c r="HO457" t="str">
        <f>"    [p_value_"&amp;HN457&amp; ",lb_"&amp;HN457&amp;",ub_"&amp;HN457&amp;"] = sp_andrews_te(Y_pre_"&amp;HN457&amp;",pobreza_"&amp;HN457&amp;"(:,T+s),A_"&amp;HN457&amp;",C,.05);"</f>
        <v xml:space="preserve">    [p_value_149,lb_149,ub_149] = sp_andrews_te(Y_pre_149,pobreza_149(:,T+s),A_149,C,.05);</v>
      </c>
    </row>
    <row r="458" spans="131:223" x14ac:dyDescent="0.3">
      <c r="EA458">
        <v>162</v>
      </c>
      <c r="EB458" s="3" t="str">
        <f>"%PROVINCIA "&amp;EA458</f>
        <v>%PROVINCIA 162</v>
      </c>
      <c r="HN458">
        <v>149</v>
      </c>
      <c r="HO458" t="str">
        <f>"    p_value_vec_"&amp;HN458&amp;"(s) = p_value_"&amp;HN458&amp;";"</f>
        <v xml:space="preserve">    p_value_vec_149(s) = p_value_149;</v>
      </c>
    </row>
    <row r="459" spans="131:223" x14ac:dyDescent="0.3">
      <c r="EA459">
        <v>162</v>
      </c>
      <c r="EB459" s="3" t="s">
        <v>17</v>
      </c>
      <c r="HN459">
        <v>149</v>
      </c>
      <c r="HO459" t="str">
        <f>"    lb_vec_"&amp;HN459&amp;"(s) = lb_"&amp;HN459&amp;";"</f>
        <v xml:space="preserve">    lb_vec_149(s) = lb_149;</v>
      </c>
    </row>
    <row r="460" spans="131:223" x14ac:dyDescent="0.3">
      <c r="EA460">
        <v>162</v>
      </c>
      <c r="EB460" s="1" t="str">
        <f>"Y_Ts_"&amp;EA460&amp;" = Y_"&amp;EA460&amp;"(:,T+s);"</f>
        <v>Y_Ts_162 = Y_162(:,T+s);</v>
      </c>
      <c r="HN460">
        <v>149</v>
      </c>
      <c r="HO460" t="str">
        <f>"    ub_vec_"&amp;HN460&amp;"(s) = ub_"&amp;HN459&amp;";"</f>
        <v xml:space="preserve">    ub_vec_149(s) = ub_149;</v>
      </c>
    </row>
    <row r="461" spans="131:223" x14ac:dyDescent="0.3">
      <c r="EA461">
        <v>162</v>
      </c>
      <c r="EB461" s="1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HN461">
        <v>149</v>
      </c>
      <c r="HO461" t="s">
        <v>18</v>
      </c>
    </row>
    <row r="462" spans="131:223" x14ac:dyDescent="0.3">
      <c r="EA462">
        <v>162</v>
      </c>
      <c r="EB462" s="1" t="str">
        <f>"alpha_hat_"&amp;EA462&amp;" = A_"&amp;EA462&amp;"*gamma_hat_"&amp;EA462&amp;";"</f>
        <v>alpha_hat_162 = A_162*gamma_hat_162;</v>
      </c>
      <c r="HN462">
        <v>150</v>
      </c>
      <c r="HO462" t="str">
        <f>"p_value_vec_"&amp;HN462&amp;" = zeros(1,S);"</f>
        <v>p_value_vec_150 = zeros(1,S);</v>
      </c>
    </row>
    <row r="463" spans="131:223" x14ac:dyDescent="0.3">
      <c r="EA463">
        <v>162</v>
      </c>
      <c r="EB463" s="1" t="str">
        <f>"alpha1_hat_vec_"&amp;EA463&amp;"(s) = alpha_hat_"&amp;EA463&amp;"(1);"</f>
        <v>alpha1_hat_vec_162(s) = alpha_hat_162(1);</v>
      </c>
      <c r="HN463">
        <v>150</v>
      </c>
      <c r="HO463" t="str">
        <f>"lb_vec_"&amp;HN463&amp;" = zeros(1,S);"</f>
        <v>lb_vec_150 = zeros(1,S);</v>
      </c>
    </row>
    <row r="464" spans="131:223" x14ac:dyDescent="0.3">
      <c r="EA464">
        <v>162</v>
      </c>
      <c r="EB464" s="1" t="str">
        <f>"synthetic_control_sp_"&amp;EA464&amp;"(T+s) = Y_"&amp;EA464&amp;"(1,T+s)-alpha1_hat_vec_"&amp;EA464&amp;"(s);"</f>
        <v>synthetic_control_sp_162(T+s) = Y_162(1,T+s)-alpha1_hat_vec_162(s);</v>
      </c>
      <c r="HN464">
        <v>150</v>
      </c>
      <c r="HO464" t="str">
        <f>"ub_vec_"&amp;HN464&amp;" = zeros(1,S);"</f>
        <v>ub_vec_150 = zeros(1,S);</v>
      </c>
    </row>
    <row r="465" spans="131:223" x14ac:dyDescent="0.3">
      <c r="EA465">
        <v>162</v>
      </c>
      <c r="EB465" s="3" t="s">
        <v>18</v>
      </c>
      <c r="HN465">
        <v>150</v>
      </c>
      <c r="HO465" t="s">
        <v>35</v>
      </c>
    </row>
    <row r="466" spans="131:223" x14ac:dyDescent="0.3">
      <c r="EA466">
        <v>169</v>
      </c>
      <c r="EB466" s="3" t="str">
        <f>"%PROVINCIA "&amp;EA466</f>
        <v>%PROVINCIA 169</v>
      </c>
      <c r="HN466">
        <v>150</v>
      </c>
      <c r="HO466" t="str">
        <f>"    [p_value_"&amp;HN466&amp; ",lb_"&amp;HN466&amp;",ub_"&amp;HN466&amp;"] = sp_andrews_te(Y_pre_"&amp;HN466&amp;",pobreza_"&amp;HN466&amp;"(:,T+s),A_"&amp;HN466&amp;",C,.05);"</f>
        <v xml:space="preserve">    [p_value_150,lb_150,ub_150] = sp_andrews_te(Y_pre_150,pobreza_150(:,T+s),A_150,C,.05);</v>
      </c>
    </row>
    <row r="467" spans="131:223" x14ac:dyDescent="0.3">
      <c r="EA467">
        <v>169</v>
      </c>
      <c r="EB467" s="3" t="s">
        <v>17</v>
      </c>
      <c r="HN467">
        <v>150</v>
      </c>
      <c r="HO467" t="str">
        <f>"    p_value_vec_"&amp;HN467&amp;"(s) = p_value_"&amp;HN467&amp;";"</f>
        <v xml:space="preserve">    p_value_vec_150(s) = p_value_150;</v>
      </c>
    </row>
    <row r="468" spans="131:223" x14ac:dyDescent="0.3">
      <c r="EA468">
        <v>169</v>
      </c>
      <c r="EB468" s="1" t="str">
        <f>"Y_Ts_"&amp;EA468&amp;" = Y_"&amp;EA468&amp;"(:,T+s);"</f>
        <v>Y_Ts_169 = Y_169(:,T+s);</v>
      </c>
      <c r="HN468">
        <v>150</v>
      </c>
      <c r="HO468" t="str">
        <f>"    lb_vec_"&amp;HN468&amp;"(s) = lb_"&amp;HN468&amp;";"</f>
        <v xml:space="preserve">    lb_vec_150(s) = lb_150;</v>
      </c>
    </row>
    <row r="469" spans="131:223" x14ac:dyDescent="0.3">
      <c r="EA469">
        <v>169</v>
      </c>
      <c r="EB469" s="1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HN469">
        <v>150</v>
      </c>
      <c r="HO469" t="str">
        <f>"    ub_vec_"&amp;HN469&amp;"(s) = ub_"&amp;HN468&amp;";"</f>
        <v xml:space="preserve">    ub_vec_150(s) = ub_150;</v>
      </c>
    </row>
    <row r="470" spans="131:223" x14ac:dyDescent="0.3">
      <c r="EA470">
        <v>169</v>
      </c>
      <c r="EB470" s="1" t="str">
        <f>"alpha_hat_"&amp;EA470&amp;" = A_"&amp;EA470&amp;"*gamma_hat_"&amp;EA470&amp;";"</f>
        <v>alpha_hat_169 = A_169*gamma_hat_169;</v>
      </c>
      <c r="HN470">
        <v>150</v>
      </c>
      <c r="HO470" t="s">
        <v>18</v>
      </c>
    </row>
    <row r="471" spans="131:223" x14ac:dyDescent="0.3">
      <c r="EA471">
        <v>169</v>
      </c>
      <c r="EB471" s="1" t="str">
        <f>"alpha1_hat_vec_"&amp;EA471&amp;"(s) = alpha_hat_"&amp;EA471&amp;"(1);"</f>
        <v>alpha1_hat_vec_169(s) = alpha_hat_169(1);</v>
      </c>
      <c r="HN471">
        <v>152</v>
      </c>
      <c r="HO471" t="str">
        <f>"p_value_vec_"&amp;HN471&amp;" = zeros(1,S);"</f>
        <v>p_value_vec_152 = zeros(1,S);</v>
      </c>
    </row>
    <row r="472" spans="131:223" x14ac:dyDescent="0.3">
      <c r="EA472">
        <v>169</v>
      </c>
      <c r="EB472" s="1" t="str">
        <f>"synthetic_control_sp_"&amp;EA472&amp;"(T+s) = Y_"&amp;EA472&amp;"(1,T+s)-alpha1_hat_vec_"&amp;EA472&amp;"(s);"</f>
        <v>synthetic_control_sp_169(T+s) = Y_169(1,T+s)-alpha1_hat_vec_169(s);</v>
      </c>
      <c r="HN472">
        <v>152</v>
      </c>
      <c r="HO472" t="str">
        <f>"lb_vec_"&amp;HN472&amp;" = zeros(1,S);"</f>
        <v>lb_vec_152 = zeros(1,S);</v>
      </c>
    </row>
    <row r="473" spans="131:223" x14ac:dyDescent="0.3">
      <c r="EA473">
        <v>169</v>
      </c>
      <c r="EB473" s="3" t="s">
        <v>18</v>
      </c>
      <c r="HN473">
        <v>152</v>
      </c>
      <c r="HO473" t="str">
        <f>"ub_vec_"&amp;HN473&amp;" = zeros(1,S);"</f>
        <v>ub_vec_152 = zeros(1,S);</v>
      </c>
    </row>
    <row r="474" spans="131:223" x14ac:dyDescent="0.3">
      <c r="EB474" s="3"/>
      <c r="HN474">
        <v>152</v>
      </c>
      <c r="HO474" t="s">
        <v>35</v>
      </c>
    </row>
    <row r="475" spans="131:223" x14ac:dyDescent="0.3">
      <c r="EB475" s="3"/>
      <c r="HN475">
        <v>152</v>
      </c>
      <c r="HO475" t="str">
        <f>"    [p_value_"&amp;HN475&amp; ",lb_"&amp;HN475&amp;",ub_"&amp;HN475&amp;"] = sp_andrews_te(Y_pre_"&amp;HN475&amp;",pobreza_"&amp;HN475&amp;"(:,T+s),A_"&amp;HN475&amp;",C,.05);"</f>
        <v xml:space="preserve">    [p_value_152,lb_152,ub_152] = sp_andrews_te(Y_pre_152,pobreza_152(:,T+s),A_152,C,.05);</v>
      </c>
    </row>
    <row r="476" spans="131:223" x14ac:dyDescent="0.3">
      <c r="EB476" s="1"/>
      <c r="HN476">
        <v>152</v>
      </c>
      <c r="HO476" t="str">
        <f>"    p_value_vec_"&amp;HN476&amp;"(s) = p_value_"&amp;HN476&amp;";"</f>
        <v xml:space="preserve">    p_value_vec_152(s) = p_value_152;</v>
      </c>
    </row>
    <row r="477" spans="131:223" x14ac:dyDescent="0.3">
      <c r="EB477" s="1"/>
      <c r="HN477">
        <v>152</v>
      </c>
      <c r="HO477" t="str">
        <f>"    lb_vec_"&amp;HN477&amp;"(s) = lb_"&amp;HN477&amp;";"</f>
        <v xml:space="preserve">    lb_vec_152(s) = lb_152;</v>
      </c>
    </row>
    <row r="478" spans="131:223" x14ac:dyDescent="0.3">
      <c r="EB478" s="1"/>
      <c r="HN478">
        <v>152</v>
      </c>
      <c r="HO478" t="str">
        <f>"    ub_vec_"&amp;HN478&amp;"(s) = ub_"&amp;HN477&amp;";"</f>
        <v xml:space="preserve">    ub_vec_152(s) = ub_152;</v>
      </c>
    </row>
    <row r="479" spans="131:223" x14ac:dyDescent="0.3">
      <c r="EB479" s="1"/>
      <c r="HN479">
        <v>152</v>
      </c>
      <c r="HO479" t="s">
        <v>18</v>
      </c>
    </row>
    <row r="480" spans="131:223" x14ac:dyDescent="0.3">
      <c r="EB480" s="1"/>
      <c r="HN480">
        <v>153</v>
      </c>
      <c r="HO480" t="str">
        <f>"p_value_vec_"&amp;HN480&amp;" = zeros(1,S);"</f>
        <v>p_value_vec_153 = zeros(1,S);</v>
      </c>
    </row>
    <row r="481" spans="132:223" x14ac:dyDescent="0.3">
      <c r="EB481" s="3"/>
      <c r="HN481">
        <v>153</v>
      </c>
      <c r="HO481" t="str">
        <f>"lb_vec_"&amp;HN481&amp;" = zeros(1,S);"</f>
        <v>lb_vec_153 = zeros(1,S);</v>
      </c>
    </row>
    <row r="482" spans="132:223" x14ac:dyDescent="0.3">
      <c r="EB482" s="3"/>
      <c r="HN482">
        <v>153</v>
      </c>
      <c r="HO482" t="str">
        <f>"ub_vec_"&amp;HN482&amp;" = zeros(1,S);"</f>
        <v>ub_vec_153 = zeros(1,S);</v>
      </c>
    </row>
    <row r="483" spans="132:223" x14ac:dyDescent="0.3">
      <c r="EB483" s="3"/>
      <c r="HN483">
        <v>153</v>
      </c>
      <c r="HO483" t="s">
        <v>35</v>
      </c>
    </row>
    <row r="484" spans="132:223" x14ac:dyDescent="0.3">
      <c r="EB484" s="1"/>
      <c r="HN484">
        <v>153</v>
      </c>
      <c r="HO484" t="str">
        <f>"    [p_value_"&amp;HN484&amp; ",lb_"&amp;HN484&amp;",ub_"&amp;HN484&amp;"] = sp_andrews_te(Y_pre_"&amp;HN484&amp;",pobreza_"&amp;HN484&amp;"(:,T+s),A_"&amp;HN484&amp;",C,.05);"</f>
        <v xml:space="preserve">    [p_value_153,lb_153,ub_153] = sp_andrews_te(Y_pre_153,pobreza_153(:,T+s),A_153,C,.05);</v>
      </c>
    </row>
    <row r="485" spans="132:223" x14ac:dyDescent="0.3">
      <c r="EB485" s="1"/>
      <c r="HN485">
        <v>153</v>
      </c>
      <c r="HO485" t="str">
        <f>"    p_value_vec_"&amp;HN485&amp;"(s) = p_value_"&amp;HN485&amp;";"</f>
        <v xml:space="preserve">    p_value_vec_153(s) = p_value_153;</v>
      </c>
    </row>
    <row r="486" spans="132:223" x14ac:dyDescent="0.3">
      <c r="EB486" s="1"/>
      <c r="HN486">
        <v>153</v>
      </c>
      <c r="HO486" t="str">
        <f>"    lb_vec_"&amp;HN486&amp;"(s) = lb_"&amp;HN486&amp;";"</f>
        <v xml:space="preserve">    lb_vec_153(s) = lb_153;</v>
      </c>
    </row>
    <row r="487" spans="132:223" x14ac:dyDescent="0.3">
      <c r="EB487" s="1"/>
      <c r="HN487">
        <v>153</v>
      </c>
      <c r="HO487" t="str">
        <f>"    ub_vec_"&amp;HN487&amp;"(s) = ub_"&amp;HN486&amp;";"</f>
        <v xml:space="preserve">    ub_vec_153(s) = ub_153;</v>
      </c>
    </row>
    <row r="488" spans="132:223" x14ac:dyDescent="0.3">
      <c r="EB488" s="1"/>
      <c r="HN488">
        <v>153</v>
      </c>
      <c r="HO488" t="s">
        <v>18</v>
      </c>
    </row>
    <row r="489" spans="132:223" x14ac:dyDescent="0.3">
      <c r="EB489" s="3"/>
      <c r="HN489">
        <v>157</v>
      </c>
      <c r="HO489" t="str">
        <f>"p_value_vec_"&amp;HN489&amp;" = zeros(1,S);"</f>
        <v>p_value_vec_157 = zeros(1,S);</v>
      </c>
    </row>
    <row r="490" spans="132:223" x14ac:dyDescent="0.3">
      <c r="EB490" s="3"/>
      <c r="HN490">
        <v>157</v>
      </c>
      <c r="HO490" t="str">
        <f>"lb_vec_"&amp;HN490&amp;" = zeros(1,S);"</f>
        <v>lb_vec_157 = zeros(1,S);</v>
      </c>
    </row>
    <row r="491" spans="132:223" x14ac:dyDescent="0.3">
      <c r="EB491" s="3"/>
      <c r="HN491">
        <v>157</v>
      </c>
      <c r="HO491" t="str">
        <f>"ub_vec_"&amp;HN491&amp;" = zeros(1,S);"</f>
        <v>ub_vec_157 = zeros(1,S);</v>
      </c>
    </row>
    <row r="492" spans="132:223" x14ac:dyDescent="0.3">
      <c r="EB492" s="1"/>
      <c r="HN492">
        <v>157</v>
      </c>
      <c r="HO492" t="s">
        <v>35</v>
      </c>
    </row>
    <row r="493" spans="132:223" x14ac:dyDescent="0.3">
      <c r="EB493" s="1"/>
      <c r="HN493">
        <v>157</v>
      </c>
      <c r="HO493" t="str">
        <f>"    [p_value_"&amp;HN493&amp; ",lb_"&amp;HN493&amp;",ub_"&amp;HN493&amp;"] = sp_andrews_te(Y_pre_"&amp;HN493&amp;",pobreza_"&amp;HN493&amp;"(:,T+s),A_"&amp;HN493&amp;",C,.05);"</f>
        <v xml:space="preserve">    [p_value_157,lb_157,ub_157] = sp_andrews_te(Y_pre_157,pobreza_157(:,T+s),A_157,C,.05);</v>
      </c>
    </row>
    <row r="494" spans="132:223" x14ac:dyDescent="0.3">
      <c r="EB494" s="1"/>
      <c r="HN494">
        <v>157</v>
      </c>
      <c r="HO494" t="str">
        <f>"    p_value_vec_"&amp;HN494&amp;"(s) = p_value_"&amp;HN494&amp;";"</f>
        <v xml:space="preserve">    p_value_vec_157(s) = p_value_157;</v>
      </c>
    </row>
    <row r="495" spans="132:223" x14ac:dyDescent="0.3">
      <c r="EB495" s="1"/>
      <c r="HN495">
        <v>157</v>
      </c>
      <c r="HO495" t="str">
        <f>"    lb_vec_"&amp;HN495&amp;"(s) = lb_"&amp;HN495&amp;";"</f>
        <v xml:space="preserve">    lb_vec_157(s) = lb_157;</v>
      </c>
    </row>
    <row r="496" spans="132:223" x14ac:dyDescent="0.3">
      <c r="EB496" s="1"/>
      <c r="HN496">
        <v>157</v>
      </c>
      <c r="HO496" t="str">
        <f>"    ub_vec_"&amp;HN496&amp;"(s) = ub_"&amp;HN495&amp;";"</f>
        <v xml:space="preserve">    ub_vec_157(s) = ub_157;</v>
      </c>
    </row>
    <row r="497" spans="132:223" x14ac:dyDescent="0.3">
      <c r="EB497" s="3"/>
      <c r="HN497">
        <v>157</v>
      </c>
      <c r="HO497" t="s">
        <v>18</v>
      </c>
    </row>
    <row r="498" spans="132:223" x14ac:dyDescent="0.3">
      <c r="EB498" s="3"/>
      <c r="HN498">
        <v>158</v>
      </c>
      <c r="HO498" t="str">
        <f>"p_value_vec_"&amp;HN498&amp;" = zeros(1,S);"</f>
        <v>p_value_vec_158 = zeros(1,S);</v>
      </c>
    </row>
    <row r="499" spans="132:223" x14ac:dyDescent="0.3">
      <c r="EB499" s="3"/>
      <c r="HN499">
        <v>158</v>
      </c>
      <c r="HO499" t="str">
        <f>"lb_vec_"&amp;HN499&amp;" = zeros(1,S);"</f>
        <v>lb_vec_158 = zeros(1,S);</v>
      </c>
    </row>
    <row r="500" spans="132:223" x14ac:dyDescent="0.3">
      <c r="EB500" s="1"/>
      <c r="HN500">
        <v>158</v>
      </c>
      <c r="HO500" t="str">
        <f>"ub_vec_"&amp;HN500&amp;" = zeros(1,S);"</f>
        <v>ub_vec_158 = zeros(1,S);</v>
      </c>
    </row>
    <row r="501" spans="132:223" x14ac:dyDescent="0.3">
      <c r="EB501" s="1"/>
      <c r="HN501">
        <v>158</v>
      </c>
      <c r="HO501" t="s">
        <v>35</v>
      </c>
    </row>
    <row r="502" spans="132:223" x14ac:dyDescent="0.3">
      <c r="EB502" s="1"/>
      <c r="HN502">
        <v>158</v>
      </c>
      <c r="HO502" t="str">
        <f>"    [p_value_"&amp;HN502&amp; ",lb_"&amp;HN502&amp;",ub_"&amp;HN502&amp;"] = sp_andrews_te(Y_pre_"&amp;HN502&amp;",pobreza_"&amp;HN502&amp;"(:,T+s),A_"&amp;HN502&amp;",C,.05);"</f>
        <v xml:space="preserve">    [p_value_158,lb_158,ub_158] = sp_andrews_te(Y_pre_158,pobreza_158(:,T+s),A_158,C,.05);</v>
      </c>
    </row>
    <row r="503" spans="132:223" x14ac:dyDescent="0.3">
      <c r="EB503" s="1"/>
      <c r="HN503">
        <v>158</v>
      </c>
      <c r="HO503" t="str">
        <f>"    p_value_vec_"&amp;HN503&amp;"(s) = p_value_"&amp;HN503&amp;";"</f>
        <v xml:space="preserve">    p_value_vec_158(s) = p_value_158;</v>
      </c>
    </row>
    <row r="504" spans="132:223" x14ac:dyDescent="0.3">
      <c r="EB504" s="1"/>
      <c r="HN504">
        <v>158</v>
      </c>
      <c r="HO504" t="str">
        <f>"    lb_vec_"&amp;HN504&amp;"(s) = lb_"&amp;HN504&amp;";"</f>
        <v xml:space="preserve">    lb_vec_158(s) = lb_158;</v>
      </c>
    </row>
    <row r="505" spans="132:223" x14ac:dyDescent="0.3">
      <c r="EB505" s="3"/>
      <c r="HN505">
        <v>158</v>
      </c>
      <c r="HO505" t="str">
        <f>"    ub_vec_"&amp;HN505&amp;"(s) = ub_"&amp;HN504&amp;";"</f>
        <v xml:space="preserve">    ub_vec_158(s) = ub_158;</v>
      </c>
    </row>
    <row r="506" spans="132:223" x14ac:dyDescent="0.3">
      <c r="EB506" s="3"/>
      <c r="HN506">
        <v>158</v>
      </c>
      <c r="HO506" t="s">
        <v>18</v>
      </c>
    </row>
    <row r="507" spans="132:223" x14ac:dyDescent="0.3">
      <c r="EB507" s="3"/>
      <c r="HN507">
        <v>159</v>
      </c>
      <c r="HO507" t="str">
        <f>"p_value_vec_"&amp;HN507&amp;" = zeros(1,S);"</f>
        <v>p_value_vec_159 = zeros(1,S);</v>
      </c>
    </row>
    <row r="508" spans="132:223" x14ac:dyDescent="0.3">
      <c r="EB508" s="1"/>
      <c r="HN508">
        <v>159</v>
      </c>
      <c r="HO508" t="str">
        <f>"lb_vec_"&amp;HN508&amp;" = zeros(1,S);"</f>
        <v>lb_vec_159 = zeros(1,S);</v>
      </c>
    </row>
    <row r="509" spans="132:223" x14ac:dyDescent="0.3">
      <c r="EB509" s="1"/>
      <c r="HN509">
        <v>159</v>
      </c>
      <c r="HO509" t="str">
        <f>"ub_vec_"&amp;HN509&amp;" = zeros(1,S);"</f>
        <v>ub_vec_159 = zeros(1,S);</v>
      </c>
    </row>
    <row r="510" spans="132:223" x14ac:dyDescent="0.3">
      <c r="EB510" s="1"/>
      <c r="HN510">
        <v>159</v>
      </c>
      <c r="HO510" t="s">
        <v>35</v>
      </c>
    </row>
    <row r="511" spans="132:223" x14ac:dyDescent="0.3">
      <c r="EB511" s="1"/>
      <c r="HN511">
        <v>159</v>
      </c>
      <c r="HO511" t="str">
        <f>"    [p_value_"&amp;HN511&amp; ",lb_"&amp;HN511&amp;",ub_"&amp;HN511&amp;"] = sp_andrews_te(Y_pre_"&amp;HN511&amp;",pobreza_"&amp;HN511&amp;"(:,T+s),A_"&amp;HN511&amp;",C,.05);"</f>
        <v xml:space="preserve">    [p_value_159,lb_159,ub_159] = sp_andrews_te(Y_pre_159,pobreza_159(:,T+s),A_159,C,.05);</v>
      </c>
    </row>
    <row r="512" spans="132:223" x14ac:dyDescent="0.3">
      <c r="EB512" s="1"/>
      <c r="HN512">
        <v>159</v>
      </c>
      <c r="HO512" t="str">
        <f>"    p_value_vec_"&amp;HN512&amp;"(s) = p_value_"&amp;HN512&amp;";"</f>
        <v xml:space="preserve">    p_value_vec_159(s) = p_value_159;</v>
      </c>
    </row>
    <row r="513" spans="132:223" x14ac:dyDescent="0.3">
      <c r="EB513" s="3"/>
      <c r="HN513">
        <v>159</v>
      </c>
      <c r="HO513" t="str">
        <f>"    lb_vec_"&amp;HN513&amp;"(s) = lb_"&amp;HN513&amp;";"</f>
        <v xml:space="preserve">    lb_vec_159(s) = lb_159;</v>
      </c>
    </row>
    <row r="514" spans="132:223" x14ac:dyDescent="0.3">
      <c r="EB514" s="3"/>
      <c r="HN514">
        <v>159</v>
      </c>
      <c r="HO514" t="str">
        <f>"    ub_vec_"&amp;HN514&amp;"(s) = ub_"&amp;HN513&amp;";"</f>
        <v xml:space="preserve">    ub_vec_159(s) = ub_159;</v>
      </c>
    </row>
    <row r="515" spans="132:223" x14ac:dyDescent="0.3">
      <c r="EB515" s="3"/>
      <c r="HN515">
        <v>159</v>
      </c>
      <c r="HO515" t="s">
        <v>18</v>
      </c>
    </row>
    <row r="516" spans="132:223" x14ac:dyDescent="0.3">
      <c r="EB516" s="1"/>
      <c r="HN516">
        <v>162</v>
      </c>
      <c r="HO516" t="str">
        <f>"p_value_vec_"&amp;HN516&amp;" = zeros(1,S);"</f>
        <v>p_value_vec_162 = zeros(1,S);</v>
      </c>
    </row>
    <row r="517" spans="132:223" x14ac:dyDescent="0.3">
      <c r="EB517" s="1"/>
      <c r="HN517">
        <v>162</v>
      </c>
      <c r="HO517" t="str">
        <f>"lb_vec_"&amp;HN517&amp;" = zeros(1,S);"</f>
        <v>lb_vec_162 = zeros(1,S);</v>
      </c>
    </row>
    <row r="518" spans="132:223" x14ac:dyDescent="0.3">
      <c r="EB518" s="1"/>
      <c r="HN518">
        <v>162</v>
      </c>
      <c r="HO518" t="str">
        <f>"ub_vec_"&amp;HN518&amp;" = zeros(1,S);"</f>
        <v>ub_vec_162 = zeros(1,S);</v>
      </c>
    </row>
    <row r="519" spans="132:223" x14ac:dyDescent="0.3">
      <c r="EB519" s="1"/>
      <c r="HN519">
        <v>162</v>
      </c>
      <c r="HO519" t="s">
        <v>35</v>
      </c>
    </row>
    <row r="520" spans="132:223" x14ac:dyDescent="0.3">
      <c r="EB520" s="1"/>
      <c r="HN520">
        <v>162</v>
      </c>
      <c r="HO520" t="str">
        <f>"    [p_value_"&amp;HN520&amp; ",lb_"&amp;HN520&amp;",ub_"&amp;HN520&amp;"] = sp_andrews_te(Y_pre_"&amp;HN520&amp;",pobreza_"&amp;HN520&amp;"(:,T+s),A_"&amp;HN520&amp;",C,.05);"</f>
        <v xml:space="preserve">    [p_value_162,lb_162,ub_162] = sp_andrews_te(Y_pre_162,pobreza_162(:,T+s),A_162,C,.05);</v>
      </c>
    </row>
    <row r="521" spans="132:223" x14ac:dyDescent="0.3">
      <c r="EB521" s="3"/>
      <c r="HN521">
        <v>162</v>
      </c>
      <c r="HO521" t="str">
        <f>"    p_value_vec_"&amp;HN521&amp;"(s) = p_value_"&amp;HN521&amp;";"</f>
        <v xml:space="preserve">    p_value_vec_162(s) = p_value_162;</v>
      </c>
    </row>
    <row r="522" spans="132:223" x14ac:dyDescent="0.3">
      <c r="EB522" s="3"/>
      <c r="HN522">
        <v>162</v>
      </c>
      <c r="HO522" t="str">
        <f>"    lb_vec_"&amp;HN522&amp;"(s) = lb_"&amp;HN522&amp;";"</f>
        <v xml:space="preserve">    lb_vec_162(s) = lb_162;</v>
      </c>
    </row>
    <row r="523" spans="132:223" x14ac:dyDescent="0.3">
      <c r="EB523" s="3"/>
      <c r="HN523">
        <v>162</v>
      </c>
      <c r="HO523" t="str">
        <f>"    ub_vec_"&amp;HN523&amp;"(s) = ub_"&amp;HN522&amp;";"</f>
        <v xml:space="preserve">    ub_vec_162(s) = ub_162;</v>
      </c>
    </row>
    <row r="524" spans="132:223" x14ac:dyDescent="0.3">
      <c r="EB524" s="1"/>
      <c r="HN524">
        <v>162</v>
      </c>
      <c r="HO524" t="s">
        <v>18</v>
      </c>
    </row>
    <row r="525" spans="132:223" x14ac:dyDescent="0.3">
      <c r="EB525" s="1"/>
      <c r="HN525">
        <v>169</v>
      </c>
      <c r="HO525" t="str">
        <f>"p_value_vec_"&amp;HN525&amp;" = zeros(1,S);"</f>
        <v>p_value_vec_169 = zeros(1,S);</v>
      </c>
    </row>
    <row r="526" spans="132:223" x14ac:dyDescent="0.3">
      <c r="EB526" s="1"/>
      <c r="HN526">
        <v>169</v>
      </c>
      <c r="HO526" t="str">
        <f>"lb_vec_"&amp;HN526&amp;" = zeros(1,S);"</f>
        <v>lb_vec_169 = zeros(1,S);</v>
      </c>
    </row>
    <row r="527" spans="132:223" x14ac:dyDescent="0.3">
      <c r="EB527" s="1"/>
      <c r="HN527">
        <v>169</v>
      </c>
      <c r="HO527" t="str">
        <f>"ub_vec_"&amp;HN527&amp;" = zeros(1,S);"</f>
        <v>ub_vec_169 = zeros(1,S);</v>
      </c>
    </row>
    <row r="528" spans="132:223" x14ac:dyDescent="0.3">
      <c r="EB528" s="1"/>
      <c r="HN528">
        <v>169</v>
      </c>
      <c r="HO528" t="s">
        <v>35</v>
      </c>
    </row>
    <row r="529" spans="132:223" x14ac:dyDescent="0.3">
      <c r="EB529" s="3"/>
      <c r="HN529">
        <v>169</v>
      </c>
      <c r="HO529" t="str">
        <f>"    [p_value_"&amp;HN529&amp; ",lb_"&amp;HN529&amp;",ub_"&amp;HN529&amp;"] = sp_andrews_te(Y_pre_"&amp;HN529&amp;",pobreza_"&amp;HN529&amp;"(:,T+s),A_"&amp;HN529&amp;",C,.05);"</f>
        <v xml:space="preserve">    [p_value_169,lb_169,ub_169] = sp_andrews_te(Y_pre_169,pobreza_169(:,T+s),A_169,C,.05);</v>
      </c>
    </row>
    <row r="530" spans="132:223" x14ac:dyDescent="0.3">
      <c r="EB530" s="3"/>
      <c r="HN530">
        <v>169</v>
      </c>
      <c r="HO530" t="str">
        <f>"    p_value_vec_"&amp;HN530&amp;"(s) = p_value_"&amp;HN530&amp;";"</f>
        <v xml:space="preserve">    p_value_vec_169(s) = p_value_169;</v>
      </c>
    </row>
    <row r="531" spans="132:223" x14ac:dyDescent="0.3">
      <c r="EB531" s="3"/>
      <c r="HN531">
        <v>169</v>
      </c>
      <c r="HO531" t="str">
        <f>"    lb_vec_"&amp;HN531&amp;"(s) = lb_"&amp;HN531&amp;";"</f>
        <v xml:space="preserve">    lb_vec_169(s) = lb_169;</v>
      </c>
    </row>
    <row r="532" spans="132:223" x14ac:dyDescent="0.3">
      <c r="EB532" s="1"/>
      <c r="HN532">
        <v>169</v>
      </c>
      <c r="HO532" t="str">
        <f>"    ub_vec_"&amp;HN532&amp;"(s) = ub_"&amp;HN531&amp;";"</f>
        <v xml:space="preserve">    ub_vec_169(s) = ub_169;</v>
      </c>
    </row>
    <row r="533" spans="132:223" x14ac:dyDescent="0.3">
      <c r="EB533" s="1"/>
      <c r="HN533">
        <v>169</v>
      </c>
      <c r="HO533" t="s">
        <v>18</v>
      </c>
    </row>
    <row r="534" spans="132:223" x14ac:dyDescent="0.3">
      <c r="EB534" s="1"/>
    </row>
    <row r="535" spans="132:223" x14ac:dyDescent="0.3">
      <c r="EB535" s="1"/>
    </row>
    <row r="536" spans="132:223" x14ac:dyDescent="0.3">
      <c r="EB536" s="1"/>
    </row>
    <row r="537" spans="132:223" x14ac:dyDescent="0.3">
      <c r="EB537" s="3"/>
    </row>
    <row r="538" spans="132:223" x14ac:dyDescent="0.3">
      <c r="EB538" s="3"/>
    </row>
    <row r="539" spans="132:223" x14ac:dyDescent="0.3">
      <c r="EB539" s="3"/>
    </row>
    <row r="540" spans="132:223" x14ac:dyDescent="0.3">
      <c r="EB540" s="1"/>
    </row>
    <row r="541" spans="132:223" x14ac:dyDescent="0.3">
      <c r="EB541" s="1"/>
    </row>
    <row r="542" spans="132:223" x14ac:dyDescent="0.3">
      <c r="EB542" s="1"/>
    </row>
    <row r="543" spans="132:223" x14ac:dyDescent="0.3">
      <c r="EB543" s="1"/>
    </row>
    <row r="544" spans="132:223" x14ac:dyDescent="0.3">
      <c r="EB544" s="1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1"/>
    </row>
    <row r="549" spans="132:132" x14ac:dyDescent="0.3">
      <c r="EB549" s="1"/>
    </row>
    <row r="550" spans="132:132" x14ac:dyDescent="0.3">
      <c r="EB550" s="1"/>
    </row>
    <row r="551" spans="132:132" x14ac:dyDescent="0.3">
      <c r="EB551" s="1"/>
    </row>
    <row r="552" spans="132:132" x14ac:dyDescent="0.3">
      <c r="EB552" s="1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1"/>
    </row>
    <row r="557" spans="132:132" x14ac:dyDescent="0.3">
      <c r="EB557" s="1"/>
    </row>
    <row r="558" spans="132:132" x14ac:dyDescent="0.3">
      <c r="EB558" s="1"/>
    </row>
    <row r="559" spans="132:132" x14ac:dyDescent="0.3">
      <c r="EB559" s="1"/>
    </row>
    <row r="560" spans="132:132" x14ac:dyDescent="0.3">
      <c r="EB560" s="1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1"/>
    </row>
    <row r="565" spans="132:132" x14ac:dyDescent="0.3">
      <c r="EB565" s="1"/>
    </row>
    <row r="566" spans="132:132" x14ac:dyDescent="0.3">
      <c r="EB566" s="1"/>
    </row>
    <row r="567" spans="132:132" x14ac:dyDescent="0.3">
      <c r="EB567" s="1"/>
    </row>
    <row r="568" spans="132:132" x14ac:dyDescent="0.3">
      <c r="EB568" s="1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1"/>
    </row>
    <row r="573" spans="132:132" x14ac:dyDescent="0.3">
      <c r="EB573" s="1"/>
    </row>
    <row r="574" spans="132:132" x14ac:dyDescent="0.3">
      <c r="EB574" s="1"/>
    </row>
    <row r="575" spans="132:132" x14ac:dyDescent="0.3">
      <c r="EB575" s="1"/>
    </row>
    <row r="576" spans="132:132" x14ac:dyDescent="0.3">
      <c r="EB576" s="1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5F09-56B0-4540-BA46-A683717B0FF9}">
  <dimension ref="A1:LZ577"/>
  <sheetViews>
    <sheetView topLeftCell="IA1" workbookViewId="0">
      <selection activeCell="IB1" sqref="IB1"/>
    </sheetView>
  </sheetViews>
  <sheetFormatPr baseColWidth="10" defaultRowHeight="14.4" x14ac:dyDescent="0.3"/>
  <sheetData>
    <row r="1" spans="1:338" x14ac:dyDescent="0.3">
      <c r="A1" t="s">
        <v>0</v>
      </c>
      <c r="B1" s="2" t="s">
        <v>1</v>
      </c>
      <c r="E1" s="2" t="s">
        <v>2</v>
      </c>
      <c r="J1" s="2" t="s">
        <v>4</v>
      </c>
      <c r="O1" s="2" t="s">
        <v>8</v>
      </c>
      <c r="T1" s="2" t="s">
        <v>8</v>
      </c>
      <c r="X1" s="2" t="s">
        <v>9</v>
      </c>
      <c r="AC1" s="2" t="s">
        <v>10</v>
      </c>
      <c r="AI1" s="2" t="s">
        <v>11</v>
      </c>
      <c r="AN1" s="2" t="s">
        <v>12</v>
      </c>
      <c r="AS1" s="2" t="s">
        <v>13</v>
      </c>
      <c r="BA1" s="2" t="s">
        <v>14</v>
      </c>
      <c r="BL1" s="2" t="s">
        <v>21</v>
      </c>
      <c r="BR1" s="2" t="s">
        <v>22</v>
      </c>
      <c r="BX1" s="2" t="s">
        <v>23</v>
      </c>
      <c r="CD1" s="2" t="s">
        <v>24</v>
      </c>
      <c r="CJ1" s="2" t="s">
        <v>25</v>
      </c>
      <c r="CQ1" t="s">
        <v>106</v>
      </c>
      <c r="CV1" t="s">
        <v>107</v>
      </c>
      <c r="DA1" t="s">
        <v>108</v>
      </c>
      <c r="DF1" t="s">
        <v>109</v>
      </c>
      <c r="DK1" s="2" t="s">
        <v>15</v>
      </c>
      <c r="DQ1" s="2" t="s">
        <v>19</v>
      </c>
      <c r="DW1" s="2" t="s">
        <v>16</v>
      </c>
      <c r="EA1" s="2" t="s">
        <v>20</v>
      </c>
      <c r="EL1" s="2" t="s">
        <v>26</v>
      </c>
      <c r="EZ1" s="2" t="s">
        <v>27</v>
      </c>
      <c r="FG1" s="2" t="s">
        <v>28</v>
      </c>
      <c r="FM1" s="2" t="s">
        <v>29</v>
      </c>
      <c r="FT1" s="2" t="s">
        <v>30</v>
      </c>
      <c r="FZ1" s="2" t="s">
        <v>31</v>
      </c>
      <c r="GF1" s="2" t="s">
        <v>33</v>
      </c>
      <c r="GM1" s="2" t="s">
        <v>582</v>
      </c>
      <c r="GT1" s="2" t="s">
        <v>584</v>
      </c>
      <c r="GZ1" s="2" t="s">
        <v>585</v>
      </c>
      <c r="HF1" s="2" t="s">
        <v>586</v>
      </c>
      <c r="HM1" t="s">
        <v>34</v>
      </c>
      <c r="HT1" t="s">
        <v>38</v>
      </c>
      <c r="IA1" t="s">
        <v>98</v>
      </c>
      <c r="IO1" t="s">
        <v>101</v>
      </c>
      <c r="JA1" t="s">
        <v>102</v>
      </c>
      <c r="JM1" t="s">
        <v>103</v>
      </c>
      <c r="JY1" t="s">
        <v>104</v>
      </c>
      <c r="KL1" t="s">
        <v>105</v>
      </c>
      <c r="KY1" t="s">
        <v>583</v>
      </c>
      <c r="LF1" t="s">
        <v>587</v>
      </c>
      <c r="LM1" t="s">
        <v>588</v>
      </c>
      <c r="LY1" t="s">
        <v>589</v>
      </c>
    </row>
    <row r="2" spans="1:338" x14ac:dyDescent="0.3">
      <c r="A2">
        <v>1</v>
      </c>
      <c r="B2" s="1" t="str">
        <f>"[data_"&amp;A2&amp;",provincias_"&amp;A2&amp;",~] = xlsread('BD_pobre_est_1_provincia_"&amp;A2&amp;".xlsx');"</f>
        <v>[data_1,provincias_1,~] = xlsread('BD_pobre_est_1_provincia_1.xlsx');</v>
      </c>
      <c r="E2" s="1" t="str">
        <f>"provincia_"&amp;A2&amp;" = unique(provincias_"&amp;A2&amp;"(2:end,1));"</f>
        <v>provincia_1 = unique(provincias_1(2:end,1));</v>
      </c>
      <c r="J2" s="1" t="s">
        <v>3</v>
      </c>
      <c r="O2" s="1" t="str">
        <f>"pobreza_"&amp;A2&amp;" = reshape(data_"&amp;A2&amp;"(:,2),T+S,N);"</f>
        <v>pobreza_1 = reshape(data_1(:,2),T+S,N);</v>
      </c>
      <c r="T2" s="1" t="str">
        <f>"pobreza_"&amp;A2&amp;" = pobreza_"&amp;A2&amp;"'; "</f>
        <v xml:space="preserve">pobreza_1 = pobreza_1'; </v>
      </c>
      <c r="X2" s="1" t="str">
        <f>"tratado_"&amp;A2&amp;" = pobreza_"&amp;A2&amp;"(1,:);"</f>
        <v>tratado_1 = pobreza_1(1,:);</v>
      </c>
      <c r="AC2" s="1" t="str">
        <f>"pobreza_"&amp;A2&amp;"(1,:) = [];"</f>
        <v>pobreza_1(1,:) = [];</v>
      </c>
      <c r="AI2" s="1" t="str">
        <f t="shared" ref="AI2:AI60" si="0">"pobreza_"&amp;A2&amp;" = [tratado_"&amp;A2&amp;";pobreza_"&amp;A2&amp;"];"</f>
        <v>pobreza_1 = [tratado_1;pobreza_1];</v>
      </c>
      <c r="AN2" s="1" t="str">
        <f>"Y_"&amp;A2&amp;" = pobreza_"&amp;A2&amp;"; % outcome matrix"</f>
        <v>Y_1 = pobreza_1; % outcome matrix</v>
      </c>
      <c r="AS2" s="1" t="str">
        <f>"Y_pre_"&amp;A2&amp;" = Y_"&amp;A2&amp;"(:,1:T);"</f>
        <v>Y_pre_1 = Y_1(:,1:T);</v>
      </c>
      <c r="AW2" s="1" t="str">
        <f>"Y_post_"&amp;A2&amp;" = Y_"&amp;A2&amp;"(:,T+1:end);"</f>
        <v>Y_post_1 = Y_1(:,T+1:end);</v>
      </c>
      <c r="BA2" s="1" t="str">
        <f>"[a_hat_"&amp;A2&amp;",B_hat_"&amp;A2&amp;"] = scm_batch(Y_pre_"&amp;A2&amp;");"</f>
        <v>[a_hat_1,B_hat_1] = scm_batch(Y_pre_1);</v>
      </c>
      <c r="BF2" s="1" t="str">
        <f>"synthetic_control_"&amp;A2&amp;" = a_hat_"&amp;A2&amp;"(1)+B_hat_"&amp;A2&amp;"(1,:)*Y_"&amp;A2&amp;";"</f>
        <v>synthetic_control_1 = a_hat_1(1)+B_hat_1(1,:)*Y_1;</v>
      </c>
      <c r="BL2">
        <v>1</v>
      </c>
      <c r="BM2" s="1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110</v>
      </c>
      <c r="CV2">
        <v>1</v>
      </c>
      <c r="CW2" t="s">
        <v>110</v>
      </c>
      <c r="DA2">
        <v>1</v>
      </c>
      <c r="DB2" t="s">
        <v>110</v>
      </c>
      <c r="DF2">
        <v>1</v>
      </c>
      <c r="DG2" t="s">
        <v>110</v>
      </c>
      <c r="DK2" s="1" t="str">
        <f>"M_hat_"&amp;A2&amp;" = (eye(N)-B_hat_"&amp;A2&amp;")'*(eye(N)-B_hat_"&amp;A2&amp;");"</f>
        <v>M_hat_1 = (eye(N)-B_hat_1)'*(eye(N)-B_hat_1);</v>
      </c>
      <c r="DQ2" s="1" t="str">
        <f>"synthetic_control_sp_"&amp;A2&amp;" = a_hat_"&amp;A2&amp;"(1)+B_hat_"&amp;A2&amp;"(1,:)*Y_"&amp;A2&amp;";"</f>
        <v>synthetic_control_sp_1 = a_hat_1(1)+B_hat_1(1,:)*Y_1;</v>
      </c>
      <c r="DW2" s="1" t="s">
        <v>39</v>
      </c>
      <c r="EA2">
        <v>1</v>
      </c>
      <c r="EB2" s="3" t="str">
        <f>"%PROVINCIA "&amp;EA2</f>
        <v>%PROVINCIA 1</v>
      </c>
      <c r="EL2" s="1" t="str">
        <f>"synthetic_control_"&amp;$A2&amp;"=synthetic_control_"&amp;$A2&amp;"'"</f>
        <v>synthetic_control_1=synthetic_control_1'</v>
      </c>
      <c r="EQ2" s="1" t="str">
        <f>"synthetic_control_sp_"&amp;$A2&amp;"=synthetic_control_sp_"&amp;$A2&amp;"'"</f>
        <v>synthetic_control_sp_1=synthetic_control_sp_1'</v>
      </c>
      <c r="EV2" s="1" t="str">
        <f>"tratado_"&amp;$A2&amp;"=tratado_"&amp;$A2&amp;"'"</f>
        <v>tratado_1=tratado_1'</v>
      </c>
      <c r="EZ2" s="1" t="str">
        <f t="shared" ref="EZ2:EZ33" si="1">"xlswrite('G:\Mi unidad\1. PROYECTOS TELLO 2022\SCM SPILL OVERS\outputs\pobreza\distancia_centro_salud\1%\simulacion_3\synthetic_control_outputs.xlsx',synthetic_control_"&amp;$A2&amp;","&amp;$A2&amp;")"</f>
        <v>xlswrite('G:\Mi unidad\1. PROYECTOS TELLO 2022\SCM SPILL OVERS\outputs\pobreza\distancia_centro_salud\1%\simulacion_3\synthetic_control_outputs.xlsx',synthetic_control_1,1)</v>
      </c>
      <c r="FG2" s="1" t="str">
        <f t="shared" ref="FG2:FG33" si="2">"xlswrite('G:\Mi unidad\1. PROYECTOS TELLO 2022\SCM SPILL OVERS\outputs\pobreza\informalidad\1%\simulacion_3\synthetic_control_outputs.xlsx',synthetic_control_"&amp;$A2&amp;","&amp;$A2&amp;")"</f>
        <v>xlswrite('G:\Mi unidad\1. PROYECTOS TELLO 2022\SCM SPILL OVERS\outputs\pobreza\informalidad\1%\simulacion_3\synthetic_control_outputs.xlsx',synthetic_control_1,1)</v>
      </c>
      <c r="FM2" s="1" t="str">
        <f t="shared" ref="FM2:FM33" si="3">"xlswrite('G:\Mi unidad\1. PROYECTOS TELLO 2022\SCM SPILL OVERS\outputs\pobreza\densidad\1%\simulacion_3\synthetic_control_outputs.xlsx',synthetic_control_"&amp;$A2&amp;","&amp;$A2&amp;")"</f>
        <v>xlswrite('G:\Mi unidad\1. PROYECTOS TELLO 2022\SCM SPILL OVERS\outputs\pobreza\densidad\1%\simulacion_3\synthetic_control_outputs.xlsx',synthetic_control_1,1)</v>
      </c>
      <c r="FT2" s="1" t="str">
        <f t="shared" ref="FT2:FT33" si="4">"xlswrite('G:\Mi unidad\1. PROYECTOS TELLO 2022\SCM SPILL OVERS\outputs\pobreza\bajo_niv_educ\1%\simulacion_3\synthetic_control_outputs.xlsx',synthetic_control_"&amp;$A2&amp;","&amp;$A2&amp;")"</f>
        <v>xlswrite('G:\Mi unidad\1. PROYECTOS TELLO 2022\SCM SPILL OVERS\outputs\pobreza\bajo_niv_educ\1%\simulacion_3\synthetic_control_outputs.xlsx',synthetic_control_1,1)</v>
      </c>
      <c r="FZ2" s="1" t="str">
        <f t="shared" ref="FZ2:FZ33" si="5">"xlswrite('G:\Mi unidad\1. PROYECTOS TELLO 2022\SCM SPILL OVERS\outputs\pobreza\bajo_ingreso\1%\simulacion_3\synthetic_control_outputs.xlsx',synthetic_control_"&amp;$A2&amp;","&amp;$A2&amp;")"</f>
        <v>xlswrite('G:\Mi unidad\1. PROYECTOS TELLO 2022\SCM SPILL OVERS\outputs\pobreza\bajo_ingreso\1%\simulacion_3\synthetic_control_outputs.xlsx',synthetic_control_1,1)</v>
      </c>
      <c r="GF2" s="1" t="str">
        <f t="shared" ref="GF2:GF33" si="6">"xlswrite('G:\Mi unidad\1. PROYECTOS TELLO 2022\SCM SPILL OVERS\outputs\pobreza\densidad_g\1%\simulacion_3\synthetic_control_outputs.xlsx',synthetic_control_"&amp;$A2&amp;","&amp;$A2&amp;")"</f>
        <v>xlswrite('G:\Mi unidad\1. PROYECTOS TELLO 2022\SCM SPILL OVERS\outputs\pobreza\densidad_g\1%\simulacion_3\synthetic_control_outputs.xlsx',synthetic_control_1,1)</v>
      </c>
      <c r="GM2" s="1" t="str">
        <f t="shared" ref="GM2:GM33" si="7">"xlswrite('G:\Mi unidad\1. PROYECTOS TELLO 2022\SCM SPILL OVERS\outputs\pobreza\alimentos\1%\simulacion_3\synthetic_control_outputs.xlsx',synthetic_control_"&amp;$A2&amp;","&amp;$A2&amp;");"</f>
        <v>xlswrite('G:\Mi unidad\1. PROYECTOS TELLO 2022\SCM SPILL OVERS\outputs\pobreza\alimentos\1%\simulacion_3\synthetic_control_outputs.xlsx',synthetic_control_1,1);</v>
      </c>
      <c r="GP2" s="1"/>
      <c r="GQ2" s="1"/>
      <c r="GR2" s="1"/>
      <c r="GS2" s="1"/>
      <c r="GT2" s="1" t="str">
        <f t="shared" ref="GT2:GT33" si="8">"xlswrite('G:\Mi unidad\1. PROYECTOS TELLO 2022\SCM SPILL OVERS\outputs\pobreza\jefe_hogar\1%\simulacion_3\synthetic_control_outputs.xlsx',synthetic_control_"&amp;$A2&amp;","&amp;$A2&amp;");"</f>
        <v>xlswrite('G:\Mi unidad\1. PROYECTOS TELLO 2022\SCM SPILL OVERS\outputs\pobreza\jefe_hogar\1%\simulacion_3\synthetic_control_outputs.xlsx',synthetic_control_1,1);</v>
      </c>
      <c r="GW2" s="1"/>
      <c r="GX2" s="1"/>
      <c r="GY2" s="1"/>
      <c r="GZ2" s="1" t="str">
        <f t="shared" ref="GZ2:GZ33" si="9">"xlswrite('G:\Mi unidad\1. PROYECTOS TELLO 2022\SCM SPILL OVERS\outputs\pobreza\mujeres\1%\simulacion_3\synthetic_control_outputs.xlsx',synthetic_control_"&amp;$A2&amp;","&amp;$A2&amp;");"</f>
        <v>xlswrite('G:\Mi unidad\1. PROYECTOS TELLO 2022\SCM SPILL OVERS\outputs\pobreza\mujeres\1%\simulacion_3\synthetic_control_outputs.xlsx',synthetic_control_1,1);</v>
      </c>
      <c r="HC2" s="1"/>
      <c r="HD2" s="1"/>
      <c r="HE2" s="1"/>
      <c r="HF2" s="1" t="str">
        <f t="shared" ref="HF2:HF33" si="10">"xlswrite('G:\Mi unidad\1. PROYECTOS TELLO 2022\SCM SPILL OVERS\outputs\pobreza\criminalidad\1%\simulacion_3\synthetic_control_outputs.xlsx',synthetic_control_"&amp;$A2&amp;","&amp;$A2&amp;");"</f>
        <v>xlswrite('G:\Mi unidad\1. PROYECTOS TELLO 2022\SCM SPILL OVERS\outputs\pobreza\criminalidad\1%\simulacion_3\synthetic_control_outputs.xlsx',synthetic_control_1,1);</v>
      </c>
      <c r="HI2" s="1"/>
      <c r="HJ2" s="1"/>
      <c r="HK2" s="1"/>
      <c r="HL2" s="1"/>
      <c r="HN2" t="s">
        <v>100</v>
      </c>
      <c r="HU2" t="s">
        <v>99</v>
      </c>
      <c r="IA2">
        <v>1</v>
      </c>
      <c r="IB2" t="str">
        <f>"xlswrite('G:\Mi unidad\1. PROYECTOS TELLO 2022\SCM SPILL OVERS\outputs\pobreza\bajo_niv_educ\1%\simulacion_3\output_tests.xlsx',lb_vec_"&amp;IA2&amp;"','lb_vec_"&amp;IA2&amp;"');"</f>
        <v>xlswrite('G:\Mi unidad\1. PROYECTOS TELLO 2022\SCM SPILL OVERS\outputs\pobreza\bajo_niv_educ\1%\simulacion_3\output_tests.xlsx',lb_vec_1','lb_vec_1');</v>
      </c>
      <c r="IO2">
        <v>1</v>
      </c>
      <c r="IP2" t="str">
        <f>"xlswrite('G:\Mi unidad\1. PROYECTOS TELLO 2022\SCM SPILL OVERS\outputs\pobreza\bajo_ingreso\1%\simulacion_3\output_tests.xlsx',lb_vec_"&amp;IO2&amp;"','lb_vec_"&amp;IO2&amp;"');"</f>
        <v>xlswrite('G:\Mi unidad\1. PROYECTOS TELLO 2022\SCM SPILL OVERS\outputs\pobreza\bajo_ingreso\1%\simulacion_3\output_tests.xlsx',lb_vec_1','lb_vec_1');</v>
      </c>
      <c r="JA2">
        <v>1</v>
      </c>
      <c r="JB2" t="str">
        <f>"xlswrite('G:\Mi unidad\1. PROYECTOS TELLO 2022\SCM SPILL OVERS\outputs\pobreza\densidad\1%\simulacion_3\output_tests.xlsx',lb_vec_"&amp;JA2&amp;"','lb_vec_"&amp;JA2&amp;"');"</f>
        <v>xlswrite('G:\Mi unidad\1. PROYECTOS TELLO 2022\SCM SPILL OVERS\outputs\pobreza\densidad\1%\simulacion_3\output_tests.xlsx',lb_vec_1','lb_vec_1');</v>
      </c>
      <c r="JM2">
        <v>1</v>
      </c>
      <c r="JN2" t="str">
        <f>"xlswrite('G:\Mi unidad\1. PROYECTOS TELLO 2022\SCM SPILL OVERS\outputs\pobreza\densidad_g\1%\simulacion_3\output_tests.xlsx',lb_vec_"&amp;JM2&amp;"','lb_vec_"&amp;JM2&amp;"');"</f>
        <v>xlswrite('G:\Mi unidad\1. PROYECTOS TELLO 2022\SCM SPILL OVERS\outputs\pobreza\densidad_g\1%\simulacion_3\output_tests.xlsx',lb_vec_1','lb_vec_1');</v>
      </c>
      <c r="JY2">
        <v>1</v>
      </c>
      <c r="JZ2" t="str">
        <f>"xlswrite('G:\Mi unidad\1. PROYECTOS TELLO 2022\SCM SPILL OVERS\outputs\pobreza\distancia_centro_salud\1%\simulacion_3\output_tests.xlsx',lb_vec_"&amp;JY2&amp;"','lb_vec_"&amp;JY2&amp;"');"</f>
        <v>xlswrite('G:\Mi unidad\1. PROYECTOS TELLO 2022\SCM SPILL OVERS\outputs\pobreza\distancia_centro_salud\1%\simulacion_3\output_tests.xlsx',lb_vec_1','lb_vec_1');</v>
      </c>
      <c r="KL2">
        <v>1</v>
      </c>
      <c r="KM2" t="str">
        <f>"xlswrite('G:\Mi unidad\1. PROYECTOS TELLO 2022\SCM SPILL OVERS\outputs\pobreza\informalidad\1%\simulacion_3\output_tests.xlsx',lb_vec_"&amp;KL2&amp;"','lb_vec_"&amp;KL2&amp;"');"</f>
        <v>xlswrite('G:\Mi unidad\1. PROYECTOS TELLO 2022\SCM SPILL OVERS\outputs\pobreza\informalidad\1%\simulacion_3\output_tests.xlsx',lb_vec_1','lb_vec_1');</v>
      </c>
      <c r="KY2">
        <v>1</v>
      </c>
      <c r="KZ2" t="str">
        <f>"xlswrite('G:\Mi unidad\1. PROYECTOS TELLO 2022\SCM SPILL OVERS\outputs\pobreza\alimentos\1%\simulacion_3\output_tests.xlsx',lb_vec_"&amp;KY2&amp;"','lb_vec_"&amp;KY2&amp;"');"</f>
        <v>xlswrite('G:\Mi unidad\1. PROYECTOS TELLO 2022\SCM SPILL OVERS\outputs\pobreza\alimentos\1%\simulacion_3\output_tests.xlsx',lb_vec_1','lb_vec_1');</v>
      </c>
      <c r="LF2">
        <v>1</v>
      </c>
      <c r="LG2" t="str">
        <f>"xlswrite('G:\Mi unidad\1. PROYECTOS TELLO 2022\SCM SPILL OVERS\outputs\pobreza\jefe_hogar\1%\simulacion_3\output_tests.xlsx',lb_vec_"&amp;LF2&amp;"','lb_vec_"&amp;LF2&amp;"');"</f>
        <v>xlswrite('G:\Mi unidad\1. PROYECTOS TELLO 2022\SCM SPILL OVERS\outputs\pobreza\jefe_hogar\1%\simulacion_3\output_tests.xlsx',lb_vec_1','lb_vec_1');</v>
      </c>
      <c r="LM2">
        <v>1</v>
      </c>
      <c r="LN2" t="str">
        <f>"xlswrite('G:\Mi unidad\1. PROYECTOS TELLO 2022\SCM SPILL OVERS\outputs\pobreza\mujeres\1%\simulacion_3\output_tests.xlsx',lb_vec_"&amp;LM2&amp;"','lb_vec_"&amp;LM2&amp;"');"</f>
        <v>xlswrite('G:\Mi unidad\1. PROYECTOS TELLO 2022\SCM SPILL OVERS\outputs\pobreza\mujeres\1%\simulacion_3\output_tests.xlsx',lb_vec_1','lb_vec_1');</v>
      </c>
      <c r="LY2">
        <v>1</v>
      </c>
      <c r="LZ2" t="str">
        <f>"xlswrite('G:\Mi unidad\1. PROYECTOS TELLO 2022\SCM SPILL OVERS\outputs\pobreza\criminalidad\1%\simulacion_3\output_tests.xlsx',lb_vec_"&amp;LY2&amp;"','lb_vec_"&amp;LY2&amp;"');"</f>
        <v>xlswrite('G:\Mi unidad\1. PROYECTOS TELLO 2022\SCM SPILL OVERS\outputs\pobreza\criminalidad\1%\simulacion_3\output_tests.xlsx',lb_vec_1','lb_vec_1');</v>
      </c>
    </row>
    <row r="3" spans="1:338" x14ac:dyDescent="0.3">
      <c r="A3">
        <v>7</v>
      </c>
      <c r="B3" s="1" t="str">
        <f t="shared" ref="B3:B60" si="11">"[data_"&amp;A3&amp;",provincias_"&amp;A3&amp;",~] = xlsread('BD_pobre_est_1_provincia_"&amp;A3&amp;".xlsx');"</f>
        <v>[data_7,provincias_7,~] = xlsread('BD_pobre_est_1_provincia_7.xlsx');</v>
      </c>
      <c r="E3" s="1" t="str">
        <f t="shared" ref="E3:E60" si="12">"provincia_"&amp;A3&amp;" = unique(provincias_"&amp;A3&amp;"(2:end,1));"</f>
        <v>provincia_7 = unique(provincias_7(2:end,1));</v>
      </c>
      <c r="J3" s="1" t="s">
        <v>5</v>
      </c>
      <c r="O3" s="1" t="str">
        <f t="shared" ref="O3:O60" si="13">"pobreza_"&amp;A3&amp;" = reshape(data_"&amp;A3&amp;"(:,2),T+S,N);"</f>
        <v>pobreza_7 = reshape(data_7(:,2),T+S,N);</v>
      </c>
      <c r="T3" s="1" t="str">
        <f t="shared" ref="T3:T60" si="14">"pobreza_"&amp;A3&amp;" = pobreza_"&amp;A3&amp;"'; "</f>
        <v xml:space="preserve">pobreza_7 = pobreza_7'; </v>
      </c>
      <c r="X3" s="1" t="str">
        <f t="shared" ref="X3:X60" si="15">"tratado_"&amp;A3&amp;" = pobreza_"&amp;A3&amp;"(1,:);"</f>
        <v>tratado_7 = pobreza_7(1,:);</v>
      </c>
      <c r="AC3" s="1" t="str">
        <f>"pobreza_"&amp;A3&amp;"(1,:) = [];"</f>
        <v>pobreza_7(1,:) = [];</v>
      </c>
      <c r="AI3" s="1" t="str">
        <f t="shared" si="0"/>
        <v>pobreza_7 = [tratado_7;pobreza_7];</v>
      </c>
      <c r="AN3" s="1" t="str">
        <f>"Y_"&amp;A3&amp;" = pobreza_"&amp;A3&amp;"; % outcome matrix"</f>
        <v>Y_7 = pobreza_7; % outcome matrix</v>
      </c>
      <c r="AS3" s="1" t="str">
        <f>"Y_pre_"&amp;A3&amp;" = Y_"&amp;A3&amp;"(:,1:T);"</f>
        <v>Y_pre_7 = Y_7(:,1:T);</v>
      </c>
      <c r="AW3" s="1" t="str">
        <f>"Y_post_"&amp;A3&amp;" = Y_"&amp;A3&amp;"(:,T+1:end);"</f>
        <v>Y_post_7 = Y_7(:,T+1:end);</v>
      </c>
      <c r="BA3" s="1" t="str">
        <f>"[a_hat_"&amp;A3&amp;",B_hat_"&amp;A3&amp;"] = scm_batch(Y_pre_"&amp;A3&amp;");"</f>
        <v>[a_hat_7,B_hat_7] = scm_batch(Y_pre_7);</v>
      </c>
      <c r="BF3" s="1" t="str">
        <f t="shared" ref="BF3:BF60" si="16">"synthetic_control_"&amp;A3&amp;" = a_hat_"&amp;A3&amp;"(1)+B_hat_"&amp;A3&amp;"(1,:)*Y_"&amp;A3&amp;";"</f>
        <v>synthetic_control_7 = a_hat_7(1)+B_hat_7(1,:)*Y_7;</v>
      </c>
      <c r="BL3">
        <v>1</v>
      </c>
      <c r="BM3" s="1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111</v>
      </c>
      <c r="CV3">
        <v>1</v>
      </c>
      <c r="CW3" t="s">
        <v>111</v>
      </c>
      <c r="DA3">
        <v>1</v>
      </c>
      <c r="DB3" t="s">
        <v>111</v>
      </c>
      <c r="DF3">
        <v>1</v>
      </c>
      <c r="DG3" t="s">
        <v>111</v>
      </c>
      <c r="DK3" s="1" t="str">
        <f t="shared" ref="DK3:DK60" si="17">"M_hat_"&amp;A3&amp;" = (eye(N)-B_hat_"&amp;A3&amp;")'*(eye(N)-B_hat_"&amp;A3&amp;");"</f>
        <v>M_hat_7 = (eye(N)-B_hat_7)'*(eye(N)-B_hat_7);</v>
      </c>
      <c r="DQ3" s="1" t="str">
        <f t="shared" ref="DQ3:DQ60" si="18">"synthetic_control_sp_"&amp;A3&amp;" = a_hat_"&amp;A3&amp;"(1)+B_hat_"&amp;A3&amp;"(1,:)*Y_"&amp;A3&amp;";"</f>
        <v>synthetic_control_sp_7 = a_hat_7(1)+B_hat_7(1,:)*Y_7;</v>
      </c>
      <c r="DW3" s="1" t="s">
        <v>40</v>
      </c>
      <c r="EA3">
        <v>1</v>
      </c>
      <c r="EB3" s="3" t="s">
        <v>17</v>
      </c>
      <c r="EL3" s="1" t="str">
        <f t="shared" ref="EL3:EL60" si="19">"synthetic_control_"&amp;$A3&amp;"=synthetic_control_"&amp;$A3&amp;"'"</f>
        <v>synthetic_control_7=synthetic_control_7'</v>
      </c>
      <c r="EQ3" s="1" t="str">
        <f t="shared" ref="EQ3:EQ60" si="20">"synthetic_control_sp_"&amp;$A3&amp;"=synthetic_control_sp_"&amp;$A3&amp;"'"</f>
        <v>synthetic_control_sp_7=synthetic_control_sp_7'</v>
      </c>
      <c r="EV3" s="1" t="str">
        <f t="shared" ref="EV3:EV60" si="21">"tratado_"&amp;$A3&amp;"=tratado_"&amp;$A3&amp;"'"</f>
        <v>tratado_7=tratado_7'</v>
      </c>
      <c r="EZ3" s="1" t="str">
        <f t="shared" si="1"/>
        <v>xlswrite('G:\Mi unidad\1. PROYECTOS TELLO 2022\SCM SPILL OVERS\outputs\pobreza\distancia_centro_salud\1%\simulacion_3\synthetic_control_outputs.xlsx',synthetic_control_7,7)</v>
      </c>
      <c r="FG3" s="1" t="str">
        <f t="shared" si="2"/>
        <v>xlswrite('G:\Mi unidad\1. PROYECTOS TELLO 2022\SCM SPILL OVERS\outputs\pobreza\informalidad\1%\simulacion_3\synthetic_control_outputs.xlsx',synthetic_control_7,7)</v>
      </c>
      <c r="FM3" s="1" t="str">
        <f t="shared" si="3"/>
        <v>xlswrite('G:\Mi unidad\1. PROYECTOS TELLO 2022\SCM SPILL OVERS\outputs\pobreza\densidad\1%\simulacion_3\synthetic_control_outputs.xlsx',synthetic_control_7,7)</v>
      </c>
      <c r="FT3" s="1" t="str">
        <f t="shared" si="4"/>
        <v>xlswrite('G:\Mi unidad\1. PROYECTOS TELLO 2022\SCM SPILL OVERS\outputs\pobreza\bajo_niv_educ\1%\simulacion_3\synthetic_control_outputs.xlsx',synthetic_control_7,7)</v>
      </c>
      <c r="FZ3" s="1" t="str">
        <f t="shared" si="5"/>
        <v>xlswrite('G:\Mi unidad\1. PROYECTOS TELLO 2022\SCM SPILL OVERS\outputs\pobreza\bajo_ingreso\1%\simulacion_3\synthetic_control_outputs.xlsx',synthetic_control_7,7)</v>
      </c>
      <c r="GF3" s="1" t="str">
        <f t="shared" si="6"/>
        <v>xlswrite('G:\Mi unidad\1. PROYECTOS TELLO 2022\SCM SPILL OVERS\outputs\pobreza\densidad_g\1%\simulacion_3\synthetic_control_outputs.xlsx',synthetic_control_7,7)</v>
      </c>
      <c r="GM3" s="1" t="str">
        <f t="shared" si="7"/>
        <v>xlswrite('G:\Mi unidad\1. PROYECTOS TELLO 2022\SCM SPILL OVERS\outputs\pobreza\alimentos\1%\simulacion_3\synthetic_control_outputs.xlsx',synthetic_control_7,7);</v>
      </c>
      <c r="GT3" s="1" t="str">
        <f t="shared" si="8"/>
        <v>xlswrite('G:\Mi unidad\1. PROYECTOS TELLO 2022\SCM SPILL OVERS\outputs\pobreza\jefe_hogar\1%\simulacion_3\synthetic_control_outputs.xlsx',synthetic_control_7,7);</v>
      </c>
      <c r="GZ3" s="1" t="str">
        <f t="shared" si="9"/>
        <v>xlswrite('G:\Mi unidad\1. PROYECTOS TELLO 2022\SCM SPILL OVERS\outputs\pobreza\mujeres\1%\simulacion_3\synthetic_control_outputs.xlsx',synthetic_control_7,7);</v>
      </c>
      <c r="HF3" s="1" t="str">
        <f t="shared" si="10"/>
        <v>xlswrite('G:\Mi unidad\1. PROYECTOS TELLO 2022\SCM SPILL OVERS\outputs\pobreza\criminalidad\1%\simulacion_3\synthetic_control_outputs.xlsx',synthetic_control_7,7);</v>
      </c>
      <c r="HM3">
        <v>1</v>
      </c>
      <c r="HN3" t="str">
        <f>"p_value_vec_"&amp;HM3&amp;" = zeros(1,S);"</f>
        <v>p_value_vec_1 = zeros(1,S);</v>
      </c>
      <c r="HT3">
        <v>1</v>
      </c>
      <c r="HU3" t="str">
        <f>"spillover_test_"&amp;HT3&amp;" = zeros(1,S);"</f>
        <v>spillover_test_1 = zeros(1,S);</v>
      </c>
      <c r="IA3">
        <v>1</v>
      </c>
      <c r="IB3" t="str">
        <f>"xlswrite('G:\Mi unidad\1. PROYECTOS TELLO 2022\SCM SPILL OVERS\outputs\pobreza\bajo_niv_educ\1%\simulacion_3\output_tests.xlsx',ub_vec_"&amp;IA3&amp;"','ub_vec_"&amp;IA3&amp;"');"</f>
        <v>xlswrite('G:\Mi unidad\1. PROYECTOS TELLO 2022\SCM SPILL OVERS\outputs\pobreza\bajo_niv_educ\1%\simulacion_3\output_tests.xlsx',ub_vec_1','ub_vec_1');</v>
      </c>
      <c r="IO3">
        <v>1</v>
      </c>
      <c r="IP3" t="str">
        <f>"xlswrite('G:\Mi unidad\1. PROYECTOS TELLO 2022\SCM SPILL OVERS\outputs\pobreza\bajo_ingreso\1%\simulacion_3\output_tests.xlsx',ub_vec_"&amp;IO3&amp;"','ub_vec_"&amp;IO3&amp;"');"</f>
        <v>xlswrite('G:\Mi unidad\1. PROYECTOS TELLO 2022\SCM SPILL OVERS\outputs\pobreza\bajo_ingreso\1%\simulacion_3\output_tests.xlsx',ub_vec_1','ub_vec_1');</v>
      </c>
      <c r="JA3">
        <v>1</v>
      </c>
      <c r="JB3" t="str">
        <f>"xlswrite('G:\Mi unidad\1. PROYECTOS TELLO 2022\SCM SPILL OVERS\outputs\pobreza\densidad\1%\simulacion_3\output_tests.xlsx',ub_vec_"&amp;JA3&amp;"','ub_vec_"&amp;JA3&amp;"');"</f>
        <v>xlswrite('G:\Mi unidad\1. PROYECTOS TELLO 2022\SCM SPILL OVERS\outputs\pobreza\densidad\1%\simulacion_3\output_tests.xlsx',ub_vec_1','ub_vec_1');</v>
      </c>
      <c r="JM3">
        <v>1</v>
      </c>
      <c r="JN3" t="str">
        <f>"xlswrite('G:\Mi unidad\1. PROYECTOS TELLO 2022\SCM SPILL OVERS\outputs\pobreza\densidad_g\1%\simulacion_3\output_tests.xlsx',ub_vec_"&amp;JM3&amp;"','ub_vec_"&amp;JM3&amp;"');"</f>
        <v>xlswrite('G:\Mi unidad\1. PROYECTOS TELLO 2022\SCM SPILL OVERS\outputs\pobreza\densidad_g\1%\simulacion_3\output_tests.xlsx',ub_vec_1','ub_vec_1');</v>
      </c>
      <c r="JY3">
        <v>1</v>
      </c>
      <c r="JZ3" t="str">
        <f>"xlswrite('G:\Mi unidad\1. PROYECTOS TELLO 2022\SCM SPILL OVERS\outputs\pobreza\distancia_centro_salud\1%\simulacion_3\output_tests.xlsx',ub_vec_"&amp;JY3&amp;"','ub_vec_"&amp;JY3&amp;"');"</f>
        <v>xlswrite('G:\Mi unidad\1. PROYECTOS TELLO 2022\SCM SPILL OVERS\outputs\pobreza\distancia_centro_salud\1%\simulacion_3\output_tests.xlsx',ub_vec_1','ub_vec_1');</v>
      </c>
      <c r="KL3">
        <v>1</v>
      </c>
      <c r="KM3" t="str">
        <f>"xlswrite('G:\Mi unidad\1. PROYECTOS TELLO 2022\SCM SPILL OVERS\outputs\pobreza\informalidad\1%\simulacion_3\output_tests.xlsx',ub_vec_"&amp;KL3&amp;"','ub_vec_"&amp;KL3&amp;"');"</f>
        <v>xlswrite('G:\Mi unidad\1. PROYECTOS TELLO 2022\SCM SPILL OVERS\outputs\pobreza\informalidad\1%\simulacion_3\output_tests.xlsx',ub_vec_1','ub_vec_1');</v>
      </c>
      <c r="KY3">
        <v>1</v>
      </c>
      <c r="KZ3" t="str">
        <f>"xlswrite('G:\Mi unidad\1. PROYECTOS TELLO 2022\SCM SPILL OVERS\outputs\pobreza\alimentos\1%\simulacion_3\output_tests.xlsx',ub_vec_"&amp;KY3&amp;"','ub_vec_"&amp;KY3&amp;"');"</f>
        <v>xlswrite('G:\Mi unidad\1. PROYECTOS TELLO 2022\SCM SPILL OVERS\outputs\pobreza\alimentos\1%\simulacion_3\output_tests.xlsx',ub_vec_1','ub_vec_1');</v>
      </c>
      <c r="LF3">
        <v>1</v>
      </c>
      <c r="LG3" t="str">
        <f>"xlswrite('G:\Mi unidad\1. PROYECTOS TELLO 2022\SCM SPILL OVERS\outputs\pobreza\jefe_hogar\1%\simulacion_3\output_tests.xlsx',ub_vec_"&amp;LF3&amp;"','ub_vec_"&amp;LF3&amp;"');"</f>
        <v>xlswrite('G:\Mi unidad\1. PROYECTOS TELLO 2022\SCM SPILL OVERS\outputs\pobreza\jefe_hogar\1%\simulacion_3\output_tests.xlsx',ub_vec_1','ub_vec_1');</v>
      </c>
      <c r="LM3">
        <v>1</v>
      </c>
      <c r="LN3" t="str">
        <f>"xlswrite('G:\Mi unidad\1. PROYECTOS TELLO 2022\SCM SPILL OVERS\outputs\pobreza\mujeres\1%\simulacion_3\output_tests.xlsx',ub_vec_"&amp;LM3&amp;"','ub_vec_"&amp;LM3&amp;"');"</f>
        <v>xlswrite('G:\Mi unidad\1. PROYECTOS TELLO 2022\SCM SPILL OVERS\outputs\pobreza\mujeres\1%\simulacion_3\output_tests.xlsx',ub_vec_1','ub_vec_1');</v>
      </c>
      <c r="LY3">
        <v>1</v>
      </c>
      <c r="LZ3" t="str">
        <f>"xlswrite('G:\Mi unidad\1. PROYECTOS TELLO 2022\SCM SPILL OVERS\outputs\pobreza\criminalidad\1%\simulacion_3\output_tests.xlsx',ub_vec_"&amp;LY3&amp;"','ub_vec_"&amp;LY3&amp;"');"</f>
        <v>xlswrite('G:\Mi unidad\1. PROYECTOS TELLO 2022\SCM SPILL OVERS\outputs\pobreza\criminalidad\1%\simulacion_3\output_tests.xlsx',ub_vec_1','ub_vec_1');</v>
      </c>
    </row>
    <row r="4" spans="1:338" x14ac:dyDescent="0.3">
      <c r="A4">
        <v>10</v>
      </c>
      <c r="B4" s="1" t="str">
        <f t="shared" si="11"/>
        <v>[data_10,provincias_10,~] = xlsread('BD_pobre_est_1_provincia_10.xlsx');</v>
      </c>
      <c r="E4" s="1" t="str">
        <f t="shared" si="12"/>
        <v>provincia_10 = unique(provincias_10(2:end,1));</v>
      </c>
      <c r="J4" s="1" t="s">
        <v>6</v>
      </c>
      <c r="O4" s="1" t="str">
        <f t="shared" si="13"/>
        <v>pobreza_10 = reshape(data_10(:,2),T+S,N);</v>
      </c>
      <c r="T4" s="1" t="str">
        <f t="shared" si="14"/>
        <v xml:space="preserve">pobreza_10 = pobreza_10'; </v>
      </c>
      <c r="X4" s="1" t="str">
        <f t="shared" si="15"/>
        <v>tratado_10 = pobreza_10(1,:);</v>
      </c>
      <c r="AC4" s="1" t="str">
        <f>"pobreza_"&amp;A4&amp;"(1,:) = [];"</f>
        <v>pobreza_10(1,:) = [];</v>
      </c>
      <c r="AI4" s="1" t="str">
        <f t="shared" si="0"/>
        <v>pobreza_10 = [tratado_10;pobreza_10];</v>
      </c>
      <c r="AN4" s="1" t="str">
        <f t="shared" ref="AN4:AN60" si="22">"Y_"&amp;A4&amp;" = pobreza_"&amp;A4&amp;"; % outcome matrix"</f>
        <v>Y_10 = pobreza_10; % outcome matrix</v>
      </c>
      <c r="AS4" s="1" t="str">
        <f t="shared" ref="AS4:AS60" si="23">"Y_pre_"&amp;A4&amp;" = Y_"&amp;A4&amp;"(:,1:T);"</f>
        <v>Y_pre_10 = Y_10(:,1:T);</v>
      </c>
      <c r="AW4" s="1" t="str">
        <f t="shared" ref="AW4:AW60" si="24">"Y_post_"&amp;A4&amp;" = Y_"&amp;A4&amp;"(:,T+1:end);"</f>
        <v>Y_post_10 = Y_10(:,T+1:end);</v>
      </c>
      <c r="BA4" s="1" t="str">
        <f t="shared" ref="BA4:BA60" si="25">"[a_hat_"&amp;A4&amp;",B_hat_"&amp;A4&amp;"] = scm_batch(Y_pre_"&amp;A4&amp;");"</f>
        <v>[a_hat_10,B_hat_10] = scm_batch(Y_pre_10);</v>
      </c>
      <c r="BF4" s="1" t="str">
        <f t="shared" si="16"/>
        <v>synthetic_control_10 = a_hat_10(1)+B_hat_10(1,:)*Y_10;</v>
      </c>
      <c r="BL4">
        <v>1</v>
      </c>
      <c r="BM4" s="1" t="str">
        <f>"A_"&amp;BL2&amp;"(:,ind_"&amp;BL2&amp;" == 0) = [];"</f>
        <v>A_1(:,ind_1 == 0) = [];</v>
      </c>
      <c r="BR4">
        <v>1</v>
      </c>
      <c r="BS4" s="1" t="str">
        <f>"ind_"&amp;BR2&amp;" = xlsread('spillover_bajo_niv_educ_"&amp;BR2&amp;".xlsx')"</f>
        <v>ind_1 = xlsread('spillover_bajo_niv_educ_1.xlsx')</v>
      </c>
      <c r="BX4">
        <v>1</v>
      </c>
      <c r="BY4" s="1" t="str">
        <f>"ind_"&amp;BX2&amp;" = xlsread('spillover_bajoingreso_"&amp;BX2&amp;".xlsx')"</f>
        <v>ind_1 = xlsread('spillover_bajoingreso_1.xlsx')</v>
      </c>
      <c r="CD4">
        <v>1</v>
      </c>
      <c r="CE4" s="1" t="str">
        <f>"ind_"&amp;CD2&amp;" = xlsread('spillover_densidad_"&amp;CD2&amp;".xlsx')"</f>
        <v>ind_1 = xlsread('spillover_densidad_1.xlsx')</v>
      </c>
      <c r="CJ4">
        <v>1</v>
      </c>
      <c r="CK4" s="1" t="str">
        <f>"ind_"&amp;CJ2&amp;" = xlsread('spillover_tiempo_cs_"&amp;CJ2&amp;".xlsx')"</f>
        <v>ind_1 = xlsread('spillover_tiempo_cs_1.xlsx')</v>
      </c>
      <c r="CQ4">
        <v>1</v>
      </c>
      <c r="CR4" t="s">
        <v>112</v>
      </c>
      <c r="CV4">
        <v>1</v>
      </c>
      <c r="CW4" t="s">
        <v>113</v>
      </c>
      <c r="DA4">
        <v>1</v>
      </c>
      <c r="DB4" t="s">
        <v>114</v>
      </c>
      <c r="DF4">
        <v>1</v>
      </c>
      <c r="DG4" t="s">
        <v>115</v>
      </c>
      <c r="DK4" s="1" t="str">
        <f t="shared" si="17"/>
        <v>M_hat_10 = (eye(N)-B_hat_10)'*(eye(N)-B_hat_10);</v>
      </c>
      <c r="DQ4" s="1" t="str">
        <f t="shared" si="18"/>
        <v>synthetic_control_sp_10 = a_hat_10(1)+B_hat_10(1,:)*Y_10;</v>
      </c>
      <c r="DW4" s="1" t="s">
        <v>41</v>
      </c>
      <c r="EA4">
        <v>1</v>
      </c>
      <c r="EB4" s="1" t="str">
        <f>"Y_Ts_"&amp;EA4&amp;" = Y_"&amp;EA4&amp;"(:,T+s);"</f>
        <v>Y_Ts_1 = Y_1(:,T+s);</v>
      </c>
      <c r="EL4" s="1" t="str">
        <f t="shared" si="19"/>
        <v>synthetic_control_10=synthetic_control_10'</v>
      </c>
      <c r="EQ4" s="1" t="str">
        <f t="shared" si="20"/>
        <v>synthetic_control_sp_10=synthetic_control_sp_10'</v>
      </c>
      <c r="EV4" s="1" t="str">
        <f t="shared" si="21"/>
        <v>tratado_10=tratado_10'</v>
      </c>
      <c r="EZ4" s="1" t="str">
        <f t="shared" si="1"/>
        <v>xlswrite('G:\Mi unidad\1. PROYECTOS TELLO 2022\SCM SPILL OVERS\outputs\pobreza\distancia_centro_salud\1%\simulacion_3\synthetic_control_outputs.xlsx',synthetic_control_10,10)</v>
      </c>
      <c r="FG4" s="1" t="str">
        <f t="shared" si="2"/>
        <v>xlswrite('G:\Mi unidad\1. PROYECTOS TELLO 2022\SCM SPILL OVERS\outputs\pobreza\informalidad\1%\simulacion_3\synthetic_control_outputs.xlsx',synthetic_control_10,10)</v>
      </c>
      <c r="FM4" s="1" t="str">
        <f t="shared" si="3"/>
        <v>xlswrite('G:\Mi unidad\1. PROYECTOS TELLO 2022\SCM SPILL OVERS\outputs\pobreza\densidad\1%\simulacion_3\synthetic_control_outputs.xlsx',synthetic_control_10,10)</v>
      </c>
      <c r="FT4" s="1" t="str">
        <f t="shared" si="4"/>
        <v>xlswrite('G:\Mi unidad\1. PROYECTOS TELLO 2022\SCM SPILL OVERS\outputs\pobreza\bajo_niv_educ\1%\simulacion_3\synthetic_control_outputs.xlsx',synthetic_control_10,10)</v>
      </c>
      <c r="FZ4" s="1" t="str">
        <f t="shared" si="5"/>
        <v>xlswrite('G:\Mi unidad\1. PROYECTOS TELLO 2022\SCM SPILL OVERS\outputs\pobreza\bajo_ingreso\1%\simulacion_3\synthetic_control_outputs.xlsx',synthetic_control_10,10)</v>
      </c>
      <c r="GF4" s="1" t="str">
        <f t="shared" si="6"/>
        <v>xlswrite('G:\Mi unidad\1. PROYECTOS TELLO 2022\SCM SPILL OVERS\outputs\pobreza\densidad_g\1%\simulacion_3\synthetic_control_outputs.xlsx',synthetic_control_10,10)</v>
      </c>
      <c r="GM4" s="1" t="str">
        <f t="shared" si="7"/>
        <v>xlswrite('G:\Mi unidad\1. PROYECTOS TELLO 2022\SCM SPILL OVERS\outputs\pobreza\alimentos\1%\simulacion_3\synthetic_control_outputs.xlsx',synthetic_control_10,10);</v>
      </c>
      <c r="GT4" s="1" t="str">
        <f t="shared" si="8"/>
        <v>xlswrite('G:\Mi unidad\1. PROYECTOS TELLO 2022\SCM SPILL OVERS\outputs\pobreza\jefe_hogar\1%\simulacion_3\synthetic_control_outputs.xlsx',synthetic_control_10,10);</v>
      </c>
      <c r="GZ4" s="1" t="str">
        <f t="shared" si="9"/>
        <v>xlswrite('G:\Mi unidad\1. PROYECTOS TELLO 2022\SCM SPILL OVERS\outputs\pobreza\mujeres\1%\simulacion_3\synthetic_control_outputs.xlsx',synthetic_control_10,10);</v>
      </c>
      <c r="HF4" s="1" t="str">
        <f t="shared" si="10"/>
        <v>xlswrite('G:\Mi unidad\1. PROYECTOS TELLO 2022\SCM SPILL OVERS\outputs\pobreza\criminalidad\1%\simulacion_3\synthetic_control_outputs.xlsx',synthetic_control_10,10);</v>
      </c>
      <c r="HM4">
        <v>1</v>
      </c>
      <c r="HN4" t="str">
        <f>"lb_vec_"&amp;HM4&amp;" = zeros(1,S);"</f>
        <v>lb_vec_1 = zeros(1,S);</v>
      </c>
      <c r="HT4">
        <v>1</v>
      </c>
      <c r="HU4" t="s">
        <v>35</v>
      </c>
      <c r="IA4">
        <v>1</v>
      </c>
      <c r="IB4" t="str">
        <f>"xlswrite('G:\Mi unidad\1. PROYECTOS TELLO 2022\SCM SPILL OVERS\outputs\pobreza\bajo_niv_educ\1%\simulacion_3\output_tests.xlsx',p_value_vec_"&amp;IA4&amp;"','p_value_vec_"&amp;IA4&amp;"');"</f>
        <v>xlswrite('G:\Mi unidad\1. PROYECTOS TELLO 2022\SCM SPILL OVERS\outputs\pobreza\bajo_niv_educ\1%\simulacion_3\output_tests.xlsx',p_value_vec_1','p_value_vec_1');</v>
      </c>
      <c r="IO4">
        <v>1</v>
      </c>
      <c r="IP4" t="str">
        <f>"xlswrite('G:\Mi unidad\1. PROYECTOS TELLO 2022\SCM SPILL OVERS\outputs\pobreza\bajo_ingreso\1%\simulacion_3\output_tests.xlsx',p_value_vec_"&amp;IO4&amp;"','p_value_vec_"&amp;IO4&amp;"');"</f>
        <v>xlswrite('G:\Mi unidad\1. PROYECTOS TELLO 2022\SCM SPILL OVERS\outputs\pobreza\bajo_ingreso\1%\simulacion_3\output_tests.xlsx',p_value_vec_1','p_value_vec_1');</v>
      </c>
      <c r="JA4">
        <v>1</v>
      </c>
      <c r="JB4" t="str">
        <f>"xlswrite('G:\Mi unidad\1. PROYECTOS TELLO 2022\SCM SPILL OVERS\outputs\pobreza\densidad\1%\simulacion_3\output_tests.xlsx',p_value_vec_"&amp;JA4&amp;"','p_value_vec_"&amp;JA4&amp;"');"</f>
        <v>xlswrite('G:\Mi unidad\1. PROYECTOS TELLO 2022\SCM SPILL OVERS\outputs\pobreza\densidad\1%\simulacion_3\output_tests.xlsx',p_value_vec_1','p_value_vec_1');</v>
      </c>
      <c r="JM4">
        <v>1</v>
      </c>
      <c r="JN4" t="str">
        <f>"xlswrite('G:\Mi unidad\1. PROYECTOS TELLO 2022\SCM SPILL OVERS\outputs\pobreza\densidad_g\1%\simulacion_3\output_tests.xlsx',p_value_vec_"&amp;JM4&amp;"','p_value_vec_"&amp;JM4&amp;"');"</f>
        <v>xlswrite('G:\Mi unidad\1. PROYECTOS TELLO 2022\SCM SPILL OVERS\outputs\pobreza\densidad_g\1%\simulacion_3\output_tests.xlsx',p_value_vec_1','p_value_vec_1');</v>
      </c>
      <c r="JY4">
        <v>1</v>
      </c>
      <c r="JZ4" t="str">
        <f>"xlswrite('G:\Mi unidad\1. PROYECTOS TELLO 2022\SCM SPILL OVERS\outputs\pobreza\distancia_centro_salud\1%\simulacion_3\output_tests.xlsx',p_value_vec_"&amp;JY4&amp;"','p_value_vec_"&amp;JY4&amp;"');"</f>
        <v>xlswrite('G:\Mi unidad\1. PROYECTOS TELLO 2022\SCM SPILL OVERS\outputs\pobreza\distancia_centro_salud\1%\simulacion_3\output_tests.xlsx',p_value_vec_1','p_value_vec_1');</v>
      </c>
      <c r="KL4">
        <v>1</v>
      </c>
      <c r="KM4" t="str">
        <f>"xlswrite('G:\Mi unidad\1. PROYECTOS TELLO 2022\SCM SPILL OVERS\outputs\pobreza\informalidad\1%\simulacion_3\output_tests.xlsx',p_value_vec_"&amp;KL4&amp;"','p_value_vec_"&amp;KL4&amp;"');"</f>
        <v>xlswrite('G:\Mi unidad\1. PROYECTOS TELLO 2022\SCM SPILL OVERS\outputs\pobreza\informalidad\1%\simulacion_3\output_tests.xlsx',p_value_vec_1','p_value_vec_1');</v>
      </c>
      <c r="KY4">
        <v>1</v>
      </c>
      <c r="KZ4" t="str">
        <f>"xlswrite('G:\Mi unidad\1. PROYECTOS TELLO 2022\SCM SPILL OVERS\outputs\pobreza\alimentos\1%\simulacion_3\output_tests.xlsx',p_value_vec_"&amp;KY4&amp;"','p_value_vec_"&amp;KY4&amp;"');"</f>
        <v>xlswrite('G:\Mi unidad\1. PROYECTOS TELLO 2022\SCM SPILL OVERS\outputs\pobreza\alimentos\1%\simulacion_3\output_tests.xlsx',p_value_vec_1','p_value_vec_1');</v>
      </c>
      <c r="LF4">
        <v>1</v>
      </c>
      <c r="LG4" t="str">
        <f>"xlswrite('G:\Mi unidad\1. PROYECTOS TELLO 2022\SCM SPILL OVERS\outputs\pobreza\jefe_hogar\1%\simulacion_3\output_tests.xlsx',p_value_vec_"&amp;LF4&amp;"','p_value_vec_"&amp;LF4&amp;"');"</f>
        <v>xlswrite('G:\Mi unidad\1. PROYECTOS TELLO 2022\SCM SPILL OVERS\outputs\pobreza\jefe_hogar\1%\simulacion_3\output_tests.xlsx',p_value_vec_1','p_value_vec_1');</v>
      </c>
      <c r="LM4">
        <v>1</v>
      </c>
      <c r="LN4" t="str">
        <f>"xlswrite('G:\Mi unidad\1. PROYECTOS TELLO 2022\SCM SPILL OVERS\outputs\pobreza\mujeres\1%\simulacion_3\output_tests.xlsx',p_value_vec_"&amp;LM4&amp;"','p_value_vec_"&amp;LM4&amp;"');"</f>
        <v>xlswrite('G:\Mi unidad\1. PROYECTOS TELLO 2022\SCM SPILL OVERS\outputs\pobreza\mujeres\1%\simulacion_3\output_tests.xlsx',p_value_vec_1','p_value_vec_1');</v>
      </c>
      <c r="LY4">
        <v>1</v>
      </c>
      <c r="LZ4" t="str">
        <f>"xlswrite('G:\Mi unidad\1. PROYECTOS TELLO 2022\SCM SPILL OVERS\outputs\pobreza\criminalidad\1%\simulacion_3\output_tests.xlsx',p_value_vec_"&amp;LY4&amp;"','p_value_vec_"&amp;LY4&amp;"');"</f>
        <v>xlswrite('G:\Mi unidad\1. PROYECTOS TELLO 2022\SCM SPILL OVERS\outputs\pobreza\criminalidad\1%\simulacion_3\output_tests.xlsx',p_value_vec_1','p_value_vec_1');</v>
      </c>
    </row>
    <row r="5" spans="1:338" x14ac:dyDescent="0.3">
      <c r="A5">
        <v>16</v>
      </c>
      <c r="B5" s="1" t="str">
        <f t="shared" si="11"/>
        <v>[data_16,provincias_16,~] = xlsread('BD_pobre_est_1_provincia_16.xlsx');</v>
      </c>
      <c r="E5" s="1" t="str">
        <f t="shared" si="12"/>
        <v>provincia_16 = unique(provincias_16(2:end,1));</v>
      </c>
      <c r="J5" s="1" t="s">
        <v>7</v>
      </c>
      <c r="O5" s="1" t="str">
        <f t="shared" si="13"/>
        <v>pobreza_16 = reshape(data_16(:,2),T+S,N);</v>
      </c>
      <c r="T5" s="1" t="str">
        <f t="shared" si="14"/>
        <v xml:space="preserve">pobreza_16 = pobreza_16'; </v>
      </c>
      <c r="X5" s="1" t="str">
        <f t="shared" si="15"/>
        <v>tratado_16 = pobreza_16(1,:);</v>
      </c>
      <c r="AC5" s="1" t="str">
        <f t="shared" ref="AC5:AC60" si="26">"pobreza_"&amp;A5&amp;"(1,:) = [];"</f>
        <v>pobreza_16(1,:) = [];</v>
      </c>
      <c r="AI5" s="1" t="str">
        <f t="shared" si="0"/>
        <v>pobreza_16 = [tratado_16;pobreza_16];</v>
      </c>
      <c r="AN5" s="1" t="str">
        <f t="shared" si="22"/>
        <v>Y_16 = pobreza_16; % outcome matrix</v>
      </c>
      <c r="AS5" s="1" t="str">
        <f t="shared" si="23"/>
        <v>Y_pre_16 = Y_16(:,1:T);</v>
      </c>
      <c r="AW5" s="1" t="str">
        <f t="shared" si="24"/>
        <v>Y_post_16 = Y_16(:,T+1:end);</v>
      </c>
      <c r="BA5" s="1" t="str">
        <f t="shared" si="25"/>
        <v>[a_hat_16,B_hat_16] = scm_batch(Y_pre_16);</v>
      </c>
      <c r="BF5" s="1" t="str">
        <f t="shared" si="16"/>
        <v>synthetic_control_16 = a_hat_16(1)+B_hat_16(1,:)*Y_16;</v>
      </c>
      <c r="BL5">
        <v>1</v>
      </c>
      <c r="BM5" s="1"/>
      <c r="BR5">
        <v>1</v>
      </c>
      <c r="BS5" s="1" t="str">
        <f>"A_"&amp;BR2&amp;" = eye(N);"</f>
        <v>A_1 = eye(N);</v>
      </c>
      <c r="BX5">
        <v>1</v>
      </c>
      <c r="BY5" s="1" t="str">
        <f>"A_"&amp;BX2&amp;" = eye(N);"</f>
        <v>A_1 = eye(N);</v>
      </c>
      <c r="CD5">
        <v>1</v>
      </c>
      <c r="CE5" s="1" t="str">
        <f>"A_"&amp;CD2&amp;" = eye(N);"</f>
        <v>A_1 = eye(N);</v>
      </c>
      <c r="CJ5">
        <v>1</v>
      </c>
      <c r="CK5" s="1" t="str">
        <f>"A_"&amp;CJ2&amp;" = eye(N);"</f>
        <v>A_1 = eye(N);</v>
      </c>
      <c r="CQ5">
        <v>1</v>
      </c>
      <c r="CR5" t="s">
        <v>116</v>
      </c>
      <c r="CV5">
        <v>1</v>
      </c>
      <c r="CW5" t="s">
        <v>116</v>
      </c>
      <c r="DA5">
        <v>1</v>
      </c>
      <c r="DB5" t="s">
        <v>116</v>
      </c>
      <c r="DF5">
        <v>1</v>
      </c>
      <c r="DG5" t="s">
        <v>116</v>
      </c>
      <c r="DK5" s="1" t="str">
        <f t="shared" si="17"/>
        <v>M_hat_16 = (eye(N)-B_hat_16)'*(eye(N)-B_hat_16);</v>
      </c>
      <c r="DQ5" s="1" t="str">
        <f t="shared" si="18"/>
        <v>synthetic_control_sp_16 = a_hat_16(1)+B_hat_16(1,:)*Y_16;</v>
      </c>
      <c r="DW5" s="1" t="s">
        <v>42</v>
      </c>
      <c r="EA5">
        <v>1</v>
      </c>
      <c r="EB5" s="1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1" t="str">
        <f t="shared" si="19"/>
        <v>synthetic_control_16=synthetic_control_16'</v>
      </c>
      <c r="EQ5" s="1" t="str">
        <f t="shared" si="20"/>
        <v>synthetic_control_sp_16=synthetic_control_sp_16'</v>
      </c>
      <c r="EV5" s="1" t="str">
        <f t="shared" si="21"/>
        <v>tratado_16=tratado_16'</v>
      </c>
      <c r="EZ5" s="1" t="str">
        <f t="shared" si="1"/>
        <v>xlswrite('G:\Mi unidad\1. PROYECTOS TELLO 2022\SCM SPILL OVERS\outputs\pobreza\distancia_centro_salud\1%\simulacion_3\synthetic_control_outputs.xlsx',synthetic_control_16,16)</v>
      </c>
      <c r="FG5" s="1" t="str">
        <f t="shared" si="2"/>
        <v>xlswrite('G:\Mi unidad\1. PROYECTOS TELLO 2022\SCM SPILL OVERS\outputs\pobreza\informalidad\1%\simulacion_3\synthetic_control_outputs.xlsx',synthetic_control_16,16)</v>
      </c>
      <c r="FM5" s="1" t="str">
        <f t="shared" si="3"/>
        <v>xlswrite('G:\Mi unidad\1. PROYECTOS TELLO 2022\SCM SPILL OVERS\outputs\pobreza\densidad\1%\simulacion_3\synthetic_control_outputs.xlsx',synthetic_control_16,16)</v>
      </c>
      <c r="FT5" s="1" t="str">
        <f t="shared" si="4"/>
        <v>xlswrite('G:\Mi unidad\1. PROYECTOS TELLO 2022\SCM SPILL OVERS\outputs\pobreza\bajo_niv_educ\1%\simulacion_3\synthetic_control_outputs.xlsx',synthetic_control_16,16)</v>
      </c>
      <c r="FZ5" s="1" t="str">
        <f t="shared" si="5"/>
        <v>xlswrite('G:\Mi unidad\1. PROYECTOS TELLO 2022\SCM SPILL OVERS\outputs\pobreza\bajo_ingreso\1%\simulacion_3\synthetic_control_outputs.xlsx',synthetic_control_16,16)</v>
      </c>
      <c r="GF5" s="1" t="str">
        <f t="shared" si="6"/>
        <v>xlswrite('G:\Mi unidad\1. PROYECTOS TELLO 2022\SCM SPILL OVERS\outputs\pobreza\densidad_g\1%\simulacion_3\synthetic_control_outputs.xlsx',synthetic_control_16,16)</v>
      </c>
      <c r="GM5" s="1" t="str">
        <f t="shared" si="7"/>
        <v>xlswrite('G:\Mi unidad\1. PROYECTOS TELLO 2022\SCM SPILL OVERS\outputs\pobreza\alimentos\1%\simulacion_3\synthetic_control_outputs.xlsx',synthetic_control_16,16);</v>
      </c>
      <c r="GT5" s="1" t="str">
        <f t="shared" si="8"/>
        <v>xlswrite('G:\Mi unidad\1. PROYECTOS TELLO 2022\SCM SPILL OVERS\outputs\pobreza\jefe_hogar\1%\simulacion_3\synthetic_control_outputs.xlsx',synthetic_control_16,16);</v>
      </c>
      <c r="GZ5" s="1" t="str">
        <f t="shared" si="9"/>
        <v>xlswrite('G:\Mi unidad\1. PROYECTOS TELLO 2022\SCM SPILL OVERS\outputs\pobreza\mujeres\1%\simulacion_3\synthetic_control_outputs.xlsx',synthetic_control_16,16);</v>
      </c>
      <c r="HF5" s="1" t="str">
        <f t="shared" si="10"/>
        <v>xlswrite('G:\Mi unidad\1. PROYECTOS TELLO 2022\SCM SPILL OVERS\outputs\pobreza\criminalidad\1%\simulacion_3\synthetic_control_outputs.xlsx',synthetic_control_16,16);</v>
      </c>
      <c r="HM5">
        <v>1</v>
      </c>
      <c r="HN5" t="str">
        <f>"ub_vec_"&amp;HM5&amp;" = zeros(1,S);"</f>
        <v>ub_vec_1 = zeros(1,S);</v>
      </c>
      <c r="HT5">
        <v>1</v>
      </c>
      <c r="HU5" t="s">
        <v>36</v>
      </c>
      <c r="IA5">
        <v>1</v>
      </c>
      <c r="IB5" t="str">
        <f>"xlswrite('G:\Mi unidad\1. PROYECTOS TELLO 2022\SCM SPILL OVERS\outputs\pobreza\bajo_niv_educ\1%\simulacion_3\output_tests.xlsx',alpha1_hat_vec_"&amp;IA5&amp;"','alpha1_hat_vec_"&amp;IA5&amp;"');"</f>
        <v>xlswrite('G:\Mi unidad\1. PROYECTOS TELLO 2022\SCM SPILL OVERS\outputs\pobreza\bajo_niv_educ\1%\simulacion_3\output_tests.xlsx',alpha1_hat_vec_1','alpha1_hat_vec_1');</v>
      </c>
      <c r="IO5">
        <v>1</v>
      </c>
      <c r="IP5" t="str">
        <f>"xlswrite('G:\Mi unidad\1. PROYECTOS TELLO 2022\SCM SPILL OVERS\outputs\pobreza\bajo_ingreso\1%\simulacion_3\output_tests.xlsx',alpha1_hat_vec_"&amp;IO5&amp;"','alpha1_hat_vec_"&amp;IO5&amp;"');"</f>
        <v>xlswrite('G:\Mi unidad\1. PROYECTOS TELLO 2022\SCM SPILL OVERS\outputs\pobreza\bajo_ingreso\1%\simulacion_3\output_tests.xlsx',alpha1_hat_vec_1','alpha1_hat_vec_1');</v>
      </c>
      <c r="JA5">
        <v>1</v>
      </c>
      <c r="JB5" t="str">
        <f>"xlswrite('G:\Mi unidad\1. PROYECTOS TELLO 2022\SCM SPILL OVERS\outputs\pobreza\densidad\1%\simulacion_3\output_tests.xlsx',alpha1_hat_vec_"&amp;JA5&amp;"','alpha1_hat_vec_"&amp;JA5&amp;"');"</f>
        <v>xlswrite('G:\Mi unidad\1. PROYECTOS TELLO 2022\SCM SPILL OVERS\outputs\pobreza\densidad\1%\simulacion_3\output_tests.xlsx',alpha1_hat_vec_1','alpha1_hat_vec_1');</v>
      </c>
      <c r="JM5">
        <v>1</v>
      </c>
      <c r="JN5" t="str">
        <f>"xlswrite('G:\Mi unidad\1. PROYECTOS TELLO 2022\SCM SPILL OVERS\outputs\pobreza\densidad_g\1%\simulacion_3\output_tests.xlsx',alpha1_hat_vec_"&amp;JM5&amp;"','alpha1_hat_vec_"&amp;JM5&amp;"');"</f>
        <v>xlswrite('G:\Mi unidad\1. PROYECTOS TELLO 2022\SCM SPILL OVERS\outputs\pobreza\densidad_g\1%\simulacion_3\output_tests.xlsx',alpha1_hat_vec_1','alpha1_hat_vec_1');</v>
      </c>
      <c r="JY5">
        <v>1</v>
      </c>
      <c r="JZ5" t="str">
        <f>"xlswrite('G:\Mi unidad\1. PROYECTOS TELLO 2022\SCM SPILL OVERS\outputs\pobreza\distancia_centro_salud\1%\simulacion_3\output_tests.xlsx',alpha1_hat_vec_"&amp;JY5&amp;"','alpha1_hat_vec_"&amp;JY5&amp;"');"</f>
        <v>xlswrite('G:\Mi unidad\1. PROYECTOS TELLO 2022\SCM SPILL OVERS\outputs\pobreza\distancia_centro_salud\1%\simulacion_3\output_tests.xlsx',alpha1_hat_vec_1','alpha1_hat_vec_1');</v>
      </c>
      <c r="KL5">
        <v>1</v>
      </c>
      <c r="KM5" t="str">
        <f>"xlswrite('G:\Mi unidad\1. PROYECTOS TELLO 2022\SCM SPILL OVERS\outputs\pobreza\informalidad\1%\simulacion_3\output_tests.xlsx',alpha1_hat_vec_"&amp;KL5&amp;"','alpha1_hat_vec_"&amp;KL5&amp;"');"</f>
        <v>xlswrite('G:\Mi unidad\1. PROYECTOS TELLO 2022\SCM SPILL OVERS\outputs\pobreza\informalidad\1%\simulacion_3\output_tests.xlsx',alpha1_hat_vec_1','alpha1_hat_vec_1');</v>
      </c>
      <c r="KY5">
        <v>1</v>
      </c>
      <c r="KZ5" t="str">
        <f>"xlswrite('G:\Mi unidad\1. PROYECTOS TELLO 2022\SCM SPILL OVERS\outputs\pobreza\alimentos\1%\simulacion_3\output_tests.xlsx',alpha1_hat_vec_"&amp;KY5&amp;"','alpha1_hat_vec_"&amp;KY5&amp;"');"</f>
        <v>xlswrite('G:\Mi unidad\1. PROYECTOS TELLO 2022\SCM SPILL OVERS\outputs\pobreza\alimentos\1%\simulacion_3\output_tests.xlsx',alpha1_hat_vec_1','alpha1_hat_vec_1');</v>
      </c>
      <c r="LF5">
        <v>1</v>
      </c>
      <c r="LG5" t="str">
        <f>"xlswrite('G:\Mi unidad\1. PROYECTOS TELLO 2022\SCM SPILL OVERS\outputs\pobreza\jefe_hogar\1%\simulacion_3\output_tests.xlsx',alpha1_hat_vec_"&amp;LF5&amp;"','alpha1_hat_vec_"&amp;LF5&amp;"');"</f>
        <v>xlswrite('G:\Mi unidad\1. PROYECTOS TELLO 2022\SCM SPILL OVERS\outputs\pobreza\jefe_hogar\1%\simulacion_3\output_tests.xlsx',alpha1_hat_vec_1','alpha1_hat_vec_1');</v>
      </c>
      <c r="LM5">
        <v>1</v>
      </c>
      <c r="LN5" t="str">
        <f>"xlswrite('G:\Mi unidad\1. PROYECTOS TELLO 2022\SCM SPILL OVERS\outputs\pobreza\mujeres\1%\simulacion_3\output_tests.xlsx',alpha1_hat_vec_"&amp;LM5&amp;"','alpha1_hat_vec_"&amp;LM5&amp;"');"</f>
        <v>xlswrite('G:\Mi unidad\1. PROYECTOS TELLO 2022\SCM SPILL OVERS\outputs\pobreza\mujeres\1%\simulacion_3\output_tests.xlsx',alpha1_hat_vec_1','alpha1_hat_vec_1');</v>
      </c>
      <c r="LY5">
        <v>1</v>
      </c>
      <c r="LZ5" t="str">
        <f>"xlswrite('G:\Mi unidad\1. PROYECTOS TELLO 2022\SCM SPILL OVERS\outputs\pobreza\criminalidad\1%\simulacion_3\output_tests.xlsx',alpha1_hat_vec_"&amp;LY5&amp;"','alpha1_hat_vec_"&amp;LY5&amp;"');"</f>
        <v>xlswrite('G:\Mi unidad\1. PROYECTOS TELLO 2022\SCM SPILL OVERS\outputs\pobreza\criminalidad\1%\simulacion_3\output_tests.xlsx',alpha1_hat_vec_1','alpha1_hat_vec_1');</v>
      </c>
    </row>
    <row r="6" spans="1:338" x14ac:dyDescent="0.3">
      <c r="A6">
        <v>17</v>
      </c>
      <c r="B6" s="1" t="str">
        <f t="shared" si="11"/>
        <v>[data_17,provincias_17,~] = xlsread('BD_pobre_est_1_provincia_17.xlsx');</v>
      </c>
      <c r="E6" s="1" t="str">
        <f t="shared" si="12"/>
        <v>provincia_17 = unique(provincias_17(2:end,1));</v>
      </c>
      <c r="O6" s="1" t="str">
        <f t="shared" si="13"/>
        <v>pobreza_17 = reshape(data_17(:,2),T+S,N);</v>
      </c>
      <c r="T6" s="1" t="str">
        <f t="shared" si="14"/>
        <v xml:space="preserve">pobreza_17 = pobreza_17'; </v>
      </c>
      <c r="X6" s="1" t="str">
        <f t="shared" si="15"/>
        <v>tratado_17 = pobreza_17(1,:);</v>
      </c>
      <c r="AC6" s="1" t="str">
        <f t="shared" si="26"/>
        <v>pobreza_17(1,:) = [];</v>
      </c>
      <c r="AI6" s="1" t="str">
        <f t="shared" si="0"/>
        <v>pobreza_17 = [tratado_17;pobreza_17];</v>
      </c>
      <c r="AN6" s="1" t="str">
        <f t="shared" si="22"/>
        <v>Y_17 = pobreza_17; % outcome matrix</v>
      </c>
      <c r="AS6" s="1" t="str">
        <f t="shared" si="23"/>
        <v>Y_pre_17 = Y_17(:,1:T);</v>
      </c>
      <c r="AW6" s="1" t="str">
        <f t="shared" si="24"/>
        <v>Y_post_17 = Y_17(:,T+1:end);</v>
      </c>
      <c r="BA6" s="1" t="str">
        <f t="shared" si="25"/>
        <v>[a_hat_17,B_hat_17] = scm_batch(Y_pre_17);</v>
      </c>
      <c r="BF6" s="1" t="str">
        <f t="shared" si="16"/>
        <v>synthetic_control_17 = a_hat_17(1)+B_hat_17(1,:)*Y_17;</v>
      </c>
      <c r="BL6">
        <v>1</v>
      </c>
      <c r="BR6">
        <v>1</v>
      </c>
      <c r="BS6" s="1" t="str">
        <f>"A_"&amp;BR2&amp;"(:,ind_"&amp;BR2&amp;" == 0) = [];"</f>
        <v>A_1(:,ind_1 == 0) = [];</v>
      </c>
      <c r="BX6">
        <v>1</v>
      </c>
      <c r="BY6" s="1" t="str">
        <f>"A_"&amp;BX2&amp;"(:,ind_"&amp;BX2&amp;" == 0) = [];"</f>
        <v>A_1(:,ind_1 == 0) = [];</v>
      </c>
      <c r="CD6">
        <v>1</v>
      </c>
      <c r="CE6" s="1" t="str">
        <f>"A_"&amp;CD2&amp;"(:,ind_"&amp;CD2&amp;" == 0) = [];"</f>
        <v>A_1(:,ind_1 == 0) = [];</v>
      </c>
      <c r="CJ6">
        <v>1</v>
      </c>
      <c r="CK6" s="1" t="str">
        <f>"A_"&amp;CJ2&amp;"(:,ind_"&amp;CJ2&amp;" == 0) = [];"</f>
        <v>A_1(:,ind_1 == 0) = [];</v>
      </c>
      <c r="CQ6">
        <v>1</v>
      </c>
      <c r="CR6" t="s">
        <v>117</v>
      </c>
      <c r="CV6">
        <v>1</v>
      </c>
      <c r="CW6" t="s">
        <v>117</v>
      </c>
      <c r="DA6">
        <v>1</v>
      </c>
      <c r="DB6" t="s">
        <v>117</v>
      </c>
      <c r="DF6">
        <v>1</v>
      </c>
      <c r="DG6" t="s">
        <v>117</v>
      </c>
      <c r="DK6" s="1" t="str">
        <f t="shared" si="17"/>
        <v>M_hat_17 = (eye(N)-B_hat_17)'*(eye(N)-B_hat_17);</v>
      </c>
      <c r="DQ6" s="1" t="str">
        <f t="shared" si="18"/>
        <v>synthetic_control_sp_17 = a_hat_17(1)+B_hat_17(1,:)*Y_17;</v>
      </c>
      <c r="DW6" s="1" t="s">
        <v>43</v>
      </c>
      <c r="EA6">
        <v>1</v>
      </c>
      <c r="EB6" s="1" t="str">
        <f>"alpha_hat_"&amp;EA6&amp;" = A_"&amp;EA6&amp;"*gamma_hat_"&amp;EA6&amp;";"</f>
        <v>alpha_hat_1 = A_1*gamma_hat_1;</v>
      </c>
      <c r="EL6" s="1" t="str">
        <f t="shared" si="19"/>
        <v>synthetic_control_17=synthetic_control_17'</v>
      </c>
      <c r="EQ6" s="1" t="str">
        <f t="shared" si="20"/>
        <v>synthetic_control_sp_17=synthetic_control_sp_17'</v>
      </c>
      <c r="EV6" s="1" t="str">
        <f t="shared" si="21"/>
        <v>tratado_17=tratado_17'</v>
      </c>
      <c r="EZ6" s="1" t="str">
        <f t="shared" si="1"/>
        <v>xlswrite('G:\Mi unidad\1. PROYECTOS TELLO 2022\SCM SPILL OVERS\outputs\pobreza\distancia_centro_salud\1%\simulacion_3\synthetic_control_outputs.xlsx',synthetic_control_17,17)</v>
      </c>
      <c r="FG6" s="1" t="str">
        <f t="shared" si="2"/>
        <v>xlswrite('G:\Mi unidad\1. PROYECTOS TELLO 2022\SCM SPILL OVERS\outputs\pobreza\informalidad\1%\simulacion_3\synthetic_control_outputs.xlsx',synthetic_control_17,17)</v>
      </c>
      <c r="FM6" s="1" t="str">
        <f t="shared" si="3"/>
        <v>xlswrite('G:\Mi unidad\1. PROYECTOS TELLO 2022\SCM SPILL OVERS\outputs\pobreza\densidad\1%\simulacion_3\synthetic_control_outputs.xlsx',synthetic_control_17,17)</v>
      </c>
      <c r="FT6" s="1" t="str">
        <f t="shared" si="4"/>
        <v>xlswrite('G:\Mi unidad\1. PROYECTOS TELLO 2022\SCM SPILL OVERS\outputs\pobreza\bajo_niv_educ\1%\simulacion_3\synthetic_control_outputs.xlsx',synthetic_control_17,17)</v>
      </c>
      <c r="FZ6" s="1" t="str">
        <f t="shared" si="5"/>
        <v>xlswrite('G:\Mi unidad\1. PROYECTOS TELLO 2022\SCM SPILL OVERS\outputs\pobreza\bajo_ingreso\1%\simulacion_3\synthetic_control_outputs.xlsx',synthetic_control_17,17)</v>
      </c>
      <c r="GF6" s="1" t="str">
        <f t="shared" si="6"/>
        <v>xlswrite('G:\Mi unidad\1. PROYECTOS TELLO 2022\SCM SPILL OVERS\outputs\pobreza\densidad_g\1%\simulacion_3\synthetic_control_outputs.xlsx',synthetic_control_17,17)</v>
      </c>
      <c r="GM6" s="1" t="str">
        <f t="shared" si="7"/>
        <v>xlswrite('G:\Mi unidad\1. PROYECTOS TELLO 2022\SCM SPILL OVERS\outputs\pobreza\alimentos\1%\simulacion_3\synthetic_control_outputs.xlsx',synthetic_control_17,17);</v>
      </c>
      <c r="GT6" s="1" t="str">
        <f t="shared" si="8"/>
        <v>xlswrite('G:\Mi unidad\1. PROYECTOS TELLO 2022\SCM SPILL OVERS\outputs\pobreza\jefe_hogar\1%\simulacion_3\synthetic_control_outputs.xlsx',synthetic_control_17,17);</v>
      </c>
      <c r="GZ6" s="1" t="str">
        <f t="shared" si="9"/>
        <v>xlswrite('G:\Mi unidad\1. PROYECTOS TELLO 2022\SCM SPILL OVERS\outputs\pobreza\mujeres\1%\simulacion_3\synthetic_control_outputs.xlsx',synthetic_control_17,17);</v>
      </c>
      <c r="HF6" s="1" t="str">
        <f t="shared" si="10"/>
        <v>xlswrite('G:\Mi unidad\1. PROYECTOS TELLO 2022\SCM SPILL OVERS\outputs\pobreza\criminalidad\1%\simulacion_3\synthetic_control_outputs.xlsx',synthetic_control_17,17);</v>
      </c>
      <c r="HM6">
        <v>1</v>
      </c>
      <c r="HN6" t="s">
        <v>35</v>
      </c>
      <c r="HT6">
        <v>1</v>
      </c>
      <c r="HU6" t="s">
        <v>37</v>
      </c>
      <c r="IA6">
        <v>1</v>
      </c>
      <c r="IB6" t="str">
        <f>"xlswrite('G:\Mi unidad\1. PROYECTOS TELLO 2022\SCM SPILL OVERS\outputs\pobreza\bajo_niv_educ\1%\simulacion_3\output_tests.xlsx',spillover_test_"&amp;IA6&amp;"','sp_test_"&amp;IA6&amp;"');"</f>
        <v>xlswrite('G:\Mi unidad\1. PROYECTOS TELLO 2022\SCM SPILL OVERS\outputs\pobreza\bajo_niv_educ\1%\simulacion_3\output_tests.xlsx',spillover_test_1','sp_test_1');</v>
      </c>
      <c r="IO6">
        <v>1</v>
      </c>
      <c r="IP6" t="str">
        <f>"xlswrite('G:\Mi unidad\1. PROYECTOS TELLO 2022\SCM SPILL OVERS\outputs\pobreza\bajo_ingreso\1%\simulacion_3\output_tests.xlsx',spillover_test_"&amp;IO6&amp;"','sp_test_"&amp;IO6&amp;"');"</f>
        <v>xlswrite('G:\Mi unidad\1. PROYECTOS TELLO 2022\SCM SPILL OVERS\outputs\pobreza\bajo_ingreso\1%\simulacion_3\output_tests.xlsx',spillover_test_1','sp_test_1');</v>
      </c>
      <c r="JA6">
        <v>1</v>
      </c>
      <c r="JB6" t="str">
        <f>"xlswrite('G:\Mi unidad\1. PROYECTOS TELLO 2022\SCM SPILL OVERS\outputs\pobreza\densidad\1%\simulacion_3\output_tests.xlsx',spillover_test_"&amp;JA6&amp;"','sp_test_"&amp;JA6&amp;"');"</f>
        <v>xlswrite('G:\Mi unidad\1. PROYECTOS TELLO 2022\SCM SPILL OVERS\outputs\pobreza\densidad\1%\simulacion_3\output_tests.xlsx',spillover_test_1','sp_test_1');</v>
      </c>
      <c r="JM6">
        <v>1</v>
      </c>
      <c r="JN6" t="str">
        <f>"xlswrite('G:\Mi unidad\1. PROYECTOS TELLO 2022\SCM SPILL OVERS\outputs\pobreza\densidad_g\1%\simulacion_3\output_tests.xlsx',spillover_test_"&amp;JM6&amp;"','sp_test_"&amp;JM6&amp;"');"</f>
        <v>xlswrite('G:\Mi unidad\1. PROYECTOS TELLO 2022\SCM SPILL OVERS\outputs\pobreza\densidad_g\1%\simulacion_3\output_tests.xlsx',spillover_test_1','sp_test_1');</v>
      </c>
      <c r="JY6">
        <v>1</v>
      </c>
      <c r="JZ6" t="str">
        <f>"xlswrite('G:\Mi unidad\1. PROYECTOS TELLO 2022\SCM SPILL OVERS\outputs\pobreza\distancia_centro_salud\1%\simulacion_3\output_tests.xlsx',spillover_test_"&amp;JY6&amp;"','sp_test_"&amp;JY6&amp;"');"</f>
        <v>xlswrite('G:\Mi unidad\1. PROYECTOS TELLO 2022\SCM SPILL OVERS\outputs\pobreza\distancia_centro_salud\1%\simulacion_3\output_tests.xlsx',spillover_test_1','sp_test_1');</v>
      </c>
      <c r="KL6">
        <v>1</v>
      </c>
      <c r="KM6" t="str">
        <f>"xlswrite('G:\Mi unidad\1. PROYECTOS TELLO 2022\SCM SPILL OVERS\outputs\pobreza\informalidad\1%\simulacion_3\output_tests.xlsx',spillover_test_"&amp;KL6&amp;"','sp_test_"&amp;KL6&amp;"');"</f>
        <v>xlswrite('G:\Mi unidad\1. PROYECTOS TELLO 2022\SCM SPILL OVERS\outputs\pobreza\informalidad\1%\simulacion_3\output_tests.xlsx',spillover_test_1','sp_test_1');</v>
      </c>
      <c r="KY6">
        <v>1</v>
      </c>
      <c r="KZ6" t="str">
        <f>"xlswrite('G:\Mi unidad\1. PROYECTOS TELLO 2022\SCM SPILL OVERS\outputs\pobreza\alimentos\1%\simulacion_3\output_tests.xlsx',spillover_test_"&amp;KY6&amp;"','sp_test_"&amp;KY6&amp;"');"</f>
        <v>xlswrite('G:\Mi unidad\1. PROYECTOS TELLO 2022\SCM SPILL OVERS\outputs\pobreza\alimentos\1%\simulacion_3\output_tests.xlsx',spillover_test_1','sp_test_1');</v>
      </c>
      <c r="LF6">
        <v>1</v>
      </c>
      <c r="LG6" t="str">
        <f>"xlswrite('G:\Mi unidad\1. PROYECTOS TELLO 2022\SCM SPILL OVERS\outputs\pobreza\jefe_hogar\1%\simulacion_3\output_tests.xlsx',spillover_test_"&amp;LF6&amp;"','sp_test_"&amp;LF6&amp;"');"</f>
        <v>xlswrite('G:\Mi unidad\1. PROYECTOS TELLO 2022\SCM SPILL OVERS\outputs\pobreza\jefe_hogar\1%\simulacion_3\output_tests.xlsx',spillover_test_1','sp_test_1');</v>
      </c>
      <c r="LM6">
        <v>1</v>
      </c>
      <c r="LN6" t="str">
        <f>"xlswrite('G:\Mi unidad\1. PROYECTOS TELLO 2022\SCM SPILL OVERS\outputs\pobreza\mujeres\1%\simulacion_3\output_tests.xlsx',spillover_test_"&amp;LM6&amp;"','sp_test_"&amp;LM6&amp;"');"</f>
        <v>xlswrite('G:\Mi unidad\1. PROYECTOS TELLO 2022\SCM SPILL OVERS\outputs\pobreza\mujeres\1%\simulacion_3\output_tests.xlsx',spillover_test_1','sp_test_1');</v>
      </c>
      <c r="LY6">
        <v>1</v>
      </c>
      <c r="LZ6" t="str">
        <f>"xlswrite('G:\Mi unidad\1. PROYECTOS TELLO 2022\SCM SPILL OVERS\outputs\pobreza\criminalidad\1%\simulacion_3\output_tests.xlsx',spillover_test_"&amp;LY6&amp;"','sp_test_"&amp;LY6&amp;"');"</f>
        <v>xlswrite('G:\Mi unidad\1. PROYECTOS TELLO 2022\SCM SPILL OVERS\outputs\pobreza\criminalidad\1%\simulacion_3\output_tests.xlsx',spillover_test_1','sp_test_1');</v>
      </c>
    </row>
    <row r="7" spans="1:338" x14ac:dyDescent="0.3">
      <c r="A7">
        <v>18</v>
      </c>
      <c r="B7" s="1" t="str">
        <f t="shared" si="11"/>
        <v>[data_18,provincias_18,~] = xlsread('BD_pobre_est_1_provincia_18.xlsx');</v>
      </c>
      <c r="E7" s="1" t="str">
        <f t="shared" si="12"/>
        <v>provincia_18 = unique(provincias_18(2:end,1));</v>
      </c>
      <c r="O7" s="1" t="str">
        <f t="shared" si="13"/>
        <v>pobreza_18 = reshape(data_18(:,2),T+S,N);</v>
      </c>
      <c r="T7" s="1" t="str">
        <f t="shared" si="14"/>
        <v xml:space="preserve">pobreza_18 = pobreza_18'; </v>
      </c>
      <c r="X7" s="1" t="str">
        <f t="shared" si="15"/>
        <v>tratado_18 = pobreza_18(1,:);</v>
      </c>
      <c r="AC7" s="1" t="str">
        <f t="shared" si="26"/>
        <v>pobreza_18(1,:) = [];</v>
      </c>
      <c r="AI7" s="1" t="str">
        <f t="shared" si="0"/>
        <v>pobreza_18 = [tratado_18;pobreza_18];</v>
      </c>
      <c r="AN7" s="1" t="str">
        <f t="shared" si="22"/>
        <v>Y_18 = pobreza_18; % outcome matrix</v>
      </c>
      <c r="AS7" s="1" t="str">
        <f t="shared" si="23"/>
        <v>Y_pre_18 = Y_18(:,1:T);</v>
      </c>
      <c r="AW7" s="1" t="str">
        <f t="shared" si="24"/>
        <v>Y_post_18 = Y_18(:,T+1:end);</v>
      </c>
      <c r="BA7" s="1" t="str">
        <f t="shared" si="25"/>
        <v>[a_hat_18,B_hat_18] = scm_batch(Y_pre_18);</v>
      </c>
      <c r="BF7" s="1" t="str">
        <f t="shared" si="16"/>
        <v>synthetic_control_18 = a_hat_18(1)+B_hat_18(1,:)*Y_18;</v>
      </c>
      <c r="BL7">
        <v>7</v>
      </c>
      <c r="BM7" s="1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118</v>
      </c>
      <c r="CV7">
        <v>7</v>
      </c>
      <c r="CW7" t="s">
        <v>118</v>
      </c>
      <c r="DA7">
        <v>7</v>
      </c>
      <c r="DB7" t="s">
        <v>118</v>
      </c>
      <c r="DF7">
        <v>7</v>
      </c>
      <c r="DG7" t="s">
        <v>118</v>
      </c>
      <c r="DK7" s="1" t="str">
        <f t="shared" si="17"/>
        <v>M_hat_18 = (eye(N)-B_hat_18)'*(eye(N)-B_hat_18);</v>
      </c>
      <c r="DQ7" s="1" t="str">
        <f t="shared" si="18"/>
        <v>synthetic_control_sp_18 = a_hat_18(1)+B_hat_18(1,:)*Y_18;</v>
      </c>
      <c r="DW7" s="1" t="s">
        <v>44</v>
      </c>
      <c r="EA7">
        <v>1</v>
      </c>
      <c r="EB7" s="1" t="str">
        <f>"alpha1_hat_vec_"&amp;EA7&amp;"(s) = alpha_hat_"&amp;EA7&amp;"(1);"</f>
        <v>alpha1_hat_vec_1(s) = alpha_hat_1(1);</v>
      </c>
      <c r="EL7" s="1" t="str">
        <f t="shared" si="19"/>
        <v>synthetic_control_18=synthetic_control_18'</v>
      </c>
      <c r="EQ7" s="1" t="str">
        <f t="shared" si="20"/>
        <v>synthetic_control_sp_18=synthetic_control_sp_18'</v>
      </c>
      <c r="EV7" s="1" t="str">
        <f t="shared" si="21"/>
        <v>tratado_18=tratado_18'</v>
      </c>
      <c r="EZ7" s="1" t="str">
        <f t="shared" si="1"/>
        <v>xlswrite('G:\Mi unidad\1. PROYECTOS TELLO 2022\SCM SPILL OVERS\outputs\pobreza\distancia_centro_salud\1%\simulacion_3\synthetic_control_outputs.xlsx',synthetic_control_18,18)</v>
      </c>
      <c r="FG7" s="1" t="str">
        <f t="shared" si="2"/>
        <v>xlswrite('G:\Mi unidad\1. PROYECTOS TELLO 2022\SCM SPILL OVERS\outputs\pobreza\informalidad\1%\simulacion_3\synthetic_control_outputs.xlsx',synthetic_control_18,18)</v>
      </c>
      <c r="FM7" s="1" t="str">
        <f t="shared" si="3"/>
        <v>xlswrite('G:\Mi unidad\1. PROYECTOS TELLO 2022\SCM SPILL OVERS\outputs\pobreza\densidad\1%\simulacion_3\synthetic_control_outputs.xlsx',synthetic_control_18,18)</v>
      </c>
      <c r="FT7" s="1" t="str">
        <f t="shared" si="4"/>
        <v>xlswrite('G:\Mi unidad\1. PROYECTOS TELLO 2022\SCM SPILL OVERS\outputs\pobreza\bajo_niv_educ\1%\simulacion_3\synthetic_control_outputs.xlsx',synthetic_control_18,18)</v>
      </c>
      <c r="FZ7" s="1" t="str">
        <f t="shared" si="5"/>
        <v>xlswrite('G:\Mi unidad\1. PROYECTOS TELLO 2022\SCM SPILL OVERS\outputs\pobreza\bajo_ingreso\1%\simulacion_3\synthetic_control_outputs.xlsx',synthetic_control_18,18)</v>
      </c>
      <c r="GF7" s="1" t="str">
        <f t="shared" si="6"/>
        <v>xlswrite('G:\Mi unidad\1. PROYECTOS TELLO 2022\SCM SPILL OVERS\outputs\pobreza\densidad_g\1%\simulacion_3\synthetic_control_outputs.xlsx',synthetic_control_18,18)</v>
      </c>
      <c r="GM7" s="1" t="str">
        <f t="shared" si="7"/>
        <v>xlswrite('G:\Mi unidad\1. PROYECTOS TELLO 2022\SCM SPILL OVERS\outputs\pobreza\alimentos\1%\simulacion_3\synthetic_control_outputs.xlsx',synthetic_control_18,18);</v>
      </c>
      <c r="GT7" s="1" t="str">
        <f t="shared" si="8"/>
        <v>xlswrite('G:\Mi unidad\1. PROYECTOS TELLO 2022\SCM SPILL OVERS\outputs\pobreza\jefe_hogar\1%\simulacion_3\synthetic_control_outputs.xlsx',synthetic_control_18,18);</v>
      </c>
      <c r="GZ7" s="1" t="str">
        <f t="shared" si="9"/>
        <v>xlswrite('G:\Mi unidad\1. PROYECTOS TELLO 2022\SCM SPILL OVERS\outputs\pobreza\mujeres\1%\simulacion_3\synthetic_control_outputs.xlsx',synthetic_control_18,18);</v>
      </c>
      <c r="HF7" s="1" t="str">
        <f t="shared" si="10"/>
        <v>xlswrite('G:\Mi unidad\1. PROYECTOS TELLO 2022\SCM SPILL OVERS\outputs\pobreza\criminalidad\1%\simulacion_3\synthetic_control_outputs.xlsx',synthetic_control_18,18);</v>
      </c>
      <c r="HM7">
        <v>1</v>
      </c>
      <c r="HN7" t="str">
        <f>"    [p_value_"&amp;HM7&amp; ",lb_"&amp;HM7&amp;",ub_"&amp;HM7&amp;"] = sp_andrews_te(Y_pre_"&amp;HM7&amp;",pobreza_"&amp;HM7&amp;"(:,T+s),A_"&amp;HM7&amp;",C,.05);"</f>
        <v xml:space="preserve">    [p_value_1,lb_1,ub_1] = sp_andrews_te(Y_pre_1,pobreza_1(:,T+s),A_1,C,.05);</v>
      </c>
      <c r="HT7">
        <v>1</v>
      </c>
      <c r="HU7" t="str">
        <f>"    spillover_test_"&amp;HT7&amp;"(s) = sp_andrews(Y_pre_"&amp;HT7&amp;",pobreza_"&amp;HT7&amp;"(:,T+s),A_"&amp;HT7&amp;",C,d,alpha_sig);"</f>
        <v xml:space="preserve">    spillover_test_1(s) = sp_andrews(Y_pre_1,pobreza_1(:,T+s),A_1,C,d,alpha_sig);</v>
      </c>
      <c r="IA7">
        <v>7</v>
      </c>
      <c r="IB7" t="str">
        <f>"xlswrite('G:\Mi unidad\1. PROYECTOS TELLO 2022\SCM SPILL OVERS\outputs\pobreza\bajo_niv_educ\1%\simulacion_3\output_tests.xlsx',lb_vec_"&amp;IA7&amp;"','lb_vec_"&amp;IA7&amp;"');"</f>
        <v>xlswrite('G:\Mi unidad\1. PROYECTOS TELLO 2022\SCM SPILL OVERS\outputs\pobreza\bajo_niv_educ\1%\simulacion_3\output_tests.xlsx',lb_vec_7','lb_vec_7');</v>
      </c>
      <c r="IO7">
        <v>7</v>
      </c>
      <c r="IP7" t="str">
        <f>"xlswrite('G:\Mi unidad\1. PROYECTOS TELLO 2022\SCM SPILL OVERS\outputs\pobreza\bajo_ingreso\1%\simulacion_3\output_tests.xlsx',lb_vec_"&amp;IO7&amp;"','lb_vec_"&amp;IO7&amp;"');"</f>
        <v>xlswrite('G:\Mi unidad\1. PROYECTOS TELLO 2022\SCM SPILL OVERS\outputs\pobreza\bajo_ingreso\1%\simulacion_3\output_tests.xlsx',lb_vec_7','lb_vec_7');</v>
      </c>
      <c r="JA7">
        <v>7</v>
      </c>
      <c r="JB7" t="str">
        <f>"xlswrite('G:\Mi unidad\1. PROYECTOS TELLO 2022\SCM SPILL OVERS\outputs\pobreza\densidad\1%\simulacion_3\output_tests.xlsx',lb_vec_"&amp;JA7&amp;"','lb_vec_"&amp;JA7&amp;"');"</f>
        <v>xlswrite('G:\Mi unidad\1. PROYECTOS TELLO 2022\SCM SPILL OVERS\outputs\pobreza\densidad\1%\simulacion_3\output_tests.xlsx',lb_vec_7','lb_vec_7');</v>
      </c>
      <c r="JM7">
        <v>7</v>
      </c>
      <c r="JN7" t="str">
        <f>"xlswrite('G:\Mi unidad\1. PROYECTOS TELLO 2022\SCM SPILL OVERS\outputs\pobreza\densidad_g\1%\simulacion_3\output_tests.xlsx',lb_vec_"&amp;JM7&amp;"','lb_vec_"&amp;JM7&amp;"');"</f>
        <v>xlswrite('G:\Mi unidad\1. PROYECTOS TELLO 2022\SCM SPILL OVERS\outputs\pobreza\densidad_g\1%\simulacion_3\output_tests.xlsx',lb_vec_7','lb_vec_7');</v>
      </c>
      <c r="JY7">
        <v>7</v>
      </c>
      <c r="JZ7" t="str">
        <f>"xlswrite('G:\Mi unidad\1. PROYECTOS TELLO 2022\SCM SPILL OVERS\outputs\pobreza\distancia_centro_salud\1%\simulacion_3\output_tests.xlsx',lb_vec_"&amp;JY7&amp;"','lb_vec_"&amp;JY7&amp;"');"</f>
        <v>xlswrite('G:\Mi unidad\1. PROYECTOS TELLO 2022\SCM SPILL OVERS\outputs\pobreza\distancia_centro_salud\1%\simulacion_3\output_tests.xlsx',lb_vec_7','lb_vec_7');</v>
      </c>
      <c r="KL7">
        <v>7</v>
      </c>
      <c r="KM7" t="str">
        <f>"xlswrite('G:\Mi unidad\1. PROYECTOS TELLO 2022\SCM SPILL OVERS\outputs\pobreza\informalidad\1%\simulacion_3\output_tests.xlsx',lb_vec_"&amp;KL7&amp;"','lb_vec_"&amp;KL7&amp;"');"</f>
        <v>xlswrite('G:\Mi unidad\1. PROYECTOS TELLO 2022\SCM SPILL OVERS\outputs\pobreza\informalidad\1%\simulacion_3\output_tests.xlsx',lb_vec_7','lb_vec_7');</v>
      </c>
      <c r="KY7">
        <v>7</v>
      </c>
      <c r="KZ7" t="str">
        <f>"xlswrite('G:\Mi unidad\1. PROYECTOS TELLO 2022\SCM SPILL OVERS\outputs\pobreza\alimentos\1%\simulacion_3\output_tests.xlsx',lb_vec_"&amp;KY7&amp;"','lb_vec_"&amp;KY7&amp;"');"</f>
        <v>xlswrite('G:\Mi unidad\1. PROYECTOS TELLO 2022\SCM SPILL OVERS\outputs\pobreza\alimentos\1%\simulacion_3\output_tests.xlsx',lb_vec_7','lb_vec_7');</v>
      </c>
      <c r="LF7">
        <v>7</v>
      </c>
      <c r="LG7" t="str">
        <f>"xlswrite('G:\Mi unidad\1. PROYECTOS TELLO 2022\SCM SPILL OVERS\outputs\pobreza\jefe_hogar\1%\simulacion_3\output_tests.xlsx',lb_vec_"&amp;LF7&amp;"','lb_vec_"&amp;LF7&amp;"');"</f>
        <v>xlswrite('G:\Mi unidad\1. PROYECTOS TELLO 2022\SCM SPILL OVERS\outputs\pobreza\jefe_hogar\1%\simulacion_3\output_tests.xlsx',lb_vec_7','lb_vec_7');</v>
      </c>
      <c r="LM7">
        <v>7</v>
      </c>
      <c r="LN7" t="str">
        <f>"xlswrite('G:\Mi unidad\1. PROYECTOS TELLO 2022\SCM SPILL OVERS\outputs\pobreza\mujeres\1%\simulacion_3\output_tests.xlsx',lb_vec_"&amp;LM7&amp;"','lb_vec_"&amp;LM7&amp;"');"</f>
        <v>xlswrite('G:\Mi unidad\1. PROYECTOS TELLO 2022\SCM SPILL OVERS\outputs\pobreza\mujeres\1%\simulacion_3\output_tests.xlsx',lb_vec_7','lb_vec_7');</v>
      </c>
      <c r="LY7">
        <v>7</v>
      </c>
      <c r="LZ7" t="str">
        <f>"xlswrite('G:\Mi unidad\1. PROYECTOS TELLO 2022\SCM SPILL OVERS\outputs\pobreza\criminalidad\1%\simulacion_3\output_tests.xlsx',lb_vec_"&amp;LY7&amp;"','lb_vec_"&amp;LY7&amp;"');"</f>
        <v>xlswrite('G:\Mi unidad\1. PROYECTOS TELLO 2022\SCM SPILL OVERS\outputs\pobreza\criminalidad\1%\simulacion_3\output_tests.xlsx',lb_vec_7','lb_vec_7');</v>
      </c>
    </row>
    <row r="8" spans="1:338" x14ac:dyDescent="0.3">
      <c r="A8">
        <v>23</v>
      </c>
      <c r="B8" s="1" t="str">
        <f t="shared" si="11"/>
        <v>[data_23,provincias_23,~] = xlsread('BD_pobre_est_1_provincia_23.xlsx');</v>
      </c>
      <c r="E8" s="1" t="str">
        <f t="shared" si="12"/>
        <v>provincia_23 = unique(provincias_23(2:end,1));</v>
      </c>
      <c r="O8" s="1" t="str">
        <f t="shared" si="13"/>
        <v>pobreza_23 = reshape(data_23(:,2),T+S,N);</v>
      </c>
      <c r="T8" s="1" t="str">
        <f t="shared" si="14"/>
        <v xml:space="preserve">pobreza_23 = pobreza_23'; </v>
      </c>
      <c r="X8" s="1" t="str">
        <f t="shared" si="15"/>
        <v>tratado_23 = pobreza_23(1,:);</v>
      </c>
      <c r="AC8" s="1" t="str">
        <f t="shared" si="26"/>
        <v>pobreza_23(1,:) = [];</v>
      </c>
      <c r="AI8" s="1" t="str">
        <f t="shared" si="0"/>
        <v>pobreza_23 = [tratado_23;pobreza_23];</v>
      </c>
      <c r="AN8" s="1" t="str">
        <f t="shared" si="22"/>
        <v>Y_23 = pobreza_23; % outcome matrix</v>
      </c>
      <c r="AS8" s="1" t="str">
        <f t="shared" si="23"/>
        <v>Y_pre_23 = Y_23(:,1:T);</v>
      </c>
      <c r="AW8" s="1" t="str">
        <f t="shared" si="24"/>
        <v>Y_post_23 = Y_23(:,T+1:end);</v>
      </c>
      <c r="BA8" s="1" t="str">
        <f t="shared" si="25"/>
        <v>[a_hat_23,B_hat_23] = scm_batch(Y_pre_23);</v>
      </c>
      <c r="BF8" s="1" t="str">
        <f t="shared" si="16"/>
        <v>synthetic_control_23 = a_hat_23(1)+B_hat_23(1,:)*Y_23;</v>
      </c>
      <c r="BL8">
        <v>7</v>
      </c>
      <c r="BM8" s="1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119</v>
      </c>
      <c r="CV8">
        <v>7</v>
      </c>
      <c r="CW8" t="s">
        <v>119</v>
      </c>
      <c r="DA8">
        <v>7</v>
      </c>
      <c r="DB8" t="s">
        <v>119</v>
      </c>
      <c r="DF8">
        <v>7</v>
      </c>
      <c r="DG8" t="s">
        <v>119</v>
      </c>
      <c r="DK8" s="1" t="str">
        <f t="shared" si="17"/>
        <v>M_hat_23 = (eye(N)-B_hat_23)'*(eye(N)-B_hat_23);</v>
      </c>
      <c r="DQ8" s="1" t="str">
        <f t="shared" si="18"/>
        <v>synthetic_control_sp_23 = a_hat_23(1)+B_hat_23(1,:)*Y_23;</v>
      </c>
      <c r="DW8" s="1" t="s">
        <v>45</v>
      </c>
      <c r="EA8">
        <v>1</v>
      </c>
      <c r="EB8" s="1" t="str">
        <f>"synthetic_control_sp_"&amp;EA8&amp;"(T+s) = Y_"&amp;EA8&amp;"(1,T+s)-alpha1_hat_vec_"&amp;EA8&amp;"(s);"</f>
        <v>synthetic_control_sp_1(T+s) = Y_1(1,T+s)-alpha1_hat_vec_1(s);</v>
      </c>
      <c r="EL8" s="1" t="str">
        <f t="shared" si="19"/>
        <v>synthetic_control_23=synthetic_control_23'</v>
      </c>
      <c r="EQ8" s="1" t="str">
        <f t="shared" si="20"/>
        <v>synthetic_control_sp_23=synthetic_control_sp_23'</v>
      </c>
      <c r="EV8" s="1" t="str">
        <f t="shared" si="21"/>
        <v>tratado_23=tratado_23'</v>
      </c>
      <c r="EZ8" s="1" t="str">
        <f t="shared" si="1"/>
        <v>xlswrite('G:\Mi unidad\1. PROYECTOS TELLO 2022\SCM SPILL OVERS\outputs\pobreza\distancia_centro_salud\1%\simulacion_3\synthetic_control_outputs.xlsx',synthetic_control_23,23)</v>
      </c>
      <c r="FG8" s="1" t="str">
        <f t="shared" si="2"/>
        <v>xlswrite('G:\Mi unidad\1. PROYECTOS TELLO 2022\SCM SPILL OVERS\outputs\pobreza\informalidad\1%\simulacion_3\synthetic_control_outputs.xlsx',synthetic_control_23,23)</v>
      </c>
      <c r="FM8" s="1" t="str">
        <f t="shared" si="3"/>
        <v>xlswrite('G:\Mi unidad\1. PROYECTOS TELLO 2022\SCM SPILL OVERS\outputs\pobreza\densidad\1%\simulacion_3\synthetic_control_outputs.xlsx',synthetic_control_23,23)</v>
      </c>
      <c r="FT8" s="1" t="str">
        <f t="shared" si="4"/>
        <v>xlswrite('G:\Mi unidad\1. PROYECTOS TELLO 2022\SCM SPILL OVERS\outputs\pobreza\bajo_niv_educ\1%\simulacion_3\synthetic_control_outputs.xlsx',synthetic_control_23,23)</v>
      </c>
      <c r="FZ8" s="1" t="str">
        <f t="shared" si="5"/>
        <v>xlswrite('G:\Mi unidad\1. PROYECTOS TELLO 2022\SCM SPILL OVERS\outputs\pobreza\bajo_ingreso\1%\simulacion_3\synthetic_control_outputs.xlsx',synthetic_control_23,23)</v>
      </c>
      <c r="GF8" s="1" t="str">
        <f t="shared" si="6"/>
        <v>xlswrite('G:\Mi unidad\1. PROYECTOS TELLO 2022\SCM SPILL OVERS\outputs\pobreza\densidad_g\1%\simulacion_3\synthetic_control_outputs.xlsx',synthetic_control_23,23)</v>
      </c>
      <c r="GM8" s="1" t="str">
        <f t="shared" si="7"/>
        <v>xlswrite('G:\Mi unidad\1. PROYECTOS TELLO 2022\SCM SPILL OVERS\outputs\pobreza\alimentos\1%\simulacion_3\synthetic_control_outputs.xlsx',synthetic_control_23,23);</v>
      </c>
      <c r="GT8" s="1" t="str">
        <f t="shared" si="8"/>
        <v>xlswrite('G:\Mi unidad\1. PROYECTOS TELLO 2022\SCM SPILL OVERS\outputs\pobreza\jefe_hogar\1%\simulacion_3\synthetic_control_outputs.xlsx',synthetic_control_23,23);</v>
      </c>
      <c r="GZ8" s="1" t="str">
        <f t="shared" si="9"/>
        <v>xlswrite('G:\Mi unidad\1. PROYECTOS TELLO 2022\SCM SPILL OVERS\outputs\pobreza\mujeres\1%\simulacion_3\synthetic_control_outputs.xlsx',synthetic_control_23,23);</v>
      </c>
      <c r="HF8" s="1" t="str">
        <f t="shared" si="10"/>
        <v>xlswrite('G:\Mi unidad\1. PROYECTOS TELLO 2022\SCM SPILL OVERS\outputs\pobreza\criminalidad\1%\simulacion_3\synthetic_control_outputs.xlsx',synthetic_control_23,23);</v>
      </c>
      <c r="HM8">
        <v>1</v>
      </c>
      <c r="HN8" t="str">
        <f>"    p_value_vec_"&amp;HM8&amp;"(s) = p_value_"&amp;HM8&amp;";"</f>
        <v xml:space="preserve">    p_value_vec_1(s) = p_value_1;</v>
      </c>
      <c r="HT8">
        <v>1</v>
      </c>
      <c r="HU8" t="s">
        <v>18</v>
      </c>
      <c r="IA8">
        <v>7</v>
      </c>
      <c r="IB8" t="str">
        <f>"xlswrite('G:\Mi unidad\1. PROYECTOS TELLO 2022\SCM SPILL OVERS\outputs\pobreza\bajo_niv_educ\1%\simulacion_3\output_tests.xlsx',ub_vec_"&amp;IA8&amp;"','ub_vec_"&amp;IA8&amp;"');"</f>
        <v>xlswrite('G:\Mi unidad\1. PROYECTOS TELLO 2022\SCM SPILL OVERS\outputs\pobreza\bajo_niv_educ\1%\simulacion_3\output_tests.xlsx',ub_vec_7','ub_vec_7');</v>
      </c>
      <c r="IO8">
        <v>7</v>
      </c>
      <c r="IP8" t="str">
        <f>"xlswrite('G:\Mi unidad\1. PROYECTOS TELLO 2022\SCM SPILL OVERS\outputs\pobreza\bajo_ingreso\1%\simulacion_3\output_tests.xlsx',ub_vec_"&amp;IO8&amp;"','ub_vec_"&amp;IO8&amp;"');"</f>
        <v>xlswrite('G:\Mi unidad\1. PROYECTOS TELLO 2022\SCM SPILL OVERS\outputs\pobreza\bajo_ingreso\1%\simulacion_3\output_tests.xlsx',ub_vec_7','ub_vec_7');</v>
      </c>
      <c r="JA8">
        <v>7</v>
      </c>
      <c r="JB8" t="str">
        <f>"xlswrite('G:\Mi unidad\1. PROYECTOS TELLO 2022\SCM SPILL OVERS\outputs\pobreza\densidad\1%\simulacion_3\output_tests.xlsx',ub_vec_"&amp;JA8&amp;"','ub_vec_"&amp;JA8&amp;"');"</f>
        <v>xlswrite('G:\Mi unidad\1. PROYECTOS TELLO 2022\SCM SPILL OVERS\outputs\pobreza\densidad\1%\simulacion_3\output_tests.xlsx',ub_vec_7','ub_vec_7');</v>
      </c>
      <c r="JM8">
        <v>7</v>
      </c>
      <c r="JN8" t="str">
        <f>"xlswrite('G:\Mi unidad\1. PROYECTOS TELLO 2022\SCM SPILL OVERS\outputs\pobreza\densidad_g\1%\simulacion_3\output_tests.xlsx',ub_vec_"&amp;JM8&amp;"','ub_vec_"&amp;JM8&amp;"');"</f>
        <v>xlswrite('G:\Mi unidad\1. PROYECTOS TELLO 2022\SCM SPILL OVERS\outputs\pobreza\densidad_g\1%\simulacion_3\output_tests.xlsx',ub_vec_7','ub_vec_7');</v>
      </c>
      <c r="JY8">
        <v>7</v>
      </c>
      <c r="JZ8" t="str">
        <f>"xlswrite('G:\Mi unidad\1. PROYECTOS TELLO 2022\SCM SPILL OVERS\outputs\pobreza\distancia_centro_salud\1%\simulacion_3\output_tests.xlsx',ub_vec_"&amp;JY8&amp;"','ub_vec_"&amp;JY8&amp;"');"</f>
        <v>xlswrite('G:\Mi unidad\1. PROYECTOS TELLO 2022\SCM SPILL OVERS\outputs\pobreza\distancia_centro_salud\1%\simulacion_3\output_tests.xlsx',ub_vec_7','ub_vec_7');</v>
      </c>
      <c r="KL8">
        <v>7</v>
      </c>
      <c r="KM8" t="str">
        <f>"xlswrite('G:\Mi unidad\1. PROYECTOS TELLO 2022\SCM SPILL OVERS\outputs\pobreza\informalidad\1%\simulacion_3\output_tests.xlsx',ub_vec_"&amp;KL8&amp;"','ub_vec_"&amp;KL8&amp;"');"</f>
        <v>xlswrite('G:\Mi unidad\1. PROYECTOS TELLO 2022\SCM SPILL OVERS\outputs\pobreza\informalidad\1%\simulacion_3\output_tests.xlsx',ub_vec_7','ub_vec_7');</v>
      </c>
      <c r="KY8">
        <v>7</v>
      </c>
      <c r="KZ8" t="str">
        <f>"xlswrite('G:\Mi unidad\1. PROYECTOS TELLO 2022\SCM SPILL OVERS\outputs\pobreza\alimentos\1%\simulacion_3\output_tests.xlsx',ub_vec_"&amp;KY8&amp;"','ub_vec_"&amp;KY8&amp;"');"</f>
        <v>xlswrite('G:\Mi unidad\1. PROYECTOS TELLO 2022\SCM SPILL OVERS\outputs\pobreza\alimentos\1%\simulacion_3\output_tests.xlsx',ub_vec_7','ub_vec_7');</v>
      </c>
      <c r="LF8">
        <v>7</v>
      </c>
      <c r="LG8" t="str">
        <f>"xlswrite('G:\Mi unidad\1. PROYECTOS TELLO 2022\SCM SPILL OVERS\outputs\pobreza\jefe_hogar\1%\simulacion_3\output_tests.xlsx',ub_vec_"&amp;LF8&amp;"','ub_vec_"&amp;LF8&amp;"');"</f>
        <v>xlswrite('G:\Mi unidad\1. PROYECTOS TELLO 2022\SCM SPILL OVERS\outputs\pobreza\jefe_hogar\1%\simulacion_3\output_tests.xlsx',ub_vec_7','ub_vec_7');</v>
      </c>
      <c r="LM8">
        <v>7</v>
      </c>
      <c r="LN8" t="str">
        <f>"xlswrite('G:\Mi unidad\1. PROYECTOS TELLO 2022\SCM SPILL OVERS\outputs\pobreza\mujeres\1%\simulacion_3\output_tests.xlsx',ub_vec_"&amp;LM8&amp;"','ub_vec_"&amp;LM8&amp;"');"</f>
        <v>xlswrite('G:\Mi unidad\1. PROYECTOS TELLO 2022\SCM SPILL OVERS\outputs\pobreza\mujeres\1%\simulacion_3\output_tests.xlsx',ub_vec_7','ub_vec_7');</v>
      </c>
      <c r="LY8">
        <v>7</v>
      </c>
      <c r="LZ8" t="str">
        <f>"xlswrite('G:\Mi unidad\1. PROYECTOS TELLO 2022\SCM SPILL OVERS\outputs\pobreza\criminalidad\1%\simulacion_3\output_tests.xlsx',ub_vec_"&amp;LY8&amp;"','ub_vec_"&amp;LY8&amp;"');"</f>
        <v>xlswrite('G:\Mi unidad\1. PROYECTOS TELLO 2022\SCM SPILL OVERS\outputs\pobreza\criminalidad\1%\simulacion_3\output_tests.xlsx',ub_vec_7','ub_vec_7');</v>
      </c>
    </row>
    <row r="9" spans="1:338" x14ac:dyDescent="0.3">
      <c r="A9">
        <v>26</v>
      </c>
      <c r="B9" s="1" t="str">
        <f t="shared" si="11"/>
        <v>[data_26,provincias_26,~] = xlsread('BD_pobre_est_1_provincia_26.xlsx');</v>
      </c>
      <c r="E9" s="1" t="str">
        <f t="shared" si="12"/>
        <v>provincia_26 = unique(provincias_26(2:end,1));</v>
      </c>
      <c r="O9" s="1" t="str">
        <f t="shared" si="13"/>
        <v>pobreza_26 = reshape(data_26(:,2),T+S,N);</v>
      </c>
      <c r="T9" s="1" t="str">
        <f t="shared" si="14"/>
        <v xml:space="preserve">pobreza_26 = pobreza_26'; </v>
      </c>
      <c r="X9" s="1" t="str">
        <f t="shared" si="15"/>
        <v>tratado_26 = pobreza_26(1,:);</v>
      </c>
      <c r="AC9" s="1" t="str">
        <f t="shared" si="26"/>
        <v>pobreza_26(1,:) = [];</v>
      </c>
      <c r="AI9" s="1" t="str">
        <f t="shared" si="0"/>
        <v>pobreza_26 = [tratado_26;pobreza_26];</v>
      </c>
      <c r="AN9" s="1" t="str">
        <f t="shared" si="22"/>
        <v>Y_26 = pobreza_26; % outcome matrix</v>
      </c>
      <c r="AS9" s="1" t="str">
        <f t="shared" si="23"/>
        <v>Y_pre_26 = Y_26(:,1:T);</v>
      </c>
      <c r="AW9" s="1" t="str">
        <f t="shared" si="24"/>
        <v>Y_post_26 = Y_26(:,T+1:end);</v>
      </c>
      <c r="BA9" s="1" t="str">
        <f t="shared" si="25"/>
        <v>[a_hat_26,B_hat_26] = scm_batch(Y_pre_26);</v>
      </c>
      <c r="BF9" s="1" t="str">
        <f t="shared" si="16"/>
        <v>synthetic_control_26 = a_hat_26(1)+B_hat_26(1,:)*Y_26;</v>
      </c>
      <c r="BL9">
        <v>7</v>
      </c>
      <c r="BM9" s="1" t="str">
        <f>"A_"&amp;BL7&amp;"(:,ind_"&amp;BL7&amp;" == 0) = [];"</f>
        <v>A_7(:,ind_7 == 0) = [];</v>
      </c>
      <c r="BR9">
        <v>7</v>
      </c>
      <c r="BS9" s="1" t="str">
        <f>"ind_"&amp;BR7&amp;" = xlsread('spillover_bajo_niv_educ_"&amp;BR7&amp;".xlsx')"</f>
        <v>ind_7 = xlsread('spillover_bajo_niv_educ_7.xlsx')</v>
      </c>
      <c r="BX9">
        <v>7</v>
      </c>
      <c r="BY9" s="1" t="str">
        <f>"ind_"&amp;BX7&amp;" = xlsread('spillover_bajoingreso_"&amp;BX7&amp;".xlsx')"</f>
        <v>ind_7 = xlsread('spillover_bajoingreso_7.xlsx')</v>
      </c>
      <c r="CD9">
        <v>7</v>
      </c>
      <c r="CE9" s="1" t="str">
        <f>"ind_"&amp;CD7&amp;" = xlsread('spillover_densidad_"&amp;CD7&amp;".xlsx')"</f>
        <v>ind_7 = xlsread('spillover_densidad_7.xlsx')</v>
      </c>
      <c r="CJ9">
        <v>7</v>
      </c>
      <c r="CK9" s="1" t="str">
        <f>"ind_"&amp;CJ7&amp;" = xlsread('spillover_tiempo_cs_"&amp;CJ7&amp;".xlsx')"</f>
        <v>ind_7 = xlsread('spillover_tiempo_cs_7.xlsx')</v>
      </c>
      <c r="CQ9">
        <v>7</v>
      </c>
      <c r="CR9" t="s">
        <v>120</v>
      </c>
      <c r="CV9">
        <v>7</v>
      </c>
      <c r="CW9" t="s">
        <v>121</v>
      </c>
      <c r="DA9">
        <v>7</v>
      </c>
      <c r="DB9" t="s">
        <v>122</v>
      </c>
      <c r="DF9">
        <v>7</v>
      </c>
      <c r="DG9" t="s">
        <v>123</v>
      </c>
      <c r="DK9" s="1" t="str">
        <f t="shared" si="17"/>
        <v>M_hat_26 = (eye(N)-B_hat_26)'*(eye(N)-B_hat_26);</v>
      </c>
      <c r="DQ9" s="1" t="str">
        <f t="shared" si="18"/>
        <v>synthetic_control_sp_26 = a_hat_26(1)+B_hat_26(1,:)*Y_26;</v>
      </c>
      <c r="DW9" s="1" t="s">
        <v>46</v>
      </c>
      <c r="EA9">
        <v>1</v>
      </c>
      <c r="EB9" s="3" t="s">
        <v>18</v>
      </c>
      <c r="EL9" s="1" t="str">
        <f t="shared" si="19"/>
        <v>synthetic_control_26=synthetic_control_26'</v>
      </c>
      <c r="EQ9" s="1" t="str">
        <f t="shared" si="20"/>
        <v>synthetic_control_sp_26=synthetic_control_sp_26'</v>
      </c>
      <c r="EV9" s="1" t="str">
        <f t="shared" si="21"/>
        <v>tratado_26=tratado_26'</v>
      </c>
      <c r="EZ9" s="1" t="str">
        <f t="shared" si="1"/>
        <v>xlswrite('G:\Mi unidad\1. PROYECTOS TELLO 2022\SCM SPILL OVERS\outputs\pobreza\distancia_centro_salud\1%\simulacion_3\synthetic_control_outputs.xlsx',synthetic_control_26,26)</v>
      </c>
      <c r="FG9" s="1" t="str">
        <f t="shared" si="2"/>
        <v>xlswrite('G:\Mi unidad\1. PROYECTOS TELLO 2022\SCM SPILL OVERS\outputs\pobreza\informalidad\1%\simulacion_3\synthetic_control_outputs.xlsx',synthetic_control_26,26)</v>
      </c>
      <c r="FM9" s="1" t="str">
        <f t="shared" si="3"/>
        <v>xlswrite('G:\Mi unidad\1. PROYECTOS TELLO 2022\SCM SPILL OVERS\outputs\pobreza\densidad\1%\simulacion_3\synthetic_control_outputs.xlsx',synthetic_control_26,26)</v>
      </c>
      <c r="FT9" s="1" t="str">
        <f t="shared" si="4"/>
        <v>xlswrite('G:\Mi unidad\1. PROYECTOS TELLO 2022\SCM SPILL OVERS\outputs\pobreza\bajo_niv_educ\1%\simulacion_3\synthetic_control_outputs.xlsx',synthetic_control_26,26)</v>
      </c>
      <c r="FZ9" s="1" t="str">
        <f t="shared" si="5"/>
        <v>xlswrite('G:\Mi unidad\1. PROYECTOS TELLO 2022\SCM SPILL OVERS\outputs\pobreza\bajo_ingreso\1%\simulacion_3\synthetic_control_outputs.xlsx',synthetic_control_26,26)</v>
      </c>
      <c r="GF9" s="1" t="str">
        <f t="shared" si="6"/>
        <v>xlswrite('G:\Mi unidad\1. PROYECTOS TELLO 2022\SCM SPILL OVERS\outputs\pobreza\densidad_g\1%\simulacion_3\synthetic_control_outputs.xlsx',synthetic_control_26,26)</v>
      </c>
      <c r="GM9" s="1" t="str">
        <f t="shared" si="7"/>
        <v>xlswrite('G:\Mi unidad\1. PROYECTOS TELLO 2022\SCM SPILL OVERS\outputs\pobreza\alimentos\1%\simulacion_3\synthetic_control_outputs.xlsx',synthetic_control_26,26);</v>
      </c>
      <c r="GT9" s="1" t="str">
        <f t="shared" si="8"/>
        <v>xlswrite('G:\Mi unidad\1. PROYECTOS TELLO 2022\SCM SPILL OVERS\outputs\pobreza\jefe_hogar\1%\simulacion_3\synthetic_control_outputs.xlsx',synthetic_control_26,26);</v>
      </c>
      <c r="GZ9" s="1" t="str">
        <f t="shared" si="9"/>
        <v>xlswrite('G:\Mi unidad\1. PROYECTOS TELLO 2022\SCM SPILL OVERS\outputs\pobreza\mujeres\1%\simulacion_3\synthetic_control_outputs.xlsx',synthetic_control_26,26);</v>
      </c>
      <c r="HF9" s="1" t="str">
        <f t="shared" si="10"/>
        <v>xlswrite('G:\Mi unidad\1. PROYECTOS TELLO 2022\SCM SPILL OVERS\outputs\pobreza\criminalidad\1%\simulacion_3\synthetic_control_outputs.xlsx',synthetic_control_26,26);</v>
      </c>
      <c r="HM9">
        <v>1</v>
      </c>
      <c r="HN9" t="str">
        <f>"    lb_vec_"&amp;HM9&amp;"(s) = lb_"&amp;HM9&amp;";"</f>
        <v xml:space="preserve">    lb_vec_1(s) = lb_1;</v>
      </c>
      <c r="HT9">
        <v>7</v>
      </c>
      <c r="HU9" t="str">
        <f>"spillover_test_"&amp;HT9&amp;" = zeros(1,S);"</f>
        <v>spillover_test_7 = zeros(1,S);</v>
      </c>
      <c r="IA9">
        <v>7</v>
      </c>
      <c r="IB9" t="str">
        <f>"xlswrite('G:\Mi unidad\1. PROYECTOS TELLO 2022\SCM SPILL OVERS\outputs\pobreza\bajo_niv_educ\1%\simulacion_3\output_tests.xlsx',p_value_vec_"&amp;IA9&amp;"','p_value_vec_"&amp;IA9&amp;"');"</f>
        <v>xlswrite('G:\Mi unidad\1. PROYECTOS TELLO 2022\SCM SPILL OVERS\outputs\pobreza\bajo_niv_educ\1%\simulacion_3\output_tests.xlsx',p_value_vec_7','p_value_vec_7');</v>
      </c>
      <c r="IO9">
        <v>7</v>
      </c>
      <c r="IP9" t="str">
        <f>"xlswrite('G:\Mi unidad\1. PROYECTOS TELLO 2022\SCM SPILL OVERS\outputs\pobreza\bajo_ingreso\1%\simulacion_3\output_tests.xlsx',p_value_vec_"&amp;IO9&amp;"','p_value_vec_"&amp;IO9&amp;"');"</f>
        <v>xlswrite('G:\Mi unidad\1. PROYECTOS TELLO 2022\SCM SPILL OVERS\outputs\pobreza\bajo_ingreso\1%\simulacion_3\output_tests.xlsx',p_value_vec_7','p_value_vec_7');</v>
      </c>
      <c r="JA9">
        <v>7</v>
      </c>
      <c r="JB9" t="str">
        <f>"xlswrite('G:\Mi unidad\1. PROYECTOS TELLO 2022\SCM SPILL OVERS\outputs\pobreza\densidad\1%\simulacion_3\output_tests.xlsx',p_value_vec_"&amp;JA9&amp;"','p_value_vec_"&amp;JA9&amp;"');"</f>
        <v>xlswrite('G:\Mi unidad\1. PROYECTOS TELLO 2022\SCM SPILL OVERS\outputs\pobreza\densidad\1%\simulacion_3\output_tests.xlsx',p_value_vec_7','p_value_vec_7');</v>
      </c>
      <c r="JM9">
        <v>7</v>
      </c>
      <c r="JN9" t="str">
        <f>"xlswrite('G:\Mi unidad\1. PROYECTOS TELLO 2022\SCM SPILL OVERS\outputs\pobreza\densidad_g\1%\simulacion_3\output_tests.xlsx',p_value_vec_"&amp;JM9&amp;"','p_value_vec_"&amp;JM9&amp;"');"</f>
        <v>xlswrite('G:\Mi unidad\1. PROYECTOS TELLO 2022\SCM SPILL OVERS\outputs\pobreza\densidad_g\1%\simulacion_3\output_tests.xlsx',p_value_vec_7','p_value_vec_7');</v>
      </c>
      <c r="JY9">
        <v>7</v>
      </c>
      <c r="JZ9" t="str">
        <f>"xlswrite('G:\Mi unidad\1. PROYECTOS TELLO 2022\SCM SPILL OVERS\outputs\pobreza\distancia_centro_salud\1%\simulacion_3\output_tests.xlsx',p_value_vec_"&amp;JY9&amp;"','p_value_vec_"&amp;JY9&amp;"');"</f>
        <v>xlswrite('G:\Mi unidad\1. PROYECTOS TELLO 2022\SCM SPILL OVERS\outputs\pobreza\distancia_centro_salud\1%\simulacion_3\output_tests.xlsx',p_value_vec_7','p_value_vec_7');</v>
      </c>
      <c r="KL9">
        <v>7</v>
      </c>
      <c r="KM9" t="str">
        <f>"xlswrite('G:\Mi unidad\1. PROYECTOS TELLO 2022\SCM SPILL OVERS\outputs\pobreza\informalidad\1%\simulacion_3\output_tests.xlsx',p_value_vec_"&amp;KL9&amp;"','p_value_vec_"&amp;KL9&amp;"');"</f>
        <v>xlswrite('G:\Mi unidad\1. PROYECTOS TELLO 2022\SCM SPILL OVERS\outputs\pobreza\informalidad\1%\simulacion_3\output_tests.xlsx',p_value_vec_7','p_value_vec_7');</v>
      </c>
      <c r="KY9">
        <v>7</v>
      </c>
      <c r="KZ9" t="str">
        <f>"xlswrite('G:\Mi unidad\1. PROYECTOS TELLO 2022\SCM SPILL OVERS\outputs\pobreza\alimentos\1%\simulacion_3\output_tests.xlsx',p_value_vec_"&amp;KY9&amp;"','p_value_vec_"&amp;KY9&amp;"');"</f>
        <v>xlswrite('G:\Mi unidad\1. PROYECTOS TELLO 2022\SCM SPILL OVERS\outputs\pobreza\alimentos\1%\simulacion_3\output_tests.xlsx',p_value_vec_7','p_value_vec_7');</v>
      </c>
      <c r="LF9">
        <v>7</v>
      </c>
      <c r="LG9" t="str">
        <f>"xlswrite('G:\Mi unidad\1. PROYECTOS TELLO 2022\SCM SPILL OVERS\outputs\pobreza\jefe_hogar\1%\simulacion_3\output_tests.xlsx',p_value_vec_"&amp;LF9&amp;"','p_value_vec_"&amp;LF9&amp;"');"</f>
        <v>xlswrite('G:\Mi unidad\1. PROYECTOS TELLO 2022\SCM SPILL OVERS\outputs\pobreza\jefe_hogar\1%\simulacion_3\output_tests.xlsx',p_value_vec_7','p_value_vec_7');</v>
      </c>
      <c r="LM9">
        <v>7</v>
      </c>
      <c r="LN9" t="str">
        <f>"xlswrite('G:\Mi unidad\1. PROYECTOS TELLO 2022\SCM SPILL OVERS\outputs\pobreza\mujeres\1%\simulacion_3\output_tests.xlsx',p_value_vec_"&amp;LM9&amp;"','p_value_vec_"&amp;LM9&amp;"');"</f>
        <v>xlswrite('G:\Mi unidad\1. PROYECTOS TELLO 2022\SCM SPILL OVERS\outputs\pobreza\mujeres\1%\simulacion_3\output_tests.xlsx',p_value_vec_7','p_value_vec_7');</v>
      </c>
      <c r="LY9">
        <v>7</v>
      </c>
      <c r="LZ9" t="str">
        <f>"xlswrite('G:\Mi unidad\1. PROYECTOS TELLO 2022\SCM SPILL OVERS\outputs\pobreza\criminalidad\1%\simulacion_3\output_tests.xlsx',p_value_vec_"&amp;LY9&amp;"','p_value_vec_"&amp;LY9&amp;"');"</f>
        <v>xlswrite('G:\Mi unidad\1. PROYECTOS TELLO 2022\SCM SPILL OVERS\outputs\pobreza\criminalidad\1%\simulacion_3\output_tests.xlsx',p_value_vec_7','p_value_vec_7');</v>
      </c>
    </row>
    <row r="10" spans="1:338" x14ac:dyDescent="0.3">
      <c r="A10">
        <v>27</v>
      </c>
      <c r="B10" s="1" t="str">
        <f t="shared" si="11"/>
        <v>[data_27,provincias_27,~] = xlsread('BD_pobre_est_1_provincia_27.xlsx');</v>
      </c>
      <c r="E10" s="1" t="str">
        <f t="shared" si="12"/>
        <v>provincia_27 = unique(provincias_27(2:end,1));</v>
      </c>
      <c r="O10" s="1" t="str">
        <f t="shared" si="13"/>
        <v>pobreza_27 = reshape(data_27(:,2),T+S,N);</v>
      </c>
      <c r="T10" s="1" t="str">
        <f t="shared" si="14"/>
        <v xml:space="preserve">pobreza_27 = pobreza_27'; </v>
      </c>
      <c r="X10" s="1" t="str">
        <f t="shared" si="15"/>
        <v>tratado_27 = pobreza_27(1,:);</v>
      </c>
      <c r="AC10" s="1" t="str">
        <f t="shared" si="26"/>
        <v>pobreza_27(1,:) = [];</v>
      </c>
      <c r="AI10" s="1" t="str">
        <f t="shared" si="0"/>
        <v>pobreza_27 = [tratado_27;pobreza_27];</v>
      </c>
      <c r="AN10" s="1" t="str">
        <f t="shared" si="22"/>
        <v>Y_27 = pobreza_27; % outcome matrix</v>
      </c>
      <c r="AS10" s="1" t="str">
        <f t="shared" si="23"/>
        <v>Y_pre_27 = Y_27(:,1:T);</v>
      </c>
      <c r="AW10" s="1" t="str">
        <f t="shared" si="24"/>
        <v>Y_post_27 = Y_27(:,T+1:end);</v>
      </c>
      <c r="BA10" s="1" t="str">
        <f t="shared" si="25"/>
        <v>[a_hat_27,B_hat_27] = scm_batch(Y_pre_27);</v>
      </c>
      <c r="BF10" s="1" t="str">
        <f t="shared" si="16"/>
        <v>synthetic_control_27 = a_hat_27(1)+B_hat_27(1,:)*Y_27;</v>
      </c>
      <c r="BL10">
        <v>7</v>
      </c>
      <c r="BM10" s="1"/>
      <c r="BR10">
        <v>7</v>
      </c>
      <c r="BS10" s="1" t="str">
        <f>"A_"&amp;BR7&amp;" = eye(N);"</f>
        <v>A_7 = eye(N);</v>
      </c>
      <c r="BX10">
        <v>7</v>
      </c>
      <c r="BY10" s="1" t="str">
        <f>"A_"&amp;BX7&amp;" = eye(N);"</f>
        <v>A_7 = eye(N);</v>
      </c>
      <c r="CD10">
        <v>7</v>
      </c>
      <c r="CE10" s="1" t="str">
        <f>"A_"&amp;CD7&amp;" = eye(N);"</f>
        <v>A_7 = eye(N);</v>
      </c>
      <c r="CJ10">
        <v>7</v>
      </c>
      <c r="CK10" s="1" t="str">
        <f>"A_"&amp;CJ7&amp;" = eye(N);"</f>
        <v>A_7 = eye(N);</v>
      </c>
      <c r="CQ10">
        <v>7</v>
      </c>
      <c r="CR10" t="s">
        <v>124</v>
      </c>
      <c r="CV10">
        <v>7</v>
      </c>
      <c r="CW10" t="s">
        <v>124</v>
      </c>
      <c r="DA10">
        <v>7</v>
      </c>
      <c r="DB10" t="s">
        <v>124</v>
      </c>
      <c r="DF10">
        <v>7</v>
      </c>
      <c r="DG10" t="s">
        <v>124</v>
      </c>
      <c r="DK10" s="1" t="str">
        <f t="shared" si="17"/>
        <v>M_hat_27 = (eye(N)-B_hat_27)'*(eye(N)-B_hat_27);</v>
      </c>
      <c r="DQ10" s="1" t="str">
        <f t="shared" si="18"/>
        <v>synthetic_control_sp_27 = a_hat_27(1)+B_hat_27(1,:)*Y_27;</v>
      </c>
      <c r="DW10" s="1" t="s">
        <v>47</v>
      </c>
      <c r="EA10">
        <v>7</v>
      </c>
      <c r="EB10" s="3" t="str">
        <f>"%PROVINCIA "&amp;EA10</f>
        <v>%PROVINCIA 7</v>
      </c>
      <c r="EL10" s="1" t="str">
        <f t="shared" si="19"/>
        <v>synthetic_control_27=synthetic_control_27'</v>
      </c>
      <c r="EQ10" s="1" t="str">
        <f t="shared" si="20"/>
        <v>synthetic_control_sp_27=synthetic_control_sp_27'</v>
      </c>
      <c r="EV10" s="1" t="str">
        <f t="shared" si="21"/>
        <v>tratado_27=tratado_27'</v>
      </c>
      <c r="EZ10" s="1" t="str">
        <f t="shared" si="1"/>
        <v>xlswrite('G:\Mi unidad\1. PROYECTOS TELLO 2022\SCM SPILL OVERS\outputs\pobreza\distancia_centro_salud\1%\simulacion_3\synthetic_control_outputs.xlsx',synthetic_control_27,27)</v>
      </c>
      <c r="FG10" s="1" t="str">
        <f t="shared" si="2"/>
        <v>xlswrite('G:\Mi unidad\1. PROYECTOS TELLO 2022\SCM SPILL OVERS\outputs\pobreza\informalidad\1%\simulacion_3\synthetic_control_outputs.xlsx',synthetic_control_27,27)</v>
      </c>
      <c r="FM10" s="1" t="str">
        <f t="shared" si="3"/>
        <v>xlswrite('G:\Mi unidad\1. PROYECTOS TELLO 2022\SCM SPILL OVERS\outputs\pobreza\densidad\1%\simulacion_3\synthetic_control_outputs.xlsx',synthetic_control_27,27)</v>
      </c>
      <c r="FT10" s="1" t="str">
        <f t="shared" si="4"/>
        <v>xlswrite('G:\Mi unidad\1. PROYECTOS TELLO 2022\SCM SPILL OVERS\outputs\pobreza\bajo_niv_educ\1%\simulacion_3\synthetic_control_outputs.xlsx',synthetic_control_27,27)</v>
      </c>
      <c r="FZ10" s="1" t="str">
        <f t="shared" si="5"/>
        <v>xlswrite('G:\Mi unidad\1. PROYECTOS TELLO 2022\SCM SPILL OVERS\outputs\pobreza\bajo_ingreso\1%\simulacion_3\synthetic_control_outputs.xlsx',synthetic_control_27,27)</v>
      </c>
      <c r="GF10" s="1" t="str">
        <f t="shared" si="6"/>
        <v>xlswrite('G:\Mi unidad\1. PROYECTOS TELLO 2022\SCM SPILL OVERS\outputs\pobreza\densidad_g\1%\simulacion_3\synthetic_control_outputs.xlsx',synthetic_control_27,27)</v>
      </c>
      <c r="GM10" s="1" t="str">
        <f t="shared" si="7"/>
        <v>xlswrite('G:\Mi unidad\1. PROYECTOS TELLO 2022\SCM SPILL OVERS\outputs\pobreza\alimentos\1%\simulacion_3\synthetic_control_outputs.xlsx',synthetic_control_27,27);</v>
      </c>
      <c r="GT10" s="1" t="str">
        <f t="shared" si="8"/>
        <v>xlswrite('G:\Mi unidad\1. PROYECTOS TELLO 2022\SCM SPILL OVERS\outputs\pobreza\jefe_hogar\1%\simulacion_3\synthetic_control_outputs.xlsx',synthetic_control_27,27);</v>
      </c>
      <c r="GZ10" s="1" t="str">
        <f t="shared" si="9"/>
        <v>xlswrite('G:\Mi unidad\1. PROYECTOS TELLO 2022\SCM SPILL OVERS\outputs\pobreza\mujeres\1%\simulacion_3\synthetic_control_outputs.xlsx',synthetic_control_27,27);</v>
      </c>
      <c r="HF10" s="1" t="str">
        <f t="shared" si="10"/>
        <v>xlswrite('G:\Mi unidad\1. PROYECTOS TELLO 2022\SCM SPILL OVERS\outputs\pobreza\criminalidad\1%\simulacion_3\synthetic_control_outputs.xlsx',synthetic_control_27,27);</v>
      </c>
      <c r="HM10">
        <v>1</v>
      </c>
      <c r="HN10" t="str">
        <f>"    ub_vec_"&amp;HM10&amp;"(s) = ub_"&amp;HM9&amp;";"</f>
        <v xml:space="preserve">    ub_vec_1(s) = ub_1;</v>
      </c>
      <c r="HT10">
        <v>7</v>
      </c>
      <c r="HU10" t="s">
        <v>35</v>
      </c>
      <c r="IA10">
        <v>7</v>
      </c>
      <c r="IB10" t="str">
        <f>"xlswrite('G:\Mi unidad\1. PROYECTOS TELLO 2022\SCM SPILL OVERS\outputs\pobreza\bajo_niv_educ\1%\simulacion_3\output_tests.xlsx',alpha1_hat_vec_"&amp;IA10&amp;"','alpha1_hat_vec_"&amp;IA10&amp;"');"</f>
        <v>xlswrite('G:\Mi unidad\1. PROYECTOS TELLO 2022\SCM SPILL OVERS\outputs\pobreza\bajo_niv_educ\1%\simulacion_3\output_tests.xlsx',alpha1_hat_vec_7','alpha1_hat_vec_7');</v>
      </c>
      <c r="IO10">
        <v>7</v>
      </c>
      <c r="IP10" t="str">
        <f>"xlswrite('G:\Mi unidad\1. PROYECTOS TELLO 2022\SCM SPILL OVERS\outputs\pobreza\bajo_ingreso\1%\simulacion_3\output_tests.xlsx',alpha1_hat_vec_"&amp;IO10&amp;"','alpha1_hat_vec_"&amp;IO10&amp;"');"</f>
        <v>xlswrite('G:\Mi unidad\1. PROYECTOS TELLO 2022\SCM SPILL OVERS\outputs\pobreza\bajo_ingreso\1%\simulacion_3\output_tests.xlsx',alpha1_hat_vec_7','alpha1_hat_vec_7');</v>
      </c>
      <c r="JA10">
        <v>7</v>
      </c>
      <c r="JB10" t="str">
        <f>"xlswrite('G:\Mi unidad\1. PROYECTOS TELLO 2022\SCM SPILL OVERS\outputs\pobreza\densidad\1%\simulacion_3\output_tests.xlsx',alpha1_hat_vec_"&amp;JA10&amp;"','alpha1_hat_vec_"&amp;JA10&amp;"');"</f>
        <v>xlswrite('G:\Mi unidad\1. PROYECTOS TELLO 2022\SCM SPILL OVERS\outputs\pobreza\densidad\1%\simulacion_3\output_tests.xlsx',alpha1_hat_vec_7','alpha1_hat_vec_7');</v>
      </c>
      <c r="JM10">
        <v>7</v>
      </c>
      <c r="JN10" t="str">
        <f>"xlswrite('G:\Mi unidad\1. PROYECTOS TELLO 2022\SCM SPILL OVERS\outputs\pobreza\densidad_g\1%\simulacion_3\output_tests.xlsx',alpha1_hat_vec_"&amp;JM10&amp;"','alpha1_hat_vec_"&amp;JM10&amp;"');"</f>
        <v>xlswrite('G:\Mi unidad\1. PROYECTOS TELLO 2022\SCM SPILL OVERS\outputs\pobreza\densidad_g\1%\simulacion_3\output_tests.xlsx',alpha1_hat_vec_7','alpha1_hat_vec_7');</v>
      </c>
      <c r="JY10">
        <v>7</v>
      </c>
      <c r="JZ10" t="str">
        <f>"xlswrite('G:\Mi unidad\1. PROYECTOS TELLO 2022\SCM SPILL OVERS\outputs\pobreza\distancia_centro_salud\1%\simulacion_3\output_tests.xlsx',alpha1_hat_vec_"&amp;JY10&amp;"','alpha1_hat_vec_"&amp;JY10&amp;"');"</f>
        <v>xlswrite('G:\Mi unidad\1. PROYECTOS TELLO 2022\SCM SPILL OVERS\outputs\pobreza\distancia_centro_salud\1%\simulacion_3\output_tests.xlsx',alpha1_hat_vec_7','alpha1_hat_vec_7');</v>
      </c>
      <c r="KL10">
        <v>7</v>
      </c>
      <c r="KM10" t="str">
        <f>"xlswrite('G:\Mi unidad\1. PROYECTOS TELLO 2022\SCM SPILL OVERS\outputs\pobreza\informalidad\1%\simulacion_3\output_tests.xlsx',alpha1_hat_vec_"&amp;KL10&amp;"','alpha1_hat_vec_"&amp;KL10&amp;"');"</f>
        <v>xlswrite('G:\Mi unidad\1. PROYECTOS TELLO 2022\SCM SPILL OVERS\outputs\pobreza\informalidad\1%\simulacion_3\output_tests.xlsx',alpha1_hat_vec_7','alpha1_hat_vec_7');</v>
      </c>
      <c r="KY10">
        <v>7</v>
      </c>
      <c r="KZ10" t="str">
        <f>"xlswrite('G:\Mi unidad\1. PROYECTOS TELLO 2022\SCM SPILL OVERS\outputs\pobreza\alimentos\1%\simulacion_3\output_tests.xlsx',alpha1_hat_vec_"&amp;KY10&amp;"','alpha1_hat_vec_"&amp;KY10&amp;"');"</f>
        <v>xlswrite('G:\Mi unidad\1. PROYECTOS TELLO 2022\SCM SPILL OVERS\outputs\pobreza\alimentos\1%\simulacion_3\output_tests.xlsx',alpha1_hat_vec_7','alpha1_hat_vec_7');</v>
      </c>
      <c r="LF10">
        <v>7</v>
      </c>
      <c r="LG10" t="str">
        <f>"xlswrite('G:\Mi unidad\1. PROYECTOS TELLO 2022\SCM SPILL OVERS\outputs\pobreza\jefe_hogar\1%\simulacion_3\output_tests.xlsx',alpha1_hat_vec_"&amp;LF10&amp;"','alpha1_hat_vec_"&amp;LF10&amp;"');"</f>
        <v>xlswrite('G:\Mi unidad\1. PROYECTOS TELLO 2022\SCM SPILL OVERS\outputs\pobreza\jefe_hogar\1%\simulacion_3\output_tests.xlsx',alpha1_hat_vec_7','alpha1_hat_vec_7');</v>
      </c>
      <c r="LM10">
        <v>7</v>
      </c>
      <c r="LN10" t="str">
        <f>"xlswrite('G:\Mi unidad\1. PROYECTOS TELLO 2022\SCM SPILL OVERS\outputs\pobreza\mujeres\1%\simulacion_3\output_tests.xlsx',alpha1_hat_vec_"&amp;LM10&amp;"','alpha1_hat_vec_"&amp;LM10&amp;"');"</f>
        <v>xlswrite('G:\Mi unidad\1. PROYECTOS TELLO 2022\SCM SPILL OVERS\outputs\pobreza\mujeres\1%\simulacion_3\output_tests.xlsx',alpha1_hat_vec_7','alpha1_hat_vec_7');</v>
      </c>
      <c r="LY10">
        <v>7</v>
      </c>
      <c r="LZ10" t="str">
        <f>"xlswrite('G:\Mi unidad\1. PROYECTOS TELLO 2022\SCM SPILL OVERS\outputs\pobreza\criminalidad\1%\simulacion_3\output_tests.xlsx',alpha1_hat_vec_"&amp;LY10&amp;"','alpha1_hat_vec_"&amp;LY10&amp;"');"</f>
        <v>xlswrite('G:\Mi unidad\1. PROYECTOS TELLO 2022\SCM SPILL OVERS\outputs\pobreza\criminalidad\1%\simulacion_3\output_tests.xlsx',alpha1_hat_vec_7','alpha1_hat_vec_7');</v>
      </c>
    </row>
    <row r="11" spans="1:338" x14ac:dyDescent="0.3">
      <c r="A11">
        <v>38</v>
      </c>
      <c r="B11" s="1" t="str">
        <f t="shared" si="11"/>
        <v>[data_38,provincias_38,~] = xlsread('BD_pobre_est_1_provincia_38.xlsx');</v>
      </c>
      <c r="E11" s="1" t="str">
        <f t="shared" si="12"/>
        <v>provincia_38 = unique(provincias_38(2:end,1));</v>
      </c>
      <c r="O11" s="1" t="str">
        <f t="shared" si="13"/>
        <v>pobreza_38 = reshape(data_38(:,2),T+S,N);</v>
      </c>
      <c r="T11" s="1" t="str">
        <f t="shared" si="14"/>
        <v xml:space="preserve">pobreza_38 = pobreza_38'; </v>
      </c>
      <c r="X11" s="1" t="str">
        <f t="shared" si="15"/>
        <v>tratado_38 = pobreza_38(1,:);</v>
      </c>
      <c r="AC11" s="1" t="str">
        <f t="shared" si="26"/>
        <v>pobreza_38(1,:) = [];</v>
      </c>
      <c r="AI11" s="1" t="str">
        <f t="shared" si="0"/>
        <v>pobreza_38 = [tratado_38;pobreza_38];</v>
      </c>
      <c r="AN11" s="1" t="str">
        <f t="shared" si="22"/>
        <v>Y_38 = pobreza_38; % outcome matrix</v>
      </c>
      <c r="AS11" s="1" t="str">
        <f t="shared" si="23"/>
        <v>Y_pre_38 = Y_38(:,1:T);</v>
      </c>
      <c r="AW11" s="1" t="str">
        <f t="shared" si="24"/>
        <v>Y_post_38 = Y_38(:,T+1:end);</v>
      </c>
      <c r="BA11" s="1" t="str">
        <f t="shared" si="25"/>
        <v>[a_hat_38,B_hat_38] = scm_batch(Y_pre_38);</v>
      </c>
      <c r="BF11" s="1" t="str">
        <f t="shared" si="16"/>
        <v>synthetic_control_38 = a_hat_38(1)+B_hat_38(1,:)*Y_38;</v>
      </c>
      <c r="BL11">
        <v>7</v>
      </c>
      <c r="BR11">
        <v>7</v>
      </c>
      <c r="BS11" s="1" t="str">
        <f>"A_"&amp;BR7&amp;"(:,ind_"&amp;BR7&amp;" == 0) = [];"</f>
        <v>A_7(:,ind_7 == 0) = [];</v>
      </c>
      <c r="BX11">
        <v>7</v>
      </c>
      <c r="BY11" s="1" t="str">
        <f>"A_"&amp;BX7&amp;"(:,ind_"&amp;BX7&amp;" == 0) = [];"</f>
        <v>A_7(:,ind_7 == 0) = [];</v>
      </c>
      <c r="CD11">
        <v>7</v>
      </c>
      <c r="CE11" s="1" t="str">
        <f>"A_"&amp;CD7&amp;"(:,ind_"&amp;CD7&amp;" == 0) = [];"</f>
        <v>A_7(:,ind_7 == 0) = [];</v>
      </c>
      <c r="CJ11">
        <v>7</v>
      </c>
      <c r="CK11" s="1" t="str">
        <f>"A_"&amp;CJ7&amp;"(:,ind_"&amp;CJ7&amp;" == 0) = [];"</f>
        <v>A_7(:,ind_7 == 0) = [];</v>
      </c>
      <c r="CQ11">
        <v>7</v>
      </c>
      <c r="CR11" t="s">
        <v>125</v>
      </c>
      <c r="CV11">
        <v>7</v>
      </c>
      <c r="CW11" t="s">
        <v>125</v>
      </c>
      <c r="DA11">
        <v>7</v>
      </c>
      <c r="DB11" t="s">
        <v>125</v>
      </c>
      <c r="DF11">
        <v>7</v>
      </c>
      <c r="DG11" t="s">
        <v>125</v>
      </c>
      <c r="DK11" s="1" t="str">
        <f t="shared" si="17"/>
        <v>M_hat_38 = (eye(N)-B_hat_38)'*(eye(N)-B_hat_38);</v>
      </c>
      <c r="DQ11" s="1" t="str">
        <f t="shared" si="18"/>
        <v>synthetic_control_sp_38 = a_hat_38(1)+B_hat_38(1,:)*Y_38;</v>
      </c>
      <c r="DW11" s="1" t="s">
        <v>48</v>
      </c>
      <c r="EA11">
        <v>7</v>
      </c>
      <c r="EB11" s="3" t="s">
        <v>17</v>
      </c>
      <c r="EL11" s="1" t="str">
        <f t="shared" si="19"/>
        <v>synthetic_control_38=synthetic_control_38'</v>
      </c>
      <c r="EQ11" s="1" t="str">
        <f t="shared" si="20"/>
        <v>synthetic_control_sp_38=synthetic_control_sp_38'</v>
      </c>
      <c r="EV11" s="1" t="str">
        <f t="shared" si="21"/>
        <v>tratado_38=tratado_38'</v>
      </c>
      <c r="EZ11" s="1" t="str">
        <f t="shared" si="1"/>
        <v>xlswrite('G:\Mi unidad\1. PROYECTOS TELLO 2022\SCM SPILL OVERS\outputs\pobreza\distancia_centro_salud\1%\simulacion_3\synthetic_control_outputs.xlsx',synthetic_control_38,38)</v>
      </c>
      <c r="FG11" s="1" t="str">
        <f t="shared" si="2"/>
        <v>xlswrite('G:\Mi unidad\1. PROYECTOS TELLO 2022\SCM SPILL OVERS\outputs\pobreza\informalidad\1%\simulacion_3\synthetic_control_outputs.xlsx',synthetic_control_38,38)</v>
      </c>
      <c r="FM11" s="1" t="str">
        <f t="shared" si="3"/>
        <v>xlswrite('G:\Mi unidad\1. PROYECTOS TELLO 2022\SCM SPILL OVERS\outputs\pobreza\densidad\1%\simulacion_3\synthetic_control_outputs.xlsx',synthetic_control_38,38)</v>
      </c>
      <c r="FT11" s="1" t="str">
        <f t="shared" si="4"/>
        <v>xlswrite('G:\Mi unidad\1. PROYECTOS TELLO 2022\SCM SPILL OVERS\outputs\pobreza\bajo_niv_educ\1%\simulacion_3\synthetic_control_outputs.xlsx',synthetic_control_38,38)</v>
      </c>
      <c r="FZ11" s="1" t="str">
        <f t="shared" si="5"/>
        <v>xlswrite('G:\Mi unidad\1. PROYECTOS TELLO 2022\SCM SPILL OVERS\outputs\pobreza\bajo_ingreso\1%\simulacion_3\synthetic_control_outputs.xlsx',synthetic_control_38,38)</v>
      </c>
      <c r="GF11" s="1" t="str">
        <f t="shared" si="6"/>
        <v>xlswrite('G:\Mi unidad\1. PROYECTOS TELLO 2022\SCM SPILL OVERS\outputs\pobreza\densidad_g\1%\simulacion_3\synthetic_control_outputs.xlsx',synthetic_control_38,38)</v>
      </c>
      <c r="GM11" s="1" t="str">
        <f t="shared" si="7"/>
        <v>xlswrite('G:\Mi unidad\1. PROYECTOS TELLO 2022\SCM SPILL OVERS\outputs\pobreza\alimentos\1%\simulacion_3\synthetic_control_outputs.xlsx',synthetic_control_38,38);</v>
      </c>
      <c r="GT11" s="1" t="str">
        <f t="shared" si="8"/>
        <v>xlswrite('G:\Mi unidad\1. PROYECTOS TELLO 2022\SCM SPILL OVERS\outputs\pobreza\jefe_hogar\1%\simulacion_3\synthetic_control_outputs.xlsx',synthetic_control_38,38);</v>
      </c>
      <c r="GZ11" s="1" t="str">
        <f t="shared" si="9"/>
        <v>xlswrite('G:\Mi unidad\1. PROYECTOS TELLO 2022\SCM SPILL OVERS\outputs\pobreza\mujeres\1%\simulacion_3\synthetic_control_outputs.xlsx',synthetic_control_38,38);</v>
      </c>
      <c r="HF11" s="1" t="str">
        <f t="shared" si="10"/>
        <v>xlswrite('G:\Mi unidad\1. PROYECTOS TELLO 2022\SCM SPILL OVERS\outputs\pobreza\criminalidad\1%\simulacion_3\synthetic_control_outputs.xlsx',synthetic_control_38,38);</v>
      </c>
      <c r="HM11">
        <v>1</v>
      </c>
      <c r="HN11" t="s">
        <v>18</v>
      </c>
      <c r="HT11">
        <v>7</v>
      </c>
      <c r="HU11" t="s">
        <v>36</v>
      </c>
      <c r="IA11">
        <v>7</v>
      </c>
      <c r="IB11" t="str">
        <f>"xlswrite('G:\Mi unidad\1. PROYECTOS TELLO 2022\SCM SPILL OVERS\outputs\pobreza\bajo_niv_educ\1%\simulacion_3\output_tests.xlsx',spillover_test_"&amp;IA11&amp;"','sp_test_"&amp;IA11&amp;"');"</f>
        <v>xlswrite('G:\Mi unidad\1. PROYECTOS TELLO 2022\SCM SPILL OVERS\outputs\pobreza\bajo_niv_educ\1%\simulacion_3\output_tests.xlsx',spillover_test_7','sp_test_7');</v>
      </c>
      <c r="IO11">
        <v>7</v>
      </c>
      <c r="IP11" t="str">
        <f>"xlswrite('G:\Mi unidad\1. PROYECTOS TELLO 2022\SCM SPILL OVERS\outputs\pobreza\bajo_ingreso\1%\simulacion_3\output_tests.xlsx',spillover_test_"&amp;IO11&amp;"','sp_test_"&amp;IO11&amp;"');"</f>
        <v>xlswrite('G:\Mi unidad\1. PROYECTOS TELLO 2022\SCM SPILL OVERS\outputs\pobreza\bajo_ingreso\1%\simulacion_3\output_tests.xlsx',spillover_test_7','sp_test_7');</v>
      </c>
      <c r="JA11">
        <v>7</v>
      </c>
      <c r="JB11" t="str">
        <f>"xlswrite('G:\Mi unidad\1. PROYECTOS TELLO 2022\SCM SPILL OVERS\outputs\pobreza\densidad\1%\simulacion_3\output_tests.xlsx',spillover_test_"&amp;JA11&amp;"','sp_test_"&amp;JA11&amp;"');"</f>
        <v>xlswrite('G:\Mi unidad\1. PROYECTOS TELLO 2022\SCM SPILL OVERS\outputs\pobreza\densidad\1%\simulacion_3\output_tests.xlsx',spillover_test_7','sp_test_7');</v>
      </c>
      <c r="JM11">
        <v>7</v>
      </c>
      <c r="JN11" t="str">
        <f>"xlswrite('G:\Mi unidad\1. PROYECTOS TELLO 2022\SCM SPILL OVERS\outputs\pobreza\densidad_g\1%\simulacion_3\output_tests.xlsx',spillover_test_"&amp;JM11&amp;"','sp_test_"&amp;JM11&amp;"');"</f>
        <v>xlswrite('G:\Mi unidad\1. PROYECTOS TELLO 2022\SCM SPILL OVERS\outputs\pobreza\densidad_g\1%\simulacion_3\output_tests.xlsx',spillover_test_7','sp_test_7');</v>
      </c>
      <c r="JY11">
        <v>7</v>
      </c>
      <c r="JZ11" t="str">
        <f>"xlswrite('G:\Mi unidad\1. PROYECTOS TELLO 2022\SCM SPILL OVERS\outputs\pobreza\distancia_centro_salud\1%\simulacion_3\output_tests.xlsx',spillover_test_"&amp;JY11&amp;"','sp_test_"&amp;JY11&amp;"');"</f>
        <v>xlswrite('G:\Mi unidad\1. PROYECTOS TELLO 2022\SCM SPILL OVERS\outputs\pobreza\distancia_centro_salud\1%\simulacion_3\output_tests.xlsx',spillover_test_7','sp_test_7');</v>
      </c>
      <c r="KL11">
        <v>7</v>
      </c>
      <c r="KM11" t="str">
        <f>"xlswrite('G:\Mi unidad\1. PROYECTOS TELLO 2022\SCM SPILL OVERS\outputs\pobreza\informalidad\1%\simulacion_3\output_tests.xlsx',spillover_test_"&amp;KL11&amp;"','sp_test_"&amp;KL11&amp;"');"</f>
        <v>xlswrite('G:\Mi unidad\1. PROYECTOS TELLO 2022\SCM SPILL OVERS\outputs\pobreza\informalidad\1%\simulacion_3\output_tests.xlsx',spillover_test_7','sp_test_7');</v>
      </c>
      <c r="KY11">
        <v>7</v>
      </c>
      <c r="KZ11" t="str">
        <f>"xlswrite('G:\Mi unidad\1. PROYECTOS TELLO 2022\SCM SPILL OVERS\outputs\pobreza\alimentos\1%\simulacion_3\output_tests.xlsx',spillover_test_"&amp;KY11&amp;"','sp_test_"&amp;KY11&amp;"');"</f>
        <v>xlswrite('G:\Mi unidad\1. PROYECTOS TELLO 2022\SCM SPILL OVERS\outputs\pobreza\alimentos\1%\simulacion_3\output_tests.xlsx',spillover_test_7','sp_test_7');</v>
      </c>
      <c r="LF11">
        <v>7</v>
      </c>
      <c r="LG11" t="str">
        <f>"xlswrite('G:\Mi unidad\1. PROYECTOS TELLO 2022\SCM SPILL OVERS\outputs\pobreza\jefe_hogar\1%\simulacion_3\output_tests.xlsx',spillover_test_"&amp;LF11&amp;"','sp_test_"&amp;LF11&amp;"');"</f>
        <v>xlswrite('G:\Mi unidad\1. PROYECTOS TELLO 2022\SCM SPILL OVERS\outputs\pobreza\jefe_hogar\1%\simulacion_3\output_tests.xlsx',spillover_test_7','sp_test_7');</v>
      </c>
      <c r="LM11">
        <v>7</v>
      </c>
      <c r="LN11" t="str">
        <f>"xlswrite('G:\Mi unidad\1. PROYECTOS TELLO 2022\SCM SPILL OVERS\outputs\pobreza\mujeres\1%\simulacion_3\output_tests.xlsx',spillover_test_"&amp;LM11&amp;"','sp_test_"&amp;LM11&amp;"');"</f>
        <v>xlswrite('G:\Mi unidad\1. PROYECTOS TELLO 2022\SCM SPILL OVERS\outputs\pobreza\mujeres\1%\simulacion_3\output_tests.xlsx',spillover_test_7','sp_test_7');</v>
      </c>
      <c r="LY11">
        <v>7</v>
      </c>
      <c r="LZ11" t="str">
        <f>"xlswrite('G:\Mi unidad\1. PROYECTOS TELLO 2022\SCM SPILL OVERS\outputs\pobreza\criminalidad\1%\simulacion_3\output_tests.xlsx',spillover_test_"&amp;LY11&amp;"','sp_test_"&amp;LY11&amp;"');"</f>
        <v>xlswrite('G:\Mi unidad\1. PROYECTOS TELLO 2022\SCM SPILL OVERS\outputs\pobreza\criminalidad\1%\simulacion_3\output_tests.xlsx',spillover_test_7','sp_test_7');</v>
      </c>
    </row>
    <row r="12" spans="1:338" x14ac:dyDescent="0.3">
      <c r="A12">
        <v>39</v>
      </c>
      <c r="B12" s="1" t="str">
        <f t="shared" si="11"/>
        <v>[data_39,provincias_39,~] = xlsread('BD_pobre_est_1_provincia_39.xlsx');</v>
      </c>
      <c r="E12" s="1" t="str">
        <f t="shared" si="12"/>
        <v>provincia_39 = unique(provincias_39(2:end,1));</v>
      </c>
      <c r="O12" s="1" t="str">
        <f t="shared" si="13"/>
        <v>pobreza_39 = reshape(data_39(:,2),T+S,N);</v>
      </c>
      <c r="T12" s="1" t="str">
        <f t="shared" si="14"/>
        <v xml:space="preserve">pobreza_39 = pobreza_39'; </v>
      </c>
      <c r="X12" s="1" t="str">
        <f t="shared" si="15"/>
        <v>tratado_39 = pobreza_39(1,:);</v>
      </c>
      <c r="AC12" s="1" t="str">
        <f t="shared" si="26"/>
        <v>pobreza_39(1,:) = [];</v>
      </c>
      <c r="AI12" s="1" t="str">
        <f t="shared" si="0"/>
        <v>pobreza_39 = [tratado_39;pobreza_39];</v>
      </c>
      <c r="AN12" s="1" t="str">
        <f t="shared" si="22"/>
        <v>Y_39 = pobreza_39; % outcome matrix</v>
      </c>
      <c r="AS12" s="1" t="str">
        <f t="shared" si="23"/>
        <v>Y_pre_39 = Y_39(:,1:T);</v>
      </c>
      <c r="AW12" s="1" t="str">
        <f t="shared" si="24"/>
        <v>Y_post_39 = Y_39(:,T+1:end);</v>
      </c>
      <c r="BA12" s="1" t="str">
        <f t="shared" si="25"/>
        <v>[a_hat_39,B_hat_39] = scm_batch(Y_pre_39);</v>
      </c>
      <c r="BF12" s="1" t="str">
        <f t="shared" si="16"/>
        <v>synthetic_control_39 = a_hat_39(1)+B_hat_39(1,:)*Y_39;</v>
      </c>
      <c r="BL12">
        <v>10</v>
      </c>
      <c r="BM12" s="1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126</v>
      </c>
      <c r="CV12">
        <v>10</v>
      </c>
      <c r="CW12" t="s">
        <v>126</v>
      </c>
      <c r="DA12">
        <v>10</v>
      </c>
      <c r="DB12" t="s">
        <v>126</v>
      </c>
      <c r="DF12">
        <v>10</v>
      </c>
      <c r="DG12" t="s">
        <v>126</v>
      </c>
      <c r="DK12" s="1" t="str">
        <f t="shared" si="17"/>
        <v>M_hat_39 = (eye(N)-B_hat_39)'*(eye(N)-B_hat_39);</v>
      </c>
      <c r="DQ12" s="1" t="str">
        <f t="shared" si="18"/>
        <v>synthetic_control_sp_39 = a_hat_39(1)+B_hat_39(1,:)*Y_39;</v>
      </c>
      <c r="DW12" s="1" t="s">
        <v>49</v>
      </c>
      <c r="EA12">
        <v>7</v>
      </c>
      <c r="EB12" s="1" t="str">
        <f>"Y_Ts_"&amp;EA12&amp;" = Y_"&amp;EA12&amp;"(:,T+s);"</f>
        <v>Y_Ts_7 = Y_7(:,T+s);</v>
      </c>
      <c r="EL12" s="1" t="str">
        <f t="shared" si="19"/>
        <v>synthetic_control_39=synthetic_control_39'</v>
      </c>
      <c r="EQ12" s="1" t="str">
        <f t="shared" si="20"/>
        <v>synthetic_control_sp_39=synthetic_control_sp_39'</v>
      </c>
      <c r="EV12" s="1" t="str">
        <f t="shared" si="21"/>
        <v>tratado_39=tratado_39'</v>
      </c>
      <c r="EZ12" s="1" t="str">
        <f t="shared" si="1"/>
        <v>xlswrite('G:\Mi unidad\1. PROYECTOS TELLO 2022\SCM SPILL OVERS\outputs\pobreza\distancia_centro_salud\1%\simulacion_3\synthetic_control_outputs.xlsx',synthetic_control_39,39)</v>
      </c>
      <c r="FG12" s="1" t="str">
        <f t="shared" si="2"/>
        <v>xlswrite('G:\Mi unidad\1. PROYECTOS TELLO 2022\SCM SPILL OVERS\outputs\pobreza\informalidad\1%\simulacion_3\synthetic_control_outputs.xlsx',synthetic_control_39,39)</v>
      </c>
      <c r="FM12" s="1" t="str">
        <f t="shared" si="3"/>
        <v>xlswrite('G:\Mi unidad\1. PROYECTOS TELLO 2022\SCM SPILL OVERS\outputs\pobreza\densidad\1%\simulacion_3\synthetic_control_outputs.xlsx',synthetic_control_39,39)</v>
      </c>
      <c r="FT12" s="1" t="str">
        <f t="shared" si="4"/>
        <v>xlswrite('G:\Mi unidad\1. PROYECTOS TELLO 2022\SCM SPILL OVERS\outputs\pobreza\bajo_niv_educ\1%\simulacion_3\synthetic_control_outputs.xlsx',synthetic_control_39,39)</v>
      </c>
      <c r="FZ12" s="1" t="str">
        <f t="shared" si="5"/>
        <v>xlswrite('G:\Mi unidad\1. PROYECTOS TELLO 2022\SCM SPILL OVERS\outputs\pobreza\bajo_ingreso\1%\simulacion_3\synthetic_control_outputs.xlsx',synthetic_control_39,39)</v>
      </c>
      <c r="GF12" s="1" t="str">
        <f t="shared" si="6"/>
        <v>xlswrite('G:\Mi unidad\1. PROYECTOS TELLO 2022\SCM SPILL OVERS\outputs\pobreza\densidad_g\1%\simulacion_3\synthetic_control_outputs.xlsx',synthetic_control_39,39)</v>
      </c>
      <c r="GM12" s="1" t="str">
        <f t="shared" si="7"/>
        <v>xlswrite('G:\Mi unidad\1. PROYECTOS TELLO 2022\SCM SPILL OVERS\outputs\pobreza\alimentos\1%\simulacion_3\synthetic_control_outputs.xlsx',synthetic_control_39,39);</v>
      </c>
      <c r="GT12" s="1" t="str">
        <f t="shared" si="8"/>
        <v>xlswrite('G:\Mi unidad\1. PROYECTOS TELLO 2022\SCM SPILL OVERS\outputs\pobreza\jefe_hogar\1%\simulacion_3\synthetic_control_outputs.xlsx',synthetic_control_39,39);</v>
      </c>
      <c r="GZ12" s="1" t="str">
        <f t="shared" si="9"/>
        <v>xlswrite('G:\Mi unidad\1. PROYECTOS TELLO 2022\SCM SPILL OVERS\outputs\pobreza\mujeres\1%\simulacion_3\synthetic_control_outputs.xlsx',synthetic_control_39,39);</v>
      </c>
      <c r="HF12" s="1" t="str">
        <f t="shared" si="10"/>
        <v>xlswrite('G:\Mi unidad\1. PROYECTOS TELLO 2022\SCM SPILL OVERS\outputs\pobreza\criminalidad\1%\simulacion_3\synthetic_control_outputs.xlsx',synthetic_control_39,39);</v>
      </c>
      <c r="HM12">
        <v>7</v>
      </c>
      <c r="HN12" t="str">
        <f>"p_value_vec_"&amp;HM12&amp;" = zeros(1,S);"</f>
        <v>p_value_vec_7 = zeros(1,S);</v>
      </c>
      <c r="HT12">
        <v>7</v>
      </c>
      <c r="HU12" t="s">
        <v>37</v>
      </c>
      <c r="IA12">
        <v>10</v>
      </c>
      <c r="IB12" t="str">
        <f>"xlswrite('G:\Mi unidad\1. PROYECTOS TELLO 2022\SCM SPILL OVERS\outputs\pobreza\bajo_niv_educ\1%\simulacion_3\output_tests.xlsx',lb_vec_"&amp;IA12&amp;"','lb_vec_"&amp;IA12&amp;"');"</f>
        <v>xlswrite('G:\Mi unidad\1. PROYECTOS TELLO 2022\SCM SPILL OVERS\outputs\pobreza\bajo_niv_educ\1%\simulacion_3\output_tests.xlsx',lb_vec_10','lb_vec_10');</v>
      </c>
      <c r="IO12">
        <v>10</v>
      </c>
      <c r="IP12" t="str">
        <f>"xlswrite('G:\Mi unidad\1. PROYECTOS TELLO 2022\SCM SPILL OVERS\outputs\pobreza\bajo_ingreso\1%\simulacion_3\output_tests.xlsx',lb_vec_"&amp;IO12&amp;"','lb_vec_"&amp;IO12&amp;"');"</f>
        <v>xlswrite('G:\Mi unidad\1. PROYECTOS TELLO 2022\SCM SPILL OVERS\outputs\pobreza\bajo_ingreso\1%\simulacion_3\output_tests.xlsx',lb_vec_10','lb_vec_10');</v>
      </c>
      <c r="JA12">
        <v>10</v>
      </c>
      <c r="JB12" t="str">
        <f>"xlswrite('G:\Mi unidad\1. PROYECTOS TELLO 2022\SCM SPILL OVERS\outputs\pobreza\densidad\1%\simulacion_3\output_tests.xlsx',lb_vec_"&amp;JA12&amp;"','lb_vec_"&amp;JA12&amp;"');"</f>
        <v>xlswrite('G:\Mi unidad\1. PROYECTOS TELLO 2022\SCM SPILL OVERS\outputs\pobreza\densidad\1%\simulacion_3\output_tests.xlsx',lb_vec_10','lb_vec_10');</v>
      </c>
      <c r="JM12">
        <v>10</v>
      </c>
      <c r="JN12" t="str">
        <f>"xlswrite('G:\Mi unidad\1. PROYECTOS TELLO 2022\SCM SPILL OVERS\outputs\pobreza\densidad_g\1%\simulacion_3\output_tests.xlsx',lb_vec_"&amp;JM12&amp;"','lb_vec_"&amp;JM12&amp;"');"</f>
        <v>xlswrite('G:\Mi unidad\1. PROYECTOS TELLO 2022\SCM SPILL OVERS\outputs\pobreza\densidad_g\1%\simulacion_3\output_tests.xlsx',lb_vec_10','lb_vec_10');</v>
      </c>
      <c r="JY12">
        <v>10</v>
      </c>
      <c r="JZ12" t="str">
        <f>"xlswrite('G:\Mi unidad\1. PROYECTOS TELLO 2022\SCM SPILL OVERS\outputs\pobreza\distancia_centro_salud\1%\simulacion_3\output_tests.xlsx',lb_vec_"&amp;JY12&amp;"','lb_vec_"&amp;JY12&amp;"');"</f>
        <v>xlswrite('G:\Mi unidad\1. PROYECTOS TELLO 2022\SCM SPILL OVERS\outputs\pobreza\distancia_centro_salud\1%\simulacion_3\output_tests.xlsx',lb_vec_10','lb_vec_10');</v>
      </c>
      <c r="KL12">
        <v>10</v>
      </c>
      <c r="KM12" t="str">
        <f>"xlswrite('G:\Mi unidad\1. PROYECTOS TELLO 2022\SCM SPILL OVERS\outputs\pobreza\informalidad\1%\simulacion_3\output_tests.xlsx',lb_vec_"&amp;KL12&amp;"','lb_vec_"&amp;KL12&amp;"');"</f>
        <v>xlswrite('G:\Mi unidad\1. PROYECTOS TELLO 2022\SCM SPILL OVERS\outputs\pobreza\informalidad\1%\simulacion_3\output_tests.xlsx',lb_vec_10','lb_vec_10');</v>
      </c>
      <c r="KY12">
        <v>10</v>
      </c>
      <c r="KZ12" t="str">
        <f>"xlswrite('G:\Mi unidad\1. PROYECTOS TELLO 2022\SCM SPILL OVERS\outputs\pobreza\alimentos\1%\simulacion_3\output_tests.xlsx',lb_vec_"&amp;KY12&amp;"','lb_vec_"&amp;KY12&amp;"');"</f>
        <v>xlswrite('G:\Mi unidad\1. PROYECTOS TELLO 2022\SCM SPILL OVERS\outputs\pobreza\alimentos\1%\simulacion_3\output_tests.xlsx',lb_vec_10','lb_vec_10');</v>
      </c>
      <c r="LF12">
        <v>10</v>
      </c>
      <c r="LG12" t="str">
        <f>"xlswrite('G:\Mi unidad\1. PROYECTOS TELLO 2022\SCM SPILL OVERS\outputs\pobreza\jefe_hogar\1%\simulacion_3\output_tests.xlsx',lb_vec_"&amp;LF12&amp;"','lb_vec_"&amp;LF12&amp;"');"</f>
        <v>xlswrite('G:\Mi unidad\1. PROYECTOS TELLO 2022\SCM SPILL OVERS\outputs\pobreza\jefe_hogar\1%\simulacion_3\output_tests.xlsx',lb_vec_10','lb_vec_10');</v>
      </c>
      <c r="LM12">
        <v>10</v>
      </c>
      <c r="LN12" t="str">
        <f>"xlswrite('G:\Mi unidad\1. PROYECTOS TELLO 2022\SCM SPILL OVERS\outputs\pobreza\mujeres\1%\simulacion_3\output_tests.xlsx',lb_vec_"&amp;LM12&amp;"','lb_vec_"&amp;LM12&amp;"');"</f>
        <v>xlswrite('G:\Mi unidad\1. PROYECTOS TELLO 2022\SCM SPILL OVERS\outputs\pobreza\mujeres\1%\simulacion_3\output_tests.xlsx',lb_vec_10','lb_vec_10');</v>
      </c>
      <c r="LY12">
        <v>10</v>
      </c>
      <c r="LZ12" t="str">
        <f>"xlswrite('G:\Mi unidad\1. PROYECTOS TELLO 2022\SCM SPILL OVERS\outputs\pobreza\criminalidad\1%\simulacion_3\output_tests.xlsx',lb_vec_"&amp;LY12&amp;"','lb_vec_"&amp;LY12&amp;"');"</f>
        <v>xlswrite('G:\Mi unidad\1. PROYECTOS TELLO 2022\SCM SPILL OVERS\outputs\pobreza\criminalidad\1%\simulacion_3\output_tests.xlsx',lb_vec_10','lb_vec_10');</v>
      </c>
    </row>
    <row r="13" spans="1:338" x14ac:dyDescent="0.3">
      <c r="A13">
        <v>41</v>
      </c>
      <c r="B13" s="1" t="str">
        <f t="shared" si="11"/>
        <v>[data_41,provincias_41,~] = xlsread('BD_pobre_est_1_provincia_41.xlsx');</v>
      </c>
      <c r="E13" s="1" t="str">
        <f t="shared" si="12"/>
        <v>provincia_41 = unique(provincias_41(2:end,1));</v>
      </c>
      <c r="O13" s="1" t="str">
        <f t="shared" si="13"/>
        <v>pobreza_41 = reshape(data_41(:,2),T+S,N);</v>
      </c>
      <c r="T13" s="1" t="str">
        <f t="shared" si="14"/>
        <v xml:space="preserve">pobreza_41 = pobreza_41'; </v>
      </c>
      <c r="X13" s="1" t="str">
        <f t="shared" si="15"/>
        <v>tratado_41 = pobreza_41(1,:);</v>
      </c>
      <c r="AC13" s="1" t="str">
        <f t="shared" si="26"/>
        <v>pobreza_41(1,:) = [];</v>
      </c>
      <c r="AI13" s="1" t="str">
        <f t="shared" si="0"/>
        <v>pobreza_41 = [tratado_41;pobreza_41];</v>
      </c>
      <c r="AN13" s="1" t="str">
        <f t="shared" si="22"/>
        <v>Y_41 = pobreza_41; % outcome matrix</v>
      </c>
      <c r="AS13" s="1" t="str">
        <f t="shared" si="23"/>
        <v>Y_pre_41 = Y_41(:,1:T);</v>
      </c>
      <c r="AW13" s="1" t="str">
        <f t="shared" si="24"/>
        <v>Y_post_41 = Y_41(:,T+1:end);</v>
      </c>
      <c r="BA13" s="1" t="str">
        <f t="shared" si="25"/>
        <v>[a_hat_41,B_hat_41] = scm_batch(Y_pre_41);</v>
      </c>
      <c r="BF13" s="1" t="str">
        <f t="shared" si="16"/>
        <v>synthetic_control_41 = a_hat_41(1)+B_hat_41(1,:)*Y_41;</v>
      </c>
      <c r="BL13">
        <v>10</v>
      </c>
      <c r="BM13" s="1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127</v>
      </c>
      <c r="CV13">
        <v>10</v>
      </c>
      <c r="CW13" t="s">
        <v>127</v>
      </c>
      <c r="DA13">
        <v>10</v>
      </c>
      <c r="DB13" t="s">
        <v>127</v>
      </c>
      <c r="DF13">
        <v>10</v>
      </c>
      <c r="DG13" t="s">
        <v>127</v>
      </c>
      <c r="DK13" s="1" t="str">
        <f t="shared" si="17"/>
        <v>M_hat_41 = (eye(N)-B_hat_41)'*(eye(N)-B_hat_41);</v>
      </c>
      <c r="DQ13" s="1" t="str">
        <f t="shared" si="18"/>
        <v>synthetic_control_sp_41 = a_hat_41(1)+B_hat_41(1,:)*Y_41;</v>
      </c>
      <c r="DW13" s="1" t="s">
        <v>50</v>
      </c>
      <c r="EA13">
        <v>7</v>
      </c>
      <c r="EB13" s="1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1" t="str">
        <f t="shared" si="19"/>
        <v>synthetic_control_41=synthetic_control_41'</v>
      </c>
      <c r="EQ13" s="1" t="str">
        <f t="shared" si="20"/>
        <v>synthetic_control_sp_41=synthetic_control_sp_41'</v>
      </c>
      <c r="EV13" s="1" t="str">
        <f t="shared" si="21"/>
        <v>tratado_41=tratado_41'</v>
      </c>
      <c r="EZ13" s="1" t="str">
        <f t="shared" si="1"/>
        <v>xlswrite('G:\Mi unidad\1. PROYECTOS TELLO 2022\SCM SPILL OVERS\outputs\pobreza\distancia_centro_salud\1%\simulacion_3\synthetic_control_outputs.xlsx',synthetic_control_41,41)</v>
      </c>
      <c r="FG13" s="1" t="str">
        <f t="shared" si="2"/>
        <v>xlswrite('G:\Mi unidad\1. PROYECTOS TELLO 2022\SCM SPILL OVERS\outputs\pobreza\informalidad\1%\simulacion_3\synthetic_control_outputs.xlsx',synthetic_control_41,41)</v>
      </c>
      <c r="FM13" s="1" t="str">
        <f t="shared" si="3"/>
        <v>xlswrite('G:\Mi unidad\1. PROYECTOS TELLO 2022\SCM SPILL OVERS\outputs\pobreza\densidad\1%\simulacion_3\synthetic_control_outputs.xlsx',synthetic_control_41,41)</v>
      </c>
      <c r="FT13" s="1" t="str">
        <f t="shared" si="4"/>
        <v>xlswrite('G:\Mi unidad\1. PROYECTOS TELLO 2022\SCM SPILL OVERS\outputs\pobreza\bajo_niv_educ\1%\simulacion_3\synthetic_control_outputs.xlsx',synthetic_control_41,41)</v>
      </c>
      <c r="FZ13" s="1" t="str">
        <f t="shared" si="5"/>
        <v>xlswrite('G:\Mi unidad\1. PROYECTOS TELLO 2022\SCM SPILL OVERS\outputs\pobreza\bajo_ingreso\1%\simulacion_3\synthetic_control_outputs.xlsx',synthetic_control_41,41)</v>
      </c>
      <c r="GF13" s="1" t="str">
        <f t="shared" si="6"/>
        <v>xlswrite('G:\Mi unidad\1. PROYECTOS TELLO 2022\SCM SPILL OVERS\outputs\pobreza\densidad_g\1%\simulacion_3\synthetic_control_outputs.xlsx',synthetic_control_41,41)</v>
      </c>
      <c r="GM13" s="1" t="str">
        <f t="shared" si="7"/>
        <v>xlswrite('G:\Mi unidad\1. PROYECTOS TELLO 2022\SCM SPILL OVERS\outputs\pobreza\alimentos\1%\simulacion_3\synthetic_control_outputs.xlsx',synthetic_control_41,41);</v>
      </c>
      <c r="GT13" s="1" t="str">
        <f t="shared" si="8"/>
        <v>xlswrite('G:\Mi unidad\1. PROYECTOS TELLO 2022\SCM SPILL OVERS\outputs\pobreza\jefe_hogar\1%\simulacion_3\synthetic_control_outputs.xlsx',synthetic_control_41,41);</v>
      </c>
      <c r="GZ13" s="1" t="str">
        <f t="shared" si="9"/>
        <v>xlswrite('G:\Mi unidad\1. PROYECTOS TELLO 2022\SCM SPILL OVERS\outputs\pobreza\mujeres\1%\simulacion_3\synthetic_control_outputs.xlsx',synthetic_control_41,41);</v>
      </c>
      <c r="HF13" s="1" t="str">
        <f t="shared" si="10"/>
        <v>xlswrite('G:\Mi unidad\1. PROYECTOS TELLO 2022\SCM SPILL OVERS\outputs\pobreza\criminalidad\1%\simulacion_3\synthetic_control_outputs.xlsx',synthetic_control_41,41);</v>
      </c>
      <c r="HM13">
        <v>7</v>
      </c>
      <c r="HN13" t="str">
        <f>"lb_vec_"&amp;HM13&amp;" = zeros(1,S);"</f>
        <v>lb_vec_7 = zeros(1,S);</v>
      </c>
      <c r="HT13">
        <v>7</v>
      </c>
      <c r="HU13" t="str">
        <f>"    spillover_test_"&amp;HT13&amp;"(s) = sp_andrews(Y_pre_"&amp;HT13&amp;",pobreza_"&amp;HT13&amp;"(:,T+s),A_"&amp;HT13&amp;",C,d,alpha_sig);"</f>
        <v xml:space="preserve">    spillover_test_7(s) = sp_andrews(Y_pre_7,pobreza_7(:,T+s),A_7,C,d,alpha_sig);</v>
      </c>
      <c r="IA13">
        <v>10</v>
      </c>
      <c r="IB13" t="str">
        <f>"xlswrite('G:\Mi unidad\1. PROYECTOS TELLO 2022\SCM SPILL OVERS\outputs\pobreza\bajo_niv_educ\1%\simulacion_3\output_tests.xlsx',ub_vec_"&amp;IA13&amp;"','ub_vec_"&amp;IA13&amp;"');"</f>
        <v>xlswrite('G:\Mi unidad\1. PROYECTOS TELLO 2022\SCM SPILL OVERS\outputs\pobreza\bajo_niv_educ\1%\simulacion_3\output_tests.xlsx',ub_vec_10','ub_vec_10');</v>
      </c>
      <c r="IO13">
        <v>10</v>
      </c>
      <c r="IP13" t="str">
        <f>"xlswrite('G:\Mi unidad\1. PROYECTOS TELLO 2022\SCM SPILL OVERS\outputs\pobreza\bajo_ingreso\1%\simulacion_3\output_tests.xlsx',ub_vec_"&amp;IO13&amp;"','ub_vec_"&amp;IO13&amp;"');"</f>
        <v>xlswrite('G:\Mi unidad\1. PROYECTOS TELLO 2022\SCM SPILL OVERS\outputs\pobreza\bajo_ingreso\1%\simulacion_3\output_tests.xlsx',ub_vec_10','ub_vec_10');</v>
      </c>
      <c r="JA13">
        <v>10</v>
      </c>
      <c r="JB13" t="str">
        <f>"xlswrite('G:\Mi unidad\1. PROYECTOS TELLO 2022\SCM SPILL OVERS\outputs\pobreza\densidad\1%\simulacion_3\output_tests.xlsx',ub_vec_"&amp;JA13&amp;"','ub_vec_"&amp;JA13&amp;"');"</f>
        <v>xlswrite('G:\Mi unidad\1. PROYECTOS TELLO 2022\SCM SPILL OVERS\outputs\pobreza\densidad\1%\simulacion_3\output_tests.xlsx',ub_vec_10','ub_vec_10');</v>
      </c>
      <c r="JM13">
        <v>10</v>
      </c>
      <c r="JN13" t="str">
        <f>"xlswrite('G:\Mi unidad\1. PROYECTOS TELLO 2022\SCM SPILL OVERS\outputs\pobreza\densidad_g\1%\simulacion_3\output_tests.xlsx',ub_vec_"&amp;JM13&amp;"','ub_vec_"&amp;JM13&amp;"');"</f>
        <v>xlswrite('G:\Mi unidad\1. PROYECTOS TELLO 2022\SCM SPILL OVERS\outputs\pobreza\densidad_g\1%\simulacion_3\output_tests.xlsx',ub_vec_10','ub_vec_10');</v>
      </c>
      <c r="JY13">
        <v>10</v>
      </c>
      <c r="JZ13" t="str">
        <f>"xlswrite('G:\Mi unidad\1. PROYECTOS TELLO 2022\SCM SPILL OVERS\outputs\pobreza\distancia_centro_salud\1%\simulacion_3\output_tests.xlsx',ub_vec_"&amp;JY13&amp;"','ub_vec_"&amp;JY13&amp;"');"</f>
        <v>xlswrite('G:\Mi unidad\1. PROYECTOS TELLO 2022\SCM SPILL OVERS\outputs\pobreza\distancia_centro_salud\1%\simulacion_3\output_tests.xlsx',ub_vec_10','ub_vec_10');</v>
      </c>
      <c r="KL13">
        <v>10</v>
      </c>
      <c r="KM13" t="str">
        <f>"xlswrite('G:\Mi unidad\1. PROYECTOS TELLO 2022\SCM SPILL OVERS\outputs\pobreza\informalidad\1%\simulacion_3\output_tests.xlsx',ub_vec_"&amp;KL13&amp;"','ub_vec_"&amp;KL13&amp;"');"</f>
        <v>xlswrite('G:\Mi unidad\1. PROYECTOS TELLO 2022\SCM SPILL OVERS\outputs\pobreza\informalidad\1%\simulacion_3\output_tests.xlsx',ub_vec_10','ub_vec_10');</v>
      </c>
      <c r="KY13">
        <v>10</v>
      </c>
      <c r="KZ13" t="str">
        <f>"xlswrite('G:\Mi unidad\1. PROYECTOS TELLO 2022\SCM SPILL OVERS\outputs\pobreza\alimentos\1%\simulacion_3\output_tests.xlsx',ub_vec_"&amp;KY13&amp;"','ub_vec_"&amp;KY13&amp;"');"</f>
        <v>xlswrite('G:\Mi unidad\1. PROYECTOS TELLO 2022\SCM SPILL OVERS\outputs\pobreza\alimentos\1%\simulacion_3\output_tests.xlsx',ub_vec_10','ub_vec_10');</v>
      </c>
      <c r="LF13">
        <v>10</v>
      </c>
      <c r="LG13" t="str">
        <f>"xlswrite('G:\Mi unidad\1. PROYECTOS TELLO 2022\SCM SPILL OVERS\outputs\pobreza\jefe_hogar\1%\simulacion_3\output_tests.xlsx',ub_vec_"&amp;LF13&amp;"','ub_vec_"&amp;LF13&amp;"');"</f>
        <v>xlswrite('G:\Mi unidad\1. PROYECTOS TELLO 2022\SCM SPILL OVERS\outputs\pobreza\jefe_hogar\1%\simulacion_3\output_tests.xlsx',ub_vec_10','ub_vec_10');</v>
      </c>
      <c r="LM13">
        <v>10</v>
      </c>
      <c r="LN13" t="str">
        <f>"xlswrite('G:\Mi unidad\1. PROYECTOS TELLO 2022\SCM SPILL OVERS\outputs\pobreza\mujeres\1%\simulacion_3\output_tests.xlsx',ub_vec_"&amp;LM13&amp;"','ub_vec_"&amp;LM13&amp;"');"</f>
        <v>xlswrite('G:\Mi unidad\1. PROYECTOS TELLO 2022\SCM SPILL OVERS\outputs\pobreza\mujeres\1%\simulacion_3\output_tests.xlsx',ub_vec_10','ub_vec_10');</v>
      </c>
      <c r="LY13">
        <v>10</v>
      </c>
      <c r="LZ13" t="str">
        <f>"xlswrite('G:\Mi unidad\1. PROYECTOS TELLO 2022\SCM SPILL OVERS\outputs\pobreza\criminalidad\1%\simulacion_3\output_tests.xlsx',ub_vec_"&amp;LY13&amp;"','ub_vec_"&amp;LY13&amp;"');"</f>
        <v>xlswrite('G:\Mi unidad\1. PROYECTOS TELLO 2022\SCM SPILL OVERS\outputs\pobreza\criminalidad\1%\simulacion_3\output_tests.xlsx',ub_vec_10','ub_vec_10');</v>
      </c>
    </row>
    <row r="14" spans="1:338" x14ac:dyDescent="0.3">
      <c r="A14">
        <v>42</v>
      </c>
      <c r="B14" s="1" t="str">
        <f t="shared" si="11"/>
        <v>[data_42,provincias_42,~] = xlsread('BD_pobre_est_1_provincia_42.xlsx');</v>
      </c>
      <c r="E14" s="1" t="str">
        <f t="shared" si="12"/>
        <v>provincia_42 = unique(provincias_42(2:end,1));</v>
      </c>
      <c r="O14" s="1" t="str">
        <f t="shared" si="13"/>
        <v>pobreza_42 = reshape(data_42(:,2),T+S,N);</v>
      </c>
      <c r="T14" s="1" t="str">
        <f t="shared" si="14"/>
        <v xml:space="preserve">pobreza_42 = pobreza_42'; </v>
      </c>
      <c r="X14" s="1" t="str">
        <f t="shared" si="15"/>
        <v>tratado_42 = pobreza_42(1,:);</v>
      </c>
      <c r="AC14" s="1" t="str">
        <f t="shared" si="26"/>
        <v>pobreza_42(1,:) = [];</v>
      </c>
      <c r="AI14" s="1" t="str">
        <f t="shared" si="0"/>
        <v>pobreza_42 = [tratado_42;pobreza_42];</v>
      </c>
      <c r="AN14" s="1" t="str">
        <f t="shared" si="22"/>
        <v>Y_42 = pobreza_42; % outcome matrix</v>
      </c>
      <c r="AS14" s="1" t="str">
        <f t="shared" si="23"/>
        <v>Y_pre_42 = Y_42(:,1:T);</v>
      </c>
      <c r="AW14" s="1" t="str">
        <f t="shared" si="24"/>
        <v>Y_post_42 = Y_42(:,T+1:end);</v>
      </c>
      <c r="BA14" s="1" t="str">
        <f t="shared" si="25"/>
        <v>[a_hat_42,B_hat_42] = scm_batch(Y_pre_42);</v>
      </c>
      <c r="BF14" s="1" t="str">
        <f t="shared" si="16"/>
        <v>synthetic_control_42 = a_hat_42(1)+B_hat_42(1,:)*Y_42;</v>
      </c>
      <c r="BL14">
        <v>10</v>
      </c>
      <c r="BM14" s="1" t="str">
        <f>"A_"&amp;BL12&amp;"(:,ind_"&amp;BL12&amp;" == 0) = [];"</f>
        <v>A_10(:,ind_10 == 0) = [];</v>
      </c>
      <c r="BR14">
        <v>10</v>
      </c>
      <c r="BS14" s="1" t="str">
        <f>"ind_"&amp;BR12&amp;" = xlsread('spillover_bajo_niv_educ_"&amp;BR12&amp;".xlsx')"</f>
        <v>ind_10 = xlsread('spillover_bajo_niv_educ_10.xlsx')</v>
      </c>
      <c r="BX14">
        <v>10</v>
      </c>
      <c r="BY14" s="1" t="str">
        <f>"ind_"&amp;BX12&amp;" = xlsread('spillover_bajoingreso_"&amp;BX12&amp;".xlsx')"</f>
        <v>ind_10 = xlsread('spillover_bajoingreso_10.xlsx')</v>
      </c>
      <c r="CD14">
        <v>10</v>
      </c>
      <c r="CE14" s="1" t="str">
        <f>"ind_"&amp;CD12&amp;" = xlsread('spillover_densidad_"&amp;CD12&amp;".xlsx')"</f>
        <v>ind_10 = xlsread('spillover_densidad_10.xlsx')</v>
      </c>
      <c r="CJ14">
        <v>10</v>
      </c>
      <c r="CK14" s="1" t="str">
        <f>"ind_"&amp;CJ12&amp;" = xlsread('spillover_tiempo_cs_"&amp;CJ12&amp;".xlsx')"</f>
        <v>ind_10 = xlsread('spillover_tiempo_cs_10.xlsx')</v>
      </c>
      <c r="CQ14">
        <v>10</v>
      </c>
      <c r="CR14" t="s">
        <v>128</v>
      </c>
      <c r="CV14">
        <v>10</v>
      </c>
      <c r="CW14" t="s">
        <v>129</v>
      </c>
      <c r="DA14">
        <v>10</v>
      </c>
      <c r="DB14" t="s">
        <v>130</v>
      </c>
      <c r="DF14">
        <v>10</v>
      </c>
      <c r="DG14" t="s">
        <v>131</v>
      </c>
      <c r="DK14" s="1" t="str">
        <f t="shared" si="17"/>
        <v>M_hat_42 = (eye(N)-B_hat_42)'*(eye(N)-B_hat_42);</v>
      </c>
      <c r="DQ14" s="1" t="str">
        <f t="shared" si="18"/>
        <v>synthetic_control_sp_42 = a_hat_42(1)+B_hat_42(1,:)*Y_42;</v>
      </c>
      <c r="DW14" s="1" t="s">
        <v>51</v>
      </c>
      <c r="EA14">
        <v>7</v>
      </c>
      <c r="EB14" s="1" t="str">
        <f>"alpha_hat_"&amp;EA14&amp;" = A_"&amp;EA14&amp;"*gamma_hat_"&amp;EA14&amp;";"</f>
        <v>alpha_hat_7 = A_7*gamma_hat_7;</v>
      </c>
      <c r="EL14" s="1" t="str">
        <f t="shared" si="19"/>
        <v>synthetic_control_42=synthetic_control_42'</v>
      </c>
      <c r="EQ14" s="1" t="str">
        <f t="shared" si="20"/>
        <v>synthetic_control_sp_42=synthetic_control_sp_42'</v>
      </c>
      <c r="EV14" s="1" t="str">
        <f t="shared" si="21"/>
        <v>tratado_42=tratado_42'</v>
      </c>
      <c r="EZ14" s="1" t="str">
        <f t="shared" si="1"/>
        <v>xlswrite('G:\Mi unidad\1. PROYECTOS TELLO 2022\SCM SPILL OVERS\outputs\pobreza\distancia_centro_salud\1%\simulacion_3\synthetic_control_outputs.xlsx',synthetic_control_42,42)</v>
      </c>
      <c r="FG14" s="1" t="str">
        <f t="shared" si="2"/>
        <v>xlswrite('G:\Mi unidad\1. PROYECTOS TELLO 2022\SCM SPILL OVERS\outputs\pobreza\informalidad\1%\simulacion_3\synthetic_control_outputs.xlsx',synthetic_control_42,42)</v>
      </c>
      <c r="FM14" s="1" t="str">
        <f t="shared" si="3"/>
        <v>xlswrite('G:\Mi unidad\1. PROYECTOS TELLO 2022\SCM SPILL OVERS\outputs\pobreza\densidad\1%\simulacion_3\synthetic_control_outputs.xlsx',synthetic_control_42,42)</v>
      </c>
      <c r="FT14" s="1" t="str">
        <f t="shared" si="4"/>
        <v>xlswrite('G:\Mi unidad\1. PROYECTOS TELLO 2022\SCM SPILL OVERS\outputs\pobreza\bajo_niv_educ\1%\simulacion_3\synthetic_control_outputs.xlsx',synthetic_control_42,42)</v>
      </c>
      <c r="FZ14" s="1" t="str">
        <f t="shared" si="5"/>
        <v>xlswrite('G:\Mi unidad\1. PROYECTOS TELLO 2022\SCM SPILL OVERS\outputs\pobreza\bajo_ingreso\1%\simulacion_3\synthetic_control_outputs.xlsx',synthetic_control_42,42)</v>
      </c>
      <c r="GF14" s="1" t="str">
        <f t="shared" si="6"/>
        <v>xlswrite('G:\Mi unidad\1. PROYECTOS TELLO 2022\SCM SPILL OVERS\outputs\pobreza\densidad_g\1%\simulacion_3\synthetic_control_outputs.xlsx',synthetic_control_42,42)</v>
      </c>
      <c r="GM14" s="1" t="str">
        <f t="shared" si="7"/>
        <v>xlswrite('G:\Mi unidad\1. PROYECTOS TELLO 2022\SCM SPILL OVERS\outputs\pobreza\alimentos\1%\simulacion_3\synthetic_control_outputs.xlsx',synthetic_control_42,42);</v>
      </c>
      <c r="GT14" s="1" t="str">
        <f t="shared" si="8"/>
        <v>xlswrite('G:\Mi unidad\1. PROYECTOS TELLO 2022\SCM SPILL OVERS\outputs\pobreza\jefe_hogar\1%\simulacion_3\synthetic_control_outputs.xlsx',synthetic_control_42,42);</v>
      </c>
      <c r="GZ14" s="1" t="str">
        <f t="shared" si="9"/>
        <v>xlswrite('G:\Mi unidad\1. PROYECTOS TELLO 2022\SCM SPILL OVERS\outputs\pobreza\mujeres\1%\simulacion_3\synthetic_control_outputs.xlsx',synthetic_control_42,42);</v>
      </c>
      <c r="HF14" s="1" t="str">
        <f t="shared" si="10"/>
        <v>xlswrite('G:\Mi unidad\1. PROYECTOS TELLO 2022\SCM SPILL OVERS\outputs\pobreza\criminalidad\1%\simulacion_3\synthetic_control_outputs.xlsx',synthetic_control_42,42);</v>
      </c>
      <c r="HM14">
        <v>7</v>
      </c>
      <c r="HN14" t="str">
        <f>"ub_vec_"&amp;HM14&amp;" = zeros(1,S);"</f>
        <v>ub_vec_7 = zeros(1,S);</v>
      </c>
      <c r="HT14">
        <v>7</v>
      </c>
      <c r="HU14" t="s">
        <v>18</v>
      </c>
      <c r="IA14">
        <v>10</v>
      </c>
      <c r="IB14" t="str">
        <f>"xlswrite('G:\Mi unidad\1. PROYECTOS TELLO 2022\SCM SPILL OVERS\outputs\pobreza\bajo_niv_educ\1%\simulacion_3\output_tests.xlsx',p_value_vec_"&amp;IA14&amp;"','p_value_vec_"&amp;IA14&amp;"');"</f>
        <v>xlswrite('G:\Mi unidad\1. PROYECTOS TELLO 2022\SCM SPILL OVERS\outputs\pobreza\bajo_niv_educ\1%\simulacion_3\output_tests.xlsx',p_value_vec_10','p_value_vec_10');</v>
      </c>
      <c r="IO14">
        <v>10</v>
      </c>
      <c r="IP14" t="str">
        <f>"xlswrite('G:\Mi unidad\1. PROYECTOS TELLO 2022\SCM SPILL OVERS\outputs\pobreza\bajo_ingreso\1%\simulacion_3\output_tests.xlsx',p_value_vec_"&amp;IO14&amp;"','p_value_vec_"&amp;IO14&amp;"');"</f>
        <v>xlswrite('G:\Mi unidad\1. PROYECTOS TELLO 2022\SCM SPILL OVERS\outputs\pobreza\bajo_ingreso\1%\simulacion_3\output_tests.xlsx',p_value_vec_10','p_value_vec_10');</v>
      </c>
      <c r="JA14">
        <v>10</v>
      </c>
      <c r="JB14" t="str">
        <f>"xlswrite('G:\Mi unidad\1. PROYECTOS TELLO 2022\SCM SPILL OVERS\outputs\pobreza\densidad\1%\simulacion_3\output_tests.xlsx',p_value_vec_"&amp;JA14&amp;"','p_value_vec_"&amp;JA14&amp;"');"</f>
        <v>xlswrite('G:\Mi unidad\1. PROYECTOS TELLO 2022\SCM SPILL OVERS\outputs\pobreza\densidad\1%\simulacion_3\output_tests.xlsx',p_value_vec_10','p_value_vec_10');</v>
      </c>
      <c r="JM14">
        <v>10</v>
      </c>
      <c r="JN14" t="str">
        <f>"xlswrite('G:\Mi unidad\1. PROYECTOS TELLO 2022\SCM SPILL OVERS\outputs\pobreza\densidad_g\1%\simulacion_3\output_tests.xlsx',p_value_vec_"&amp;JM14&amp;"','p_value_vec_"&amp;JM14&amp;"');"</f>
        <v>xlswrite('G:\Mi unidad\1. PROYECTOS TELLO 2022\SCM SPILL OVERS\outputs\pobreza\densidad_g\1%\simulacion_3\output_tests.xlsx',p_value_vec_10','p_value_vec_10');</v>
      </c>
      <c r="JY14">
        <v>10</v>
      </c>
      <c r="JZ14" t="str">
        <f>"xlswrite('G:\Mi unidad\1. PROYECTOS TELLO 2022\SCM SPILL OVERS\outputs\pobreza\distancia_centro_salud\1%\simulacion_3\output_tests.xlsx',p_value_vec_"&amp;JY14&amp;"','p_value_vec_"&amp;JY14&amp;"');"</f>
        <v>xlswrite('G:\Mi unidad\1. PROYECTOS TELLO 2022\SCM SPILL OVERS\outputs\pobreza\distancia_centro_salud\1%\simulacion_3\output_tests.xlsx',p_value_vec_10','p_value_vec_10');</v>
      </c>
      <c r="KL14">
        <v>10</v>
      </c>
      <c r="KM14" t="str">
        <f>"xlswrite('G:\Mi unidad\1. PROYECTOS TELLO 2022\SCM SPILL OVERS\outputs\pobreza\informalidad\1%\simulacion_3\output_tests.xlsx',p_value_vec_"&amp;KL14&amp;"','p_value_vec_"&amp;KL14&amp;"');"</f>
        <v>xlswrite('G:\Mi unidad\1. PROYECTOS TELLO 2022\SCM SPILL OVERS\outputs\pobreza\informalidad\1%\simulacion_3\output_tests.xlsx',p_value_vec_10','p_value_vec_10');</v>
      </c>
      <c r="KY14">
        <v>10</v>
      </c>
      <c r="KZ14" t="str">
        <f>"xlswrite('G:\Mi unidad\1. PROYECTOS TELLO 2022\SCM SPILL OVERS\outputs\pobreza\alimentos\1%\simulacion_3\output_tests.xlsx',p_value_vec_"&amp;KY14&amp;"','p_value_vec_"&amp;KY14&amp;"');"</f>
        <v>xlswrite('G:\Mi unidad\1. PROYECTOS TELLO 2022\SCM SPILL OVERS\outputs\pobreza\alimentos\1%\simulacion_3\output_tests.xlsx',p_value_vec_10','p_value_vec_10');</v>
      </c>
      <c r="LF14">
        <v>10</v>
      </c>
      <c r="LG14" t="str">
        <f>"xlswrite('G:\Mi unidad\1. PROYECTOS TELLO 2022\SCM SPILL OVERS\outputs\pobreza\jefe_hogar\1%\simulacion_3\output_tests.xlsx',p_value_vec_"&amp;LF14&amp;"','p_value_vec_"&amp;LF14&amp;"');"</f>
        <v>xlswrite('G:\Mi unidad\1. PROYECTOS TELLO 2022\SCM SPILL OVERS\outputs\pobreza\jefe_hogar\1%\simulacion_3\output_tests.xlsx',p_value_vec_10','p_value_vec_10');</v>
      </c>
      <c r="LM14">
        <v>10</v>
      </c>
      <c r="LN14" t="str">
        <f>"xlswrite('G:\Mi unidad\1. PROYECTOS TELLO 2022\SCM SPILL OVERS\outputs\pobreza\mujeres\1%\simulacion_3\output_tests.xlsx',p_value_vec_"&amp;LM14&amp;"','p_value_vec_"&amp;LM14&amp;"');"</f>
        <v>xlswrite('G:\Mi unidad\1. PROYECTOS TELLO 2022\SCM SPILL OVERS\outputs\pobreza\mujeres\1%\simulacion_3\output_tests.xlsx',p_value_vec_10','p_value_vec_10');</v>
      </c>
      <c r="LY14">
        <v>10</v>
      </c>
      <c r="LZ14" t="str">
        <f>"xlswrite('G:\Mi unidad\1. PROYECTOS TELLO 2022\SCM SPILL OVERS\outputs\pobreza\criminalidad\1%\simulacion_3\output_tests.xlsx',p_value_vec_"&amp;LY14&amp;"','p_value_vec_"&amp;LY14&amp;"');"</f>
        <v>xlswrite('G:\Mi unidad\1. PROYECTOS TELLO 2022\SCM SPILL OVERS\outputs\pobreza\criminalidad\1%\simulacion_3\output_tests.xlsx',p_value_vec_10','p_value_vec_10');</v>
      </c>
    </row>
    <row r="15" spans="1:338" x14ac:dyDescent="0.3">
      <c r="A15">
        <v>44</v>
      </c>
      <c r="B15" s="1" t="str">
        <f t="shared" si="11"/>
        <v>[data_44,provincias_44,~] = xlsread('BD_pobre_est_1_provincia_44.xlsx');</v>
      </c>
      <c r="E15" s="1" t="str">
        <f t="shared" si="12"/>
        <v>provincia_44 = unique(provincias_44(2:end,1));</v>
      </c>
      <c r="O15" s="1" t="str">
        <f t="shared" si="13"/>
        <v>pobreza_44 = reshape(data_44(:,2),T+S,N);</v>
      </c>
      <c r="T15" s="1" t="str">
        <f t="shared" si="14"/>
        <v xml:space="preserve">pobreza_44 = pobreza_44'; </v>
      </c>
      <c r="X15" s="1" t="str">
        <f t="shared" si="15"/>
        <v>tratado_44 = pobreza_44(1,:);</v>
      </c>
      <c r="AC15" s="1" t="str">
        <f t="shared" si="26"/>
        <v>pobreza_44(1,:) = [];</v>
      </c>
      <c r="AI15" s="1" t="str">
        <f t="shared" si="0"/>
        <v>pobreza_44 = [tratado_44;pobreza_44];</v>
      </c>
      <c r="AN15" s="1" t="str">
        <f t="shared" si="22"/>
        <v>Y_44 = pobreza_44; % outcome matrix</v>
      </c>
      <c r="AS15" s="1" t="str">
        <f t="shared" si="23"/>
        <v>Y_pre_44 = Y_44(:,1:T);</v>
      </c>
      <c r="AW15" s="1" t="str">
        <f t="shared" si="24"/>
        <v>Y_post_44 = Y_44(:,T+1:end);</v>
      </c>
      <c r="BA15" s="1" t="str">
        <f t="shared" si="25"/>
        <v>[a_hat_44,B_hat_44] = scm_batch(Y_pre_44);</v>
      </c>
      <c r="BF15" s="1" t="str">
        <f t="shared" si="16"/>
        <v>synthetic_control_44 = a_hat_44(1)+B_hat_44(1,:)*Y_44;</v>
      </c>
      <c r="BL15">
        <v>10</v>
      </c>
      <c r="BM15" s="1"/>
      <c r="BR15">
        <v>10</v>
      </c>
      <c r="BS15" s="1" t="str">
        <f>"A_"&amp;BR12&amp;" = eye(N);"</f>
        <v>A_10 = eye(N);</v>
      </c>
      <c r="BX15">
        <v>10</v>
      </c>
      <c r="BY15" s="1" t="str">
        <f>"A_"&amp;BX12&amp;" = eye(N);"</f>
        <v>A_10 = eye(N);</v>
      </c>
      <c r="CD15">
        <v>10</v>
      </c>
      <c r="CE15" s="1" t="str">
        <f>"A_"&amp;CD12&amp;" = eye(N);"</f>
        <v>A_10 = eye(N);</v>
      </c>
      <c r="CJ15">
        <v>10</v>
      </c>
      <c r="CK15" s="1" t="str">
        <f>"A_"&amp;CJ12&amp;" = eye(N);"</f>
        <v>A_10 = eye(N);</v>
      </c>
      <c r="CQ15">
        <v>10</v>
      </c>
      <c r="CR15" t="s">
        <v>132</v>
      </c>
      <c r="CV15">
        <v>10</v>
      </c>
      <c r="CW15" t="s">
        <v>132</v>
      </c>
      <c r="DA15">
        <v>10</v>
      </c>
      <c r="DB15" t="s">
        <v>132</v>
      </c>
      <c r="DF15">
        <v>10</v>
      </c>
      <c r="DG15" t="s">
        <v>132</v>
      </c>
      <c r="DK15" s="1" t="str">
        <f t="shared" si="17"/>
        <v>M_hat_44 = (eye(N)-B_hat_44)'*(eye(N)-B_hat_44);</v>
      </c>
      <c r="DQ15" s="1" t="str">
        <f t="shared" si="18"/>
        <v>synthetic_control_sp_44 = a_hat_44(1)+B_hat_44(1,:)*Y_44;</v>
      </c>
      <c r="DW15" s="1" t="s">
        <v>52</v>
      </c>
      <c r="EA15">
        <v>7</v>
      </c>
      <c r="EB15" s="1" t="str">
        <f>"alpha1_hat_vec_"&amp;EA15&amp;"(s) = alpha_hat_"&amp;EA15&amp;"(1);"</f>
        <v>alpha1_hat_vec_7(s) = alpha_hat_7(1);</v>
      </c>
      <c r="EL15" s="1" t="str">
        <f t="shared" si="19"/>
        <v>synthetic_control_44=synthetic_control_44'</v>
      </c>
      <c r="EQ15" s="1" t="str">
        <f t="shared" si="20"/>
        <v>synthetic_control_sp_44=synthetic_control_sp_44'</v>
      </c>
      <c r="EV15" s="1" t="str">
        <f t="shared" si="21"/>
        <v>tratado_44=tratado_44'</v>
      </c>
      <c r="EZ15" s="1" t="str">
        <f t="shared" si="1"/>
        <v>xlswrite('G:\Mi unidad\1. PROYECTOS TELLO 2022\SCM SPILL OVERS\outputs\pobreza\distancia_centro_salud\1%\simulacion_3\synthetic_control_outputs.xlsx',synthetic_control_44,44)</v>
      </c>
      <c r="FG15" s="1" t="str">
        <f t="shared" si="2"/>
        <v>xlswrite('G:\Mi unidad\1. PROYECTOS TELLO 2022\SCM SPILL OVERS\outputs\pobreza\informalidad\1%\simulacion_3\synthetic_control_outputs.xlsx',synthetic_control_44,44)</v>
      </c>
      <c r="FM15" s="1" t="str">
        <f t="shared" si="3"/>
        <v>xlswrite('G:\Mi unidad\1. PROYECTOS TELLO 2022\SCM SPILL OVERS\outputs\pobreza\densidad\1%\simulacion_3\synthetic_control_outputs.xlsx',synthetic_control_44,44)</v>
      </c>
      <c r="FT15" s="1" t="str">
        <f t="shared" si="4"/>
        <v>xlswrite('G:\Mi unidad\1. PROYECTOS TELLO 2022\SCM SPILL OVERS\outputs\pobreza\bajo_niv_educ\1%\simulacion_3\synthetic_control_outputs.xlsx',synthetic_control_44,44)</v>
      </c>
      <c r="FZ15" s="1" t="str">
        <f t="shared" si="5"/>
        <v>xlswrite('G:\Mi unidad\1. PROYECTOS TELLO 2022\SCM SPILL OVERS\outputs\pobreza\bajo_ingreso\1%\simulacion_3\synthetic_control_outputs.xlsx',synthetic_control_44,44)</v>
      </c>
      <c r="GF15" s="1" t="str">
        <f t="shared" si="6"/>
        <v>xlswrite('G:\Mi unidad\1. PROYECTOS TELLO 2022\SCM SPILL OVERS\outputs\pobreza\densidad_g\1%\simulacion_3\synthetic_control_outputs.xlsx',synthetic_control_44,44)</v>
      </c>
      <c r="GM15" s="1" t="str">
        <f t="shared" si="7"/>
        <v>xlswrite('G:\Mi unidad\1. PROYECTOS TELLO 2022\SCM SPILL OVERS\outputs\pobreza\alimentos\1%\simulacion_3\synthetic_control_outputs.xlsx',synthetic_control_44,44);</v>
      </c>
      <c r="GT15" s="1" t="str">
        <f t="shared" si="8"/>
        <v>xlswrite('G:\Mi unidad\1. PROYECTOS TELLO 2022\SCM SPILL OVERS\outputs\pobreza\jefe_hogar\1%\simulacion_3\synthetic_control_outputs.xlsx',synthetic_control_44,44);</v>
      </c>
      <c r="GZ15" s="1" t="str">
        <f t="shared" si="9"/>
        <v>xlswrite('G:\Mi unidad\1. PROYECTOS TELLO 2022\SCM SPILL OVERS\outputs\pobreza\mujeres\1%\simulacion_3\synthetic_control_outputs.xlsx',synthetic_control_44,44);</v>
      </c>
      <c r="HF15" s="1" t="str">
        <f t="shared" si="10"/>
        <v>xlswrite('G:\Mi unidad\1. PROYECTOS TELLO 2022\SCM SPILL OVERS\outputs\pobreza\criminalidad\1%\simulacion_3\synthetic_control_outputs.xlsx',synthetic_control_44,44);</v>
      </c>
      <c r="HM15">
        <v>7</v>
      </c>
      <c r="HN15" t="s">
        <v>35</v>
      </c>
      <c r="HT15">
        <v>10</v>
      </c>
      <c r="HU15" t="str">
        <f>"spillover_test_"&amp;HT15&amp;" = zeros(1,S);"</f>
        <v>spillover_test_10 = zeros(1,S);</v>
      </c>
      <c r="IA15">
        <v>10</v>
      </c>
      <c r="IB15" t="str">
        <f>"xlswrite('G:\Mi unidad\1. PROYECTOS TELLO 2022\SCM SPILL OVERS\outputs\pobreza\bajo_niv_educ\1%\simulacion_3\output_tests.xlsx',alpha1_hat_vec_"&amp;IA15&amp;"','alpha1_hat_vec_"&amp;IA15&amp;"');"</f>
        <v>xlswrite('G:\Mi unidad\1. PROYECTOS TELLO 2022\SCM SPILL OVERS\outputs\pobreza\bajo_niv_educ\1%\simulacion_3\output_tests.xlsx',alpha1_hat_vec_10','alpha1_hat_vec_10');</v>
      </c>
      <c r="IO15">
        <v>10</v>
      </c>
      <c r="IP15" t="str">
        <f>"xlswrite('G:\Mi unidad\1. PROYECTOS TELLO 2022\SCM SPILL OVERS\outputs\pobreza\bajo_ingreso\1%\simulacion_3\output_tests.xlsx',alpha1_hat_vec_"&amp;IO15&amp;"','alpha1_hat_vec_"&amp;IO15&amp;"');"</f>
        <v>xlswrite('G:\Mi unidad\1. PROYECTOS TELLO 2022\SCM SPILL OVERS\outputs\pobreza\bajo_ingreso\1%\simulacion_3\output_tests.xlsx',alpha1_hat_vec_10','alpha1_hat_vec_10');</v>
      </c>
      <c r="JA15">
        <v>10</v>
      </c>
      <c r="JB15" t="str">
        <f>"xlswrite('G:\Mi unidad\1. PROYECTOS TELLO 2022\SCM SPILL OVERS\outputs\pobreza\densidad\1%\simulacion_3\output_tests.xlsx',alpha1_hat_vec_"&amp;JA15&amp;"','alpha1_hat_vec_"&amp;JA15&amp;"');"</f>
        <v>xlswrite('G:\Mi unidad\1. PROYECTOS TELLO 2022\SCM SPILL OVERS\outputs\pobreza\densidad\1%\simulacion_3\output_tests.xlsx',alpha1_hat_vec_10','alpha1_hat_vec_10');</v>
      </c>
      <c r="JM15">
        <v>10</v>
      </c>
      <c r="JN15" t="str">
        <f>"xlswrite('G:\Mi unidad\1. PROYECTOS TELLO 2022\SCM SPILL OVERS\outputs\pobreza\densidad_g\1%\simulacion_3\output_tests.xlsx',alpha1_hat_vec_"&amp;JM15&amp;"','alpha1_hat_vec_"&amp;JM15&amp;"');"</f>
        <v>xlswrite('G:\Mi unidad\1. PROYECTOS TELLO 2022\SCM SPILL OVERS\outputs\pobreza\densidad_g\1%\simulacion_3\output_tests.xlsx',alpha1_hat_vec_10','alpha1_hat_vec_10');</v>
      </c>
      <c r="JY15">
        <v>10</v>
      </c>
      <c r="JZ15" t="str">
        <f>"xlswrite('G:\Mi unidad\1. PROYECTOS TELLO 2022\SCM SPILL OVERS\outputs\pobreza\distancia_centro_salud\1%\simulacion_3\output_tests.xlsx',alpha1_hat_vec_"&amp;JY15&amp;"','alpha1_hat_vec_"&amp;JY15&amp;"');"</f>
        <v>xlswrite('G:\Mi unidad\1. PROYECTOS TELLO 2022\SCM SPILL OVERS\outputs\pobreza\distancia_centro_salud\1%\simulacion_3\output_tests.xlsx',alpha1_hat_vec_10','alpha1_hat_vec_10');</v>
      </c>
      <c r="KL15">
        <v>10</v>
      </c>
      <c r="KM15" t="str">
        <f>"xlswrite('G:\Mi unidad\1. PROYECTOS TELLO 2022\SCM SPILL OVERS\outputs\pobreza\informalidad\1%\simulacion_3\output_tests.xlsx',alpha1_hat_vec_"&amp;KL15&amp;"','alpha1_hat_vec_"&amp;KL15&amp;"');"</f>
        <v>xlswrite('G:\Mi unidad\1. PROYECTOS TELLO 2022\SCM SPILL OVERS\outputs\pobreza\informalidad\1%\simulacion_3\output_tests.xlsx',alpha1_hat_vec_10','alpha1_hat_vec_10');</v>
      </c>
      <c r="KY15">
        <v>10</v>
      </c>
      <c r="KZ15" t="str">
        <f>"xlswrite('G:\Mi unidad\1. PROYECTOS TELLO 2022\SCM SPILL OVERS\outputs\pobreza\alimentos\1%\simulacion_3\output_tests.xlsx',alpha1_hat_vec_"&amp;KY15&amp;"','alpha1_hat_vec_"&amp;KY15&amp;"');"</f>
        <v>xlswrite('G:\Mi unidad\1. PROYECTOS TELLO 2022\SCM SPILL OVERS\outputs\pobreza\alimentos\1%\simulacion_3\output_tests.xlsx',alpha1_hat_vec_10','alpha1_hat_vec_10');</v>
      </c>
      <c r="LF15">
        <v>10</v>
      </c>
      <c r="LG15" t="str">
        <f>"xlswrite('G:\Mi unidad\1. PROYECTOS TELLO 2022\SCM SPILL OVERS\outputs\pobreza\jefe_hogar\1%\simulacion_3\output_tests.xlsx',alpha1_hat_vec_"&amp;LF15&amp;"','alpha1_hat_vec_"&amp;LF15&amp;"');"</f>
        <v>xlswrite('G:\Mi unidad\1. PROYECTOS TELLO 2022\SCM SPILL OVERS\outputs\pobreza\jefe_hogar\1%\simulacion_3\output_tests.xlsx',alpha1_hat_vec_10','alpha1_hat_vec_10');</v>
      </c>
      <c r="LM15">
        <v>10</v>
      </c>
      <c r="LN15" t="str">
        <f>"xlswrite('G:\Mi unidad\1. PROYECTOS TELLO 2022\SCM SPILL OVERS\outputs\pobreza\mujeres\1%\simulacion_3\output_tests.xlsx',alpha1_hat_vec_"&amp;LM15&amp;"','alpha1_hat_vec_"&amp;LM15&amp;"');"</f>
        <v>xlswrite('G:\Mi unidad\1. PROYECTOS TELLO 2022\SCM SPILL OVERS\outputs\pobreza\mujeres\1%\simulacion_3\output_tests.xlsx',alpha1_hat_vec_10','alpha1_hat_vec_10');</v>
      </c>
      <c r="LY15">
        <v>10</v>
      </c>
      <c r="LZ15" t="str">
        <f>"xlswrite('G:\Mi unidad\1. PROYECTOS TELLO 2022\SCM SPILL OVERS\outputs\pobreza\criminalidad\1%\simulacion_3\output_tests.xlsx',alpha1_hat_vec_"&amp;LY15&amp;"','alpha1_hat_vec_"&amp;LY15&amp;"');"</f>
        <v>xlswrite('G:\Mi unidad\1. PROYECTOS TELLO 2022\SCM SPILL OVERS\outputs\pobreza\criminalidad\1%\simulacion_3\output_tests.xlsx',alpha1_hat_vec_10','alpha1_hat_vec_10');</v>
      </c>
    </row>
    <row r="16" spans="1:338" x14ac:dyDescent="0.3">
      <c r="A16">
        <v>45</v>
      </c>
      <c r="B16" s="1" t="str">
        <f t="shared" si="11"/>
        <v>[data_45,provincias_45,~] = xlsread('BD_pobre_est_1_provincia_45.xlsx');</v>
      </c>
      <c r="E16" s="1" t="str">
        <f t="shared" si="12"/>
        <v>provincia_45 = unique(provincias_45(2:end,1));</v>
      </c>
      <c r="O16" s="1" t="str">
        <f t="shared" si="13"/>
        <v>pobreza_45 = reshape(data_45(:,2),T+S,N);</v>
      </c>
      <c r="T16" s="1" t="str">
        <f t="shared" si="14"/>
        <v xml:space="preserve">pobreza_45 = pobreza_45'; </v>
      </c>
      <c r="X16" s="1" t="str">
        <f t="shared" si="15"/>
        <v>tratado_45 = pobreza_45(1,:);</v>
      </c>
      <c r="AC16" s="1" t="str">
        <f t="shared" si="26"/>
        <v>pobreza_45(1,:) = [];</v>
      </c>
      <c r="AI16" s="1" t="str">
        <f t="shared" si="0"/>
        <v>pobreza_45 = [tratado_45;pobreza_45];</v>
      </c>
      <c r="AN16" s="1" t="str">
        <f t="shared" si="22"/>
        <v>Y_45 = pobreza_45; % outcome matrix</v>
      </c>
      <c r="AS16" s="1" t="str">
        <f t="shared" si="23"/>
        <v>Y_pre_45 = Y_45(:,1:T);</v>
      </c>
      <c r="AW16" s="1" t="str">
        <f t="shared" si="24"/>
        <v>Y_post_45 = Y_45(:,T+1:end);</v>
      </c>
      <c r="BA16" s="1" t="str">
        <f t="shared" si="25"/>
        <v>[a_hat_45,B_hat_45] = scm_batch(Y_pre_45);</v>
      </c>
      <c r="BF16" s="1" t="str">
        <f t="shared" si="16"/>
        <v>synthetic_control_45 = a_hat_45(1)+B_hat_45(1,:)*Y_45;</v>
      </c>
      <c r="BL16">
        <v>10</v>
      </c>
      <c r="BR16">
        <v>10</v>
      </c>
      <c r="BS16" s="1" t="str">
        <f>"A_"&amp;BR12&amp;"(:,ind_"&amp;BR12&amp;" == 0) = [];"</f>
        <v>A_10(:,ind_10 == 0) = [];</v>
      </c>
      <c r="BX16">
        <v>10</v>
      </c>
      <c r="BY16" s="1" t="str">
        <f>"A_"&amp;BX12&amp;"(:,ind_"&amp;BX12&amp;" == 0) = [];"</f>
        <v>A_10(:,ind_10 == 0) = [];</v>
      </c>
      <c r="CD16">
        <v>10</v>
      </c>
      <c r="CE16" s="1" t="str">
        <f>"A_"&amp;CD12&amp;"(:,ind_"&amp;CD12&amp;" == 0) = [];"</f>
        <v>A_10(:,ind_10 == 0) = [];</v>
      </c>
      <c r="CJ16">
        <v>10</v>
      </c>
      <c r="CK16" s="1" t="str">
        <f>"A_"&amp;CJ12&amp;"(:,ind_"&amp;CJ12&amp;" == 0) = [];"</f>
        <v>A_10(:,ind_10 == 0) = [];</v>
      </c>
      <c r="CQ16">
        <v>10</v>
      </c>
      <c r="CR16" t="s">
        <v>133</v>
      </c>
      <c r="CV16">
        <v>10</v>
      </c>
      <c r="CW16" t="s">
        <v>133</v>
      </c>
      <c r="DA16">
        <v>10</v>
      </c>
      <c r="DB16" t="s">
        <v>133</v>
      </c>
      <c r="DF16">
        <v>10</v>
      </c>
      <c r="DG16" t="s">
        <v>133</v>
      </c>
      <c r="DK16" s="1" t="str">
        <f t="shared" si="17"/>
        <v>M_hat_45 = (eye(N)-B_hat_45)'*(eye(N)-B_hat_45);</v>
      </c>
      <c r="DQ16" s="1" t="str">
        <f t="shared" si="18"/>
        <v>synthetic_control_sp_45 = a_hat_45(1)+B_hat_45(1,:)*Y_45;</v>
      </c>
      <c r="DW16" s="1" t="s">
        <v>53</v>
      </c>
      <c r="EA16">
        <v>7</v>
      </c>
      <c r="EB16" s="1" t="str">
        <f>"synthetic_control_sp_"&amp;EA16&amp;"(T+s) = Y_"&amp;EA16&amp;"(1,T+s)-alpha1_hat_vec_"&amp;EA16&amp;"(s);"</f>
        <v>synthetic_control_sp_7(T+s) = Y_7(1,T+s)-alpha1_hat_vec_7(s);</v>
      </c>
      <c r="EL16" s="1" t="str">
        <f t="shared" si="19"/>
        <v>synthetic_control_45=synthetic_control_45'</v>
      </c>
      <c r="EQ16" s="1" t="str">
        <f t="shared" si="20"/>
        <v>synthetic_control_sp_45=synthetic_control_sp_45'</v>
      </c>
      <c r="EV16" s="1" t="str">
        <f t="shared" si="21"/>
        <v>tratado_45=tratado_45'</v>
      </c>
      <c r="EZ16" s="1" t="str">
        <f t="shared" si="1"/>
        <v>xlswrite('G:\Mi unidad\1. PROYECTOS TELLO 2022\SCM SPILL OVERS\outputs\pobreza\distancia_centro_salud\1%\simulacion_3\synthetic_control_outputs.xlsx',synthetic_control_45,45)</v>
      </c>
      <c r="FG16" s="1" t="str">
        <f t="shared" si="2"/>
        <v>xlswrite('G:\Mi unidad\1. PROYECTOS TELLO 2022\SCM SPILL OVERS\outputs\pobreza\informalidad\1%\simulacion_3\synthetic_control_outputs.xlsx',synthetic_control_45,45)</v>
      </c>
      <c r="FM16" s="1" t="str">
        <f t="shared" si="3"/>
        <v>xlswrite('G:\Mi unidad\1. PROYECTOS TELLO 2022\SCM SPILL OVERS\outputs\pobreza\densidad\1%\simulacion_3\synthetic_control_outputs.xlsx',synthetic_control_45,45)</v>
      </c>
      <c r="FT16" s="1" t="str">
        <f t="shared" si="4"/>
        <v>xlswrite('G:\Mi unidad\1. PROYECTOS TELLO 2022\SCM SPILL OVERS\outputs\pobreza\bajo_niv_educ\1%\simulacion_3\synthetic_control_outputs.xlsx',synthetic_control_45,45)</v>
      </c>
      <c r="FZ16" s="1" t="str">
        <f t="shared" si="5"/>
        <v>xlswrite('G:\Mi unidad\1. PROYECTOS TELLO 2022\SCM SPILL OVERS\outputs\pobreza\bajo_ingreso\1%\simulacion_3\synthetic_control_outputs.xlsx',synthetic_control_45,45)</v>
      </c>
      <c r="GF16" s="1" t="str">
        <f t="shared" si="6"/>
        <v>xlswrite('G:\Mi unidad\1. PROYECTOS TELLO 2022\SCM SPILL OVERS\outputs\pobreza\densidad_g\1%\simulacion_3\synthetic_control_outputs.xlsx',synthetic_control_45,45)</v>
      </c>
      <c r="GM16" s="1" t="str">
        <f t="shared" si="7"/>
        <v>xlswrite('G:\Mi unidad\1. PROYECTOS TELLO 2022\SCM SPILL OVERS\outputs\pobreza\alimentos\1%\simulacion_3\synthetic_control_outputs.xlsx',synthetic_control_45,45);</v>
      </c>
      <c r="GT16" s="1" t="str">
        <f t="shared" si="8"/>
        <v>xlswrite('G:\Mi unidad\1. PROYECTOS TELLO 2022\SCM SPILL OVERS\outputs\pobreza\jefe_hogar\1%\simulacion_3\synthetic_control_outputs.xlsx',synthetic_control_45,45);</v>
      </c>
      <c r="GZ16" s="1" t="str">
        <f t="shared" si="9"/>
        <v>xlswrite('G:\Mi unidad\1. PROYECTOS TELLO 2022\SCM SPILL OVERS\outputs\pobreza\mujeres\1%\simulacion_3\synthetic_control_outputs.xlsx',synthetic_control_45,45);</v>
      </c>
      <c r="HF16" s="1" t="str">
        <f t="shared" si="10"/>
        <v>xlswrite('G:\Mi unidad\1. PROYECTOS TELLO 2022\SCM SPILL OVERS\outputs\pobreza\criminalidad\1%\simulacion_3\synthetic_control_outputs.xlsx',synthetic_control_45,45);</v>
      </c>
      <c r="HM16">
        <v>7</v>
      </c>
      <c r="HN16" t="str">
        <f>"    [p_value_"&amp;HM16&amp; ",lb_"&amp;HM16&amp;",ub_"&amp;HM16&amp;"] = sp_andrews_te(Y_pre_"&amp;HM16&amp;",pobreza_"&amp;HM16&amp;"(:,T+s),A_"&amp;HM16&amp;",C,.05);"</f>
        <v xml:space="preserve">    [p_value_7,lb_7,ub_7] = sp_andrews_te(Y_pre_7,pobreza_7(:,T+s),A_7,C,.05);</v>
      </c>
      <c r="HT16">
        <v>10</v>
      </c>
      <c r="HU16" t="s">
        <v>35</v>
      </c>
      <c r="IA16">
        <v>10</v>
      </c>
      <c r="IB16" t="str">
        <f>"xlswrite('G:\Mi unidad\1. PROYECTOS TELLO 2022\SCM SPILL OVERS\outputs\pobreza\bajo_niv_educ\1%\simulacion_3\output_tests.xlsx',spillover_test_"&amp;IA16&amp;"','sp_test_"&amp;IA16&amp;"');"</f>
        <v>xlswrite('G:\Mi unidad\1. PROYECTOS TELLO 2022\SCM SPILL OVERS\outputs\pobreza\bajo_niv_educ\1%\simulacion_3\output_tests.xlsx',spillover_test_10','sp_test_10');</v>
      </c>
      <c r="IO16">
        <v>10</v>
      </c>
      <c r="IP16" t="str">
        <f>"xlswrite('G:\Mi unidad\1. PROYECTOS TELLO 2022\SCM SPILL OVERS\outputs\pobreza\bajo_ingreso\1%\simulacion_3\output_tests.xlsx',spillover_test_"&amp;IO16&amp;"','sp_test_"&amp;IO16&amp;"');"</f>
        <v>xlswrite('G:\Mi unidad\1. PROYECTOS TELLO 2022\SCM SPILL OVERS\outputs\pobreza\bajo_ingreso\1%\simulacion_3\output_tests.xlsx',spillover_test_10','sp_test_10');</v>
      </c>
      <c r="JA16">
        <v>10</v>
      </c>
      <c r="JB16" t="str">
        <f>"xlswrite('G:\Mi unidad\1. PROYECTOS TELLO 2022\SCM SPILL OVERS\outputs\pobreza\densidad\1%\simulacion_3\output_tests.xlsx',spillover_test_"&amp;JA16&amp;"','sp_test_"&amp;JA16&amp;"');"</f>
        <v>xlswrite('G:\Mi unidad\1. PROYECTOS TELLO 2022\SCM SPILL OVERS\outputs\pobreza\densidad\1%\simulacion_3\output_tests.xlsx',spillover_test_10','sp_test_10');</v>
      </c>
      <c r="JM16">
        <v>10</v>
      </c>
      <c r="JN16" t="str">
        <f>"xlswrite('G:\Mi unidad\1. PROYECTOS TELLO 2022\SCM SPILL OVERS\outputs\pobreza\densidad_g\1%\simulacion_3\output_tests.xlsx',spillover_test_"&amp;JM16&amp;"','sp_test_"&amp;JM16&amp;"');"</f>
        <v>xlswrite('G:\Mi unidad\1. PROYECTOS TELLO 2022\SCM SPILL OVERS\outputs\pobreza\densidad_g\1%\simulacion_3\output_tests.xlsx',spillover_test_10','sp_test_10');</v>
      </c>
      <c r="JY16">
        <v>10</v>
      </c>
      <c r="JZ16" t="str">
        <f>"xlswrite('G:\Mi unidad\1. PROYECTOS TELLO 2022\SCM SPILL OVERS\outputs\pobreza\distancia_centro_salud\1%\simulacion_3\output_tests.xlsx',spillover_test_"&amp;JY16&amp;"','sp_test_"&amp;JY16&amp;"');"</f>
        <v>xlswrite('G:\Mi unidad\1. PROYECTOS TELLO 2022\SCM SPILL OVERS\outputs\pobreza\distancia_centro_salud\1%\simulacion_3\output_tests.xlsx',spillover_test_10','sp_test_10');</v>
      </c>
      <c r="KL16">
        <v>10</v>
      </c>
      <c r="KM16" t="str">
        <f>"xlswrite('G:\Mi unidad\1. PROYECTOS TELLO 2022\SCM SPILL OVERS\outputs\pobreza\informalidad\1%\simulacion_3\output_tests.xlsx',spillover_test_"&amp;KL16&amp;"','sp_test_"&amp;KL16&amp;"');"</f>
        <v>xlswrite('G:\Mi unidad\1. PROYECTOS TELLO 2022\SCM SPILL OVERS\outputs\pobreza\informalidad\1%\simulacion_3\output_tests.xlsx',spillover_test_10','sp_test_10');</v>
      </c>
      <c r="KY16">
        <v>10</v>
      </c>
      <c r="KZ16" t="str">
        <f>"xlswrite('G:\Mi unidad\1. PROYECTOS TELLO 2022\SCM SPILL OVERS\outputs\pobreza\alimentos\1%\simulacion_3\output_tests.xlsx',spillover_test_"&amp;KY16&amp;"','sp_test_"&amp;KY16&amp;"');"</f>
        <v>xlswrite('G:\Mi unidad\1. PROYECTOS TELLO 2022\SCM SPILL OVERS\outputs\pobreza\alimentos\1%\simulacion_3\output_tests.xlsx',spillover_test_10','sp_test_10');</v>
      </c>
      <c r="LF16">
        <v>10</v>
      </c>
      <c r="LG16" t="str">
        <f>"xlswrite('G:\Mi unidad\1. PROYECTOS TELLO 2022\SCM SPILL OVERS\outputs\pobreza\jefe_hogar\1%\simulacion_3\output_tests.xlsx',spillover_test_"&amp;LF16&amp;"','sp_test_"&amp;LF16&amp;"');"</f>
        <v>xlswrite('G:\Mi unidad\1. PROYECTOS TELLO 2022\SCM SPILL OVERS\outputs\pobreza\jefe_hogar\1%\simulacion_3\output_tests.xlsx',spillover_test_10','sp_test_10');</v>
      </c>
      <c r="LM16">
        <v>10</v>
      </c>
      <c r="LN16" t="str">
        <f>"xlswrite('G:\Mi unidad\1. PROYECTOS TELLO 2022\SCM SPILL OVERS\outputs\pobreza\mujeres\1%\simulacion_3\output_tests.xlsx',spillover_test_"&amp;LM16&amp;"','sp_test_"&amp;LM16&amp;"');"</f>
        <v>xlswrite('G:\Mi unidad\1. PROYECTOS TELLO 2022\SCM SPILL OVERS\outputs\pobreza\mujeres\1%\simulacion_3\output_tests.xlsx',spillover_test_10','sp_test_10');</v>
      </c>
      <c r="LY16">
        <v>10</v>
      </c>
      <c r="LZ16" t="str">
        <f>"xlswrite('G:\Mi unidad\1. PROYECTOS TELLO 2022\SCM SPILL OVERS\outputs\pobreza\criminalidad\1%\simulacion_3\output_tests.xlsx',spillover_test_"&amp;LY16&amp;"','sp_test_"&amp;LY16&amp;"');"</f>
        <v>xlswrite('G:\Mi unidad\1. PROYECTOS TELLO 2022\SCM SPILL OVERS\outputs\pobreza\criminalidad\1%\simulacion_3\output_tests.xlsx',spillover_test_10','sp_test_10');</v>
      </c>
    </row>
    <row r="17" spans="1:338" x14ac:dyDescent="0.3">
      <c r="A17">
        <v>55</v>
      </c>
      <c r="B17" s="1" t="str">
        <f t="shared" si="11"/>
        <v>[data_55,provincias_55,~] = xlsread('BD_pobre_est_1_provincia_55.xlsx');</v>
      </c>
      <c r="E17" s="1" t="str">
        <f t="shared" si="12"/>
        <v>provincia_55 = unique(provincias_55(2:end,1));</v>
      </c>
      <c r="O17" s="1" t="str">
        <f t="shared" si="13"/>
        <v>pobreza_55 = reshape(data_55(:,2),T+S,N);</v>
      </c>
      <c r="T17" s="1" t="str">
        <f t="shared" si="14"/>
        <v xml:space="preserve">pobreza_55 = pobreza_55'; </v>
      </c>
      <c r="X17" s="1" t="str">
        <f t="shared" si="15"/>
        <v>tratado_55 = pobreza_55(1,:);</v>
      </c>
      <c r="AC17" s="1" t="str">
        <f t="shared" si="26"/>
        <v>pobreza_55(1,:) = [];</v>
      </c>
      <c r="AI17" s="1" t="str">
        <f t="shared" si="0"/>
        <v>pobreza_55 = [tratado_55;pobreza_55];</v>
      </c>
      <c r="AN17" s="1" t="str">
        <f t="shared" si="22"/>
        <v>Y_55 = pobreza_55; % outcome matrix</v>
      </c>
      <c r="AS17" s="1" t="str">
        <f t="shared" si="23"/>
        <v>Y_pre_55 = Y_55(:,1:T);</v>
      </c>
      <c r="AW17" s="1" t="str">
        <f t="shared" si="24"/>
        <v>Y_post_55 = Y_55(:,T+1:end);</v>
      </c>
      <c r="BA17" s="1" t="str">
        <f t="shared" si="25"/>
        <v>[a_hat_55,B_hat_55] = scm_batch(Y_pre_55);</v>
      </c>
      <c r="BF17" s="1" t="str">
        <f t="shared" si="16"/>
        <v>synthetic_control_55 = a_hat_55(1)+B_hat_55(1,:)*Y_55;</v>
      </c>
      <c r="BL17">
        <v>16</v>
      </c>
      <c r="BM17" s="1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134</v>
      </c>
      <c r="CV17">
        <v>16</v>
      </c>
      <c r="CW17" t="s">
        <v>134</v>
      </c>
      <c r="DA17">
        <v>16</v>
      </c>
      <c r="DB17" t="s">
        <v>134</v>
      </c>
      <c r="DF17">
        <v>16</v>
      </c>
      <c r="DG17" t="s">
        <v>134</v>
      </c>
      <c r="DK17" s="1" t="str">
        <f t="shared" si="17"/>
        <v>M_hat_55 = (eye(N)-B_hat_55)'*(eye(N)-B_hat_55);</v>
      </c>
      <c r="DQ17" s="1" t="str">
        <f t="shared" si="18"/>
        <v>synthetic_control_sp_55 = a_hat_55(1)+B_hat_55(1,:)*Y_55;</v>
      </c>
      <c r="DW17" s="1" t="s">
        <v>54</v>
      </c>
      <c r="EA17">
        <v>7</v>
      </c>
      <c r="EB17" s="3" t="s">
        <v>18</v>
      </c>
      <c r="EL17" s="1" t="str">
        <f t="shared" si="19"/>
        <v>synthetic_control_55=synthetic_control_55'</v>
      </c>
      <c r="EQ17" s="1" t="str">
        <f t="shared" si="20"/>
        <v>synthetic_control_sp_55=synthetic_control_sp_55'</v>
      </c>
      <c r="EV17" s="1" t="str">
        <f t="shared" si="21"/>
        <v>tratado_55=tratado_55'</v>
      </c>
      <c r="EZ17" s="1" t="str">
        <f t="shared" si="1"/>
        <v>xlswrite('G:\Mi unidad\1. PROYECTOS TELLO 2022\SCM SPILL OVERS\outputs\pobreza\distancia_centro_salud\1%\simulacion_3\synthetic_control_outputs.xlsx',synthetic_control_55,55)</v>
      </c>
      <c r="FG17" s="1" t="str">
        <f t="shared" si="2"/>
        <v>xlswrite('G:\Mi unidad\1. PROYECTOS TELLO 2022\SCM SPILL OVERS\outputs\pobreza\informalidad\1%\simulacion_3\synthetic_control_outputs.xlsx',synthetic_control_55,55)</v>
      </c>
      <c r="FM17" s="1" t="str">
        <f t="shared" si="3"/>
        <v>xlswrite('G:\Mi unidad\1. PROYECTOS TELLO 2022\SCM SPILL OVERS\outputs\pobreza\densidad\1%\simulacion_3\synthetic_control_outputs.xlsx',synthetic_control_55,55)</v>
      </c>
      <c r="FT17" s="1" t="str">
        <f t="shared" si="4"/>
        <v>xlswrite('G:\Mi unidad\1. PROYECTOS TELLO 2022\SCM SPILL OVERS\outputs\pobreza\bajo_niv_educ\1%\simulacion_3\synthetic_control_outputs.xlsx',synthetic_control_55,55)</v>
      </c>
      <c r="FZ17" s="1" t="str">
        <f t="shared" si="5"/>
        <v>xlswrite('G:\Mi unidad\1. PROYECTOS TELLO 2022\SCM SPILL OVERS\outputs\pobreza\bajo_ingreso\1%\simulacion_3\synthetic_control_outputs.xlsx',synthetic_control_55,55)</v>
      </c>
      <c r="GF17" s="1" t="str">
        <f t="shared" si="6"/>
        <v>xlswrite('G:\Mi unidad\1. PROYECTOS TELLO 2022\SCM SPILL OVERS\outputs\pobreza\densidad_g\1%\simulacion_3\synthetic_control_outputs.xlsx',synthetic_control_55,55)</v>
      </c>
      <c r="GM17" s="1" t="str">
        <f t="shared" si="7"/>
        <v>xlswrite('G:\Mi unidad\1. PROYECTOS TELLO 2022\SCM SPILL OVERS\outputs\pobreza\alimentos\1%\simulacion_3\synthetic_control_outputs.xlsx',synthetic_control_55,55);</v>
      </c>
      <c r="GT17" s="1" t="str">
        <f t="shared" si="8"/>
        <v>xlswrite('G:\Mi unidad\1. PROYECTOS TELLO 2022\SCM SPILL OVERS\outputs\pobreza\jefe_hogar\1%\simulacion_3\synthetic_control_outputs.xlsx',synthetic_control_55,55);</v>
      </c>
      <c r="GZ17" s="1" t="str">
        <f t="shared" si="9"/>
        <v>xlswrite('G:\Mi unidad\1. PROYECTOS TELLO 2022\SCM SPILL OVERS\outputs\pobreza\mujeres\1%\simulacion_3\synthetic_control_outputs.xlsx',synthetic_control_55,55);</v>
      </c>
      <c r="HF17" s="1" t="str">
        <f t="shared" si="10"/>
        <v>xlswrite('G:\Mi unidad\1. PROYECTOS TELLO 2022\SCM SPILL OVERS\outputs\pobreza\criminalidad\1%\simulacion_3\synthetic_control_outputs.xlsx',synthetic_control_55,55);</v>
      </c>
      <c r="HM17">
        <v>7</v>
      </c>
      <c r="HN17" t="str">
        <f>"    p_value_vec_"&amp;HM17&amp;"(s) = p_value_"&amp;HM17&amp;";"</f>
        <v xml:space="preserve">    p_value_vec_7(s) = p_value_7;</v>
      </c>
      <c r="HT17">
        <v>10</v>
      </c>
      <c r="HU17" t="s">
        <v>36</v>
      </c>
      <c r="IA17">
        <v>16</v>
      </c>
      <c r="IB17" t="str">
        <f>"xlswrite('G:\Mi unidad\1. PROYECTOS TELLO 2022\SCM SPILL OVERS\outputs\pobreza\bajo_niv_educ\1%\simulacion_3\output_tests.xlsx',lb_vec_"&amp;IA17&amp;"','lb_vec_"&amp;IA17&amp;"');"</f>
        <v>xlswrite('G:\Mi unidad\1. PROYECTOS TELLO 2022\SCM SPILL OVERS\outputs\pobreza\bajo_niv_educ\1%\simulacion_3\output_tests.xlsx',lb_vec_16','lb_vec_16');</v>
      </c>
      <c r="IO17">
        <v>16</v>
      </c>
      <c r="IP17" t="str">
        <f>"xlswrite('G:\Mi unidad\1. PROYECTOS TELLO 2022\SCM SPILL OVERS\outputs\pobreza\bajo_ingreso\1%\simulacion_3\output_tests.xlsx',lb_vec_"&amp;IO17&amp;"','lb_vec_"&amp;IO17&amp;"');"</f>
        <v>xlswrite('G:\Mi unidad\1. PROYECTOS TELLO 2022\SCM SPILL OVERS\outputs\pobreza\bajo_ingreso\1%\simulacion_3\output_tests.xlsx',lb_vec_16','lb_vec_16');</v>
      </c>
      <c r="JA17">
        <v>16</v>
      </c>
      <c r="JB17" t="str">
        <f>"xlswrite('G:\Mi unidad\1. PROYECTOS TELLO 2022\SCM SPILL OVERS\outputs\pobreza\densidad\1%\simulacion_3\output_tests.xlsx',lb_vec_"&amp;JA17&amp;"','lb_vec_"&amp;JA17&amp;"');"</f>
        <v>xlswrite('G:\Mi unidad\1. PROYECTOS TELLO 2022\SCM SPILL OVERS\outputs\pobreza\densidad\1%\simulacion_3\output_tests.xlsx',lb_vec_16','lb_vec_16');</v>
      </c>
      <c r="JM17">
        <v>16</v>
      </c>
      <c r="JN17" t="str">
        <f>"xlswrite('G:\Mi unidad\1. PROYECTOS TELLO 2022\SCM SPILL OVERS\outputs\pobreza\densidad_g\1%\simulacion_3\output_tests.xlsx',lb_vec_"&amp;JM17&amp;"','lb_vec_"&amp;JM17&amp;"');"</f>
        <v>xlswrite('G:\Mi unidad\1. PROYECTOS TELLO 2022\SCM SPILL OVERS\outputs\pobreza\densidad_g\1%\simulacion_3\output_tests.xlsx',lb_vec_16','lb_vec_16');</v>
      </c>
      <c r="JY17">
        <v>16</v>
      </c>
      <c r="JZ17" t="str">
        <f>"xlswrite('G:\Mi unidad\1. PROYECTOS TELLO 2022\SCM SPILL OVERS\outputs\pobreza\distancia_centro_salud\1%\simulacion_3\output_tests.xlsx',lb_vec_"&amp;JY17&amp;"','lb_vec_"&amp;JY17&amp;"');"</f>
        <v>xlswrite('G:\Mi unidad\1. PROYECTOS TELLO 2022\SCM SPILL OVERS\outputs\pobreza\distancia_centro_salud\1%\simulacion_3\output_tests.xlsx',lb_vec_16','lb_vec_16');</v>
      </c>
      <c r="KL17">
        <v>16</v>
      </c>
      <c r="KM17" t="str">
        <f>"xlswrite('G:\Mi unidad\1. PROYECTOS TELLO 2022\SCM SPILL OVERS\outputs\pobreza\informalidad\1%\simulacion_3\output_tests.xlsx',lb_vec_"&amp;KL17&amp;"','lb_vec_"&amp;KL17&amp;"');"</f>
        <v>xlswrite('G:\Mi unidad\1. PROYECTOS TELLO 2022\SCM SPILL OVERS\outputs\pobreza\informalidad\1%\simulacion_3\output_tests.xlsx',lb_vec_16','lb_vec_16');</v>
      </c>
      <c r="KY17">
        <v>16</v>
      </c>
      <c r="KZ17" t="str">
        <f>"xlswrite('G:\Mi unidad\1. PROYECTOS TELLO 2022\SCM SPILL OVERS\outputs\pobreza\alimentos\1%\simulacion_3\output_tests.xlsx',lb_vec_"&amp;KY17&amp;"','lb_vec_"&amp;KY17&amp;"');"</f>
        <v>xlswrite('G:\Mi unidad\1. PROYECTOS TELLO 2022\SCM SPILL OVERS\outputs\pobreza\alimentos\1%\simulacion_3\output_tests.xlsx',lb_vec_16','lb_vec_16');</v>
      </c>
      <c r="LF17">
        <v>16</v>
      </c>
      <c r="LG17" t="str">
        <f>"xlswrite('G:\Mi unidad\1. PROYECTOS TELLO 2022\SCM SPILL OVERS\outputs\pobreza\jefe_hogar\1%\simulacion_3\output_tests.xlsx',lb_vec_"&amp;LF17&amp;"','lb_vec_"&amp;LF17&amp;"');"</f>
        <v>xlswrite('G:\Mi unidad\1. PROYECTOS TELLO 2022\SCM SPILL OVERS\outputs\pobreza\jefe_hogar\1%\simulacion_3\output_tests.xlsx',lb_vec_16','lb_vec_16');</v>
      </c>
      <c r="LM17">
        <v>16</v>
      </c>
      <c r="LN17" t="str">
        <f>"xlswrite('G:\Mi unidad\1. PROYECTOS TELLO 2022\SCM SPILL OVERS\outputs\pobreza\mujeres\1%\simulacion_3\output_tests.xlsx',lb_vec_"&amp;LM17&amp;"','lb_vec_"&amp;LM17&amp;"');"</f>
        <v>xlswrite('G:\Mi unidad\1. PROYECTOS TELLO 2022\SCM SPILL OVERS\outputs\pobreza\mujeres\1%\simulacion_3\output_tests.xlsx',lb_vec_16','lb_vec_16');</v>
      </c>
      <c r="LY17">
        <v>16</v>
      </c>
      <c r="LZ17" t="str">
        <f>"xlswrite('G:\Mi unidad\1. PROYECTOS TELLO 2022\SCM SPILL OVERS\outputs\pobreza\criminalidad\1%\simulacion_3\output_tests.xlsx',lb_vec_"&amp;LY17&amp;"','lb_vec_"&amp;LY17&amp;"');"</f>
        <v>xlswrite('G:\Mi unidad\1. PROYECTOS TELLO 2022\SCM SPILL OVERS\outputs\pobreza\criminalidad\1%\simulacion_3\output_tests.xlsx',lb_vec_16','lb_vec_16');</v>
      </c>
    </row>
    <row r="18" spans="1:338" x14ac:dyDescent="0.3">
      <c r="A18">
        <v>57</v>
      </c>
      <c r="B18" s="1" t="str">
        <f t="shared" si="11"/>
        <v>[data_57,provincias_57,~] = xlsread('BD_pobre_est_1_provincia_57.xlsx');</v>
      </c>
      <c r="E18" s="1" t="str">
        <f t="shared" si="12"/>
        <v>provincia_57 = unique(provincias_57(2:end,1));</v>
      </c>
      <c r="O18" s="1" t="str">
        <f t="shared" si="13"/>
        <v>pobreza_57 = reshape(data_57(:,2),T+S,N);</v>
      </c>
      <c r="T18" s="1" t="str">
        <f t="shared" si="14"/>
        <v xml:space="preserve">pobreza_57 = pobreza_57'; </v>
      </c>
      <c r="X18" s="1" t="str">
        <f t="shared" si="15"/>
        <v>tratado_57 = pobreza_57(1,:);</v>
      </c>
      <c r="AC18" s="1" t="str">
        <f t="shared" si="26"/>
        <v>pobreza_57(1,:) = [];</v>
      </c>
      <c r="AI18" s="1" t="str">
        <f t="shared" si="0"/>
        <v>pobreza_57 = [tratado_57;pobreza_57];</v>
      </c>
      <c r="AN18" s="1" t="str">
        <f t="shared" si="22"/>
        <v>Y_57 = pobreza_57; % outcome matrix</v>
      </c>
      <c r="AS18" s="1" t="str">
        <f t="shared" si="23"/>
        <v>Y_pre_57 = Y_57(:,1:T);</v>
      </c>
      <c r="AW18" s="1" t="str">
        <f t="shared" si="24"/>
        <v>Y_post_57 = Y_57(:,T+1:end);</v>
      </c>
      <c r="BA18" s="1" t="str">
        <f t="shared" si="25"/>
        <v>[a_hat_57,B_hat_57] = scm_batch(Y_pre_57);</v>
      </c>
      <c r="BF18" s="1" t="str">
        <f t="shared" si="16"/>
        <v>synthetic_control_57 = a_hat_57(1)+B_hat_57(1,:)*Y_57;</v>
      </c>
      <c r="BL18">
        <v>16</v>
      </c>
      <c r="BM18" s="1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135</v>
      </c>
      <c r="CV18">
        <v>16</v>
      </c>
      <c r="CW18" t="s">
        <v>135</v>
      </c>
      <c r="DA18">
        <v>16</v>
      </c>
      <c r="DB18" t="s">
        <v>135</v>
      </c>
      <c r="DF18">
        <v>16</v>
      </c>
      <c r="DG18" t="s">
        <v>135</v>
      </c>
      <c r="DK18" s="1" t="str">
        <f t="shared" si="17"/>
        <v>M_hat_57 = (eye(N)-B_hat_57)'*(eye(N)-B_hat_57);</v>
      </c>
      <c r="DQ18" s="1" t="str">
        <f t="shared" si="18"/>
        <v>synthetic_control_sp_57 = a_hat_57(1)+B_hat_57(1,:)*Y_57;</v>
      </c>
      <c r="DW18" s="1" t="s">
        <v>55</v>
      </c>
      <c r="EA18">
        <v>10</v>
      </c>
      <c r="EB18" s="3" t="str">
        <f>"%PROVINCIA "&amp;EA18</f>
        <v>%PROVINCIA 10</v>
      </c>
      <c r="EL18" s="1" t="str">
        <f t="shared" si="19"/>
        <v>synthetic_control_57=synthetic_control_57'</v>
      </c>
      <c r="EQ18" s="1" t="str">
        <f t="shared" si="20"/>
        <v>synthetic_control_sp_57=synthetic_control_sp_57'</v>
      </c>
      <c r="EV18" s="1" t="str">
        <f t="shared" si="21"/>
        <v>tratado_57=tratado_57'</v>
      </c>
      <c r="EZ18" s="1" t="str">
        <f t="shared" si="1"/>
        <v>xlswrite('G:\Mi unidad\1. PROYECTOS TELLO 2022\SCM SPILL OVERS\outputs\pobreza\distancia_centro_salud\1%\simulacion_3\synthetic_control_outputs.xlsx',synthetic_control_57,57)</v>
      </c>
      <c r="FG18" s="1" t="str">
        <f t="shared" si="2"/>
        <v>xlswrite('G:\Mi unidad\1. PROYECTOS TELLO 2022\SCM SPILL OVERS\outputs\pobreza\informalidad\1%\simulacion_3\synthetic_control_outputs.xlsx',synthetic_control_57,57)</v>
      </c>
      <c r="FM18" s="1" t="str">
        <f t="shared" si="3"/>
        <v>xlswrite('G:\Mi unidad\1. PROYECTOS TELLO 2022\SCM SPILL OVERS\outputs\pobreza\densidad\1%\simulacion_3\synthetic_control_outputs.xlsx',synthetic_control_57,57)</v>
      </c>
      <c r="FT18" s="1" t="str">
        <f t="shared" si="4"/>
        <v>xlswrite('G:\Mi unidad\1. PROYECTOS TELLO 2022\SCM SPILL OVERS\outputs\pobreza\bajo_niv_educ\1%\simulacion_3\synthetic_control_outputs.xlsx',synthetic_control_57,57)</v>
      </c>
      <c r="FZ18" s="1" t="str">
        <f t="shared" si="5"/>
        <v>xlswrite('G:\Mi unidad\1. PROYECTOS TELLO 2022\SCM SPILL OVERS\outputs\pobreza\bajo_ingreso\1%\simulacion_3\synthetic_control_outputs.xlsx',synthetic_control_57,57)</v>
      </c>
      <c r="GF18" s="1" t="str">
        <f t="shared" si="6"/>
        <v>xlswrite('G:\Mi unidad\1. PROYECTOS TELLO 2022\SCM SPILL OVERS\outputs\pobreza\densidad_g\1%\simulacion_3\synthetic_control_outputs.xlsx',synthetic_control_57,57)</v>
      </c>
      <c r="GM18" s="1" t="str">
        <f t="shared" si="7"/>
        <v>xlswrite('G:\Mi unidad\1. PROYECTOS TELLO 2022\SCM SPILL OVERS\outputs\pobreza\alimentos\1%\simulacion_3\synthetic_control_outputs.xlsx',synthetic_control_57,57);</v>
      </c>
      <c r="GT18" s="1" t="str">
        <f t="shared" si="8"/>
        <v>xlswrite('G:\Mi unidad\1. PROYECTOS TELLO 2022\SCM SPILL OVERS\outputs\pobreza\jefe_hogar\1%\simulacion_3\synthetic_control_outputs.xlsx',synthetic_control_57,57);</v>
      </c>
      <c r="GZ18" s="1" t="str">
        <f t="shared" si="9"/>
        <v>xlswrite('G:\Mi unidad\1. PROYECTOS TELLO 2022\SCM SPILL OVERS\outputs\pobreza\mujeres\1%\simulacion_3\synthetic_control_outputs.xlsx',synthetic_control_57,57);</v>
      </c>
      <c r="HF18" s="1" t="str">
        <f t="shared" si="10"/>
        <v>xlswrite('G:\Mi unidad\1. PROYECTOS TELLO 2022\SCM SPILL OVERS\outputs\pobreza\criminalidad\1%\simulacion_3\synthetic_control_outputs.xlsx',synthetic_control_57,57);</v>
      </c>
      <c r="HM18">
        <v>7</v>
      </c>
      <c r="HN18" t="str">
        <f>"    lb_vec_"&amp;HM18&amp;"(s) = lb_"&amp;HM18&amp;";"</f>
        <v xml:space="preserve">    lb_vec_7(s) = lb_7;</v>
      </c>
      <c r="HT18">
        <v>10</v>
      </c>
      <c r="HU18" t="s">
        <v>37</v>
      </c>
      <c r="IA18">
        <v>16</v>
      </c>
      <c r="IB18" t="str">
        <f>"xlswrite('G:\Mi unidad\1. PROYECTOS TELLO 2022\SCM SPILL OVERS\outputs\pobreza\bajo_niv_educ\1%\simulacion_3\output_tests.xlsx',ub_vec_"&amp;IA18&amp;"','ub_vec_"&amp;IA18&amp;"');"</f>
        <v>xlswrite('G:\Mi unidad\1. PROYECTOS TELLO 2022\SCM SPILL OVERS\outputs\pobreza\bajo_niv_educ\1%\simulacion_3\output_tests.xlsx',ub_vec_16','ub_vec_16');</v>
      </c>
      <c r="IO18">
        <v>16</v>
      </c>
      <c r="IP18" t="str">
        <f>"xlswrite('G:\Mi unidad\1. PROYECTOS TELLO 2022\SCM SPILL OVERS\outputs\pobreza\bajo_ingreso\1%\simulacion_3\output_tests.xlsx',ub_vec_"&amp;IO18&amp;"','ub_vec_"&amp;IO18&amp;"');"</f>
        <v>xlswrite('G:\Mi unidad\1. PROYECTOS TELLO 2022\SCM SPILL OVERS\outputs\pobreza\bajo_ingreso\1%\simulacion_3\output_tests.xlsx',ub_vec_16','ub_vec_16');</v>
      </c>
      <c r="JA18">
        <v>16</v>
      </c>
      <c r="JB18" t="str">
        <f>"xlswrite('G:\Mi unidad\1. PROYECTOS TELLO 2022\SCM SPILL OVERS\outputs\pobreza\densidad\1%\simulacion_3\output_tests.xlsx',ub_vec_"&amp;JA18&amp;"','ub_vec_"&amp;JA18&amp;"');"</f>
        <v>xlswrite('G:\Mi unidad\1. PROYECTOS TELLO 2022\SCM SPILL OVERS\outputs\pobreza\densidad\1%\simulacion_3\output_tests.xlsx',ub_vec_16','ub_vec_16');</v>
      </c>
      <c r="JM18">
        <v>16</v>
      </c>
      <c r="JN18" t="str">
        <f>"xlswrite('G:\Mi unidad\1. PROYECTOS TELLO 2022\SCM SPILL OVERS\outputs\pobreza\densidad_g\1%\simulacion_3\output_tests.xlsx',ub_vec_"&amp;JM18&amp;"','ub_vec_"&amp;JM18&amp;"');"</f>
        <v>xlswrite('G:\Mi unidad\1. PROYECTOS TELLO 2022\SCM SPILL OVERS\outputs\pobreza\densidad_g\1%\simulacion_3\output_tests.xlsx',ub_vec_16','ub_vec_16');</v>
      </c>
      <c r="JY18">
        <v>16</v>
      </c>
      <c r="JZ18" t="str">
        <f>"xlswrite('G:\Mi unidad\1. PROYECTOS TELLO 2022\SCM SPILL OVERS\outputs\pobreza\distancia_centro_salud\1%\simulacion_3\output_tests.xlsx',ub_vec_"&amp;JY18&amp;"','ub_vec_"&amp;JY18&amp;"');"</f>
        <v>xlswrite('G:\Mi unidad\1. PROYECTOS TELLO 2022\SCM SPILL OVERS\outputs\pobreza\distancia_centro_salud\1%\simulacion_3\output_tests.xlsx',ub_vec_16','ub_vec_16');</v>
      </c>
      <c r="KL18">
        <v>16</v>
      </c>
      <c r="KM18" t="str">
        <f>"xlswrite('G:\Mi unidad\1. PROYECTOS TELLO 2022\SCM SPILL OVERS\outputs\pobreza\informalidad\1%\simulacion_3\output_tests.xlsx',ub_vec_"&amp;KL18&amp;"','ub_vec_"&amp;KL18&amp;"');"</f>
        <v>xlswrite('G:\Mi unidad\1. PROYECTOS TELLO 2022\SCM SPILL OVERS\outputs\pobreza\informalidad\1%\simulacion_3\output_tests.xlsx',ub_vec_16','ub_vec_16');</v>
      </c>
      <c r="KY18">
        <v>16</v>
      </c>
      <c r="KZ18" t="str">
        <f>"xlswrite('G:\Mi unidad\1. PROYECTOS TELLO 2022\SCM SPILL OVERS\outputs\pobreza\alimentos\1%\simulacion_3\output_tests.xlsx',ub_vec_"&amp;KY18&amp;"','ub_vec_"&amp;KY18&amp;"');"</f>
        <v>xlswrite('G:\Mi unidad\1. PROYECTOS TELLO 2022\SCM SPILL OVERS\outputs\pobreza\alimentos\1%\simulacion_3\output_tests.xlsx',ub_vec_16','ub_vec_16');</v>
      </c>
      <c r="LF18">
        <v>16</v>
      </c>
      <c r="LG18" t="str">
        <f>"xlswrite('G:\Mi unidad\1. PROYECTOS TELLO 2022\SCM SPILL OVERS\outputs\pobreza\jefe_hogar\1%\simulacion_3\output_tests.xlsx',ub_vec_"&amp;LF18&amp;"','ub_vec_"&amp;LF18&amp;"');"</f>
        <v>xlswrite('G:\Mi unidad\1. PROYECTOS TELLO 2022\SCM SPILL OVERS\outputs\pobreza\jefe_hogar\1%\simulacion_3\output_tests.xlsx',ub_vec_16','ub_vec_16');</v>
      </c>
      <c r="LM18">
        <v>16</v>
      </c>
      <c r="LN18" t="str">
        <f>"xlswrite('G:\Mi unidad\1. PROYECTOS TELLO 2022\SCM SPILL OVERS\outputs\pobreza\mujeres\1%\simulacion_3\output_tests.xlsx',ub_vec_"&amp;LM18&amp;"','ub_vec_"&amp;LM18&amp;"');"</f>
        <v>xlswrite('G:\Mi unidad\1. PROYECTOS TELLO 2022\SCM SPILL OVERS\outputs\pobreza\mujeres\1%\simulacion_3\output_tests.xlsx',ub_vec_16','ub_vec_16');</v>
      </c>
      <c r="LY18">
        <v>16</v>
      </c>
      <c r="LZ18" t="str">
        <f>"xlswrite('G:\Mi unidad\1. PROYECTOS TELLO 2022\SCM SPILL OVERS\outputs\pobreza\criminalidad\1%\simulacion_3\output_tests.xlsx',ub_vec_"&amp;LY18&amp;"','ub_vec_"&amp;LY18&amp;"');"</f>
        <v>xlswrite('G:\Mi unidad\1. PROYECTOS TELLO 2022\SCM SPILL OVERS\outputs\pobreza\criminalidad\1%\simulacion_3\output_tests.xlsx',ub_vec_16','ub_vec_16');</v>
      </c>
    </row>
    <row r="19" spans="1:338" x14ac:dyDescent="0.3">
      <c r="A19">
        <v>65</v>
      </c>
      <c r="B19" s="1" t="str">
        <f t="shared" si="11"/>
        <v>[data_65,provincias_65,~] = xlsread('BD_pobre_est_1_provincia_65.xlsx');</v>
      </c>
      <c r="E19" s="1" t="str">
        <f t="shared" si="12"/>
        <v>provincia_65 = unique(provincias_65(2:end,1));</v>
      </c>
      <c r="O19" s="1" t="str">
        <f t="shared" si="13"/>
        <v>pobreza_65 = reshape(data_65(:,2),T+S,N);</v>
      </c>
      <c r="T19" s="1" t="str">
        <f t="shared" si="14"/>
        <v xml:space="preserve">pobreza_65 = pobreza_65'; </v>
      </c>
      <c r="X19" s="1" t="str">
        <f t="shared" si="15"/>
        <v>tratado_65 = pobreza_65(1,:);</v>
      </c>
      <c r="AC19" s="1" t="str">
        <f t="shared" si="26"/>
        <v>pobreza_65(1,:) = [];</v>
      </c>
      <c r="AI19" s="1" t="str">
        <f t="shared" si="0"/>
        <v>pobreza_65 = [tratado_65;pobreza_65];</v>
      </c>
      <c r="AN19" s="1" t="str">
        <f t="shared" si="22"/>
        <v>Y_65 = pobreza_65; % outcome matrix</v>
      </c>
      <c r="AS19" s="1" t="str">
        <f t="shared" si="23"/>
        <v>Y_pre_65 = Y_65(:,1:T);</v>
      </c>
      <c r="AW19" s="1" t="str">
        <f t="shared" si="24"/>
        <v>Y_post_65 = Y_65(:,T+1:end);</v>
      </c>
      <c r="BA19" s="1" t="str">
        <f t="shared" si="25"/>
        <v>[a_hat_65,B_hat_65] = scm_batch(Y_pre_65);</v>
      </c>
      <c r="BF19" s="1" t="str">
        <f t="shared" si="16"/>
        <v>synthetic_control_65 = a_hat_65(1)+B_hat_65(1,:)*Y_65;</v>
      </c>
      <c r="BL19">
        <v>16</v>
      </c>
      <c r="BM19" s="1" t="str">
        <f>"A_"&amp;BL17&amp;"(:,ind_"&amp;BL17&amp;" == 0) = [];"</f>
        <v>A_16(:,ind_16 == 0) = [];</v>
      </c>
      <c r="BR19">
        <v>16</v>
      </c>
      <c r="BS19" s="1" t="str">
        <f>"ind_"&amp;BR17&amp;" = xlsread('spillover_bajo_niv_educ_"&amp;BR17&amp;".xlsx')"</f>
        <v>ind_16 = xlsread('spillover_bajo_niv_educ_16.xlsx')</v>
      </c>
      <c r="BX19">
        <v>16</v>
      </c>
      <c r="BY19" s="1" t="str">
        <f>"ind_"&amp;BX17&amp;" = xlsread('spillover_bajoingreso_"&amp;BX17&amp;".xlsx')"</f>
        <v>ind_16 = xlsread('spillover_bajoingreso_16.xlsx')</v>
      </c>
      <c r="CD19">
        <v>16</v>
      </c>
      <c r="CE19" s="1" t="str">
        <f>"ind_"&amp;CD17&amp;" = xlsread('spillover_densidad_"&amp;CD17&amp;".xlsx')"</f>
        <v>ind_16 = xlsread('spillover_densidad_16.xlsx')</v>
      </c>
      <c r="CJ19">
        <v>16</v>
      </c>
      <c r="CK19" s="1" t="str">
        <f>"ind_"&amp;CJ17&amp;" = xlsread('spillover_tiempo_cs_"&amp;CJ17&amp;".xlsx')"</f>
        <v>ind_16 = xlsread('spillover_tiempo_cs_16.xlsx')</v>
      </c>
      <c r="CQ19">
        <v>16</v>
      </c>
      <c r="CR19" t="s">
        <v>136</v>
      </c>
      <c r="CV19">
        <v>16</v>
      </c>
      <c r="CW19" t="s">
        <v>137</v>
      </c>
      <c r="DA19">
        <v>16</v>
      </c>
      <c r="DB19" t="s">
        <v>138</v>
      </c>
      <c r="DF19">
        <v>16</v>
      </c>
      <c r="DG19" t="s">
        <v>139</v>
      </c>
      <c r="DK19" s="1" t="str">
        <f t="shared" si="17"/>
        <v>M_hat_65 = (eye(N)-B_hat_65)'*(eye(N)-B_hat_65);</v>
      </c>
      <c r="DQ19" s="1" t="str">
        <f t="shared" si="18"/>
        <v>synthetic_control_sp_65 = a_hat_65(1)+B_hat_65(1,:)*Y_65;</v>
      </c>
      <c r="DW19" s="1" t="s">
        <v>56</v>
      </c>
      <c r="EA19">
        <v>10</v>
      </c>
      <c r="EB19" s="3" t="s">
        <v>17</v>
      </c>
      <c r="EL19" s="1" t="str">
        <f t="shared" si="19"/>
        <v>synthetic_control_65=synthetic_control_65'</v>
      </c>
      <c r="EQ19" s="1" t="str">
        <f t="shared" si="20"/>
        <v>synthetic_control_sp_65=synthetic_control_sp_65'</v>
      </c>
      <c r="EV19" s="1" t="str">
        <f t="shared" si="21"/>
        <v>tratado_65=tratado_65'</v>
      </c>
      <c r="EZ19" s="1" t="str">
        <f t="shared" si="1"/>
        <v>xlswrite('G:\Mi unidad\1. PROYECTOS TELLO 2022\SCM SPILL OVERS\outputs\pobreza\distancia_centro_salud\1%\simulacion_3\synthetic_control_outputs.xlsx',synthetic_control_65,65)</v>
      </c>
      <c r="FG19" s="1" t="str">
        <f t="shared" si="2"/>
        <v>xlswrite('G:\Mi unidad\1. PROYECTOS TELLO 2022\SCM SPILL OVERS\outputs\pobreza\informalidad\1%\simulacion_3\synthetic_control_outputs.xlsx',synthetic_control_65,65)</v>
      </c>
      <c r="FM19" s="1" t="str">
        <f t="shared" si="3"/>
        <v>xlswrite('G:\Mi unidad\1. PROYECTOS TELLO 2022\SCM SPILL OVERS\outputs\pobreza\densidad\1%\simulacion_3\synthetic_control_outputs.xlsx',synthetic_control_65,65)</v>
      </c>
      <c r="FT19" s="1" t="str">
        <f t="shared" si="4"/>
        <v>xlswrite('G:\Mi unidad\1. PROYECTOS TELLO 2022\SCM SPILL OVERS\outputs\pobreza\bajo_niv_educ\1%\simulacion_3\synthetic_control_outputs.xlsx',synthetic_control_65,65)</v>
      </c>
      <c r="FZ19" s="1" t="str">
        <f t="shared" si="5"/>
        <v>xlswrite('G:\Mi unidad\1. PROYECTOS TELLO 2022\SCM SPILL OVERS\outputs\pobreza\bajo_ingreso\1%\simulacion_3\synthetic_control_outputs.xlsx',synthetic_control_65,65)</v>
      </c>
      <c r="GF19" s="1" t="str">
        <f t="shared" si="6"/>
        <v>xlswrite('G:\Mi unidad\1. PROYECTOS TELLO 2022\SCM SPILL OVERS\outputs\pobreza\densidad_g\1%\simulacion_3\synthetic_control_outputs.xlsx',synthetic_control_65,65)</v>
      </c>
      <c r="GM19" s="1" t="str">
        <f t="shared" si="7"/>
        <v>xlswrite('G:\Mi unidad\1. PROYECTOS TELLO 2022\SCM SPILL OVERS\outputs\pobreza\alimentos\1%\simulacion_3\synthetic_control_outputs.xlsx',synthetic_control_65,65);</v>
      </c>
      <c r="GT19" s="1" t="str">
        <f t="shared" si="8"/>
        <v>xlswrite('G:\Mi unidad\1. PROYECTOS TELLO 2022\SCM SPILL OVERS\outputs\pobreza\jefe_hogar\1%\simulacion_3\synthetic_control_outputs.xlsx',synthetic_control_65,65);</v>
      </c>
      <c r="GZ19" s="1" t="str">
        <f t="shared" si="9"/>
        <v>xlswrite('G:\Mi unidad\1. PROYECTOS TELLO 2022\SCM SPILL OVERS\outputs\pobreza\mujeres\1%\simulacion_3\synthetic_control_outputs.xlsx',synthetic_control_65,65);</v>
      </c>
      <c r="HF19" s="1" t="str">
        <f t="shared" si="10"/>
        <v>xlswrite('G:\Mi unidad\1. PROYECTOS TELLO 2022\SCM SPILL OVERS\outputs\pobreza\criminalidad\1%\simulacion_3\synthetic_control_outputs.xlsx',synthetic_control_65,65);</v>
      </c>
      <c r="HM19">
        <v>7</v>
      </c>
      <c r="HN19" t="str">
        <f>"    ub_vec_"&amp;HM19&amp;"(s) = ub_"&amp;HM18&amp;";"</f>
        <v xml:space="preserve">    ub_vec_7(s) = ub_7;</v>
      </c>
      <c r="HT19">
        <v>10</v>
      </c>
      <c r="HU19" t="str">
        <f>"    spillover_test_"&amp;HT19&amp;"(s) = sp_andrews(Y_pre_"&amp;HT19&amp;",pobreza_"&amp;HT19&amp;"(:,T+s),A_"&amp;HT19&amp;",C,d,alpha_sig);"</f>
        <v xml:space="preserve">    spillover_test_10(s) = sp_andrews(Y_pre_10,pobreza_10(:,T+s),A_10,C,d,alpha_sig);</v>
      </c>
      <c r="IA19">
        <v>16</v>
      </c>
      <c r="IB19" t="str">
        <f>"xlswrite('G:\Mi unidad\1. PROYECTOS TELLO 2022\SCM SPILL OVERS\outputs\pobreza\bajo_niv_educ\1%\simulacion_3\output_tests.xlsx',p_value_vec_"&amp;IA19&amp;"','p_value_vec_"&amp;IA19&amp;"');"</f>
        <v>xlswrite('G:\Mi unidad\1. PROYECTOS TELLO 2022\SCM SPILL OVERS\outputs\pobreza\bajo_niv_educ\1%\simulacion_3\output_tests.xlsx',p_value_vec_16','p_value_vec_16');</v>
      </c>
      <c r="IO19">
        <v>16</v>
      </c>
      <c r="IP19" t="str">
        <f>"xlswrite('G:\Mi unidad\1. PROYECTOS TELLO 2022\SCM SPILL OVERS\outputs\pobreza\bajo_ingreso\1%\simulacion_3\output_tests.xlsx',p_value_vec_"&amp;IO19&amp;"','p_value_vec_"&amp;IO19&amp;"');"</f>
        <v>xlswrite('G:\Mi unidad\1. PROYECTOS TELLO 2022\SCM SPILL OVERS\outputs\pobreza\bajo_ingreso\1%\simulacion_3\output_tests.xlsx',p_value_vec_16','p_value_vec_16');</v>
      </c>
      <c r="JA19">
        <v>16</v>
      </c>
      <c r="JB19" t="str">
        <f>"xlswrite('G:\Mi unidad\1. PROYECTOS TELLO 2022\SCM SPILL OVERS\outputs\pobreza\densidad\1%\simulacion_3\output_tests.xlsx',p_value_vec_"&amp;JA19&amp;"','p_value_vec_"&amp;JA19&amp;"');"</f>
        <v>xlswrite('G:\Mi unidad\1. PROYECTOS TELLO 2022\SCM SPILL OVERS\outputs\pobreza\densidad\1%\simulacion_3\output_tests.xlsx',p_value_vec_16','p_value_vec_16');</v>
      </c>
      <c r="JM19">
        <v>16</v>
      </c>
      <c r="JN19" t="str">
        <f>"xlswrite('G:\Mi unidad\1. PROYECTOS TELLO 2022\SCM SPILL OVERS\outputs\pobreza\densidad_g\1%\simulacion_3\output_tests.xlsx',p_value_vec_"&amp;JM19&amp;"','p_value_vec_"&amp;JM19&amp;"');"</f>
        <v>xlswrite('G:\Mi unidad\1. PROYECTOS TELLO 2022\SCM SPILL OVERS\outputs\pobreza\densidad_g\1%\simulacion_3\output_tests.xlsx',p_value_vec_16','p_value_vec_16');</v>
      </c>
      <c r="JY19">
        <v>16</v>
      </c>
      <c r="JZ19" t="str">
        <f>"xlswrite('G:\Mi unidad\1. PROYECTOS TELLO 2022\SCM SPILL OVERS\outputs\pobreza\distancia_centro_salud\1%\simulacion_3\output_tests.xlsx',p_value_vec_"&amp;JY19&amp;"','p_value_vec_"&amp;JY19&amp;"');"</f>
        <v>xlswrite('G:\Mi unidad\1. PROYECTOS TELLO 2022\SCM SPILL OVERS\outputs\pobreza\distancia_centro_salud\1%\simulacion_3\output_tests.xlsx',p_value_vec_16','p_value_vec_16');</v>
      </c>
      <c r="KL19">
        <v>16</v>
      </c>
      <c r="KM19" t="str">
        <f>"xlswrite('G:\Mi unidad\1. PROYECTOS TELLO 2022\SCM SPILL OVERS\outputs\pobreza\informalidad\1%\simulacion_3\output_tests.xlsx',p_value_vec_"&amp;KL19&amp;"','p_value_vec_"&amp;KL19&amp;"');"</f>
        <v>xlswrite('G:\Mi unidad\1. PROYECTOS TELLO 2022\SCM SPILL OVERS\outputs\pobreza\informalidad\1%\simulacion_3\output_tests.xlsx',p_value_vec_16','p_value_vec_16');</v>
      </c>
      <c r="KY19">
        <v>16</v>
      </c>
      <c r="KZ19" t="str">
        <f>"xlswrite('G:\Mi unidad\1. PROYECTOS TELLO 2022\SCM SPILL OVERS\outputs\pobreza\alimentos\1%\simulacion_3\output_tests.xlsx',p_value_vec_"&amp;KY19&amp;"','p_value_vec_"&amp;KY19&amp;"');"</f>
        <v>xlswrite('G:\Mi unidad\1. PROYECTOS TELLO 2022\SCM SPILL OVERS\outputs\pobreza\alimentos\1%\simulacion_3\output_tests.xlsx',p_value_vec_16','p_value_vec_16');</v>
      </c>
      <c r="LF19">
        <v>16</v>
      </c>
      <c r="LG19" t="str">
        <f>"xlswrite('G:\Mi unidad\1. PROYECTOS TELLO 2022\SCM SPILL OVERS\outputs\pobreza\jefe_hogar\1%\simulacion_3\output_tests.xlsx',p_value_vec_"&amp;LF19&amp;"','p_value_vec_"&amp;LF19&amp;"');"</f>
        <v>xlswrite('G:\Mi unidad\1. PROYECTOS TELLO 2022\SCM SPILL OVERS\outputs\pobreza\jefe_hogar\1%\simulacion_3\output_tests.xlsx',p_value_vec_16','p_value_vec_16');</v>
      </c>
      <c r="LM19">
        <v>16</v>
      </c>
      <c r="LN19" t="str">
        <f>"xlswrite('G:\Mi unidad\1. PROYECTOS TELLO 2022\SCM SPILL OVERS\outputs\pobreza\mujeres\1%\simulacion_3\output_tests.xlsx',p_value_vec_"&amp;LM19&amp;"','p_value_vec_"&amp;LM19&amp;"');"</f>
        <v>xlswrite('G:\Mi unidad\1. PROYECTOS TELLO 2022\SCM SPILL OVERS\outputs\pobreza\mujeres\1%\simulacion_3\output_tests.xlsx',p_value_vec_16','p_value_vec_16');</v>
      </c>
      <c r="LY19">
        <v>16</v>
      </c>
      <c r="LZ19" t="str">
        <f>"xlswrite('G:\Mi unidad\1. PROYECTOS TELLO 2022\SCM SPILL OVERS\outputs\pobreza\criminalidad\1%\simulacion_3\output_tests.xlsx',p_value_vec_"&amp;LY19&amp;"','p_value_vec_"&amp;LY19&amp;"');"</f>
        <v>xlswrite('G:\Mi unidad\1. PROYECTOS TELLO 2022\SCM SPILL OVERS\outputs\pobreza\criminalidad\1%\simulacion_3\output_tests.xlsx',p_value_vec_16','p_value_vec_16');</v>
      </c>
    </row>
    <row r="20" spans="1:338" x14ac:dyDescent="0.3">
      <c r="A20">
        <v>66</v>
      </c>
      <c r="B20" s="1" t="str">
        <f t="shared" si="11"/>
        <v>[data_66,provincias_66,~] = xlsread('BD_pobre_est_1_provincia_66.xlsx');</v>
      </c>
      <c r="E20" s="1" t="str">
        <f t="shared" si="12"/>
        <v>provincia_66 = unique(provincias_66(2:end,1));</v>
      </c>
      <c r="O20" s="1" t="str">
        <f t="shared" si="13"/>
        <v>pobreza_66 = reshape(data_66(:,2),T+S,N);</v>
      </c>
      <c r="T20" s="1" t="str">
        <f t="shared" si="14"/>
        <v xml:space="preserve">pobreza_66 = pobreza_66'; </v>
      </c>
      <c r="X20" s="1" t="str">
        <f t="shared" si="15"/>
        <v>tratado_66 = pobreza_66(1,:);</v>
      </c>
      <c r="AC20" s="1" t="str">
        <f t="shared" si="26"/>
        <v>pobreza_66(1,:) = [];</v>
      </c>
      <c r="AI20" s="1" t="str">
        <f t="shared" si="0"/>
        <v>pobreza_66 = [tratado_66;pobreza_66];</v>
      </c>
      <c r="AN20" s="1" t="str">
        <f t="shared" si="22"/>
        <v>Y_66 = pobreza_66; % outcome matrix</v>
      </c>
      <c r="AS20" s="1" t="str">
        <f t="shared" si="23"/>
        <v>Y_pre_66 = Y_66(:,1:T);</v>
      </c>
      <c r="AW20" s="1" t="str">
        <f t="shared" si="24"/>
        <v>Y_post_66 = Y_66(:,T+1:end);</v>
      </c>
      <c r="BA20" s="1" t="str">
        <f t="shared" si="25"/>
        <v>[a_hat_66,B_hat_66] = scm_batch(Y_pre_66);</v>
      </c>
      <c r="BF20" s="1" t="str">
        <f t="shared" si="16"/>
        <v>synthetic_control_66 = a_hat_66(1)+B_hat_66(1,:)*Y_66;</v>
      </c>
      <c r="BL20">
        <v>16</v>
      </c>
      <c r="BR20">
        <v>16</v>
      </c>
      <c r="BS20" s="1" t="str">
        <f>"A_"&amp;BR17&amp;" = eye(N);"</f>
        <v>A_16 = eye(N);</v>
      </c>
      <c r="BX20">
        <v>16</v>
      </c>
      <c r="BY20" s="1" t="str">
        <f>"A_"&amp;BX17&amp;" = eye(N);"</f>
        <v>A_16 = eye(N);</v>
      </c>
      <c r="CD20">
        <v>16</v>
      </c>
      <c r="CE20" s="1" t="str">
        <f>"A_"&amp;CD17&amp;" = eye(N);"</f>
        <v>A_16 = eye(N);</v>
      </c>
      <c r="CJ20">
        <v>16</v>
      </c>
      <c r="CK20" s="1" t="str">
        <f>"A_"&amp;CJ17&amp;" = eye(N);"</f>
        <v>A_16 = eye(N);</v>
      </c>
      <c r="CQ20">
        <v>16</v>
      </c>
      <c r="CR20" t="s">
        <v>140</v>
      </c>
      <c r="CV20">
        <v>16</v>
      </c>
      <c r="CW20" t="s">
        <v>140</v>
      </c>
      <c r="DA20">
        <v>16</v>
      </c>
      <c r="DB20" t="s">
        <v>140</v>
      </c>
      <c r="DF20">
        <v>16</v>
      </c>
      <c r="DG20" t="s">
        <v>140</v>
      </c>
      <c r="DK20" s="1" t="str">
        <f t="shared" si="17"/>
        <v>M_hat_66 = (eye(N)-B_hat_66)'*(eye(N)-B_hat_66);</v>
      </c>
      <c r="DQ20" s="1" t="str">
        <f t="shared" si="18"/>
        <v>synthetic_control_sp_66 = a_hat_66(1)+B_hat_66(1,:)*Y_66;</v>
      </c>
      <c r="DW20" s="1" t="s">
        <v>57</v>
      </c>
      <c r="EA20">
        <v>10</v>
      </c>
      <c r="EB20" s="1" t="str">
        <f>"Y_Ts_"&amp;EA20&amp;" = Y_"&amp;EA20&amp;"(:,T+s);"</f>
        <v>Y_Ts_10 = Y_10(:,T+s);</v>
      </c>
      <c r="EL20" s="1" t="str">
        <f t="shared" si="19"/>
        <v>synthetic_control_66=synthetic_control_66'</v>
      </c>
      <c r="EQ20" s="1" t="str">
        <f t="shared" si="20"/>
        <v>synthetic_control_sp_66=synthetic_control_sp_66'</v>
      </c>
      <c r="EV20" s="1" t="str">
        <f t="shared" si="21"/>
        <v>tratado_66=tratado_66'</v>
      </c>
      <c r="EZ20" s="1" t="str">
        <f t="shared" si="1"/>
        <v>xlswrite('G:\Mi unidad\1. PROYECTOS TELLO 2022\SCM SPILL OVERS\outputs\pobreza\distancia_centro_salud\1%\simulacion_3\synthetic_control_outputs.xlsx',synthetic_control_66,66)</v>
      </c>
      <c r="FG20" s="1" t="str">
        <f t="shared" si="2"/>
        <v>xlswrite('G:\Mi unidad\1. PROYECTOS TELLO 2022\SCM SPILL OVERS\outputs\pobreza\informalidad\1%\simulacion_3\synthetic_control_outputs.xlsx',synthetic_control_66,66)</v>
      </c>
      <c r="FM20" s="1" t="str">
        <f t="shared" si="3"/>
        <v>xlswrite('G:\Mi unidad\1. PROYECTOS TELLO 2022\SCM SPILL OVERS\outputs\pobreza\densidad\1%\simulacion_3\synthetic_control_outputs.xlsx',synthetic_control_66,66)</v>
      </c>
      <c r="FT20" s="1" t="str">
        <f t="shared" si="4"/>
        <v>xlswrite('G:\Mi unidad\1. PROYECTOS TELLO 2022\SCM SPILL OVERS\outputs\pobreza\bajo_niv_educ\1%\simulacion_3\synthetic_control_outputs.xlsx',synthetic_control_66,66)</v>
      </c>
      <c r="FZ20" s="1" t="str">
        <f t="shared" si="5"/>
        <v>xlswrite('G:\Mi unidad\1. PROYECTOS TELLO 2022\SCM SPILL OVERS\outputs\pobreza\bajo_ingreso\1%\simulacion_3\synthetic_control_outputs.xlsx',synthetic_control_66,66)</v>
      </c>
      <c r="GF20" s="1" t="str">
        <f t="shared" si="6"/>
        <v>xlswrite('G:\Mi unidad\1. PROYECTOS TELLO 2022\SCM SPILL OVERS\outputs\pobreza\densidad_g\1%\simulacion_3\synthetic_control_outputs.xlsx',synthetic_control_66,66)</v>
      </c>
      <c r="GM20" s="1" t="str">
        <f t="shared" si="7"/>
        <v>xlswrite('G:\Mi unidad\1. PROYECTOS TELLO 2022\SCM SPILL OVERS\outputs\pobreza\alimentos\1%\simulacion_3\synthetic_control_outputs.xlsx',synthetic_control_66,66);</v>
      </c>
      <c r="GT20" s="1" t="str">
        <f t="shared" si="8"/>
        <v>xlswrite('G:\Mi unidad\1. PROYECTOS TELLO 2022\SCM SPILL OVERS\outputs\pobreza\jefe_hogar\1%\simulacion_3\synthetic_control_outputs.xlsx',synthetic_control_66,66);</v>
      </c>
      <c r="GZ20" s="1" t="str">
        <f t="shared" si="9"/>
        <v>xlswrite('G:\Mi unidad\1. PROYECTOS TELLO 2022\SCM SPILL OVERS\outputs\pobreza\mujeres\1%\simulacion_3\synthetic_control_outputs.xlsx',synthetic_control_66,66);</v>
      </c>
      <c r="HF20" s="1" t="str">
        <f t="shared" si="10"/>
        <v>xlswrite('G:\Mi unidad\1. PROYECTOS TELLO 2022\SCM SPILL OVERS\outputs\pobreza\criminalidad\1%\simulacion_3\synthetic_control_outputs.xlsx',synthetic_control_66,66);</v>
      </c>
      <c r="HM20">
        <v>7</v>
      </c>
      <c r="HN20" t="s">
        <v>18</v>
      </c>
      <c r="HT20">
        <v>10</v>
      </c>
      <c r="HU20" t="s">
        <v>18</v>
      </c>
      <c r="IA20">
        <v>16</v>
      </c>
      <c r="IB20" t="str">
        <f>"xlswrite('G:\Mi unidad\1. PROYECTOS TELLO 2022\SCM SPILL OVERS\outputs\pobreza\bajo_niv_educ\1%\simulacion_3\output_tests.xlsx',alpha1_hat_vec_"&amp;IA20&amp;"','alpha1_hat_vec_"&amp;IA20&amp;"');"</f>
        <v>xlswrite('G:\Mi unidad\1. PROYECTOS TELLO 2022\SCM SPILL OVERS\outputs\pobreza\bajo_niv_educ\1%\simulacion_3\output_tests.xlsx',alpha1_hat_vec_16','alpha1_hat_vec_16');</v>
      </c>
      <c r="IO20">
        <v>16</v>
      </c>
      <c r="IP20" t="str">
        <f>"xlswrite('G:\Mi unidad\1. PROYECTOS TELLO 2022\SCM SPILL OVERS\outputs\pobreza\bajo_ingreso\1%\simulacion_3\output_tests.xlsx',alpha1_hat_vec_"&amp;IO20&amp;"','alpha1_hat_vec_"&amp;IO20&amp;"');"</f>
        <v>xlswrite('G:\Mi unidad\1. PROYECTOS TELLO 2022\SCM SPILL OVERS\outputs\pobreza\bajo_ingreso\1%\simulacion_3\output_tests.xlsx',alpha1_hat_vec_16','alpha1_hat_vec_16');</v>
      </c>
      <c r="JA20">
        <v>16</v>
      </c>
      <c r="JB20" t="str">
        <f>"xlswrite('G:\Mi unidad\1. PROYECTOS TELLO 2022\SCM SPILL OVERS\outputs\pobreza\densidad\1%\simulacion_3\output_tests.xlsx',alpha1_hat_vec_"&amp;JA20&amp;"','alpha1_hat_vec_"&amp;JA20&amp;"');"</f>
        <v>xlswrite('G:\Mi unidad\1. PROYECTOS TELLO 2022\SCM SPILL OVERS\outputs\pobreza\densidad\1%\simulacion_3\output_tests.xlsx',alpha1_hat_vec_16','alpha1_hat_vec_16');</v>
      </c>
      <c r="JM20">
        <v>16</v>
      </c>
      <c r="JN20" t="str">
        <f>"xlswrite('G:\Mi unidad\1. PROYECTOS TELLO 2022\SCM SPILL OVERS\outputs\pobreza\densidad_g\1%\simulacion_3\output_tests.xlsx',alpha1_hat_vec_"&amp;JM20&amp;"','alpha1_hat_vec_"&amp;JM20&amp;"');"</f>
        <v>xlswrite('G:\Mi unidad\1. PROYECTOS TELLO 2022\SCM SPILL OVERS\outputs\pobreza\densidad_g\1%\simulacion_3\output_tests.xlsx',alpha1_hat_vec_16','alpha1_hat_vec_16');</v>
      </c>
      <c r="JY20">
        <v>16</v>
      </c>
      <c r="JZ20" t="str">
        <f>"xlswrite('G:\Mi unidad\1. PROYECTOS TELLO 2022\SCM SPILL OVERS\outputs\pobreza\distancia_centro_salud\1%\simulacion_3\output_tests.xlsx',alpha1_hat_vec_"&amp;JY20&amp;"','alpha1_hat_vec_"&amp;JY20&amp;"');"</f>
        <v>xlswrite('G:\Mi unidad\1. PROYECTOS TELLO 2022\SCM SPILL OVERS\outputs\pobreza\distancia_centro_salud\1%\simulacion_3\output_tests.xlsx',alpha1_hat_vec_16','alpha1_hat_vec_16');</v>
      </c>
      <c r="KL20">
        <v>16</v>
      </c>
      <c r="KM20" t="str">
        <f>"xlswrite('G:\Mi unidad\1. PROYECTOS TELLO 2022\SCM SPILL OVERS\outputs\pobreza\informalidad\1%\simulacion_3\output_tests.xlsx',alpha1_hat_vec_"&amp;KL20&amp;"','alpha1_hat_vec_"&amp;KL20&amp;"');"</f>
        <v>xlswrite('G:\Mi unidad\1. PROYECTOS TELLO 2022\SCM SPILL OVERS\outputs\pobreza\informalidad\1%\simulacion_3\output_tests.xlsx',alpha1_hat_vec_16','alpha1_hat_vec_16');</v>
      </c>
      <c r="KY20">
        <v>16</v>
      </c>
      <c r="KZ20" t="str">
        <f>"xlswrite('G:\Mi unidad\1. PROYECTOS TELLO 2022\SCM SPILL OVERS\outputs\pobreza\alimentos\1%\simulacion_3\output_tests.xlsx',alpha1_hat_vec_"&amp;KY20&amp;"','alpha1_hat_vec_"&amp;KY20&amp;"');"</f>
        <v>xlswrite('G:\Mi unidad\1. PROYECTOS TELLO 2022\SCM SPILL OVERS\outputs\pobreza\alimentos\1%\simulacion_3\output_tests.xlsx',alpha1_hat_vec_16','alpha1_hat_vec_16');</v>
      </c>
      <c r="LF20">
        <v>16</v>
      </c>
      <c r="LG20" t="str">
        <f>"xlswrite('G:\Mi unidad\1. PROYECTOS TELLO 2022\SCM SPILL OVERS\outputs\pobreza\jefe_hogar\1%\simulacion_3\output_tests.xlsx',alpha1_hat_vec_"&amp;LF20&amp;"','alpha1_hat_vec_"&amp;LF20&amp;"');"</f>
        <v>xlswrite('G:\Mi unidad\1. PROYECTOS TELLO 2022\SCM SPILL OVERS\outputs\pobreza\jefe_hogar\1%\simulacion_3\output_tests.xlsx',alpha1_hat_vec_16','alpha1_hat_vec_16');</v>
      </c>
      <c r="LM20">
        <v>16</v>
      </c>
      <c r="LN20" t="str">
        <f>"xlswrite('G:\Mi unidad\1. PROYECTOS TELLO 2022\SCM SPILL OVERS\outputs\pobreza\mujeres\1%\simulacion_3\output_tests.xlsx',alpha1_hat_vec_"&amp;LM20&amp;"','alpha1_hat_vec_"&amp;LM20&amp;"');"</f>
        <v>xlswrite('G:\Mi unidad\1. PROYECTOS TELLO 2022\SCM SPILL OVERS\outputs\pobreza\mujeres\1%\simulacion_3\output_tests.xlsx',alpha1_hat_vec_16','alpha1_hat_vec_16');</v>
      </c>
      <c r="LY20">
        <v>16</v>
      </c>
      <c r="LZ20" t="str">
        <f>"xlswrite('G:\Mi unidad\1. PROYECTOS TELLO 2022\SCM SPILL OVERS\outputs\pobreza\criminalidad\1%\simulacion_3\output_tests.xlsx',alpha1_hat_vec_"&amp;LY20&amp;"','alpha1_hat_vec_"&amp;LY20&amp;"');"</f>
        <v>xlswrite('G:\Mi unidad\1. PROYECTOS TELLO 2022\SCM SPILL OVERS\outputs\pobreza\criminalidad\1%\simulacion_3\output_tests.xlsx',alpha1_hat_vec_16','alpha1_hat_vec_16');</v>
      </c>
    </row>
    <row r="21" spans="1:338" x14ac:dyDescent="0.3">
      <c r="A21">
        <v>71</v>
      </c>
      <c r="B21" s="1" t="str">
        <f t="shared" si="11"/>
        <v>[data_71,provincias_71,~] = xlsread('BD_pobre_est_1_provincia_71.xlsx');</v>
      </c>
      <c r="E21" s="1" t="str">
        <f t="shared" si="12"/>
        <v>provincia_71 = unique(provincias_71(2:end,1));</v>
      </c>
      <c r="O21" s="1" t="str">
        <f t="shared" si="13"/>
        <v>pobreza_71 = reshape(data_71(:,2),T+S,N);</v>
      </c>
      <c r="T21" s="1" t="str">
        <f t="shared" si="14"/>
        <v xml:space="preserve">pobreza_71 = pobreza_71'; </v>
      </c>
      <c r="X21" s="1" t="str">
        <f t="shared" si="15"/>
        <v>tratado_71 = pobreza_71(1,:);</v>
      </c>
      <c r="AC21" s="1" t="str">
        <f t="shared" si="26"/>
        <v>pobreza_71(1,:) = [];</v>
      </c>
      <c r="AI21" s="1" t="str">
        <f t="shared" si="0"/>
        <v>pobreza_71 = [tratado_71;pobreza_71];</v>
      </c>
      <c r="AN21" s="1" t="str">
        <f t="shared" si="22"/>
        <v>Y_71 = pobreza_71; % outcome matrix</v>
      </c>
      <c r="AS21" s="1" t="str">
        <f t="shared" si="23"/>
        <v>Y_pre_71 = Y_71(:,1:T);</v>
      </c>
      <c r="AW21" s="1" t="str">
        <f t="shared" si="24"/>
        <v>Y_post_71 = Y_71(:,T+1:end);</v>
      </c>
      <c r="BA21" s="1" t="str">
        <f t="shared" si="25"/>
        <v>[a_hat_71,B_hat_71] = scm_batch(Y_pre_71);</v>
      </c>
      <c r="BF21" s="1" t="str">
        <f t="shared" si="16"/>
        <v>synthetic_control_71 = a_hat_71(1)+B_hat_71(1,:)*Y_71;</v>
      </c>
      <c r="BL21">
        <v>16</v>
      </c>
      <c r="BR21">
        <v>16</v>
      </c>
      <c r="BS21" s="1" t="str">
        <f>"A_"&amp;BR17&amp;"(:,ind_"&amp;BR17&amp;" == 0) = [];"</f>
        <v>A_16(:,ind_16 == 0) = [];</v>
      </c>
      <c r="BX21">
        <v>16</v>
      </c>
      <c r="BY21" s="1" t="str">
        <f>"A_"&amp;BX17&amp;"(:,ind_"&amp;BX17&amp;" == 0) = [];"</f>
        <v>A_16(:,ind_16 == 0) = [];</v>
      </c>
      <c r="CD21">
        <v>16</v>
      </c>
      <c r="CE21" s="1" t="str">
        <f>"A_"&amp;CD17&amp;"(:,ind_"&amp;CD17&amp;" == 0) = [];"</f>
        <v>A_16(:,ind_16 == 0) = [];</v>
      </c>
      <c r="CJ21">
        <v>16</v>
      </c>
      <c r="CK21" s="1" t="str">
        <f>"A_"&amp;CJ17&amp;"(:,ind_"&amp;CJ17&amp;" == 0) = [];"</f>
        <v>A_16(:,ind_16 == 0) = [];</v>
      </c>
      <c r="CQ21">
        <v>16</v>
      </c>
      <c r="CR21" t="s">
        <v>141</v>
      </c>
      <c r="CV21">
        <v>16</v>
      </c>
      <c r="CW21" t="s">
        <v>141</v>
      </c>
      <c r="DA21">
        <v>16</v>
      </c>
      <c r="DB21" t="s">
        <v>141</v>
      </c>
      <c r="DF21">
        <v>16</v>
      </c>
      <c r="DG21" t="s">
        <v>141</v>
      </c>
      <c r="DK21" s="1" t="str">
        <f t="shared" si="17"/>
        <v>M_hat_71 = (eye(N)-B_hat_71)'*(eye(N)-B_hat_71);</v>
      </c>
      <c r="DQ21" s="1" t="str">
        <f t="shared" si="18"/>
        <v>synthetic_control_sp_71 = a_hat_71(1)+B_hat_71(1,:)*Y_71;</v>
      </c>
      <c r="DW21" s="1" t="s">
        <v>58</v>
      </c>
      <c r="EA21">
        <v>10</v>
      </c>
      <c r="EB21" s="1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1" t="str">
        <f t="shared" si="19"/>
        <v>synthetic_control_71=synthetic_control_71'</v>
      </c>
      <c r="EQ21" s="1" t="str">
        <f t="shared" si="20"/>
        <v>synthetic_control_sp_71=synthetic_control_sp_71'</v>
      </c>
      <c r="EV21" s="1" t="str">
        <f t="shared" si="21"/>
        <v>tratado_71=tratado_71'</v>
      </c>
      <c r="EZ21" s="1" t="str">
        <f t="shared" si="1"/>
        <v>xlswrite('G:\Mi unidad\1. PROYECTOS TELLO 2022\SCM SPILL OVERS\outputs\pobreza\distancia_centro_salud\1%\simulacion_3\synthetic_control_outputs.xlsx',synthetic_control_71,71)</v>
      </c>
      <c r="FG21" s="1" t="str">
        <f t="shared" si="2"/>
        <v>xlswrite('G:\Mi unidad\1. PROYECTOS TELLO 2022\SCM SPILL OVERS\outputs\pobreza\informalidad\1%\simulacion_3\synthetic_control_outputs.xlsx',synthetic_control_71,71)</v>
      </c>
      <c r="FM21" s="1" t="str">
        <f t="shared" si="3"/>
        <v>xlswrite('G:\Mi unidad\1. PROYECTOS TELLO 2022\SCM SPILL OVERS\outputs\pobreza\densidad\1%\simulacion_3\synthetic_control_outputs.xlsx',synthetic_control_71,71)</v>
      </c>
      <c r="FT21" s="1" t="str">
        <f t="shared" si="4"/>
        <v>xlswrite('G:\Mi unidad\1. PROYECTOS TELLO 2022\SCM SPILL OVERS\outputs\pobreza\bajo_niv_educ\1%\simulacion_3\synthetic_control_outputs.xlsx',synthetic_control_71,71)</v>
      </c>
      <c r="FZ21" s="1" t="str">
        <f t="shared" si="5"/>
        <v>xlswrite('G:\Mi unidad\1. PROYECTOS TELLO 2022\SCM SPILL OVERS\outputs\pobreza\bajo_ingreso\1%\simulacion_3\synthetic_control_outputs.xlsx',synthetic_control_71,71)</v>
      </c>
      <c r="GF21" s="1" t="str">
        <f t="shared" si="6"/>
        <v>xlswrite('G:\Mi unidad\1. PROYECTOS TELLO 2022\SCM SPILL OVERS\outputs\pobreza\densidad_g\1%\simulacion_3\synthetic_control_outputs.xlsx',synthetic_control_71,71)</v>
      </c>
      <c r="GM21" s="1" t="str">
        <f t="shared" si="7"/>
        <v>xlswrite('G:\Mi unidad\1. PROYECTOS TELLO 2022\SCM SPILL OVERS\outputs\pobreza\alimentos\1%\simulacion_3\synthetic_control_outputs.xlsx',synthetic_control_71,71);</v>
      </c>
      <c r="GT21" s="1" t="str">
        <f t="shared" si="8"/>
        <v>xlswrite('G:\Mi unidad\1. PROYECTOS TELLO 2022\SCM SPILL OVERS\outputs\pobreza\jefe_hogar\1%\simulacion_3\synthetic_control_outputs.xlsx',synthetic_control_71,71);</v>
      </c>
      <c r="GZ21" s="1" t="str">
        <f t="shared" si="9"/>
        <v>xlswrite('G:\Mi unidad\1. PROYECTOS TELLO 2022\SCM SPILL OVERS\outputs\pobreza\mujeres\1%\simulacion_3\synthetic_control_outputs.xlsx',synthetic_control_71,71);</v>
      </c>
      <c r="HF21" s="1" t="str">
        <f t="shared" si="10"/>
        <v>xlswrite('G:\Mi unidad\1. PROYECTOS TELLO 2022\SCM SPILL OVERS\outputs\pobreza\criminalidad\1%\simulacion_3\synthetic_control_outputs.xlsx',synthetic_control_71,71);</v>
      </c>
      <c r="HM21">
        <v>10</v>
      </c>
      <c r="HN21" t="str">
        <f>"p_value_vec_"&amp;HM21&amp;" = zeros(1,S);"</f>
        <v>p_value_vec_10 = zeros(1,S);</v>
      </c>
      <c r="HT21">
        <v>16</v>
      </c>
      <c r="HU21" t="str">
        <f>"spillover_test_"&amp;HT21&amp;" = zeros(1,S);"</f>
        <v>spillover_test_16 = zeros(1,S);</v>
      </c>
      <c r="IA21">
        <v>16</v>
      </c>
      <c r="IB21" t="str">
        <f>"xlswrite('G:\Mi unidad\1. PROYECTOS TELLO 2022\SCM SPILL OVERS\outputs\pobreza\bajo_niv_educ\1%\simulacion_3\output_tests.xlsx',spillover_test_"&amp;IA21&amp;"','sp_test_"&amp;IA21&amp;"');"</f>
        <v>xlswrite('G:\Mi unidad\1. PROYECTOS TELLO 2022\SCM SPILL OVERS\outputs\pobreza\bajo_niv_educ\1%\simulacion_3\output_tests.xlsx',spillover_test_16','sp_test_16');</v>
      </c>
      <c r="IO21">
        <v>16</v>
      </c>
      <c r="IP21" t="str">
        <f>"xlswrite('G:\Mi unidad\1. PROYECTOS TELLO 2022\SCM SPILL OVERS\outputs\pobreza\bajo_ingreso\1%\simulacion_3\output_tests.xlsx',spillover_test_"&amp;IO21&amp;"','sp_test_"&amp;IO21&amp;"');"</f>
        <v>xlswrite('G:\Mi unidad\1. PROYECTOS TELLO 2022\SCM SPILL OVERS\outputs\pobreza\bajo_ingreso\1%\simulacion_3\output_tests.xlsx',spillover_test_16','sp_test_16');</v>
      </c>
      <c r="JA21">
        <v>16</v>
      </c>
      <c r="JB21" t="str">
        <f>"xlswrite('G:\Mi unidad\1. PROYECTOS TELLO 2022\SCM SPILL OVERS\outputs\pobreza\densidad\1%\simulacion_3\output_tests.xlsx',spillover_test_"&amp;JA21&amp;"','sp_test_"&amp;JA21&amp;"');"</f>
        <v>xlswrite('G:\Mi unidad\1. PROYECTOS TELLO 2022\SCM SPILL OVERS\outputs\pobreza\densidad\1%\simulacion_3\output_tests.xlsx',spillover_test_16','sp_test_16');</v>
      </c>
      <c r="JM21">
        <v>16</v>
      </c>
      <c r="JN21" t="str">
        <f>"xlswrite('G:\Mi unidad\1. PROYECTOS TELLO 2022\SCM SPILL OVERS\outputs\pobreza\densidad_g\1%\simulacion_3\output_tests.xlsx',spillover_test_"&amp;JM21&amp;"','sp_test_"&amp;JM21&amp;"');"</f>
        <v>xlswrite('G:\Mi unidad\1. PROYECTOS TELLO 2022\SCM SPILL OVERS\outputs\pobreza\densidad_g\1%\simulacion_3\output_tests.xlsx',spillover_test_16','sp_test_16');</v>
      </c>
      <c r="JY21">
        <v>16</v>
      </c>
      <c r="JZ21" t="str">
        <f>"xlswrite('G:\Mi unidad\1. PROYECTOS TELLO 2022\SCM SPILL OVERS\outputs\pobreza\distancia_centro_salud\1%\simulacion_3\output_tests.xlsx',spillover_test_"&amp;JY21&amp;"','sp_test_"&amp;JY21&amp;"');"</f>
        <v>xlswrite('G:\Mi unidad\1. PROYECTOS TELLO 2022\SCM SPILL OVERS\outputs\pobreza\distancia_centro_salud\1%\simulacion_3\output_tests.xlsx',spillover_test_16','sp_test_16');</v>
      </c>
      <c r="KL21">
        <v>16</v>
      </c>
      <c r="KM21" t="str">
        <f>"xlswrite('G:\Mi unidad\1. PROYECTOS TELLO 2022\SCM SPILL OVERS\outputs\pobreza\informalidad\1%\simulacion_3\output_tests.xlsx',spillover_test_"&amp;KL21&amp;"','sp_test_"&amp;KL21&amp;"');"</f>
        <v>xlswrite('G:\Mi unidad\1. PROYECTOS TELLO 2022\SCM SPILL OVERS\outputs\pobreza\informalidad\1%\simulacion_3\output_tests.xlsx',spillover_test_16','sp_test_16');</v>
      </c>
      <c r="KY21">
        <v>16</v>
      </c>
      <c r="KZ21" t="str">
        <f>"xlswrite('G:\Mi unidad\1. PROYECTOS TELLO 2022\SCM SPILL OVERS\outputs\pobreza\alimentos\1%\simulacion_3\output_tests.xlsx',spillover_test_"&amp;KY21&amp;"','sp_test_"&amp;KY21&amp;"');"</f>
        <v>xlswrite('G:\Mi unidad\1. PROYECTOS TELLO 2022\SCM SPILL OVERS\outputs\pobreza\alimentos\1%\simulacion_3\output_tests.xlsx',spillover_test_16','sp_test_16');</v>
      </c>
      <c r="LF21">
        <v>16</v>
      </c>
      <c r="LG21" t="str">
        <f>"xlswrite('G:\Mi unidad\1. PROYECTOS TELLO 2022\SCM SPILL OVERS\outputs\pobreza\jefe_hogar\1%\simulacion_3\output_tests.xlsx',spillover_test_"&amp;LF21&amp;"','sp_test_"&amp;LF21&amp;"');"</f>
        <v>xlswrite('G:\Mi unidad\1. PROYECTOS TELLO 2022\SCM SPILL OVERS\outputs\pobreza\jefe_hogar\1%\simulacion_3\output_tests.xlsx',spillover_test_16','sp_test_16');</v>
      </c>
      <c r="LM21">
        <v>16</v>
      </c>
      <c r="LN21" t="str">
        <f>"xlswrite('G:\Mi unidad\1. PROYECTOS TELLO 2022\SCM SPILL OVERS\outputs\pobreza\mujeres\1%\simulacion_3\output_tests.xlsx',spillover_test_"&amp;LM21&amp;"','sp_test_"&amp;LM21&amp;"');"</f>
        <v>xlswrite('G:\Mi unidad\1. PROYECTOS TELLO 2022\SCM SPILL OVERS\outputs\pobreza\mujeres\1%\simulacion_3\output_tests.xlsx',spillover_test_16','sp_test_16');</v>
      </c>
      <c r="LY21">
        <v>16</v>
      </c>
      <c r="LZ21" t="str">
        <f>"xlswrite('G:\Mi unidad\1. PROYECTOS TELLO 2022\SCM SPILL OVERS\outputs\pobreza\criminalidad\1%\simulacion_3\output_tests.xlsx',spillover_test_"&amp;LY21&amp;"','sp_test_"&amp;LY21&amp;"');"</f>
        <v>xlswrite('G:\Mi unidad\1. PROYECTOS TELLO 2022\SCM SPILL OVERS\outputs\pobreza\criminalidad\1%\simulacion_3\output_tests.xlsx',spillover_test_16','sp_test_16');</v>
      </c>
    </row>
    <row r="22" spans="1:338" x14ac:dyDescent="0.3">
      <c r="A22">
        <v>75</v>
      </c>
      <c r="B22" s="1" t="str">
        <f t="shared" si="11"/>
        <v>[data_75,provincias_75,~] = xlsread('BD_pobre_est_1_provincia_75.xlsx');</v>
      </c>
      <c r="E22" s="1" t="str">
        <f t="shared" si="12"/>
        <v>provincia_75 = unique(provincias_75(2:end,1));</v>
      </c>
      <c r="O22" s="1" t="str">
        <f t="shared" si="13"/>
        <v>pobreza_75 = reshape(data_75(:,2),T+S,N);</v>
      </c>
      <c r="T22" s="1" t="str">
        <f t="shared" si="14"/>
        <v xml:space="preserve">pobreza_75 = pobreza_75'; </v>
      </c>
      <c r="X22" s="1" t="str">
        <f t="shared" si="15"/>
        <v>tratado_75 = pobreza_75(1,:);</v>
      </c>
      <c r="AC22" s="1" t="str">
        <f t="shared" si="26"/>
        <v>pobreza_75(1,:) = [];</v>
      </c>
      <c r="AI22" s="1" t="str">
        <f t="shared" si="0"/>
        <v>pobreza_75 = [tratado_75;pobreza_75];</v>
      </c>
      <c r="AN22" s="1" t="str">
        <f t="shared" si="22"/>
        <v>Y_75 = pobreza_75; % outcome matrix</v>
      </c>
      <c r="AS22" s="1" t="str">
        <f t="shared" si="23"/>
        <v>Y_pre_75 = Y_75(:,1:T);</v>
      </c>
      <c r="AW22" s="1" t="str">
        <f t="shared" si="24"/>
        <v>Y_post_75 = Y_75(:,T+1:end);</v>
      </c>
      <c r="BA22" s="1" t="str">
        <f t="shared" si="25"/>
        <v>[a_hat_75,B_hat_75] = scm_batch(Y_pre_75);</v>
      </c>
      <c r="BF22" s="1" t="str">
        <f t="shared" si="16"/>
        <v>synthetic_control_75 = a_hat_75(1)+B_hat_75(1,:)*Y_75;</v>
      </c>
      <c r="BL22">
        <v>17</v>
      </c>
      <c r="BM22" s="1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142</v>
      </c>
      <c r="CV22">
        <v>17</v>
      </c>
      <c r="CW22" t="s">
        <v>142</v>
      </c>
      <c r="DA22">
        <v>17</v>
      </c>
      <c r="DB22" t="s">
        <v>142</v>
      </c>
      <c r="DF22">
        <v>17</v>
      </c>
      <c r="DG22" t="s">
        <v>142</v>
      </c>
      <c r="DK22" s="1" t="str">
        <f t="shared" si="17"/>
        <v>M_hat_75 = (eye(N)-B_hat_75)'*(eye(N)-B_hat_75);</v>
      </c>
      <c r="DQ22" s="1" t="str">
        <f t="shared" si="18"/>
        <v>synthetic_control_sp_75 = a_hat_75(1)+B_hat_75(1,:)*Y_75;</v>
      </c>
      <c r="DW22" s="1" t="s">
        <v>59</v>
      </c>
      <c r="EA22">
        <v>10</v>
      </c>
      <c r="EB22" s="1" t="str">
        <f>"alpha_hat_"&amp;EA22&amp;" = A_"&amp;EA22&amp;"*gamma_hat_"&amp;EA22&amp;";"</f>
        <v>alpha_hat_10 = A_10*gamma_hat_10;</v>
      </c>
      <c r="EL22" s="1" t="str">
        <f t="shared" si="19"/>
        <v>synthetic_control_75=synthetic_control_75'</v>
      </c>
      <c r="EQ22" s="1" t="str">
        <f t="shared" si="20"/>
        <v>synthetic_control_sp_75=synthetic_control_sp_75'</v>
      </c>
      <c r="EV22" s="1" t="str">
        <f t="shared" si="21"/>
        <v>tratado_75=tratado_75'</v>
      </c>
      <c r="EZ22" s="1" t="str">
        <f t="shared" si="1"/>
        <v>xlswrite('G:\Mi unidad\1. PROYECTOS TELLO 2022\SCM SPILL OVERS\outputs\pobreza\distancia_centro_salud\1%\simulacion_3\synthetic_control_outputs.xlsx',synthetic_control_75,75)</v>
      </c>
      <c r="FG22" s="1" t="str">
        <f t="shared" si="2"/>
        <v>xlswrite('G:\Mi unidad\1. PROYECTOS TELLO 2022\SCM SPILL OVERS\outputs\pobreza\informalidad\1%\simulacion_3\synthetic_control_outputs.xlsx',synthetic_control_75,75)</v>
      </c>
      <c r="FM22" s="1" t="str">
        <f t="shared" si="3"/>
        <v>xlswrite('G:\Mi unidad\1. PROYECTOS TELLO 2022\SCM SPILL OVERS\outputs\pobreza\densidad\1%\simulacion_3\synthetic_control_outputs.xlsx',synthetic_control_75,75)</v>
      </c>
      <c r="FT22" s="1" t="str">
        <f t="shared" si="4"/>
        <v>xlswrite('G:\Mi unidad\1. PROYECTOS TELLO 2022\SCM SPILL OVERS\outputs\pobreza\bajo_niv_educ\1%\simulacion_3\synthetic_control_outputs.xlsx',synthetic_control_75,75)</v>
      </c>
      <c r="FZ22" s="1" t="str">
        <f t="shared" si="5"/>
        <v>xlswrite('G:\Mi unidad\1. PROYECTOS TELLO 2022\SCM SPILL OVERS\outputs\pobreza\bajo_ingreso\1%\simulacion_3\synthetic_control_outputs.xlsx',synthetic_control_75,75)</v>
      </c>
      <c r="GF22" s="1" t="str">
        <f t="shared" si="6"/>
        <v>xlswrite('G:\Mi unidad\1. PROYECTOS TELLO 2022\SCM SPILL OVERS\outputs\pobreza\densidad_g\1%\simulacion_3\synthetic_control_outputs.xlsx',synthetic_control_75,75)</v>
      </c>
      <c r="GM22" s="1" t="str">
        <f t="shared" si="7"/>
        <v>xlswrite('G:\Mi unidad\1. PROYECTOS TELLO 2022\SCM SPILL OVERS\outputs\pobreza\alimentos\1%\simulacion_3\synthetic_control_outputs.xlsx',synthetic_control_75,75);</v>
      </c>
      <c r="GT22" s="1" t="str">
        <f t="shared" si="8"/>
        <v>xlswrite('G:\Mi unidad\1. PROYECTOS TELLO 2022\SCM SPILL OVERS\outputs\pobreza\jefe_hogar\1%\simulacion_3\synthetic_control_outputs.xlsx',synthetic_control_75,75);</v>
      </c>
      <c r="GZ22" s="1" t="str">
        <f t="shared" si="9"/>
        <v>xlswrite('G:\Mi unidad\1. PROYECTOS TELLO 2022\SCM SPILL OVERS\outputs\pobreza\mujeres\1%\simulacion_3\synthetic_control_outputs.xlsx',synthetic_control_75,75);</v>
      </c>
      <c r="HF22" s="1" t="str">
        <f t="shared" si="10"/>
        <v>xlswrite('G:\Mi unidad\1. PROYECTOS TELLO 2022\SCM SPILL OVERS\outputs\pobreza\criminalidad\1%\simulacion_3\synthetic_control_outputs.xlsx',synthetic_control_75,75);</v>
      </c>
      <c r="HM22">
        <v>10</v>
      </c>
      <c r="HN22" t="str">
        <f>"lb_vec_"&amp;HM22&amp;" = zeros(1,S);"</f>
        <v>lb_vec_10 = zeros(1,S);</v>
      </c>
      <c r="HT22">
        <v>16</v>
      </c>
      <c r="HU22" t="s">
        <v>35</v>
      </c>
      <c r="IA22">
        <v>17</v>
      </c>
      <c r="IB22" t="str">
        <f>"xlswrite('G:\Mi unidad\1. PROYECTOS TELLO 2022\SCM SPILL OVERS\outputs\pobreza\bajo_niv_educ\1%\simulacion_3\output_tests.xlsx',lb_vec_"&amp;IA22&amp;"','lb_vec_"&amp;IA22&amp;"');"</f>
        <v>xlswrite('G:\Mi unidad\1. PROYECTOS TELLO 2022\SCM SPILL OVERS\outputs\pobreza\bajo_niv_educ\1%\simulacion_3\output_tests.xlsx',lb_vec_17','lb_vec_17');</v>
      </c>
      <c r="IO22">
        <v>17</v>
      </c>
      <c r="IP22" t="str">
        <f>"xlswrite('G:\Mi unidad\1. PROYECTOS TELLO 2022\SCM SPILL OVERS\outputs\pobreza\bajo_ingreso\1%\simulacion_3\output_tests.xlsx',lb_vec_"&amp;IO22&amp;"','lb_vec_"&amp;IO22&amp;"');"</f>
        <v>xlswrite('G:\Mi unidad\1. PROYECTOS TELLO 2022\SCM SPILL OVERS\outputs\pobreza\bajo_ingreso\1%\simulacion_3\output_tests.xlsx',lb_vec_17','lb_vec_17');</v>
      </c>
      <c r="JA22">
        <v>17</v>
      </c>
      <c r="JB22" t="str">
        <f>"xlswrite('G:\Mi unidad\1. PROYECTOS TELLO 2022\SCM SPILL OVERS\outputs\pobreza\densidad\1%\simulacion_3\output_tests.xlsx',lb_vec_"&amp;JA22&amp;"','lb_vec_"&amp;JA22&amp;"');"</f>
        <v>xlswrite('G:\Mi unidad\1. PROYECTOS TELLO 2022\SCM SPILL OVERS\outputs\pobreza\densidad\1%\simulacion_3\output_tests.xlsx',lb_vec_17','lb_vec_17');</v>
      </c>
      <c r="JM22">
        <v>17</v>
      </c>
      <c r="JN22" t="str">
        <f>"xlswrite('G:\Mi unidad\1. PROYECTOS TELLO 2022\SCM SPILL OVERS\outputs\pobreza\densidad_g\1%\simulacion_3\output_tests.xlsx',lb_vec_"&amp;JM22&amp;"','lb_vec_"&amp;JM22&amp;"');"</f>
        <v>xlswrite('G:\Mi unidad\1. PROYECTOS TELLO 2022\SCM SPILL OVERS\outputs\pobreza\densidad_g\1%\simulacion_3\output_tests.xlsx',lb_vec_17','lb_vec_17');</v>
      </c>
      <c r="JY22">
        <v>17</v>
      </c>
      <c r="JZ22" t="str">
        <f>"xlswrite('G:\Mi unidad\1. PROYECTOS TELLO 2022\SCM SPILL OVERS\outputs\pobreza\distancia_centro_salud\1%\simulacion_3\output_tests.xlsx',lb_vec_"&amp;JY22&amp;"','lb_vec_"&amp;JY22&amp;"');"</f>
        <v>xlswrite('G:\Mi unidad\1. PROYECTOS TELLO 2022\SCM SPILL OVERS\outputs\pobreza\distancia_centro_salud\1%\simulacion_3\output_tests.xlsx',lb_vec_17','lb_vec_17');</v>
      </c>
      <c r="KL22">
        <v>17</v>
      </c>
      <c r="KM22" t="str">
        <f>"xlswrite('G:\Mi unidad\1. PROYECTOS TELLO 2022\SCM SPILL OVERS\outputs\pobreza\informalidad\1%\simulacion_3\output_tests.xlsx',lb_vec_"&amp;KL22&amp;"','lb_vec_"&amp;KL22&amp;"');"</f>
        <v>xlswrite('G:\Mi unidad\1. PROYECTOS TELLO 2022\SCM SPILL OVERS\outputs\pobreza\informalidad\1%\simulacion_3\output_tests.xlsx',lb_vec_17','lb_vec_17');</v>
      </c>
      <c r="KY22">
        <v>17</v>
      </c>
      <c r="KZ22" t="str">
        <f>"xlswrite('G:\Mi unidad\1. PROYECTOS TELLO 2022\SCM SPILL OVERS\outputs\pobreza\alimentos\1%\simulacion_3\output_tests.xlsx',lb_vec_"&amp;KY22&amp;"','lb_vec_"&amp;KY22&amp;"');"</f>
        <v>xlswrite('G:\Mi unidad\1. PROYECTOS TELLO 2022\SCM SPILL OVERS\outputs\pobreza\alimentos\1%\simulacion_3\output_tests.xlsx',lb_vec_17','lb_vec_17');</v>
      </c>
      <c r="LF22">
        <v>17</v>
      </c>
      <c r="LG22" t="str">
        <f>"xlswrite('G:\Mi unidad\1. PROYECTOS TELLO 2022\SCM SPILL OVERS\outputs\pobreza\jefe_hogar\1%\simulacion_3\output_tests.xlsx',lb_vec_"&amp;LF22&amp;"','lb_vec_"&amp;LF22&amp;"');"</f>
        <v>xlswrite('G:\Mi unidad\1. PROYECTOS TELLO 2022\SCM SPILL OVERS\outputs\pobreza\jefe_hogar\1%\simulacion_3\output_tests.xlsx',lb_vec_17','lb_vec_17');</v>
      </c>
      <c r="LM22">
        <v>17</v>
      </c>
      <c r="LN22" t="str">
        <f>"xlswrite('G:\Mi unidad\1. PROYECTOS TELLO 2022\SCM SPILL OVERS\outputs\pobreza\mujeres\1%\simulacion_3\output_tests.xlsx',lb_vec_"&amp;LM22&amp;"','lb_vec_"&amp;LM22&amp;"');"</f>
        <v>xlswrite('G:\Mi unidad\1. PROYECTOS TELLO 2022\SCM SPILL OVERS\outputs\pobreza\mujeres\1%\simulacion_3\output_tests.xlsx',lb_vec_17','lb_vec_17');</v>
      </c>
      <c r="LY22">
        <v>17</v>
      </c>
      <c r="LZ22" t="str">
        <f>"xlswrite('G:\Mi unidad\1. PROYECTOS TELLO 2022\SCM SPILL OVERS\outputs\pobreza\criminalidad\1%\simulacion_3\output_tests.xlsx',lb_vec_"&amp;LY22&amp;"','lb_vec_"&amp;LY22&amp;"');"</f>
        <v>xlswrite('G:\Mi unidad\1. PROYECTOS TELLO 2022\SCM SPILL OVERS\outputs\pobreza\criminalidad\1%\simulacion_3\output_tests.xlsx',lb_vec_17','lb_vec_17');</v>
      </c>
    </row>
    <row r="23" spans="1:338" x14ac:dyDescent="0.3">
      <c r="A23">
        <v>76</v>
      </c>
      <c r="B23" s="1" t="str">
        <f t="shared" si="11"/>
        <v>[data_76,provincias_76,~] = xlsread('BD_pobre_est_1_provincia_76.xlsx');</v>
      </c>
      <c r="E23" s="1" t="str">
        <f t="shared" si="12"/>
        <v>provincia_76 = unique(provincias_76(2:end,1));</v>
      </c>
      <c r="O23" s="1" t="str">
        <f t="shared" si="13"/>
        <v>pobreza_76 = reshape(data_76(:,2),T+S,N);</v>
      </c>
      <c r="T23" s="1" t="str">
        <f t="shared" si="14"/>
        <v xml:space="preserve">pobreza_76 = pobreza_76'; </v>
      </c>
      <c r="X23" s="1" t="str">
        <f t="shared" si="15"/>
        <v>tratado_76 = pobreza_76(1,:);</v>
      </c>
      <c r="AC23" s="1" t="str">
        <f t="shared" si="26"/>
        <v>pobreza_76(1,:) = [];</v>
      </c>
      <c r="AI23" s="1" t="str">
        <f t="shared" si="0"/>
        <v>pobreza_76 = [tratado_76;pobreza_76];</v>
      </c>
      <c r="AN23" s="1" t="str">
        <f t="shared" si="22"/>
        <v>Y_76 = pobreza_76; % outcome matrix</v>
      </c>
      <c r="AS23" s="1" t="str">
        <f t="shared" si="23"/>
        <v>Y_pre_76 = Y_76(:,1:T);</v>
      </c>
      <c r="AW23" s="1" t="str">
        <f t="shared" si="24"/>
        <v>Y_post_76 = Y_76(:,T+1:end);</v>
      </c>
      <c r="BA23" s="1" t="str">
        <f t="shared" si="25"/>
        <v>[a_hat_76,B_hat_76] = scm_batch(Y_pre_76);</v>
      </c>
      <c r="BF23" s="1" t="str">
        <f t="shared" si="16"/>
        <v>synthetic_control_76 = a_hat_76(1)+B_hat_76(1,:)*Y_76;</v>
      </c>
      <c r="BL23">
        <v>17</v>
      </c>
      <c r="BM23" s="1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143</v>
      </c>
      <c r="CV23">
        <v>17</v>
      </c>
      <c r="CW23" t="s">
        <v>143</v>
      </c>
      <c r="DA23">
        <v>17</v>
      </c>
      <c r="DB23" t="s">
        <v>143</v>
      </c>
      <c r="DF23">
        <v>17</v>
      </c>
      <c r="DG23" t="s">
        <v>143</v>
      </c>
      <c r="DK23" s="1" t="str">
        <f t="shared" si="17"/>
        <v>M_hat_76 = (eye(N)-B_hat_76)'*(eye(N)-B_hat_76);</v>
      </c>
      <c r="DQ23" s="1" t="str">
        <f t="shared" si="18"/>
        <v>synthetic_control_sp_76 = a_hat_76(1)+B_hat_76(1,:)*Y_76;</v>
      </c>
      <c r="DW23" s="1" t="s">
        <v>60</v>
      </c>
      <c r="EA23">
        <v>10</v>
      </c>
      <c r="EB23" s="1" t="str">
        <f>"alpha1_hat_vec_"&amp;EA23&amp;"(s) = alpha_hat_"&amp;EA23&amp;"(1);"</f>
        <v>alpha1_hat_vec_10(s) = alpha_hat_10(1);</v>
      </c>
      <c r="EL23" s="1" t="str">
        <f t="shared" si="19"/>
        <v>synthetic_control_76=synthetic_control_76'</v>
      </c>
      <c r="EQ23" s="1" t="str">
        <f t="shared" si="20"/>
        <v>synthetic_control_sp_76=synthetic_control_sp_76'</v>
      </c>
      <c r="EV23" s="1" t="str">
        <f t="shared" si="21"/>
        <v>tratado_76=tratado_76'</v>
      </c>
      <c r="EZ23" s="1" t="str">
        <f t="shared" si="1"/>
        <v>xlswrite('G:\Mi unidad\1. PROYECTOS TELLO 2022\SCM SPILL OVERS\outputs\pobreza\distancia_centro_salud\1%\simulacion_3\synthetic_control_outputs.xlsx',synthetic_control_76,76)</v>
      </c>
      <c r="FG23" s="1" t="str">
        <f t="shared" si="2"/>
        <v>xlswrite('G:\Mi unidad\1. PROYECTOS TELLO 2022\SCM SPILL OVERS\outputs\pobreza\informalidad\1%\simulacion_3\synthetic_control_outputs.xlsx',synthetic_control_76,76)</v>
      </c>
      <c r="FM23" s="1" t="str">
        <f t="shared" si="3"/>
        <v>xlswrite('G:\Mi unidad\1. PROYECTOS TELLO 2022\SCM SPILL OVERS\outputs\pobreza\densidad\1%\simulacion_3\synthetic_control_outputs.xlsx',synthetic_control_76,76)</v>
      </c>
      <c r="FT23" s="1" t="str">
        <f t="shared" si="4"/>
        <v>xlswrite('G:\Mi unidad\1. PROYECTOS TELLO 2022\SCM SPILL OVERS\outputs\pobreza\bajo_niv_educ\1%\simulacion_3\synthetic_control_outputs.xlsx',synthetic_control_76,76)</v>
      </c>
      <c r="FZ23" s="1" t="str">
        <f t="shared" si="5"/>
        <v>xlswrite('G:\Mi unidad\1. PROYECTOS TELLO 2022\SCM SPILL OVERS\outputs\pobreza\bajo_ingreso\1%\simulacion_3\synthetic_control_outputs.xlsx',synthetic_control_76,76)</v>
      </c>
      <c r="GF23" s="1" t="str">
        <f t="shared" si="6"/>
        <v>xlswrite('G:\Mi unidad\1. PROYECTOS TELLO 2022\SCM SPILL OVERS\outputs\pobreza\densidad_g\1%\simulacion_3\synthetic_control_outputs.xlsx',synthetic_control_76,76)</v>
      </c>
      <c r="GM23" s="1" t="str">
        <f t="shared" si="7"/>
        <v>xlswrite('G:\Mi unidad\1. PROYECTOS TELLO 2022\SCM SPILL OVERS\outputs\pobreza\alimentos\1%\simulacion_3\synthetic_control_outputs.xlsx',synthetic_control_76,76);</v>
      </c>
      <c r="GT23" s="1" t="str">
        <f t="shared" si="8"/>
        <v>xlswrite('G:\Mi unidad\1. PROYECTOS TELLO 2022\SCM SPILL OVERS\outputs\pobreza\jefe_hogar\1%\simulacion_3\synthetic_control_outputs.xlsx',synthetic_control_76,76);</v>
      </c>
      <c r="GZ23" s="1" t="str">
        <f t="shared" si="9"/>
        <v>xlswrite('G:\Mi unidad\1. PROYECTOS TELLO 2022\SCM SPILL OVERS\outputs\pobreza\mujeres\1%\simulacion_3\synthetic_control_outputs.xlsx',synthetic_control_76,76);</v>
      </c>
      <c r="HF23" s="1" t="str">
        <f t="shared" si="10"/>
        <v>xlswrite('G:\Mi unidad\1. PROYECTOS TELLO 2022\SCM SPILL OVERS\outputs\pobreza\criminalidad\1%\simulacion_3\synthetic_control_outputs.xlsx',synthetic_control_76,76);</v>
      </c>
      <c r="HM23">
        <v>10</v>
      </c>
      <c r="HN23" t="str">
        <f>"ub_vec_"&amp;HM23&amp;" = zeros(1,S);"</f>
        <v>ub_vec_10 = zeros(1,S);</v>
      </c>
      <c r="HT23">
        <v>16</v>
      </c>
      <c r="HU23" t="s">
        <v>36</v>
      </c>
      <c r="IA23">
        <v>17</v>
      </c>
      <c r="IB23" t="str">
        <f>"xlswrite('G:\Mi unidad\1. PROYECTOS TELLO 2022\SCM SPILL OVERS\outputs\pobreza\bajo_niv_educ\1%\simulacion_3\output_tests.xlsx',ub_vec_"&amp;IA23&amp;"','ub_vec_"&amp;IA23&amp;"');"</f>
        <v>xlswrite('G:\Mi unidad\1. PROYECTOS TELLO 2022\SCM SPILL OVERS\outputs\pobreza\bajo_niv_educ\1%\simulacion_3\output_tests.xlsx',ub_vec_17','ub_vec_17');</v>
      </c>
      <c r="IO23">
        <v>17</v>
      </c>
      <c r="IP23" t="str">
        <f>"xlswrite('G:\Mi unidad\1. PROYECTOS TELLO 2022\SCM SPILL OVERS\outputs\pobreza\bajo_ingreso\1%\simulacion_3\output_tests.xlsx',ub_vec_"&amp;IO23&amp;"','ub_vec_"&amp;IO23&amp;"');"</f>
        <v>xlswrite('G:\Mi unidad\1. PROYECTOS TELLO 2022\SCM SPILL OVERS\outputs\pobreza\bajo_ingreso\1%\simulacion_3\output_tests.xlsx',ub_vec_17','ub_vec_17');</v>
      </c>
      <c r="JA23">
        <v>17</v>
      </c>
      <c r="JB23" t="str">
        <f>"xlswrite('G:\Mi unidad\1. PROYECTOS TELLO 2022\SCM SPILL OVERS\outputs\pobreza\densidad\1%\simulacion_3\output_tests.xlsx',ub_vec_"&amp;JA23&amp;"','ub_vec_"&amp;JA23&amp;"');"</f>
        <v>xlswrite('G:\Mi unidad\1. PROYECTOS TELLO 2022\SCM SPILL OVERS\outputs\pobreza\densidad\1%\simulacion_3\output_tests.xlsx',ub_vec_17','ub_vec_17');</v>
      </c>
      <c r="JM23">
        <v>17</v>
      </c>
      <c r="JN23" t="str">
        <f>"xlswrite('G:\Mi unidad\1. PROYECTOS TELLO 2022\SCM SPILL OVERS\outputs\pobreza\densidad_g\1%\simulacion_3\output_tests.xlsx',ub_vec_"&amp;JM23&amp;"','ub_vec_"&amp;JM23&amp;"');"</f>
        <v>xlswrite('G:\Mi unidad\1. PROYECTOS TELLO 2022\SCM SPILL OVERS\outputs\pobreza\densidad_g\1%\simulacion_3\output_tests.xlsx',ub_vec_17','ub_vec_17');</v>
      </c>
      <c r="JY23">
        <v>17</v>
      </c>
      <c r="JZ23" t="str">
        <f>"xlswrite('G:\Mi unidad\1. PROYECTOS TELLO 2022\SCM SPILL OVERS\outputs\pobreza\distancia_centro_salud\1%\simulacion_3\output_tests.xlsx',ub_vec_"&amp;JY23&amp;"','ub_vec_"&amp;JY23&amp;"');"</f>
        <v>xlswrite('G:\Mi unidad\1. PROYECTOS TELLO 2022\SCM SPILL OVERS\outputs\pobreza\distancia_centro_salud\1%\simulacion_3\output_tests.xlsx',ub_vec_17','ub_vec_17');</v>
      </c>
      <c r="KL23">
        <v>17</v>
      </c>
      <c r="KM23" t="str">
        <f>"xlswrite('G:\Mi unidad\1. PROYECTOS TELLO 2022\SCM SPILL OVERS\outputs\pobreza\informalidad\1%\simulacion_3\output_tests.xlsx',ub_vec_"&amp;KL23&amp;"','ub_vec_"&amp;KL23&amp;"');"</f>
        <v>xlswrite('G:\Mi unidad\1. PROYECTOS TELLO 2022\SCM SPILL OVERS\outputs\pobreza\informalidad\1%\simulacion_3\output_tests.xlsx',ub_vec_17','ub_vec_17');</v>
      </c>
      <c r="KY23">
        <v>17</v>
      </c>
      <c r="KZ23" t="str">
        <f>"xlswrite('G:\Mi unidad\1. PROYECTOS TELLO 2022\SCM SPILL OVERS\outputs\pobreza\alimentos\1%\simulacion_3\output_tests.xlsx',ub_vec_"&amp;KY23&amp;"','ub_vec_"&amp;KY23&amp;"');"</f>
        <v>xlswrite('G:\Mi unidad\1. PROYECTOS TELLO 2022\SCM SPILL OVERS\outputs\pobreza\alimentos\1%\simulacion_3\output_tests.xlsx',ub_vec_17','ub_vec_17');</v>
      </c>
      <c r="LF23">
        <v>17</v>
      </c>
      <c r="LG23" t="str">
        <f>"xlswrite('G:\Mi unidad\1. PROYECTOS TELLO 2022\SCM SPILL OVERS\outputs\pobreza\jefe_hogar\1%\simulacion_3\output_tests.xlsx',ub_vec_"&amp;LF23&amp;"','ub_vec_"&amp;LF23&amp;"');"</f>
        <v>xlswrite('G:\Mi unidad\1. PROYECTOS TELLO 2022\SCM SPILL OVERS\outputs\pobreza\jefe_hogar\1%\simulacion_3\output_tests.xlsx',ub_vec_17','ub_vec_17');</v>
      </c>
      <c r="LM23">
        <v>17</v>
      </c>
      <c r="LN23" t="str">
        <f>"xlswrite('G:\Mi unidad\1. PROYECTOS TELLO 2022\SCM SPILL OVERS\outputs\pobreza\mujeres\1%\simulacion_3\output_tests.xlsx',ub_vec_"&amp;LM23&amp;"','ub_vec_"&amp;LM23&amp;"');"</f>
        <v>xlswrite('G:\Mi unidad\1. PROYECTOS TELLO 2022\SCM SPILL OVERS\outputs\pobreza\mujeres\1%\simulacion_3\output_tests.xlsx',ub_vec_17','ub_vec_17');</v>
      </c>
      <c r="LY23">
        <v>17</v>
      </c>
      <c r="LZ23" t="str">
        <f>"xlswrite('G:\Mi unidad\1. PROYECTOS TELLO 2022\SCM SPILL OVERS\outputs\pobreza\criminalidad\1%\simulacion_3\output_tests.xlsx',ub_vec_"&amp;LY23&amp;"','ub_vec_"&amp;LY23&amp;"');"</f>
        <v>xlswrite('G:\Mi unidad\1. PROYECTOS TELLO 2022\SCM SPILL OVERS\outputs\pobreza\criminalidad\1%\simulacion_3\output_tests.xlsx',ub_vec_17','ub_vec_17');</v>
      </c>
    </row>
    <row r="24" spans="1:338" x14ac:dyDescent="0.3">
      <c r="A24">
        <v>77</v>
      </c>
      <c r="B24" s="1" t="str">
        <f t="shared" si="11"/>
        <v>[data_77,provincias_77,~] = xlsread('BD_pobre_est_1_provincia_77.xlsx');</v>
      </c>
      <c r="E24" s="1" t="str">
        <f t="shared" si="12"/>
        <v>provincia_77 = unique(provincias_77(2:end,1));</v>
      </c>
      <c r="O24" s="1" t="str">
        <f t="shared" si="13"/>
        <v>pobreza_77 = reshape(data_77(:,2),T+S,N);</v>
      </c>
      <c r="T24" s="1" t="str">
        <f t="shared" si="14"/>
        <v xml:space="preserve">pobreza_77 = pobreza_77'; </v>
      </c>
      <c r="X24" s="1" t="str">
        <f t="shared" si="15"/>
        <v>tratado_77 = pobreza_77(1,:);</v>
      </c>
      <c r="AC24" s="1" t="str">
        <f t="shared" si="26"/>
        <v>pobreza_77(1,:) = [];</v>
      </c>
      <c r="AI24" s="1" t="str">
        <f t="shared" si="0"/>
        <v>pobreza_77 = [tratado_77;pobreza_77];</v>
      </c>
      <c r="AN24" s="1" t="str">
        <f t="shared" si="22"/>
        <v>Y_77 = pobreza_77; % outcome matrix</v>
      </c>
      <c r="AS24" s="1" t="str">
        <f t="shared" si="23"/>
        <v>Y_pre_77 = Y_77(:,1:T);</v>
      </c>
      <c r="AW24" s="1" t="str">
        <f t="shared" si="24"/>
        <v>Y_post_77 = Y_77(:,T+1:end);</v>
      </c>
      <c r="BA24" s="1" t="str">
        <f t="shared" si="25"/>
        <v>[a_hat_77,B_hat_77] = scm_batch(Y_pre_77);</v>
      </c>
      <c r="BF24" s="1" t="str">
        <f t="shared" si="16"/>
        <v>synthetic_control_77 = a_hat_77(1)+B_hat_77(1,:)*Y_77;</v>
      </c>
      <c r="BL24">
        <v>17</v>
      </c>
      <c r="BM24" s="1" t="str">
        <f>"A_"&amp;BL22&amp;"(:,ind_"&amp;BL22&amp;" == 0) = [];"</f>
        <v>A_17(:,ind_17 == 0) = [];</v>
      </c>
      <c r="BR24">
        <v>17</v>
      </c>
      <c r="BS24" s="1" t="str">
        <f>"ind_"&amp;BR22&amp;" = xlsread('spillover_bajo_niv_educ_"&amp;BR22&amp;".xlsx')"</f>
        <v>ind_17 = xlsread('spillover_bajo_niv_educ_17.xlsx')</v>
      </c>
      <c r="BX24">
        <v>17</v>
      </c>
      <c r="BY24" s="1" t="str">
        <f>"ind_"&amp;BX22&amp;" = xlsread('spillover_bajoingreso_"&amp;BX22&amp;".xlsx')"</f>
        <v>ind_17 = xlsread('spillover_bajoingreso_17.xlsx')</v>
      </c>
      <c r="CD24">
        <v>17</v>
      </c>
      <c r="CE24" s="1" t="str">
        <f>"ind_"&amp;CD22&amp;" = xlsread('spillover_densidad_"&amp;CD22&amp;".xlsx')"</f>
        <v>ind_17 = xlsread('spillover_densidad_17.xlsx')</v>
      </c>
      <c r="CJ24">
        <v>17</v>
      </c>
      <c r="CK24" s="1" t="str">
        <f>"ind_"&amp;CJ22&amp;" = xlsread('spillover_tiempo_cs_"&amp;CJ22&amp;".xlsx')"</f>
        <v>ind_17 = xlsread('spillover_tiempo_cs_17.xlsx')</v>
      </c>
      <c r="CQ24">
        <v>17</v>
      </c>
      <c r="CR24" t="s">
        <v>144</v>
      </c>
      <c r="CV24">
        <v>17</v>
      </c>
      <c r="CW24" t="s">
        <v>145</v>
      </c>
      <c r="DA24">
        <v>17</v>
      </c>
      <c r="DB24" t="s">
        <v>146</v>
      </c>
      <c r="DF24">
        <v>17</v>
      </c>
      <c r="DG24" t="s">
        <v>147</v>
      </c>
      <c r="DK24" s="1" t="str">
        <f t="shared" si="17"/>
        <v>M_hat_77 = (eye(N)-B_hat_77)'*(eye(N)-B_hat_77);</v>
      </c>
      <c r="DQ24" s="1" t="str">
        <f t="shared" si="18"/>
        <v>synthetic_control_sp_77 = a_hat_77(1)+B_hat_77(1,:)*Y_77;</v>
      </c>
      <c r="DW24" s="1" t="s">
        <v>61</v>
      </c>
      <c r="EA24">
        <v>10</v>
      </c>
      <c r="EB24" s="1" t="str">
        <f>"synthetic_control_sp_"&amp;EA24&amp;"(T+s) = Y_"&amp;EA24&amp;"(1,T+s)-alpha1_hat_vec_"&amp;EA24&amp;"(s);"</f>
        <v>synthetic_control_sp_10(T+s) = Y_10(1,T+s)-alpha1_hat_vec_10(s);</v>
      </c>
      <c r="EL24" s="1" t="str">
        <f t="shared" si="19"/>
        <v>synthetic_control_77=synthetic_control_77'</v>
      </c>
      <c r="EQ24" s="1" t="str">
        <f t="shared" si="20"/>
        <v>synthetic_control_sp_77=synthetic_control_sp_77'</v>
      </c>
      <c r="EV24" s="1" t="str">
        <f t="shared" si="21"/>
        <v>tratado_77=tratado_77'</v>
      </c>
      <c r="EZ24" s="1" t="str">
        <f t="shared" si="1"/>
        <v>xlswrite('G:\Mi unidad\1. PROYECTOS TELLO 2022\SCM SPILL OVERS\outputs\pobreza\distancia_centro_salud\1%\simulacion_3\synthetic_control_outputs.xlsx',synthetic_control_77,77)</v>
      </c>
      <c r="FG24" s="1" t="str">
        <f t="shared" si="2"/>
        <v>xlswrite('G:\Mi unidad\1. PROYECTOS TELLO 2022\SCM SPILL OVERS\outputs\pobreza\informalidad\1%\simulacion_3\synthetic_control_outputs.xlsx',synthetic_control_77,77)</v>
      </c>
      <c r="FM24" s="1" t="str">
        <f t="shared" si="3"/>
        <v>xlswrite('G:\Mi unidad\1. PROYECTOS TELLO 2022\SCM SPILL OVERS\outputs\pobreza\densidad\1%\simulacion_3\synthetic_control_outputs.xlsx',synthetic_control_77,77)</v>
      </c>
      <c r="FT24" s="1" t="str">
        <f t="shared" si="4"/>
        <v>xlswrite('G:\Mi unidad\1. PROYECTOS TELLO 2022\SCM SPILL OVERS\outputs\pobreza\bajo_niv_educ\1%\simulacion_3\synthetic_control_outputs.xlsx',synthetic_control_77,77)</v>
      </c>
      <c r="FZ24" s="1" t="str">
        <f t="shared" si="5"/>
        <v>xlswrite('G:\Mi unidad\1. PROYECTOS TELLO 2022\SCM SPILL OVERS\outputs\pobreza\bajo_ingreso\1%\simulacion_3\synthetic_control_outputs.xlsx',synthetic_control_77,77)</v>
      </c>
      <c r="GF24" s="1" t="str">
        <f t="shared" si="6"/>
        <v>xlswrite('G:\Mi unidad\1. PROYECTOS TELLO 2022\SCM SPILL OVERS\outputs\pobreza\densidad_g\1%\simulacion_3\synthetic_control_outputs.xlsx',synthetic_control_77,77)</v>
      </c>
      <c r="GM24" s="1" t="str">
        <f t="shared" si="7"/>
        <v>xlswrite('G:\Mi unidad\1. PROYECTOS TELLO 2022\SCM SPILL OVERS\outputs\pobreza\alimentos\1%\simulacion_3\synthetic_control_outputs.xlsx',synthetic_control_77,77);</v>
      </c>
      <c r="GT24" s="1" t="str">
        <f t="shared" si="8"/>
        <v>xlswrite('G:\Mi unidad\1. PROYECTOS TELLO 2022\SCM SPILL OVERS\outputs\pobreza\jefe_hogar\1%\simulacion_3\synthetic_control_outputs.xlsx',synthetic_control_77,77);</v>
      </c>
      <c r="GZ24" s="1" t="str">
        <f t="shared" si="9"/>
        <v>xlswrite('G:\Mi unidad\1. PROYECTOS TELLO 2022\SCM SPILL OVERS\outputs\pobreza\mujeres\1%\simulacion_3\synthetic_control_outputs.xlsx',synthetic_control_77,77);</v>
      </c>
      <c r="HF24" s="1" t="str">
        <f t="shared" si="10"/>
        <v>xlswrite('G:\Mi unidad\1. PROYECTOS TELLO 2022\SCM SPILL OVERS\outputs\pobreza\criminalidad\1%\simulacion_3\synthetic_control_outputs.xlsx',synthetic_control_77,77);</v>
      </c>
      <c r="HM24">
        <v>10</v>
      </c>
      <c r="HN24" t="s">
        <v>35</v>
      </c>
      <c r="HT24">
        <v>16</v>
      </c>
      <c r="HU24" t="s">
        <v>37</v>
      </c>
      <c r="IA24">
        <v>17</v>
      </c>
      <c r="IB24" t="str">
        <f>"xlswrite('G:\Mi unidad\1. PROYECTOS TELLO 2022\SCM SPILL OVERS\outputs\pobreza\bajo_niv_educ\1%\simulacion_3\output_tests.xlsx',p_value_vec_"&amp;IA24&amp;"','p_value_vec_"&amp;IA24&amp;"');"</f>
        <v>xlswrite('G:\Mi unidad\1. PROYECTOS TELLO 2022\SCM SPILL OVERS\outputs\pobreza\bajo_niv_educ\1%\simulacion_3\output_tests.xlsx',p_value_vec_17','p_value_vec_17');</v>
      </c>
      <c r="IO24">
        <v>17</v>
      </c>
      <c r="IP24" t="str">
        <f>"xlswrite('G:\Mi unidad\1. PROYECTOS TELLO 2022\SCM SPILL OVERS\outputs\pobreza\bajo_ingreso\1%\simulacion_3\output_tests.xlsx',p_value_vec_"&amp;IO24&amp;"','p_value_vec_"&amp;IO24&amp;"');"</f>
        <v>xlswrite('G:\Mi unidad\1. PROYECTOS TELLO 2022\SCM SPILL OVERS\outputs\pobreza\bajo_ingreso\1%\simulacion_3\output_tests.xlsx',p_value_vec_17','p_value_vec_17');</v>
      </c>
      <c r="JA24">
        <v>17</v>
      </c>
      <c r="JB24" t="str">
        <f>"xlswrite('G:\Mi unidad\1. PROYECTOS TELLO 2022\SCM SPILL OVERS\outputs\pobreza\densidad\1%\simulacion_3\output_tests.xlsx',p_value_vec_"&amp;JA24&amp;"','p_value_vec_"&amp;JA24&amp;"');"</f>
        <v>xlswrite('G:\Mi unidad\1. PROYECTOS TELLO 2022\SCM SPILL OVERS\outputs\pobreza\densidad\1%\simulacion_3\output_tests.xlsx',p_value_vec_17','p_value_vec_17');</v>
      </c>
      <c r="JM24">
        <v>17</v>
      </c>
      <c r="JN24" t="str">
        <f>"xlswrite('G:\Mi unidad\1. PROYECTOS TELLO 2022\SCM SPILL OVERS\outputs\pobreza\densidad_g\1%\simulacion_3\output_tests.xlsx',p_value_vec_"&amp;JM24&amp;"','p_value_vec_"&amp;JM24&amp;"');"</f>
        <v>xlswrite('G:\Mi unidad\1. PROYECTOS TELLO 2022\SCM SPILL OVERS\outputs\pobreza\densidad_g\1%\simulacion_3\output_tests.xlsx',p_value_vec_17','p_value_vec_17');</v>
      </c>
      <c r="JY24">
        <v>17</v>
      </c>
      <c r="JZ24" t="str">
        <f>"xlswrite('G:\Mi unidad\1. PROYECTOS TELLO 2022\SCM SPILL OVERS\outputs\pobreza\distancia_centro_salud\1%\simulacion_3\output_tests.xlsx',p_value_vec_"&amp;JY24&amp;"','p_value_vec_"&amp;JY24&amp;"');"</f>
        <v>xlswrite('G:\Mi unidad\1. PROYECTOS TELLO 2022\SCM SPILL OVERS\outputs\pobreza\distancia_centro_salud\1%\simulacion_3\output_tests.xlsx',p_value_vec_17','p_value_vec_17');</v>
      </c>
      <c r="KL24">
        <v>17</v>
      </c>
      <c r="KM24" t="str">
        <f>"xlswrite('G:\Mi unidad\1. PROYECTOS TELLO 2022\SCM SPILL OVERS\outputs\pobreza\informalidad\1%\simulacion_3\output_tests.xlsx',p_value_vec_"&amp;KL24&amp;"','p_value_vec_"&amp;KL24&amp;"');"</f>
        <v>xlswrite('G:\Mi unidad\1. PROYECTOS TELLO 2022\SCM SPILL OVERS\outputs\pobreza\informalidad\1%\simulacion_3\output_tests.xlsx',p_value_vec_17','p_value_vec_17');</v>
      </c>
      <c r="KY24">
        <v>17</v>
      </c>
      <c r="KZ24" t="str">
        <f>"xlswrite('G:\Mi unidad\1. PROYECTOS TELLO 2022\SCM SPILL OVERS\outputs\pobreza\alimentos\1%\simulacion_3\output_tests.xlsx',p_value_vec_"&amp;KY24&amp;"','p_value_vec_"&amp;KY24&amp;"');"</f>
        <v>xlswrite('G:\Mi unidad\1. PROYECTOS TELLO 2022\SCM SPILL OVERS\outputs\pobreza\alimentos\1%\simulacion_3\output_tests.xlsx',p_value_vec_17','p_value_vec_17');</v>
      </c>
      <c r="LF24">
        <v>17</v>
      </c>
      <c r="LG24" t="str">
        <f>"xlswrite('G:\Mi unidad\1. PROYECTOS TELLO 2022\SCM SPILL OVERS\outputs\pobreza\jefe_hogar\1%\simulacion_3\output_tests.xlsx',p_value_vec_"&amp;LF24&amp;"','p_value_vec_"&amp;LF24&amp;"');"</f>
        <v>xlswrite('G:\Mi unidad\1. PROYECTOS TELLO 2022\SCM SPILL OVERS\outputs\pobreza\jefe_hogar\1%\simulacion_3\output_tests.xlsx',p_value_vec_17','p_value_vec_17');</v>
      </c>
      <c r="LM24">
        <v>17</v>
      </c>
      <c r="LN24" t="str">
        <f>"xlswrite('G:\Mi unidad\1. PROYECTOS TELLO 2022\SCM SPILL OVERS\outputs\pobreza\mujeres\1%\simulacion_3\output_tests.xlsx',p_value_vec_"&amp;LM24&amp;"','p_value_vec_"&amp;LM24&amp;"');"</f>
        <v>xlswrite('G:\Mi unidad\1. PROYECTOS TELLO 2022\SCM SPILL OVERS\outputs\pobreza\mujeres\1%\simulacion_3\output_tests.xlsx',p_value_vec_17','p_value_vec_17');</v>
      </c>
      <c r="LY24">
        <v>17</v>
      </c>
      <c r="LZ24" t="str">
        <f>"xlswrite('G:\Mi unidad\1. PROYECTOS TELLO 2022\SCM SPILL OVERS\outputs\pobreza\criminalidad\1%\simulacion_3\output_tests.xlsx',p_value_vec_"&amp;LY24&amp;"','p_value_vec_"&amp;LY24&amp;"');"</f>
        <v>xlswrite('G:\Mi unidad\1. PROYECTOS TELLO 2022\SCM SPILL OVERS\outputs\pobreza\criminalidad\1%\simulacion_3\output_tests.xlsx',p_value_vec_17','p_value_vec_17');</v>
      </c>
    </row>
    <row r="25" spans="1:338" x14ac:dyDescent="0.3">
      <c r="A25">
        <v>78</v>
      </c>
      <c r="B25" s="1" t="str">
        <f t="shared" si="11"/>
        <v>[data_78,provincias_78,~] = xlsread('BD_pobre_est_1_provincia_78.xlsx');</v>
      </c>
      <c r="E25" s="1" t="str">
        <f t="shared" si="12"/>
        <v>provincia_78 = unique(provincias_78(2:end,1));</v>
      </c>
      <c r="O25" s="1" t="str">
        <f t="shared" si="13"/>
        <v>pobreza_78 = reshape(data_78(:,2),T+S,N);</v>
      </c>
      <c r="T25" s="1" t="str">
        <f t="shared" si="14"/>
        <v xml:space="preserve">pobreza_78 = pobreza_78'; </v>
      </c>
      <c r="X25" s="1" t="str">
        <f t="shared" si="15"/>
        <v>tratado_78 = pobreza_78(1,:);</v>
      </c>
      <c r="AC25" s="1" t="str">
        <f t="shared" si="26"/>
        <v>pobreza_78(1,:) = [];</v>
      </c>
      <c r="AI25" s="1" t="str">
        <f t="shared" si="0"/>
        <v>pobreza_78 = [tratado_78;pobreza_78];</v>
      </c>
      <c r="AN25" s="1" t="str">
        <f t="shared" si="22"/>
        <v>Y_78 = pobreza_78; % outcome matrix</v>
      </c>
      <c r="AS25" s="1" t="str">
        <f t="shared" si="23"/>
        <v>Y_pre_78 = Y_78(:,1:T);</v>
      </c>
      <c r="AW25" s="1" t="str">
        <f t="shared" si="24"/>
        <v>Y_post_78 = Y_78(:,T+1:end);</v>
      </c>
      <c r="BA25" s="1" t="str">
        <f t="shared" si="25"/>
        <v>[a_hat_78,B_hat_78] = scm_batch(Y_pre_78);</v>
      </c>
      <c r="BF25" s="1" t="str">
        <f t="shared" si="16"/>
        <v>synthetic_control_78 = a_hat_78(1)+B_hat_78(1,:)*Y_78;</v>
      </c>
      <c r="BL25">
        <v>17</v>
      </c>
      <c r="BR25">
        <v>17</v>
      </c>
      <c r="BS25" s="1" t="str">
        <f>"A_"&amp;BR22&amp;" = eye(N);"</f>
        <v>A_17 = eye(N);</v>
      </c>
      <c r="BX25">
        <v>17</v>
      </c>
      <c r="BY25" s="1" t="str">
        <f>"A_"&amp;BX22&amp;" = eye(N);"</f>
        <v>A_17 = eye(N);</v>
      </c>
      <c r="CD25">
        <v>17</v>
      </c>
      <c r="CE25" s="1" t="str">
        <f>"A_"&amp;CD22&amp;" = eye(N);"</f>
        <v>A_17 = eye(N);</v>
      </c>
      <c r="CJ25">
        <v>17</v>
      </c>
      <c r="CK25" s="1" t="str">
        <f>"A_"&amp;CJ22&amp;" = eye(N);"</f>
        <v>A_17 = eye(N);</v>
      </c>
      <c r="CQ25">
        <v>17</v>
      </c>
      <c r="CR25" t="s">
        <v>148</v>
      </c>
      <c r="CV25">
        <v>17</v>
      </c>
      <c r="CW25" t="s">
        <v>148</v>
      </c>
      <c r="DA25">
        <v>17</v>
      </c>
      <c r="DB25" t="s">
        <v>148</v>
      </c>
      <c r="DF25">
        <v>17</v>
      </c>
      <c r="DG25" t="s">
        <v>148</v>
      </c>
      <c r="DK25" s="1" t="str">
        <f t="shared" si="17"/>
        <v>M_hat_78 = (eye(N)-B_hat_78)'*(eye(N)-B_hat_78);</v>
      </c>
      <c r="DQ25" s="1" t="str">
        <f t="shared" si="18"/>
        <v>synthetic_control_sp_78 = a_hat_78(1)+B_hat_78(1,:)*Y_78;</v>
      </c>
      <c r="DW25" s="1" t="s">
        <v>62</v>
      </c>
      <c r="EA25">
        <v>10</v>
      </c>
      <c r="EB25" s="3" t="s">
        <v>18</v>
      </c>
      <c r="EL25" s="1" t="str">
        <f t="shared" si="19"/>
        <v>synthetic_control_78=synthetic_control_78'</v>
      </c>
      <c r="EQ25" s="1" t="str">
        <f t="shared" si="20"/>
        <v>synthetic_control_sp_78=synthetic_control_sp_78'</v>
      </c>
      <c r="EV25" s="1" t="str">
        <f t="shared" si="21"/>
        <v>tratado_78=tratado_78'</v>
      </c>
      <c r="EZ25" s="1" t="str">
        <f t="shared" si="1"/>
        <v>xlswrite('G:\Mi unidad\1. PROYECTOS TELLO 2022\SCM SPILL OVERS\outputs\pobreza\distancia_centro_salud\1%\simulacion_3\synthetic_control_outputs.xlsx',synthetic_control_78,78)</v>
      </c>
      <c r="FG25" s="1" t="str">
        <f t="shared" si="2"/>
        <v>xlswrite('G:\Mi unidad\1. PROYECTOS TELLO 2022\SCM SPILL OVERS\outputs\pobreza\informalidad\1%\simulacion_3\synthetic_control_outputs.xlsx',synthetic_control_78,78)</v>
      </c>
      <c r="FM25" s="1" t="str">
        <f t="shared" si="3"/>
        <v>xlswrite('G:\Mi unidad\1. PROYECTOS TELLO 2022\SCM SPILL OVERS\outputs\pobreza\densidad\1%\simulacion_3\synthetic_control_outputs.xlsx',synthetic_control_78,78)</v>
      </c>
      <c r="FT25" s="1" t="str">
        <f t="shared" si="4"/>
        <v>xlswrite('G:\Mi unidad\1. PROYECTOS TELLO 2022\SCM SPILL OVERS\outputs\pobreza\bajo_niv_educ\1%\simulacion_3\synthetic_control_outputs.xlsx',synthetic_control_78,78)</v>
      </c>
      <c r="FZ25" s="1" t="str">
        <f t="shared" si="5"/>
        <v>xlswrite('G:\Mi unidad\1. PROYECTOS TELLO 2022\SCM SPILL OVERS\outputs\pobreza\bajo_ingreso\1%\simulacion_3\synthetic_control_outputs.xlsx',synthetic_control_78,78)</v>
      </c>
      <c r="GF25" s="1" t="str">
        <f t="shared" si="6"/>
        <v>xlswrite('G:\Mi unidad\1. PROYECTOS TELLO 2022\SCM SPILL OVERS\outputs\pobreza\densidad_g\1%\simulacion_3\synthetic_control_outputs.xlsx',synthetic_control_78,78)</v>
      </c>
      <c r="GM25" s="1" t="str">
        <f t="shared" si="7"/>
        <v>xlswrite('G:\Mi unidad\1. PROYECTOS TELLO 2022\SCM SPILL OVERS\outputs\pobreza\alimentos\1%\simulacion_3\synthetic_control_outputs.xlsx',synthetic_control_78,78);</v>
      </c>
      <c r="GT25" s="1" t="str">
        <f t="shared" si="8"/>
        <v>xlswrite('G:\Mi unidad\1. PROYECTOS TELLO 2022\SCM SPILL OVERS\outputs\pobreza\jefe_hogar\1%\simulacion_3\synthetic_control_outputs.xlsx',synthetic_control_78,78);</v>
      </c>
      <c r="GZ25" s="1" t="str">
        <f t="shared" si="9"/>
        <v>xlswrite('G:\Mi unidad\1. PROYECTOS TELLO 2022\SCM SPILL OVERS\outputs\pobreza\mujeres\1%\simulacion_3\synthetic_control_outputs.xlsx',synthetic_control_78,78);</v>
      </c>
      <c r="HF25" s="1" t="str">
        <f t="shared" si="10"/>
        <v>xlswrite('G:\Mi unidad\1. PROYECTOS TELLO 2022\SCM SPILL OVERS\outputs\pobreza\criminalidad\1%\simulacion_3\synthetic_control_outputs.xlsx',synthetic_control_78,78);</v>
      </c>
      <c r="HM25">
        <v>10</v>
      </c>
      <c r="HN25" t="str">
        <f>"    [p_value_"&amp;HM25&amp; ",lb_"&amp;HM25&amp;",ub_"&amp;HM25&amp;"] = sp_andrews_te(Y_pre_"&amp;HM25&amp;",pobreza_"&amp;HM25&amp;"(:,T+s),A_"&amp;HM25&amp;",C,.05);"</f>
        <v xml:space="preserve">    [p_value_10,lb_10,ub_10] = sp_andrews_te(Y_pre_10,pobreza_10(:,T+s),A_10,C,.05);</v>
      </c>
      <c r="HT25">
        <v>16</v>
      </c>
      <c r="HU25" t="str">
        <f>"    spillover_test_"&amp;HT25&amp;"(s) = sp_andrews(Y_pre_"&amp;HT25&amp;",pobreza_"&amp;HT25&amp;"(:,T+s),A_"&amp;HT25&amp;",C,d,alpha_sig);"</f>
        <v xml:space="preserve">    spillover_test_16(s) = sp_andrews(Y_pre_16,pobreza_16(:,T+s),A_16,C,d,alpha_sig);</v>
      </c>
      <c r="IA25">
        <v>17</v>
      </c>
      <c r="IB25" t="str">
        <f>"xlswrite('G:\Mi unidad\1. PROYECTOS TELLO 2022\SCM SPILL OVERS\outputs\pobreza\bajo_niv_educ\1%\simulacion_3\output_tests.xlsx',alpha1_hat_vec_"&amp;IA25&amp;"','alpha1_hat_vec_"&amp;IA25&amp;"');"</f>
        <v>xlswrite('G:\Mi unidad\1. PROYECTOS TELLO 2022\SCM SPILL OVERS\outputs\pobreza\bajo_niv_educ\1%\simulacion_3\output_tests.xlsx',alpha1_hat_vec_17','alpha1_hat_vec_17');</v>
      </c>
      <c r="IO25">
        <v>17</v>
      </c>
      <c r="IP25" t="str">
        <f>"xlswrite('G:\Mi unidad\1. PROYECTOS TELLO 2022\SCM SPILL OVERS\outputs\pobreza\bajo_ingreso\1%\simulacion_3\output_tests.xlsx',alpha1_hat_vec_"&amp;IO25&amp;"','alpha1_hat_vec_"&amp;IO25&amp;"');"</f>
        <v>xlswrite('G:\Mi unidad\1. PROYECTOS TELLO 2022\SCM SPILL OVERS\outputs\pobreza\bajo_ingreso\1%\simulacion_3\output_tests.xlsx',alpha1_hat_vec_17','alpha1_hat_vec_17');</v>
      </c>
      <c r="JA25">
        <v>17</v>
      </c>
      <c r="JB25" t="str">
        <f>"xlswrite('G:\Mi unidad\1. PROYECTOS TELLO 2022\SCM SPILL OVERS\outputs\pobreza\densidad\1%\simulacion_3\output_tests.xlsx',alpha1_hat_vec_"&amp;JA25&amp;"','alpha1_hat_vec_"&amp;JA25&amp;"');"</f>
        <v>xlswrite('G:\Mi unidad\1. PROYECTOS TELLO 2022\SCM SPILL OVERS\outputs\pobreza\densidad\1%\simulacion_3\output_tests.xlsx',alpha1_hat_vec_17','alpha1_hat_vec_17');</v>
      </c>
      <c r="JM25">
        <v>17</v>
      </c>
      <c r="JN25" t="str">
        <f>"xlswrite('G:\Mi unidad\1. PROYECTOS TELLO 2022\SCM SPILL OVERS\outputs\pobreza\densidad_g\1%\simulacion_3\output_tests.xlsx',alpha1_hat_vec_"&amp;JM25&amp;"','alpha1_hat_vec_"&amp;JM25&amp;"');"</f>
        <v>xlswrite('G:\Mi unidad\1. PROYECTOS TELLO 2022\SCM SPILL OVERS\outputs\pobreza\densidad_g\1%\simulacion_3\output_tests.xlsx',alpha1_hat_vec_17','alpha1_hat_vec_17');</v>
      </c>
      <c r="JY25">
        <v>17</v>
      </c>
      <c r="JZ25" t="str">
        <f>"xlswrite('G:\Mi unidad\1. PROYECTOS TELLO 2022\SCM SPILL OVERS\outputs\pobreza\distancia_centro_salud\1%\simulacion_3\output_tests.xlsx',alpha1_hat_vec_"&amp;JY25&amp;"','alpha1_hat_vec_"&amp;JY25&amp;"');"</f>
        <v>xlswrite('G:\Mi unidad\1. PROYECTOS TELLO 2022\SCM SPILL OVERS\outputs\pobreza\distancia_centro_salud\1%\simulacion_3\output_tests.xlsx',alpha1_hat_vec_17','alpha1_hat_vec_17');</v>
      </c>
      <c r="KL25">
        <v>17</v>
      </c>
      <c r="KM25" t="str">
        <f>"xlswrite('G:\Mi unidad\1. PROYECTOS TELLO 2022\SCM SPILL OVERS\outputs\pobreza\informalidad\1%\simulacion_3\output_tests.xlsx',alpha1_hat_vec_"&amp;KL25&amp;"','alpha1_hat_vec_"&amp;KL25&amp;"');"</f>
        <v>xlswrite('G:\Mi unidad\1. PROYECTOS TELLO 2022\SCM SPILL OVERS\outputs\pobreza\informalidad\1%\simulacion_3\output_tests.xlsx',alpha1_hat_vec_17','alpha1_hat_vec_17');</v>
      </c>
      <c r="KY25">
        <v>17</v>
      </c>
      <c r="KZ25" t="str">
        <f>"xlswrite('G:\Mi unidad\1. PROYECTOS TELLO 2022\SCM SPILL OVERS\outputs\pobreza\alimentos\1%\simulacion_3\output_tests.xlsx',alpha1_hat_vec_"&amp;KY25&amp;"','alpha1_hat_vec_"&amp;KY25&amp;"');"</f>
        <v>xlswrite('G:\Mi unidad\1. PROYECTOS TELLO 2022\SCM SPILL OVERS\outputs\pobreza\alimentos\1%\simulacion_3\output_tests.xlsx',alpha1_hat_vec_17','alpha1_hat_vec_17');</v>
      </c>
      <c r="LF25">
        <v>17</v>
      </c>
      <c r="LG25" t="str">
        <f>"xlswrite('G:\Mi unidad\1. PROYECTOS TELLO 2022\SCM SPILL OVERS\outputs\pobreza\jefe_hogar\1%\simulacion_3\output_tests.xlsx',alpha1_hat_vec_"&amp;LF25&amp;"','alpha1_hat_vec_"&amp;LF25&amp;"');"</f>
        <v>xlswrite('G:\Mi unidad\1. PROYECTOS TELLO 2022\SCM SPILL OVERS\outputs\pobreza\jefe_hogar\1%\simulacion_3\output_tests.xlsx',alpha1_hat_vec_17','alpha1_hat_vec_17');</v>
      </c>
      <c r="LM25">
        <v>17</v>
      </c>
      <c r="LN25" t="str">
        <f>"xlswrite('G:\Mi unidad\1. PROYECTOS TELLO 2022\SCM SPILL OVERS\outputs\pobreza\mujeres\1%\simulacion_3\output_tests.xlsx',alpha1_hat_vec_"&amp;LM25&amp;"','alpha1_hat_vec_"&amp;LM25&amp;"');"</f>
        <v>xlswrite('G:\Mi unidad\1. PROYECTOS TELLO 2022\SCM SPILL OVERS\outputs\pobreza\mujeres\1%\simulacion_3\output_tests.xlsx',alpha1_hat_vec_17','alpha1_hat_vec_17');</v>
      </c>
      <c r="LY25">
        <v>17</v>
      </c>
      <c r="LZ25" t="str">
        <f>"xlswrite('G:\Mi unidad\1. PROYECTOS TELLO 2022\SCM SPILL OVERS\outputs\pobreza\criminalidad\1%\simulacion_3\output_tests.xlsx',alpha1_hat_vec_"&amp;LY25&amp;"','alpha1_hat_vec_"&amp;LY25&amp;"');"</f>
        <v>xlswrite('G:\Mi unidad\1. PROYECTOS TELLO 2022\SCM SPILL OVERS\outputs\pobreza\criminalidad\1%\simulacion_3\output_tests.xlsx',alpha1_hat_vec_17','alpha1_hat_vec_17');</v>
      </c>
    </row>
    <row r="26" spans="1:338" x14ac:dyDescent="0.3">
      <c r="A26">
        <v>79</v>
      </c>
      <c r="B26" s="1" t="str">
        <f t="shared" si="11"/>
        <v>[data_79,provincias_79,~] = xlsread('BD_pobre_est_1_provincia_79.xlsx');</v>
      </c>
      <c r="E26" s="1" t="str">
        <f t="shared" si="12"/>
        <v>provincia_79 = unique(provincias_79(2:end,1));</v>
      </c>
      <c r="O26" s="1" t="str">
        <f t="shared" si="13"/>
        <v>pobreza_79 = reshape(data_79(:,2),T+S,N);</v>
      </c>
      <c r="T26" s="1" t="str">
        <f t="shared" si="14"/>
        <v xml:space="preserve">pobreza_79 = pobreza_79'; </v>
      </c>
      <c r="X26" s="1" t="str">
        <f t="shared" si="15"/>
        <v>tratado_79 = pobreza_79(1,:);</v>
      </c>
      <c r="AC26" s="1" t="str">
        <f t="shared" si="26"/>
        <v>pobreza_79(1,:) = [];</v>
      </c>
      <c r="AI26" s="1" t="str">
        <f t="shared" si="0"/>
        <v>pobreza_79 = [tratado_79;pobreza_79];</v>
      </c>
      <c r="AN26" s="1" t="str">
        <f t="shared" si="22"/>
        <v>Y_79 = pobreza_79; % outcome matrix</v>
      </c>
      <c r="AS26" s="1" t="str">
        <f t="shared" si="23"/>
        <v>Y_pre_79 = Y_79(:,1:T);</v>
      </c>
      <c r="AW26" s="1" t="str">
        <f t="shared" si="24"/>
        <v>Y_post_79 = Y_79(:,T+1:end);</v>
      </c>
      <c r="BA26" s="1" t="str">
        <f t="shared" si="25"/>
        <v>[a_hat_79,B_hat_79] = scm_batch(Y_pre_79);</v>
      </c>
      <c r="BF26" s="1" t="str">
        <f t="shared" si="16"/>
        <v>synthetic_control_79 = a_hat_79(1)+B_hat_79(1,:)*Y_79;</v>
      </c>
      <c r="BL26">
        <v>17</v>
      </c>
      <c r="BR26">
        <v>17</v>
      </c>
      <c r="BS26" s="1" t="str">
        <f>"A_"&amp;BR22&amp;"(:,ind_"&amp;BR22&amp;" == 0) = [];"</f>
        <v>A_17(:,ind_17 == 0) = [];</v>
      </c>
      <c r="BX26">
        <v>17</v>
      </c>
      <c r="BY26" s="1" t="str">
        <f>"A_"&amp;BX22&amp;"(:,ind_"&amp;BX22&amp;" == 0) = [];"</f>
        <v>A_17(:,ind_17 == 0) = [];</v>
      </c>
      <c r="CD26">
        <v>17</v>
      </c>
      <c r="CE26" s="1" t="str">
        <f>"A_"&amp;CD22&amp;"(:,ind_"&amp;CD22&amp;" == 0) = [];"</f>
        <v>A_17(:,ind_17 == 0) = [];</v>
      </c>
      <c r="CJ26">
        <v>17</v>
      </c>
      <c r="CK26" s="1" t="str">
        <f>"A_"&amp;CJ22&amp;"(:,ind_"&amp;CJ22&amp;" == 0) = [];"</f>
        <v>A_17(:,ind_17 == 0) = [];</v>
      </c>
      <c r="CQ26">
        <v>17</v>
      </c>
      <c r="CR26" t="s">
        <v>149</v>
      </c>
      <c r="CV26">
        <v>17</v>
      </c>
      <c r="CW26" t="s">
        <v>149</v>
      </c>
      <c r="DA26">
        <v>17</v>
      </c>
      <c r="DB26" t="s">
        <v>149</v>
      </c>
      <c r="DF26">
        <v>17</v>
      </c>
      <c r="DG26" t="s">
        <v>149</v>
      </c>
      <c r="DK26" s="1" t="str">
        <f t="shared" si="17"/>
        <v>M_hat_79 = (eye(N)-B_hat_79)'*(eye(N)-B_hat_79);</v>
      </c>
      <c r="DQ26" s="1" t="str">
        <f t="shared" si="18"/>
        <v>synthetic_control_sp_79 = a_hat_79(1)+B_hat_79(1,:)*Y_79;</v>
      </c>
      <c r="DW26" s="1" t="s">
        <v>63</v>
      </c>
      <c r="EA26">
        <v>16</v>
      </c>
      <c r="EB26" s="3" t="str">
        <f>"%PROVINCIA "&amp;EA26</f>
        <v>%PROVINCIA 16</v>
      </c>
      <c r="EL26" s="1" t="str">
        <f t="shared" si="19"/>
        <v>synthetic_control_79=synthetic_control_79'</v>
      </c>
      <c r="EQ26" s="1" t="str">
        <f t="shared" si="20"/>
        <v>synthetic_control_sp_79=synthetic_control_sp_79'</v>
      </c>
      <c r="EV26" s="1" t="str">
        <f t="shared" si="21"/>
        <v>tratado_79=tratado_79'</v>
      </c>
      <c r="EZ26" s="1" t="str">
        <f t="shared" si="1"/>
        <v>xlswrite('G:\Mi unidad\1. PROYECTOS TELLO 2022\SCM SPILL OVERS\outputs\pobreza\distancia_centro_salud\1%\simulacion_3\synthetic_control_outputs.xlsx',synthetic_control_79,79)</v>
      </c>
      <c r="FG26" s="1" t="str">
        <f t="shared" si="2"/>
        <v>xlswrite('G:\Mi unidad\1. PROYECTOS TELLO 2022\SCM SPILL OVERS\outputs\pobreza\informalidad\1%\simulacion_3\synthetic_control_outputs.xlsx',synthetic_control_79,79)</v>
      </c>
      <c r="FM26" s="1" t="str">
        <f t="shared" si="3"/>
        <v>xlswrite('G:\Mi unidad\1. PROYECTOS TELLO 2022\SCM SPILL OVERS\outputs\pobreza\densidad\1%\simulacion_3\synthetic_control_outputs.xlsx',synthetic_control_79,79)</v>
      </c>
      <c r="FT26" s="1" t="str">
        <f t="shared" si="4"/>
        <v>xlswrite('G:\Mi unidad\1. PROYECTOS TELLO 2022\SCM SPILL OVERS\outputs\pobreza\bajo_niv_educ\1%\simulacion_3\synthetic_control_outputs.xlsx',synthetic_control_79,79)</v>
      </c>
      <c r="FZ26" s="1" t="str">
        <f t="shared" si="5"/>
        <v>xlswrite('G:\Mi unidad\1. PROYECTOS TELLO 2022\SCM SPILL OVERS\outputs\pobreza\bajo_ingreso\1%\simulacion_3\synthetic_control_outputs.xlsx',synthetic_control_79,79)</v>
      </c>
      <c r="GF26" s="1" t="str">
        <f t="shared" si="6"/>
        <v>xlswrite('G:\Mi unidad\1. PROYECTOS TELLO 2022\SCM SPILL OVERS\outputs\pobreza\densidad_g\1%\simulacion_3\synthetic_control_outputs.xlsx',synthetic_control_79,79)</v>
      </c>
      <c r="GM26" s="1" t="str">
        <f t="shared" si="7"/>
        <v>xlswrite('G:\Mi unidad\1. PROYECTOS TELLO 2022\SCM SPILL OVERS\outputs\pobreza\alimentos\1%\simulacion_3\synthetic_control_outputs.xlsx',synthetic_control_79,79);</v>
      </c>
      <c r="GT26" s="1" t="str">
        <f t="shared" si="8"/>
        <v>xlswrite('G:\Mi unidad\1. PROYECTOS TELLO 2022\SCM SPILL OVERS\outputs\pobreza\jefe_hogar\1%\simulacion_3\synthetic_control_outputs.xlsx',synthetic_control_79,79);</v>
      </c>
      <c r="GZ26" s="1" t="str">
        <f t="shared" si="9"/>
        <v>xlswrite('G:\Mi unidad\1. PROYECTOS TELLO 2022\SCM SPILL OVERS\outputs\pobreza\mujeres\1%\simulacion_3\synthetic_control_outputs.xlsx',synthetic_control_79,79);</v>
      </c>
      <c r="HF26" s="1" t="str">
        <f t="shared" si="10"/>
        <v>xlswrite('G:\Mi unidad\1. PROYECTOS TELLO 2022\SCM SPILL OVERS\outputs\pobreza\criminalidad\1%\simulacion_3\synthetic_control_outputs.xlsx',synthetic_control_79,79);</v>
      </c>
      <c r="HM26">
        <v>10</v>
      </c>
      <c r="HN26" t="str">
        <f>"    p_value_vec_"&amp;HM26&amp;"(s) = p_value_"&amp;HM26&amp;";"</f>
        <v xml:space="preserve">    p_value_vec_10(s) = p_value_10;</v>
      </c>
      <c r="HT26">
        <v>16</v>
      </c>
      <c r="HU26" t="s">
        <v>18</v>
      </c>
      <c r="IA26">
        <v>17</v>
      </c>
      <c r="IB26" t="str">
        <f>"xlswrite('G:\Mi unidad\1. PROYECTOS TELLO 2022\SCM SPILL OVERS\outputs\pobreza\bajo_niv_educ\1%\simulacion_3\output_tests.xlsx',spillover_test_"&amp;IA26&amp;"','sp_test_"&amp;IA26&amp;"');"</f>
        <v>xlswrite('G:\Mi unidad\1. PROYECTOS TELLO 2022\SCM SPILL OVERS\outputs\pobreza\bajo_niv_educ\1%\simulacion_3\output_tests.xlsx',spillover_test_17','sp_test_17');</v>
      </c>
      <c r="IO26">
        <v>17</v>
      </c>
      <c r="IP26" t="str">
        <f>"xlswrite('G:\Mi unidad\1. PROYECTOS TELLO 2022\SCM SPILL OVERS\outputs\pobreza\bajo_ingreso\1%\simulacion_3\output_tests.xlsx',spillover_test_"&amp;IO26&amp;"','sp_test_"&amp;IO26&amp;"');"</f>
        <v>xlswrite('G:\Mi unidad\1. PROYECTOS TELLO 2022\SCM SPILL OVERS\outputs\pobreza\bajo_ingreso\1%\simulacion_3\output_tests.xlsx',spillover_test_17','sp_test_17');</v>
      </c>
      <c r="JA26">
        <v>17</v>
      </c>
      <c r="JB26" t="str">
        <f>"xlswrite('G:\Mi unidad\1. PROYECTOS TELLO 2022\SCM SPILL OVERS\outputs\pobreza\densidad\1%\simulacion_3\output_tests.xlsx',spillover_test_"&amp;JA26&amp;"','sp_test_"&amp;JA26&amp;"');"</f>
        <v>xlswrite('G:\Mi unidad\1. PROYECTOS TELLO 2022\SCM SPILL OVERS\outputs\pobreza\densidad\1%\simulacion_3\output_tests.xlsx',spillover_test_17','sp_test_17');</v>
      </c>
      <c r="JM26">
        <v>17</v>
      </c>
      <c r="JN26" t="str">
        <f>"xlswrite('G:\Mi unidad\1. PROYECTOS TELLO 2022\SCM SPILL OVERS\outputs\pobreza\densidad_g\1%\simulacion_3\output_tests.xlsx',spillover_test_"&amp;JM26&amp;"','sp_test_"&amp;JM26&amp;"');"</f>
        <v>xlswrite('G:\Mi unidad\1. PROYECTOS TELLO 2022\SCM SPILL OVERS\outputs\pobreza\densidad_g\1%\simulacion_3\output_tests.xlsx',spillover_test_17','sp_test_17');</v>
      </c>
      <c r="JY26">
        <v>17</v>
      </c>
      <c r="JZ26" t="str">
        <f>"xlswrite('G:\Mi unidad\1. PROYECTOS TELLO 2022\SCM SPILL OVERS\outputs\pobreza\distancia_centro_salud\1%\simulacion_3\output_tests.xlsx',spillover_test_"&amp;JY26&amp;"','sp_test_"&amp;JY26&amp;"');"</f>
        <v>xlswrite('G:\Mi unidad\1. PROYECTOS TELLO 2022\SCM SPILL OVERS\outputs\pobreza\distancia_centro_salud\1%\simulacion_3\output_tests.xlsx',spillover_test_17','sp_test_17');</v>
      </c>
      <c r="KL26">
        <v>17</v>
      </c>
      <c r="KM26" t="str">
        <f>"xlswrite('G:\Mi unidad\1. PROYECTOS TELLO 2022\SCM SPILL OVERS\outputs\pobreza\informalidad\1%\simulacion_3\output_tests.xlsx',spillover_test_"&amp;KL26&amp;"','sp_test_"&amp;KL26&amp;"');"</f>
        <v>xlswrite('G:\Mi unidad\1. PROYECTOS TELLO 2022\SCM SPILL OVERS\outputs\pobreza\informalidad\1%\simulacion_3\output_tests.xlsx',spillover_test_17','sp_test_17');</v>
      </c>
      <c r="KY26">
        <v>17</v>
      </c>
      <c r="KZ26" t="str">
        <f>"xlswrite('G:\Mi unidad\1. PROYECTOS TELLO 2022\SCM SPILL OVERS\outputs\pobreza\alimentos\1%\simulacion_3\output_tests.xlsx',spillover_test_"&amp;KY26&amp;"','sp_test_"&amp;KY26&amp;"');"</f>
        <v>xlswrite('G:\Mi unidad\1. PROYECTOS TELLO 2022\SCM SPILL OVERS\outputs\pobreza\alimentos\1%\simulacion_3\output_tests.xlsx',spillover_test_17','sp_test_17');</v>
      </c>
      <c r="LF26">
        <v>17</v>
      </c>
      <c r="LG26" t="str">
        <f>"xlswrite('G:\Mi unidad\1. PROYECTOS TELLO 2022\SCM SPILL OVERS\outputs\pobreza\jefe_hogar\1%\simulacion_3\output_tests.xlsx',spillover_test_"&amp;LF26&amp;"','sp_test_"&amp;LF26&amp;"');"</f>
        <v>xlswrite('G:\Mi unidad\1. PROYECTOS TELLO 2022\SCM SPILL OVERS\outputs\pobreza\jefe_hogar\1%\simulacion_3\output_tests.xlsx',spillover_test_17','sp_test_17');</v>
      </c>
      <c r="LM26">
        <v>17</v>
      </c>
      <c r="LN26" t="str">
        <f>"xlswrite('G:\Mi unidad\1. PROYECTOS TELLO 2022\SCM SPILL OVERS\outputs\pobreza\mujeres\1%\simulacion_3\output_tests.xlsx',spillover_test_"&amp;LM26&amp;"','sp_test_"&amp;LM26&amp;"');"</f>
        <v>xlswrite('G:\Mi unidad\1. PROYECTOS TELLO 2022\SCM SPILL OVERS\outputs\pobreza\mujeres\1%\simulacion_3\output_tests.xlsx',spillover_test_17','sp_test_17');</v>
      </c>
      <c r="LY26">
        <v>17</v>
      </c>
      <c r="LZ26" t="str">
        <f>"xlswrite('G:\Mi unidad\1. PROYECTOS TELLO 2022\SCM SPILL OVERS\outputs\pobreza\criminalidad\1%\simulacion_3\output_tests.xlsx',spillover_test_"&amp;LY26&amp;"','sp_test_"&amp;LY26&amp;"');"</f>
        <v>xlswrite('G:\Mi unidad\1. PROYECTOS TELLO 2022\SCM SPILL OVERS\outputs\pobreza\criminalidad\1%\simulacion_3\output_tests.xlsx',spillover_test_17','sp_test_17');</v>
      </c>
    </row>
    <row r="27" spans="1:338" x14ac:dyDescent="0.3">
      <c r="A27">
        <v>80</v>
      </c>
      <c r="B27" s="1" t="str">
        <f t="shared" si="11"/>
        <v>[data_80,provincias_80,~] = xlsread('BD_pobre_est_1_provincia_80.xlsx');</v>
      </c>
      <c r="E27" s="1" t="str">
        <f t="shared" si="12"/>
        <v>provincia_80 = unique(provincias_80(2:end,1));</v>
      </c>
      <c r="O27" s="1" t="str">
        <f t="shared" si="13"/>
        <v>pobreza_80 = reshape(data_80(:,2),T+S,N);</v>
      </c>
      <c r="T27" s="1" t="str">
        <f t="shared" si="14"/>
        <v xml:space="preserve">pobreza_80 = pobreza_80'; </v>
      </c>
      <c r="X27" s="1" t="str">
        <f t="shared" si="15"/>
        <v>tratado_80 = pobreza_80(1,:);</v>
      </c>
      <c r="AC27" s="1" t="str">
        <f t="shared" si="26"/>
        <v>pobreza_80(1,:) = [];</v>
      </c>
      <c r="AI27" s="1" t="str">
        <f t="shared" si="0"/>
        <v>pobreza_80 = [tratado_80;pobreza_80];</v>
      </c>
      <c r="AN27" s="1" t="str">
        <f t="shared" si="22"/>
        <v>Y_80 = pobreza_80; % outcome matrix</v>
      </c>
      <c r="AS27" s="1" t="str">
        <f t="shared" si="23"/>
        <v>Y_pre_80 = Y_80(:,1:T);</v>
      </c>
      <c r="AW27" s="1" t="str">
        <f t="shared" si="24"/>
        <v>Y_post_80 = Y_80(:,T+1:end);</v>
      </c>
      <c r="BA27" s="1" t="str">
        <f t="shared" si="25"/>
        <v>[a_hat_80,B_hat_80] = scm_batch(Y_pre_80);</v>
      </c>
      <c r="BF27" s="1" t="str">
        <f t="shared" si="16"/>
        <v>synthetic_control_80 = a_hat_80(1)+B_hat_80(1,:)*Y_80;</v>
      </c>
      <c r="BL27">
        <v>18</v>
      </c>
      <c r="BM27" s="1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150</v>
      </c>
      <c r="CV27">
        <v>18</v>
      </c>
      <c r="CW27" t="s">
        <v>150</v>
      </c>
      <c r="DA27">
        <v>18</v>
      </c>
      <c r="DB27" t="s">
        <v>150</v>
      </c>
      <c r="DF27">
        <v>18</v>
      </c>
      <c r="DG27" t="s">
        <v>150</v>
      </c>
      <c r="DK27" s="1" t="str">
        <f t="shared" si="17"/>
        <v>M_hat_80 = (eye(N)-B_hat_80)'*(eye(N)-B_hat_80);</v>
      </c>
      <c r="DQ27" s="1" t="str">
        <f t="shared" si="18"/>
        <v>synthetic_control_sp_80 = a_hat_80(1)+B_hat_80(1,:)*Y_80;</v>
      </c>
      <c r="DW27" s="1" t="s">
        <v>64</v>
      </c>
      <c r="EA27">
        <v>16</v>
      </c>
      <c r="EB27" s="3" t="s">
        <v>17</v>
      </c>
      <c r="EL27" s="1" t="str">
        <f t="shared" si="19"/>
        <v>synthetic_control_80=synthetic_control_80'</v>
      </c>
      <c r="EQ27" s="1" t="str">
        <f t="shared" si="20"/>
        <v>synthetic_control_sp_80=synthetic_control_sp_80'</v>
      </c>
      <c r="EV27" s="1" t="str">
        <f t="shared" si="21"/>
        <v>tratado_80=tratado_80'</v>
      </c>
      <c r="EZ27" s="1" t="str">
        <f t="shared" si="1"/>
        <v>xlswrite('G:\Mi unidad\1. PROYECTOS TELLO 2022\SCM SPILL OVERS\outputs\pobreza\distancia_centro_salud\1%\simulacion_3\synthetic_control_outputs.xlsx',synthetic_control_80,80)</v>
      </c>
      <c r="FG27" s="1" t="str">
        <f t="shared" si="2"/>
        <v>xlswrite('G:\Mi unidad\1. PROYECTOS TELLO 2022\SCM SPILL OVERS\outputs\pobreza\informalidad\1%\simulacion_3\synthetic_control_outputs.xlsx',synthetic_control_80,80)</v>
      </c>
      <c r="FM27" s="1" t="str">
        <f t="shared" si="3"/>
        <v>xlswrite('G:\Mi unidad\1. PROYECTOS TELLO 2022\SCM SPILL OVERS\outputs\pobreza\densidad\1%\simulacion_3\synthetic_control_outputs.xlsx',synthetic_control_80,80)</v>
      </c>
      <c r="FT27" s="1" t="str">
        <f t="shared" si="4"/>
        <v>xlswrite('G:\Mi unidad\1. PROYECTOS TELLO 2022\SCM SPILL OVERS\outputs\pobreza\bajo_niv_educ\1%\simulacion_3\synthetic_control_outputs.xlsx',synthetic_control_80,80)</v>
      </c>
      <c r="FZ27" s="1" t="str">
        <f t="shared" si="5"/>
        <v>xlswrite('G:\Mi unidad\1. PROYECTOS TELLO 2022\SCM SPILL OVERS\outputs\pobreza\bajo_ingreso\1%\simulacion_3\synthetic_control_outputs.xlsx',synthetic_control_80,80)</v>
      </c>
      <c r="GF27" s="1" t="str">
        <f t="shared" si="6"/>
        <v>xlswrite('G:\Mi unidad\1. PROYECTOS TELLO 2022\SCM SPILL OVERS\outputs\pobreza\densidad_g\1%\simulacion_3\synthetic_control_outputs.xlsx',synthetic_control_80,80)</v>
      </c>
      <c r="GM27" s="1" t="str">
        <f t="shared" si="7"/>
        <v>xlswrite('G:\Mi unidad\1. PROYECTOS TELLO 2022\SCM SPILL OVERS\outputs\pobreza\alimentos\1%\simulacion_3\synthetic_control_outputs.xlsx',synthetic_control_80,80);</v>
      </c>
      <c r="GT27" s="1" t="str">
        <f t="shared" si="8"/>
        <v>xlswrite('G:\Mi unidad\1. PROYECTOS TELLO 2022\SCM SPILL OVERS\outputs\pobreza\jefe_hogar\1%\simulacion_3\synthetic_control_outputs.xlsx',synthetic_control_80,80);</v>
      </c>
      <c r="GZ27" s="1" t="str">
        <f t="shared" si="9"/>
        <v>xlswrite('G:\Mi unidad\1. PROYECTOS TELLO 2022\SCM SPILL OVERS\outputs\pobreza\mujeres\1%\simulacion_3\synthetic_control_outputs.xlsx',synthetic_control_80,80);</v>
      </c>
      <c r="HF27" s="1" t="str">
        <f t="shared" si="10"/>
        <v>xlswrite('G:\Mi unidad\1. PROYECTOS TELLO 2022\SCM SPILL OVERS\outputs\pobreza\criminalidad\1%\simulacion_3\synthetic_control_outputs.xlsx',synthetic_control_80,80);</v>
      </c>
      <c r="HM27">
        <v>10</v>
      </c>
      <c r="HN27" t="str">
        <f>"    lb_vec_"&amp;HM27&amp;"(s) = lb_"&amp;HM27&amp;";"</f>
        <v xml:space="preserve">    lb_vec_10(s) = lb_10;</v>
      </c>
      <c r="HT27">
        <v>17</v>
      </c>
      <c r="HU27" t="str">
        <f>"spillover_test_"&amp;HT27&amp;" = zeros(1,S);"</f>
        <v>spillover_test_17 = zeros(1,S);</v>
      </c>
      <c r="IA27">
        <v>18</v>
      </c>
      <c r="IB27" t="str">
        <f>"xlswrite('G:\Mi unidad\1. PROYECTOS TELLO 2022\SCM SPILL OVERS\outputs\pobreza\bajo_niv_educ\1%\simulacion_3\output_tests.xlsx',lb_vec_"&amp;IA27&amp;"','lb_vec_"&amp;IA27&amp;"');"</f>
        <v>xlswrite('G:\Mi unidad\1. PROYECTOS TELLO 2022\SCM SPILL OVERS\outputs\pobreza\bajo_niv_educ\1%\simulacion_3\output_tests.xlsx',lb_vec_18','lb_vec_18');</v>
      </c>
      <c r="IO27">
        <v>18</v>
      </c>
      <c r="IP27" t="str">
        <f>"xlswrite('G:\Mi unidad\1. PROYECTOS TELLO 2022\SCM SPILL OVERS\outputs\pobreza\bajo_ingreso\1%\simulacion_3\output_tests.xlsx',lb_vec_"&amp;IO27&amp;"','lb_vec_"&amp;IO27&amp;"');"</f>
        <v>xlswrite('G:\Mi unidad\1. PROYECTOS TELLO 2022\SCM SPILL OVERS\outputs\pobreza\bajo_ingreso\1%\simulacion_3\output_tests.xlsx',lb_vec_18','lb_vec_18');</v>
      </c>
      <c r="JA27">
        <v>18</v>
      </c>
      <c r="JB27" t="str">
        <f>"xlswrite('G:\Mi unidad\1. PROYECTOS TELLO 2022\SCM SPILL OVERS\outputs\pobreza\densidad\1%\simulacion_3\output_tests.xlsx',lb_vec_"&amp;JA27&amp;"','lb_vec_"&amp;JA27&amp;"');"</f>
        <v>xlswrite('G:\Mi unidad\1. PROYECTOS TELLO 2022\SCM SPILL OVERS\outputs\pobreza\densidad\1%\simulacion_3\output_tests.xlsx',lb_vec_18','lb_vec_18');</v>
      </c>
      <c r="JM27">
        <v>18</v>
      </c>
      <c r="JN27" t="str">
        <f>"xlswrite('G:\Mi unidad\1. PROYECTOS TELLO 2022\SCM SPILL OVERS\outputs\pobreza\densidad_g\1%\simulacion_3\output_tests.xlsx',lb_vec_"&amp;JM27&amp;"','lb_vec_"&amp;JM27&amp;"');"</f>
        <v>xlswrite('G:\Mi unidad\1. PROYECTOS TELLO 2022\SCM SPILL OVERS\outputs\pobreza\densidad_g\1%\simulacion_3\output_tests.xlsx',lb_vec_18','lb_vec_18');</v>
      </c>
      <c r="JY27">
        <v>18</v>
      </c>
      <c r="JZ27" t="str">
        <f>"xlswrite('G:\Mi unidad\1. PROYECTOS TELLO 2022\SCM SPILL OVERS\outputs\pobreza\distancia_centro_salud\1%\simulacion_3\output_tests.xlsx',lb_vec_"&amp;JY27&amp;"','lb_vec_"&amp;JY27&amp;"');"</f>
        <v>xlswrite('G:\Mi unidad\1. PROYECTOS TELLO 2022\SCM SPILL OVERS\outputs\pobreza\distancia_centro_salud\1%\simulacion_3\output_tests.xlsx',lb_vec_18','lb_vec_18');</v>
      </c>
      <c r="KL27">
        <v>18</v>
      </c>
      <c r="KM27" t="str">
        <f>"xlswrite('G:\Mi unidad\1. PROYECTOS TELLO 2022\SCM SPILL OVERS\outputs\pobreza\informalidad\1%\simulacion_3\output_tests.xlsx',lb_vec_"&amp;KL27&amp;"','lb_vec_"&amp;KL27&amp;"');"</f>
        <v>xlswrite('G:\Mi unidad\1. PROYECTOS TELLO 2022\SCM SPILL OVERS\outputs\pobreza\informalidad\1%\simulacion_3\output_tests.xlsx',lb_vec_18','lb_vec_18');</v>
      </c>
      <c r="KY27">
        <v>18</v>
      </c>
      <c r="KZ27" t="str">
        <f>"xlswrite('G:\Mi unidad\1. PROYECTOS TELLO 2022\SCM SPILL OVERS\outputs\pobreza\alimentos\1%\simulacion_3\output_tests.xlsx',lb_vec_"&amp;KY27&amp;"','lb_vec_"&amp;KY27&amp;"');"</f>
        <v>xlswrite('G:\Mi unidad\1. PROYECTOS TELLO 2022\SCM SPILL OVERS\outputs\pobreza\alimentos\1%\simulacion_3\output_tests.xlsx',lb_vec_18','lb_vec_18');</v>
      </c>
      <c r="LF27">
        <v>18</v>
      </c>
      <c r="LG27" t="str">
        <f>"xlswrite('G:\Mi unidad\1. PROYECTOS TELLO 2022\SCM SPILL OVERS\outputs\pobreza\jefe_hogar\1%\simulacion_3\output_tests.xlsx',lb_vec_"&amp;LF27&amp;"','lb_vec_"&amp;LF27&amp;"');"</f>
        <v>xlswrite('G:\Mi unidad\1. PROYECTOS TELLO 2022\SCM SPILL OVERS\outputs\pobreza\jefe_hogar\1%\simulacion_3\output_tests.xlsx',lb_vec_18','lb_vec_18');</v>
      </c>
      <c r="LM27">
        <v>18</v>
      </c>
      <c r="LN27" t="str">
        <f>"xlswrite('G:\Mi unidad\1. PROYECTOS TELLO 2022\SCM SPILL OVERS\outputs\pobreza\mujeres\1%\simulacion_3\output_tests.xlsx',lb_vec_"&amp;LM27&amp;"','lb_vec_"&amp;LM27&amp;"');"</f>
        <v>xlswrite('G:\Mi unidad\1. PROYECTOS TELLO 2022\SCM SPILL OVERS\outputs\pobreza\mujeres\1%\simulacion_3\output_tests.xlsx',lb_vec_18','lb_vec_18');</v>
      </c>
      <c r="LY27">
        <v>18</v>
      </c>
      <c r="LZ27" t="str">
        <f>"xlswrite('G:\Mi unidad\1. PROYECTOS TELLO 2022\SCM SPILL OVERS\outputs\pobreza\criminalidad\1%\simulacion_3\output_tests.xlsx',lb_vec_"&amp;LY27&amp;"','lb_vec_"&amp;LY27&amp;"');"</f>
        <v>xlswrite('G:\Mi unidad\1. PROYECTOS TELLO 2022\SCM SPILL OVERS\outputs\pobreza\criminalidad\1%\simulacion_3\output_tests.xlsx',lb_vec_18','lb_vec_18');</v>
      </c>
    </row>
    <row r="28" spans="1:338" x14ac:dyDescent="0.3">
      <c r="A28">
        <v>84</v>
      </c>
      <c r="B28" s="1" t="str">
        <f t="shared" si="11"/>
        <v>[data_84,provincias_84,~] = xlsread('BD_pobre_est_1_provincia_84.xlsx');</v>
      </c>
      <c r="E28" s="1" t="str">
        <f t="shared" si="12"/>
        <v>provincia_84 = unique(provincias_84(2:end,1));</v>
      </c>
      <c r="O28" s="1" t="str">
        <f t="shared" si="13"/>
        <v>pobreza_84 = reshape(data_84(:,2),T+S,N);</v>
      </c>
      <c r="T28" s="1" t="str">
        <f t="shared" si="14"/>
        <v xml:space="preserve">pobreza_84 = pobreza_84'; </v>
      </c>
      <c r="X28" s="1" t="str">
        <f t="shared" si="15"/>
        <v>tratado_84 = pobreza_84(1,:);</v>
      </c>
      <c r="AC28" s="1" t="str">
        <f t="shared" si="26"/>
        <v>pobreza_84(1,:) = [];</v>
      </c>
      <c r="AI28" s="1" t="str">
        <f t="shared" si="0"/>
        <v>pobreza_84 = [tratado_84;pobreza_84];</v>
      </c>
      <c r="AN28" s="1" t="str">
        <f t="shared" si="22"/>
        <v>Y_84 = pobreza_84; % outcome matrix</v>
      </c>
      <c r="AS28" s="1" t="str">
        <f t="shared" si="23"/>
        <v>Y_pre_84 = Y_84(:,1:T);</v>
      </c>
      <c r="AW28" s="1" t="str">
        <f t="shared" si="24"/>
        <v>Y_post_84 = Y_84(:,T+1:end);</v>
      </c>
      <c r="BA28" s="1" t="str">
        <f t="shared" si="25"/>
        <v>[a_hat_84,B_hat_84] = scm_batch(Y_pre_84);</v>
      </c>
      <c r="BF28" s="1" t="str">
        <f t="shared" si="16"/>
        <v>synthetic_control_84 = a_hat_84(1)+B_hat_84(1,:)*Y_84;</v>
      </c>
      <c r="BL28">
        <v>18</v>
      </c>
      <c r="BM28" s="1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151</v>
      </c>
      <c r="CV28">
        <v>18</v>
      </c>
      <c r="CW28" t="s">
        <v>151</v>
      </c>
      <c r="DA28">
        <v>18</v>
      </c>
      <c r="DB28" t="s">
        <v>151</v>
      </c>
      <c r="DF28">
        <v>18</v>
      </c>
      <c r="DG28" t="s">
        <v>151</v>
      </c>
      <c r="DK28" s="1" t="str">
        <f t="shared" si="17"/>
        <v>M_hat_84 = (eye(N)-B_hat_84)'*(eye(N)-B_hat_84);</v>
      </c>
      <c r="DQ28" s="1" t="str">
        <f t="shared" si="18"/>
        <v>synthetic_control_sp_84 = a_hat_84(1)+B_hat_84(1,:)*Y_84;</v>
      </c>
      <c r="DW28" s="1" t="s">
        <v>65</v>
      </c>
      <c r="EA28">
        <v>16</v>
      </c>
      <c r="EB28" s="1" t="str">
        <f>"Y_Ts_"&amp;EA28&amp;" = Y_"&amp;EA28&amp;"(:,T+s);"</f>
        <v>Y_Ts_16 = Y_16(:,T+s);</v>
      </c>
      <c r="EL28" s="1" t="str">
        <f t="shared" si="19"/>
        <v>synthetic_control_84=synthetic_control_84'</v>
      </c>
      <c r="EQ28" s="1" t="str">
        <f t="shared" si="20"/>
        <v>synthetic_control_sp_84=synthetic_control_sp_84'</v>
      </c>
      <c r="EV28" s="1" t="str">
        <f t="shared" si="21"/>
        <v>tratado_84=tratado_84'</v>
      </c>
      <c r="EZ28" s="1" t="str">
        <f t="shared" si="1"/>
        <v>xlswrite('G:\Mi unidad\1. PROYECTOS TELLO 2022\SCM SPILL OVERS\outputs\pobreza\distancia_centro_salud\1%\simulacion_3\synthetic_control_outputs.xlsx',synthetic_control_84,84)</v>
      </c>
      <c r="FG28" s="1" t="str">
        <f t="shared" si="2"/>
        <v>xlswrite('G:\Mi unidad\1. PROYECTOS TELLO 2022\SCM SPILL OVERS\outputs\pobreza\informalidad\1%\simulacion_3\synthetic_control_outputs.xlsx',synthetic_control_84,84)</v>
      </c>
      <c r="FM28" s="1" t="str">
        <f t="shared" si="3"/>
        <v>xlswrite('G:\Mi unidad\1. PROYECTOS TELLO 2022\SCM SPILL OVERS\outputs\pobreza\densidad\1%\simulacion_3\synthetic_control_outputs.xlsx',synthetic_control_84,84)</v>
      </c>
      <c r="FT28" s="1" t="str">
        <f t="shared" si="4"/>
        <v>xlswrite('G:\Mi unidad\1. PROYECTOS TELLO 2022\SCM SPILL OVERS\outputs\pobreza\bajo_niv_educ\1%\simulacion_3\synthetic_control_outputs.xlsx',synthetic_control_84,84)</v>
      </c>
      <c r="FZ28" s="1" t="str">
        <f t="shared" si="5"/>
        <v>xlswrite('G:\Mi unidad\1. PROYECTOS TELLO 2022\SCM SPILL OVERS\outputs\pobreza\bajo_ingreso\1%\simulacion_3\synthetic_control_outputs.xlsx',synthetic_control_84,84)</v>
      </c>
      <c r="GF28" s="1" t="str">
        <f t="shared" si="6"/>
        <v>xlswrite('G:\Mi unidad\1. PROYECTOS TELLO 2022\SCM SPILL OVERS\outputs\pobreza\densidad_g\1%\simulacion_3\synthetic_control_outputs.xlsx',synthetic_control_84,84)</v>
      </c>
      <c r="GM28" s="1" t="str">
        <f t="shared" si="7"/>
        <v>xlswrite('G:\Mi unidad\1. PROYECTOS TELLO 2022\SCM SPILL OVERS\outputs\pobreza\alimentos\1%\simulacion_3\synthetic_control_outputs.xlsx',synthetic_control_84,84);</v>
      </c>
      <c r="GT28" s="1" t="str">
        <f t="shared" si="8"/>
        <v>xlswrite('G:\Mi unidad\1. PROYECTOS TELLO 2022\SCM SPILL OVERS\outputs\pobreza\jefe_hogar\1%\simulacion_3\synthetic_control_outputs.xlsx',synthetic_control_84,84);</v>
      </c>
      <c r="GZ28" s="1" t="str">
        <f t="shared" si="9"/>
        <v>xlswrite('G:\Mi unidad\1. PROYECTOS TELLO 2022\SCM SPILL OVERS\outputs\pobreza\mujeres\1%\simulacion_3\synthetic_control_outputs.xlsx',synthetic_control_84,84);</v>
      </c>
      <c r="HF28" s="1" t="str">
        <f t="shared" si="10"/>
        <v>xlswrite('G:\Mi unidad\1. PROYECTOS TELLO 2022\SCM SPILL OVERS\outputs\pobreza\criminalidad\1%\simulacion_3\synthetic_control_outputs.xlsx',synthetic_control_84,84);</v>
      </c>
      <c r="HM28">
        <v>10</v>
      </c>
      <c r="HN28" t="str">
        <f>"    ub_vec_"&amp;HM28&amp;"(s) = ub_"&amp;HM27&amp;";"</f>
        <v xml:space="preserve">    ub_vec_10(s) = ub_10;</v>
      </c>
      <c r="HT28">
        <v>17</v>
      </c>
      <c r="HU28" t="s">
        <v>35</v>
      </c>
      <c r="IA28">
        <v>18</v>
      </c>
      <c r="IB28" t="str">
        <f>"xlswrite('G:\Mi unidad\1. PROYECTOS TELLO 2022\SCM SPILL OVERS\outputs\pobreza\bajo_niv_educ\1%\simulacion_3\output_tests.xlsx',ub_vec_"&amp;IA28&amp;"','ub_vec_"&amp;IA28&amp;"');"</f>
        <v>xlswrite('G:\Mi unidad\1. PROYECTOS TELLO 2022\SCM SPILL OVERS\outputs\pobreza\bajo_niv_educ\1%\simulacion_3\output_tests.xlsx',ub_vec_18','ub_vec_18');</v>
      </c>
      <c r="IO28">
        <v>18</v>
      </c>
      <c r="IP28" t="str">
        <f>"xlswrite('G:\Mi unidad\1. PROYECTOS TELLO 2022\SCM SPILL OVERS\outputs\pobreza\bajo_ingreso\1%\simulacion_3\output_tests.xlsx',ub_vec_"&amp;IO28&amp;"','ub_vec_"&amp;IO28&amp;"');"</f>
        <v>xlswrite('G:\Mi unidad\1. PROYECTOS TELLO 2022\SCM SPILL OVERS\outputs\pobreza\bajo_ingreso\1%\simulacion_3\output_tests.xlsx',ub_vec_18','ub_vec_18');</v>
      </c>
      <c r="JA28">
        <v>18</v>
      </c>
      <c r="JB28" t="str">
        <f>"xlswrite('G:\Mi unidad\1. PROYECTOS TELLO 2022\SCM SPILL OVERS\outputs\pobreza\densidad\1%\simulacion_3\output_tests.xlsx',ub_vec_"&amp;JA28&amp;"','ub_vec_"&amp;JA28&amp;"');"</f>
        <v>xlswrite('G:\Mi unidad\1. PROYECTOS TELLO 2022\SCM SPILL OVERS\outputs\pobreza\densidad\1%\simulacion_3\output_tests.xlsx',ub_vec_18','ub_vec_18');</v>
      </c>
      <c r="JM28">
        <v>18</v>
      </c>
      <c r="JN28" t="str">
        <f>"xlswrite('G:\Mi unidad\1. PROYECTOS TELLO 2022\SCM SPILL OVERS\outputs\pobreza\densidad_g\1%\simulacion_3\output_tests.xlsx',ub_vec_"&amp;JM28&amp;"','ub_vec_"&amp;JM28&amp;"');"</f>
        <v>xlswrite('G:\Mi unidad\1. PROYECTOS TELLO 2022\SCM SPILL OVERS\outputs\pobreza\densidad_g\1%\simulacion_3\output_tests.xlsx',ub_vec_18','ub_vec_18');</v>
      </c>
      <c r="JY28">
        <v>18</v>
      </c>
      <c r="JZ28" t="str">
        <f>"xlswrite('G:\Mi unidad\1. PROYECTOS TELLO 2022\SCM SPILL OVERS\outputs\pobreza\distancia_centro_salud\1%\simulacion_3\output_tests.xlsx',ub_vec_"&amp;JY28&amp;"','ub_vec_"&amp;JY28&amp;"');"</f>
        <v>xlswrite('G:\Mi unidad\1. PROYECTOS TELLO 2022\SCM SPILL OVERS\outputs\pobreza\distancia_centro_salud\1%\simulacion_3\output_tests.xlsx',ub_vec_18','ub_vec_18');</v>
      </c>
      <c r="KL28">
        <v>18</v>
      </c>
      <c r="KM28" t="str">
        <f>"xlswrite('G:\Mi unidad\1. PROYECTOS TELLO 2022\SCM SPILL OVERS\outputs\pobreza\informalidad\1%\simulacion_3\output_tests.xlsx',ub_vec_"&amp;KL28&amp;"','ub_vec_"&amp;KL28&amp;"');"</f>
        <v>xlswrite('G:\Mi unidad\1. PROYECTOS TELLO 2022\SCM SPILL OVERS\outputs\pobreza\informalidad\1%\simulacion_3\output_tests.xlsx',ub_vec_18','ub_vec_18');</v>
      </c>
      <c r="KY28">
        <v>18</v>
      </c>
      <c r="KZ28" t="str">
        <f>"xlswrite('G:\Mi unidad\1. PROYECTOS TELLO 2022\SCM SPILL OVERS\outputs\pobreza\alimentos\1%\simulacion_3\output_tests.xlsx',ub_vec_"&amp;KY28&amp;"','ub_vec_"&amp;KY28&amp;"');"</f>
        <v>xlswrite('G:\Mi unidad\1. PROYECTOS TELLO 2022\SCM SPILL OVERS\outputs\pobreza\alimentos\1%\simulacion_3\output_tests.xlsx',ub_vec_18','ub_vec_18');</v>
      </c>
      <c r="LF28">
        <v>18</v>
      </c>
      <c r="LG28" t="str">
        <f>"xlswrite('G:\Mi unidad\1. PROYECTOS TELLO 2022\SCM SPILL OVERS\outputs\pobreza\jefe_hogar\1%\simulacion_3\output_tests.xlsx',ub_vec_"&amp;LF28&amp;"','ub_vec_"&amp;LF28&amp;"');"</f>
        <v>xlswrite('G:\Mi unidad\1. PROYECTOS TELLO 2022\SCM SPILL OVERS\outputs\pobreza\jefe_hogar\1%\simulacion_3\output_tests.xlsx',ub_vec_18','ub_vec_18');</v>
      </c>
      <c r="LM28">
        <v>18</v>
      </c>
      <c r="LN28" t="str">
        <f>"xlswrite('G:\Mi unidad\1. PROYECTOS TELLO 2022\SCM SPILL OVERS\outputs\pobreza\mujeres\1%\simulacion_3\output_tests.xlsx',ub_vec_"&amp;LM28&amp;"','ub_vec_"&amp;LM28&amp;"');"</f>
        <v>xlswrite('G:\Mi unidad\1. PROYECTOS TELLO 2022\SCM SPILL OVERS\outputs\pobreza\mujeres\1%\simulacion_3\output_tests.xlsx',ub_vec_18','ub_vec_18');</v>
      </c>
      <c r="LY28">
        <v>18</v>
      </c>
      <c r="LZ28" t="str">
        <f>"xlswrite('G:\Mi unidad\1. PROYECTOS TELLO 2022\SCM SPILL OVERS\outputs\pobreza\criminalidad\1%\simulacion_3\output_tests.xlsx',ub_vec_"&amp;LY28&amp;"','ub_vec_"&amp;LY28&amp;"');"</f>
        <v>xlswrite('G:\Mi unidad\1. PROYECTOS TELLO 2022\SCM SPILL OVERS\outputs\pobreza\criminalidad\1%\simulacion_3\output_tests.xlsx',ub_vec_18','ub_vec_18');</v>
      </c>
    </row>
    <row r="29" spans="1:338" x14ac:dyDescent="0.3">
      <c r="A29">
        <v>86</v>
      </c>
      <c r="B29" s="1" t="str">
        <f t="shared" si="11"/>
        <v>[data_86,provincias_86,~] = xlsread('BD_pobre_est_1_provincia_86.xlsx');</v>
      </c>
      <c r="E29" s="1" t="str">
        <f t="shared" si="12"/>
        <v>provincia_86 = unique(provincias_86(2:end,1));</v>
      </c>
      <c r="O29" s="1" t="str">
        <f t="shared" si="13"/>
        <v>pobreza_86 = reshape(data_86(:,2),T+S,N);</v>
      </c>
      <c r="T29" s="1" t="str">
        <f t="shared" si="14"/>
        <v xml:space="preserve">pobreza_86 = pobreza_86'; </v>
      </c>
      <c r="X29" s="1" t="str">
        <f t="shared" si="15"/>
        <v>tratado_86 = pobreza_86(1,:);</v>
      </c>
      <c r="AC29" s="1" t="str">
        <f t="shared" si="26"/>
        <v>pobreza_86(1,:) = [];</v>
      </c>
      <c r="AI29" s="1" t="str">
        <f t="shared" si="0"/>
        <v>pobreza_86 = [tratado_86;pobreza_86];</v>
      </c>
      <c r="AN29" s="1" t="str">
        <f t="shared" si="22"/>
        <v>Y_86 = pobreza_86; % outcome matrix</v>
      </c>
      <c r="AS29" s="1" t="str">
        <f t="shared" si="23"/>
        <v>Y_pre_86 = Y_86(:,1:T);</v>
      </c>
      <c r="AW29" s="1" t="str">
        <f t="shared" si="24"/>
        <v>Y_post_86 = Y_86(:,T+1:end);</v>
      </c>
      <c r="BA29" s="1" t="str">
        <f t="shared" si="25"/>
        <v>[a_hat_86,B_hat_86] = scm_batch(Y_pre_86);</v>
      </c>
      <c r="BF29" s="1" t="str">
        <f t="shared" si="16"/>
        <v>synthetic_control_86 = a_hat_86(1)+B_hat_86(1,:)*Y_86;</v>
      </c>
      <c r="BL29">
        <v>18</v>
      </c>
      <c r="BM29" s="1" t="str">
        <f>"A_"&amp;BL27&amp;"(:,ind_"&amp;BL27&amp;" == 0) = [];"</f>
        <v>A_18(:,ind_18 == 0) = [];</v>
      </c>
      <c r="BR29">
        <v>18</v>
      </c>
      <c r="BS29" s="1" t="str">
        <f>"ind_"&amp;BR27&amp;" = xlsread('spillover_bajo_niv_educ_"&amp;BR27&amp;".xlsx')"</f>
        <v>ind_18 = xlsread('spillover_bajo_niv_educ_18.xlsx')</v>
      </c>
      <c r="BX29">
        <v>18</v>
      </c>
      <c r="BY29" s="1" t="str">
        <f>"ind_"&amp;BX27&amp;" = xlsread('spillover_bajoingreso_"&amp;BX27&amp;".xlsx')"</f>
        <v>ind_18 = xlsread('spillover_bajoingreso_18.xlsx')</v>
      </c>
      <c r="CD29">
        <v>18</v>
      </c>
      <c r="CE29" s="1" t="str">
        <f>"ind_"&amp;CD27&amp;" = xlsread('spillover_densidad_"&amp;CD27&amp;".xlsx')"</f>
        <v>ind_18 = xlsread('spillover_densidad_18.xlsx')</v>
      </c>
      <c r="CJ29">
        <v>18</v>
      </c>
      <c r="CK29" s="1" t="str">
        <f>"ind_"&amp;CJ27&amp;" = xlsread('spillover_tiempo_cs_"&amp;CJ27&amp;".xlsx')"</f>
        <v>ind_18 = xlsread('spillover_tiempo_cs_18.xlsx')</v>
      </c>
      <c r="CQ29">
        <v>18</v>
      </c>
      <c r="CR29" t="s">
        <v>152</v>
      </c>
      <c r="CV29">
        <v>18</v>
      </c>
      <c r="CW29" t="s">
        <v>153</v>
      </c>
      <c r="DA29">
        <v>18</v>
      </c>
      <c r="DB29" t="s">
        <v>154</v>
      </c>
      <c r="DF29">
        <v>18</v>
      </c>
      <c r="DG29" t="s">
        <v>155</v>
      </c>
      <c r="DK29" s="1" t="str">
        <f t="shared" si="17"/>
        <v>M_hat_86 = (eye(N)-B_hat_86)'*(eye(N)-B_hat_86);</v>
      </c>
      <c r="DQ29" s="1" t="str">
        <f t="shared" si="18"/>
        <v>synthetic_control_sp_86 = a_hat_86(1)+B_hat_86(1,:)*Y_86;</v>
      </c>
      <c r="DW29" s="1" t="s">
        <v>66</v>
      </c>
      <c r="EA29">
        <v>16</v>
      </c>
      <c r="EB29" s="1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1" t="str">
        <f t="shared" si="19"/>
        <v>synthetic_control_86=synthetic_control_86'</v>
      </c>
      <c r="EQ29" s="1" t="str">
        <f t="shared" si="20"/>
        <v>synthetic_control_sp_86=synthetic_control_sp_86'</v>
      </c>
      <c r="EV29" s="1" t="str">
        <f t="shared" si="21"/>
        <v>tratado_86=tratado_86'</v>
      </c>
      <c r="EZ29" s="1" t="str">
        <f t="shared" si="1"/>
        <v>xlswrite('G:\Mi unidad\1. PROYECTOS TELLO 2022\SCM SPILL OVERS\outputs\pobreza\distancia_centro_salud\1%\simulacion_3\synthetic_control_outputs.xlsx',synthetic_control_86,86)</v>
      </c>
      <c r="FG29" s="1" t="str">
        <f t="shared" si="2"/>
        <v>xlswrite('G:\Mi unidad\1. PROYECTOS TELLO 2022\SCM SPILL OVERS\outputs\pobreza\informalidad\1%\simulacion_3\synthetic_control_outputs.xlsx',synthetic_control_86,86)</v>
      </c>
      <c r="FM29" s="1" t="str">
        <f t="shared" si="3"/>
        <v>xlswrite('G:\Mi unidad\1. PROYECTOS TELLO 2022\SCM SPILL OVERS\outputs\pobreza\densidad\1%\simulacion_3\synthetic_control_outputs.xlsx',synthetic_control_86,86)</v>
      </c>
      <c r="FT29" s="1" t="str">
        <f t="shared" si="4"/>
        <v>xlswrite('G:\Mi unidad\1. PROYECTOS TELLO 2022\SCM SPILL OVERS\outputs\pobreza\bajo_niv_educ\1%\simulacion_3\synthetic_control_outputs.xlsx',synthetic_control_86,86)</v>
      </c>
      <c r="FZ29" s="1" t="str">
        <f t="shared" si="5"/>
        <v>xlswrite('G:\Mi unidad\1. PROYECTOS TELLO 2022\SCM SPILL OVERS\outputs\pobreza\bajo_ingreso\1%\simulacion_3\synthetic_control_outputs.xlsx',synthetic_control_86,86)</v>
      </c>
      <c r="GF29" s="1" t="str">
        <f t="shared" si="6"/>
        <v>xlswrite('G:\Mi unidad\1. PROYECTOS TELLO 2022\SCM SPILL OVERS\outputs\pobreza\densidad_g\1%\simulacion_3\synthetic_control_outputs.xlsx',synthetic_control_86,86)</v>
      </c>
      <c r="GM29" s="1" t="str">
        <f t="shared" si="7"/>
        <v>xlswrite('G:\Mi unidad\1. PROYECTOS TELLO 2022\SCM SPILL OVERS\outputs\pobreza\alimentos\1%\simulacion_3\synthetic_control_outputs.xlsx',synthetic_control_86,86);</v>
      </c>
      <c r="GT29" s="1" t="str">
        <f t="shared" si="8"/>
        <v>xlswrite('G:\Mi unidad\1. PROYECTOS TELLO 2022\SCM SPILL OVERS\outputs\pobreza\jefe_hogar\1%\simulacion_3\synthetic_control_outputs.xlsx',synthetic_control_86,86);</v>
      </c>
      <c r="GZ29" s="1" t="str">
        <f t="shared" si="9"/>
        <v>xlswrite('G:\Mi unidad\1. PROYECTOS TELLO 2022\SCM SPILL OVERS\outputs\pobreza\mujeres\1%\simulacion_3\synthetic_control_outputs.xlsx',synthetic_control_86,86);</v>
      </c>
      <c r="HF29" s="1" t="str">
        <f t="shared" si="10"/>
        <v>xlswrite('G:\Mi unidad\1. PROYECTOS TELLO 2022\SCM SPILL OVERS\outputs\pobreza\criminalidad\1%\simulacion_3\synthetic_control_outputs.xlsx',synthetic_control_86,86);</v>
      </c>
      <c r="HM29">
        <v>10</v>
      </c>
      <c r="HN29" t="s">
        <v>18</v>
      </c>
      <c r="HT29">
        <v>17</v>
      </c>
      <c r="HU29" t="s">
        <v>36</v>
      </c>
      <c r="IA29">
        <v>18</v>
      </c>
      <c r="IB29" t="str">
        <f>"xlswrite('G:\Mi unidad\1. PROYECTOS TELLO 2022\SCM SPILL OVERS\outputs\pobreza\bajo_niv_educ\1%\simulacion_3\output_tests.xlsx',p_value_vec_"&amp;IA29&amp;"','p_value_vec_"&amp;IA29&amp;"');"</f>
        <v>xlswrite('G:\Mi unidad\1. PROYECTOS TELLO 2022\SCM SPILL OVERS\outputs\pobreza\bajo_niv_educ\1%\simulacion_3\output_tests.xlsx',p_value_vec_18','p_value_vec_18');</v>
      </c>
      <c r="IO29">
        <v>18</v>
      </c>
      <c r="IP29" t="str">
        <f>"xlswrite('G:\Mi unidad\1. PROYECTOS TELLO 2022\SCM SPILL OVERS\outputs\pobreza\bajo_ingreso\1%\simulacion_3\output_tests.xlsx',p_value_vec_"&amp;IO29&amp;"','p_value_vec_"&amp;IO29&amp;"');"</f>
        <v>xlswrite('G:\Mi unidad\1. PROYECTOS TELLO 2022\SCM SPILL OVERS\outputs\pobreza\bajo_ingreso\1%\simulacion_3\output_tests.xlsx',p_value_vec_18','p_value_vec_18');</v>
      </c>
      <c r="JA29">
        <v>18</v>
      </c>
      <c r="JB29" t="str">
        <f>"xlswrite('G:\Mi unidad\1. PROYECTOS TELLO 2022\SCM SPILL OVERS\outputs\pobreza\densidad\1%\simulacion_3\output_tests.xlsx',p_value_vec_"&amp;JA29&amp;"','p_value_vec_"&amp;JA29&amp;"');"</f>
        <v>xlswrite('G:\Mi unidad\1. PROYECTOS TELLO 2022\SCM SPILL OVERS\outputs\pobreza\densidad\1%\simulacion_3\output_tests.xlsx',p_value_vec_18','p_value_vec_18');</v>
      </c>
      <c r="JM29">
        <v>18</v>
      </c>
      <c r="JN29" t="str">
        <f>"xlswrite('G:\Mi unidad\1. PROYECTOS TELLO 2022\SCM SPILL OVERS\outputs\pobreza\densidad_g\1%\simulacion_3\output_tests.xlsx',p_value_vec_"&amp;JM29&amp;"','p_value_vec_"&amp;JM29&amp;"');"</f>
        <v>xlswrite('G:\Mi unidad\1. PROYECTOS TELLO 2022\SCM SPILL OVERS\outputs\pobreza\densidad_g\1%\simulacion_3\output_tests.xlsx',p_value_vec_18','p_value_vec_18');</v>
      </c>
      <c r="JY29">
        <v>18</v>
      </c>
      <c r="JZ29" t="str">
        <f>"xlswrite('G:\Mi unidad\1. PROYECTOS TELLO 2022\SCM SPILL OVERS\outputs\pobreza\distancia_centro_salud\1%\simulacion_3\output_tests.xlsx',p_value_vec_"&amp;JY29&amp;"','p_value_vec_"&amp;JY29&amp;"');"</f>
        <v>xlswrite('G:\Mi unidad\1. PROYECTOS TELLO 2022\SCM SPILL OVERS\outputs\pobreza\distancia_centro_salud\1%\simulacion_3\output_tests.xlsx',p_value_vec_18','p_value_vec_18');</v>
      </c>
      <c r="KL29">
        <v>18</v>
      </c>
      <c r="KM29" t="str">
        <f>"xlswrite('G:\Mi unidad\1. PROYECTOS TELLO 2022\SCM SPILL OVERS\outputs\pobreza\informalidad\1%\simulacion_3\output_tests.xlsx',p_value_vec_"&amp;KL29&amp;"','p_value_vec_"&amp;KL29&amp;"');"</f>
        <v>xlswrite('G:\Mi unidad\1. PROYECTOS TELLO 2022\SCM SPILL OVERS\outputs\pobreza\informalidad\1%\simulacion_3\output_tests.xlsx',p_value_vec_18','p_value_vec_18');</v>
      </c>
      <c r="KY29">
        <v>18</v>
      </c>
      <c r="KZ29" t="str">
        <f>"xlswrite('G:\Mi unidad\1. PROYECTOS TELLO 2022\SCM SPILL OVERS\outputs\pobreza\alimentos\1%\simulacion_3\output_tests.xlsx',p_value_vec_"&amp;KY29&amp;"','p_value_vec_"&amp;KY29&amp;"');"</f>
        <v>xlswrite('G:\Mi unidad\1. PROYECTOS TELLO 2022\SCM SPILL OVERS\outputs\pobreza\alimentos\1%\simulacion_3\output_tests.xlsx',p_value_vec_18','p_value_vec_18');</v>
      </c>
      <c r="LF29">
        <v>18</v>
      </c>
      <c r="LG29" t="str">
        <f>"xlswrite('G:\Mi unidad\1. PROYECTOS TELLO 2022\SCM SPILL OVERS\outputs\pobreza\jefe_hogar\1%\simulacion_3\output_tests.xlsx',p_value_vec_"&amp;LF29&amp;"','p_value_vec_"&amp;LF29&amp;"');"</f>
        <v>xlswrite('G:\Mi unidad\1. PROYECTOS TELLO 2022\SCM SPILL OVERS\outputs\pobreza\jefe_hogar\1%\simulacion_3\output_tests.xlsx',p_value_vec_18','p_value_vec_18');</v>
      </c>
      <c r="LM29">
        <v>18</v>
      </c>
      <c r="LN29" t="str">
        <f>"xlswrite('G:\Mi unidad\1. PROYECTOS TELLO 2022\SCM SPILL OVERS\outputs\pobreza\mujeres\1%\simulacion_3\output_tests.xlsx',p_value_vec_"&amp;LM29&amp;"','p_value_vec_"&amp;LM29&amp;"');"</f>
        <v>xlswrite('G:\Mi unidad\1. PROYECTOS TELLO 2022\SCM SPILL OVERS\outputs\pobreza\mujeres\1%\simulacion_3\output_tests.xlsx',p_value_vec_18','p_value_vec_18');</v>
      </c>
      <c r="LY29">
        <v>18</v>
      </c>
      <c r="LZ29" t="str">
        <f>"xlswrite('G:\Mi unidad\1. PROYECTOS TELLO 2022\SCM SPILL OVERS\outputs\pobreza\criminalidad\1%\simulacion_3\output_tests.xlsx',p_value_vec_"&amp;LY29&amp;"','p_value_vec_"&amp;LY29&amp;"');"</f>
        <v>xlswrite('G:\Mi unidad\1. PROYECTOS TELLO 2022\SCM SPILL OVERS\outputs\pobreza\criminalidad\1%\simulacion_3\output_tests.xlsx',p_value_vec_18','p_value_vec_18');</v>
      </c>
    </row>
    <row r="30" spans="1:338" x14ac:dyDescent="0.3">
      <c r="A30">
        <v>87</v>
      </c>
      <c r="B30" s="1" t="str">
        <f t="shared" si="11"/>
        <v>[data_87,provincias_87,~] = xlsread('BD_pobre_est_1_provincia_87.xlsx');</v>
      </c>
      <c r="E30" s="1" t="str">
        <f t="shared" si="12"/>
        <v>provincia_87 = unique(provincias_87(2:end,1));</v>
      </c>
      <c r="O30" s="1" t="str">
        <f t="shared" si="13"/>
        <v>pobreza_87 = reshape(data_87(:,2),T+S,N);</v>
      </c>
      <c r="T30" s="1" t="str">
        <f t="shared" si="14"/>
        <v xml:space="preserve">pobreza_87 = pobreza_87'; </v>
      </c>
      <c r="X30" s="1" t="str">
        <f t="shared" si="15"/>
        <v>tratado_87 = pobreza_87(1,:);</v>
      </c>
      <c r="AC30" s="1" t="str">
        <f t="shared" si="26"/>
        <v>pobreza_87(1,:) = [];</v>
      </c>
      <c r="AI30" s="1" t="str">
        <f t="shared" si="0"/>
        <v>pobreza_87 = [tratado_87;pobreza_87];</v>
      </c>
      <c r="AN30" s="1" t="str">
        <f t="shared" si="22"/>
        <v>Y_87 = pobreza_87; % outcome matrix</v>
      </c>
      <c r="AS30" s="1" t="str">
        <f t="shared" si="23"/>
        <v>Y_pre_87 = Y_87(:,1:T);</v>
      </c>
      <c r="AW30" s="1" t="str">
        <f t="shared" si="24"/>
        <v>Y_post_87 = Y_87(:,T+1:end);</v>
      </c>
      <c r="BA30" s="1" t="str">
        <f t="shared" si="25"/>
        <v>[a_hat_87,B_hat_87] = scm_batch(Y_pre_87);</v>
      </c>
      <c r="BF30" s="1" t="str">
        <f t="shared" si="16"/>
        <v>synthetic_control_87 = a_hat_87(1)+B_hat_87(1,:)*Y_87;</v>
      </c>
      <c r="BL30">
        <v>18</v>
      </c>
      <c r="BR30">
        <v>18</v>
      </c>
      <c r="BS30" s="1" t="str">
        <f>"A_"&amp;BR27&amp;" = eye(N);"</f>
        <v>A_18 = eye(N);</v>
      </c>
      <c r="BX30">
        <v>18</v>
      </c>
      <c r="BY30" s="1" t="str">
        <f>"A_"&amp;BX27&amp;" = eye(N);"</f>
        <v>A_18 = eye(N);</v>
      </c>
      <c r="CD30">
        <v>18</v>
      </c>
      <c r="CE30" s="1" t="str">
        <f>"A_"&amp;CD27&amp;" = eye(N);"</f>
        <v>A_18 = eye(N);</v>
      </c>
      <c r="CJ30">
        <v>18</v>
      </c>
      <c r="CK30" s="1" t="str">
        <f>"A_"&amp;CJ27&amp;" = eye(N);"</f>
        <v>A_18 = eye(N);</v>
      </c>
      <c r="CQ30">
        <v>18</v>
      </c>
      <c r="CR30" t="s">
        <v>156</v>
      </c>
      <c r="CV30">
        <v>18</v>
      </c>
      <c r="CW30" t="s">
        <v>156</v>
      </c>
      <c r="DA30">
        <v>18</v>
      </c>
      <c r="DB30" t="s">
        <v>156</v>
      </c>
      <c r="DF30">
        <v>18</v>
      </c>
      <c r="DG30" t="s">
        <v>156</v>
      </c>
      <c r="DK30" s="1" t="str">
        <f t="shared" si="17"/>
        <v>M_hat_87 = (eye(N)-B_hat_87)'*(eye(N)-B_hat_87);</v>
      </c>
      <c r="DQ30" s="1" t="str">
        <f t="shared" si="18"/>
        <v>synthetic_control_sp_87 = a_hat_87(1)+B_hat_87(1,:)*Y_87;</v>
      </c>
      <c r="DW30" s="1" t="s">
        <v>67</v>
      </c>
      <c r="EA30">
        <v>16</v>
      </c>
      <c r="EB30" s="1" t="str">
        <f>"alpha_hat_"&amp;EA30&amp;" = A_"&amp;EA30&amp;"*gamma_hat_"&amp;EA30&amp;";"</f>
        <v>alpha_hat_16 = A_16*gamma_hat_16;</v>
      </c>
      <c r="EL30" s="1" t="str">
        <f t="shared" si="19"/>
        <v>synthetic_control_87=synthetic_control_87'</v>
      </c>
      <c r="EQ30" s="1" t="str">
        <f t="shared" si="20"/>
        <v>synthetic_control_sp_87=synthetic_control_sp_87'</v>
      </c>
      <c r="EV30" s="1" t="str">
        <f t="shared" si="21"/>
        <v>tratado_87=tratado_87'</v>
      </c>
      <c r="EZ30" s="1" t="str">
        <f t="shared" si="1"/>
        <v>xlswrite('G:\Mi unidad\1. PROYECTOS TELLO 2022\SCM SPILL OVERS\outputs\pobreza\distancia_centro_salud\1%\simulacion_3\synthetic_control_outputs.xlsx',synthetic_control_87,87)</v>
      </c>
      <c r="FG30" s="1" t="str">
        <f t="shared" si="2"/>
        <v>xlswrite('G:\Mi unidad\1. PROYECTOS TELLO 2022\SCM SPILL OVERS\outputs\pobreza\informalidad\1%\simulacion_3\synthetic_control_outputs.xlsx',synthetic_control_87,87)</v>
      </c>
      <c r="FM30" s="1" t="str">
        <f t="shared" si="3"/>
        <v>xlswrite('G:\Mi unidad\1. PROYECTOS TELLO 2022\SCM SPILL OVERS\outputs\pobreza\densidad\1%\simulacion_3\synthetic_control_outputs.xlsx',synthetic_control_87,87)</v>
      </c>
      <c r="FT30" s="1" t="str">
        <f t="shared" si="4"/>
        <v>xlswrite('G:\Mi unidad\1. PROYECTOS TELLO 2022\SCM SPILL OVERS\outputs\pobreza\bajo_niv_educ\1%\simulacion_3\synthetic_control_outputs.xlsx',synthetic_control_87,87)</v>
      </c>
      <c r="FZ30" s="1" t="str">
        <f t="shared" si="5"/>
        <v>xlswrite('G:\Mi unidad\1. PROYECTOS TELLO 2022\SCM SPILL OVERS\outputs\pobreza\bajo_ingreso\1%\simulacion_3\synthetic_control_outputs.xlsx',synthetic_control_87,87)</v>
      </c>
      <c r="GF30" s="1" t="str">
        <f t="shared" si="6"/>
        <v>xlswrite('G:\Mi unidad\1. PROYECTOS TELLO 2022\SCM SPILL OVERS\outputs\pobreza\densidad_g\1%\simulacion_3\synthetic_control_outputs.xlsx',synthetic_control_87,87)</v>
      </c>
      <c r="GM30" s="1" t="str">
        <f t="shared" si="7"/>
        <v>xlswrite('G:\Mi unidad\1. PROYECTOS TELLO 2022\SCM SPILL OVERS\outputs\pobreza\alimentos\1%\simulacion_3\synthetic_control_outputs.xlsx',synthetic_control_87,87);</v>
      </c>
      <c r="GT30" s="1" t="str">
        <f t="shared" si="8"/>
        <v>xlswrite('G:\Mi unidad\1. PROYECTOS TELLO 2022\SCM SPILL OVERS\outputs\pobreza\jefe_hogar\1%\simulacion_3\synthetic_control_outputs.xlsx',synthetic_control_87,87);</v>
      </c>
      <c r="GZ30" s="1" t="str">
        <f t="shared" si="9"/>
        <v>xlswrite('G:\Mi unidad\1. PROYECTOS TELLO 2022\SCM SPILL OVERS\outputs\pobreza\mujeres\1%\simulacion_3\synthetic_control_outputs.xlsx',synthetic_control_87,87);</v>
      </c>
      <c r="HF30" s="1" t="str">
        <f t="shared" si="10"/>
        <v>xlswrite('G:\Mi unidad\1. PROYECTOS TELLO 2022\SCM SPILL OVERS\outputs\pobreza\criminalidad\1%\simulacion_3\synthetic_control_outputs.xlsx',synthetic_control_87,87);</v>
      </c>
      <c r="HM30">
        <v>16</v>
      </c>
      <c r="HN30" t="str">
        <f>"p_value_vec_"&amp;HM30&amp;" = zeros(1,S);"</f>
        <v>p_value_vec_16 = zeros(1,S);</v>
      </c>
      <c r="HT30">
        <v>17</v>
      </c>
      <c r="HU30" t="s">
        <v>37</v>
      </c>
      <c r="IA30">
        <v>18</v>
      </c>
      <c r="IB30" t="str">
        <f>"xlswrite('G:\Mi unidad\1. PROYECTOS TELLO 2022\SCM SPILL OVERS\outputs\pobreza\bajo_niv_educ\1%\simulacion_3\output_tests.xlsx',alpha1_hat_vec_"&amp;IA30&amp;"','alpha1_hat_vec_"&amp;IA30&amp;"');"</f>
        <v>xlswrite('G:\Mi unidad\1. PROYECTOS TELLO 2022\SCM SPILL OVERS\outputs\pobreza\bajo_niv_educ\1%\simulacion_3\output_tests.xlsx',alpha1_hat_vec_18','alpha1_hat_vec_18');</v>
      </c>
      <c r="IO30">
        <v>18</v>
      </c>
      <c r="IP30" t="str">
        <f>"xlswrite('G:\Mi unidad\1. PROYECTOS TELLO 2022\SCM SPILL OVERS\outputs\pobreza\bajo_ingreso\1%\simulacion_3\output_tests.xlsx',alpha1_hat_vec_"&amp;IO30&amp;"','alpha1_hat_vec_"&amp;IO30&amp;"');"</f>
        <v>xlswrite('G:\Mi unidad\1. PROYECTOS TELLO 2022\SCM SPILL OVERS\outputs\pobreza\bajo_ingreso\1%\simulacion_3\output_tests.xlsx',alpha1_hat_vec_18','alpha1_hat_vec_18');</v>
      </c>
      <c r="JA30">
        <v>18</v>
      </c>
      <c r="JB30" t="str">
        <f>"xlswrite('G:\Mi unidad\1. PROYECTOS TELLO 2022\SCM SPILL OVERS\outputs\pobreza\densidad\1%\simulacion_3\output_tests.xlsx',alpha1_hat_vec_"&amp;JA30&amp;"','alpha1_hat_vec_"&amp;JA30&amp;"');"</f>
        <v>xlswrite('G:\Mi unidad\1. PROYECTOS TELLO 2022\SCM SPILL OVERS\outputs\pobreza\densidad\1%\simulacion_3\output_tests.xlsx',alpha1_hat_vec_18','alpha1_hat_vec_18');</v>
      </c>
      <c r="JM30">
        <v>18</v>
      </c>
      <c r="JN30" t="str">
        <f>"xlswrite('G:\Mi unidad\1. PROYECTOS TELLO 2022\SCM SPILL OVERS\outputs\pobreza\densidad_g\1%\simulacion_3\output_tests.xlsx',alpha1_hat_vec_"&amp;JM30&amp;"','alpha1_hat_vec_"&amp;JM30&amp;"');"</f>
        <v>xlswrite('G:\Mi unidad\1. PROYECTOS TELLO 2022\SCM SPILL OVERS\outputs\pobreza\densidad_g\1%\simulacion_3\output_tests.xlsx',alpha1_hat_vec_18','alpha1_hat_vec_18');</v>
      </c>
      <c r="JY30">
        <v>18</v>
      </c>
      <c r="JZ30" t="str">
        <f>"xlswrite('G:\Mi unidad\1. PROYECTOS TELLO 2022\SCM SPILL OVERS\outputs\pobreza\distancia_centro_salud\1%\simulacion_3\output_tests.xlsx',alpha1_hat_vec_"&amp;JY30&amp;"','alpha1_hat_vec_"&amp;JY30&amp;"');"</f>
        <v>xlswrite('G:\Mi unidad\1. PROYECTOS TELLO 2022\SCM SPILL OVERS\outputs\pobreza\distancia_centro_salud\1%\simulacion_3\output_tests.xlsx',alpha1_hat_vec_18','alpha1_hat_vec_18');</v>
      </c>
      <c r="KL30">
        <v>18</v>
      </c>
      <c r="KM30" t="str">
        <f>"xlswrite('G:\Mi unidad\1. PROYECTOS TELLO 2022\SCM SPILL OVERS\outputs\pobreza\informalidad\1%\simulacion_3\output_tests.xlsx',alpha1_hat_vec_"&amp;KL30&amp;"','alpha1_hat_vec_"&amp;KL30&amp;"');"</f>
        <v>xlswrite('G:\Mi unidad\1. PROYECTOS TELLO 2022\SCM SPILL OVERS\outputs\pobreza\informalidad\1%\simulacion_3\output_tests.xlsx',alpha1_hat_vec_18','alpha1_hat_vec_18');</v>
      </c>
      <c r="KY30">
        <v>18</v>
      </c>
      <c r="KZ30" t="str">
        <f>"xlswrite('G:\Mi unidad\1. PROYECTOS TELLO 2022\SCM SPILL OVERS\outputs\pobreza\alimentos\1%\simulacion_3\output_tests.xlsx',alpha1_hat_vec_"&amp;KY30&amp;"','alpha1_hat_vec_"&amp;KY30&amp;"');"</f>
        <v>xlswrite('G:\Mi unidad\1. PROYECTOS TELLO 2022\SCM SPILL OVERS\outputs\pobreza\alimentos\1%\simulacion_3\output_tests.xlsx',alpha1_hat_vec_18','alpha1_hat_vec_18');</v>
      </c>
      <c r="LF30">
        <v>18</v>
      </c>
      <c r="LG30" t="str">
        <f>"xlswrite('G:\Mi unidad\1. PROYECTOS TELLO 2022\SCM SPILL OVERS\outputs\pobreza\jefe_hogar\1%\simulacion_3\output_tests.xlsx',alpha1_hat_vec_"&amp;LF30&amp;"','alpha1_hat_vec_"&amp;LF30&amp;"');"</f>
        <v>xlswrite('G:\Mi unidad\1. PROYECTOS TELLO 2022\SCM SPILL OVERS\outputs\pobreza\jefe_hogar\1%\simulacion_3\output_tests.xlsx',alpha1_hat_vec_18','alpha1_hat_vec_18');</v>
      </c>
      <c r="LM30">
        <v>18</v>
      </c>
      <c r="LN30" t="str">
        <f>"xlswrite('G:\Mi unidad\1. PROYECTOS TELLO 2022\SCM SPILL OVERS\outputs\pobreza\mujeres\1%\simulacion_3\output_tests.xlsx',alpha1_hat_vec_"&amp;LM30&amp;"','alpha1_hat_vec_"&amp;LM30&amp;"');"</f>
        <v>xlswrite('G:\Mi unidad\1. PROYECTOS TELLO 2022\SCM SPILL OVERS\outputs\pobreza\mujeres\1%\simulacion_3\output_tests.xlsx',alpha1_hat_vec_18','alpha1_hat_vec_18');</v>
      </c>
      <c r="LY30">
        <v>18</v>
      </c>
      <c r="LZ30" t="str">
        <f>"xlswrite('G:\Mi unidad\1. PROYECTOS TELLO 2022\SCM SPILL OVERS\outputs\pobreza\criminalidad\1%\simulacion_3\output_tests.xlsx',alpha1_hat_vec_"&amp;LY30&amp;"','alpha1_hat_vec_"&amp;LY30&amp;"');"</f>
        <v>xlswrite('G:\Mi unidad\1. PROYECTOS TELLO 2022\SCM SPILL OVERS\outputs\pobreza\criminalidad\1%\simulacion_3\output_tests.xlsx',alpha1_hat_vec_18','alpha1_hat_vec_18');</v>
      </c>
    </row>
    <row r="31" spans="1:338" x14ac:dyDescent="0.3">
      <c r="A31">
        <v>88</v>
      </c>
      <c r="B31" s="1" t="str">
        <f t="shared" si="11"/>
        <v>[data_88,provincias_88,~] = xlsread('BD_pobre_est_1_provincia_88.xlsx');</v>
      </c>
      <c r="E31" s="1" t="str">
        <f t="shared" si="12"/>
        <v>provincia_88 = unique(provincias_88(2:end,1));</v>
      </c>
      <c r="O31" s="1" t="str">
        <f t="shared" si="13"/>
        <v>pobreza_88 = reshape(data_88(:,2),T+S,N);</v>
      </c>
      <c r="T31" s="1" t="str">
        <f t="shared" si="14"/>
        <v xml:space="preserve">pobreza_88 = pobreza_88'; </v>
      </c>
      <c r="X31" s="1" t="str">
        <f t="shared" si="15"/>
        <v>tratado_88 = pobreza_88(1,:);</v>
      </c>
      <c r="AC31" s="1" t="str">
        <f t="shared" si="26"/>
        <v>pobreza_88(1,:) = [];</v>
      </c>
      <c r="AI31" s="1" t="str">
        <f t="shared" si="0"/>
        <v>pobreza_88 = [tratado_88;pobreza_88];</v>
      </c>
      <c r="AN31" s="1" t="str">
        <f t="shared" si="22"/>
        <v>Y_88 = pobreza_88; % outcome matrix</v>
      </c>
      <c r="AS31" s="1" t="str">
        <f t="shared" si="23"/>
        <v>Y_pre_88 = Y_88(:,1:T);</v>
      </c>
      <c r="AW31" s="1" t="str">
        <f t="shared" si="24"/>
        <v>Y_post_88 = Y_88(:,T+1:end);</v>
      </c>
      <c r="BA31" s="1" t="str">
        <f t="shared" si="25"/>
        <v>[a_hat_88,B_hat_88] = scm_batch(Y_pre_88);</v>
      </c>
      <c r="BF31" s="1" t="str">
        <f t="shared" si="16"/>
        <v>synthetic_control_88 = a_hat_88(1)+B_hat_88(1,:)*Y_88;</v>
      </c>
      <c r="BL31">
        <v>18</v>
      </c>
      <c r="BR31">
        <v>18</v>
      </c>
      <c r="BS31" s="1" t="str">
        <f>"A_"&amp;BR27&amp;"(:,ind_"&amp;BR27&amp;" == 0) = [];"</f>
        <v>A_18(:,ind_18 == 0) = [];</v>
      </c>
      <c r="BX31">
        <v>18</v>
      </c>
      <c r="BY31" s="1" t="str">
        <f>"A_"&amp;BX27&amp;"(:,ind_"&amp;BX27&amp;" == 0) = [];"</f>
        <v>A_18(:,ind_18 == 0) = [];</v>
      </c>
      <c r="CD31">
        <v>18</v>
      </c>
      <c r="CE31" s="1" t="str">
        <f>"A_"&amp;CD27&amp;"(:,ind_"&amp;CD27&amp;" == 0) = [];"</f>
        <v>A_18(:,ind_18 == 0) = [];</v>
      </c>
      <c r="CJ31">
        <v>18</v>
      </c>
      <c r="CK31" s="1" t="str">
        <f>"A_"&amp;CJ27&amp;"(:,ind_"&amp;CJ27&amp;" == 0) = [];"</f>
        <v>A_18(:,ind_18 == 0) = [];</v>
      </c>
      <c r="CQ31">
        <v>18</v>
      </c>
      <c r="CR31" t="s">
        <v>157</v>
      </c>
      <c r="CV31">
        <v>18</v>
      </c>
      <c r="CW31" t="s">
        <v>157</v>
      </c>
      <c r="DA31">
        <v>18</v>
      </c>
      <c r="DB31" t="s">
        <v>157</v>
      </c>
      <c r="DF31">
        <v>18</v>
      </c>
      <c r="DG31" t="s">
        <v>157</v>
      </c>
      <c r="DK31" s="1" t="str">
        <f t="shared" si="17"/>
        <v>M_hat_88 = (eye(N)-B_hat_88)'*(eye(N)-B_hat_88);</v>
      </c>
      <c r="DQ31" s="1" t="str">
        <f t="shared" si="18"/>
        <v>synthetic_control_sp_88 = a_hat_88(1)+B_hat_88(1,:)*Y_88;</v>
      </c>
      <c r="DW31" s="1" t="s">
        <v>68</v>
      </c>
      <c r="EA31">
        <v>16</v>
      </c>
      <c r="EB31" s="1" t="str">
        <f>"alpha1_hat_vec_"&amp;EA31&amp;"(s) = alpha_hat_"&amp;EA31&amp;"(1);"</f>
        <v>alpha1_hat_vec_16(s) = alpha_hat_16(1);</v>
      </c>
      <c r="EL31" s="1" t="str">
        <f t="shared" si="19"/>
        <v>synthetic_control_88=synthetic_control_88'</v>
      </c>
      <c r="EQ31" s="1" t="str">
        <f t="shared" si="20"/>
        <v>synthetic_control_sp_88=synthetic_control_sp_88'</v>
      </c>
      <c r="EV31" s="1" t="str">
        <f t="shared" si="21"/>
        <v>tratado_88=tratado_88'</v>
      </c>
      <c r="EZ31" s="1" t="str">
        <f t="shared" si="1"/>
        <v>xlswrite('G:\Mi unidad\1. PROYECTOS TELLO 2022\SCM SPILL OVERS\outputs\pobreza\distancia_centro_salud\1%\simulacion_3\synthetic_control_outputs.xlsx',synthetic_control_88,88)</v>
      </c>
      <c r="FG31" s="1" t="str">
        <f t="shared" si="2"/>
        <v>xlswrite('G:\Mi unidad\1. PROYECTOS TELLO 2022\SCM SPILL OVERS\outputs\pobreza\informalidad\1%\simulacion_3\synthetic_control_outputs.xlsx',synthetic_control_88,88)</v>
      </c>
      <c r="FM31" s="1" t="str">
        <f t="shared" si="3"/>
        <v>xlswrite('G:\Mi unidad\1. PROYECTOS TELLO 2022\SCM SPILL OVERS\outputs\pobreza\densidad\1%\simulacion_3\synthetic_control_outputs.xlsx',synthetic_control_88,88)</v>
      </c>
      <c r="FT31" s="1" t="str">
        <f t="shared" si="4"/>
        <v>xlswrite('G:\Mi unidad\1. PROYECTOS TELLO 2022\SCM SPILL OVERS\outputs\pobreza\bajo_niv_educ\1%\simulacion_3\synthetic_control_outputs.xlsx',synthetic_control_88,88)</v>
      </c>
      <c r="FZ31" s="1" t="str">
        <f t="shared" si="5"/>
        <v>xlswrite('G:\Mi unidad\1. PROYECTOS TELLO 2022\SCM SPILL OVERS\outputs\pobreza\bajo_ingreso\1%\simulacion_3\synthetic_control_outputs.xlsx',synthetic_control_88,88)</v>
      </c>
      <c r="GF31" s="1" t="str">
        <f t="shared" si="6"/>
        <v>xlswrite('G:\Mi unidad\1. PROYECTOS TELLO 2022\SCM SPILL OVERS\outputs\pobreza\densidad_g\1%\simulacion_3\synthetic_control_outputs.xlsx',synthetic_control_88,88)</v>
      </c>
      <c r="GM31" s="1" t="str">
        <f t="shared" si="7"/>
        <v>xlswrite('G:\Mi unidad\1. PROYECTOS TELLO 2022\SCM SPILL OVERS\outputs\pobreza\alimentos\1%\simulacion_3\synthetic_control_outputs.xlsx',synthetic_control_88,88);</v>
      </c>
      <c r="GT31" s="1" t="str">
        <f t="shared" si="8"/>
        <v>xlswrite('G:\Mi unidad\1. PROYECTOS TELLO 2022\SCM SPILL OVERS\outputs\pobreza\jefe_hogar\1%\simulacion_3\synthetic_control_outputs.xlsx',synthetic_control_88,88);</v>
      </c>
      <c r="GZ31" s="1" t="str">
        <f t="shared" si="9"/>
        <v>xlswrite('G:\Mi unidad\1. PROYECTOS TELLO 2022\SCM SPILL OVERS\outputs\pobreza\mujeres\1%\simulacion_3\synthetic_control_outputs.xlsx',synthetic_control_88,88);</v>
      </c>
      <c r="HF31" s="1" t="str">
        <f t="shared" si="10"/>
        <v>xlswrite('G:\Mi unidad\1. PROYECTOS TELLO 2022\SCM SPILL OVERS\outputs\pobreza\criminalidad\1%\simulacion_3\synthetic_control_outputs.xlsx',synthetic_control_88,88);</v>
      </c>
      <c r="HM31">
        <v>16</v>
      </c>
      <c r="HN31" t="str">
        <f>"lb_vec_"&amp;HM31&amp;" = zeros(1,S);"</f>
        <v>lb_vec_16 = zeros(1,S);</v>
      </c>
      <c r="HT31">
        <v>17</v>
      </c>
      <c r="HU31" t="str">
        <f>"    spillover_test_"&amp;HT31&amp;"(s) = sp_andrews(Y_pre_"&amp;HT31&amp;",pobreza_"&amp;HT31&amp;"(:,T+s),A_"&amp;HT31&amp;",C,d,alpha_sig);"</f>
        <v xml:space="preserve">    spillover_test_17(s) = sp_andrews(Y_pre_17,pobreza_17(:,T+s),A_17,C,d,alpha_sig);</v>
      </c>
      <c r="IA31">
        <v>18</v>
      </c>
      <c r="IB31" t="str">
        <f>"xlswrite('G:\Mi unidad\1. PROYECTOS TELLO 2022\SCM SPILL OVERS\outputs\pobreza\bajo_niv_educ\1%\simulacion_3\output_tests.xlsx',spillover_test_"&amp;IA31&amp;"','sp_test_"&amp;IA31&amp;"');"</f>
        <v>xlswrite('G:\Mi unidad\1. PROYECTOS TELLO 2022\SCM SPILL OVERS\outputs\pobreza\bajo_niv_educ\1%\simulacion_3\output_tests.xlsx',spillover_test_18','sp_test_18');</v>
      </c>
      <c r="IO31">
        <v>18</v>
      </c>
      <c r="IP31" t="str">
        <f>"xlswrite('G:\Mi unidad\1. PROYECTOS TELLO 2022\SCM SPILL OVERS\outputs\pobreza\bajo_ingreso\1%\simulacion_3\output_tests.xlsx',spillover_test_"&amp;IO31&amp;"','sp_test_"&amp;IO31&amp;"');"</f>
        <v>xlswrite('G:\Mi unidad\1. PROYECTOS TELLO 2022\SCM SPILL OVERS\outputs\pobreza\bajo_ingreso\1%\simulacion_3\output_tests.xlsx',spillover_test_18','sp_test_18');</v>
      </c>
      <c r="JA31">
        <v>18</v>
      </c>
      <c r="JB31" t="str">
        <f>"xlswrite('G:\Mi unidad\1. PROYECTOS TELLO 2022\SCM SPILL OVERS\outputs\pobreza\densidad\1%\simulacion_3\output_tests.xlsx',spillover_test_"&amp;JA31&amp;"','sp_test_"&amp;JA31&amp;"');"</f>
        <v>xlswrite('G:\Mi unidad\1. PROYECTOS TELLO 2022\SCM SPILL OVERS\outputs\pobreza\densidad\1%\simulacion_3\output_tests.xlsx',spillover_test_18','sp_test_18');</v>
      </c>
      <c r="JM31">
        <v>18</v>
      </c>
      <c r="JN31" t="str">
        <f>"xlswrite('G:\Mi unidad\1. PROYECTOS TELLO 2022\SCM SPILL OVERS\outputs\pobreza\densidad_g\1%\simulacion_3\output_tests.xlsx',spillover_test_"&amp;JM31&amp;"','sp_test_"&amp;JM31&amp;"');"</f>
        <v>xlswrite('G:\Mi unidad\1. PROYECTOS TELLO 2022\SCM SPILL OVERS\outputs\pobreza\densidad_g\1%\simulacion_3\output_tests.xlsx',spillover_test_18','sp_test_18');</v>
      </c>
      <c r="JY31">
        <v>18</v>
      </c>
      <c r="JZ31" t="str">
        <f>"xlswrite('G:\Mi unidad\1. PROYECTOS TELLO 2022\SCM SPILL OVERS\outputs\pobreza\distancia_centro_salud\1%\simulacion_3\output_tests.xlsx',spillover_test_"&amp;JY31&amp;"','sp_test_"&amp;JY31&amp;"');"</f>
        <v>xlswrite('G:\Mi unidad\1. PROYECTOS TELLO 2022\SCM SPILL OVERS\outputs\pobreza\distancia_centro_salud\1%\simulacion_3\output_tests.xlsx',spillover_test_18','sp_test_18');</v>
      </c>
      <c r="KL31">
        <v>18</v>
      </c>
      <c r="KM31" t="str">
        <f>"xlswrite('G:\Mi unidad\1. PROYECTOS TELLO 2022\SCM SPILL OVERS\outputs\pobreza\informalidad\1%\simulacion_3\output_tests.xlsx',spillover_test_"&amp;KL31&amp;"','sp_test_"&amp;KL31&amp;"');"</f>
        <v>xlswrite('G:\Mi unidad\1. PROYECTOS TELLO 2022\SCM SPILL OVERS\outputs\pobreza\informalidad\1%\simulacion_3\output_tests.xlsx',spillover_test_18','sp_test_18');</v>
      </c>
      <c r="KY31">
        <v>18</v>
      </c>
      <c r="KZ31" t="str">
        <f>"xlswrite('G:\Mi unidad\1. PROYECTOS TELLO 2022\SCM SPILL OVERS\outputs\pobreza\alimentos\1%\simulacion_3\output_tests.xlsx',spillover_test_"&amp;KY31&amp;"','sp_test_"&amp;KY31&amp;"');"</f>
        <v>xlswrite('G:\Mi unidad\1. PROYECTOS TELLO 2022\SCM SPILL OVERS\outputs\pobreza\alimentos\1%\simulacion_3\output_tests.xlsx',spillover_test_18','sp_test_18');</v>
      </c>
      <c r="LF31">
        <v>18</v>
      </c>
      <c r="LG31" t="str">
        <f>"xlswrite('G:\Mi unidad\1. PROYECTOS TELLO 2022\SCM SPILL OVERS\outputs\pobreza\jefe_hogar\1%\simulacion_3\output_tests.xlsx',spillover_test_"&amp;LF31&amp;"','sp_test_"&amp;LF31&amp;"');"</f>
        <v>xlswrite('G:\Mi unidad\1. PROYECTOS TELLO 2022\SCM SPILL OVERS\outputs\pobreza\jefe_hogar\1%\simulacion_3\output_tests.xlsx',spillover_test_18','sp_test_18');</v>
      </c>
      <c r="LM31">
        <v>18</v>
      </c>
      <c r="LN31" t="str">
        <f>"xlswrite('G:\Mi unidad\1. PROYECTOS TELLO 2022\SCM SPILL OVERS\outputs\pobreza\mujeres\1%\simulacion_3\output_tests.xlsx',spillover_test_"&amp;LM31&amp;"','sp_test_"&amp;LM31&amp;"');"</f>
        <v>xlswrite('G:\Mi unidad\1. PROYECTOS TELLO 2022\SCM SPILL OVERS\outputs\pobreza\mujeres\1%\simulacion_3\output_tests.xlsx',spillover_test_18','sp_test_18');</v>
      </c>
      <c r="LY31">
        <v>18</v>
      </c>
      <c r="LZ31" t="str">
        <f>"xlswrite('G:\Mi unidad\1. PROYECTOS TELLO 2022\SCM SPILL OVERS\outputs\pobreza\criminalidad\1%\simulacion_3\output_tests.xlsx',spillover_test_"&amp;LY31&amp;"','sp_test_"&amp;LY31&amp;"');"</f>
        <v>xlswrite('G:\Mi unidad\1. PROYECTOS TELLO 2022\SCM SPILL OVERS\outputs\pobreza\criminalidad\1%\simulacion_3\output_tests.xlsx',spillover_test_18','sp_test_18');</v>
      </c>
    </row>
    <row r="32" spans="1:338" x14ac:dyDescent="0.3">
      <c r="A32">
        <v>89</v>
      </c>
      <c r="B32" s="1" t="str">
        <f t="shared" si="11"/>
        <v>[data_89,provincias_89,~] = xlsread('BD_pobre_est_1_provincia_89.xlsx');</v>
      </c>
      <c r="E32" s="1" t="str">
        <f t="shared" si="12"/>
        <v>provincia_89 = unique(provincias_89(2:end,1));</v>
      </c>
      <c r="O32" s="1" t="str">
        <f t="shared" si="13"/>
        <v>pobreza_89 = reshape(data_89(:,2),T+S,N);</v>
      </c>
      <c r="T32" s="1" t="str">
        <f t="shared" si="14"/>
        <v xml:space="preserve">pobreza_89 = pobreza_89'; </v>
      </c>
      <c r="X32" s="1" t="str">
        <f t="shared" si="15"/>
        <v>tratado_89 = pobreza_89(1,:);</v>
      </c>
      <c r="AC32" s="1" t="str">
        <f t="shared" si="26"/>
        <v>pobreza_89(1,:) = [];</v>
      </c>
      <c r="AI32" s="1" t="str">
        <f t="shared" si="0"/>
        <v>pobreza_89 = [tratado_89;pobreza_89];</v>
      </c>
      <c r="AN32" s="1" t="str">
        <f t="shared" si="22"/>
        <v>Y_89 = pobreza_89; % outcome matrix</v>
      </c>
      <c r="AS32" s="1" t="str">
        <f t="shared" si="23"/>
        <v>Y_pre_89 = Y_89(:,1:T);</v>
      </c>
      <c r="AW32" s="1" t="str">
        <f t="shared" si="24"/>
        <v>Y_post_89 = Y_89(:,T+1:end);</v>
      </c>
      <c r="BA32" s="1" t="str">
        <f t="shared" si="25"/>
        <v>[a_hat_89,B_hat_89] = scm_batch(Y_pre_89);</v>
      </c>
      <c r="BF32" s="1" t="str">
        <f t="shared" si="16"/>
        <v>synthetic_control_89 = a_hat_89(1)+B_hat_89(1,:)*Y_89;</v>
      </c>
      <c r="BL32">
        <v>23</v>
      </c>
      <c r="BM32" s="1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158</v>
      </c>
      <c r="CV32">
        <v>23</v>
      </c>
      <c r="CW32" t="s">
        <v>159</v>
      </c>
      <c r="DA32">
        <v>23</v>
      </c>
      <c r="DB32" t="s">
        <v>159</v>
      </c>
      <c r="DF32">
        <v>23</v>
      </c>
      <c r="DG32" t="s">
        <v>159</v>
      </c>
      <c r="DK32" s="1" t="str">
        <f t="shared" si="17"/>
        <v>M_hat_89 = (eye(N)-B_hat_89)'*(eye(N)-B_hat_89);</v>
      </c>
      <c r="DQ32" s="1" t="str">
        <f t="shared" si="18"/>
        <v>synthetic_control_sp_89 = a_hat_89(1)+B_hat_89(1,:)*Y_89;</v>
      </c>
      <c r="DW32" s="1" t="s">
        <v>69</v>
      </c>
      <c r="EA32">
        <v>16</v>
      </c>
      <c r="EB32" s="1" t="str">
        <f>"synthetic_control_sp_"&amp;EA32&amp;"(T+s) = Y_"&amp;EA32&amp;"(1,T+s)-alpha1_hat_vec_"&amp;EA32&amp;"(s);"</f>
        <v>synthetic_control_sp_16(T+s) = Y_16(1,T+s)-alpha1_hat_vec_16(s);</v>
      </c>
      <c r="EL32" s="1" t="str">
        <f t="shared" si="19"/>
        <v>synthetic_control_89=synthetic_control_89'</v>
      </c>
      <c r="EQ32" s="1" t="str">
        <f t="shared" si="20"/>
        <v>synthetic_control_sp_89=synthetic_control_sp_89'</v>
      </c>
      <c r="EV32" s="1" t="str">
        <f t="shared" si="21"/>
        <v>tratado_89=tratado_89'</v>
      </c>
      <c r="EZ32" s="1" t="str">
        <f t="shared" si="1"/>
        <v>xlswrite('G:\Mi unidad\1. PROYECTOS TELLO 2022\SCM SPILL OVERS\outputs\pobreza\distancia_centro_salud\1%\simulacion_3\synthetic_control_outputs.xlsx',synthetic_control_89,89)</v>
      </c>
      <c r="FG32" s="1" t="str">
        <f t="shared" si="2"/>
        <v>xlswrite('G:\Mi unidad\1. PROYECTOS TELLO 2022\SCM SPILL OVERS\outputs\pobreza\informalidad\1%\simulacion_3\synthetic_control_outputs.xlsx',synthetic_control_89,89)</v>
      </c>
      <c r="FM32" s="1" t="str">
        <f t="shared" si="3"/>
        <v>xlswrite('G:\Mi unidad\1. PROYECTOS TELLO 2022\SCM SPILL OVERS\outputs\pobreza\densidad\1%\simulacion_3\synthetic_control_outputs.xlsx',synthetic_control_89,89)</v>
      </c>
      <c r="FT32" s="1" t="str">
        <f t="shared" si="4"/>
        <v>xlswrite('G:\Mi unidad\1. PROYECTOS TELLO 2022\SCM SPILL OVERS\outputs\pobreza\bajo_niv_educ\1%\simulacion_3\synthetic_control_outputs.xlsx',synthetic_control_89,89)</v>
      </c>
      <c r="FZ32" s="1" t="str">
        <f t="shared" si="5"/>
        <v>xlswrite('G:\Mi unidad\1. PROYECTOS TELLO 2022\SCM SPILL OVERS\outputs\pobreza\bajo_ingreso\1%\simulacion_3\synthetic_control_outputs.xlsx',synthetic_control_89,89)</v>
      </c>
      <c r="GF32" s="1" t="str">
        <f t="shared" si="6"/>
        <v>xlswrite('G:\Mi unidad\1. PROYECTOS TELLO 2022\SCM SPILL OVERS\outputs\pobreza\densidad_g\1%\simulacion_3\synthetic_control_outputs.xlsx',synthetic_control_89,89)</v>
      </c>
      <c r="GM32" s="1" t="str">
        <f t="shared" si="7"/>
        <v>xlswrite('G:\Mi unidad\1. PROYECTOS TELLO 2022\SCM SPILL OVERS\outputs\pobreza\alimentos\1%\simulacion_3\synthetic_control_outputs.xlsx',synthetic_control_89,89);</v>
      </c>
      <c r="GT32" s="1" t="str">
        <f t="shared" si="8"/>
        <v>xlswrite('G:\Mi unidad\1. PROYECTOS TELLO 2022\SCM SPILL OVERS\outputs\pobreza\jefe_hogar\1%\simulacion_3\synthetic_control_outputs.xlsx',synthetic_control_89,89);</v>
      </c>
      <c r="GZ32" s="1" t="str">
        <f t="shared" si="9"/>
        <v>xlswrite('G:\Mi unidad\1. PROYECTOS TELLO 2022\SCM SPILL OVERS\outputs\pobreza\mujeres\1%\simulacion_3\synthetic_control_outputs.xlsx',synthetic_control_89,89);</v>
      </c>
      <c r="HF32" s="1" t="str">
        <f t="shared" si="10"/>
        <v>xlswrite('G:\Mi unidad\1. PROYECTOS TELLO 2022\SCM SPILL OVERS\outputs\pobreza\criminalidad\1%\simulacion_3\synthetic_control_outputs.xlsx',synthetic_control_89,89);</v>
      </c>
      <c r="HM32">
        <v>16</v>
      </c>
      <c r="HN32" t="str">
        <f>"ub_vec_"&amp;HM32&amp;" = zeros(1,S);"</f>
        <v>ub_vec_16 = zeros(1,S);</v>
      </c>
      <c r="HT32">
        <v>17</v>
      </c>
      <c r="HU32" t="s">
        <v>18</v>
      </c>
      <c r="IA32">
        <v>23</v>
      </c>
      <c r="IB32" t="str">
        <f>"xlswrite('G:\Mi unidad\1. PROYECTOS TELLO 2022\SCM SPILL OVERS\outputs\pobreza\bajo_niv_educ\1%\simulacion_3\output_tests.xlsx',lb_vec_"&amp;IA32&amp;"','lb_vec_"&amp;IA32&amp;"');"</f>
        <v>xlswrite('G:\Mi unidad\1. PROYECTOS TELLO 2022\SCM SPILL OVERS\outputs\pobreza\bajo_niv_educ\1%\simulacion_3\output_tests.xlsx',lb_vec_23','lb_vec_23');</v>
      </c>
      <c r="IO32">
        <v>23</v>
      </c>
      <c r="IP32" t="str">
        <f>"xlswrite('G:\Mi unidad\1. PROYECTOS TELLO 2022\SCM SPILL OVERS\outputs\pobreza\bajo_ingreso\1%\simulacion_3\output_tests.xlsx',lb_vec_"&amp;IO32&amp;"','lb_vec_"&amp;IO32&amp;"');"</f>
        <v>xlswrite('G:\Mi unidad\1. PROYECTOS TELLO 2022\SCM SPILL OVERS\outputs\pobreza\bajo_ingreso\1%\simulacion_3\output_tests.xlsx',lb_vec_23','lb_vec_23');</v>
      </c>
      <c r="JA32">
        <v>23</v>
      </c>
      <c r="JB32" t="str">
        <f>"xlswrite('G:\Mi unidad\1. PROYECTOS TELLO 2022\SCM SPILL OVERS\outputs\pobreza\densidad\1%\simulacion_3\output_tests.xlsx',lb_vec_"&amp;JA32&amp;"','lb_vec_"&amp;JA32&amp;"');"</f>
        <v>xlswrite('G:\Mi unidad\1. PROYECTOS TELLO 2022\SCM SPILL OVERS\outputs\pobreza\densidad\1%\simulacion_3\output_tests.xlsx',lb_vec_23','lb_vec_23');</v>
      </c>
      <c r="JM32">
        <v>23</v>
      </c>
      <c r="JN32" t="str">
        <f>"xlswrite('G:\Mi unidad\1. PROYECTOS TELLO 2022\SCM SPILL OVERS\outputs\pobreza\densidad_g\1%\simulacion_3\output_tests.xlsx',lb_vec_"&amp;JM32&amp;"','lb_vec_"&amp;JM32&amp;"');"</f>
        <v>xlswrite('G:\Mi unidad\1. PROYECTOS TELLO 2022\SCM SPILL OVERS\outputs\pobreza\densidad_g\1%\simulacion_3\output_tests.xlsx',lb_vec_23','lb_vec_23');</v>
      </c>
      <c r="JY32">
        <v>23</v>
      </c>
      <c r="JZ32" t="str">
        <f>"xlswrite('G:\Mi unidad\1. PROYECTOS TELLO 2022\SCM SPILL OVERS\outputs\pobreza\distancia_centro_salud\1%\simulacion_3\output_tests.xlsx',lb_vec_"&amp;JY32&amp;"','lb_vec_"&amp;JY32&amp;"');"</f>
        <v>xlswrite('G:\Mi unidad\1. PROYECTOS TELLO 2022\SCM SPILL OVERS\outputs\pobreza\distancia_centro_salud\1%\simulacion_3\output_tests.xlsx',lb_vec_23','lb_vec_23');</v>
      </c>
      <c r="KL32">
        <v>23</v>
      </c>
      <c r="KM32" t="str">
        <f>"xlswrite('G:\Mi unidad\1. PROYECTOS TELLO 2022\SCM SPILL OVERS\outputs\pobreza\informalidad\1%\simulacion_3\output_tests.xlsx',lb_vec_"&amp;KL32&amp;"','lb_vec_"&amp;KL32&amp;"');"</f>
        <v>xlswrite('G:\Mi unidad\1. PROYECTOS TELLO 2022\SCM SPILL OVERS\outputs\pobreza\informalidad\1%\simulacion_3\output_tests.xlsx',lb_vec_23','lb_vec_23');</v>
      </c>
      <c r="KY32">
        <v>23</v>
      </c>
      <c r="KZ32" t="str">
        <f>"xlswrite('G:\Mi unidad\1. PROYECTOS TELLO 2022\SCM SPILL OVERS\outputs\pobreza\alimentos\1%\simulacion_3\output_tests.xlsx',lb_vec_"&amp;KY32&amp;"','lb_vec_"&amp;KY32&amp;"');"</f>
        <v>xlswrite('G:\Mi unidad\1. PROYECTOS TELLO 2022\SCM SPILL OVERS\outputs\pobreza\alimentos\1%\simulacion_3\output_tests.xlsx',lb_vec_23','lb_vec_23');</v>
      </c>
      <c r="LF32">
        <v>23</v>
      </c>
      <c r="LG32" t="str">
        <f>"xlswrite('G:\Mi unidad\1. PROYECTOS TELLO 2022\SCM SPILL OVERS\outputs\pobreza\jefe_hogar\1%\simulacion_3\output_tests.xlsx',lb_vec_"&amp;LF32&amp;"','lb_vec_"&amp;LF32&amp;"');"</f>
        <v>xlswrite('G:\Mi unidad\1. PROYECTOS TELLO 2022\SCM SPILL OVERS\outputs\pobreza\jefe_hogar\1%\simulacion_3\output_tests.xlsx',lb_vec_23','lb_vec_23');</v>
      </c>
      <c r="LM32">
        <v>23</v>
      </c>
      <c r="LN32" t="str">
        <f>"xlswrite('G:\Mi unidad\1. PROYECTOS TELLO 2022\SCM SPILL OVERS\outputs\pobreza\mujeres\1%\simulacion_3\output_tests.xlsx',lb_vec_"&amp;LM32&amp;"','lb_vec_"&amp;LM32&amp;"');"</f>
        <v>xlswrite('G:\Mi unidad\1. PROYECTOS TELLO 2022\SCM SPILL OVERS\outputs\pobreza\mujeres\1%\simulacion_3\output_tests.xlsx',lb_vec_23','lb_vec_23');</v>
      </c>
      <c r="LY32">
        <v>23</v>
      </c>
      <c r="LZ32" t="str">
        <f>"xlswrite('G:\Mi unidad\1. PROYECTOS TELLO 2022\SCM SPILL OVERS\outputs\pobreza\criminalidad\1%\simulacion_3\output_tests.xlsx',lb_vec_"&amp;LY32&amp;"','lb_vec_"&amp;LY32&amp;"');"</f>
        <v>xlswrite('G:\Mi unidad\1. PROYECTOS TELLO 2022\SCM SPILL OVERS\outputs\pobreza\criminalidad\1%\simulacion_3\output_tests.xlsx',lb_vec_23','lb_vec_23');</v>
      </c>
    </row>
    <row r="33" spans="1:338" x14ac:dyDescent="0.3">
      <c r="A33">
        <v>91</v>
      </c>
      <c r="B33" s="1" t="str">
        <f t="shared" si="11"/>
        <v>[data_91,provincias_91,~] = xlsread('BD_pobre_est_1_provincia_91.xlsx');</v>
      </c>
      <c r="E33" s="1" t="str">
        <f t="shared" si="12"/>
        <v>provincia_91 = unique(provincias_91(2:end,1));</v>
      </c>
      <c r="O33" s="1" t="str">
        <f t="shared" si="13"/>
        <v>pobreza_91 = reshape(data_91(:,2),T+S,N);</v>
      </c>
      <c r="T33" s="1" t="str">
        <f t="shared" si="14"/>
        <v xml:space="preserve">pobreza_91 = pobreza_91'; </v>
      </c>
      <c r="X33" s="1" t="str">
        <f t="shared" si="15"/>
        <v>tratado_91 = pobreza_91(1,:);</v>
      </c>
      <c r="AC33" s="1" t="str">
        <f t="shared" si="26"/>
        <v>pobreza_91(1,:) = [];</v>
      </c>
      <c r="AI33" s="1" t="str">
        <f t="shared" si="0"/>
        <v>pobreza_91 = [tratado_91;pobreza_91];</v>
      </c>
      <c r="AN33" s="1" t="str">
        <f t="shared" si="22"/>
        <v>Y_91 = pobreza_91; % outcome matrix</v>
      </c>
      <c r="AS33" s="1" t="str">
        <f t="shared" si="23"/>
        <v>Y_pre_91 = Y_91(:,1:T);</v>
      </c>
      <c r="AW33" s="1" t="str">
        <f t="shared" si="24"/>
        <v>Y_post_91 = Y_91(:,T+1:end);</v>
      </c>
      <c r="BA33" s="1" t="str">
        <f t="shared" si="25"/>
        <v>[a_hat_91,B_hat_91] = scm_batch(Y_pre_91);</v>
      </c>
      <c r="BF33" s="1" t="str">
        <f t="shared" si="16"/>
        <v>synthetic_control_91 = a_hat_91(1)+B_hat_91(1,:)*Y_91;</v>
      </c>
      <c r="BL33">
        <v>23</v>
      </c>
      <c r="BM33" s="1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152</v>
      </c>
      <c r="CV33">
        <v>23</v>
      </c>
      <c r="CW33" t="s">
        <v>158</v>
      </c>
      <c r="DA33">
        <v>23</v>
      </c>
      <c r="DB33" t="s">
        <v>158</v>
      </c>
      <c r="DF33">
        <v>23</v>
      </c>
      <c r="DG33" t="s">
        <v>158</v>
      </c>
      <c r="DK33" s="1" t="str">
        <f t="shared" si="17"/>
        <v>M_hat_91 = (eye(N)-B_hat_91)'*(eye(N)-B_hat_91);</v>
      </c>
      <c r="DQ33" s="1" t="str">
        <f t="shared" si="18"/>
        <v>synthetic_control_sp_91 = a_hat_91(1)+B_hat_91(1,:)*Y_91;</v>
      </c>
      <c r="DW33" s="1" t="s">
        <v>70</v>
      </c>
      <c r="EA33">
        <v>16</v>
      </c>
      <c r="EB33" s="3" t="s">
        <v>18</v>
      </c>
      <c r="EL33" s="1" t="str">
        <f t="shared" si="19"/>
        <v>synthetic_control_91=synthetic_control_91'</v>
      </c>
      <c r="EQ33" s="1" t="str">
        <f t="shared" si="20"/>
        <v>synthetic_control_sp_91=synthetic_control_sp_91'</v>
      </c>
      <c r="EV33" s="1" t="str">
        <f t="shared" si="21"/>
        <v>tratado_91=tratado_91'</v>
      </c>
      <c r="EZ33" s="1" t="str">
        <f t="shared" si="1"/>
        <v>xlswrite('G:\Mi unidad\1. PROYECTOS TELLO 2022\SCM SPILL OVERS\outputs\pobreza\distancia_centro_salud\1%\simulacion_3\synthetic_control_outputs.xlsx',synthetic_control_91,91)</v>
      </c>
      <c r="FG33" s="1" t="str">
        <f t="shared" si="2"/>
        <v>xlswrite('G:\Mi unidad\1. PROYECTOS TELLO 2022\SCM SPILL OVERS\outputs\pobreza\informalidad\1%\simulacion_3\synthetic_control_outputs.xlsx',synthetic_control_91,91)</v>
      </c>
      <c r="FM33" s="1" t="str">
        <f t="shared" si="3"/>
        <v>xlswrite('G:\Mi unidad\1. PROYECTOS TELLO 2022\SCM SPILL OVERS\outputs\pobreza\densidad\1%\simulacion_3\synthetic_control_outputs.xlsx',synthetic_control_91,91)</v>
      </c>
      <c r="FT33" s="1" t="str">
        <f t="shared" si="4"/>
        <v>xlswrite('G:\Mi unidad\1. PROYECTOS TELLO 2022\SCM SPILL OVERS\outputs\pobreza\bajo_niv_educ\1%\simulacion_3\synthetic_control_outputs.xlsx',synthetic_control_91,91)</v>
      </c>
      <c r="FZ33" s="1" t="str">
        <f t="shared" si="5"/>
        <v>xlswrite('G:\Mi unidad\1. PROYECTOS TELLO 2022\SCM SPILL OVERS\outputs\pobreza\bajo_ingreso\1%\simulacion_3\synthetic_control_outputs.xlsx',synthetic_control_91,91)</v>
      </c>
      <c r="GF33" s="1" t="str">
        <f t="shared" si="6"/>
        <v>xlswrite('G:\Mi unidad\1. PROYECTOS TELLO 2022\SCM SPILL OVERS\outputs\pobreza\densidad_g\1%\simulacion_3\synthetic_control_outputs.xlsx',synthetic_control_91,91)</v>
      </c>
      <c r="GM33" s="1" t="str">
        <f t="shared" si="7"/>
        <v>xlswrite('G:\Mi unidad\1. PROYECTOS TELLO 2022\SCM SPILL OVERS\outputs\pobreza\alimentos\1%\simulacion_3\synthetic_control_outputs.xlsx',synthetic_control_91,91);</v>
      </c>
      <c r="GT33" s="1" t="str">
        <f t="shared" si="8"/>
        <v>xlswrite('G:\Mi unidad\1. PROYECTOS TELLO 2022\SCM SPILL OVERS\outputs\pobreza\jefe_hogar\1%\simulacion_3\synthetic_control_outputs.xlsx',synthetic_control_91,91);</v>
      </c>
      <c r="GZ33" s="1" t="str">
        <f t="shared" si="9"/>
        <v>xlswrite('G:\Mi unidad\1. PROYECTOS TELLO 2022\SCM SPILL OVERS\outputs\pobreza\mujeres\1%\simulacion_3\synthetic_control_outputs.xlsx',synthetic_control_91,91);</v>
      </c>
      <c r="HF33" s="1" t="str">
        <f t="shared" si="10"/>
        <v>xlswrite('G:\Mi unidad\1. PROYECTOS TELLO 2022\SCM SPILL OVERS\outputs\pobreza\criminalidad\1%\simulacion_3\synthetic_control_outputs.xlsx',synthetic_control_91,91);</v>
      </c>
      <c r="HM33">
        <v>16</v>
      </c>
      <c r="HN33" t="s">
        <v>35</v>
      </c>
      <c r="HT33">
        <v>18</v>
      </c>
      <c r="HU33" t="str">
        <f>"spillover_test_"&amp;HT33&amp;" = zeros(1,S);"</f>
        <v>spillover_test_18 = zeros(1,S);</v>
      </c>
      <c r="IA33">
        <v>23</v>
      </c>
      <c r="IB33" t="str">
        <f>"xlswrite('G:\Mi unidad\1. PROYECTOS TELLO 2022\SCM SPILL OVERS\outputs\pobreza\bajo_niv_educ\1%\simulacion_3\output_tests.xlsx',ub_vec_"&amp;IA33&amp;"','ub_vec_"&amp;IA33&amp;"');"</f>
        <v>xlswrite('G:\Mi unidad\1. PROYECTOS TELLO 2022\SCM SPILL OVERS\outputs\pobreza\bajo_niv_educ\1%\simulacion_3\output_tests.xlsx',ub_vec_23','ub_vec_23');</v>
      </c>
      <c r="IO33">
        <v>23</v>
      </c>
      <c r="IP33" t="str">
        <f>"xlswrite('G:\Mi unidad\1. PROYECTOS TELLO 2022\SCM SPILL OVERS\outputs\pobreza\bajo_ingreso\1%\simulacion_3\output_tests.xlsx',ub_vec_"&amp;IO33&amp;"','ub_vec_"&amp;IO33&amp;"');"</f>
        <v>xlswrite('G:\Mi unidad\1. PROYECTOS TELLO 2022\SCM SPILL OVERS\outputs\pobreza\bajo_ingreso\1%\simulacion_3\output_tests.xlsx',ub_vec_23','ub_vec_23');</v>
      </c>
      <c r="JA33">
        <v>23</v>
      </c>
      <c r="JB33" t="str">
        <f>"xlswrite('G:\Mi unidad\1. PROYECTOS TELLO 2022\SCM SPILL OVERS\outputs\pobreza\densidad\1%\simulacion_3\output_tests.xlsx',ub_vec_"&amp;JA33&amp;"','ub_vec_"&amp;JA33&amp;"');"</f>
        <v>xlswrite('G:\Mi unidad\1. PROYECTOS TELLO 2022\SCM SPILL OVERS\outputs\pobreza\densidad\1%\simulacion_3\output_tests.xlsx',ub_vec_23','ub_vec_23');</v>
      </c>
      <c r="JM33">
        <v>23</v>
      </c>
      <c r="JN33" t="str">
        <f>"xlswrite('G:\Mi unidad\1. PROYECTOS TELLO 2022\SCM SPILL OVERS\outputs\pobreza\densidad_g\1%\simulacion_3\output_tests.xlsx',ub_vec_"&amp;JM33&amp;"','ub_vec_"&amp;JM33&amp;"');"</f>
        <v>xlswrite('G:\Mi unidad\1. PROYECTOS TELLO 2022\SCM SPILL OVERS\outputs\pobreza\densidad_g\1%\simulacion_3\output_tests.xlsx',ub_vec_23','ub_vec_23');</v>
      </c>
      <c r="JY33">
        <v>23</v>
      </c>
      <c r="JZ33" t="str">
        <f>"xlswrite('G:\Mi unidad\1. PROYECTOS TELLO 2022\SCM SPILL OVERS\outputs\pobreza\distancia_centro_salud\1%\simulacion_3\output_tests.xlsx',ub_vec_"&amp;JY33&amp;"','ub_vec_"&amp;JY33&amp;"');"</f>
        <v>xlswrite('G:\Mi unidad\1. PROYECTOS TELLO 2022\SCM SPILL OVERS\outputs\pobreza\distancia_centro_salud\1%\simulacion_3\output_tests.xlsx',ub_vec_23','ub_vec_23');</v>
      </c>
      <c r="KL33">
        <v>23</v>
      </c>
      <c r="KM33" t="str">
        <f>"xlswrite('G:\Mi unidad\1. PROYECTOS TELLO 2022\SCM SPILL OVERS\outputs\pobreza\informalidad\1%\simulacion_3\output_tests.xlsx',ub_vec_"&amp;KL33&amp;"','ub_vec_"&amp;KL33&amp;"');"</f>
        <v>xlswrite('G:\Mi unidad\1. PROYECTOS TELLO 2022\SCM SPILL OVERS\outputs\pobreza\informalidad\1%\simulacion_3\output_tests.xlsx',ub_vec_23','ub_vec_23');</v>
      </c>
      <c r="KY33">
        <v>23</v>
      </c>
      <c r="KZ33" t="str">
        <f>"xlswrite('G:\Mi unidad\1. PROYECTOS TELLO 2022\SCM SPILL OVERS\outputs\pobreza\alimentos\1%\simulacion_3\output_tests.xlsx',ub_vec_"&amp;KY33&amp;"','ub_vec_"&amp;KY33&amp;"');"</f>
        <v>xlswrite('G:\Mi unidad\1. PROYECTOS TELLO 2022\SCM SPILL OVERS\outputs\pobreza\alimentos\1%\simulacion_3\output_tests.xlsx',ub_vec_23','ub_vec_23');</v>
      </c>
      <c r="LF33">
        <v>23</v>
      </c>
      <c r="LG33" t="str">
        <f>"xlswrite('G:\Mi unidad\1. PROYECTOS TELLO 2022\SCM SPILL OVERS\outputs\pobreza\jefe_hogar\1%\simulacion_3\output_tests.xlsx',ub_vec_"&amp;LF33&amp;"','ub_vec_"&amp;LF33&amp;"');"</f>
        <v>xlswrite('G:\Mi unidad\1. PROYECTOS TELLO 2022\SCM SPILL OVERS\outputs\pobreza\jefe_hogar\1%\simulacion_3\output_tests.xlsx',ub_vec_23','ub_vec_23');</v>
      </c>
      <c r="LM33">
        <v>23</v>
      </c>
      <c r="LN33" t="str">
        <f>"xlswrite('G:\Mi unidad\1. PROYECTOS TELLO 2022\SCM SPILL OVERS\outputs\pobreza\mujeres\1%\simulacion_3\output_tests.xlsx',ub_vec_"&amp;LM33&amp;"','ub_vec_"&amp;LM33&amp;"');"</f>
        <v>xlswrite('G:\Mi unidad\1. PROYECTOS TELLO 2022\SCM SPILL OVERS\outputs\pobreza\mujeres\1%\simulacion_3\output_tests.xlsx',ub_vec_23','ub_vec_23');</v>
      </c>
      <c r="LY33">
        <v>23</v>
      </c>
      <c r="LZ33" t="str">
        <f>"xlswrite('G:\Mi unidad\1. PROYECTOS TELLO 2022\SCM SPILL OVERS\outputs\pobreza\criminalidad\1%\simulacion_3\output_tests.xlsx',ub_vec_"&amp;LY33&amp;"','ub_vec_"&amp;LY33&amp;"');"</f>
        <v>xlswrite('G:\Mi unidad\1. PROYECTOS TELLO 2022\SCM SPILL OVERS\outputs\pobreza\criminalidad\1%\simulacion_3\output_tests.xlsx',ub_vec_23','ub_vec_23');</v>
      </c>
    </row>
    <row r="34" spans="1:338" x14ac:dyDescent="0.3">
      <c r="A34">
        <v>92</v>
      </c>
      <c r="B34" s="1" t="str">
        <f t="shared" si="11"/>
        <v>[data_92,provincias_92,~] = xlsread('BD_pobre_est_1_provincia_92.xlsx');</v>
      </c>
      <c r="E34" s="1" t="str">
        <f t="shared" si="12"/>
        <v>provincia_92 = unique(provincias_92(2:end,1));</v>
      </c>
      <c r="O34" s="1" t="str">
        <f t="shared" si="13"/>
        <v>pobreza_92 = reshape(data_92(:,2),T+S,N);</v>
      </c>
      <c r="T34" s="1" t="str">
        <f t="shared" si="14"/>
        <v xml:space="preserve">pobreza_92 = pobreza_92'; </v>
      </c>
      <c r="X34" s="1" t="str">
        <f t="shared" si="15"/>
        <v>tratado_92 = pobreza_92(1,:);</v>
      </c>
      <c r="AC34" s="1" t="str">
        <f t="shared" si="26"/>
        <v>pobreza_92(1,:) = [];</v>
      </c>
      <c r="AI34" s="1" t="str">
        <f t="shared" si="0"/>
        <v>pobreza_92 = [tratado_92;pobreza_92];</v>
      </c>
      <c r="AN34" s="1" t="str">
        <f t="shared" si="22"/>
        <v>Y_92 = pobreza_92; % outcome matrix</v>
      </c>
      <c r="AS34" s="1" t="str">
        <f t="shared" si="23"/>
        <v>Y_pre_92 = Y_92(:,1:T);</v>
      </c>
      <c r="AW34" s="1" t="str">
        <f t="shared" si="24"/>
        <v>Y_post_92 = Y_92(:,T+1:end);</v>
      </c>
      <c r="BA34" s="1" t="str">
        <f t="shared" si="25"/>
        <v>[a_hat_92,B_hat_92] = scm_batch(Y_pre_92);</v>
      </c>
      <c r="BF34" s="1" t="str">
        <f t="shared" si="16"/>
        <v>synthetic_control_92 = a_hat_92(1)+B_hat_92(1,:)*Y_92;</v>
      </c>
      <c r="BL34">
        <v>23</v>
      </c>
      <c r="BM34" s="1" t="str">
        <f>"A_"&amp;BL32&amp;"(:,ind_"&amp;BL32&amp;" == 0) = [];"</f>
        <v>A_23(:,ind_23 == 0) = [];</v>
      </c>
      <c r="BR34">
        <v>23</v>
      </c>
      <c r="BS34" s="1" t="str">
        <f>"ind_"&amp;BR32&amp;" = xlsread('spillover_bajo_niv_educ_"&amp;BR32&amp;".xlsx')"</f>
        <v>ind_23 = xlsread('spillover_bajo_niv_educ_23.xlsx')</v>
      </c>
      <c r="BX34">
        <v>23</v>
      </c>
      <c r="BY34" s="1" t="str">
        <f>"ind_"&amp;BX32&amp;" = xlsread('spillover_bajoingreso_"&amp;BX32&amp;".xlsx')"</f>
        <v>ind_23 = xlsread('spillover_bajoingreso_23.xlsx')</v>
      </c>
      <c r="CD34">
        <v>23</v>
      </c>
      <c r="CE34" s="1" t="str">
        <f>"ind_"&amp;CD32&amp;" = xlsread('spillover_densidad_"&amp;CD32&amp;".xlsx')"</f>
        <v>ind_23 = xlsread('spillover_densidad_23.xlsx')</v>
      </c>
      <c r="CJ34">
        <v>23</v>
      </c>
      <c r="CK34" s="1" t="str">
        <f>"ind_"&amp;CJ32&amp;" = xlsread('spillover_tiempo_cs_"&amp;CJ32&amp;".xlsx')"</f>
        <v>ind_23 = xlsread('spillover_tiempo_cs_23.xlsx')</v>
      </c>
      <c r="CQ34">
        <v>23</v>
      </c>
      <c r="CR34" t="s">
        <v>156</v>
      </c>
      <c r="CV34">
        <v>23</v>
      </c>
      <c r="CW34" t="s">
        <v>160</v>
      </c>
      <c r="DA34">
        <v>23</v>
      </c>
      <c r="DB34" t="s">
        <v>161</v>
      </c>
      <c r="DF34">
        <v>23</v>
      </c>
      <c r="DG34" t="s">
        <v>162</v>
      </c>
      <c r="DK34" s="1" t="str">
        <f t="shared" si="17"/>
        <v>M_hat_92 = (eye(N)-B_hat_92)'*(eye(N)-B_hat_92);</v>
      </c>
      <c r="DQ34" s="1" t="str">
        <f t="shared" si="18"/>
        <v>synthetic_control_sp_92 = a_hat_92(1)+B_hat_92(1,:)*Y_92;</v>
      </c>
      <c r="DW34" s="1" t="s">
        <v>71</v>
      </c>
      <c r="EA34">
        <v>17</v>
      </c>
      <c r="EB34" s="3" t="str">
        <f>"%PROVINCIA "&amp;EA34</f>
        <v>%PROVINCIA 17</v>
      </c>
      <c r="EL34" s="1" t="str">
        <f t="shared" si="19"/>
        <v>synthetic_control_92=synthetic_control_92'</v>
      </c>
      <c r="EQ34" s="1" t="str">
        <f t="shared" si="20"/>
        <v>synthetic_control_sp_92=synthetic_control_sp_92'</v>
      </c>
      <c r="EV34" s="1" t="str">
        <f t="shared" si="21"/>
        <v>tratado_92=tratado_92'</v>
      </c>
      <c r="EZ34" s="1" t="str">
        <f t="shared" ref="EZ34:EZ60" si="27">"xlswrite('G:\Mi unidad\1. PROYECTOS TELLO 2022\SCM SPILL OVERS\outputs\pobreza\distancia_centro_salud\1%\simulacion_3\synthetic_control_outputs.xlsx',synthetic_control_"&amp;$A34&amp;","&amp;$A34&amp;")"</f>
        <v>xlswrite('G:\Mi unidad\1. PROYECTOS TELLO 2022\SCM SPILL OVERS\outputs\pobreza\distancia_centro_salud\1%\simulacion_3\synthetic_control_outputs.xlsx',synthetic_control_92,92)</v>
      </c>
      <c r="FG34" s="1" t="str">
        <f t="shared" ref="FG34:FG60" si="28">"xlswrite('G:\Mi unidad\1. PROYECTOS TELLO 2022\SCM SPILL OVERS\outputs\pobreza\informalidad\1%\simulacion_3\synthetic_control_outputs.xlsx',synthetic_control_"&amp;$A34&amp;","&amp;$A34&amp;")"</f>
        <v>xlswrite('G:\Mi unidad\1. PROYECTOS TELLO 2022\SCM SPILL OVERS\outputs\pobreza\informalidad\1%\simulacion_3\synthetic_control_outputs.xlsx',synthetic_control_92,92)</v>
      </c>
      <c r="FM34" s="1" t="str">
        <f t="shared" ref="FM34:FM60" si="29">"xlswrite('G:\Mi unidad\1. PROYECTOS TELLO 2022\SCM SPILL OVERS\outputs\pobreza\densidad\1%\simulacion_3\synthetic_control_outputs.xlsx',synthetic_control_"&amp;$A34&amp;","&amp;$A34&amp;")"</f>
        <v>xlswrite('G:\Mi unidad\1. PROYECTOS TELLO 2022\SCM SPILL OVERS\outputs\pobreza\densidad\1%\simulacion_3\synthetic_control_outputs.xlsx',synthetic_control_92,92)</v>
      </c>
      <c r="FT34" s="1" t="str">
        <f t="shared" ref="FT34:FT60" si="30">"xlswrite('G:\Mi unidad\1. PROYECTOS TELLO 2022\SCM SPILL OVERS\outputs\pobreza\bajo_niv_educ\1%\simulacion_3\synthetic_control_outputs.xlsx',synthetic_control_"&amp;$A34&amp;","&amp;$A34&amp;")"</f>
        <v>xlswrite('G:\Mi unidad\1. PROYECTOS TELLO 2022\SCM SPILL OVERS\outputs\pobreza\bajo_niv_educ\1%\simulacion_3\synthetic_control_outputs.xlsx',synthetic_control_92,92)</v>
      </c>
      <c r="FZ34" s="1" t="str">
        <f t="shared" ref="FZ34:FZ60" si="31">"xlswrite('G:\Mi unidad\1. PROYECTOS TELLO 2022\SCM SPILL OVERS\outputs\pobreza\bajo_ingreso\1%\simulacion_3\synthetic_control_outputs.xlsx',synthetic_control_"&amp;$A34&amp;","&amp;$A34&amp;")"</f>
        <v>xlswrite('G:\Mi unidad\1. PROYECTOS TELLO 2022\SCM SPILL OVERS\outputs\pobreza\bajo_ingreso\1%\simulacion_3\synthetic_control_outputs.xlsx',synthetic_control_92,92)</v>
      </c>
      <c r="GF34" s="1" t="str">
        <f t="shared" ref="GF34:GF60" si="32">"xlswrite('G:\Mi unidad\1. PROYECTOS TELLO 2022\SCM SPILL OVERS\outputs\pobreza\densidad_g\1%\simulacion_3\synthetic_control_outputs.xlsx',synthetic_control_"&amp;$A34&amp;","&amp;$A34&amp;")"</f>
        <v>xlswrite('G:\Mi unidad\1. PROYECTOS TELLO 2022\SCM SPILL OVERS\outputs\pobreza\densidad_g\1%\simulacion_3\synthetic_control_outputs.xlsx',synthetic_control_92,92)</v>
      </c>
      <c r="GM34" s="1" t="str">
        <f t="shared" ref="GM34:GM60" si="33">"xlswrite('G:\Mi unidad\1. PROYECTOS TELLO 2022\SCM SPILL OVERS\outputs\pobreza\alimentos\1%\simulacion_3\synthetic_control_outputs.xlsx',synthetic_control_"&amp;$A34&amp;","&amp;$A34&amp;");"</f>
        <v>xlswrite('G:\Mi unidad\1. PROYECTOS TELLO 2022\SCM SPILL OVERS\outputs\pobreza\alimentos\1%\simulacion_3\synthetic_control_outputs.xlsx',synthetic_control_92,92);</v>
      </c>
      <c r="GT34" s="1" t="str">
        <f t="shared" ref="GT34:GT60" si="34">"xlswrite('G:\Mi unidad\1. PROYECTOS TELLO 2022\SCM SPILL OVERS\outputs\pobreza\jefe_hogar\1%\simulacion_3\synthetic_control_outputs.xlsx',synthetic_control_"&amp;$A34&amp;","&amp;$A34&amp;");"</f>
        <v>xlswrite('G:\Mi unidad\1. PROYECTOS TELLO 2022\SCM SPILL OVERS\outputs\pobreza\jefe_hogar\1%\simulacion_3\synthetic_control_outputs.xlsx',synthetic_control_92,92);</v>
      </c>
      <c r="GZ34" s="1" t="str">
        <f t="shared" ref="GZ34:GZ60" si="35">"xlswrite('G:\Mi unidad\1. PROYECTOS TELLO 2022\SCM SPILL OVERS\outputs\pobreza\mujeres\1%\simulacion_3\synthetic_control_outputs.xlsx',synthetic_control_"&amp;$A34&amp;","&amp;$A34&amp;");"</f>
        <v>xlswrite('G:\Mi unidad\1. PROYECTOS TELLO 2022\SCM SPILL OVERS\outputs\pobreza\mujeres\1%\simulacion_3\synthetic_control_outputs.xlsx',synthetic_control_92,92);</v>
      </c>
      <c r="HF34" s="1" t="str">
        <f t="shared" ref="HF34:HF60" si="36">"xlswrite('G:\Mi unidad\1. PROYECTOS TELLO 2022\SCM SPILL OVERS\outputs\pobreza\criminalidad\1%\simulacion_3\synthetic_control_outputs.xlsx',synthetic_control_"&amp;$A34&amp;","&amp;$A34&amp;");"</f>
        <v>xlswrite('G:\Mi unidad\1. PROYECTOS TELLO 2022\SCM SPILL OVERS\outputs\pobreza\criminalidad\1%\simulacion_3\synthetic_control_outputs.xlsx',synthetic_control_92,92);</v>
      </c>
      <c r="HM34">
        <v>16</v>
      </c>
      <c r="HN34" t="str">
        <f>"    [p_value_"&amp;HM34&amp; ",lb_"&amp;HM34&amp;",ub_"&amp;HM34&amp;"] = sp_andrews_te(Y_pre_"&amp;HM34&amp;",pobreza_"&amp;HM34&amp;"(:,T+s),A_"&amp;HM34&amp;",C,.05);"</f>
        <v xml:space="preserve">    [p_value_16,lb_16,ub_16] = sp_andrews_te(Y_pre_16,pobreza_16(:,T+s),A_16,C,.05);</v>
      </c>
      <c r="HT34">
        <v>18</v>
      </c>
      <c r="HU34" t="s">
        <v>35</v>
      </c>
      <c r="IA34">
        <v>23</v>
      </c>
      <c r="IB34" t="str">
        <f>"xlswrite('G:\Mi unidad\1. PROYECTOS TELLO 2022\SCM SPILL OVERS\outputs\pobreza\bajo_niv_educ\1%\simulacion_3\output_tests.xlsx',p_value_vec_"&amp;IA34&amp;"','p_value_vec_"&amp;IA34&amp;"');"</f>
        <v>xlswrite('G:\Mi unidad\1. PROYECTOS TELLO 2022\SCM SPILL OVERS\outputs\pobreza\bajo_niv_educ\1%\simulacion_3\output_tests.xlsx',p_value_vec_23','p_value_vec_23');</v>
      </c>
      <c r="IO34">
        <v>23</v>
      </c>
      <c r="IP34" t="str">
        <f>"xlswrite('G:\Mi unidad\1. PROYECTOS TELLO 2022\SCM SPILL OVERS\outputs\pobreza\bajo_ingreso\1%\simulacion_3\output_tests.xlsx',p_value_vec_"&amp;IO34&amp;"','p_value_vec_"&amp;IO34&amp;"');"</f>
        <v>xlswrite('G:\Mi unidad\1. PROYECTOS TELLO 2022\SCM SPILL OVERS\outputs\pobreza\bajo_ingreso\1%\simulacion_3\output_tests.xlsx',p_value_vec_23','p_value_vec_23');</v>
      </c>
      <c r="JA34">
        <v>23</v>
      </c>
      <c r="JB34" t="str">
        <f>"xlswrite('G:\Mi unidad\1. PROYECTOS TELLO 2022\SCM SPILL OVERS\outputs\pobreza\densidad\1%\simulacion_3\output_tests.xlsx',p_value_vec_"&amp;JA34&amp;"','p_value_vec_"&amp;JA34&amp;"');"</f>
        <v>xlswrite('G:\Mi unidad\1. PROYECTOS TELLO 2022\SCM SPILL OVERS\outputs\pobreza\densidad\1%\simulacion_3\output_tests.xlsx',p_value_vec_23','p_value_vec_23');</v>
      </c>
      <c r="JM34">
        <v>23</v>
      </c>
      <c r="JN34" t="str">
        <f>"xlswrite('G:\Mi unidad\1. PROYECTOS TELLO 2022\SCM SPILL OVERS\outputs\pobreza\densidad_g\1%\simulacion_3\output_tests.xlsx',p_value_vec_"&amp;JM34&amp;"','p_value_vec_"&amp;JM34&amp;"');"</f>
        <v>xlswrite('G:\Mi unidad\1. PROYECTOS TELLO 2022\SCM SPILL OVERS\outputs\pobreza\densidad_g\1%\simulacion_3\output_tests.xlsx',p_value_vec_23','p_value_vec_23');</v>
      </c>
      <c r="JY34">
        <v>23</v>
      </c>
      <c r="JZ34" t="str">
        <f>"xlswrite('G:\Mi unidad\1. PROYECTOS TELLO 2022\SCM SPILL OVERS\outputs\pobreza\distancia_centro_salud\1%\simulacion_3\output_tests.xlsx',p_value_vec_"&amp;JY34&amp;"','p_value_vec_"&amp;JY34&amp;"');"</f>
        <v>xlswrite('G:\Mi unidad\1. PROYECTOS TELLO 2022\SCM SPILL OVERS\outputs\pobreza\distancia_centro_salud\1%\simulacion_3\output_tests.xlsx',p_value_vec_23','p_value_vec_23');</v>
      </c>
      <c r="KL34">
        <v>23</v>
      </c>
      <c r="KM34" t="str">
        <f>"xlswrite('G:\Mi unidad\1. PROYECTOS TELLO 2022\SCM SPILL OVERS\outputs\pobreza\informalidad\1%\simulacion_3\output_tests.xlsx',p_value_vec_"&amp;KL34&amp;"','p_value_vec_"&amp;KL34&amp;"');"</f>
        <v>xlswrite('G:\Mi unidad\1. PROYECTOS TELLO 2022\SCM SPILL OVERS\outputs\pobreza\informalidad\1%\simulacion_3\output_tests.xlsx',p_value_vec_23','p_value_vec_23');</v>
      </c>
      <c r="KY34">
        <v>23</v>
      </c>
      <c r="KZ34" t="str">
        <f>"xlswrite('G:\Mi unidad\1. PROYECTOS TELLO 2022\SCM SPILL OVERS\outputs\pobreza\alimentos\1%\simulacion_3\output_tests.xlsx',p_value_vec_"&amp;KY34&amp;"','p_value_vec_"&amp;KY34&amp;"');"</f>
        <v>xlswrite('G:\Mi unidad\1. PROYECTOS TELLO 2022\SCM SPILL OVERS\outputs\pobreza\alimentos\1%\simulacion_3\output_tests.xlsx',p_value_vec_23','p_value_vec_23');</v>
      </c>
      <c r="LF34">
        <v>23</v>
      </c>
      <c r="LG34" t="str">
        <f>"xlswrite('G:\Mi unidad\1. PROYECTOS TELLO 2022\SCM SPILL OVERS\outputs\pobreza\jefe_hogar\1%\simulacion_3\output_tests.xlsx',p_value_vec_"&amp;LF34&amp;"','p_value_vec_"&amp;LF34&amp;"');"</f>
        <v>xlswrite('G:\Mi unidad\1. PROYECTOS TELLO 2022\SCM SPILL OVERS\outputs\pobreza\jefe_hogar\1%\simulacion_3\output_tests.xlsx',p_value_vec_23','p_value_vec_23');</v>
      </c>
      <c r="LM34">
        <v>23</v>
      </c>
      <c r="LN34" t="str">
        <f>"xlswrite('G:\Mi unidad\1. PROYECTOS TELLO 2022\SCM SPILL OVERS\outputs\pobreza\mujeres\1%\simulacion_3\output_tests.xlsx',p_value_vec_"&amp;LM34&amp;"','p_value_vec_"&amp;LM34&amp;"');"</f>
        <v>xlswrite('G:\Mi unidad\1. PROYECTOS TELLO 2022\SCM SPILL OVERS\outputs\pobreza\mujeres\1%\simulacion_3\output_tests.xlsx',p_value_vec_23','p_value_vec_23');</v>
      </c>
      <c r="LY34">
        <v>23</v>
      </c>
      <c r="LZ34" t="str">
        <f>"xlswrite('G:\Mi unidad\1. PROYECTOS TELLO 2022\SCM SPILL OVERS\outputs\pobreza\criminalidad\1%\simulacion_3\output_tests.xlsx',p_value_vec_"&amp;LY34&amp;"','p_value_vec_"&amp;LY34&amp;"');"</f>
        <v>xlswrite('G:\Mi unidad\1. PROYECTOS TELLO 2022\SCM SPILL OVERS\outputs\pobreza\criminalidad\1%\simulacion_3\output_tests.xlsx',p_value_vec_23','p_value_vec_23');</v>
      </c>
    </row>
    <row r="35" spans="1:338" x14ac:dyDescent="0.3">
      <c r="A35">
        <v>95</v>
      </c>
      <c r="B35" s="1" t="str">
        <f t="shared" si="11"/>
        <v>[data_95,provincias_95,~] = xlsread('BD_pobre_est_1_provincia_95.xlsx');</v>
      </c>
      <c r="E35" s="1" t="str">
        <f t="shared" si="12"/>
        <v>provincia_95 = unique(provincias_95(2:end,1));</v>
      </c>
      <c r="O35" s="1" t="str">
        <f t="shared" si="13"/>
        <v>pobreza_95 = reshape(data_95(:,2),T+S,N);</v>
      </c>
      <c r="T35" s="1" t="str">
        <f t="shared" si="14"/>
        <v xml:space="preserve">pobreza_95 = pobreza_95'; </v>
      </c>
      <c r="X35" s="1" t="str">
        <f t="shared" si="15"/>
        <v>tratado_95 = pobreza_95(1,:);</v>
      </c>
      <c r="AC35" s="1" t="str">
        <f t="shared" si="26"/>
        <v>pobreza_95(1,:) = [];</v>
      </c>
      <c r="AI35" s="1" t="str">
        <f t="shared" si="0"/>
        <v>pobreza_95 = [tratado_95;pobreza_95];</v>
      </c>
      <c r="AN35" s="1" t="str">
        <f t="shared" si="22"/>
        <v>Y_95 = pobreza_95; % outcome matrix</v>
      </c>
      <c r="AS35" s="1" t="str">
        <f t="shared" si="23"/>
        <v>Y_pre_95 = Y_95(:,1:T);</v>
      </c>
      <c r="AW35" s="1" t="str">
        <f t="shared" si="24"/>
        <v>Y_post_95 = Y_95(:,T+1:end);</v>
      </c>
      <c r="BA35" s="1" t="str">
        <f t="shared" si="25"/>
        <v>[a_hat_95,B_hat_95] = scm_batch(Y_pre_95);</v>
      </c>
      <c r="BF35" s="1" t="str">
        <f t="shared" si="16"/>
        <v>synthetic_control_95 = a_hat_95(1)+B_hat_95(1,:)*Y_95;</v>
      </c>
      <c r="BL35">
        <v>23</v>
      </c>
      <c r="BR35">
        <v>23</v>
      </c>
      <c r="BS35" s="1" t="str">
        <f>"A_"&amp;BR32&amp;" = eye(N);"</f>
        <v>A_23 = eye(N);</v>
      </c>
      <c r="BX35">
        <v>23</v>
      </c>
      <c r="BY35" s="1" t="str">
        <f>"A_"&amp;BX32&amp;" = eye(N);"</f>
        <v>A_23 = eye(N);</v>
      </c>
      <c r="CD35">
        <v>23</v>
      </c>
      <c r="CE35" s="1" t="str">
        <f>"A_"&amp;CD32&amp;" = eye(N);"</f>
        <v>A_23 = eye(N);</v>
      </c>
      <c r="CJ35">
        <v>23</v>
      </c>
      <c r="CK35" s="1" t="str">
        <f>"A_"&amp;CJ32&amp;" = eye(N);"</f>
        <v>A_23 = eye(N);</v>
      </c>
      <c r="CQ35">
        <v>23</v>
      </c>
      <c r="CR35" t="s">
        <v>157</v>
      </c>
      <c r="CV35">
        <v>23</v>
      </c>
      <c r="CW35" t="s">
        <v>163</v>
      </c>
      <c r="DA35">
        <v>23</v>
      </c>
      <c r="DB35" t="s">
        <v>163</v>
      </c>
      <c r="DF35">
        <v>23</v>
      </c>
      <c r="DG35" t="s">
        <v>163</v>
      </c>
      <c r="DK35" s="1" t="str">
        <f t="shared" si="17"/>
        <v>M_hat_95 = (eye(N)-B_hat_95)'*(eye(N)-B_hat_95);</v>
      </c>
      <c r="DQ35" s="1" t="str">
        <f t="shared" si="18"/>
        <v>synthetic_control_sp_95 = a_hat_95(1)+B_hat_95(1,:)*Y_95;</v>
      </c>
      <c r="DW35" s="1" t="s">
        <v>72</v>
      </c>
      <c r="EA35">
        <v>17</v>
      </c>
      <c r="EB35" s="3" t="s">
        <v>17</v>
      </c>
      <c r="EL35" s="1" t="str">
        <f t="shared" si="19"/>
        <v>synthetic_control_95=synthetic_control_95'</v>
      </c>
      <c r="EQ35" s="1" t="str">
        <f t="shared" si="20"/>
        <v>synthetic_control_sp_95=synthetic_control_sp_95'</v>
      </c>
      <c r="EV35" s="1" t="str">
        <f t="shared" si="21"/>
        <v>tratado_95=tratado_95'</v>
      </c>
      <c r="EZ35" s="1" t="str">
        <f t="shared" si="27"/>
        <v>xlswrite('G:\Mi unidad\1. PROYECTOS TELLO 2022\SCM SPILL OVERS\outputs\pobreza\distancia_centro_salud\1%\simulacion_3\synthetic_control_outputs.xlsx',synthetic_control_95,95)</v>
      </c>
      <c r="FG35" s="1" t="str">
        <f t="shared" si="28"/>
        <v>xlswrite('G:\Mi unidad\1. PROYECTOS TELLO 2022\SCM SPILL OVERS\outputs\pobreza\informalidad\1%\simulacion_3\synthetic_control_outputs.xlsx',synthetic_control_95,95)</v>
      </c>
      <c r="FM35" s="1" t="str">
        <f t="shared" si="29"/>
        <v>xlswrite('G:\Mi unidad\1. PROYECTOS TELLO 2022\SCM SPILL OVERS\outputs\pobreza\densidad\1%\simulacion_3\synthetic_control_outputs.xlsx',synthetic_control_95,95)</v>
      </c>
      <c r="FT35" s="1" t="str">
        <f t="shared" si="30"/>
        <v>xlswrite('G:\Mi unidad\1. PROYECTOS TELLO 2022\SCM SPILL OVERS\outputs\pobreza\bajo_niv_educ\1%\simulacion_3\synthetic_control_outputs.xlsx',synthetic_control_95,95)</v>
      </c>
      <c r="FZ35" s="1" t="str">
        <f t="shared" si="31"/>
        <v>xlswrite('G:\Mi unidad\1. PROYECTOS TELLO 2022\SCM SPILL OVERS\outputs\pobreza\bajo_ingreso\1%\simulacion_3\synthetic_control_outputs.xlsx',synthetic_control_95,95)</v>
      </c>
      <c r="GF35" s="1" t="str">
        <f t="shared" si="32"/>
        <v>xlswrite('G:\Mi unidad\1. PROYECTOS TELLO 2022\SCM SPILL OVERS\outputs\pobreza\densidad_g\1%\simulacion_3\synthetic_control_outputs.xlsx',synthetic_control_95,95)</v>
      </c>
      <c r="GM35" s="1" t="str">
        <f t="shared" si="33"/>
        <v>xlswrite('G:\Mi unidad\1. PROYECTOS TELLO 2022\SCM SPILL OVERS\outputs\pobreza\alimentos\1%\simulacion_3\synthetic_control_outputs.xlsx',synthetic_control_95,95);</v>
      </c>
      <c r="GT35" s="1" t="str">
        <f t="shared" si="34"/>
        <v>xlswrite('G:\Mi unidad\1. PROYECTOS TELLO 2022\SCM SPILL OVERS\outputs\pobreza\jefe_hogar\1%\simulacion_3\synthetic_control_outputs.xlsx',synthetic_control_95,95);</v>
      </c>
      <c r="GZ35" s="1" t="str">
        <f t="shared" si="35"/>
        <v>xlswrite('G:\Mi unidad\1. PROYECTOS TELLO 2022\SCM SPILL OVERS\outputs\pobreza\mujeres\1%\simulacion_3\synthetic_control_outputs.xlsx',synthetic_control_95,95);</v>
      </c>
      <c r="HF35" s="1" t="str">
        <f t="shared" si="36"/>
        <v>xlswrite('G:\Mi unidad\1. PROYECTOS TELLO 2022\SCM SPILL OVERS\outputs\pobreza\criminalidad\1%\simulacion_3\synthetic_control_outputs.xlsx',synthetic_control_95,95);</v>
      </c>
      <c r="HM35">
        <v>16</v>
      </c>
      <c r="HN35" t="str">
        <f>"    p_value_vec_"&amp;HM35&amp;"(s) = p_value_"&amp;HM35&amp;";"</f>
        <v xml:space="preserve">    p_value_vec_16(s) = p_value_16;</v>
      </c>
      <c r="HT35">
        <v>18</v>
      </c>
      <c r="HU35" t="s">
        <v>36</v>
      </c>
      <c r="IA35">
        <v>23</v>
      </c>
      <c r="IB35" t="str">
        <f>"xlswrite('G:\Mi unidad\1. PROYECTOS TELLO 2022\SCM SPILL OVERS\outputs\pobreza\bajo_niv_educ\1%\simulacion_3\output_tests.xlsx',alpha1_hat_vec_"&amp;IA35&amp;"','alpha1_hat_vec_"&amp;IA35&amp;"');"</f>
        <v>xlswrite('G:\Mi unidad\1. PROYECTOS TELLO 2022\SCM SPILL OVERS\outputs\pobreza\bajo_niv_educ\1%\simulacion_3\output_tests.xlsx',alpha1_hat_vec_23','alpha1_hat_vec_23');</v>
      </c>
      <c r="IO35">
        <v>23</v>
      </c>
      <c r="IP35" t="str">
        <f>"xlswrite('G:\Mi unidad\1. PROYECTOS TELLO 2022\SCM SPILL OVERS\outputs\pobreza\bajo_ingreso\1%\simulacion_3\output_tests.xlsx',alpha1_hat_vec_"&amp;IO35&amp;"','alpha1_hat_vec_"&amp;IO35&amp;"');"</f>
        <v>xlswrite('G:\Mi unidad\1. PROYECTOS TELLO 2022\SCM SPILL OVERS\outputs\pobreza\bajo_ingreso\1%\simulacion_3\output_tests.xlsx',alpha1_hat_vec_23','alpha1_hat_vec_23');</v>
      </c>
      <c r="JA35">
        <v>23</v>
      </c>
      <c r="JB35" t="str">
        <f>"xlswrite('G:\Mi unidad\1. PROYECTOS TELLO 2022\SCM SPILL OVERS\outputs\pobreza\densidad\1%\simulacion_3\output_tests.xlsx',alpha1_hat_vec_"&amp;JA35&amp;"','alpha1_hat_vec_"&amp;JA35&amp;"');"</f>
        <v>xlswrite('G:\Mi unidad\1. PROYECTOS TELLO 2022\SCM SPILL OVERS\outputs\pobreza\densidad\1%\simulacion_3\output_tests.xlsx',alpha1_hat_vec_23','alpha1_hat_vec_23');</v>
      </c>
      <c r="JM35">
        <v>23</v>
      </c>
      <c r="JN35" t="str">
        <f>"xlswrite('G:\Mi unidad\1. PROYECTOS TELLO 2022\SCM SPILL OVERS\outputs\pobreza\densidad_g\1%\simulacion_3\output_tests.xlsx',alpha1_hat_vec_"&amp;JM35&amp;"','alpha1_hat_vec_"&amp;JM35&amp;"');"</f>
        <v>xlswrite('G:\Mi unidad\1. PROYECTOS TELLO 2022\SCM SPILL OVERS\outputs\pobreza\densidad_g\1%\simulacion_3\output_tests.xlsx',alpha1_hat_vec_23','alpha1_hat_vec_23');</v>
      </c>
      <c r="JY35">
        <v>23</v>
      </c>
      <c r="JZ35" t="str">
        <f>"xlswrite('G:\Mi unidad\1. PROYECTOS TELLO 2022\SCM SPILL OVERS\outputs\pobreza\distancia_centro_salud\1%\simulacion_3\output_tests.xlsx',alpha1_hat_vec_"&amp;JY35&amp;"','alpha1_hat_vec_"&amp;JY35&amp;"');"</f>
        <v>xlswrite('G:\Mi unidad\1. PROYECTOS TELLO 2022\SCM SPILL OVERS\outputs\pobreza\distancia_centro_salud\1%\simulacion_3\output_tests.xlsx',alpha1_hat_vec_23','alpha1_hat_vec_23');</v>
      </c>
      <c r="KL35">
        <v>23</v>
      </c>
      <c r="KM35" t="str">
        <f>"xlswrite('G:\Mi unidad\1. PROYECTOS TELLO 2022\SCM SPILL OVERS\outputs\pobreza\informalidad\1%\simulacion_3\output_tests.xlsx',alpha1_hat_vec_"&amp;KL35&amp;"','alpha1_hat_vec_"&amp;KL35&amp;"');"</f>
        <v>xlswrite('G:\Mi unidad\1. PROYECTOS TELLO 2022\SCM SPILL OVERS\outputs\pobreza\informalidad\1%\simulacion_3\output_tests.xlsx',alpha1_hat_vec_23','alpha1_hat_vec_23');</v>
      </c>
      <c r="KY35">
        <v>23</v>
      </c>
      <c r="KZ35" t="str">
        <f>"xlswrite('G:\Mi unidad\1. PROYECTOS TELLO 2022\SCM SPILL OVERS\outputs\pobreza\alimentos\1%\simulacion_3\output_tests.xlsx',alpha1_hat_vec_"&amp;KY35&amp;"','alpha1_hat_vec_"&amp;KY35&amp;"');"</f>
        <v>xlswrite('G:\Mi unidad\1. PROYECTOS TELLO 2022\SCM SPILL OVERS\outputs\pobreza\alimentos\1%\simulacion_3\output_tests.xlsx',alpha1_hat_vec_23','alpha1_hat_vec_23');</v>
      </c>
      <c r="LF35">
        <v>23</v>
      </c>
      <c r="LG35" t="str">
        <f>"xlswrite('G:\Mi unidad\1. PROYECTOS TELLO 2022\SCM SPILL OVERS\outputs\pobreza\jefe_hogar\1%\simulacion_3\output_tests.xlsx',alpha1_hat_vec_"&amp;LF35&amp;"','alpha1_hat_vec_"&amp;LF35&amp;"');"</f>
        <v>xlswrite('G:\Mi unidad\1. PROYECTOS TELLO 2022\SCM SPILL OVERS\outputs\pobreza\jefe_hogar\1%\simulacion_3\output_tests.xlsx',alpha1_hat_vec_23','alpha1_hat_vec_23');</v>
      </c>
      <c r="LM35">
        <v>23</v>
      </c>
      <c r="LN35" t="str">
        <f>"xlswrite('G:\Mi unidad\1. PROYECTOS TELLO 2022\SCM SPILL OVERS\outputs\pobreza\mujeres\1%\simulacion_3\output_tests.xlsx',alpha1_hat_vec_"&amp;LM35&amp;"','alpha1_hat_vec_"&amp;LM35&amp;"');"</f>
        <v>xlswrite('G:\Mi unidad\1. PROYECTOS TELLO 2022\SCM SPILL OVERS\outputs\pobreza\mujeres\1%\simulacion_3\output_tests.xlsx',alpha1_hat_vec_23','alpha1_hat_vec_23');</v>
      </c>
      <c r="LY35">
        <v>23</v>
      </c>
      <c r="LZ35" t="str">
        <f>"xlswrite('G:\Mi unidad\1. PROYECTOS TELLO 2022\SCM SPILL OVERS\outputs\pobreza\criminalidad\1%\simulacion_3\output_tests.xlsx',alpha1_hat_vec_"&amp;LY35&amp;"','alpha1_hat_vec_"&amp;LY35&amp;"');"</f>
        <v>xlswrite('G:\Mi unidad\1. PROYECTOS TELLO 2022\SCM SPILL OVERS\outputs\pobreza\criminalidad\1%\simulacion_3\output_tests.xlsx',alpha1_hat_vec_23','alpha1_hat_vec_23');</v>
      </c>
    </row>
    <row r="36" spans="1:338" x14ac:dyDescent="0.3">
      <c r="A36">
        <v>100</v>
      </c>
      <c r="B36" s="1" t="str">
        <f t="shared" si="11"/>
        <v>[data_100,provincias_100,~] = xlsread('BD_pobre_est_1_provincia_100.xlsx');</v>
      </c>
      <c r="E36" s="1" t="str">
        <f t="shared" si="12"/>
        <v>provincia_100 = unique(provincias_100(2:end,1));</v>
      </c>
      <c r="O36" s="1" t="str">
        <f t="shared" si="13"/>
        <v>pobreza_100 = reshape(data_100(:,2),T+S,N);</v>
      </c>
      <c r="T36" s="1" t="str">
        <f t="shared" si="14"/>
        <v xml:space="preserve">pobreza_100 = pobreza_100'; </v>
      </c>
      <c r="X36" s="1" t="str">
        <f t="shared" si="15"/>
        <v>tratado_100 = pobreza_100(1,:);</v>
      </c>
      <c r="AC36" s="1" t="str">
        <f t="shared" si="26"/>
        <v>pobreza_100(1,:) = [];</v>
      </c>
      <c r="AI36" s="1" t="str">
        <f t="shared" si="0"/>
        <v>pobreza_100 = [tratado_100;pobreza_100];</v>
      </c>
      <c r="AN36" s="1" t="str">
        <f t="shared" si="22"/>
        <v>Y_100 = pobreza_100; % outcome matrix</v>
      </c>
      <c r="AS36" s="1" t="str">
        <f t="shared" si="23"/>
        <v>Y_pre_100 = Y_100(:,1:T);</v>
      </c>
      <c r="AW36" s="1" t="str">
        <f t="shared" si="24"/>
        <v>Y_post_100 = Y_100(:,T+1:end);</v>
      </c>
      <c r="BA36" s="1" t="str">
        <f t="shared" si="25"/>
        <v>[a_hat_100,B_hat_100] = scm_batch(Y_pre_100);</v>
      </c>
      <c r="BF36" s="1" t="str">
        <f t="shared" si="16"/>
        <v>synthetic_control_100 = a_hat_100(1)+B_hat_100(1,:)*Y_100;</v>
      </c>
      <c r="BL36">
        <v>23</v>
      </c>
      <c r="BR36">
        <v>23</v>
      </c>
      <c r="BS36" s="1" t="str">
        <f>"A_"&amp;BR32&amp;"(:,ind_"&amp;BR32&amp;" == 0) = [];"</f>
        <v>A_23(:,ind_23 == 0) = [];</v>
      </c>
      <c r="BX36">
        <v>23</v>
      </c>
      <c r="BY36" s="1" t="str">
        <f>"A_"&amp;BX32&amp;"(:,ind_"&amp;BX32&amp;" == 0) = [];"</f>
        <v>A_23(:,ind_23 == 0) = [];</v>
      </c>
      <c r="CD36">
        <v>23</v>
      </c>
      <c r="CE36" s="1" t="str">
        <f>"A_"&amp;CD32&amp;"(:,ind_"&amp;CD32&amp;" == 0) = [];"</f>
        <v>A_23(:,ind_23 == 0) = [];</v>
      </c>
      <c r="CJ36">
        <v>23</v>
      </c>
      <c r="CK36" s="1" t="str">
        <f>"A_"&amp;CJ32&amp;"(:,ind_"&amp;CJ32&amp;" == 0) = [];"</f>
        <v>A_23(:,ind_23 == 0) = [];</v>
      </c>
      <c r="CQ36">
        <v>23</v>
      </c>
      <c r="CR36" t="s">
        <v>159</v>
      </c>
      <c r="CV36">
        <v>23</v>
      </c>
      <c r="CW36" t="s">
        <v>164</v>
      </c>
      <c r="DA36">
        <v>23</v>
      </c>
      <c r="DB36" t="s">
        <v>164</v>
      </c>
      <c r="DF36">
        <v>23</v>
      </c>
      <c r="DG36" t="s">
        <v>164</v>
      </c>
      <c r="DK36" s="1" t="str">
        <f t="shared" si="17"/>
        <v>M_hat_100 = (eye(N)-B_hat_100)'*(eye(N)-B_hat_100);</v>
      </c>
      <c r="DQ36" s="1" t="str">
        <f t="shared" si="18"/>
        <v>synthetic_control_sp_100 = a_hat_100(1)+B_hat_100(1,:)*Y_100;</v>
      </c>
      <c r="DW36" s="1" t="s">
        <v>73</v>
      </c>
      <c r="EA36">
        <v>17</v>
      </c>
      <c r="EB36" s="1" t="str">
        <f>"Y_Ts_"&amp;EA36&amp;" = Y_"&amp;EA36&amp;"(:,T+s);"</f>
        <v>Y_Ts_17 = Y_17(:,T+s);</v>
      </c>
      <c r="EL36" s="1" t="str">
        <f t="shared" si="19"/>
        <v>synthetic_control_100=synthetic_control_100'</v>
      </c>
      <c r="EQ36" s="1" t="str">
        <f t="shared" si="20"/>
        <v>synthetic_control_sp_100=synthetic_control_sp_100'</v>
      </c>
      <c r="EV36" s="1" t="str">
        <f t="shared" si="21"/>
        <v>tratado_100=tratado_100'</v>
      </c>
      <c r="EZ36" s="1" t="str">
        <f t="shared" si="27"/>
        <v>xlswrite('G:\Mi unidad\1. PROYECTOS TELLO 2022\SCM SPILL OVERS\outputs\pobreza\distancia_centro_salud\1%\simulacion_3\synthetic_control_outputs.xlsx',synthetic_control_100,100)</v>
      </c>
      <c r="FG36" s="1" t="str">
        <f t="shared" si="28"/>
        <v>xlswrite('G:\Mi unidad\1. PROYECTOS TELLO 2022\SCM SPILL OVERS\outputs\pobreza\informalidad\1%\simulacion_3\synthetic_control_outputs.xlsx',synthetic_control_100,100)</v>
      </c>
      <c r="FM36" s="1" t="str">
        <f t="shared" si="29"/>
        <v>xlswrite('G:\Mi unidad\1. PROYECTOS TELLO 2022\SCM SPILL OVERS\outputs\pobreza\densidad\1%\simulacion_3\synthetic_control_outputs.xlsx',synthetic_control_100,100)</v>
      </c>
      <c r="FT36" s="1" t="str">
        <f t="shared" si="30"/>
        <v>xlswrite('G:\Mi unidad\1. PROYECTOS TELLO 2022\SCM SPILL OVERS\outputs\pobreza\bajo_niv_educ\1%\simulacion_3\synthetic_control_outputs.xlsx',synthetic_control_100,100)</v>
      </c>
      <c r="FZ36" s="1" t="str">
        <f t="shared" si="31"/>
        <v>xlswrite('G:\Mi unidad\1. PROYECTOS TELLO 2022\SCM SPILL OVERS\outputs\pobreza\bajo_ingreso\1%\simulacion_3\synthetic_control_outputs.xlsx',synthetic_control_100,100)</v>
      </c>
      <c r="GF36" s="1" t="str">
        <f t="shared" si="32"/>
        <v>xlswrite('G:\Mi unidad\1. PROYECTOS TELLO 2022\SCM SPILL OVERS\outputs\pobreza\densidad_g\1%\simulacion_3\synthetic_control_outputs.xlsx',synthetic_control_100,100)</v>
      </c>
      <c r="GM36" s="1" t="str">
        <f t="shared" si="33"/>
        <v>xlswrite('G:\Mi unidad\1. PROYECTOS TELLO 2022\SCM SPILL OVERS\outputs\pobreza\alimentos\1%\simulacion_3\synthetic_control_outputs.xlsx',synthetic_control_100,100);</v>
      </c>
      <c r="GT36" s="1" t="str">
        <f t="shared" si="34"/>
        <v>xlswrite('G:\Mi unidad\1. PROYECTOS TELLO 2022\SCM SPILL OVERS\outputs\pobreza\jefe_hogar\1%\simulacion_3\synthetic_control_outputs.xlsx',synthetic_control_100,100);</v>
      </c>
      <c r="GZ36" s="1" t="str">
        <f t="shared" si="35"/>
        <v>xlswrite('G:\Mi unidad\1. PROYECTOS TELLO 2022\SCM SPILL OVERS\outputs\pobreza\mujeres\1%\simulacion_3\synthetic_control_outputs.xlsx',synthetic_control_100,100);</v>
      </c>
      <c r="HF36" s="1" t="str">
        <f t="shared" si="36"/>
        <v>xlswrite('G:\Mi unidad\1. PROYECTOS TELLO 2022\SCM SPILL OVERS\outputs\pobreza\criminalidad\1%\simulacion_3\synthetic_control_outputs.xlsx',synthetic_control_100,100);</v>
      </c>
      <c r="HM36">
        <v>16</v>
      </c>
      <c r="HN36" t="str">
        <f>"    lb_vec_"&amp;HM36&amp;"(s) = lb_"&amp;HM36&amp;";"</f>
        <v xml:space="preserve">    lb_vec_16(s) = lb_16;</v>
      </c>
      <c r="HT36">
        <v>18</v>
      </c>
      <c r="HU36" t="s">
        <v>37</v>
      </c>
      <c r="IA36">
        <v>23</v>
      </c>
      <c r="IB36" t="str">
        <f>"xlswrite('G:\Mi unidad\1. PROYECTOS TELLO 2022\SCM SPILL OVERS\outputs\pobreza\bajo_niv_educ\1%\simulacion_3\output_tests.xlsx',spillover_test_"&amp;IA36&amp;"','sp_test_"&amp;IA36&amp;"');"</f>
        <v>xlswrite('G:\Mi unidad\1. PROYECTOS TELLO 2022\SCM SPILL OVERS\outputs\pobreza\bajo_niv_educ\1%\simulacion_3\output_tests.xlsx',spillover_test_23','sp_test_23');</v>
      </c>
      <c r="IO36">
        <v>23</v>
      </c>
      <c r="IP36" t="str">
        <f>"xlswrite('G:\Mi unidad\1. PROYECTOS TELLO 2022\SCM SPILL OVERS\outputs\pobreza\bajo_ingreso\1%\simulacion_3\output_tests.xlsx',spillover_test_"&amp;IO36&amp;"','sp_test_"&amp;IO36&amp;"');"</f>
        <v>xlswrite('G:\Mi unidad\1. PROYECTOS TELLO 2022\SCM SPILL OVERS\outputs\pobreza\bajo_ingreso\1%\simulacion_3\output_tests.xlsx',spillover_test_23','sp_test_23');</v>
      </c>
      <c r="JA36">
        <v>23</v>
      </c>
      <c r="JB36" t="str">
        <f>"xlswrite('G:\Mi unidad\1. PROYECTOS TELLO 2022\SCM SPILL OVERS\outputs\pobreza\densidad\1%\simulacion_3\output_tests.xlsx',spillover_test_"&amp;JA36&amp;"','sp_test_"&amp;JA36&amp;"');"</f>
        <v>xlswrite('G:\Mi unidad\1. PROYECTOS TELLO 2022\SCM SPILL OVERS\outputs\pobreza\densidad\1%\simulacion_3\output_tests.xlsx',spillover_test_23','sp_test_23');</v>
      </c>
      <c r="JM36">
        <v>23</v>
      </c>
      <c r="JN36" t="str">
        <f>"xlswrite('G:\Mi unidad\1. PROYECTOS TELLO 2022\SCM SPILL OVERS\outputs\pobreza\densidad_g\1%\simulacion_3\output_tests.xlsx',spillover_test_"&amp;JM36&amp;"','sp_test_"&amp;JM36&amp;"');"</f>
        <v>xlswrite('G:\Mi unidad\1. PROYECTOS TELLO 2022\SCM SPILL OVERS\outputs\pobreza\densidad_g\1%\simulacion_3\output_tests.xlsx',spillover_test_23','sp_test_23');</v>
      </c>
      <c r="JY36">
        <v>23</v>
      </c>
      <c r="JZ36" t="str">
        <f>"xlswrite('G:\Mi unidad\1. PROYECTOS TELLO 2022\SCM SPILL OVERS\outputs\pobreza\distancia_centro_salud\1%\simulacion_3\output_tests.xlsx',spillover_test_"&amp;JY36&amp;"','sp_test_"&amp;JY36&amp;"');"</f>
        <v>xlswrite('G:\Mi unidad\1. PROYECTOS TELLO 2022\SCM SPILL OVERS\outputs\pobreza\distancia_centro_salud\1%\simulacion_3\output_tests.xlsx',spillover_test_23','sp_test_23');</v>
      </c>
      <c r="KL36">
        <v>23</v>
      </c>
      <c r="KM36" t="str">
        <f>"xlswrite('G:\Mi unidad\1. PROYECTOS TELLO 2022\SCM SPILL OVERS\outputs\pobreza\informalidad\1%\simulacion_3\output_tests.xlsx',spillover_test_"&amp;KL36&amp;"','sp_test_"&amp;KL36&amp;"');"</f>
        <v>xlswrite('G:\Mi unidad\1. PROYECTOS TELLO 2022\SCM SPILL OVERS\outputs\pobreza\informalidad\1%\simulacion_3\output_tests.xlsx',spillover_test_23','sp_test_23');</v>
      </c>
      <c r="KY36">
        <v>23</v>
      </c>
      <c r="KZ36" t="str">
        <f>"xlswrite('G:\Mi unidad\1. PROYECTOS TELLO 2022\SCM SPILL OVERS\outputs\pobreza\alimentos\1%\simulacion_3\output_tests.xlsx',spillover_test_"&amp;KY36&amp;"','sp_test_"&amp;KY36&amp;"');"</f>
        <v>xlswrite('G:\Mi unidad\1. PROYECTOS TELLO 2022\SCM SPILL OVERS\outputs\pobreza\alimentos\1%\simulacion_3\output_tests.xlsx',spillover_test_23','sp_test_23');</v>
      </c>
      <c r="LF36">
        <v>23</v>
      </c>
      <c r="LG36" t="str">
        <f>"xlswrite('G:\Mi unidad\1. PROYECTOS TELLO 2022\SCM SPILL OVERS\outputs\pobreza\jefe_hogar\1%\simulacion_3\output_tests.xlsx',spillover_test_"&amp;LF36&amp;"','sp_test_"&amp;LF36&amp;"');"</f>
        <v>xlswrite('G:\Mi unidad\1. PROYECTOS TELLO 2022\SCM SPILL OVERS\outputs\pobreza\jefe_hogar\1%\simulacion_3\output_tests.xlsx',spillover_test_23','sp_test_23');</v>
      </c>
      <c r="LM36">
        <v>23</v>
      </c>
      <c r="LN36" t="str">
        <f>"xlswrite('G:\Mi unidad\1. PROYECTOS TELLO 2022\SCM SPILL OVERS\outputs\pobreza\mujeres\1%\simulacion_3\output_tests.xlsx',spillover_test_"&amp;LM36&amp;"','sp_test_"&amp;LM36&amp;"');"</f>
        <v>xlswrite('G:\Mi unidad\1. PROYECTOS TELLO 2022\SCM SPILL OVERS\outputs\pobreza\mujeres\1%\simulacion_3\output_tests.xlsx',spillover_test_23','sp_test_23');</v>
      </c>
      <c r="LY36">
        <v>23</v>
      </c>
      <c r="LZ36" t="str">
        <f>"xlswrite('G:\Mi unidad\1. PROYECTOS TELLO 2022\SCM SPILL OVERS\outputs\pobreza\criminalidad\1%\simulacion_3\output_tests.xlsx',spillover_test_"&amp;LY36&amp;"','sp_test_"&amp;LY36&amp;"');"</f>
        <v>xlswrite('G:\Mi unidad\1. PROYECTOS TELLO 2022\SCM SPILL OVERS\outputs\pobreza\criminalidad\1%\simulacion_3\output_tests.xlsx',spillover_test_23','sp_test_23');</v>
      </c>
    </row>
    <row r="37" spans="1:338" x14ac:dyDescent="0.3">
      <c r="A37">
        <v>104</v>
      </c>
      <c r="B37" s="1" t="str">
        <f t="shared" si="11"/>
        <v>[data_104,provincias_104,~] = xlsread('BD_pobre_est_1_provincia_104.xlsx');</v>
      </c>
      <c r="E37" s="1" t="str">
        <f t="shared" si="12"/>
        <v>provincia_104 = unique(provincias_104(2:end,1));</v>
      </c>
      <c r="O37" s="1" t="str">
        <f t="shared" si="13"/>
        <v>pobreza_104 = reshape(data_104(:,2),T+S,N);</v>
      </c>
      <c r="T37" s="1" t="str">
        <f t="shared" si="14"/>
        <v xml:space="preserve">pobreza_104 = pobreza_104'; </v>
      </c>
      <c r="X37" s="1" t="str">
        <f t="shared" si="15"/>
        <v>tratado_104 = pobreza_104(1,:);</v>
      </c>
      <c r="AC37" s="1" t="str">
        <f t="shared" si="26"/>
        <v>pobreza_104(1,:) = [];</v>
      </c>
      <c r="AI37" s="1" t="str">
        <f t="shared" si="0"/>
        <v>pobreza_104 = [tratado_104;pobreza_104];</v>
      </c>
      <c r="AN37" s="1" t="str">
        <f t="shared" si="22"/>
        <v>Y_104 = pobreza_104; % outcome matrix</v>
      </c>
      <c r="AS37" s="1" t="str">
        <f t="shared" si="23"/>
        <v>Y_pre_104 = Y_104(:,1:T);</v>
      </c>
      <c r="AW37" s="1" t="str">
        <f t="shared" si="24"/>
        <v>Y_post_104 = Y_104(:,T+1:end);</v>
      </c>
      <c r="BA37" s="1" t="str">
        <f t="shared" si="25"/>
        <v>[a_hat_104,B_hat_104] = scm_batch(Y_pre_104);</v>
      </c>
      <c r="BF37" s="1" t="str">
        <f t="shared" si="16"/>
        <v>synthetic_control_104 = a_hat_104(1)+B_hat_104(1,:)*Y_104;</v>
      </c>
      <c r="BL37">
        <v>26</v>
      </c>
      <c r="BM37" s="1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165</v>
      </c>
      <c r="CV37">
        <v>26</v>
      </c>
      <c r="CW37" t="s">
        <v>166</v>
      </c>
      <c r="DA37">
        <v>26</v>
      </c>
      <c r="DB37" t="s">
        <v>166</v>
      </c>
      <c r="DF37">
        <v>26</v>
      </c>
      <c r="DG37" t="s">
        <v>166</v>
      </c>
      <c r="DK37" s="1" t="str">
        <f t="shared" si="17"/>
        <v>M_hat_104 = (eye(N)-B_hat_104)'*(eye(N)-B_hat_104);</v>
      </c>
      <c r="DQ37" s="1" t="str">
        <f t="shared" si="18"/>
        <v>synthetic_control_sp_104 = a_hat_104(1)+B_hat_104(1,:)*Y_104;</v>
      </c>
      <c r="DW37" s="1" t="s">
        <v>74</v>
      </c>
      <c r="EA37">
        <v>17</v>
      </c>
      <c r="EB37" s="1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1" t="str">
        <f t="shared" si="19"/>
        <v>synthetic_control_104=synthetic_control_104'</v>
      </c>
      <c r="EQ37" s="1" t="str">
        <f t="shared" si="20"/>
        <v>synthetic_control_sp_104=synthetic_control_sp_104'</v>
      </c>
      <c r="EV37" s="1" t="str">
        <f t="shared" si="21"/>
        <v>tratado_104=tratado_104'</v>
      </c>
      <c r="EZ37" s="1" t="str">
        <f t="shared" si="27"/>
        <v>xlswrite('G:\Mi unidad\1. PROYECTOS TELLO 2022\SCM SPILL OVERS\outputs\pobreza\distancia_centro_salud\1%\simulacion_3\synthetic_control_outputs.xlsx',synthetic_control_104,104)</v>
      </c>
      <c r="FG37" s="1" t="str">
        <f t="shared" si="28"/>
        <v>xlswrite('G:\Mi unidad\1. PROYECTOS TELLO 2022\SCM SPILL OVERS\outputs\pobreza\informalidad\1%\simulacion_3\synthetic_control_outputs.xlsx',synthetic_control_104,104)</v>
      </c>
      <c r="FM37" s="1" t="str">
        <f t="shared" si="29"/>
        <v>xlswrite('G:\Mi unidad\1. PROYECTOS TELLO 2022\SCM SPILL OVERS\outputs\pobreza\densidad\1%\simulacion_3\synthetic_control_outputs.xlsx',synthetic_control_104,104)</v>
      </c>
      <c r="FT37" s="1" t="str">
        <f t="shared" si="30"/>
        <v>xlswrite('G:\Mi unidad\1. PROYECTOS TELLO 2022\SCM SPILL OVERS\outputs\pobreza\bajo_niv_educ\1%\simulacion_3\synthetic_control_outputs.xlsx',synthetic_control_104,104)</v>
      </c>
      <c r="FZ37" s="1" t="str">
        <f t="shared" si="31"/>
        <v>xlswrite('G:\Mi unidad\1. PROYECTOS TELLO 2022\SCM SPILL OVERS\outputs\pobreza\bajo_ingreso\1%\simulacion_3\synthetic_control_outputs.xlsx',synthetic_control_104,104)</v>
      </c>
      <c r="GF37" s="1" t="str">
        <f t="shared" si="32"/>
        <v>xlswrite('G:\Mi unidad\1. PROYECTOS TELLO 2022\SCM SPILL OVERS\outputs\pobreza\densidad_g\1%\simulacion_3\synthetic_control_outputs.xlsx',synthetic_control_104,104)</v>
      </c>
      <c r="GM37" s="1" t="str">
        <f t="shared" si="33"/>
        <v>xlswrite('G:\Mi unidad\1. PROYECTOS TELLO 2022\SCM SPILL OVERS\outputs\pobreza\alimentos\1%\simulacion_3\synthetic_control_outputs.xlsx',synthetic_control_104,104);</v>
      </c>
      <c r="GT37" s="1" t="str">
        <f t="shared" si="34"/>
        <v>xlswrite('G:\Mi unidad\1. PROYECTOS TELLO 2022\SCM SPILL OVERS\outputs\pobreza\jefe_hogar\1%\simulacion_3\synthetic_control_outputs.xlsx',synthetic_control_104,104);</v>
      </c>
      <c r="GZ37" s="1" t="str">
        <f t="shared" si="35"/>
        <v>xlswrite('G:\Mi unidad\1. PROYECTOS TELLO 2022\SCM SPILL OVERS\outputs\pobreza\mujeres\1%\simulacion_3\synthetic_control_outputs.xlsx',synthetic_control_104,104);</v>
      </c>
      <c r="HF37" s="1" t="str">
        <f t="shared" si="36"/>
        <v>xlswrite('G:\Mi unidad\1. PROYECTOS TELLO 2022\SCM SPILL OVERS\outputs\pobreza\criminalidad\1%\simulacion_3\synthetic_control_outputs.xlsx',synthetic_control_104,104);</v>
      </c>
      <c r="HM37">
        <v>16</v>
      </c>
      <c r="HN37" t="str">
        <f>"    ub_vec_"&amp;HM37&amp;"(s) = ub_"&amp;HM36&amp;";"</f>
        <v xml:space="preserve">    ub_vec_16(s) = ub_16;</v>
      </c>
      <c r="HT37">
        <v>18</v>
      </c>
      <c r="HU37" t="str">
        <f>"    spillover_test_"&amp;HT37&amp;"(s) = sp_andrews(Y_pre_"&amp;HT37&amp;",pobreza_"&amp;HT37&amp;"(:,T+s),A_"&amp;HT37&amp;",C,d,alpha_sig);"</f>
        <v xml:space="preserve">    spillover_test_18(s) = sp_andrews(Y_pre_18,pobreza_18(:,T+s),A_18,C,d,alpha_sig);</v>
      </c>
      <c r="IA37">
        <v>26</v>
      </c>
      <c r="IB37" t="str">
        <f>"xlswrite('G:\Mi unidad\1. PROYECTOS TELLO 2022\SCM SPILL OVERS\outputs\pobreza\bajo_niv_educ\1%\simulacion_3\output_tests.xlsx',lb_vec_"&amp;IA37&amp;"','lb_vec_"&amp;IA37&amp;"');"</f>
        <v>xlswrite('G:\Mi unidad\1. PROYECTOS TELLO 2022\SCM SPILL OVERS\outputs\pobreza\bajo_niv_educ\1%\simulacion_3\output_tests.xlsx',lb_vec_26','lb_vec_26');</v>
      </c>
      <c r="IO37">
        <v>26</v>
      </c>
      <c r="IP37" t="str">
        <f>"xlswrite('G:\Mi unidad\1. PROYECTOS TELLO 2022\SCM SPILL OVERS\outputs\pobreza\bajo_ingreso\1%\simulacion_3\output_tests.xlsx',lb_vec_"&amp;IO37&amp;"','lb_vec_"&amp;IO37&amp;"');"</f>
        <v>xlswrite('G:\Mi unidad\1. PROYECTOS TELLO 2022\SCM SPILL OVERS\outputs\pobreza\bajo_ingreso\1%\simulacion_3\output_tests.xlsx',lb_vec_26','lb_vec_26');</v>
      </c>
      <c r="JA37">
        <v>26</v>
      </c>
      <c r="JB37" t="str">
        <f>"xlswrite('G:\Mi unidad\1. PROYECTOS TELLO 2022\SCM SPILL OVERS\outputs\pobreza\densidad\1%\simulacion_3\output_tests.xlsx',lb_vec_"&amp;JA37&amp;"','lb_vec_"&amp;JA37&amp;"');"</f>
        <v>xlswrite('G:\Mi unidad\1. PROYECTOS TELLO 2022\SCM SPILL OVERS\outputs\pobreza\densidad\1%\simulacion_3\output_tests.xlsx',lb_vec_26','lb_vec_26');</v>
      </c>
      <c r="JM37">
        <v>26</v>
      </c>
      <c r="JN37" t="str">
        <f>"xlswrite('G:\Mi unidad\1. PROYECTOS TELLO 2022\SCM SPILL OVERS\outputs\pobreza\densidad_g\1%\simulacion_3\output_tests.xlsx',lb_vec_"&amp;JM37&amp;"','lb_vec_"&amp;JM37&amp;"');"</f>
        <v>xlswrite('G:\Mi unidad\1. PROYECTOS TELLO 2022\SCM SPILL OVERS\outputs\pobreza\densidad_g\1%\simulacion_3\output_tests.xlsx',lb_vec_26','lb_vec_26');</v>
      </c>
      <c r="JY37">
        <v>26</v>
      </c>
      <c r="JZ37" t="str">
        <f>"xlswrite('G:\Mi unidad\1. PROYECTOS TELLO 2022\SCM SPILL OVERS\outputs\pobreza\distancia_centro_salud\1%\simulacion_3\output_tests.xlsx',lb_vec_"&amp;JY37&amp;"','lb_vec_"&amp;JY37&amp;"');"</f>
        <v>xlswrite('G:\Mi unidad\1. PROYECTOS TELLO 2022\SCM SPILL OVERS\outputs\pobreza\distancia_centro_salud\1%\simulacion_3\output_tests.xlsx',lb_vec_26','lb_vec_26');</v>
      </c>
      <c r="KL37">
        <v>26</v>
      </c>
      <c r="KM37" t="str">
        <f>"xlswrite('G:\Mi unidad\1. PROYECTOS TELLO 2022\SCM SPILL OVERS\outputs\pobreza\informalidad\1%\simulacion_3\output_tests.xlsx',lb_vec_"&amp;KL37&amp;"','lb_vec_"&amp;KL37&amp;"');"</f>
        <v>xlswrite('G:\Mi unidad\1. PROYECTOS TELLO 2022\SCM SPILL OVERS\outputs\pobreza\informalidad\1%\simulacion_3\output_tests.xlsx',lb_vec_26','lb_vec_26');</v>
      </c>
      <c r="KY37">
        <v>26</v>
      </c>
      <c r="KZ37" t="str">
        <f>"xlswrite('G:\Mi unidad\1. PROYECTOS TELLO 2022\SCM SPILL OVERS\outputs\pobreza\alimentos\1%\simulacion_3\output_tests.xlsx',lb_vec_"&amp;KY37&amp;"','lb_vec_"&amp;KY37&amp;"');"</f>
        <v>xlswrite('G:\Mi unidad\1. PROYECTOS TELLO 2022\SCM SPILL OVERS\outputs\pobreza\alimentos\1%\simulacion_3\output_tests.xlsx',lb_vec_26','lb_vec_26');</v>
      </c>
      <c r="LF37">
        <v>26</v>
      </c>
      <c r="LG37" t="str">
        <f>"xlswrite('G:\Mi unidad\1. PROYECTOS TELLO 2022\SCM SPILL OVERS\outputs\pobreza\jefe_hogar\1%\simulacion_3\output_tests.xlsx',lb_vec_"&amp;LF37&amp;"','lb_vec_"&amp;LF37&amp;"');"</f>
        <v>xlswrite('G:\Mi unidad\1. PROYECTOS TELLO 2022\SCM SPILL OVERS\outputs\pobreza\jefe_hogar\1%\simulacion_3\output_tests.xlsx',lb_vec_26','lb_vec_26');</v>
      </c>
      <c r="LM37">
        <v>26</v>
      </c>
      <c r="LN37" t="str">
        <f>"xlswrite('G:\Mi unidad\1. PROYECTOS TELLO 2022\SCM SPILL OVERS\outputs\pobreza\mujeres\1%\simulacion_3\output_tests.xlsx',lb_vec_"&amp;LM37&amp;"','lb_vec_"&amp;LM37&amp;"');"</f>
        <v>xlswrite('G:\Mi unidad\1. PROYECTOS TELLO 2022\SCM SPILL OVERS\outputs\pobreza\mujeres\1%\simulacion_3\output_tests.xlsx',lb_vec_26','lb_vec_26');</v>
      </c>
      <c r="LY37">
        <v>26</v>
      </c>
      <c r="LZ37" t="str">
        <f>"xlswrite('G:\Mi unidad\1. PROYECTOS TELLO 2022\SCM SPILL OVERS\outputs\pobreza\criminalidad\1%\simulacion_3\output_tests.xlsx',lb_vec_"&amp;LY37&amp;"','lb_vec_"&amp;LY37&amp;"');"</f>
        <v>xlswrite('G:\Mi unidad\1. PROYECTOS TELLO 2022\SCM SPILL OVERS\outputs\pobreza\criminalidad\1%\simulacion_3\output_tests.xlsx',lb_vec_26','lb_vec_26');</v>
      </c>
    </row>
    <row r="38" spans="1:338" x14ac:dyDescent="0.3">
      <c r="A38">
        <v>105</v>
      </c>
      <c r="B38" s="1" t="str">
        <f t="shared" si="11"/>
        <v>[data_105,provincias_105,~] = xlsread('BD_pobre_est_1_provincia_105.xlsx');</v>
      </c>
      <c r="E38" s="1" t="str">
        <f t="shared" si="12"/>
        <v>provincia_105 = unique(provincias_105(2:end,1));</v>
      </c>
      <c r="O38" s="1" t="str">
        <f t="shared" si="13"/>
        <v>pobreza_105 = reshape(data_105(:,2),T+S,N);</v>
      </c>
      <c r="T38" s="1" t="str">
        <f t="shared" si="14"/>
        <v xml:space="preserve">pobreza_105 = pobreza_105'; </v>
      </c>
      <c r="X38" s="1" t="str">
        <f t="shared" si="15"/>
        <v>tratado_105 = pobreza_105(1,:);</v>
      </c>
      <c r="AC38" s="1" t="str">
        <f t="shared" si="26"/>
        <v>pobreza_105(1,:) = [];</v>
      </c>
      <c r="AI38" s="1" t="str">
        <f t="shared" si="0"/>
        <v>pobreza_105 = [tratado_105;pobreza_105];</v>
      </c>
      <c r="AN38" s="1" t="str">
        <f t="shared" si="22"/>
        <v>Y_105 = pobreza_105; % outcome matrix</v>
      </c>
      <c r="AS38" s="1" t="str">
        <f t="shared" si="23"/>
        <v>Y_pre_105 = Y_105(:,1:T);</v>
      </c>
      <c r="AW38" s="1" t="str">
        <f t="shared" si="24"/>
        <v>Y_post_105 = Y_105(:,T+1:end);</v>
      </c>
      <c r="BA38" s="1" t="str">
        <f t="shared" si="25"/>
        <v>[a_hat_105,B_hat_105] = scm_batch(Y_pre_105);</v>
      </c>
      <c r="BF38" s="1" t="str">
        <f t="shared" si="16"/>
        <v>synthetic_control_105 = a_hat_105(1)+B_hat_105(1,:)*Y_105;</v>
      </c>
      <c r="BL38">
        <v>26</v>
      </c>
      <c r="BM38" s="1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167</v>
      </c>
      <c r="CV38">
        <v>26</v>
      </c>
      <c r="CW38" t="s">
        <v>165</v>
      </c>
      <c r="DA38">
        <v>26</v>
      </c>
      <c r="DB38" t="s">
        <v>165</v>
      </c>
      <c r="DF38">
        <v>26</v>
      </c>
      <c r="DG38" t="s">
        <v>165</v>
      </c>
      <c r="DK38" s="1" t="str">
        <f t="shared" si="17"/>
        <v>M_hat_105 = (eye(N)-B_hat_105)'*(eye(N)-B_hat_105);</v>
      </c>
      <c r="DQ38" s="1" t="str">
        <f t="shared" si="18"/>
        <v>synthetic_control_sp_105 = a_hat_105(1)+B_hat_105(1,:)*Y_105;</v>
      </c>
      <c r="DW38" s="1" t="s">
        <v>75</v>
      </c>
      <c r="EA38">
        <v>17</v>
      </c>
      <c r="EB38" s="1" t="str">
        <f>"alpha_hat_"&amp;EA38&amp;" = A_"&amp;EA38&amp;"*gamma_hat_"&amp;EA38&amp;";"</f>
        <v>alpha_hat_17 = A_17*gamma_hat_17;</v>
      </c>
      <c r="EL38" s="1" t="str">
        <f t="shared" si="19"/>
        <v>synthetic_control_105=synthetic_control_105'</v>
      </c>
      <c r="EQ38" s="1" t="str">
        <f t="shared" si="20"/>
        <v>synthetic_control_sp_105=synthetic_control_sp_105'</v>
      </c>
      <c r="EV38" s="1" t="str">
        <f t="shared" si="21"/>
        <v>tratado_105=tratado_105'</v>
      </c>
      <c r="EZ38" s="1" t="str">
        <f t="shared" si="27"/>
        <v>xlswrite('G:\Mi unidad\1. PROYECTOS TELLO 2022\SCM SPILL OVERS\outputs\pobreza\distancia_centro_salud\1%\simulacion_3\synthetic_control_outputs.xlsx',synthetic_control_105,105)</v>
      </c>
      <c r="FG38" s="1" t="str">
        <f t="shared" si="28"/>
        <v>xlswrite('G:\Mi unidad\1. PROYECTOS TELLO 2022\SCM SPILL OVERS\outputs\pobreza\informalidad\1%\simulacion_3\synthetic_control_outputs.xlsx',synthetic_control_105,105)</v>
      </c>
      <c r="FM38" s="1" t="str">
        <f t="shared" si="29"/>
        <v>xlswrite('G:\Mi unidad\1. PROYECTOS TELLO 2022\SCM SPILL OVERS\outputs\pobreza\densidad\1%\simulacion_3\synthetic_control_outputs.xlsx',synthetic_control_105,105)</v>
      </c>
      <c r="FT38" s="1" t="str">
        <f t="shared" si="30"/>
        <v>xlswrite('G:\Mi unidad\1. PROYECTOS TELLO 2022\SCM SPILL OVERS\outputs\pobreza\bajo_niv_educ\1%\simulacion_3\synthetic_control_outputs.xlsx',synthetic_control_105,105)</v>
      </c>
      <c r="FZ38" s="1" t="str">
        <f t="shared" si="31"/>
        <v>xlswrite('G:\Mi unidad\1. PROYECTOS TELLO 2022\SCM SPILL OVERS\outputs\pobreza\bajo_ingreso\1%\simulacion_3\synthetic_control_outputs.xlsx',synthetic_control_105,105)</v>
      </c>
      <c r="GF38" s="1" t="str">
        <f t="shared" si="32"/>
        <v>xlswrite('G:\Mi unidad\1. PROYECTOS TELLO 2022\SCM SPILL OVERS\outputs\pobreza\densidad_g\1%\simulacion_3\synthetic_control_outputs.xlsx',synthetic_control_105,105)</v>
      </c>
      <c r="GM38" s="1" t="str">
        <f t="shared" si="33"/>
        <v>xlswrite('G:\Mi unidad\1. PROYECTOS TELLO 2022\SCM SPILL OVERS\outputs\pobreza\alimentos\1%\simulacion_3\synthetic_control_outputs.xlsx',synthetic_control_105,105);</v>
      </c>
      <c r="GT38" s="1" t="str">
        <f t="shared" si="34"/>
        <v>xlswrite('G:\Mi unidad\1. PROYECTOS TELLO 2022\SCM SPILL OVERS\outputs\pobreza\jefe_hogar\1%\simulacion_3\synthetic_control_outputs.xlsx',synthetic_control_105,105);</v>
      </c>
      <c r="GZ38" s="1" t="str">
        <f t="shared" si="35"/>
        <v>xlswrite('G:\Mi unidad\1. PROYECTOS TELLO 2022\SCM SPILL OVERS\outputs\pobreza\mujeres\1%\simulacion_3\synthetic_control_outputs.xlsx',synthetic_control_105,105);</v>
      </c>
      <c r="HF38" s="1" t="str">
        <f t="shared" si="36"/>
        <v>xlswrite('G:\Mi unidad\1. PROYECTOS TELLO 2022\SCM SPILL OVERS\outputs\pobreza\criminalidad\1%\simulacion_3\synthetic_control_outputs.xlsx',synthetic_control_105,105);</v>
      </c>
      <c r="HM38">
        <v>16</v>
      </c>
      <c r="HN38" t="s">
        <v>18</v>
      </c>
      <c r="HT38">
        <v>18</v>
      </c>
      <c r="HU38" t="s">
        <v>18</v>
      </c>
      <c r="IA38">
        <v>26</v>
      </c>
      <c r="IB38" t="str">
        <f>"xlswrite('G:\Mi unidad\1. PROYECTOS TELLO 2022\SCM SPILL OVERS\outputs\pobreza\bajo_niv_educ\1%\simulacion_3\output_tests.xlsx',ub_vec_"&amp;IA38&amp;"','ub_vec_"&amp;IA38&amp;"');"</f>
        <v>xlswrite('G:\Mi unidad\1. PROYECTOS TELLO 2022\SCM SPILL OVERS\outputs\pobreza\bajo_niv_educ\1%\simulacion_3\output_tests.xlsx',ub_vec_26','ub_vec_26');</v>
      </c>
      <c r="IO38">
        <v>26</v>
      </c>
      <c r="IP38" t="str">
        <f>"xlswrite('G:\Mi unidad\1. PROYECTOS TELLO 2022\SCM SPILL OVERS\outputs\pobreza\bajo_ingreso\1%\simulacion_3\output_tests.xlsx',ub_vec_"&amp;IO38&amp;"','ub_vec_"&amp;IO38&amp;"');"</f>
        <v>xlswrite('G:\Mi unidad\1. PROYECTOS TELLO 2022\SCM SPILL OVERS\outputs\pobreza\bajo_ingreso\1%\simulacion_3\output_tests.xlsx',ub_vec_26','ub_vec_26');</v>
      </c>
      <c r="JA38">
        <v>26</v>
      </c>
      <c r="JB38" t="str">
        <f>"xlswrite('G:\Mi unidad\1. PROYECTOS TELLO 2022\SCM SPILL OVERS\outputs\pobreza\densidad\1%\simulacion_3\output_tests.xlsx',ub_vec_"&amp;JA38&amp;"','ub_vec_"&amp;JA38&amp;"');"</f>
        <v>xlswrite('G:\Mi unidad\1. PROYECTOS TELLO 2022\SCM SPILL OVERS\outputs\pobreza\densidad\1%\simulacion_3\output_tests.xlsx',ub_vec_26','ub_vec_26');</v>
      </c>
      <c r="JM38">
        <v>26</v>
      </c>
      <c r="JN38" t="str">
        <f>"xlswrite('G:\Mi unidad\1. PROYECTOS TELLO 2022\SCM SPILL OVERS\outputs\pobreza\densidad_g\1%\simulacion_3\output_tests.xlsx',ub_vec_"&amp;JM38&amp;"','ub_vec_"&amp;JM38&amp;"');"</f>
        <v>xlswrite('G:\Mi unidad\1. PROYECTOS TELLO 2022\SCM SPILL OVERS\outputs\pobreza\densidad_g\1%\simulacion_3\output_tests.xlsx',ub_vec_26','ub_vec_26');</v>
      </c>
      <c r="JY38">
        <v>26</v>
      </c>
      <c r="JZ38" t="str">
        <f>"xlswrite('G:\Mi unidad\1. PROYECTOS TELLO 2022\SCM SPILL OVERS\outputs\pobreza\distancia_centro_salud\1%\simulacion_3\output_tests.xlsx',ub_vec_"&amp;JY38&amp;"','ub_vec_"&amp;JY38&amp;"');"</f>
        <v>xlswrite('G:\Mi unidad\1. PROYECTOS TELLO 2022\SCM SPILL OVERS\outputs\pobreza\distancia_centro_salud\1%\simulacion_3\output_tests.xlsx',ub_vec_26','ub_vec_26');</v>
      </c>
      <c r="KL38">
        <v>26</v>
      </c>
      <c r="KM38" t="str">
        <f>"xlswrite('G:\Mi unidad\1. PROYECTOS TELLO 2022\SCM SPILL OVERS\outputs\pobreza\informalidad\1%\simulacion_3\output_tests.xlsx',ub_vec_"&amp;KL38&amp;"','ub_vec_"&amp;KL38&amp;"');"</f>
        <v>xlswrite('G:\Mi unidad\1. PROYECTOS TELLO 2022\SCM SPILL OVERS\outputs\pobreza\informalidad\1%\simulacion_3\output_tests.xlsx',ub_vec_26','ub_vec_26');</v>
      </c>
      <c r="KY38">
        <v>26</v>
      </c>
      <c r="KZ38" t="str">
        <f>"xlswrite('G:\Mi unidad\1. PROYECTOS TELLO 2022\SCM SPILL OVERS\outputs\pobreza\alimentos\1%\simulacion_3\output_tests.xlsx',ub_vec_"&amp;KY38&amp;"','ub_vec_"&amp;KY38&amp;"');"</f>
        <v>xlswrite('G:\Mi unidad\1. PROYECTOS TELLO 2022\SCM SPILL OVERS\outputs\pobreza\alimentos\1%\simulacion_3\output_tests.xlsx',ub_vec_26','ub_vec_26');</v>
      </c>
      <c r="LF38">
        <v>26</v>
      </c>
      <c r="LG38" t="str">
        <f>"xlswrite('G:\Mi unidad\1. PROYECTOS TELLO 2022\SCM SPILL OVERS\outputs\pobreza\jefe_hogar\1%\simulacion_3\output_tests.xlsx',ub_vec_"&amp;LF38&amp;"','ub_vec_"&amp;LF38&amp;"');"</f>
        <v>xlswrite('G:\Mi unidad\1. PROYECTOS TELLO 2022\SCM SPILL OVERS\outputs\pobreza\jefe_hogar\1%\simulacion_3\output_tests.xlsx',ub_vec_26','ub_vec_26');</v>
      </c>
      <c r="LM38">
        <v>26</v>
      </c>
      <c r="LN38" t="str">
        <f>"xlswrite('G:\Mi unidad\1. PROYECTOS TELLO 2022\SCM SPILL OVERS\outputs\pobreza\mujeres\1%\simulacion_3\output_tests.xlsx',ub_vec_"&amp;LM38&amp;"','ub_vec_"&amp;LM38&amp;"');"</f>
        <v>xlswrite('G:\Mi unidad\1. PROYECTOS TELLO 2022\SCM SPILL OVERS\outputs\pobreza\mujeres\1%\simulacion_3\output_tests.xlsx',ub_vec_26','ub_vec_26');</v>
      </c>
      <c r="LY38">
        <v>26</v>
      </c>
      <c r="LZ38" t="str">
        <f>"xlswrite('G:\Mi unidad\1. PROYECTOS TELLO 2022\SCM SPILL OVERS\outputs\pobreza\criminalidad\1%\simulacion_3\output_tests.xlsx',ub_vec_"&amp;LY38&amp;"','ub_vec_"&amp;LY38&amp;"');"</f>
        <v>xlswrite('G:\Mi unidad\1. PROYECTOS TELLO 2022\SCM SPILL OVERS\outputs\pobreza\criminalidad\1%\simulacion_3\output_tests.xlsx',ub_vec_26','ub_vec_26');</v>
      </c>
    </row>
    <row r="39" spans="1:338" x14ac:dyDescent="0.3">
      <c r="A39">
        <v>106</v>
      </c>
      <c r="B39" s="1" t="str">
        <f t="shared" si="11"/>
        <v>[data_106,provincias_106,~] = xlsread('BD_pobre_est_1_provincia_106.xlsx');</v>
      </c>
      <c r="E39" s="1" t="str">
        <f t="shared" si="12"/>
        <v>provincia_106 = unique(provincias_106(2:end,1));</v>
      </c>
      <c r="O39" s="1" t="str">
        <f t="shared" si="13"/>
        <v>pobreza_106 = reshape(data_106(:,2),T+S,N);</v>
      </c>
      <c r="T39" s="1" t="str">
        <f t="shared" si="14"/>
        <v xml:space="preserve">pobreza_106 = pobreza_106'; </v>
      </c>
      <c r="X39" s="1" t="str">
        <f t="shared" si="15"/>
        <v>tratado_106 = pobreza_106(1,:);</v>
      </c>
      <c r="AC39" s="1" t="str">
        <f t="shared" si="26"/>
        <v>pobreza_106(1,:) = [];</v>
      </c>
      <c r="AI39" s="1" t="str">
        <f t="shared" si="0"/>
        <v>pobreza_106 = [tratado_106;pobreza_106];</v>
      </c>
      <c r="AN39" s="1" t="str">
        <f t="shared" si="22"/>
        <v>Y_106 = pobreza_106; % outcome matrix</v>
      </c>
      <c r="AS39" s="1" t="str">
        <f t="shared" si="23"/>
        <v>Y_pre_106 = Y_106(:,1:T);</v>
      </c>
      <c r="AW39" s="1" t="str">
        <f t="shared" si="24"/>
        <v>Y_post_106 = Y_106(:,T+1:end);</v>
      </c>
      <c r="BA39" s="1" t="str">
        <f t="shared" si="25"/>
        <v>[a_hat_106,B_hat_106] = scm_batch(Y_pre_106);</v>
      </c>
      <c r="BF39" s="1" t="str">
        <f t="shared" si="16"/>
        <v>synthetic_control_106 = a_hat_106(1)+B_hat_106(1,:)*Y_106;</v>
      </c>
      <c r="BL39">
        <v>26</v>
      </c>
      <c r="BM39" s="1" t="str">
        <f>"A_"&amp;BL37&amp;"(:,ind_"&amp;BL37&amp;" == 0) = [];"</f>
        <v>A_26(:,ind_26 == 0) = [];</v>
      </c>
      <c r="BR39">
        <v>26</v>
      </c>
      <c r="BS39" s="1" t="str">
        <f>"ind_"&amp;BR37&amp;" = xlsread('spillover_bajo_niv_educ_"&amp;BR37&amp;".xlsx')"</f>
        <v>ind_26 = xlsread('spillover_bajo_niv_educ_26.xlsx')</v>
      </c>
      <c r="BX39">
        <v>26</v>
      </c>
      <c r="BY39" s="1" t="str">
        <f>"ind_"&amp;BX37&amp;" = xlsread('spillover_bajoingreso_"&amp;BX37&amp;".xlsx')"</f>
        <v>ind_26 = xlsread('spillover_bajoingreso_26.xlsx')</v>
      </c>
      <c r="CD39">
        <v>26</v>
      </c>
      <c r="CE39" s="1" t="str">
        <f>"ind_"&amp;CD37&amp;" = xlsread('spillover_densidad_"&amp;CD37&amp;".xlsx')"</f>
        <v>ind_26 = xlsread('spillover_densidad_26.xlsx')</v>
      </c>
      <c r="CJ39">
        <v>26</v>
      </c>
      <c r="CK39" s="1" t="str">
        <f>"ind_"&amp;CJ37&amp;" = xlsread('spillover_tiempo_cs_"&amp;CJ37&amp;".xlsx')"</f>
        <v>ind_26 = xlsread('spillover_tiempo_cs_26.xlsx')</v>
      </c>
      <c r="CQ39">
        <v>26</v>
      </c>
      <c r="CR39" t="s">
        <v>163</v>
      </c>
      <c r="CV39">
        <v>26</v>
      </c>
      <c r="CW39" t="s">
        <v>168</v>
      </c>
      <c r="DA39">
        <v>26</v>
      </c>
      <c r="DB39" t="s">
        <v>169</v>
      </c>
      <c r="DF39">
        <v>26</v>
      </c>
      <c r="DG39" t="s">
        <v>170</v>
      </c>
      <c r="DK39" s="1" t="str">
        <f t="shared" si="17"/>
        <v>M_hat_106 = (eye(N)-B_hat_106)'*(eye(N)-B_hat_106);</v>
      </c>
      <c r="DQ39" s="1" t="str">
        <f t="shared" si="18"/>
        <v>synthetic_control_sp_106 = a_hat_106(1)+B_hat_106(1,:)*Y_106;</v>
      </c>
      <c r="DW39" s="1" t="s">
        <v>76</v>
      </c>
      <c r="EA39">
        <v>17</v>
      </c>
      <c r="EB39" s="1" t="str">
        <f>"alpha1_hat_vec_"&amp;EA39&amp;"(s) = alpha_hat_"&amp;EA39&amp;"(1);"</f>
        <v>alpha1_hat_vec_17(s) = alpha_hat_17(1);</v>
      </c>
      <c r="EL39" s="1" t="str">
        <f t="shared" si="19"/>
        <v>synthetic_control_106=synthetic_control_106'</v>
      </c>
      <c r="EQ39" s="1" t="str">
        <f t="shared" si="20"/>
        <v>synthetic_control_sp_106=synthetic_control_sp_106'</v>
      </c>
      <c r="EV39" s="1" t="str">
        <f t="shared" si="21"/>
        <v>tratado_106=tratado_106'</v>
      </c>
      <c r="EZ39" s="1" t="str">
        <f t="shared" si="27"/>
        <v>xlswrite('G:\Mi unidad\1. PROYECTOS TELLO 2022\SCM SPILL OVERS\outputs\pobreza\distancia_centro_salud\1%\simulacion_3\synthetic_control_outputs.xlsx',synthetic_control_106,106)</v>
      </c>
      <c r="FG39" s="1" t="str">
        <f t="shared" si="28"/>
        <v>xlswrite('G:\Mi unidad\1. PROYECTOS TELLO 2022\SCM SPILL OVERS\outputs\pobreza\informalidad\1%\simulacion_3\synthetic_control_outputs.xlsx',synthetic_control_106,106)</v>
      </c>
      <c r="FM39" s="1" t="str">
        <f t="shared" si="29"/>
        <v>xlswrite('G:\Mi unidad\1. PROYECTOS TELLO 2022\SCM SPILL OVERS\outputs\pobreza\densidad\1%\simulacion_3\synthetic_control_outputs.xlsx',synthetic_control_106,106)</v>
      </c>
      <c r="FT39" s="1" t="str">
        <f t="shared" si="30"/>
        <v>xlswrite('G:\Mi unidad\1. PROYECTOS TELLO 2022\SCM SPILL OVERS\outputs\pobreza\bajo_niv_educ\1%\simulacion_3\synthetic_control_outputs.xlsx',synthetic_control_106,106)</v>
      </c>
      <c r="FZ39" s="1" t="str">
        <f t="shared" si="31"/>
        <v>xlswrite('G:\Mi unidad\1. PROYECTOS TELLO 2022\SCM SPILL OVERS\outputs\pobreza\bajo_ingreso\1%\simulacion_3\synthetic_control_outputs.xlsx',synthetic_control_106,106)</v>
      </c>
      <c r="GF39" s="1" t="str">
        <f t="shared" si="32"/>
        <v>xlswrite('G:\Mi unidad\1. PROYECTOS TELLO 2022\SCM SPILL OVERS\outputs\pobreza\densidad_g\1%\simulacion_3\synthetic_control_outputs.xlsx',synthetic_control_106,106)</v>
      </c>
      <c r="GM39" s="1" t="str">
        <f t="shared" si="33"/>
        <v>xlswrite('G:\Mi unidad\1. PROYECTOS TELLO 2022\SCM SPILL OVERS\outputs\pobreza\alimentos\1%\simulacion_3\synthetic_control_outputs.xlsx',synthetic_control_106,106);</v>
      </c>
      <c r="GT39" s="1" t="str">
        <f t="shared" si="34"/>
        <v>xlswrite('G:\Mi unidad\1. PROYECTOS TELLO 2022\SCM SPILL OVERS\outputs\pobreza\jefe_hogar\1%\simulacion_3\synthetic_control_outputs.xlsx',synthetic_control_106,106);</v>
      </c>
      <c r="GZ39" s="1" t="str">
        <f t="shared" si="35"/>
        <v>xlswrite('G:\Mi unidad\1. PROYECTOS TELLO 2022\SCM SPILL OVERS\outputs\pobreza\mujeres\1%\simulacion_3\synthetic_control_outputs.xlsx',synthetic_control_106,106);</v>
      </c>
      <c r="HF39" s="1" t="str">
        <f t="shared" si="36"/>
        <v>xlswrite('G:\Mi unidad\1. PROYECTOS TELLO 2022\SCM SPILL OVERS\outputs\pobreza\criminalidad\1%\simulacion_3\synthetic_control_outputs.xlsx',synthetic_control_106,106);</v>
      </c>
      <c r="HM39">
        <v>17</v>
      </c>
      <c r="HN39" t="str">
        <f>"p_value_vec_"&amp;HM39&amp;" = zeros(1,S);"</f>
        <v>p_value_vec_17 = zeros(1,S);</v>
      </c>
      <c r="HT39">
        <v>23</v>
      </c>
      <c r="HU39" t="str">
        <f>"spillover_test_"&amp;HT39&amp;" = zeros(1,S);"</f>
        <v>spillover_test_23 = zeros(1,S);</v>
      </c>
      <c r="IA39">
        <v>26</v>
      </c>
      <c r="IB39" t="str">
        <f>"xlswrite('G:\Mi unidad\1. PROYECTOS TELLO 2022\SCM SPILL OVERS\outputs\pobreza\bajo_niv_educ\1%\simulacion_3\output_tests.xlsx',p_value_vec_"&amp;IA39&amp;"','p_value_vec_"&amp;IA39&amp;"');"</f>
        <v>xlswrite('G:\Mi unidad\1. PROYECTOS TELLO 2022\SCM SPILL OVERS\outputs\pobreza\bajo_niv_educ\1%\simulacion_3\output_tests.xlsx',p_value_vec_26','p_value_vec_26');</v>
      </c>
      <c r="IO39">
        <v>26</v>
      </c>
      <c r="IP39" t="str">
        <f>"xlswrite('G:\Mi unidad\1. PROYECTOS TELLO 2022\SCM SPILL OVERS\outputs\pobreza\bajo_ingreso\1%\simulacion_3\output_tests.xlsx',p_value_vec_"&amp;IO39&amp;"','p_value_vec_"&amp;IO39&amp;"');"</f>
        <v>xlswrite('G:\Mi unidad\1. PROYECTOS TELLO 2022\SCM SPILL OVERS\outputs\pobreza\bajo_ingreso\1%\simulacion_3\output_tests.xlsx',p_value_vec_26','p_value_vec_26');</v>
      </c>
      <c r="JA39">
        <v>26</v>
      </c>
      <c r="JB39" t="str">
        <f>"xlswrite('G:\Mi unidad\1. PROYECTOS TELLO 2022\SCM SPILL OVERS\outputs\pobreza\densidad\1%\simulacion_3\output_tests.xlsx',p_value_vec_"&amp;JA39&amp;"','p_value_vec_"&amp;JA39&amp;"');"</f>
        <v>xlswrite('G:\Mi unidad\1. PROYECTOS TELLO 2022\SCM SPILL OVERS\outputs\pobreza\densidad\1%\simulacion_3\output_tests.xlsx',p_value_vec_26','p_value_vec_26');</v>
      </c>
      <c r="JM39">
        <v>26</v>
      </c>
      <c r="JN39" t="str">
        <f>"xlswrite('G:\Mi unidad\1. PROYECTOS TELLO 2022\SCM SPILL OVERS\outputs\pobreza\densidad_g\1%\simulacion_3\output_tests.xlsx',p_value_vec_"&amp;JM39&amp;"','p_value_vec_"&amp;JM39&amp;"');"</f>
        <v>xlswrite('G:\Mi unidad\1. PROYECTOS TELLO 2022\SCM SPILL OVERS\outputs\pobreza\densidad_g\1%\simulacion_3\output_tests.xlsx',p_value_vec_26','p_value_vec_26');</v>
      </c>
      <c r="JY39">
        <v>26</v>
      </c>
      <c r="JZ39" t="str">
        <f>"xlswrite('G:\Mi unidad\1. PROYECTOS TELLO 2022\SCM SPILL OVERS\outputs\pobreza\distancia_centro_salud\1%\simulacion_3\output_tests.xlsx',p_value_vec_"&amp;JY39&amp;"','p_value_vec_"&amp;JY39&amp;"');"</f>
        <v>xlswrite('G:\Mi unidad\1. PROYECTOS TELLO 2022\SCM SPILL OVERS\outputs\pobreza\distancia_centro_salud\1%\simulacion_3\output_tests.xlsx',p_value_vec_26','p_value_vec_26');</v>
      </c>
      <c r="KL39">
        <v>26</v>
      </c>
      <c r="KM39" t="str">
        <f>"xlswrite('G:\Mi unidad\1. PROYECTOS TELLO 2022\SCM SPILL OVERS\outputs\pobreza\informalidad\1%\simulacion_3\output_tests.xlsx',p_value_vec_"&amp;KL39&amp;"','p_value_vec_"&amp;KL39&amp;"');"</f>
        <v>xlswrite('G:\Mi unidad\1. PROYECTOS TELLO 2022\SCM SPILL OVERS\outputs\pobreza\informalidad\1%\simulacion_3\output_tests.xlsx',p_value_vec_26','p_value_vec_26');</v>
      </c>
      <c r="KY39">
        <v>26</v>
      </c>
      <c r="KZ39" t="str">
        <f>"xlswrite('G:\Mi unidad\1. PROYECTOS TELLO 2022\SCM SPILL OVERS\outputs\pobreza\alimentos\1%\simulacion_3\output_tests.xlsx',p_value_vec_"&amp;KY39&amp;"','p_value_vec_"&amp;KY39&amp;"');"</f>
        <v>xlswrite('G:\Mi unidad\1. PROYECTOS TELLO 2022\SCM SPILL OVERS\outputs\pobreza\alimentos\1%\simulacion_3\output_tests.xlsx',p_value_vec_26','p_value_vec_26');</v>
      </c>
      <c r="LF39">
        <v>26</v>
      </c>
      <c r="LG39" t="str">
        <f>"xlswrite('G:\Mi unidad\1. PROYECTOS TELLO 2022\SCM SPILL OVERS\outputs\pobreza\jefe_hogar\1%\simulacion_3\output_tests.xlsx',p_value_vec_"&amp;LF39&amp;"','p_value_vec_"&amp;LF39&amp;"');"</f>
        <v>xlswrite('G:\Mi unidad\1. PROYECTOS TELLO 2022\SCM SPILL OVERS\outputs\pobreza\jefe_hogar\1%\simulacion_3\output_tests.xlsx',p_value_vec_26','p_value_vec_26');</v>
      </c>
      <c r="LM39">
        <v>26</v>
      </c>
      <c r="LN39" t="str">
        <f>"xlswrite('G:\Mi unidad\1. PROYECTOS TELLO 2022\SCM SPILL OVERS\outputs\pobreza\mujeres\1%\simulacion_3\output_tests.xlsx',p_value_vec_"&amp;LM39&amp;"','p_value_vec_"&amp;LM39&amp;"');"</f>
        <v>xlswrite('G:\Mi unidad\1. PROYECTOS TELLO 2022\SCM SPILL OVERS\outputs\pobreza\mujeres\1%\simulacion_3\output_tests.xlsx',p_value_vec_26','p_value_vec_26');</v>
      </c>
      <c r="LY39">
        <v>26</v>
      </c>
      <c r="LZ39" t="str">
        <f>"xlswrite('G:\Mi unidad\1. PROYECTOS TELLO 2022\SCM SPILL OVERS\outputs\pobreza\criminalidad\1%\simulacion_3\output_tests.xlsx',p_value_vec_"&amp;LY39&amp;"','p_value_vec_"&amp;LY39&amp;"');"</f>
        <v>xlswrite('G:\Mi unidad\1. PROYECTOS TELLO 2022\SCM SPILL OVERS\outputs\pobreza\criminalidad\1%\simulacion_3\output_tests.xlsx',p_value_vec_26','p_value_vec_26');</v>
      </c>
    </row>
    <row r="40" spans="1:338" x14ac:dyDescent="0.3">
      <c r="A40">
        <v>107</v>
      </c>
      <c r="B40" s="1" t="str">
        <f t="shared" si="11"/>
        <v>[data_107,provincias_107,~] = xlsread('BD_pobre_est_1_provincia_107.xlsx');</v>
      </c>
      <c r="E40" s="1" t="str">
        <f t="shared" si="12"/>
        <v>provincia_107 = unique(provincias_107(2:end,1));</v>
      </c>
      <c r="O40" s="1" t="str">
        <f t="shared" si="13"/>
        <v>pobreza_107 = reshape(data_107(:,2),T+S,N);</v>
      </c>
      <c r="T40" s="1" t="str">
        <f t="shared" si="14"/>
        <v xml:space="preserve">pobreza_107 = pobreza_107'; </v>
      </c>
      <c r="X40" s="1" t="str">
        <f t="shared" si="15"/>
        <v>tratado_107 = pobreza_107(1,:);</v>
      </c>
      <c r="AC40" s="1" t="str">
        <f t="shared" si="26"/>
        <v>pobreza_107(1,:) = [];</v>
      </c>
      <c r="AI40" s="1" t="str">
        <f t="shared" si="0"/>
        <v>pobreza_107 = [tratado_107;pobreza_107];</v>
      </c>
      <c r="AN40" s="1" t="str">
        <f t="shared" si="22"/>
        <v>Y_107 = pobreza_107; % outcome matrix</v>
      </c>
      <c r="AS40" s="1" t="str">
        <f t="shared" si="23"/>
        <v>Y_pre_107 = Y_107(:,1:T);</v>
      </c>
      <c r="AW40" s="1" t="str">
        <f t="shared" si="24"/>
        <v>Y_post_107 = Y_107(:,T+1:end);</v>
      </c>
      <c r="BA40" s="1" t="str">
        <f t="shared" si="25"/>
        <v>[a_hat_107,B_hat_107] = scm_batch(Y_pre_107);</v>
      </c>
      <c r="BF40" s="1" t="str">
        <f t="shared" si="16"/>
        <v>synthetic_control_107 = a_hat_107(1)+B_hat_107(1,:)*Y_107;</v>
      </c>
      <c r="BL40">
        <v>26</v>
      </c>
      <c r="BR40">
        <v>26</v>
      </c>
      <c r="BS40" s="1" t="str">
        <f>"A_"&amp;BR37&amp;" = eye(N);"</f>
        <v>A_26 = eye(N);</v>
      </c>
      <c r="BX40">
        <v>26</v>
      </c>
      <c r="BY40" s="1" t="str">
        <f>"A_"&amp;BX37&amp;" = eye(N);"</f>
        <v>A_26 = eye(N);</v>
      </c>
      <c r="CD40">
        <v>26</v>
      </c>
      <c r="CE40" s="1" t="str">
        <f>"A_"&amp;CD37&amp;" = eye(N);"</f>
        <v>A_26 = eye(N);</v>
      </c>
      <c r="CJ40">
        <v>26</v>
      </c>
      <c r="CK40" s="1" t="str">
        <f>"A_"&amp;CJ37&amp;" = eye(N);"</f>
        <v>A_26 = eye(N);</v>
      </c>
      <c r="CQ40">
        <v>26</v>
      </c>
      <c r="CR40" t="s">
        <v>164</v>
      </c>
      <c r="CV40">
        <v>26</v>
      </c>
      <c r="CW40" t="s">
        <v>171</v>
      </c>
      <c r="DA40">
        <v>26</v>
      </c>
      <c r="DB40" t="s">
        <v>171</v>
      </c>
      <c r="DF40">
        <v>26</v>
      </c>
      <c r="DG40" t="s">
        <v>171</v>
      </c>
      <c r="DK40" s="1" t="str">
        <f t="shared" si="17"/>
        <v>M_hat_107 = (eye(N)-B_hat_107)'*(eye(N)-B_hat_107);</v>
      </c>
      <c r="DQ40" s="1" t="str">
        <f t="shared" si="18"/>
        <v>synthetic_control_sp_107 = a_hat_107(1)+B_hat_107(1,:)*Y_107;</v>
      </c>
      <c r="DW40" s="1" t="s">
        <v>77</v>
      </c>
      <c r="EA40">
        <v>17</v>
      </c>
      <c r="EB40" s="1" t="str">
        <f>"synthetic_control_sp_"&amp;EA40&amp;"(T+s) = Y_"&amp;EA40&amp;"(1,T+s)-alpha1_hat_vec_"&amp;EA40&amp;"(s);"</f>
        <v>synthetic_control_sp_17(T+s) = Y_17(1,T+s)-alpha1_hat_vec_17(s);</v>
      </c>
      <c r="EL40" s="1" t="str">
        <f t="shared" si="19"/>
        <v>synthetic_control_107=synthetic_control_107'</v>
      </c>
      <c r="EQ40" s="1" t="str">
        <f t="shared" si="20"/>
        <v>synthetic_control_sp_107=synthetic_control_sp_107'</v>
      </c>
      <c r="EV40" s="1" t="str">
        <f t="shared" si="21"/>
        <v>tratado_107=tratado_107'</v>
      </c>
      <c r="EZ40" s="1" t="str">
        <f t="shared" si="27"/>
        <v>xlswrite('G:\Mi unidad\1. PROYECTOS TELLO 2022\SCM SPILL OVERS\outputs\pobreza\distancia_centro_salud\1%\simulacion_3\synthetic_control_outputs.xlsx',synthetic_control_107,107)</v>
      </c>
      <c r="FG40" s="1" t="str">
        <f t="shared" si="28"/>
        <v>xlswrite('G:\Mi unidad\1. PROYECTOS TELLO 2022\SCM SPILL OVERS\outputs\pobreza\informalidad\1%\simulacion_3\synthetic_control_outputs.xlsx',synthetic_control_107,107)</v>
      </c>
      <c r="FM40" s="1" t="str">
        <f t="shared" si="29"/>
        <v>xlswrite('G:\Mi unidad\1. PROYECTOS TELLO 2022\SCM SPILL OVERS\outputs\pobreza\densidad\1%\simulacion_3\synthetic_control_outputs.xlsx',synthetic_control_107,107)</v>
      </c>
      <c r="FT40" s="1" t="str">
        <f t="shared" si="30"/>
        <v>xlswrite('G:\Mi unidad\1. PROYECTOS TELLO 2022\SCM SPILL OVERS\outputs\pobreza\bajo_niv_educ\1%\simulacion_3\synthetic_control_outputs.xlsx',synthetic_control_107,107)</v>
      </c>
      <c r="FZ40" s="1" t="str">
        <f t="shared" si="31"/>
        <v>xlswrite('G:\Mi unidad\1. PROYECTOS TELLO 2022\SCM SPILL OVERS\outputs\pobreza\bajo_ingreso\1%\simulacion_3\synthetic_control_outputs.xlsx',synthetic_control_107,107)</v>
      </c>
      <c r="GF40" s="1" t="str">
        <f t="shared" si="32"/>
        <v>xlswrite('G:\Mi unidad\1. PROYECTOS TELLO 2022\SCM SPILL OVERS\outputs\pobreza\densidad_g\1%\simulacion_3\synthetic_control_outputs.xlsx',synthetic_control_107,107)</v>
      </c>
      <c r="GM40" s="1" t="str">
        <f t="shared" si="33"/>
        <v>xlswrite('G:\Mi unidad\1. PROYECTOS TELLO 2022\SCM SPILL OVERS\outputs\pobreza\alimentos\1%\simulacion_3\synthetic_control_outputs.xlsx',synthetic_control_107,107);</v>
      </c>
      <c r="GT40" s="1" t="str">
        <f t="shared" si="34"/>
        <v>xlswrite('G:\Mi unidad\1. PROYECTOS TELLO 2022\SCM SPILL OVERS\outputs\pobreza\jefe_hogar\1%\simulacion_3\synthetic_control_outputs.xlsx',synthetic_control_107,107);</v>
      </c>
      <c r="GZ40" s="1" t="str">
        <f t="shared" si="35"/>
        <v>xlswrite('G:\Mi unidad\1. PROYECTOS TELLO 2022\SCM SPILL OVERS\outputs\pobreza\mujeres\1%\simulacion_3\synthetic_control_outputs.xlsx',synthetic_control_107,107);</v>
      </c>
      <c r="HF40" s="1" t="str">
        <f t="shared" si="36"/>
        <v>xlswrite('G:\Mi unidad\1. PROYECTOS TELLO 2022\SCM SPILL OVERS\outputs\pobreza\criminalidad\1%\simulacion_3\synthetic_control_outputs.xlsx',synthetic_control_107,107);</v>
      </c>
      <c r="HM40">
        <v>17</v>
      </c>
      <c r="HN40" t="str">
        <f>"lb_vec_"&amp;HM40&amp;" = zeros(1,S);"</f>
        <v>lb_vec_17 = zeros(1,S);</v>
      </c>
      <c r="HT40">
        <v>23</v>
      </c>
      <c r="HU40" t="s">
        <v>35</v>
      </c>
      <c r="IA40">
        <v>26</v>
      </c>
      <c r="IB40" t="str">
        <f>"xlswrite('G:\Mi unidad\1. PROYECTOS TELLO 2022\SCM SPILL OVERS\outputs\pobreza\bajo_niv_educ\1%\simulacion_3\output_tests.xlsx',alpha1_hat_vec_"&amp;IA40&amp;"','alpha1_hat_vec_"&amp;IA40&amp;"');"</f>
        <v>xlswrite('G:\Mi unidad\1. PROYECTOS TELLO 2022\SCM SPILL OVERS\outputs\pobreza\bajo_niv_educ\1%\simulacion_3\output_tests.xlsx',alpha1_hat_vec_26','alpha1_hat_vec_26');</v>
      </c>
      <c r="IO40">
        <v>26</v>
      </c>
      <c r="IP40" t="str">
        <f>"xlswrite('G:\Mi unidad\1. PROYECTOS TELLO 2022\SCM SPILL OVERS\outputs\pobreza\bajo_ingreso\1%\simulacion_3\output_tests.xlsx',alpha1_hat_vec_"&amp;IO40&amp;"','alpha1_hat_vec_"&amp;IO40&amp;"');"</f>
        <v>xlswrite('G:\Mi unidad\1. PROYECTOS TELLO 2022\SCM SPILL OVERS\outputs\pobreza\bajo_ingreso\1%\simulacion_3\output_tests.xlsx',alpha1_hat_vec_26','alpha1_hat_vec_26');</v>
      </c>
      <c r="JA40">
        <v>26</v>
      </c>
      <c r="JB40" t="str">
        <f>"xlswrite('G:\Mi unidad\1. PROYECTOS TELLO 2022\SCM SPILL OVERS\outputs\pobreza\densidad\1%\simulacion_3\output_tests.xlsx',alpha1_hat_vec_"&amp;JA40&amp;"','alpha1_hat_vec_"&amp;JA40&amp;"');"</f>
        <v>xlswrite('G:\Mi unidad\1. PROYECTOS TELLO 2022\SCM SPILL OVERS\outputs\pobreza\densidad\1%\simulacion_3\output_tests.xlsx',alpha1_hat_vec_26','alpha1_hat_vec_26');</v>
      </c>
      <c r="JM40">
        <v>26</v>
      </c>
      <c r="JN40" t="str">
        <f>"xlswrite('G:\Mi unidad\1. PROYECTOS TELLO 2022\SCM SPILL OVERS\outputs\pobreza\densidad_g\1%\simulacion_3\output_tests.xlsx',alpha1_hat_vec_"&amp;JM40&amp;"','alpha1_hat_vec_"&amp;JM40&amp;"');"</f>
        <v>xlswrite('G:\Mi unidad\1. PROYECTOS TELLO 2022\SCM SPILL OVERS\outputs\pobreza\densidad_g\1%\simulacion_3\output_tests.xlsx',alpha1_hat_vec_26','alpha1_hat_vec_26');</v>
      </c>
      <c r="JY40">
        <v>26</v>
      </c>
      <c r="JZ40" t="str">
        <f>"xlswrite('G:\Mi unidad\1. PROYECTOS TELLO 2022\SCM SPILL OVERS\outputs\pobreza\distancia_centro_salud\1%\simulacion_3\output_tests.xlsx',alpha1_hat_vec_"&amp;JY40&amp;"','alpha1_hat_vec_"&amp;JY40&amp;"');"</f>
        <v>xlswrite('G:\Mi unidad\1. PROYECTOS TELLO 2022\SCM SPILL OVERS\outputs\pobreza\distancia_centro_salud\1%\simulacion_3\output_tests.xlsx',alpha1_hat_vec_26','alpha1_hat_vec_26');</v>
      </c>
      <c r="KL40">
        <v>26</v>
      </c>
      <c r="KM40" t="str">
        <f>"xlswrite('G:\Mi unidad\1. PROYECTOS TELLO 2022\SCM SPILL OVERS\outputs\pobreza\informalidad\1%\simulacion_3\output_tests.xlsx',alpha1_hat_vec_"&amp;KL40&amp;"','alpha1_hat_vec_"&amp;KL40&amp;"');"</f>
        <v>xlswrite('G:\Mi unidad\1. PROYECTOS TELLO 2022\SCM SPILL OVERS\outputs\pobreza\informalidad\1%\simulacion_3\output_tests.xlsx',alpha1_hat_vec_26','alpha1_hat_vec_26');</v>
      </c>
      <c r="KY40">
        <v>26</v>
      </c>
      <c r="KZ40" t="str">
        <f>"xlswrite('G:\Mi unidad\1. PROYECTOS TELLO 2022\SCM SPILL OVERS\outputs\pobreza\alimentos\1%\simulacion_3\output_tests.xlsx',alpha1_hat_vec_"&amp;KY40&amp;"','alpha1_hat_vec_"&amp;KY40&amp;"');"</f>
        <v>xlswrite('G:\Mi unidad\1. PROYECTOS TELLO 2022\SCM SPILL OVERS\outputs\pobreza\alimentos\1%\simulacion_3\output_tests.xlsx',alpha1_hat_vec_26','alpha1_hat_vec_26');</v>
      </c>
      <c r="LF40">
        <v>26</v>
      </c>
      <c r="LG40" t="str">
        <f>"xlswrite('G:\Mi unidad\1. PROYECTOS TELLO 2022\SCM SPILL OVERS\outputs\pobreza\jefe_hogar\1%\simulacion_3\output_tests.xlsx',alpha1_hat_vec_"&amp;LF40&amp;"','alpha1_hat_vec_"&amp;LF40&amp;"');"</f>
        <v>xlswrite('G:\Mi unidad\1. PROYECTOS TELLO 2022\SCM SPILL OVERS\outputs\pobreza\jefe_hogar\1%\simulacion_3\output_tests.xlsx',alpha1_hat_vec_26','alpha1_hat_vec_26');</v>
      </c>
      <c r="LM40">
        <v>26</v>
      </c>
      <c r="LN40" t="str">
        <f>"xlswrite('G:\Mi unidad\1. PROYECTOS TELLO 2022\SCM SPILL OVERS\outputs\pobreza\mujeres\1%\simulacion_3\output_tests.xlsx',alpha1_hat_vec_"&amp;LM40&amp;"','alpha1_hat_vec_"&amp;LM40&amp;"');"</f>
        <v>xlswrite('G:\Mi unidad\1. PROYECTOS TELLO 2022\SCM SPILL OVERS\outputs\pobreza\mujeres\1%\simulacion_3\output_tests.xlsx',alpha1_hat_vec_26','alpha1_hat_vec_26');</v>
      </c>
      <c r="LY40">
        <v>26</v>
      </c>
      <c r="LZ40" t="str">
        <f>"xlswrite('G:\Mi unidad\1. PROYECTOS TELLO 2022\SCM SPILL OVERS\outputs\pobreza\criminalidad\1%\simulacion_3\output_tests.xlsx',alpha1_hat_vec_"&amp;LY40&amp;"','alpha1_hat_vec_"&amp;LY40&amp;"');"</f>
        <v>xlswrite('G:\Mi unidad\1. PROYECTOS TELLO 2022\SCM SPILL OVERS\outputs\pobreza\criminalidad\1%\simulacion_3\output_tests.xlsx',alpha1_hat_vec_26','alpha1_hat_vec_26');</v>
      </c>
    </row>
    <row r="41" spans="1:338" x14ac:dyDescent="0.3">
      <c r="A41">
        <v>108</v>
      </c>
      <c r="B41" s="1" t="str">
        <f t="shared" si="11"/>
        <v>[data_108,provincias_108,~] = xlsread('BD_pobre_est_1_provincia_108.xlsx');</v>
      </c>
      <c r="E41" s="1" t="str">
        <f t="shared" si="12"/>
        <v>provincia_108 = unique(provincias_108(2:end,1));</v>
      </c>
      <c r="O41" s="1" t="str">
        <f t="shared" si="13"/>
        <v>pobreza_108 = reshape(data_108(:,2),T+S,N);</v>
      </c>
      <c r="T41" s="1" t="str">
        <f t="shared" si="14"/>
        <v xml:space="preserve">pobreza_108 = pobreza_108'; </v>
      </c>
      <c r="X41" s="1" t="str">
        <f t="shared" si="15"/>
        <v>tratado_108 = pobreza_108(1,:);</v>
      </c>
      <c r="AC41" s="1" t="str">
        <f t="shared" si="26"/>
        <v>pobreza_108(1,:) = [];</v>
      </c>
      <c r="AI41" s="1" t="str">
        <f t="shared" si="0"/>
        <v>pobreza_108 = [tratado_108;pobreza_108];</v>
      </c>
      <c r="AN41" s="1" t="str">
        <f t="shared" si="22"/>
        <v>Y_108 = pobreza_108; % outcome matrix</v>
      </c>
      <c r="AS41" s="1" t="str">
        <f t="shared" si="23"/>
        <v>Y_pre_108 = Y_108(:,1:T);</v>
      </c>
      <c r="AW41" s="1" t="str">
        <f t="shared" si="24"/>
        <v>Y_post_108 = Y_108(:,T+1:end);</v>
      </c>
      <c r="BA41" s="1" t="str">
        <f t="shared" si="25"/>
        <v>[a_hat_108,B_hat_108] = scm_batch(Y_pre_108);</v>
      </c>
      <c r="BF41" s="1" t="str">
        <f t="shared" si="16"/>
        <v>synthetic_control_108 = a_hat_108(1)+B_hat_108(1,:)*Y_108;</v>
      </c>
      <c r="BL41">
        <v>26</v>
      </c>
      <c r="BR41">
        <v>26</v>
      </c>
      <c r="BS41" s="1" t="str">
        <f>"A_"&amp;BR37&amp;"(:,ind_"&amp;BR37&amp;" == 0) = [];"</f>
        <v>A_26(:,ind_26 == 0) = [];</v>
      </c>
      <c r="BX41">
        <v>26</v>
      </c>
      <c r="BY41" s="1" t="str">
        <f>"A_"&amp;BX37&amp;"(:,ind_"&amp;BX37&amp;" == 0) = [];"</f>
        <v>A_26(:,ind_26 == 0) = [];</v>
      </c>
      <c r="CD41">
        <v>26</v>
      </c>
      <c r="CE41" s="1" t="str">
        <f>"A_"&amp;CD37&amp;"(:,ind_"&amp;CD37&amp;" == 0) = [];"</f>
        <v>A_26(:,ind_26 == 0) = [];</v>
      </c>
      <c r="CJ41">
        <v>26</v>
      </c>
      <c r="CK41" s="1" t="str">
        <f>"A_"&amp;CJ37&amp;"(:,ind_"&amp;CJ37&amp;" == 0) = [];"</f>
        <v>A_26(:,ind_26 == 0) = [];</v>
      </c>
      <c r="CQ41">
        <v>26</v>
      </c>
      <c r="CR41" t="s">
        <v>166</v>
      </c>
      <c r="CV41">
        <v>26</v>
      </c>
      <c r="CW41" t="s">
        <v>172</v>
      </c>
      <c r="DA41">
        <v>26</v>
      </c>
      <c r="DB41" t="s">
        <v>172</v>
      </c>
      <c r="DF41">
        <v>26</v>
      </c>
      <c r="DG41" t="s">
        <v>172</v>
      </c>
      <c r="DK41" s="1" t="str">
        <f t="shared" si="17"/>
        <v>M_hat_108 = (eye(N)-B_hat_108)'*(eye(N)-B_hat_108);</v>
      </c>
      <c r="DQ41" s="1" t="str">
        <f t="shared" si="18"/>
        <v>synthetic_control_sp_108 = a_hat_108(1)+B_hat_108(1,:)*Y_108;</v>
      </c>
      <c r="DW41" s="1" t="s">
        <v>78</v>
      </c>
      <c r="EA41">
        <v>17</v>
      </c>
      <c r="EB41" s="3" t="s">
        <v>18</v>
      </c>
      <c r="EL41" s="1" t="str">
        <f t="shared" si="19"/>
        <v>synthetic_control_108=synthetic_control_108'</v>
      </c>
      <c r="EQ41" s="1" t="str">
        <f t="shared" si="20"/>
        <v>synthetic_control_sp_108=synthetic_control_sp_108'</v>
      </c>
      <c r="EV41" s="1" t="str">
        <f t="shared" si="21"/>
        <v>tratado_108=tratado_108'</v>
      </c>
      <c r="EZ41" s="1" t="str">
        <f t="shared" si="27"/>
        <v>xlswrite('G:\Mi unidad\1. PROYECTOS TELLO 2022\SCM SPILL OVERS\outputs\pobreza\distancia_centro_salud\1%\simulacion_3\synthetic_control_outputs.xlsx',synthetic_control_108,108)</v>
      </c>
      <c r="FG41" s="1" t="str">
        <f t="shared" si="28"/>
        <v>xlswrite('G:\Mi unidad\1. PROYECTOS TELLO 2022\SCM SPILL OVERS\outputs\pobreza\informalidad\1%\simulacion_3\synthetic_control_outputs.xlsx',synthetic_control_108,108)</v>
      </c>
      <c r="FM41" s="1" t="str">
        <f t="shared" si="29"/>
        <v>xlswrite('G:\Mi unidad\1. PROYECTOS TELLO 2022\SCM SPILL OVERS\outputs\pobreza\densidad\1%\simulacion_3\synthetic_control_outputs.xlsx',synthetic_control_108,108)</v>
      </c>
      <c r="FT41" s="1" t="str">
        <f t="shared" si="30"/>
        <v>xlswrite('G:\Mi unidad\1. PROYECTOS TELLO 2022\SCM SPILL OVERS\outputs\pobreza\bajo_niv_educ\1%\simulacion_3\synthetic_control_outputs.xlsx',synthetic_control_108,108)</v>
      </c>
      <c r="FZ41" s="1" t="str">
        <f t="shared" si="31"/>
        <v>xlswrite('G:\Mi unidad\1. PROYECTOS TELLO 2022\SCM SPILL OVERS\outputs\pobreza\bajo_ingreso\1%\simulacion_3\synthetic_control_outputs.xlsx',synthetic_control_108,108)</v>
      </c>
      <c r="GF41" s="1" t="str">
        <f t="shared" si="32"/>
        <v>xlswrite('G:\Mi unidad\1. PROYECTOS TELLO 2022\SCM SPILL OVERS\outputs\pobreza\densidad_g\1%\simulacion_3\synthetic_control_outputs.xlsx',synthetic_control_108,108)</v>
      </c>
      <c r="GM41" s="1" t="str">
        <f t="shared" si="33"/>
        <v>xlswrite('G:\Mi unidad\1. PROYECTOS TELLO 2022\SCM SPILL OVERS\outputs\pobreza\alimentos\1%\simulacion_3\synthetic_control_outputs.xlsx',synthetic_control_108,108);</v>
      </c>
      <c r="GT41" s="1" t="str">
        <f t="shared" si="34"/>
        <v>xlswrite('G:\Mi unidad\1. PROYECTOS TELLO 2022\SCM SPILL OVERS\outputs\pobreza\jefe_hogar\1%\simulacion_3\synthetic_control_outputs.xlsx',synthetic_control_108,108);</v>
      </c>
      <c r="GZ41" s="1" t="str">
        <f t="shared" si="35"/>
        <v>xlswrite('G:\Mi unidad\1. PROYECTOS TELLO 2022\SCM SPILL OVERS\outputs\pobreza\mujeres\1%\simulacion_3\synthetic_control_outputs.xlsx',synthetic_control_108,108);</v>
      </c>
      <c r="HF41" s="1" t="str">
        <f t="shared" si="36"/>
        <v>xlswrite('G:\Mi unidad\1. PROYECTOS TELLO 2022\SCM SPILL OVERS\outputs\pobreza\criminalidad\1%\simulacion_3\synthetic_control_outputs.xlsx',synthetic_control_108,108);</v>
      </c>
      <c r="HM41">
        <v>17</v>
      </c>
      <c r="HN41" t="str">
        <f>"ub_vec_"&amp;HM41&amp;" = zeros(1,S);"</f>
        <v>ub_vec_17 = zeros(1,S);</v>
      </c>
      <c r="HT41">
        <v>23</v>
      </c>
      <c r="HU41" t="s">
        <v>36</v>
      </c>
      <c r="IA41">
        <v>26</v>
      </c>
      <c r="IB41" t="str">
        <f>"xlswrite('G:\Mi unidad\1. PROYECTOS TELLO 2022\SCM SPILL OVERS\outputs\pobreza\bajo_niv_educ\1%\simulacion_3\output_tests.xlsx',spillover_test_"&amp;IA41&amp;"','sp_test_"&amp;IA41&amp;"');"</f>
        <v>xlswrite('G:\Mi unidad\1. PROYECTOS TELLO 2022\SCM SPILL OVERS\outputs\pobreza\bajo_niv_educ\1%\simulacion_3\output_tests.xlsx',spillover_test_26','sp_test_26');</v>
      </c>
      <c r="IO41">
        <v>26</v>
      </c>
      <c r="IP41" t="str">
        <f>"xlswrite('G:\Mi unidad\1. PROYECTOS TELLO 2022\SCM SPILL OVERS\outputs\pobreza\bajo_ingreso\1%\simulacion_3\output_tests.xlsx',spillover_test_"&amp;IO41&amp;"','sp_test_"&amp;IO41&amp;"');"</f>
        <v>xlswrite('G:\Mi unidad\1. PROYECTOS TELLO 2022\SCM SPILL OVERS\outputs\pobreza\bajo_ingreso\1%\simulacion_3\output_tests.xlsx',spillover_test_26','sp_test_26');</v>
      </c>
      <c r="JA41">
        <v>26</v>
      </c>
      <c r="JB41" t="str">
        <f>"xlswrite('G:\Mi unidad\1. PROYECTOS TELLO 2022\SCM SPILL OVERS\outputs\pobreza\densidad\1%\simulacion_3\output_tests.xlsx',spillover_test_"&amp;JA41&amp;"','sp_test_"&amp;JA41&amp;"');"</f>
        <v>xlswrite('G:\Mi unidad\1. PROYECTOS TELLO 2022\SCM SPILL OVERS\outputs\pobreza\densidad\1%\simulacion_3\output_tests.xlsx',spillover_test_26','sp_test_26');</v>
      </c>
      <c r="JM41">
        <v>26</v>
      </c>
      <c r="JN41" t="str">
        <f>"xlswrite('G:\Mi unidad\1. PROYECTOS TELLO 2022\SCM SPILL OVERS\outputs\pobreza\densidad_g\1%\simulacion_3\output_tests.xlsx',spillover_test_"&amp;JM41&amp;"','sp_test_"&amp;JM41&amp;"');"</f>
        <v>xlswrite('G:\Mi unidad\1. PROYECTOS TELLO 2022\SCM SPILL OVERS\outputs\pobreza\densidad_g\1%\simulacion_3\output_tests.xlsx',spillover_test_26','sp_test_26');</v>
      </c>
      <c r="JY41">
        <v>26</v>
      </c>
      <c r="JZ41" t="str">
        <f>"xlswrite('G:\Mi unidad\1. PROYECTOS TELLO 2022\SCM SPILL OVERS\outputs\pobreza\distancia_centro_salud\1%\simulacion_3\output_tests.xlsx',spillover_test_"&amp;JY41&amp;"','sp_test_"&amp;JY41&amp;"');"</f>
        <v>xlswrite('G:\Mi unidad\1. PROYECTOS TELLO 2022\SCM SPILL OVERS\outputs\pobreza\distancia_centro_salud\1%\simulacion_3\output_tests.xlsx',spillover_test_26','sp_test_26');</v>
      </c>
      <c r="KL41">
        <v>26</v>
      </c>
      <c r="KM41" t="str">
        <f>"xlswrite('G:\Mi unidad\1. PROYECTOS TELLO 2022\SCM SPILL OVERS\outputs\pobreza\informalidad\1%\simulacion_3\output_tests.xlsx',spillover_test_"&amp;KL41&amp;"','sp_test_"&amp;KL41&amp;"');"</f>
        <v>xlswrite('G:\Mi unidad\1. PROYECTOS TELLO 2022\SCM SPILL OVERS\outputs\pobreza\informalidad\1%\simulacion_3\output_tests.xlsx',spillover_test_26','sp_test_26');</v>
      </c>
      <c r="KY41">
        <v>26</v>
      </c>
      <c r="KZ41" t="str">
        <f>"xlswrite('G:\Mi unidad\1. PROYECTOS TELLO 2022\SCM SPILL OVERS\outputs\pobreza\alimentos\1%\simulacion_3\output_tests.xlsx',spillover_test_"&amp;KY41&amp;"','sp_test_"&amp;KY41&amp;"');"</f>
        <v>xlswrite('G:\Mi unidad\1. PROYECTOS TELLO 2022\SCM SPILL OVERS\outputs\pobreza\alimentos\1%\simulacion_3\output_tests.xlsx',spillover_test_26','sp_test_26');</v>
      </c>
      <c r="LF41">
        <v>26</v>
      </c>
      <c r="LG41" t="str">
        <f>"xlswrite('G:\Mi unidad\1. PROYECTOS TELLO 2022\SCM SPILL OVERS\outputs\pobreza\jefe_hogar\1%\simulacion_3\output_tests.xlsx',spillover_test_"&amp;LF41&amp;"','sp_test_"&amp;LF41&amp;"');"</f>
        <v>xlswrite('G:\Mi unidad\1. PROYECTOS TELLO 2022\SCM SPILL OVERS\outputs\pobreza\jefe_hogar\1%\simulacion_3\output_tests.xlsx',spillover_test_26','sp_test_26');</v>
      </c>
      <c r="LM41">
        <v>26</v>
      </c>
      <c r="LN41" t="str">
        <f>"xlswrite('G:\Mi unidad\1. PROYECTOS TELLO 2022\SCM SPILL OVERS\outputs\pobreza\mujeres\1%\simulacion_3\output_tests.xlsx',spillover_test_"&amp;LM41&amp;"','sp_test_"&amp;LM41&amp;"');"</f>
        <v>xlswrite('G:\Mi unidad\1. PROYECTOS TELLO 2022\SCM SPILL OVERS\outputs\pobreza\mujeres\1%\simulacion_3\output_tests.xlsx',spillover_test_26','sp_test_26');</v>
      </c>
      <c r="LY41">
        <v>26</v>
      </c>
      <c r="LZ41" t="str">
        <f>"xlswrite('G:\Mi unidad\1. PROYECTOS TELLO 2022\SCM SPILL OVERS\outputs\pobreza\criminalidad\1%\simulacion_3\output_tests.xlsx',spillover_test_"&amp;LY41&amp;"','sp_test_"&amp;LY41&amp;"');"</f>
        <v>xlswrite('G:\Mi unidad\1. PROYECTOS TELLO 2022\SCM SPILL OVERS\outputs\pobreza\criminalidad\1%\simulacion_3\output_tests.xlsx',spillover_test_26','sp_test_26');</v>
      </c>
    </row>
    <row r="42" spans="1:338" x14ac:dyDescent="0.3">
      <c r="A42">
        <v>112</v>
      </c>
      <c r="B42" s="1" t="str">
        <f t="shared" si="11"/>
        <v>[data_112,provincias_112,~] = xlsread('BD_pobre_est_1_provincia_112.xlsx');</v>
      </c>
      <c r="E42" s="1" t="str">
        <f t="shared" si="12"/>
        <v>provincia_112 = unique(provincias_112(2:end,1));</v>
      </c>
      <c r="O42" s="1" t="str">
        <f t="shared" si="13"/>
        <v>pobreza_112 = reshape(data_112(:,2),T+S,N);</v>
      </c>
      <c r="T42" s="1" t="str">
        <f t="shared" si="14"/>
        <v xml:space="preserve">pobreza_112 = pobreza_112'; </v>
      </c>
      <c r="X42" s="1" t="str">
        <f t="shared" si="15"/>
        <v>tratado_112 = pobreza_112(1,:);</v>
      </c>
      <c r="AC42" s="1" t="str">
        <f t="shared" si="26"/>
        <v>pobreza_112(1,:) = [];</v>
      </c>
      <c r="AI42" s="1" t="str">
        <f t="shared" si="0"/>
        <v>pobreza_112 = [tratado_112;pobreza_112];</v>
      </c>
      <c r="AN42" s="1" t="str">
        <f t="shared" si="22"/>
        <v>Y_112 = pobreza_112; % outcome matrix</v>
      </c>
      <c r="AS42" s="1" t="str">
        <f t="shared" si="23"/>
        <v>Y_pre_112 = Y_112(:,1:T);</v>
      </c>
      <c r="AW42" s="1" t="str">
        <f t="shared" si="24"/>
        <v>Y_post_112 = Y_112(:,T+1:end);</v>
      </c>
      <c r="BA42" s="1" t="str">
        <f t="shared" si="25"/>
        <v>[a_hat_112,B_hat_112] = scm_batch(Y_pre_112);</v>
      </c>
      <c r="BF42" s="1" t="str">
        <f t="shared" si="16"/>
        <v>synthetic_control_112 = a_hat_112(1)+B_hat_112(1,:)*Y_112;</v>
      </c>
      <c r="BL42">
        <v>27</v>
      </c>
      <c r="BM42" s="1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173</v>
      </c>
      <c r="CV42">
        <v>27</v>
      </c>
      <c r="CW42" t="s">
        <v>174</v>
      </c>
      <c r="DA42">
        <v>27</v>
      </c>
      <c r="DB42" t="s">
        <v>174</v>
      </c>
      <c r="DF42">
        <v>27</v>
      </c>
      <c r="DG42" t="s">
        <v>174</v>
      </c>
      <c r="DK42" s="1" t="str">
        <f t="shared" si="17"/>
        <v>M_hat_112 = (eye(N)-B_hat_112)'*(eye(N)-B_hat_112);</v>
      </c>
      <c r="DQ42" s="1" t="str">
        <f t="shared" si="18"/>
        <v>synthetic_control_sp_112 = a_hat_112(1)+B_hat_112(1,:)*Y_112;</v>
      </c>
      <c r="DW42" s="1" t="s">
        <v>79</v>
      </c>
      <c r="EA42">
        <v>18</v>
      </c>
      <c r="EB42" s="3" t="str">
        <f>"%PROVINCIA "&amp;EA42</f>
        <v>%PROVINCIA 18</v>
      </c>
      <c r="EL42" s="1" t="str">
        <f t="shared" si="19"/>
        <v>synthetic_control_112=synthetic_control_112'</v>
      </c>
      <c r="EQ42" s="1" t="str">
        <f t="shared" si="20"/>
        <v>synthetic_control_sp_112=synthetic_control_sp_112'</v>
      </c>
      <c r="EV42" s="1" t="str">
        <f t="shared" si="21"/>
        <v>tratado_112=tratado_112'</v>
      </c>
      <c r="EZ42" s="1" t="str">
        <f t="shared" si="27"/>
        <v>xlswrite('G:\Mi unidad\1. PROYECTOS TELLO 2022\SCM SPILL OVERS\outputs\pobreza\distancia_centro_salud\1%\simulacion_3\synthetic_control_outputs.xlsx',synthetic_control_112,112)</v>
      </c>
      <c r="FG42" s="1" t="str">
        <f t="shared" si="28"/>
        <v>xlswrite('G:\Mi unidad\1. PROYECTOS TELLO 2022\SCM SPILL OVERS\outputs\pobreza\informalidad\1%\simulacion_3\synthetic_control_outputs.xlsx',synthetic_control_112,112)</v>
      </c>
      <c r="FM42" s="1" t="str">
        <f t="shared" si="29"/>
        <v>xlswrite('G:\Mi unidad\1. PROYECTOS TELLO 2022\SCM SPILL OVERS\outputs\pobreza\densidad\1%\simulacion_3\synthetic_control_outputs.xlsx',synthetic_control_112,112)</v>
      </c>
      <c r="FT42" s="1" t="str">
        <f t="shared" si="30"/>
        <v>xlswrite('G:\Mi unidad\1. PROYECTOS TELLO 2022\SCM SPILL OVERS\outputs\pobreza\bajo_niv_educ\1%\simulacion_3\synthetic_control_outputs.xlsx',synthetic_control_112,112)</v>
      </c>
      <c r="FZ42" s="1" t="str">
        <f t="shared" si="31"/>
        <v>xlswrite('G:\Mi unidad\1. PROYECTOS TELLO 2022\SCM SPILL OVERS\outputs\pobreza\bajo_ingreso\1%\simulacion_3\synthetic_control_outputs.xlsx',synthetic_control_112,112)</v>
      </c>
      <c r="GF42" s="1" t="str">
        <f t="shared" si="32"/>
        <v>xlswrite('G:\Mi unidad\1. PROYECTOS TELLO 2022\SCM SPILL OVERS\outputs\pobreza\densidad_g\1%\simulacion_3\synthetic_control_outputs.xlsx',synthetic_control_112,112)</v>
      </c>
      <c r="GM42" s="1" t="str">
        <f t="shared" si="33"/>
        <v>xlswrite('G:\Mi unidad\1. PROYECTOS TELLO 2022\SCM SPILL OVERS\outputs\pobreza\alimentos\1%\simulacion_3\synthetic_control_outputs.xlsx',synthetic_control_112,112);</v>
      </c>
      <c r="GT42" s="1" t="str">
        <f t="shared" si="34"/>
        <v>xlswrite('G:\Mi unidad\1. PROYECTOS TELLO 2022\SCM SPILL OVERS\outputs\pobreza\jefe_hogar\1%\simulacion_3\synthetic_control_outputs.xlsx',synthetic_control_112,112);</v>
      </c>
      <c r="GZ42" s="1" t="str">
        <f t="shared" si="35"/>
        <v>xlswrite('G:\Mi unidad\1. PROYECTOS TELLO 2022\SCM SPILL OVERS\outputs\pobreza\mujeres\1%\simulacion_3\synthetic_control_outputs.xlsx',synthetic_control_112,112);</v>
      </c>
      <c r="HF42" s="1" t="str">
        <f t="shared" si="36"/>
        <v>xlswrite('G:\Mi unidad\1. PROYECTOS TELLO 2022\SCM SPILL OVERS\outputs\pobreza\criminalidad\1%\simulacion_3\synthetic_control_outputs.xlsx',synthetic_control_112,112);</v>
      </c>
      <c r="HM42">
        <v>17</v>
      </c>
      <c r="HN42" t="s">
        <v>35</v>
      </c>
      <c r="HT42">
        <v>23</v>
      </c>
      <c r="HU42" t="s">
        <v>37</v>
      </c>
      <c r="IA42">
        <v>27</v>
      </c>
      <c r="IB42" t="str">
        <f>"xlswrite('G:\Mi unidad\1. PROYECTOS TELLO 2022\SCM SPILL OVERS\outputs\pobreza\bajo_niv_educ\1%\simulacion_3\output_tests.xlsx',lb_vec_"&amp;IA42&amp;"','lb_vec_"&amp;IA42&amp;"');"</f>
        <v>xlswrite('G:\Mi unidad\1. PROYECTOS TELLO 2022\SCM SPILL OVERS\outputs\pobreza\bajo_niv_educ\1%\simulacion_3\output_tests.xlsx',lb_vec_27','lb_vec_27');</v>
      </c>
      <c r="IO42">
        <v>27</v>
      </c>
      <c r="IP42" t="str">
        <f>"xlswrite('G:\Mi unidad\1. PROYECTOS TELLO 2022\SCM SPILL OVERS\outputs\pobreza\bajo_ingreso\1%\simulacion_3\output_tests.xlsx',lb_vec_"&amp;IO42&amp;"','lb_vec_"&amp;IO42&amp;"');"</f>
        <v>xlswrite('G:\Mi unidad\1. PROYECTOS TELLO 2022\SCM SPILL OVERS\outputs\pobreza\bajo_ingreso\1%\simulacion_3\output_tests.xlsx',lb_vec_27','lb_vec_27');</v>
      </c>
      <c r="JA42">
        <v>27</v>
      </c>
      <c r="JB42" t="str">
        <f>"xlswrite('G:\Mi unidad\1. PROYECTOS TELLO 2022\SCM SPILL OVERS\outputs\pobreza\densidad\1%\simulacion_3\output_tests.xlsx',lb_vec_"&amp;JA42&amp;"','lb_vec_"&amp;JA42&amp;"');"</f>
        <v>xlswrite('G:\Mi unidad\1. PROYECTOS TELLO 2022\SCM SPILL OVERS\outputs\pobreza\densidad\1%\simulacion_3\output_tests.xlsx',lb_vec_27','lb_vec_27');</v>
      </c>
      <c r="JM42">
        <v>27</v>
      </c>
      <c r="JN42" t="str">
        <f>"xlswrite('G:\Mi unidad\1. PROYECTOS TELLO 2022\SCM SPILL OVERS\outputs\pobreza\densidad_g\1%\simulacion_3\output_tests.xlsx',lb_vec_"&amp;JM42&amp;"','lb_vec_"&amp;JM42&amp;"');"</f>
        <v>xlswrite('G:\Mi unidad\1. PROYECTOS TELLO 2022\SCM SPILL OVERS\outputs\pobreza\densidad_g\1%\simulacion_3\output_tests.xlsx',lb_vec_27','lb_vec_27');</v>
      </c>
      <c r="JY42">
        <v>27</v>
      </c>
      <c r="JZ42" t="str">
        <f>"xlswrite('G:\Mi unidad\1. PROYECTOS TELLO 2022\SCM SPILL OVERS\outputs\pobreza\distancia_centro_salud\1%\simulacion_3\output_tests.xlsx',lb_vec_"&amp;JY42&amp;"','lb_vec_"&amp;JY42&amp;"');"</f>
        <v>xlswrite('G:\Mi unidad\1. PROYECTOS TELLO 2022\SCM SPILL OVERS\outputs\pobreza\distancia_centro_salud\1%\simulacion_3\output_tests.xlsx',lb_vec_27','lb_vec_27');</v>
      </c>
      <c r="KL42">
        <v>27</v>
      </c>
      <c r="KM42" t="str">
        <f>"xlswrite('G:\Mi unidad\1. PROYECTOS TELLO 2022\SCM SPILL OVERS\outputs\pobreza\informalidad\1%\simulacion_3\output_tests.xlsx',lb_vec_"&amp;KL42&amp;"','lb_vec_"&amp;KL42&amp;"');"</f>
        <v>xlswrite('G:\Mi unidad\1. PROYECTOS TELLO 2022\SCM SPILL OVERS\outputs\pobreza\informalidad\1%\simulacion_3\output_tests.xlsx',lb_vec_27','lb_vec_27');</v>
      </c>
      <c r="KY42">
        <v>27</v>
      </c>
      <c r="KZ42" t="str">
        <f>"xlswrite('G:\Mi unidad\1. PROYECTOS TELLO 2022\SCM SPILL OVERS\outputs\pobreza\alimentos\1%\simulacion_3\output_tests.xlsx',lb_vec_"&amp;KY42&amp;"','lb_vec_"&amp;KY42&amp;"');"</f>
        <v>xlswrite('G:\Mi unidad\1. PROYECTOS TELLO 2022\SCM SPILL OVERS\outputs\pobreza\alimentos\1%\simulacion_3\output_tests.xlsx',lb_vec_27','lb_vec_27');</v>
      </c>
      <c r="LF42">
        <v>27</v>
      </c>
      <c r="LG42" t="str">
        <f>"xlswrite('G:\Mi unidad\1. PROYECTOS TELLO 2022\SCM SPILL OVERS\outputs\pobreza\jefe_hogar\1%\simulacion_3\output_tests.xlsx',lb_vec_"&amp;LF42&amp;"','lb_vec_"&amp;LF42&amp;"');"</f>
        <v>xlswrite('G:\Mi unidad\1. PROYECTOS TELLO 2022\SCM SPILL OVERS\outputs\pobreza\jefe_hogar\1%\simulacion_3\output_tests.xlsx',lb_vec_27','lb_vec_27');</v>
      </c>
      <c r="LM42">
        <v>27</v>
      </c>
      <c r="LN42" t="str">
        <f>"xlswrite('G:\Mi unidad\1. PROYECTOS TELLO 2022\SCM SPILL OVERS\outputs\pobreza\mujeres\1%\simulacion_3\output_tests.xlsx',lb_vec_"&amp;LM42&amp;"','lb_vec_"&amp;LM42&amp;"');"</f>
        <v>xlswrite('G:\Mi unidad\1. PROYECTOS TELLO 2022\SCM SPILL OVERS\outputs\pobreza\mujeres\1%\simulacion_3\output_tests.xlsx',lb_vec_27','lb_vec_27');</v>
      </c>
      <c r="LY42">
        <v>27</v>
      </c>
      <c r="LZ42" t="str">
        <f>"xlswrite('G:\Mi unidad\1. PROYECTOS TELLO 2022\SCM SPILL OVERS\outputs\pobreza\criminalidad\1%\simulacion_3\output_tests.xlsx',lb_vec_"&amp;LY42&amp;"','lb_vec_"&amp;LY42&amp;"');"</f>
        <v>xlswrite('G:\Mi unidad\1. PROYECTOS TELLO 2022\SCM SPILL OVERS\outputs\pobreza\criminalidad\1%\simulacion_3\output_tests.xlsx',lb_vec_27','lb_vec_27');</v>
      </c>
    </row>
    <row r="43" spans="1:338" x14ac:dyDescent="0.3">
      <c r="A43">
        <v>119</v>
      </c>
      <c r="B43" s="1" t="str">
        <f t="shared" si="11"/>
        <v>[data_119,provincias_119,~] = xlsread('BD_pobre_est_1_provincia_119.xlsx');</v>
      </c>
      <c r="E43" s="1" t="str">
        <f t="shared" si="12"/>
        <v>provincia_119 = unique(provincias_119(2:end,1));</v>
      </c>
      <c r="O43" s="1" t="str">
        <f t="shared" si="13"/>
        <v>pobreza_119 = reshape(data_119(:,2),T+S,N);</v>
      </c>
      <c r="T43" s="1" t="str">
        <f t="shared" si="14"/>
        <v xml:space="preserve">pobreza_119 = pobreza_119'; </v>
      </c>
      <c r="X43" s="1" t="str">
        <f t="shared" si="15"/>
        <v>tratado_119 = pobreza_119(1,:);</v>
      </c>
      <c r="AC43" s="1" t="str">
        <f t="shared" si="26"/>
        <v>pobreza_119(1,:) = [];</v>
      </c>
      <c r="AI43" s="1" t="str">
        <f t="shared" si="0"/>
        <v>pobreza_119 = [tratado_119;pobreza_119];</v>
      </c>
      <c r="AN43" s="1" t="str">
        <f t="shared" si="22"/>
        <v>Y_119 = pobreza_119; % outcome matrix</v>
      </c>
      <c r="AS43" s="1" t="str">
        <f t="shared" si="23"/>
        <v>Y_pre_119 = Y_119(:,1:T);</v>
      </c>
      <c r="AW43" s="1" t="str">
        <f t="shared" si="24"/>
        <v>Y_post_119 = Y_119(:,T+1:end);</v>
      </c>
      <c r="BA43" s="1" t="str">
        <f t="shared" si="25"/>
        <v>[a_hat_119,B_hat_119] = scm_batch(Y_pre_119);</v>
      </c>
      <c r="BF43" s="1" t="str">
        <f t="shared" si="16"/>
        <v>synthetic_control_119 = a_hat_119(1)+B_hat_119(1,:)*Y_119;</v>
      </c>
      <c r="BL43">
        <v>27</v>
      </c>
      <c r="BM43" s="1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175</v>
      </c>
      <c r="CV43">
        <v>27</v>
      </c>
      <c r="CW43" t="s">
        <v>173</v>
      </c>
      <c r="DA43">
        <v>27</v>
      </c>
      <c r="DB43" t="s">
        <v>173</v>
      </c>
      <c r="DF43">
        <v>27</v>
      </c>
      <c r="DG43" t="s">
        <v>173</v>
      </c>
      <c r="DK43" s="1" t="str">
        <f t="shared" si="17"/>
        <v>M_hat_119 = (eye(N)-B_hat_119)'*(eye(N)-B_hat_119);</v>
      </c>
      <c r="DQ43" s="1" t="str">
        <f t="shared" si="18"/>
        <v>synthetic_control_sp_119 = a_hat_119(1)+B_hat_119(1,:)*Y_119;</v>
      </c>
      <c r="DW43" s="1" t="s">
        <v>80</v>
      </c>
      <c r="EA43">
        <v>18</v>
      </c>
      <c r="EB43" s="3" t="s">
        <v>17</v>
      </c>
      <c r="EL43" s="1" t="str">
        <f t="shared" si="19"/>
        <v>synthetic_control_119=synthetic_control_119'</v>
      </c>
      <c r="EQ43" s="1" t="str">
        <f t="shared" si="20"/>
        <v>synthetic_control_sp_119=synthetic_control_sp_119'</v>
      </c>
      <c r="EV43" s="1" t="str">
        <f t="shared" si="21"/>
        <v>tratado_119=tratado_119'</v>
      </c>
      <c r="EZ43" s="1" t="str">
        <f t="shared" si="27"/>
        <v>xlswrite('G:\Mi unidad\1. PROYECTOS TELLO 2022\SCM SPILL OVERS\outputs\pobreza\distancia_centro_salud\1%\simulacion_3\synthetic_control_outputs.xlsx',synthetic_control_119,119)</v>
      </c>
      <c r="FG43" s="1" t="str">
        <f t="shared" si="28"/>
        <v>xlswrite('G:\Mi unidad\1. PROYECTOS TELLO 2022\SCM SPILL OVERS\outputs\pobreza\informalidad\1%\simulacion_3\synthetic_control_outputs.xlsx',synthetic_control_119,119)</v>
      </c>
      <c r="FM43" s="1" t="str">
        <f t="shared" si="29"/>
        <v>xlswrite('G:\Mi unidad\1. PROYECTOS TELLO 2022\SCM SPILL OVERS\outputs\pobreza\densidad\1%\simulacion_3\synthetic_control_outputs.xlsx',synthetic_control_119,119)</v>
      </c>
      <c r="FT43" s="1" t="str">
        <f t="shared" si="30"/>
        <v>xlswrite('G:\Mi unidad\1. PROYECTOS TELLO 2022\SCM SPILL OVERS\outputs\pobreza\bajo_niv_educ\1%\simulacion_3\synthetic_control_outputs.xlsx',synthetic_control_119,119)</v>
      </c>
      <c r="FZ43" s="1" t="str">
        <f t="shared" si="31"/>
        <v>xlswrite('G:\Mi unidad\1. PROYECTOS TELLO 2022\SCM SPILL OVERS\outputs\pobreza\bajo_ingreso\1%\simulacion_3\synthetic_control_outputs.xlsx',synthetic_control_119,119)</v>
      </c>
      <c r="GF43" s="1" t="str">
        <f t="shared" si="32"/>
        <v>xlswrite('G:\Mi unidad\1. PROYECTOS TELLO 2022\SCM SPILL OVERS\outputs\pobreza\densidad_g\1%\simulacion_3\synthetic_control_outputs.xlsx',synthetic_control_119,119)</v>
      </c>
      <c r="GM43" s="1" t="str">
        <f t="shared" si="33"/>
        <v>xlswrite('G:\Mi unidad\1. PROYECTOS TELLO 2022\SCM SPILL OVERS\outputs\pobreza\alimentos\1%\simulacion_3\synthetic_control_outputs.xlsx',synthetic_control_119,119);</v>
      </c>
      <c r="GT43" s="1" t="str">
        <f t="shared" si="34"/>
        <v>xlswrite('G:\Mi unidad\1. PROYECTOS TELLO 2022\SCM SPILL OVERS\outputs\pobreza\jefe_hogar\1%\simulacion_3\synthetic_control_outputs.xlsx',synthetic_control_119,119);</v>
      </c>
      <c r="GZ43" s="1" t="str">
        <f t="shared" si="35"/>
        <v>xlswrite('G:\Mi unidad\1. PROYECTOS TELLO 2022\SCM SPILL OVERS\outputs\pobreza\mujeres\1%\simulacion_3\synthetic_control_outputs.xlsx',synthetic_control_119,119);</v>
      </c>
      <c r="HF43" s="1" t="str">
        <f t="shared" si="36"/>
        <v>xlswrite('G:\Mi unidad\1. PROYECTOS TELLO 2022\SCM SPILL OVERS\outputs\pobreza\criminalidad\1%\simulacion_3\synthetic_control_outputs.xlsx',synthetic_control_119,119);</v>
      </c>
      <c r="HM43">
        <v>17</v>
      </c>
      <c r="HN43" t="str">
        <f>"    [p_value_"&amp;HM43&amp; ",lb_"&amp;HM43&amp;",ub_"&amp;HM43&amp;"] = sp_andrews_te(Y_pre_"&amp;HM43&amp;",pobreza_"&amp;HM43&amp;"(:,T+s),A_"&amp;HM43&amp;",C,.05);"</f>
        <v xml:space="preserve">    [p_value_17,lb_17,ub_17] = sp_andrews_te(Y_pre_17,pobreza_17(:,T+s),A_17,C,.05);</v>
      </c>
      <c r="HT43">
        <v>23</v>
      </c>
      <c r="HU43" t="str">
        <f>"    spillover_test_"&amp;HT43&amp;"(s) = sp_andrews(Y_pre_"&amp;HT43&amp;",pobreza_"&amp;HT43&amp;"(:,T+s),A_"&amp;HT43&amp;",C,d,alpha_sig);"</f>
        <v xml:space="preserve">    spillover_test_23(s) = sp_andrews(Y_pre_23,pobreza_23(:,T+s),A_23,C,d,alpha_sig);</v>
      </c>
      <c r="IA43">
        <v>27</v>
      </c>
      <c r="IB43" t="str">
        <f>"xlswrite('G:\Mi unidad\1. PROYECTOS TELLO 2022\SCM SPILL OVERS\outputs\pobreza\bajo_niv_educ\1%\simulacion_3\output_tests.xlsx',ub_vec_"&amp;IA43&amp;"','ub_vec_"&amp;IA43&amp;"');"</f>
        <v>xlswrite('G:\Mi unidad\1. PROYECTOS TELLO 2022\SCM SPILL OVERS\outputs\pobreza\bajo_niv_educ\1%\simulacion_3\output_tests.xlsx',ub_vec_27','ub_vec_27');</v>
      </c>
      <c r="IO43">
        <v>27</v>
      </c>
      <c r="IP43" t="str">
        <f>"xlswrite('G:\Mi unidad\1. PROYECTOS TELLO 2022\SCM SPILL OVERS\outputs\pobreza\bajo_ingreso\1%\simulacion_3\output_tests.xlsx',ub_vec_"&amp;IO43&amp;"','ub_vec_"&amp;IO43&amp;"');"</f>
        <v>xlswrite('G:\Mi unidad\1. PROYECTOS TELLO 2022\SCM SPILL OVERS\outputs\pobreza\bajo_ingreso\1%\simulacion_3\output_tests.xlsx',ub_vec_27','ub_vec_27');</v>
      </c>
      <c r="JA43">
        <v>27</v>
      </c>
      <c r="JB43" t="str">
        <f>"xlswrite('G:\Mi unidad\1. PROYECTOS TELLO 2022\SCM SPILL OVERS\outputs\pobreza\densidad\1%\simulacion_3\output_tests.xlsx',ub_vec_"&amp;JA43&amp;"','ub_vec_"&amp;JA43&amp;"');"</f>
        <v>xlswrite('G:\Mi unidad\1. PROYECTOS TELLO 2022\SCM SPILL OVERS\outputs\pobreza\densidad\1%\simulacion_3\output_tests.xlsx',ub_vec_27','ub_vec_27');</v>
      </c>
      <c r="JM43">
        <v>27</v>
      </c>
      <c r="JN43" t="str">
        <f>"xlswrite('G:\Mi unidad\1. PROYECTOS TELLO 2022\SCM SPILL OVERS\outputs\pobreza\densidad_g\1%\simulacion_3\output_tests.xlsx',ub_vec_"&amp;JM43&amp;"','ub_vec_"&amp;JM43&amp;"');"</f>
        <v>xlswrite('G:\Mi unidad\1. PROYECTOS TELLO 2022\SCM SPILL OVERS\outputs\pobreza\densidad_g\1%\simulacion_3\output_tests.xlsx',ub_vec_27','ub_vec_27');</v>
      </c>
      <c r="JY43">
        <v>27</v>
      </c>
      <c r="JZ43" t="str">
        <f>"xlswrite('G:\Mi unidad\1. PROYECTOS TELLO 2022\SCM SPILL OVERS\outputs\pobreza\distancia_centro_salud\1%\simulacion_3\output_tests.xlsx',ub_vec_"&amp;JY43&amp;"','ub_vec_"&amp;JY43&amp;"');"</f>
        <v>xlswrite('G:\Mi unidad\1. PROYECTOS TELLO 2022\SCM SPILL OVERS\outputs\pobreza\distancia_centro_salud\1%\simulacion_3\output_tests.xlsx',ub_vec_27','ub_vec_27');</v>
      </c>
      <c r="KL43">
        <v>27</v>
      </c>
      <c r="KM43" t="str">
        <f>"xlswrite('G:\Mi unidad\1. PROYECTOS TELLO 2022\SCM SPILL OVERS\outputs\pobreza\informalidad\1%\simulacion_3\output_tests.xlsx',ub_vec_"&amp;KL43&amp;"','ub_vec_"&amp;KL43&amp;"');"</f>
        <v>xlswrite('G:\Mi unidad\1. PROYECTOS TELLO 2022\SCM SPILL OVERS\outputs\pobreza\informalidad\1%\simulacion_3\output_tests.xlsx',ub_vec_27','ub_vec_27');</v>
      </c>
      <c r="KY43">
        <v>27</v>
      </c>
      <c r="KZ43" t="str">
        <f>"xlswrite('G:\Mi unidad\1. PROYECTOS TELLO 2022\SCM SPILL OVERS\outputs\pobreza\alimentos\1%\simulacion_3\output_tests.xlsx',ub_vec_"&amp;KY43&amp;"','ub_vec_"&amp;KY43&amp;"');"</f>
        <v>xlswrite('G:\Mi unidad\1. PROYECTOS TELLO 2022\SCM SPILL OVERS\outputs\pobreza\alimentos\1%\simulacion_3\output_tests.xlsx',ub_vec_27','ub_vec_27');</v>
      </c>
      <c r="LF43">
        <v>27</v>
      </c>
      <c r="LG43" t="str">
        <f>"xlswrite('G:\Mi unidad\1. PROYECTOS TELLO 2022\SCM SPILL OVERS\outputs\pobreza\jefe_hogar\1%\simulacion_3\output_tests.xlsx',ub_vec_"&amp;LF43&amp;"','ub_vec_"&amp;LF43&amp;"');"</f>
        <v>xlswrite('G:\Mi unidad\1. PROYECTOS TELLO 2022\SCM SPILL OVERS\outputs\pobreza\jefe_hogar\1%\simulacion_3\output_tests.xlsx',ub_vec_27','ub_vec_27');</v>
      </c>
      <c r="LM43">
        <v>27</v>
      </c>
      <c r="LN43" t="str">
        <f>"xlswrite('G:\Mi unidad\1. PROYECTOS TELLO 2022\SCM SPILL OVERS\outputs\pobreza\mujeres\1%\simulacion_3\output_tests.xlsx',ub_vec_"&amp;LM43&amp;"','ub_vec_"&amp;LM43&amp;"');"</f>
        <v>xlswrite('G:\Mi unidad\1. PROYECTOS TELLO 2022\SCM SPILL OVERS\outputs\pobreza\mujeres\1%\simulacion_3\output_tests.xlsx',ub_vec_27','ub_vec_27');</v>
      </c>
      <c r="LY43">
        <v>27</v>
      </c>
      <c r="LZ43" t="str">
        <f>"xlswrite('G:\Mi unidad\1. PROYECTOS TELLO 2022\SCM SPILL OVERS\outputs\pobreza\criminalidad\1%\simulacion_3\output_tests.xlsx',ub_vec_"&amp;LY43&amp;"','ub_vec_"&amp;LY43&amp;"');"</f>
        <v>xlswrite('G:\Mi unidad\1. PROYECTOS TELLO 2022\SCM SPILL OVERS\outputs\pobreza\criminalidad\1%\simulacion_3\output_tests.xlsx',ub_vec_27','ub_vec_27');</v>
      </c>
    </row>
    <row r="44" spans="1:338" x14ac:dyDescent="0.3">
      <c r="A44">
        <v>125</v>
      </c>
      <c r="B44" s="1" t="str">
        <f t="shared" si="11"/>
        <v>[data_125,provincias_125,~] = xlsread('BD_pobre_est_1_provincia_125.xlsx');</v>
      </c>
      <c r="E44" s="1" t="str">
        <f t="shared" si="12"/>
        <v>provincia_125 = unique(provincias_125(2:end,1));</v>
      </c>
      <c r="O44" s="1" t="str">
        <f t="shared" si="13"/>
        <v>pobreza_125 = reshape(data_125(:,2),T+S,N);</v>
      </c>
      <c r="T44" s="1" t="str">
        <f t="shared" si="14"/>
        <v xml:space="preserve">pobreza_125 = pobreza_125'; </v>
      </c>
      <c r="X44" s="1" t="str">
        <f t="shared" si="15"/>
        <v>tratado_125 = pobreza_125(1,:);</v>
      </c>
      <c r="AC44" s="1" t="str">
        <f t="shared" si="26"/>
        <v>pobreza_125(1,:) = [];</v>
      </c>
      <c r="AI44" s="1" t="str">
        <f t="shared" si="0"/>
        <v>pobreza_125 = [tratado_125;pobreza_125];</v>
      </c>
      <c r="AN44" s="1" t="str">
        <f t="shared" si="22"/>
        <v>Y_125 = pobreza_125; % outcome matrix</v>
      </c>
      <c r="AS44" s="1" t="str">
        <f t="shared" si="23"/>
        <v>Y_pre_125 = Y_125(:,1:T);</v>
      </c>
      <c r="AW44" s="1" t="str">
        <f t="shared" si="24"/>
        <v>Y_post_125 = Y_125(:,T+1:end);</v>
      </c>
      <c r="BA44" s="1" t="str">
        <f t="shared" si="25"/>
        <v>[a_hat_125,B_hat_125] = scm_batch(Y_pre_125);</v>
      </c>
      <c r="BF44" s="1" t="str">
        <f t="shared" si="16"/>
        <v>synthetic_control_125 = a_hat_125(1)+B_hat_125(1,:)*Y_125;</v>
      </c>
      <c r="BL44">
        <v>27</v>
      </c>
      <c r="BM44" s="1" t="str">
        <f>"A_"&amp;BL42&amp;"(:,ind_"&amp;BL42&amp;" == 0) = [];"</f>
        <v>A_27(:,ind_27 == 0) = [];</v>
      </c>
      <c r="BR44">
        <v>27</v>
      </c>
      <c r="BS44" s="1" t="str">
        <f>"ind_"&amp;BR42&amp;" = xlsread('spillover_bajo_niv_educ_"&amp;BR42&amp;".xlsx')"</f>
        <v>ind_27 = xlsread('spillover_bajo_niv_educ_27.xlsx')</v>
      </c>
      <c r="BX44">
        <v>27</v>
      </c>
      <c r="BY44" s="1" t="str">
        <f>"ind_"&amp;BX42&amp;" = xlsread('spillover_bajoingreso_"&amp;BX42&amp;".xlsx')"</f>
        <v>ind_27 = xlsread('spillover_bajoingreso_27.xlsx')</v>
      </c>
      <c r="CD44">
        <v>27</v>
      </c>
      <c r="CE44" s="1" t="str">
        <f>"ind_"&amp;CD42&amp;" = xlsread('spillover_densidad_"&amp;CD42&amp;".xlsx')"</f>
        <v>ind_27 = xlsread('spillover_densidad_27.xlsx')</v>
      </c>
      <c r="CJ44">
        <v>27</v>
      </c>
      <c r="CK44" s="1" t="str">
        <f>"ind_"&amp;CJ42&amp;" = xlsread('spillover_tiempo_cs_"&amp;CJ42&amp;".xlsx')"</f>
        <v>ind_27 = xlsread('spillover_tiempo_cs_27.xlsx')</v>
      </c>
      <c r="CQ44">
        <v>27</v>
      </c>
      <c r="CR44" t="s">
        <v>171</v>
      </c>
      <c r="CV44">
        <v>27</v>
      </c>
      <c r="CW44" t="s">
        <v>176</v>
      </c>
      <c r="DA44">
        <v>27</v>
      </c>
      <c r="DB44" t="s">
        <v>177</v>
      </c>
      <c r="DF44">
        <v>27</v>
      </c>
      <c r="DG44" t="s">
        <v>178</v>
      </c>
      <c r="DK44" s="1" t="str">
        <f t="shared" si="17"/>
        <v>M_hat_125 = (eye(N)-B_hat_125)'*(eye(N)-B_hat_125);</v>
      </c>
      <c r="DQ44" s="1" t="str">
        <f t="shared" si="18"/>
        <v>synthetic_control_sp_125 = a_hat_125(1)+B_hat_125(1,:)*Y_125;</v>
      </c>
      <c r="DW44" s="1" t="s">
        <v>81</v>
      </c>
      <c r="EA44">
        <v>18</v>
      </c>
      <c r="EB44" s="1" t="str">
        <f>"Y_Ts_"&amp;EA44&amp;" = Y_"&amp;EA44&amp;"(:,T+s);"</f>
        <v>Y_Ts_18 = Y_18(:,T+s);</v>
      </c>
      <c r="EL44" s="1" t="str">
        <f t="shared" si="19"/>
        <v>synthetic_control_125=synthetic_control_125'</v>
      </c>
      <c r="EQ44" s="1" t="str">
        <f t="shared" si="20"/>
        <v>synthetic_control_sp_125=synthetic_control_sp_125'</v>
      </c>
      <c r="EV44" s="1" t="str">
        <f t="shared" si="21"/>
        <v>tratado_125=tratado_125'</v>
      </c>
      <c r="EZ44" s="1" t="str">
        <f t="shared" si="27"/>
        <v>xlswrite('G:\Mi unidad\1. PROYECTOS TELLO 2022\SCM SPILL OVERS\outputs\pobreza\distancia_centro_salud\1%\simulacion_3\synthetic_control_outputs.xlsx',synthetic_control_125,125)</v>
      </c>
      <c r="FG44" s="1" t="str">
        <f t="shared" si="28"/>
        <v>xlswrite('G:\Mi unidad\1. PROYECTOS TELLO 2022\SCM SPILL OVERS\outputs\pobreza\informalidad\1%\simulacion_3\synthetic_control_outputs.xlsx',synthetic_control_125,125)</v>
      </c>
      <c r="FM44" s="1" t="str">
        <f t="shared" si="29"/>
        <v>xlswrite('G:\Mi unidad\1. PROYECTOS TELLO 2022\SCM SPILL OVERS\outputs\pobreza\densidad\1%\simulacion_3\synthetic_control_outputs.xlsx',synthetic_control_125,125)</v>
      </c>
      <c r="FT44" s="1" t="str">
        <f t="shared" si="30"/>
        <v>xlswrite('G:\Mi unidad\1. PROYECTOS TELLO 2022\SCM SPILL OVERS\outputs\pobreza\bajo_niv_educ\1%\simulacion_3\synthetic_control_outputs.xlsx',synthetic_control_125,125)</v>
      </c>
      <c r="FZ44" s="1" t="str">
        <f t="shared" si="31"/>
        <v>xlswrite('G:\Mi unidad\1. PROYECTOS TELLO 2022\SCM SPILL OVERS\outputs\pobreza\bajo_ingreso\1%\simulacion_3\synthetic_control_outputs.xlsx',synthetic_control_125,125)</v>
      </c>
      <c r="GF44" s="1" t="str">
        <f t="shared" si="32"/>
        <v>xlswrite('G:\Mi unidad\1. PROYECTOS TELLO 2022\SCM SPILL OVERS\outputs\pobreza\densidad_g\1%\simulacion_3\synthetic_control_outputs.xlsx',synthetic_control_125,125)</v>
      </c>
      <c r="GM44" s="1" t="str">
        <f t="shared" si="33"/>
        <v>xlswrite('G:\Mi unidad\1. PROYECTOS TELLO 2022\SCM SPILL OVERS\outputs\pobreza\alimentos\1%\simulacion_3\synthetic_control_outputs.xlsx',synthetic_control_125,125);</v>
      </c>
      <c r="GT44" s="1" t="str">
        <f t="shared" si="34"/>
        <v>xlswrite('G:\Mi unidad\1. PROYECTOS TELLO 2022\SCM SPILL OVERS\outputs\pobreza\jefe_hogar\1%\simulacion_3\synthetic_control_outputs.xlsx',synthetic_control_125,125);</v>
      </c>
      <c r="GZ44" s="1" t="str">
        <f t="shared" si="35"/>
        <v>xlswrite('G:\Mi unidad\1. PROYECTOS TELLO 2022\SCM SPILL OVERS\outputs\pobreza\mujeres\1%\simulacion_3\synthetic_control_outputs.xlsx',synthetic_control_125,125);</v>
      </c>
      <c r="HF44" s="1" t="str">
        <f t="shared" si="36"/>
        <v>xlswrite('G:\Mi unidad\1. PROYECTOS TELLO 2022\SCM SPILL OVERS\outputs\pobreza\criminalidad\1%\simulacion_3\synthetic_control_outputs.xlsx',synthetic_control_125,125);</v>
      </c>
      <c r="HM44">
        <v>17</v>
      </c>
      <c r="HN44" t="str">
        <f>"    p_value_vec_"&amp;HM44&amp;"(s) = p_value_"&amp;HM44&amp;";"</f>
        <v xml:space="preserve">    p_value_vec_17(s) = p_value_17;</v>
      </c>
      <c r="HT44">
        <v>23</v>
      </c>
      <c r="HU44" t="s">
        <v>18</v>
      </c>
      <c r="IA44">
        <v>27</v>
      </c>
      <c r="IB44" t="str">
        <f>"xlswrite('G:\Mi unidad\1. PROYECTOS TELLO 2022\SCM SPILL OVERS\outputs\pobreza\bajo_niv_educ\1%\simulacion_3\output_tests.xlsx',p_value_vec_"&amp;IA44&amp;"','p_value_vec_"&amp;IA44&amp;"');"</f>
        <v>xlswrite('G:\Mi unidad\1. PROYECTOS TELLO 2022\SCM SPILL OVERS\outputs\pobreza\bajo_niv_educ\1%\simulacion_3\output_tests.xlsx',p_value_vec_27','p_value_vec_27');</v>
      </c>
      <c r="IO44">
        <v>27</v>
      </c>
      <c r="IP44" t="str">
        <f>"xlswrite('G:\Mi unidad\1. PROYECTOS TELLO 2022\SCM SPILL OVERS\outputs\pobreza\bajo_ingreso\1%\simulacion_3\output_tests.xlsx',p_value_vec_"&amp;IO44&amp;"','p_value_vec_"&amp;IO44&amp;"');"</f>
        <v>xlswrite('G:\Mi unidad\1. PROYECTOS TELLO 2022\SCM SPILL OVERS\outputs\pobreza\bajo_ingreso\1%\simulacion_3\output_tests.xlsx',p_value_vec_27','p_value_vec_27');</v>
      </c>
      <c r="JA44">
        <v>27</v>
      </c>
      <c r="JB44" t="str">
        <f>"xlswrite('G:\Mi unidad\1. PROYECTOS TELLO 2022\SCM SPILL OVERS\outputs\pobreza\densidad\1%\simulacion_3\output_tests.xlsx',p_value_vec_"&amp;JA44&amp;"','p_value_vec_"&amp;JA44&amp;"');"</f>
        <v>xlswrite('G:\Mi unidad\1. PROYECTOS TELLO 2022\SCM SPILL OVERS\outputs\pobreza\densidad\1%\simulacion_3\output_tests.xlsx',p_value_vec_27','p_value_vec_27');</v>
      </c>
      <c r="JM44">
        <v>27</v>
      </c>
      <c r="JN44" t="str">
        <f>"xlswrite('G:\Mi unidad\1. PROYECTOS TELLO 2022\SCM SPILL OVERS\outputs\pobreza\densidad_g\1%\simulacion_3\output_tests.xlsx',p_value_vec_"&amp;JM44&amp;"','p_value_vec_"&amp;JM44&amp;"');"</f>
        <v>xlswrite('G:\Mi unidad\1. PROYECTOS TELLO 2022\SCM SPILL OVERS\outputs\pobreza\densidad_g\1%\simulacion_3\output_tests.xlsx',p_value_vec_27','p_value_vec_27');</v>
      </c>
      <c r="JY44">
        <v>27</v>
      </c>
      <c r="JZ44" t="str">
        <f>"xlswrite('G:\Mi unidad\1. PROYECTOS TELLO 2022\SCM SPILL OVERS\outputs\pobreza\distancia_centro_salud\1%\simulacion_3\output_tests.xlsx',p_value_vec_"&amp;JY44&amp;"','p_value_vec_"&amp;JY44&amp;"');"</f>
        <v>xlswrite('G:\Mi unidad\1. PROYECTOS TELLO 2022\SCM SPILL OVERS\outputs\pobreza\distancia_centro_salud\1%\simulacion_3\output_tests.xlsx',p_value_vec_27','p_value_vec_27');</v>
      </c>
      <c r="KL44">
        <v>27</v>
      </c>
      <c r="KM44" t="str">
        <f>"xlswrite('G:\Mi unidad\1. PROYECTOS TELLO 2022\SCM SPILL OVERS\outputs\pobreza\informalidad\1%\simulacion_3\output_tests.xlsx',p_value_vec_"&amp;KL44&amp;"','p_value_vec_"&amp;KL44&amp;"');"</f>
        <v>xlswrite('G:\Mi unidad\1. PROYECTOS TELLO 2022\SCM SPILL OVERS\outputs\pobreza\informalidad\1%\simulacion_3\output_tests.xlsx',p_value_vec_27','p_value_vec_27');</v>
      </c>
      <c r="KY44">
        <v>27</v>
      </c>
      <c r="KZ44" t="str">
        <f>"xlswrite('G:\Mi unidad\1. PROYECTOS TELLO 2022\SCM SPILL OVERS\outputs\pobreza\alimentos\1%\simulacion_3\output_tests.xlsx',p_value_vec_"&amp;KY44&amp;"','p_value_vec_"&amp;KY44&amp;"');"</f>
        <v>xlswrite('G:\Mi unidad\1. PROYECTOS TELLO 2022\SCM SPILL OVERS\outputs\pobreza\alimentos\1%\simulacion_3\output_tests.xlsx',p_value_vec_27','p_value_vec_27');</v>
      </c>
      <c r="LF44">
        <v>27</v>
      </c>
      <c r="LG44" t="str">
        <f>"xlswrite('G:\Mi unidad\1. PROYECTOS TELLO 2022\SCM SPILL OVERS\outputs\pobreza\jefe_hogar\1%\simulacion_3\output_tests.xlsx',p_value_vec_"&amp;LF44&amp;"','p_value_vec_"&amp;LF44&amp;"');"</f>
        <v>xlswrite('G:\Mi unidad\1. PROYECTOS TELLO 2022\SCM SPILL OVERS\outputs\pobreza\jefe_hogar\1%\simulacion_3\output_tests.xlsx',p_value_vec_27','p_value_vec_27');</v>
      </c>
      <c r="LM44">
        <v>27</v>
      </c>
      <c r="LN44" t="str">
        <f>"xlswrite('G:\Mi unidad\1. PROYECTOS TELLO 2022\SCM SPILL OVERS\outputs\pobreza\mujeres\1%\simulacion_3\output_tests.xlsx',p_value_vec_"&amp;LM44&amp;"','p_value_vec_"&amp;LM44&amp;"');"</f>
        <v>xlswrite('G:\Mi unidad\1. PROYECTOS TELLO 2022\SCM SPILL OVERS\outputs\pobreza\mujeres\1%\simulacion_3\output_tests.xlsx',p_value_vec_27','p_value_vec_27');</v>
      </c>
      <c r="LY44">
        <v>27</v>
      </c>
      <c r="LZ44" t="str">
        <f>"xlswrite('G:\Mi unidad\1. PROYECTOS TELLO 2022\SCM SPILL OVERS\outputs\pobreza\criminalidad\1%\simulacion_3\output_tests.xlsx',p_value_vec_"&amp;LY44&amp;"','p_value_vec_"&amp;LY44&amp;"');"</f>
        <v>xlswrite('G:\Mi unidad\1. PROYECTOS TELLO 2022\SCM SPILL OVERS\outputs\pobreza\criminalidad\1%\simulacion_3\output_tests.xlsx',p_value_vec_27','p_value_vec_27');</v>
      </c>
    </row>
    <row r="45" spans="1:338" x14ac:dyDescent="0.3">
      <c r="A45">
        <v>129</v>
      </c>
      <c r="B45" s="1" t="str">
        <f t="shared" si="11"/>
        <v>[data_129,provincias_129,~] = xlsread('BD_pobre_est_1_provincia_129.xlsx');</v>
      </c>
      <c r="E45" s="1" t="str">
        <f t="shared" si="12"/>
        <v>provincia_129 = unique(provincias_129(2:end,1));</v>
      </c>
      <c r="O45" s="1" t="str">
        <f t="shared" si="13"/>
        <v>pobreza_129 = reshape(data_129(:,2),T+S,N);</v>
      </c>
      <c r="T45" s="1" t="str">
        <f t="shared" si="14"/>
        <v xml:space="preserve">pobreza_129 = pobreza_129'; </v>
      </c>
      <c r="X45" s="1" t="str">
        <f t="shared" si="15"/>
        <v>tratado_129 = pobreza_129(1,:);</v>
      </c>
      <c r="AC45" s="1" t="str">
        <f t="shared" si="26"/>
        <v>pobreza_129(1,:) = [];</v>
      </c>
      <c r="AI45" s="1" t="str">
        <f t="shared" si="0"/>
        <v>pobreza_129 = [tratado_129;pobreza_129];</v>
      </c>
      <c r="AN45" s="1" t="str">
        <f t="shared" si="22"/>
        <v>Y_129 = pobreza_129; % outcome matrix</v>
      </c>
      <c r="AS45" s="1" t="str">
        <f t="shared" si="23"/>
        <v>Y_pre_129 = Y_129(:,1:T);</v>
      </c>
      <c r="AW45" s="1" t="str">
        <f t="shared" si="24"/>
        <v>Y_post_129 = Y_129(:,T+1:end);</v>
      </c>
      <c r="BA45" s="1" t="str">
        <f t="shared" si="25"/>
        <v>[a_hat_129,B_hat_129] = scm_batch(Y_pre_129);</v>
      </c>
      <c r="BF45" s="1" t="str">
        <f t="shared" si="16"/>
        <v>synthetic_control_129 = a_hat_129(1)+B_hat_129(1,:)*Y_129;</v>
      </c>
      <c r="BL45">
        <v>27</v>
      </c>
      <c r="BR45">
        <v>27</v>
      </c>
      <c r="BS45" s="1" t="str">
        <f>"A_"&amp;BR42&amp;" = eye(N);"</f>
        <v>A_27 = eye(N);</v>
      </c>
      <c r="BX45">
        <v>27</v>
      </c>
      <c r="BY45" s="1" t="str">
        <f>"A_"&amp;BX42&amp;" = eye(N);"</f>
        <v>A_27 = eye(N);</v>
      </c>
      <c r="CD45">
        <v>27</v>
      </c>
      <c r="CE45" s="1" t="str">
        <f>"A_"&amp;CD42&amp;" = eye(N);"</f>
        <v>A_27 = eye(N);</v>
      </c>
      <c r="CJ45">
        <v>27</v>
      </c>
      <c r="CK45" s="1" t="str">
        <f>"A_"&amp;CJ42&amp;" = eye(N);"</f>
        <v>A_27 = eye(N);</v>
      </c>
      <c r="CQ45">
        <v>27</v>
      </c>
      <c r="CR45" t="s">
        <v>172</v>
      </c>
      <c r="CV45">
        <v>27</v>
      </c>
      <c r="CW45" t="s">
        <v>179</v>
      </c>
      <c r="DA45">
        <v>27</v>
      </c>
      <c r="DB45" t="s">
        <v>179</v>
      </c>
      <c r="DF45">
        <v>27</v>
      </c>
      <c r="DG45" t="s">
        <v>179</v>
      </c>
      <c r="DK45" s="1" t="str">
        <f t="shared" si="17"/>
        <v>M_hat_129 = (eye(N)-B_hat_129)'*(eye(N)-B_hat_129);</v>
      </c>
      <c r="DQ45" s="1" t="str">
        <f t="shared" si="18"/>
        <v>synthetic_control_sp_129 = a_hat_129(1)+B_hat_129(1,:)*Y_129;</v>
      </c>
      <c r="DW45" s="1" t="s">
        <v>82</v>
      </c>
      <c r="EA45">
        <v>18</v>
      </c>
      <c r="EB45" s="1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1" t="str">
        <f t="shared" si="19"/>
        <v>synthetic_control_129=synthetic_control_129'</v>
      </c>
      <c r="EQ45" s="1" t="str">
        <f t="shared" si="20"/>
        <v>synthetic_control_sp_129=synthetic_control_sp_129'</v>
      </c>
      <c r="EV45" s="1" t="str">
        <f t="shared" si="21"/>
        <v>tratado_129=tratado_129'</v>
      </c>
      <c r="EZ45" s="1" t="str">
        <f t="shared" si="27"/>
        <v>xlswrite('G:\Mi unidad\1. PROYECTOS TELLO 2022\SCM SPILL OVERS\outputs\pobreza\distancia_centro_salud\1%\simulacion_3\synthetic_control_outputs.xlsx',synthetic_control_129,129)</v>
      </c>
      <c r="FG45" s="1" t="str">
        <f t="shared" si="28"/>
        <v>xlswrite('G:\Mi unidad\1. PROYECTOS TELLO 2022\SCM SPILL OVERS\outputs\pobreza\informalidad\1%\simulacion_3\synthetic_control_outputs.xlsx',synthetic_control_129,129)</v>
      </c>
      <c r="FM45" s="1" t="str">
        <f t="shared" si="29"/>
        <v>xlswrite('G:\Mi unidad\1. PROYECTOS TELLO 2022\SCM SPILL OVERS\outputs\pobreza\densidad\1%\simulacion_3\synthetic_control_outputs.xlsx',synthetic_control_129,129)</v>
      </c>
      <c r="FT45" s="1" t="str">
        <f t="shared" si="30"/>
        <v>xlswrite('G:\Mi unidad\1. PROYECTOS TELLO 2022\SCM SPILL OVERS\outputs\pobreza\bajo_niv_educ\1%\simulacion_3\synthetic_control_outputs.xlsx',synthetic_control_129,129)</v>
      </c>
      <c r="FZ45" s="1" t="str">
        <f t="shared" si="31"/>
        <v>xlswrite('G:\Mi unidad\1. PROYECTOS TELLO 2022\SCM SPILL OVERS\outputs\pobreza\bajo_ingreso\1%\simulacion_3\synthetic_control_outputs.xlsx',synthetic_control_129,129)</v>
      </c>
      <c r="GF45" s="1" t="str">
        <f t="shared" si="32"/>
        <v>xlswrite('G:\Mi unidad\1. PROYECTOS TELLO 2022\SCM SPILL OVERS\outputs\pobreza\densidad_g\1%\simulacion_3\synthetic_control_outputs.xlsx',synthetic_control_129,129)</v>
      </c>
      <c r="GM45" s="1" t="str">
        <f t="shared" si="33"/>
        <v>xlswrite('G:\Mi unidad\1. PROYECTOS TELLO 2022\SCM SPILL OVERS\outputs\pobreza\alimentos\1%\simulacion_3\synthetic_control_outputs.xlsx',synthetic_control_129,129);</v>
      </c>
      <c r="GT45" s="1" t="str">
        <f t="shared" si="34"/>
        <v>xlswrite('G:\Mi unidad\1. PROYECTOS TELLO 2022\SCM SPILL OVERS\outputs\pobreza\jefe_hogar\1%\simulacion_3\synthetic_control_outputs.xlsx',synthetic_control_129,129);</v>
      </c>
      <c r="GZ45" s="1" t="str">
        <f t="shared" si="35"/>
        <v>xlswrite('G:\Mi unidad\1. PROYECTOS TELLO 2022\SCM SPILL OVERS\outputs\pobreza\mujeres\1%\simulacion_3\synthetic_control_outputs.xlsx',synthetic_control_129,129);</v>
      </c>
      <c r="HF45" s="1" t="str">
        <f t="shared" si="36"/>
        <v>xlswrite('G:\Mi unidad\1. PROYECTOS TELLO 2022\SCM SPILL OVERS\outputs\pobreza\criminalidad\1%\simulacion_3\synthetic_control_outputs.xlsx',synthetic_control_129,129);</v>
      </c>
      <c r="HM45">
        <v>17</v>
      </c>
      <c r="HN45" t="str">
        <f>"    lb_vec_"&amp;HM45&amp;"(s) = lb_"&amp;HM45&amp;";"</f>
        <v xml:space="preserve">    lb_vec_17(s) = lb_17;</v>
      </c>
      <c r="HT45">
        <v>26</v>
      </c>
      <c r="HU45" t="str">
        <f>"spillover_test_"&amp;HT45&amp;" = zeros(1,S);"</f>
        <v>spillover_test_26 = zeros(1,S);</v>
      </c>
      <c r="IA45">
        <v>27</v>
      </c>
      <c r="IB45" t="str">
        <f>"xlswrite('G:\Mi unidad\1. PROYECTOS TELLO 2022\SCM SPILL OVERS\outputs\pobreza\bajo_niv_educ\1%\simulacion_3\output_tests.xlsx',alpha1_hat_vec_"&amp;IA45&amp;"','alpha1_hat_vec_"&amp;IA45&amp;"');"</f>
        <v>xlswrite('G:\Mi unidad\1. PROYECTOS TELLO 2022\SCM SPILL OVERS\outputs\pobreza\bajo_niv_educ\1%\simulacion_3\output_tests.xlsx',alpha1_hat_vec_27','alpha1_hat_vec_27');</v>
      </c>
      <c r="IO45">
        <v>27</v>
      </c>
      <c r="IP45" t="str">
        <f>"xlswrite('G:\Mi unidad\1. PROYECTOS TELLO 2022\SCM SPILL OVERS\outputs\pobreza\bajo_ingreso\1%\simulacion_3\output_tests.xlsx',alpha1_hat_vec_"&amp;IO45&amp;"','alpha1_hat_vec_"&amp;IO45&amp;"');"</f>
        <v>xlswrite('G:\Mi unidad\1. PROYECTOS TELLO 2022\SCM SPILL OVERS\outputs\pobreza\bajo_ingreso\1%\simulacion_3\output_tests.xlsx',alpha1_hat_vec_27','alpha1_hat_vec_27');</v>
      </c>
      <c r="JA45">
        <v>27</v>
      </c>
      <c r="JB45" t="str">
        <f>"xlswrite('G:\Mi unidad\1. PROYECTOS TELLO 2022\SCM SPILL OVERS\outputs\pobreza\densidad\1%\simulacion_3\output_tests.xlsx',alpha1_hat_vec_"&amp;JA45&amp;"','alpha1_hat_vec_"&amp;JA45&amp;"');"</f>
        <v>xlswrite('G:\Mi unidad\1. PROYECTOS TELLO 2022\SCM SPILL OVERS\outputs\pobreza\densidad\1%\simulacion_3\output_tests.xlsx',alpha1_hat_vec_27','alpha1_hat_vec_27');</v>
      </c>
      <c r="JM45">
        <v>27</v>
      </c>
      <c r="JN45" t="str">
        <f>"xlswrite('G:\Mi unidad\1. PROYECTOS TELLO 2022\SCM SPILL OVERS\outputs\pobreza\densidad_g\1%\simulacion_3\output_tests.xlsx',alpha1_hat_vec_"&amp;JM45&amp;"','alpha1_hat_vec_"&amp;JM45&amp;"');"</f>
        <v>xlswrite('G:\Mi unidad\1. PROYECTOS TELLO 2022\SCM SPILL OVERS\outputs\pobreza\densidad_g\1%\simulacion_3\output_tests.xlsx',alpha1_hat_vec_27','alpha1_hat_vec_27');</v>
      </c>
      <c r="JY45">
        <v>27</v>
      </c>
      <c r="JZ45" t="str">
        <f>"xlswrite('G:\Mi unidad\1. PROYECTOS TELLO 2022\SCM SPILL OVERS\outputs\pobreza\distancia_centro_salud\1%\simulacion_3\output_tests.xlsx',alpha1_hat_vec_"&amp;JY45&amp;"','alpha1_hat_vec_"&amp;JY45&amp;"');"</f>
        <v>xlswrite('G:\Mi unidad\1. PROYECTOS TELLO 2022\SCM SPILL OVERS\outputs\pobreza\distancia_centro_salud\1%\simulacion_3\output_tests.xlsx',alpha1_hat_vec_27','alpha1_hat_vec_27');</v>
      </c>
      <c r="KL45">
        <v>27</v>
      </c>
      <c r="KM45" t="str">
        <f>"xlswrite('G:\Mi unidad\1. PROYECTOS TELLO 2022\SCM SPILL OVERS\outputs\pobreza\informalidad\1%\simulacion_3\output_tests.xlsx',alpha1_hat_vec_"&amp;KL45&amp;"','alpha1_hat_vec_"&amp;KL45&amp;"');"</f>
        <v>xlswrite('G:\Mi unidad\1. PROYECTOS TELLO 2022\SCM SPILL OVERS\outputs\pobreza\informalidad\1%\simulacion_3\output_tests.xlsx',alpha1_hat_vec_27','alpha1_hat_vec_27');</v>
      </c>
      <c r="KY45">
        <v>27</v>
      </c>
      <c r="KZ45" t="str">
        <f>"xlswrite('G:\Mi unidad\1. PROYECTOS TELLO 2022\SCM SPILL OVERS\outputs\pobreza\alimentos\1%\simulacion_3\output_tests.xlsx',alpha1_hat_vec_"&amp;KY45&amp;"','alpha1_hat_vec_"&amp;KY45&amp;"');"</f>
        <v>xlswrite('G:\Mi unidad\1. PROYECTOS TELLO 2022\SCM SPILL OVERS\outputs\pobreza\alimentos\1%\simulacion_3\output_tests.xlsx',alpha1_hat_vec_27','alpha1_hat_vec_27');</v>
      </c>
      <c r="LF45">
        <v>27</v>
      </c>
      <c r="LG45" t="str">
        <f>"xlswrite('G:\Mi unidad\1. PROYECTOS TELLO 2022\SCM SPILL OVERS\outputs\pobreza\jefe_hogar\1%\simulacion_3\output_tests.xlsx',alpha1_hat_vec_"&amp;LF45&amp;"','alpha1_hat_vec_"&amp;LF45&amp;"');"</f>
        <v>xlswrite('G:\Mi unidad\1. PROYECTOS TELLO 2022\SCM SPILL OVERS\outputs\pobreza\jefe_hogar\1%\simulacion_3\output_tests.xlsx',alpha1_hat_vec_27','alpha1_hat_vec_27');</v>
      </c>
      <c r="LM45">
        <v>27</v>
      </c>
      <c r="LN45" t="str">
        <f>"xlswrite('G:\Mi unidad\1. PROYECTOS TELLO 2022\SCM SPILL OVERS\outputs\pobreza\mujeres\1%\simulacion_3\output_tests.xlsx',alpha1_hat_vec_"&amp;LM45&amp;"','alpha1_hat_vec_"&amp;LM45&amp;"');"</f>
        <v>xlswrite('G:\Mi unidad\1. PROYECTOS TELLO 2022\SCM SPILL OVERS\outputs\pobreza\mujeres\1%\simulacion_3\output_tests.xlsx',alpha1_hat_vec_27','alpha1_hat_vec_27');</v>
      </c>
      <c r="LY45">
        <v>27</v>
      </c>
      <c r="LZ45" t="str">
        <f>"xlswrite('G:\Mi unidad\1. PROYECTOS TELLO 2022\SCM SPILL OVERS\outputs\pobreza\criminalidad\1%\simulacion_3\output_tests.xlsx',alpha1_hat_vec_"&amp;LY45&amp;"','alpha1_hat_vec_"&amp;LY45&amp;"');"</f>
        <v>xlswrite('G:\Mi unidad\1. PROYECTOS TELLO 2022\SCM SPILL OVERS\outputs\pobreza\criminalidad\1%\simulacion_3\output_tests.xlsx',alpha1_hat_vec_27','alpha1_hat_vec_27');</v>
      </c>
    </row>
    <row r="46" spans="1:338" x14ac:dyDescent="0.3">
      <c r="A46">
        <v>130</v>
      </c>
      <c r="B46" s="1" t="str">
        <f t="shared" si="11"/>
        <v>[data_130,provincias_130,~] = xlsread('BD_pobre_est_1_provincia_130.xlsx');</v>
      </c>
      <c r="E46" s="1" t="str">
        <f t="shared" si="12"/>
        <v>provincia_130 = unique(provincias_130(2:end,1));</v>
      </c>
      <c r="O46" s="1" t="str">
        <f t="shared" si="13"/>
        <v>pobreza_130 = reshape(data_130(:,2),T+S,N);</v>
      </c>
      <c r="T46" s="1" t="str">
        <f t="shared" si="14"/>
        <v xml:space="preserve">pobreza_130 = pobreza_130'; </v>
      </c>
      <c r="X46" s="1" t="str">
        <f t="shared" si="15"/>
        <v>tratado_130 = pobreza_130(1,:);</v>
      </c>
      <c r="AC46" s="1" t="str">
        <f t="shared" si="26"/>
        <v>pobreza_130(1,:) = [];</v>
      </c>
      <c r="AI46" s="1" t="str">
        <f t="shared" si="0"/>
        <v>pobreza_130 = [tratado_130;pobreza_130];</v>
      </c>
      <c r="AN46" s="1" t="str">
        <f t="shared" si="22"/>
        <v>Y_130 = pobreza_130; % outcome matrix</v>
      </c>
      <c r="AS46" s="1" t="str">
        <f t="shared" si="23"/>
        <v>Y_pre_130 = Y_130(:,1:T);</v>
      </c>
      <c r="AW46" s="1" t="str">
        <f t="shared" si="24"/>
        <v>Y_post_130 = Y_130(:,T+1:end);</v>
      </c>
      <c r="BA46" s="1" t="str">
        <f t="shared" si="25"/>
        <v>[a_hat_130,B_hat_130] = scm_batch(Y_pre_130);</v>
      </c>
      <c r="BF46" s="1" t="str">
        <f t="shared" si="16"/>
        <v>synthetic_control_130 = a_hat_130(1)+B_hat_130(1,:)*Y_130;</v>
      </c>
      <c r="BL46">
        <v>27</v>
      </c>
      <c r="BR46">
        <v>27</v>
      </c>
      <c r="BS46" s="1" t="str">
        <f>"A_"&amp;BR42&amp;"(:,ind_"&amp;BR42&amp;" == 0) = [];"</f>
        <v>A_27(:,ind_27 == 0) = [];</v>
      </c>
      <c r="BX46">
        <v>27</v>
      </c>
      <c r="BY46" s="1" t="str">
        <f>"A_"&amp;BX42&amp;"(:,ind_"&amp;BX42&amp;" == 0) = [];"</f>
        <v>A_27(:,ind_27 == 0) = [];</v>
      </c>
      <c r="CD46">
        <v>27</v>
      </c>
      <c r="CE46" s="1" t="str">
        <f>"A_"&amp;CD42&amp;"(:,ind_"&amp;CD42&amp;" == 0) = [];"</f>
        <v>A_27(:,ind_27 == 0) = [];</v>
      </c>
      <c r="CJ46">
        <v>27</v>
      </c>
      <c r="CK46" s="1" t="str">
        <f>"A_"&amp;CJ42&amp;"(:,ind_"&amp;CJ42&amp;" == 0) = [];"</f>
        <v>A_27(:,ind_27 == 0) = [];</v>
      </c>
      <c r="CQ46">
        <v>27</v>
      </c>
      <c r="CR46" t="s">
        <v>174</v>
      </c>
      <c r="CV46">
        <v>27</v>
      </c>
      <c r="CW46" t="s">
        <v>180</v>
      </c>
      <c r="DA46">
        <v>27</v>
      </c>
      <c r="DB46" t="s">
        <v>180</v>
      </c>
      <c r="DF46">
        <v>27</v>
      </c>
      <c r="DG46" t="s">
        <v>180</v>
      </c>
      <c r="DK46" s="1" t="str">
        <f t="shared" si="17"/>
        <v>M_hat_130 = (eye(N)-B_hat_130)'*(eye(N)-B_hat_130);</v>
      </c>
      <c r="DQ46" s="1" t="str">
        <f t="shared" si="18"/>
        <v>synthetic_control_sp_130 = a_hat_130(1)+B_hat_130(1,:)*Y_130;</v>
      </c>
      <c r="DW46" s="1" t="s">
        <v>83</v>
      </c>
      <c r="EA46">
        <v>18</v>
      </c>
      <c r="EB46" s="1" t="str">
        <f>"alpha_hat_"&amp;EA46&amp;" = A_"&amp;EA46&amp;"*gamma_hat_"&amp;EA46&amp;";"</f>
        <v>alpha_hat_18 = A_18*gamma_hat_18;</v>
      </c>
      <c r="EL46" s="1" t="str">
        <f t="shared" si="19"/>
        <v>synthetic_control_130=synthetic_control_130'</v>
      </c>
      <c r="EQ46" s="1" t="str">
        <f t="shared" si="20"/>
        <v>synthetic_control_sp_130=synthetic_control_sp_130'</v>
      </c>
      <c r="EV46" s="1" t="str">
        <f t="shared" si="21"/>
        <v>tratado_130=tratado_130'</v>
      </c>
      <c r="EZ46" s="1" t="str">
        <f t="shared" si="27"/>
        <v>xlswrite('G:\Mi unidad\1. PROYECTOS TELLO 2022\SCM SPILL OVERS\outputs\pobreza\distancia_centro_salud\1%\simulacion_3\synthetic_control_outputs.xlsx',synthetic_control_130,130)</v>
      </c>
      <c r="FG46" s="1" t="str">
        <f t="shared" si="28"/>
        <v>xlswrite('G:\Mi unidad\1. PROYECTOS TELLO 2022\SCM SPILL OVERS\outputs\pobreza\informalidad\1%\simulacion_3\synthetic_control_outputs.xlsx',synthetic_control_130,130)</v>
      </c>
      <c r="FM46" s="1" t="str">
        <f t="shared" si="29"/>
        <v>xlswrite('G:\Mi unidad\1. PROYECTOS TELLO 2022\SCM SPILL OVERS\outputs\pobreza\densidad\1%\simulacion_3\synthetic_control_outputs.xlsx',synthetic_control_130,130)</v>
      </c>
      <c r="FT46" s="1" t="str">
        <f t="shared" si="30"/>
        <v>xlswrite('G:\Mi unidad\1. PROYECTOS TELLO 2022\SCM SPILL OVERS\outputs\pobreza\bajo_niv_educ\1%\simulacion_3\synthetic_control_outputs.xlsx',synthetic_control_130,130)</v>
      </c>
      <c r="FZ46" s="1" t="str">
        <f t="shared" si="31"/>
        <v>xlswrite('G:\Mi unidad\1. PROYECTOS TELLO 2022\SCM SPILL OVERS\outputs\pobreza\bajo_ingreso\1%\simulacion_3\synthetic_control_outputs.xlsx',synthetic_control_130,130)</v>
      </c>
      <c r="GF46" s="1" t="str">
        <f t="shared" si="32"/>
        <v>xlswrite('G:\Mi unidad\1. PROYECTOS TELLO 2022\SCM SPILL OVERS\outputs\pobreza\densidad_g\1%\simulacion_3\synthetic_control_outputs.xlsx',synthetic_control_130,130)</v>
      </c>
      <c r="GM46" s="1" t="str">
        <f t="shared" si="33"/>
        <v>xlswrite('G:\Mi unidad\1. PROYECTOS TELLO 2022\SCM SPILL OVERS\outputs\pobreza\alimentos\1%\simulacion_3\synthetic_control_outputs.xlsx',synthetic_control_130,130);</v>
      </c>
      <c r="GT46" s="1" t="str">
        <f t="shared" si="34"/>
        <v>xlswrite('G:\Mi unidad\1. PROYECTOS TELLO 2022\SCM SPILL OVERS\outputs\pobreza\jefe_hogar\1%\simulacion_3\synthetic_control_outputs.xlsx',synthetic_control_130,130);</v>
      </c>
      <c r="GZ46" s="1" t="str">
        <f t="shared" si="35"/>
        <v>xlswrite('G:\Mi unidad\1. PROYECTOS TELLO 2022\SCM SPILL OVERS\outputs\pobreza\mujeres\1%\simulacion_3\synthetic_control_outputs.xlsx',synthetic_control_130,130);</v>
      </c>
      <c r="HF46" s="1" t="str">
        <f t="shared" si="36"/>
        <v>xlswrite('G:\Mi unidad\1. PROYECTOS TELLO 2022\SCM SPILL OVERS\outputs\pobreza\criminalidad\1%\simulacion_3\synthetic_control_outputs.xlsx',synthetic_control_130,130);</v>
      </c>
      <c r="HM46">
        <v>17</v>
      </c>
      <c r="HN46" t="str">
        <f>"    ub_vec_"&amp;HM46&amp;"(s) = ub_"&amp;HM45&amp;";"</f>
        <v xml:space="preserve">    ub_vec_17(s) = ub_17;</v>
      </c>
      <c r="HT46">
        <v>26</v>
      </c>
      <c r="HU46" t="s">
        <v>35</v>
      </c>
      <c r="IA46">
        <v>27</v>
      </c>
      <c r="IB46" t="str">
        <f>"xlswrite('G:\Mi unidad\1. PROYECTOS TELLO 2022\SCM SPILL OVERS\outputs\pobreza\bajo_niv_educ\1%\simulacion_3\output_tests.xlsx',spillover_test_"&amp;IA46&amp;"','sp_test_"&amp;IA46&amp;"');"</f>
        <v>xlswrite('G:\Mi unidad\1. PROYECTOS TELLO 2022\SCM SPILL OVERS\outputs\pobreza\bajo_niv_educ\1%\simulacion_3\output_tests.xlsx',spillover_test_27','sp_test_27');</v>
      </c>
      <c r="IO46">
        <v>27</v>
      </c>
      <c r="IP46" t="str">
        <f>"xlswrite('G:\Mi unidad\1. PROYECTOS TELLO 2022\SCM SPILL OVERS\outputs\pobreza\bajo_ingreso\1%\simulacion_3\output_tests.xlsx',spillover_test_"&amp;IO46&amp;"','sp_test_"&amp;IO46&amp;"');"</f>
        <v>xlswrite('G:\Mi unidad\1. PROYECTOS TELLO 2022\SCM SPILL OVERS\outputs\pobreza\bajo_ingreso\1%\simulacion_3\output_tests.xlsx',spillover_test_27','sp_test_27');</v>
      </c>
      <c r="JA46">
        <v>27</v>
      </c>
      <c r="JB46" t="str">
        <f>"xlswrite('G:\Mi unidad\1. PROYECTOS TELLO 2022\SCM SPILL OVERS\outputs\pobreza\densidad\1%\simulacion_3\output_tests.xlsx',spillover_test_"&amp;JA46&amp;"','sp_test_"&amp;JA46&amp;"');"</f>
        <v>xlswrite('G:\Mi unidad\1. PROYECTOS TELLO 2022\SCM SPILL OVERS\outputs\pobreza\densidad\1%\simulacion_3\output_tests.xlsx',spillover_test_27','sp_test_27');</v>
      </c>
      <c r="JM46">
        <v>27</v>
      </c>
      <c r="JN46" t="str">
        <f>"xlswrite('G:\Mi unidad\1. PROYECTOS TELLO 2022\SCM SPILL OVERS\outputs\pobreza\densidad_g\1%\simulacion_3\output_tests.xlsx',spillover_test_"&amp;JM46&amp;"','sp_test_"&amp;JM46&amp;"');"</f>
        <v>xlswrite('G:\Mi unidad\1. PROYECTOS TELLO 2022\SCM SPILL OVERS\outputs\pobreza\densidad_g\1%\simulacion_3\output_tests.xlsx',spillover_test_27','sp_test_27');</v>
      </c>
      <c r="JY46">
        <v>27</v>
      </c>
      <c r="JZ46" t="str">
        <f>"xlswrite('G:\Mi unidad\1. PROYECTOS TELLO 2022\SCM SPILL OVERS\outputs\pobreza\distancia_centro_salud\1%\simulacion_3\output_tests.xlsx',spillover_test_"&amp;JY46&amp;"','sp_test_"&amp;JY46&amp;"');"</f>
        <v>xlswrite('G:\Mi unidad\1. PROYECTOS TELLO 2022\SCM SPILL OVERS\outputs\pobreza\distancia_centro_salud\1%\simulacion_3\output_tests.xlsx',spillover_test_27','sp_test_27');</v>
      </c>
      <c r="KL46">
        <v>27</v>
      </c>
      <c r="KM46" t="str">
        <f>"xlswrite('G:\Mi unidad\1. PROYECTOS TELLO 2022\SCM SPILL OVERS\outputs\pobreza\informalidad\1%\simulacion_3\output_tests.xlsx',spillover_test_"&amp;KL46&amp;"','sp_test_"&amp;KL46&amp;"');"</f>
        <v>xlswrite('G:\Mi unidad\1. PROYECTOS TELLO 2022\SCM SPILL OVERS\outputs\pobreza\informalidad\1%\simulacion_3\output_tests.xlsx',spillover_test_27','sp_test_27');</v>
      </c>
      <c r="KY46">
        <v>27</v>
      </c>
      <c r="KZ46" t="str">
        <f>"xlswrite('G:\Mi unidad\1. PROYECTOS TELLO 2022\SCM SPILL OVERS\outputs\pobreza\alimentos\1%\simulacion_3\output_tests.xlsx',spillover_test_"&amp;KY46&amp;"','sp_test_"&amp;KY46&amp;"');"</f>
        <v>xlswrite('G:\Mi unidad\1. PROYECTOS TELLO 2022\SCM SPILL OVERS\outputs\pobreza\alimentos\1%\simulacion_3\output_tests.xlsx',spillover_test_27','sp_test_27');</v>
      </c>
      <c r="LF46">
        <v>27</v>
      </c>
      <c r="LG46" t="str">
        <f>"xlswrite('G:\Mi unidad\1. PROYECTOS TELLO 2022\SCM SPILL OVERS\outputs\pobreza\jefe_hogar\1%\simulacion_3\output_tests.xlsx',spillover_test_"&amp;LF46&amp;"','sp_test_"&amp;LF46&amp;"');"</f>
        <v>xlswrite('G:\Mi unidad\1. PROYECTOS TELLO 2022\SCM SPILL OVERS\outputs\pobreza\jefe_hogar\1%\simulacion_3\output_tests.xlsx',spillover_test_27','sp_test_27');</v>
      </c>
      <c r="LM46">
        <v>27</v>
      </c>
      <c r="LN46" t="str">
        <f>"xlswrite('G:\Mi unidad\1. PROYECTOS TELLO 2022\SCM SPILL OVERS\outputs\pobreza\mujeres\1%\simulacion_3\output_tests.xlsx',spillover_test_"&amp;LM46&amp;"','sp_test_"&amp;LM46&amp;"');"</f>
        <v>xlswrite('G:\Mi unidad\1. PROYECTOS TELLO 2022\SCM SPILL OVERS\outputs\pobreza\mujeres\1%\simulacion_3\output_tests.xlsx',spillover_test_27','sp_test_27');</v>
      </c>
      <c r="LY46">
        <v>27</v>
      </c>
      <c r="LZ46" t="str">
        <f>"xlswrite('G:\Mi unidad\1. PROYECTOS TELLO 2022\SCM SPILL OVERS\outputs\pobreza\criminalidad\1%\simulacion_3\output_tests.xlsx',spillover_test_"&amp;LY46&amp;"','sp_test_"&amp;LY46&amp;"');"</f>
        <v>xlswrite('G:\Mi unidad\1. PROYECTOS TELLO 2022\SCM SPILL OVERS\outputs\pobreza\criminalidad\1%\simulacion_3\output_tests.xlsx',spillover_test_27','sp_test_27');</v>
      </c>
    </row>
    <row r="47" spans="1:338" x14ac:dyDescent="0.3">
      <c r="A47">
        <v>133</v>
      </c>
      <c r="B47" s="1" t="str">
        <f t="shared" si="11"/>
        <v>[data_133,provincias_133,~] = xlsread('BD_pobre_est_1_provincia_133.xlsx');</v>
      </c>
      <c r="E47" s="1" t="str">
        <f t="shared" si="12"/>
        <v>provincia_133 = unique(provincias_133(2:end,1));</v>
      </c>
      <c r="O47" s="1" t="str">
        <f t="shared" si="13"/>
        <v>pobreza_133 = reshape(data_133(:,2),T+S,N);</v>
      </c>
      <c r="T47" s="1" t="str">
        <f t="shared" si="14"/>
        <v xml:space="preserve">pobreza_133 = pobreza_133'; </v>
      </c>
      <c r="X47" s="1" t="str">
        <f t="shared" si="15"/>
        <v>tratado_133 = pobreza_133(1,:);</v>
      </c>
      <c r="AC47" s="1" t="str">
        <f t="shared" si="26"/>
        <v>pobreza_133(1,:) = [];</v>
      </c>
      <c r="AI47" s="1" t="str">
        <f t="shared" si="0"/>
        <v>pobreza_133 = [tratado_133;pobreza_133];</v>
      </c>
      <c r="AN47" s="1" t="str">
        <f t="shared" si="22"/>
        <v>Y_133 = pobreza_133; % outcome matrix</v>
      </c>
      <c r="AS47" s="1" t="str">
        <f t="shared" si="23"/>
        <v>Y_pre_133 = Y_133(:,1:T);</v>
      </c>
      <c r="AW47" s="1" t="str">
        <f t="shared" si="24"/>
        <v>Y_post_133 = Y_133(:,T+1:end);</v>
      </c>
      <c r="BA47" s="1" t="str">
        <f t="shared" si="25"/>
        <v>[a_hat_133,B_hat_133] = scm_batch(Y_pre_133);</v>
      </c>
      <c r="BF47" s="1" t="str">
        <f t="shared" si="16"/>
        <v>synthetic_control_133 = a_hat_133(1)+B_hat_133(1,:)*Y_133;</v>
      </c>
      <c r="BL47">
        <v>38</v>
      </c>
      <c r="BM47" s="1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181</v>
      </c>
      <c r="CV47">
        <v>38</v>
      </c>
      <c r="CW47" t="s">
        <v>182</v>
      </c>
      <c r="DA47">
        <v>38</v>
      </c>
      <c r="DB47" t="s">
        <v>182</v>
      </c>
      <c r="DF47">
        <v>38</v>
      </c>
      <c r="DG47" t="s">
        <v>182</v>
      </c>
      <c r="DK47" s="1" t="str">
        <f t="shared" si="17"/>
        <v>M_hat_133 = (eye(N)-B_hat_133)'*(eye(N)-B_hat_133);</v>
      </c>
      <c r="DQ47" s="1" t="str">
        <f t="shared" si="18"/>
        <v>synthetic_control_sp_133 = a_hat_133(1)+B_hat_133(1,:)*Y_133;</v>
      </c>
      <c r="DW47" s="1" t="s">
        <v>84</v>
      </c>
      <c r="EA47">
        <v>18</v>
      </c>
      <c r="EB47" s="1" t="str">
        <f>"alpha1_hat_vec_"&amp;EA47&amp;"(s) = alpha_hat_"&amp;EA47&amp;"(1);"</f>
        <v>alpha1_hat_vec_18(s) = alpha_hat_18(1);</v>
      </c>
      <c r="EL47" s="1" t="str">
        <f t="shared" si="19"/>
        <v>synthetic_control_133=synthetic_control_133'</v>
      </c>
      <c r="EQ47" s="1" t="str">
        <f t="shared" si="20"/>
        <v>synthetic_control_sp_133=synthetic_control_sp_133'</v>
      </c>
      <c r="EV47" s="1" t="str">
        <f t="shared" si="21"/>
        <v>tratado_133=tratado_133'</v>
      </c>
      <c r="EZ47" s="1" t="str">
        <f t="shared" si="27"/>
        <v>xlswrite('G:\Mi unidad\1. PROYECTOS TELLO 2022\SCM SPILL OVERS\outputs\pobreza\distancia_centro_salud\1%\simulacion_3\synthetic_control_outputs.xlsx',synthetic_control_133,133)</v>
      </c>
      <c r="FG47" s="1" t="str">
        <f t="shared" si="28"/>
        <v>xlswrite('G:\Mi unidad\1. PROYECTOS TELLO 2022\SCM SPILL OVERS\outputs\pobreza\informalidad\1%\simulacion_3\synthetic_control_outputs.xlsx',synthetic_control_133,133)</v>
      </c>
      <c r="FM47" s="1" t="str">
        <f t="shared" si="29"/>
        <v>xlswrite('G:\Mi unidad\1. PROYECTOS TELLO 2022\SCM SPILL OVERS\outputs\pobreza\densidad\1%\simulacion_3\synthetic_control_outputs.xlsx',synthetic_control_133,133)</v>
      </c>
      <c r="FT47" s="1" t="str">
        <f t="shared" si="30"/>
        <v>xlswrite('G:\Mi unidad\1. PROYECTOS TELLO 2022\SCM SPILL OVERS\outputs\pobreza\bajo_niv_educ\1%\simulacion_3\synthetic_control_outputs.xlsx',synthetic_control_133,133)</v>
      </c>
      <c r="FZ47" s="1" t="str">
        <f t="shared" si="31"/>
        <v>xlswrite('G:\Mi unidad\1. PROYECTOS TELLO 2022\SCM SPILL OVERS\outputs\pobreza\bajo_ingreso\1%\simulacion_3\synthetic_control_outputs.xlsx',synthetic_control_133,133)</v>
      </c>
      <c r="GF47" s="1" t="str">
        <f t="shared" si="32"/>
        <v>xlswrite('G:\Mi unidad\1. PROYECTOS TELLO 2022\SCM SPILL OVERS\outputs\pobreza\densidad_g\1%\simulacion_3\synthetic_control_outputs.xlsx',synthetic_control_133,133)</v>
      </c>
      <c r="GM47" s="1" t="str">
        <f t="shared" si="33"/>
        <v>xlswrite('G:\Mi unidad\1. PROYECTOS TELLO 2022\SCM SPILL OVERS\outputs\pobreza\alimentos\1%\simulacion_3\synthetic_control_outputs.xlsx',synthetic_control_133,133);</v>
      </c>
      <c r="GT47" s="1" t="str">
        <f t="shared" si="34"/>
        <v>xlswrite('G:\Mi unidad\1. PROYECTOS TELLO 2022\SCM SPILL OVERS\outputs\pobreza\jefe_hogar\1%\simulacion_3\synthetic_control_outputs.xlsx',synthetic_control_133,133);</v>
      </c>
      <c r="GZ47" s="1" t="str">
        <f t="shared" si="35"/>
        <v>xlswrite('G:\Mi unidad\1. PROYECTOS TELLO 2022\SCM SPILL OVERS\outputs\pobreza\mujeres\1%\simulacion_3\synthetic_control_outputs.xlsx',synthetic_control_133,133);</v>
      </c>
      <c r="HF47" s="1" t="str">
        <f t="shared" si="36"/>
        <v>xlswrite('G:\Mi unidad\1. PROYECTOS TELLO 2022\SCM SPILL OVERS\outputs\pobreza\criminalidad\1%\simulacion_3\synthetic_control_outputs.xlsx',synthetic_control_133,133);</v>
      </c>
      <c r="HM47">
        <v>17</v>
      </c>
      <c r="HN47" t="s">
        <v>18</v>
      </c>
      <c r="HT47">
        <v>26</v>
      </c>
      <c r="HU47" t="s">
        <v>36</v>
      </c>
      <c r="IA47">
        <v>38</v>
      </c>
      <c r="IB47" t="str">
        <f>"xlswrite('G:\Mi unidad\1. PROYECTOS TELLO 2022\SCM SPILL OVERS\outputs\pobreza\bajo_niv_educ\1%\simulacion_3\output_tests.xlsx',lb_vec_"&amp;IA47&amp;"','lb_vec_"&amp;IA47&amp;"');"</f>
        <v>xlswrite('G:\Mi unidad\1. PROYECTOS TELLO 2022\SCM SPILL OVERS\outputs\pobreza\bajo_niv_educ\1%\simulacion_3\output_tests.xlsx',lb_vec_38','lb_vec_38');</v>
      </c>
      <c r="IO47">
        <v>38</v>
      </c>
      <c r="IP47" t="str">
        <f>"xlswrite('G:\Mi unidad\1. PROYECTOS TELLO 2022\SCM SPILL OVERS\outputs\pobreza\bajo_ingreso\1%\simulacion_3\output_tests.xlsx',lb_vec_"&amp;IO47&amp;"','lb_vec_"&amp;IO47&amp;"');"</f>
        <v>xlswrite('G:\Mi unidad\1. PROYECTOS TELLO 2022\SCM SPILL OVERS\outputs\pobreza\bajo_ingreso\1%\simulacion_3\output_tests.xlsx',lb_vec_38','lb_vec_38');</v>
      </c>
      <c r="JA47">
        <v>38</v>
      </c>
      <c r="JB47" t="str">
        <f>"xlswrite('G:\Mi unidad\1. PROYECTOS TELLO 2022\SCM SPILL OVERS\outputs\pobreza\densidad\1%\simulacion_3\output_tests.xlsx',lb_vec_"&amp;JA47&amp;"','lb_vec_"&amp;JA47&amp;"');"</f>
        <v>xlswrite('G:\Mi unidad\1. PROYECTOS TELLO 2022\SCM SPILL OVERS\outputs\pobreza\densidad\1%\simulacion_3\output_tests.xlsx',lb_vec_38','lb_vec_38');</v>
      </c>
      <c r="JM47">
        <v>38</v>
      </c>
      <c r="JN47" t="str">
        <f>"xlswrite('G:\Mi unidad\1. PROYECTOS TELLO 2022\SCM SPILL OVERS\outputs\pobreza\densidad_g\1%\simulacion_3\output_tests.xlsx',lb_vec_"&amp;JM47&amp;"','lb_vec_"&amp;JM47&amp;"');"</f>
        <v>xlswrite('G:\Mi unidad\1. PROYECTOS TELLO 2022\SCM SPILL OVERS\outputs\pobreza\densidad_g\1%\simulacion_3\output_tests.xlsx',lb_vec_38','lb_vec_38');</v>
      </c>
      <c r="JY47">
        <v>38</v>
      </c>
      <c r="JZ47" t="str">
        <f>"xlswrite('G:\Mi unidad\1. PROYECTOS TELLO 2022\SCM SPILL OVERS\outputs\pobreza\distancia_centro_salud\1%\simulacion_3\output_tests.xlsx',lb_vec_"&amp;JY47&amp;"','lb_vec_"&amp;JY47&amp;"');"</f>
        <v>xlswrite('G:\Mi unidad\1. PROYECTOS TELLO 2022\SCM SPILL OVERS\outputs\pobreza\distancia_centro_salud\1%\simulacion_3\output_tests.xlsx',lb_vec_38','lb_vec_38');</v>
      </c>
      <c r="KL47">
        <v>38</v>
      </c>
      <c r="KM47" t="str">
        <f>"xlswrite('G:\Mi unidad\1. PROYECTOS TELLO 2022\SCM SPILL OVERS\outputs\pobreza\informalidad\1%\simulacion_3\output_tests.xlsx',lb_vec_"&amp;KL47&amp;"','lb_vec_"&amp;KL47&amp;"');"</f>
        <v>xlswrite('G:\Mi unidad\1. PROYECTOS TELLO 2022\SCM SPILL OVERS\outputs\pobreza\informalidad\1%\simulacion_3\output_tests.xlsx',lb_vec_38','lb_vec_38');</v>
      </c>
      <c r="KY47">
        <v>38</v>
      </c>
      <c r="KZ47" t="str">
        <f>"xlswrite('G:\Mi unidad\1. PROYECTOS TELLO 2022\SCM SPILL OVERS\outputs\pobreza\alimentos\1%\simulacion_3\output_tests.xlsx',lb_vec_"&amp;KY47&amp;"','lb_vec_"&amp;KY47&amp;"');"</f>
        <v>xlswrite('G:\Mi unidad\1. PROYECTOS TELLO 2022\SCM SPILL OVERS\outputs\pobreza\alimentos\1%\simulacion_3\output_tests.xlsx',lb_vec_38','lb_vec_38');</v>
      </c>
      <c r="LF47">
        <v>38</v>
      </c>
      <c r="LG47" t="str">
        <f>"xlswrite('G:\Mi unidad\1. PROYECTOS TELLO 2022\SCM SPILL OVERS\outputs\pobreza\jefe_hogar\1%\simulacion_3\output_tests.xlsx',lb_vec_"&amp;LF47&amp;"','lb_vec_"&amp;LF47&amp;"');"</f>
        <v>xlswrite('G:\Mi unidad\1. PROYECTOS TELLO 2022\SCM SPILL OVERS\outputs\pobreza\jefe_hogar\1%\simulacion_3\output_tests.xlsx',lb_vec_38','lb_vec_38');</v>
      </c>
      <c r="LM47">
        <v>38</v>
      </c>
      <c r="LN47" t="str">
        <f>"xlswrite('G:\Mi unidad\1. PROYECTOS TELLO 2022\SCM SPILL OVERS\outputs\pobreza\mujeres\1%\simulacion_3\output_tests.xlsx',lb_vec_"&amp;LM47&amp;"','lb_vec_"&amp;LM47&amp;"');"</f>
        <v>xlswrite('G:\Mi unidad\1. PROYECTOS TELLO 2022\SCM SPILL OVERS\outputs\pobreza\mujeres\1%\simulacion_3\output_tests.xlsx',lb_vec_38','lb_vec_38');</v>
      </c>
      <c r="LY47">
        <v>38</v>
      </c>
      <c r="LZ47" t="str">
        <f>"xlswrite('G:\Mi unidad\1. PROYECTOS TELLO 2022\SCM SPILL OVERS\outputs\pobreza\criminalidad\1%\simulacion_3\output_tests.xlsx',lb_vec_"&amp;LY47&amp;"','lb_vec_"&amp;LY47&amp;"');"</f>
        <v>xlswrite('G:\Mi unidad\1. PROYECTOS TELLO 2022\SCM SPILL OVERS\outputs\pobreza\criminalidad\1%\simulacion_3\output_tests.xlsx',lb_vec_38','lb_vec_38');</v>
      </c>
    </row>
    <row r="48" spans="1:338" x14ac:dyDescent="0.3">
      <c r="A48">
        <v>139</v>
      </c>
      <c r="B48" s="1" t="str">
        <f t="shared" si="11"/>
        <v>[data_139,provincias_139,~] = xlsread('BD_pobre_est_1_provincia_139.xlsx');</v>
      </c>
      <c r="E48" s="1" t="str">
        <f t="shared" si="12"/>
        <v>provincia_139 = unique(provincias_139(2:end,1));</v>
      </c>
      <c r="O48" s="1" t="str">
        <f t="shared" si="13"/>
        <v>pobreza_139 = reshape(data_139(:,2),T+S,N);</v>
      </c>
      <c r="T48" s="1" t="str">
        <f t="shared" si="14"/>
        <v xml:space="preserve">pobreza_139 = pobreza_139'; </v>
      </c>
      <c r="X48" s="1" t="str">
        <f t="shared" si="15"/>
        <v>tratado_139 = pobreza_139(1,:);</v>
      </c>
      <c r="AC48" s="1" t="str">
        <f t="shared" si="26"/>
        <v>pobreza_139(1,:) = [];</v>
      </c>
      <c r="AI48" s="1" t="str">
        <f t="shared" si="0"/>
        <v>pobreza_139 = [tratado_139;pobreza_139];</v>
      </c>
      <c r="AN48" s="1" t="str">
        <f t="shared" si="22"/>
        <v>Y_139 = pobreza_139; % outcome matrix</v>
      </c>
      <c r="AS48" s="1" t="str">
        <f t="shared" si="23"/>
        <v>Y_pre_139 = Y_139(:,1:T);</v>
      </c>
      <c r="AW48" s="1" t="str">
        <f t="shared" si="24"/>
        <v>Y_post_139 = Y_139(:,T+1:end);</v>
      </c>
      <c r="BA48" s="1" t="str">
        <f t="shared" si="25"/>
        <v>[a_hat_139,B_hat_139] = scm_batch(Y_pre_139);</v>
      </c>
      <c r="BF48" s="1" t="str">
        <f t="shared" si="16"/>
        <v>synthetic_control_139 = a_hat_139(1)+B_hat_139(1,:)*Y_139;</v>
      </c>
      <c r="BL48">
        <v>38</v>
      </c>
      <c r="BM48" s="1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183</v>
      </c>
      <c r="CV48">
        <v>38</v>
      </c>
      <c r="CW48" t="s">
        <v>181</v>
      </c>
      <c r="DA48">
        <v>38</v>
      </c>
      <c r="DB48" t="s">
        <v>181</v>
      </c>
      <c r="DF48">
        <v>38</v>
      </c>
      <c r="DG48" t="s">
        <v>181</v>
      </c>
      <c r="DK48" s="1" t="str">
        <f t="shared" si="17"/>
        <v>M_hat_139 = (eye(N)-B_hat_139)'*(eye(N)-B_hat_139);</v>
      </c>
      <c r="DQ48" s="1" t="str">
        <f t="shared" si="18"/>
        <v>synthetic_control_sp_139 = a_hat_139(1)+B_hat_139(1,:)*Y_139;</v>
      </c>
      <c r="DW48" s="1" t="s">
        <v>85</v>
      </c>
      <c r="EA48">
        <v>18</v>
      </c>
      <c r="EB48" s="1" t="str">
        <f>"synthetic_control_sp_"&amp;EA48&amp;"(T+s) = Y_"&amp;EA48&amp;"(1,T+s)-alpha1_hat_vec_"&amp;EA48&amp;"(s);"</f>
        <v>synthetic_control_sp_18(T+s) = Y_18(1,T+s)-alpha1_hat_vec_18(s);</v>
      </c>
      <c r="EL48" s="1" t="str">
        <f t="shared" si="19"/>
        <v>synthetic_control_139=synthetic_control_139'</v>
      </c>
      <c r="EQ48" s="1" t="str">
        <f t="shared" si="20"/>
        <v>synthetic_control_sp_139=synthetic_control_sp_139'</v>
      </c>
      <c r="EV48" s="1" t="str">
        <f t="shared" si="21"/>
        <v>tratado_139=tratado_139'</v>
      </c>
      <c r="EZ48" s="1" t="str">
        <f t="shared" si="27"/>
        <v>xlswrite('G:\Mi unidad\1. PROYECTOS TELLO 2022\SCM SPILL OVERS\outputs\pobreza\distancia_centro_salud\1%\simulacion_3\synthetic_control_outputs.xlsx',synthetic_control_139,139)</v>
      </c>
      <c r="FG48" s="1" t="str">
        <f t="shared" si="28"/>
        <v>xlswrite('G:\Mi unidad\1. PROYECTOS TELLO 2022\SCM SPILL OVERS\outputs\pobreza\informalidad\1%\simulacion_3\synthetic_control_outputs.xlsx',synthetic_control_139,139)</v>
      </c>
      <c r="FM48" s="1" t="str">
        <f t="shared" si="29"/>
        <v>xlswrite('G:\Mi unidad\1. PROYECTOS TELLO 2022\SCM SPILL OVERS\outputs\pobreza\densidad\1%\simulacion_3\synthetic_control_outputs.xlsx',synthetic_control_139,139)</v>
      </c>
      <c r="FT48" s="1" t="str">
        <f t="shared" si="30"/>
        <v>xlswrite('G:\Mi unidad\1. PROYECTOS TELLO 2022\SCM SPILL OVERS\outputs\pobreza\bajo_niv_educ\1%\simulacion_3\synthetic_control_outputs.xlsx',synthetic_control_139,139)</v>
      </c>
      <c r="FZ48" s="1" t="str">
        <f t="shared" si="31"/>
        <v>xlswrite('G:\Mi unidad\1. PROYECTOS TELLO 2022\SCM SPILL OVERS\outputs\pobreza\bajo_ingreso\1%\simulacion_3\synthetic_control_outputs.xlsx',synthetic_control_139,139)</v>
      </c>
      <c r="GF48" s="1" t="str">
        <f t="shared" si="32"/>
        <v>xlswrite('G:\Mi unidad\1. PROYECTOS TELLO 2022\SCM SPILL OVERS\outputs\pobreza\densidad_g\1%\simulacion_3\synthetic_control_outputs.xlsx',synthetic_control_139,139)</v>
      </c>
      <c r="GM48" s="1" t="str">
        <f t="shared" si="33"/>
        <v>xlswrite('G:\Mi unidad\1. PROYECTOS TELLO 2022\SCM SPILL OVERS\outputs\pobreza\alimentos\1%\simulacion_3\synthetic_control_outputs.xlsx',synthetic_control_139,139);</v>
      </c>
      <c r="GT48" s="1" t="str">
        <f t="shared" si="34"/>
        <v>xlswrite('G:\Mi unidad\1. PROYECTOS TELLO 2022\SCM SPILL OVERS\outputs\pobreza\jefe_hogar\1%\simulacion_3\synthetic_control_outputs.xlsx',synthetic_control_139,139);</v>
      </c>
      <c r="GZ48" s="1" t="str">
        <f t="shared" si="35"/>
        <v>xlswrite('G:\Mi unidad\1. PROYECTOS TELLO 2022\SCM SPILL OVERS\outputs\pobreza\mujeres\1%\simulacion_3\synthetic_control_outputs.xlsx',synthetic_control_139,139);</v>
      </c>
      <c r="HF48" s="1" t="str">
        <f t="shared" si="36"/>
        <v>xlswrite('G:\Mi unidad\1. PROYECTOS TELLO 2022\SCM SPILL OVERS\outputs\pobreza\criminalidad\1%\simulacion_3\synthetic_control_outputs.xlsx',synthetic_control_139,139);</v>
      </c>
      <c r="HM48">
        <v>18</v>
      </c>
      <c r="HN48" t="str">
        <f>"p_value_vec_"&amp;HM48&amp;" = zeros(1,S);"</f>
        <v>p_value_vec_18 = zeros(1,S);</v>
      </c>
      <c r="HT48">
        <v>26</v>
      </c>
      <c r="HU48" t="s">
        <v>37</v>
      </c>
      <c r="IA48">
        <v>38</v>
      </c>
      <c r="IB48" t="str">
        <f>"xlswrite('G:\Mi unidad\1. PROYECTOS TELLO 2022\SCM SPILL OVERS\outputs\pobreza\bajo_niv_educ\1%\simulacion_3\output_tests.xlsx',ub_vec_"&amp;IA48&amp;"','ub_vec_"&amp;IA48&amp;"');"</f>
        <v>xlswrite('G:\Mi unidad\1. PROYECTOS TELLO 2022\SCM SPILL OVERS\outputs\pobreza\bajo_niv_educ\1%\simulacion_3\output_tests.xlsx',ub_vec_38','ub_vec_38');</v>
      </c>
      <c r="IO48">
        <v>38</v>
      </c>
      <c r="IP48" t="str">
        <f>"xlswrite('G:\Mi unidad\1. PROYECTOS TELLO 2022\SCM SPILL OVERS\outputs\pobreza\bajo_ingreso\1%\simulacion_3\output_tests.xlsx',ub_vec_"&amp;IO48&amp;"','ub_vec_"&amp;IO48&amp;"');"</f>
        <v>xlswrite('G:\Mi unidad\1. PROYECTOS TELLO 2022\SCM SPILL OVERS\outputs\pobreza\bajo_ingreso\1%\simulacion_3\output_tests.xlsx',ub_vec_38','ub_vec_38');</v>
      </c>
      <c r="JA48">
        <v>38</v>
      </c>
      <c r="JB48" t="str">
        <f>"xlswrite('G:\Mi unidad\1. PROYECTOS TELLO 2022\SCM SPILL OVERS\outputs\pobreza\densidad\1%\simulacion_3\output_tests.xlsx',ub_vec_"&amp;JA48&amp;"','ub_vec_"&amp;JA48&amp;"');"</f>
        <v>xlswrite('G:\Mi unidad\1. PROYECTOS TELLO 2022\SCM SPILL OVERS\outputs\pobreza\densidad\1%\simulacion_3\output_tests.xlsx',ub_vec_38','ub_vec_38');</v>
      </c>
      <c r="JM48">
        <v>38</v>
      </c>
      <c r="JN48" t="str">
        <f>"xlswrite('G:\Mi unidad\1. PROYECTOS TELLO 2022\SCM SPILL OVERS\outputs\pobreza\densidad_g\1%\simulacion_3\output_tests.xlsx',ub_vec_"&amp;JM48&amp;"','ub_vec_"&amp;JM48&amp;"');"</f>
        <v>xlswrite('G:\Mi unidad\1. PROYECTOS TELLO 2022\SCM SPILL OVERS\outputs\pobreza\densidad_g\1%\simulacion_3\output_tests.xlsx',ub_vec_38','ub_vec_38');</v>
      </c>
      <c r="JY48">
        <v>38</v>
      </c>
      <c r="JZ48" t="str">
        <f>"xlswrite('G:\Mi unidad\1. PROYECTOS TELLO 2022\SCM SPILL OVERS\outputs\pobreza\distancia_centro_salud\1%\simulacion_3\output_tests.xlsx',ub_vec_"&amp;JY48&amp;"','ub_vec_"&amp;JY48&amp;"');"</f>
        <v>xlswrite('G:\Mi unidad\1. PROYECTOS TELLO 2022\SCM SPILL OVERS\outputs\pobreza\distancia_centro_salud\1%\simulacion_3\output_tests.xlsx',ub_vec_38','ub_vec_38');</v>
      </c>
      <c r="KL48">
        <v>38</v>
      </c>
      <c r="KM48" t="str">
        <f>"xlswrite('G:\Mi unidad\1. PROYECTOS TELLO 2022\SCM SPILL OVERS\outputs\pobreza\informalidad\1%\simulacion_3\output_tests.xlsx',ub_vec_"&amp;KL48&amp;"','ub_vec_"&amp;KL48&amp;"');"</f>
        <v>xlswrite('G:\Mi unidad\1. PROYECTOS TELLO 2022\SCM SPILL OVERS\outputs\pobreza\informalidad\1%\simulacion_3\output_tests.xlsx',ub_vec_38','ub_vec_38');</v>
      </c>
      <c r="KY48">
        <v>38</v>
      </c>
      <c r="KZ48" t="str">
        <f>"xlswrite('G:\Mi unidad\1. PROYECTOS TELLO 2022\SCM SPILL OVERS\outputs\pobreza\alimentos\1%\simulacion_3\output_tests.xlsx',ub_vec_"&amp;KY48&amp;"','ub_vec_"&amp;KY48&amp;"');"</f>
        <v>xlswrite('G:\Mi unidad\1. PROYECTOS TELLO 2022\SCM SPILL OVERS\outputs\pobreza\alimentos\1%\simulacion_3\output_tests.xlsx',ub_vec_38','ub_vec_38');</v>
      </c>
      <c r="LF48">
        <v>38</v>
      </c>
      <c r="LG48" t="str">
        <f>"xlswrite('G:\Mi unidad\1. PROYECTOS TELLO 2022\SCM SPILL OVERS\outputs\pobreza\jefe_hogar\1%\simulacion_3\output_tests.xlsx',ub_vec_"&amp;LF48&amp;"','ub_vec_"&amp;LF48&amp;"');"</f>
        <v>xlswrite('G:\Mi unidad\1. PROYECTOS TELLO 2022\SCM SPILL OVERS\outputs\pobreza\jefe_hogar\1%\simulacion_3\output_tests.xlsx',ub_vec_38','ub_vec_38');</v>
      </c>
      <c r="LM48">
        <v>38</v>
      </c>
      <c r="LN48" t="str">
        <f>"xlswrite('G:\Mi unidad\1. PROYECTOS TELLO 2022\SCM SPILL OVERS\outputs\pobreza\mujeres\1%\simulacion_3\output_tests.xlsx',ub_vec_"&amp;LM48&amp;"','ub_vec_"&amp;LM48&amp;"');"</f>
        <v>xlswrite('G:\Mi unidad\1. PROYECTOS TELLO 2022\SCM SPILL OVERS\outputs\pobreza\mujeres\1%\simulacion_3\output_tests.xlsx',ub_vec_38','ub_vec_38');</v>
      </c>
      <c r="LY48">
        <v>38</v>
      </c>
      <c r="LZ48" t="str">
        <f>"xlswrite('G:\Mi unidad\1. PROYECTOS TELLO 2022\SCM SPILL OVERS\outputs\pobreza\criminalidad\1%\simulacion_3\output_tests.xlsx',ub_vec_"&amp;LY48&amp;"','ub_vec_"&amp;LY48&amp;"');"</f>
        <v>xlswrite('G:\Mi unidad\1. PROYECTOS TELLO 2022\SCM SPILL OVERS\outputs\pobreza\criminalidad\1%\simulacion_3\output_tests.xlsx',ub_vec_38','ub_vec_38');</v>
      </c>
    </row>
    <row r="49" spans="1:338" x14ac:dyDescent="0.3">
      <c r="A49">
        <v>140</v>
      </c>
      <c r="B49" s="1" t="str">
        <f t="shared" si="11"/>
        <v>[data_140,provincias_140,~] = xlsread('BD_pobre_est_1_provincia_140.xlsx');</v>
      </c>
      <c r="E49" s="1" t="str">
        <f t="shared" si="12"/>
        <v>provincia_140 = unique(provincias_140(2:end,1));</v>
      </c>
      <c r="O49" s="1" t="str">
        <f t="shared" si="13"/>
        <v>pobreza_140 = reshape(data_140(:,2),T+S,N);</v>
      </c>
      <c r="T49" s="1" t="str">
        <f t="shared" si="14"/>
        <v xml:space="preserve">pobreza_140 = pobreza_140'; </v>
      </c>
      <c r="X49" s="1" t="str">
        <f t="shared" si="15"/>
        <v>tratado_140 = pobreza_140(1,:);</v>
      </c>
      <c r="AC49" s="1" t="str">
        <f t="shared" si="26"/>
        <v>pobreza_140(1,:) = [];</v>
      </c>
      <c r="AI49" s="1" t="str">
        <f t="shared" si="0"/>
        <v>pobreza_140 = [tratado_140;pobreza_140];</v>
      </c>
      <c r="AN49" s="1" t="str">
        <f t="shared" si="22"/>
        <v>Y_140 = pobreza_140; % outcome matrix</v>
      </c>
      <c r="AS49" s="1" t="str">
        <f t="shared" si="23"/>
        <v>Y_pre_140 = Y_140(:,1:T);</v>
      </c>
      <c r="AW49" s="1" t="str">
        <f t="shared" si="24"/>
        <v>Y_post_140 = Y_140(:,T+1:end);</v>
      </c>
      <c r="BA49" s="1" t="str">
        <f t="shared" si="25"/>
        <v>[a_hat_140,B_hat_140] = scm_batch(Y_pre_140);</v>
      </c>
      <c r="BF49" s="1" t="str">
        <f t="shared" si="16"/>
        <v>synthetic_control_140 = a_hat_140(1)+B_hat_140(1,:)*Y_140;</v>
      </c>
      <c r="BL49">
        <v>38</v>
      </c>
      <c r="BM49" s="1" t="str">
        <f>"A_"&amp;BL47&amp;"(:,ind_"&amp;BL47&amp;" == 0) = [];"</f>
        <v>A_38(:,ind_38 == 0) = [];</v>
      </c>
      <c r="BR49">
        <v>38</v>
      </c>
      <c r="BS49" s="1" t="str">
        <f>"ind_"&amp;BR47&amp;" = xlsread('spillover_bajo_niv_educ_"&amp;BR47&amp;".xlsx')"</f>
        <v>ind_38 = xlsread('spillover_bajo_niv_educ_38.xlsx')</v>
      </c>
      <c r="BX49">
        <v>38</v>
      </c>
      <c r="BY49" s="1" t="str">
        <f>"ind_"&amp;BX47&amp;" = xlsread('spillover_bajoingreso_"&amp;BX47&amp;".xlsx')"</f>
        <v>ind_38 = xlsread('spillover_bajoingreso_38.xlsx')</v>
      </c>
      <c r="CD49">
        <v>38</v>
      </c>
      <c r="CE49" s="1" t="str">
        <f>"ind_"&amp;CD47&amp;" = xlsread('spillover_densidad_"&amp;CD47&amp;".xlsx')"</f>
        <v>ind_38 = xlsread('spillover_densidad_38.xlsx')</v>
      </c>
      <c r="CJ49">
        <v>38</v>
      </c>
      <c r="CK49" s="1" t="str">
        <f>"ind_"&amp;CJ47&amp;" = xlsread('spillover_tiempo_cs_"&amp;CJ47&amp;".xlsx')"</f>
        <v>ind_38 = xlsread('spillover_tiempo_cs_38.xlsx')</v>
      </c>
      <c r="CQ49">
        <v>38</v>
      </c>
      <c r="CR49" t="s">
        <v>179</v>
      </c>
      <c r="CV49">
        <v>38</v>
      </c>
      <c r="CW49" t="s">
        <v>184</v>
      </c>
      <c r="DA49">
        <v>38</v>
      </c>
      <c r="DB49" t="s">
        <v>185</v>
      </c>
      <c r="DF49">
        <v>38</v>
      </c>
      <c r="DG49" t="s">
        <v>186</v>
      </c>
      <c r="DK49" s="1" t="str">
        <f t="shared" si="17"/>
        <v>M_hat_140 = (eye(N)-B_hat_140)'*(eye(N)-B_hat_140);</v>
      </c>
      <c r="DQ49" s="1" t="str">
        <f t="shared" si="18"/>
        <v>synthetic_control_sp_140 = a_hat_140(1)+B_hat_140(1,:)*Y_140;</v>
      </c>
      <c r="DW49" s="1" t="s">
        <v>86</v>
      </c>
      <c r="EA49">
        <v>18</v>
      </c>
      <c r="EB49" s="3" t="s">
        <v>18</v>
      </c>
      <c r="EL49" s="1" t="str">
        <f t="shared" si="19"/>
        <v>synthetic_control_140=synthetic_control_140'</v>
      </c>
      <c r="EQ49" s="1" t="str">
        <f t="shared" si="20"/>
        <v>synthetic_control_sp_140=synthetic_control_sp_140'</v>
      </c>
      <c r="EV49" s="1" t="str">
        <f t="shared" si="21"/>
        <v>tratado_140=tratado_140'</v>
      </c>
      <c r="EZ49" s="1" t="str">
        <f t="shared" si="27"/>
        <v>xlswrite('G:\Mi unidad\1. PROYECTOS TELLO 2022\SCM SPILL OVERS\outputs\pobreza\distancia_centro_salud\1%\simulacion_3\synthetic_control_outputs.xlsx',synthetic_control_140,140)</v>
      </c>
      <c r="FG49" s="1" t="str">
        <f t="shared" si="28"/>
        <v>xlswrite('G:\Mi unidad\1. PROYECTOS TELLO 2022\SCM SPILL OVERS\outputs\pobreza\informalidad\1%\simulacion_3\synthetic_control_outputs.xlsx',synthetic_control_140,140)</v>
      </c>
      <c r="FM49" s="1" t="str">
        <f t="shared" si="29"/>
        <v>xlswrite('G:\Mi unidad\1. PROYECTOS TELLO 2022\SCM SPILL OVERS\outputs\pobreza\densidad\1%\simulacion_3\synthetic_control_outputs.xlsx',synthetic_control_140,140)</v>
      </c>
      <c r="FT49" s="1" t="str">
        <f t="shared" si="30"/>
        <v>xlswrite('G:\Mi unidad\1. PROYECTOS TELLO 2022\SCM SPILL OVERS\outputs\pobreza\bajo_niv_educ\1%\simulacion_3\synthetic_control_outputs.xlsx',synthetic_control_140,140)</v>
      </c>
      <c r="FZ49" s="1" t="str">
        <f t="shared" si="31"/>
        <v>xlswrite('G:\Mi unidad\1. PROYECTOS TELLO 2022\SCM SPILL OVERS\outputs\pobreza\bajo_ingreso\1%\simulacion_3\synthetic_control_outputs.xlsx',synthetic_control_140,140)</v>
      </c>
      <c r="GF49" s="1" t="str">
        <f t="shared" si="32"/>
        <v>xlswrite('G:\Mi unidad\1. PROYECTOS TELLO 2022\SCM SPILL OVERS\outputs\pobreza\densidad_g\1%\simulacion_3\synthetic_control_outputs.xlsx',synthetic_control_140,140)</v>
      </c>
      <c r="GM49" s="1" t="str">
        <f t="shared" si="33"/>
        <v>xlswrite('G:\Mi unidad\1. PROYECTOS TELLO 2022\SCM SPILL OVERS\outputs\pobreza\alimentos\1%\simulacion_3\synthetic_control_outputs.xlsx',synthetic_control_140,140);</v>
      </c>
      <c r="GT49" s="1" t="str">
        <f t="shared" si="34"/>
        <v>xlswrite('G:\Mi unidad\1. PROYECTOS TELLO 2022\SCM SPILL OVERS\outputs\pobreza\jefe_hogar\1%\simulacion_3\synthetic_control_outputs.xlsx',synthetic_control_140,140);</v>
      </c>
      <c r="GZ49" s="1" t="str">
        <f t="shared" si="35"/>
        <v>xlswrite('G:\Mi unidad\1. PROYECTOS TELLO 2022\SCM SPILL OVERS\outputs\pobreza\mujeres\1%\simulacion_3\synthetic_control_outputs.xlsx',synthetic_control_140,140);</v>
      </c>
      <c r="HF49" s="1" t="str">
        <f t="shared" si="36"/>
        <v>xlswrite('G:\Mi unidad\1. PROYECTOS TELLO 2022\SCM SPILL OVERS\outputs\pobreza\criminalidad\1%\simulacion_3\synthetic_control_outputs.xlsx',synthetic_control_140,140);</v>
      </c>
      <c r="HM49">
        <v>18</v>
      </c>
      <c r="HN49" t="str">
        <f>"lb_vec_"&amp;HM49&amp;" = zeros(1,S);"</f>
        <v>lb_vec_18 = zeros(1,S);</v>
      </c>
      <c r="HT49">
        <v>26</v>
      </c>
      <c r="HU49" t="str">
        <f>"    spillover_test_"&amp;HT49&amp;"(s) = sp_andrews(Y_pre_"&amp;HT49&amp;",pobreza_"&amp;HT49&amp;"(:,T+s),A_"&amp;HT49&amp;",C,d,alpha_sig);"</f>
        <v xml:space="preserve">    spillover_test_26(s) = sp_andrews(Y_pre_26,pobreza_26(:,T+s),A_26,C,d,alpha_sig);</v>
      </c>
      <c r="IA49">
        <v>38</v>
      </c>
      <c r="IB49" t="str">
        <f>"xlswrite('G:\Mi unidad\1. PROYECTOS TELLO 2022\SCM SPILL OVERS\outputs\pobreza\bajo_niv_educ\1%\simulacion_3\output_tests.xlsx',p_value_vec_"&amp;IA49&amp;"','p_value_vec_"&amp;IA49&amp;"');"</f>
        <v>xlswrite('G:\Mi unidad\1. PROYECTOS TELLO 2022\SCM SPILL OVERS\outputs\pobreza\bajo_niv_educ\1%\simulacion_3\output_tests.xlsx',p_value_vec_38','p_value_vec_38');</v>
      </c>
      <c r="IO49">
        <v>38</v>
      </c>
      <c r="IP49" t="str">
        <f>"xlswrite('G:\Mi unidad\1. PROYECTOS TELLO 2022\SCM SPILL OVERS\outputs\pobreza\bajo_ingreso\1%\simulacion_3\output_tests.xlsx',p_value_vec_"&amp;IO49&amp;"','p_value_vec_"&amp;IO49&amp;"');"</f>
        <v>xlswrite('G:\Mi unidad\1. PROYECTOS TELLO 2022\SCM SPILL OVERS\outputs\pobreza\bajo_ingreso\1%\simulacion_3\output_tests.xlsx',p_value_vec_38','p_value_vec_38');</v>
      </c>
      <c r="JA49">
        <v>38</v>
      </c>
      <c r="JB49" t="str">
        <f>"xlswrite('G:\Mi unidad\1. PROYECTOS TELLO 2022\SCM SPILL OVERS\outputs\pobreza\densidad\1%\simulacion_3\output_tests.xlsx',p_value_vec_"&amp;JA49&amp;"','p_value_vec_"&amp;JA49&amp;"');"</f>
        <v>xlswrite('G:\Mi unidad\1. PROYECTOS TELLO 2022\SCM SPILL OVERS\outputs\pobreza\densidad\1%\simulacion_3\output_tests.xlsx',p_value_vec_38','p_value_vec_38');</v>
      </c>
      <c r="JM49">
        <v>38</v>
      </c>
      <c r="JN49" t="str">
        <f>"xlswrite('G:\Mi unidad\1. PROYECTOS TELLO 2022\SCM SPILL OVERS\outputs\pobreza\densidad_g\1%\simulacion_3\output_tests.xlsx',p_value_vec_"&amp;JM49&amp;"','p_value_vec_"&amp;JM49&amp;"');"</f>
        <v>xlswrite('G:\Mi unidad\1. PROYECTOS TELLO 2022\SCM SPILL OVERS\outputs\pobreza\densidad_g\1%\simulacion_3\output_tests.xlsx',p_value_vec_38','p_value_vec_38');</v>
      </c>
      <c r="JY49">
        <v>38</v>
      </c>
      <c r="JZ49" t="str">
        <f>"xlswrite('G:\Mi unidad\1. PROYECTOS TELLO 2022\SCM SPILL OVERS\outputs\pobreza\distancia_centro_salud\1%\simulacion_3\output_tests.xlsx',p_value_vec_"&amp;JY49&amp;"','p_value_vec_"&amp;JY49&amp;"');"</f>
        <v>xlswrite('G:\Mi unidad\1. PROYECTOS TELLO 2022\SCM SPILL OVERS\outputs\pobreza\distancia_centro_salud\1%\simulacion_3\output_tests.xlsx',p_value_vec_38','p_value_vec_38');</v>
      </c>
      <c r="KL49">
        <v>38</v>
      </c>
      <c r="KM49" t="str">
        <f>"xlswrite('G:\Mi unidad\1. PROYECTOS TELLO 2022\SCM SPILL OVERS\outputs\pobreza\informalidad\1%\simulacion_3\output_tests.xlsx',p_value_vec_"&amp;KL49&amp;"','p_value_vec_"&amp;KL49&amp;"');"</f>
        <v>xlswrite('G:\Mi unidad\1. PROYECTOS TELLO 2022\SCM SPILL OVERS\outputs\pobreza\informalidad\1%\simulacion_3\output_tests.xlsx',p_value_vec_38','p_value_vec_38');</v>
      </c>
      <c r="KY49">
        <v>38</v>
      </c>
      <c r="KZ49" t="str">
        <f>"xlswrite('G:\Mi unidad\1. PROYECTOS TELLO 2022\SCM SPILL OVERS\outputs\pobreza\alimentos\1%\simulacion_3\output_tests.xlsx',p_value_vec_"&amp;KY49&amp;"','p_value_vec_"&amp;KY49&amp;"');"</f>
        <v>xlswrite('G:\Mi unidad\1. PROYECTOS TELLO 2022\SCM SPILL OVERS\outputs\pobreza\alimentos\1%\simulacion_3\output_tests.xlsx',p_value_vec_38','p_value_vec_38');</v>
      </c>
      <c r="LF49">
        <v>38</v>
      </c>
      <c r="LG49" t="str">
        <f>"xlswrite('G:\Mi unidad\1. PROYECTOS TELLO 2022\SCM SPILL OVERS\outputs\pobreza\jefe_hogar\1%\simulacion_3\output_tests.xlsx',p_value_vec_"&amp;LF49&amp;"','p_value_vec_"&amp;LF49&amp;"');"</f>
        <v>xlswrite('G:\Mi unidad\1. PROYECTOS TELLO 2022\SCM SPILL OVERS\outputs\pobreza\jefe_hogar\1%\simulacion_3\output_tests.xlsx',p_value_vec_38','p_value_vec_38');</v>
      </c>
      <c r="LM49">
        <v>38</v>
      </c>
      <c r="LN49" t="str">
        <f>"xlswrite('G:\Mi unidad\1. PROYECTOS TELLO 2022\SCM SPILL OVERS\outputs\pobreza\mujeres\1%\simulacion_3\output_tests.xlsx',p_value_vec_"&amp;LM49&amp;"','p_value_vec_"&amp;LM49&amp;"');"</f>
        <v>xlswrite('G:\Mi unidad\1. PROYECTOS TELLO 2022\SCM SPILL OVERS\outputs\pobreza\mujeres\1%\simulacion_3\output_tests.xlsx',p_value_vec_38','p_value_vec_38');</v>
      </c>
      <c r="LY49">
        <v>38</v>
      </c>
      <c r="LZ49" t="str">
        <f>"xlswrite('G:\Mi unidad\1. PROYECTOS TELLO 2022\SCM SPILL OVERS\outputs\pobreza\criminalidad\1%\simulacion_3\output_tests.xlsx',p_value_vec_"&amp;LY49&amp;"','p_value_vec_"&amp;LY49&amp;"');"</f>
        <v>xlswrite('G:\Mi unidad\1. PROYECTOS TELLO 2022\SCM SPILL OVERS\outputs\pobreza\criminalidad\1%\simulacion_3\output_tests.xlsx',p_value_vec_38','p_value_vec_38');</v>
      </c>
    </row>
    <row r="50" spans="1:338" x14ac:dyDescent="0.3">
      <c r="A50">
        <v>141</v>
      </c>
      <c r="B50" s="1" t="str">
        <f t="shared" si="11"/>
        <v>[data_141,provincias_141,~] = xlsread('BD_pobre_est_1_provincia_141.xlsx');</v>
      </c>
      <c r="E50" s="1" t="str">
        <f t="shared" si="12"/>
        <v>provincia_141 = unique(provincias_141(2:end,1));</v>
      </c>
      <c r="O50" s="1" t="str">
        <f t="shared" si="13"/>
        <v>pobreza_141 = reshape(data_141(:,2),T+S,N);</v>
      </c>
      <c r="T50" s="1" t="str">
        <f t="shared" si="14"/>
        <v xml:space="preserve">pobreza_141 = pobreza_141'; </v>
      </c>
      <c r="X50" s="1" t="str">
        <f t="shared" si="15"/>
        <v>tratado_141 = pobreza_141(1,:);</v>
      </c>
      <c r="AC50" s="1" t="str">
        <f t="shared" si="26"/>
        <v>pobreza_141(1,:) = [];</v>
      </c>
      <c r="AI50" s="1" t="str">
        <f t="shared" si="0"/>
        <v>pobreza_141 = [tratado_141;pobreza_141];</v>
      </c>
      <c r="AN50" s="1" t="str">
        <f t="shared" si="22"/>
        <v>Y_141 = pobreza_141; % outcome matrix</v>
      </c>
      <c r="AS50" s="1" t="str">
        <f t="shared" si="23"/>
        <v>Y_pre_141 = Y_141(:,1:T);</v>
      </c>
      <c r="AW50" s="1" t="str">
        <f t="shared" si="24"/>
        <v>Y_post_141 = Y_141(:,T+1:end);</v>
      </c>
      <c r="BA50" s="1" t="str">
        <f t="shared" si="25"/>
        <v>[a_hat_141,B_hat_141] = scm_batch(Y_pre_141);</v>
      </c>
      <c r="BF50" s="1" t="str">
        <f t="shared" si="16"/>
        <v>synthetic_control_141 = a_hat_141(1)+B_hat_141(1,:)*Y_141;</v>
      </c>
      <c r="BL50">
        <v>38</v>
      </c>
      <c r="BR50">
        <v>38</v>
      </c>
      <c r="BS50" s="1" t="str">
        <f>"A_"&amp;BR47&amp;" = eye(N);"</f>
        <v>A_38 = eye(N);</v>
      </c>
      <c r="BX50">
        <v>38</v>
      </c>
      <c r="BY50" s="1" t="str">
        <f>"A_"&amp;BX47&amp;" = eye(N);"</f>
        <v>A_38 = eye(N);</v>
      </c>
      <c r="CD50">
        <v>38</v>
      </c>
      <c r="CE50" s="1" t="str">
        <f>"A_"&amp;CD47&amp;" = eye(N);"</f>
        <v>A_38 = eye(N);</v>
      </c>
      <c r="CJ50">
        <v>38</v>
      </c>
      <c r="CK50" s="1" t="str">
        <f>"A_"&amp;CJ47&amp;" = eye(N);"</f>
        <v>A_38 = eye(N);</v>
      </c>
      <c r="CQ50">
        <v>38</v>
      </c>
      <c r="CR50" t="s">
        <v>180</v>
      </c>
      <c r="CV50">
        <v>38</v>
      </c>
      <c r="CW50" t="s">
        <v>187</v>
      </c>
      <c r="DA50">
        <v>38</v>
      </c>
      <c r="DB50" t="s">
        <v>187</v>
      </c>
      <c r="DF50">
        <v>38</v>
      </c>
      <c r="DG50" t="s">
        <v>187</v>
      </c>
      <c r="DK50" s="1" t="str">
        <f t="shared" si="17"/>
        <v>M_hat_141 = (eye(N)-B_hat_141)'*(eye(N)-B_hat_141);</v>
      </c>
      <c r="DQ50" s="1" t="str">
        <f t="shared" si="18"/>
        <v>synthetic_control_sp_141 = a_hat_141(1)+B_hat_141(1,:)*Y_141;</v>
      </c>
      <c r="DW50" s="1" t="s">
        <v>87</v>
      </c>
      <c r="EA50">
        <v>23</v>
      </c>
      <c r="EB50" s="3" t="str">
        <f>"%PROVINCIA "&amp;EA50</f>
        <v>%PROVINCIA 23</v>
      </c>
      <c r="EL50" s="1" t="str">
        <f t="shared" si="19"/>
        <v>synthetic_control_141=synthetic_control_141'</v>
      </c>
      <c r="EQ50" s="1" t="str">
        <f t="shared" si="20"/>
        <v>synthetic_control_sp_141=synthetic_control_sp_141'</v>
      </c>
      <c r="EV50" s="1" t="str">
        <f t="shared" si="21"/>
        <v>tratado_141=tratado_141'</v>
      </c>
      <c r="EZ50" s="1" t="str">
        <f t="shared" si="27"/>
        <v>xlswrite('G:\Mi unidad\1. PROYECTOS TELLO 2022\SCM SPILL OVERS\outputs\pobreza\distancia_centro_salud\1%\simulacion_3\synthetic_control_outputs.xlsx',synthetic_control_141,141)</v>
      </c>
      <c r="FG50" s="1" t="str">
        <f t="shared" si="28"/>
        <v>xlswrite('G:\Mi unidad\1. PROYECTOS TELLO 2022\SCM SPILL OVERS\outputs\pobreza\informalidad\1%\simulacion_3\synthetic_control_outputs.xlsx',synthetic_control_141,141)</v>
      </c>
      <c r="FM50" s="1" t="str">
        <f t="shared" si="29"/>
        <v>xlswrite('G:\Mi unidad\1. PROYECTOS TELLO 2022\SCM SPILL OVERS\outputs\pobreza\densidad\1%\simulacion_3\synthetic_control_outputs.xlsx',synthetic_control_141,141)</v>
      </c>
      <c r="FT50" s="1" t="str">
        <f t="shared" si="30"/>
        <v>xlswrite('G:\Mi unidad\1. PROYECTOS TELLO 2022\SCM SPILL OVERS\outputs\pobreza\bajo_niv_educ\1%\simulacion_3\synthetic_control_outputs.xlsx',synthetic_control_141,141)</v>
      </c>
      <c r="FZ50" s="1" t="str">
        <f t="shared" si="31"/>
        <v>xlswrite('G:\Mi unidad\1. PROYECTOS TELLO 2022\SCM SPILL OVERS\outputs\pobreza\bajo_ingreso\1%\simulacion_3\synthetic_control_outputs.xlsx',synthetic_control_141,141)</v>
      </c>
      <c r="GF50" s="1" t="str">
        <f t="shared" si="32"/>
        <v>xlswrite('G:\Mi unidad\1. PROYECTOS TELLO 2022\SCM SPILL OVERS\outputs\pobreza\densidad_g\1%\simulacion_3\synthetic_control_outputs.xlsx',synthetic_control_141,141)</v>
      </c>
      <c r="GM50" s="1" t="str">
        <f t="shared" si="33"/>
        <v>xlswrite('G:\Mi unidad\1. PROYECTOS TELLO 2022\SCM SPILL OVERS\outputs\pobreza\alimentos\1%\simulacion_3\synthetic_control_outputs.xlsx',synthetic_control_141,141);</v>
      </c>
      <c r="GT50" s="1" t="str">
        <f t="shared" si="34"/>
        <v>xlswrite('G:\Mi unidad\1. PROYECTOS TELLO 2022\SCM SPILL OVERS\outputs\pobreza\jefe_hogar\1%\simulacion_3\synthetic_control_outputs.xlsx',synthetic_control_141,141);</v>
      </c>
      <c r="GZ50" s="1" t="str">
        <f t="shared" si="35"/>
        <v>xlswrite('G:\Mi unidad\1. PROYECTOS TELLO 2022\SCM SPILL OVERS\outputs\pobreza\mujeres\1%\simulacion_3\synthetic_control_outputs.xlsx',synthetic_control_141,141);</v>
      </c>
      <c r="HF50" s="1" t="str">
        <f t="shared" si="36"/>
        <v>xlswrite('G:\Mi unidad\1. PROYECTOS TELLO 2022\SCM SPILL OVERS\outputs\pobreza\criminalidad\1%\simulacion_3\synthetic_control_outputs.xlsx',synthetic_control_141,141);</v>
      </c>
      <c r="HM50">
        <v>18</v>
      </c>
      <c r="HN50" t="str">
        <f>"ub_vec_"&amp;HM50&amp;" = zeros(1,S);"</f>
        <v>ub_vec_18 = zeros(1,S);</v>
      </c>
      <c r="HT50">
        <v>26</v>
      </c>
      <c r="HU50" t="s">
        <v>18</v>
      </c>
      <c r="IA50">
        <v>38</v>
      </c>
      <c r="IB50" t="str">
        <f>"xlswrite('G:\Mi unidad\1. PROYECTOS TELLO 2022\SCM SPILL OVERS\outputs\pobreza\bajo_niv_educ\1%\simulacion_3\output_tests.xlsx',alpha1_hat_vec_"&amp;IA50&amp;"','alpha1_hat_vec_"&amp;IA50&amp;"');"</f>
        <v>xlswrite('G:\Mi unidad\1. PROYECTOS TELLO 2022\SCM SPILL OVERS\outputs\pobreza\bajo_niv_educ\1%\simulacion_3\output_tests.xlsx',alpha1_hat_vec_38','alpha1_hat_vec_38');</v>
      </c>
      <c r="IO50">
        <v>38</v>
      </c>
      <c r="IP50" t="str">
        <f>"xlswrite('G:\Mi unidad\1. PROYECTOS TELLO 2022\SCM SPILL OVERS\outputs\pobreza\bajo_ingreso\1%\simulacion_3\output_tests.xlsx',alpha1_hat_vec_"&amp;IO50&amp;"','alpha1_hat_vec_"&amp;IO50&amp;"');"</f>
        <v>xlswrite('G:\Mi unidad\1. PROYECTOS TELLO 2022\SCM SPILL OVERS\outputs\pobreza\bajo_ingreso\1%\simulacion_3\output_tests.xlsx',alpha1_hat_vec_38','alpha1_hat_vec_38');</v>
      </c>
      <c r="JA50">
        <v>38</v>
      </c>
      <c r="JB50" t="str">
        <f>"xlswrite('G:\Mi unidad\1. PROYECTOS TELLO 2022\SCM SPILL OVERS\outputs\pobreza\densidad\1%\simulacion_3\output_tests.xlsx',alpha1_hat_vec_"&amp;JA50&amp;"','alpha1_hat_vec_"&amp;JA50&amp;"');"</f>
        <v>xlswrite('G:\Mi unidad\1. PROYECTOS TELLO 2022\SCM SPILL OVERS\outputs\pobreza\densidad\1%\simulacion_3\output_tests.xlsx',alpha1_hat_vec_38','alpha1_hat_vec_38');</v>
      </c>
      <c r="JM50">
        <v>38</v>
      </c>
      <c r="JN50" t="str">
        <f>"xlswrite('G:\Mi unidad\1. PROYECTOS TELLO 2022\SCM SPILL OVERS\outputs\pobreza\densidad_g\1%\simulacion_3\output_tests.xlsx',alpha1_hat_vec_"&amp;JM50&amp;"','alpha1_hat_vec_"&amp;JM50&amp;"');"</f>
        <v>xlswrite('G:\Mi unidad\1. PROYECTOS TELLO 2022\SCM SPILL OVERS\outputs\pobreza\densidad_g\1%\simulacion_3\output_tests.xlsx',alpha1_hat_vec_38','alpha1_hat_vec_38');</v>
      </c>
      <c r="JY50">
        <v>38</v>
      </c>
      <c r="JZ50" t="str">
        <f>"xlswrite('G:\Mi unidad\1. PROYECTOS TELLO 2022\SCM SPILL OVERS\outputs\pobreza\distancia_centro_salud\1%\simulacion_3\output_tests.xlsx',alpha1_hat_vec_"&amp;JY50&amp;"','alpha1_hat_vec_"&amp;JY50&amp;"');"</f>
        <v>xlswrite('G:\Mi unidad\1. PROYECTOS TELLO 2022\SCM SPILL OVERS\outputs\pobreza\distancia_centro_salud\1%\simulacion_3\output_tests.xlsx',alpha1_hat_vec_38','alpha1_hat_vec_38');</v>
      </c>
      <c r="KL50">
        <v>38</v>
      </c>
      <c r="KM50" t="str">
        <f>"xlswrite('G:\Mi unidad\1. PROYECTOS TELLO 2022\SCM SPILL OVERS\outputs\pobreza\informalidad\1%\simulacion_3\output_tests.xlsx',alpha1_hat_vec_"&amp;KL50&amp;"','alpha1_hat_vec_"&amp;KL50&amp;"');"</f>
        <v>xlswrite('G:\Mi unidad\1. PROYECTOS TELLO 2022\SCM SPILL OVERS\outputs\pobreza\informalidad\1%\simulacion_3\output_tests.xlsx',alpha1_hat_vec_38','alpha1_hat_vec_38');</v>
      </c>
      <c r="KY50">
        <v>38</v>
      </c>
      <c r="KZ50" t="str">
        <f>"xlswrite('G:\Mi unidad\1. PROYECTOS TELLO 2022\SCM SPILL OVERS\outputs\pobreza\alimentos\1%\simulacion_3\output_tests.xlsx',alpha1_hat_vec_"&amp;KY50&amp;"','alpha1_hat_vec_"&amp;KY50&amp;"');"</f>
        <v>xlswrite('G:\Mi unidad\1. PROYECTOS TELLO 2022\SCM SPILL OVERS\outputs\pobreza\alimentos\1%\simulacion_3\output_tests.xlsx',alpha1_hat_vec_38','alpha1_hat_vec_38');</v>
      </c>
      <c r="LF50">
        <v>38</v>
      </c>
      <c r="LG50" t="str">
        <f>"xlswrite('G:\Mi unidad\1. PROYECTOS TELLO 2022\SCM SPILL OVERS\outputs\pobreza\jefe_hogar\1%\simulacion_3\output_tests.xlsx',alpha1_hat_vec_"&amp;LF50&amp;"','alpha1_hat_vec_"&amp;LF50&amp;"');"</f>
        <v>xlswrite('G:\Mi unidad\1. PROYECTOS TELLO 2022\SCM SPILL OVERS\outputs\pobreza\jefe_hogar\1%\simulacion_3\output_tests.xlsx',alpha1_hat_vec_38','alpha1_hat_vec_38');</v>
      </c>
      <c r="LM50">
        <v>38</v>
      </c>
      <c r="LN50" t="str">
        <f>"xlswrite('G:\Mi unidad\1. PROYECTOS TELLO 2022\SCM SPILL OVERS\outputs\pobreza\mujeres\1%\simulacion_3\output_tests.xlsx',alpha1_hat_vec_"&amp;LM50&amp;"','alpha1_hat_vec_"&amp;LM50&amp;"');"</f>
        <v>xlswrite('G:\Mi unidad\1. PROYECTOS TELLO 2022\SCM SPILL OVERS\outputs\pobreza\mujeres\1%\simulacion_3\output_tests.xlsx',alpha1_hat_vec_38','alpha1_hat_vec_38');</v>
      </c>
      <c r="LY50">
        <v>38</v>
      </c>
      <c r="LZ50" t="str">
        <f>"xlswrite('G:\Mi unidad\1. PROYECTOS TELLO 2022\SCM SPILL OVERS\outputs\pobreza\criminalidad\1%\simulacion_3\output_tests.xlsx',alpha1_hat_vec_"&amp;LY50&amp;"','alpha1_hat_vec_"&amp;LY50&amp;"');"</f>
        <v>xlswrite('G:\Mi unidad\1. PROYECTOS TELLO 2022\SCM SPILL OVERS\outputs\pobreza\criminalidad\1%\simulacion_3\output_tests.xlsx',alpha1_hat_vec_38','alpha1_hat_vec_38');</v>
      </c>
    </row>
    <row r="51" spans="1:338" x14ac:dyDescent="0.3">
      <c r="A51">
        <v>144</v>
      </c>
      <c r="B51" s="1" t="str">
        <f t="shared" si="11"/>
        <v>[data_144,provincias_144,~] = xlsread('BD_pobre_est_1_provincia_144.xlsx');</v>
      </c>
      <c r="E51" s="1" t="str">
        <f t="shared" si="12"/>
        <v>provincia_144 = unique(provincias_144(2:end,1));</v>
      </c>
      <c r="O51" s="1" t="str">
        <f t="shared" si="13"/>
        <v>pobreza_144 = reshape(data_144(:,2),T+S,N);</v>
      </c>
      <c r="T51" s="1" t="str">
        <f t="shared" si="14"/>
        <v xml:space="preserve">pobreza_144 = pobreza_144'; </v>
      </c>
      <c r="X51" s="1" t="str">
        <f t="shared" si="15"/>
        <v>tratado_144 = pobreza_144(1,:);</v>
      </c>
      <c r="AC51" s="1" t="str">
        <f t="shared" si="26"/>
        <v>pobreza_144(1,:) = [];</v>
      </c>
      <c r="AI51" s="1" t="str">
        <f t="shared" si="0"/>
        <v>pobreza_144 = [tratado_144;pobreza_144];</v>
      </c>
      <c r="AN51" s="1" t="str">
        <f t="shared" si="22"/>
        <v>Y_144 = pobreza_144; % outcome matrix</v>
      </c>
      <c r="AS51" s="1" t="str">
        <f t="shared" si="23"/>
        <v>Y_pre_144 = Y_144(:,1:T);</v>
      </c>
      <c r="AW51" s="1" t="str">
        <f t="shared" si="24"/>
        <v>Y_post_144 = Y_144(:,T+1:end);</v>
      </c>
      <c r="BA51" s="1" t="str">
        <f t="shared" si="25"/>
        <v>[a_hat_144,B_hat_144] = scm_batch(Y_pre_144);</v>
      </c>
      <c r="BF51" s="1" t="str">
        <f t="shared" si="16"/>
        <v>synthetic_control_144 = a_hat_144(1)+B_hat_144(1,:)*Y_144;</v>
      </c>
      <c r="BL51">
        <v>38</v>
      </c>
      <c r="BR51">
        <v>38</v>
      </c>
      <c r="BS51" s="1" t="str">
        <f>"A_"&amp;BR47&amp;"(:,ind_"&amp;BR47&amp;" == 0) = [];"</f>
        <v>A_38(:,ind_38 == 0) = [];</v>
      </c>
      <c r="BX51">
        <v>38</v>
      </c>
      <c r="BY51" s="1" t="str">
        <f>"A_"&amp;BX47&amp;"(:,ind_"&amp;BX47&amp;" == 0) = [];"</f>
        <v>A_38(:,ind_38 == 0) = [];</v>
      </c>
      <c r="CD51">
        <v>38</v>
      </c>
      <c r="CE51" s="1" t="str">
        <f>"A_"&amp;CD47&amp;"(:,ind_"&amp;CD47&amp;" == 0) = [];"</f>
        <v>A_38(:,ind_38 == 0) = [];</v>
      </c>
      <c r="CJ51">
        <v>38</v>
      </c>
      <c r="CK51" s="1" t="str">
        <f>"A_"&amp;CJ47&amp;"(:,ind_"&amp;CJ47&amp;" == 0) = [];"</f>
        <v>A_38(:,ind_38 == 0) = [];</v>
      </c>
      <c r="CQ51">
        <v>38</v>
      </c>
      <c r="CR51" t="s">
        <v>182</v>
      </c>
      <c r="CV51">
        <v>38</v>
      </c>
      <c r="CW51" t="s">
        <v>188</v>
      </c>
      <c r="DA51">
        <v>38</v>
      </c>
      <c r="DB51" t="s">
        <v>188</v>
      </c>
      <c r="DF51">
        <v>38</v>
      </c>
      <c r="DG51" t="s">
        <v>188</v>
      </c>
      <c r="DK51" s="1" t="str">
        <f t="shared" si="17"/>
        <v>M_hat_144 = (eye(N)-B_hat_144)'*(eye(N)-B_hat_144);</v>
      </c>
      <c r="DQ51" s="1" t="str">
        <f t="shared" si="18"/>
        <v>synthetic_control_sp_144 = a_hat_144(1)+B_hat_144(1,:)*Y_144;</v>
      </c>
      <c r="DW51" s="1" t="s">
        <v>88</v>
      </c>
      <c r="EA51">
        <v>23</v>
      </c>
      <c r="EB51" s="3" t="s">
        <v>17</v>
      </c>
      <c r="EL51" s="1" t="str">
        <f t="shared" si="19"/>
        <v>synthetic_control_144=synthetic_control_144'</v>
      </c>
      <c r="EQ51" s="1" t="str">
        <f t="shared" si="20"/>
        <v>synthetic_control_sp_144=synthetic_control_sp_144'</v>
      </c>
      <c r="EV51" s="1" t="str">
        <f t="shared" si="21"/>
        <v>tratado_144=tratado_144'</v>
      </c>
      <c r="EZ51" s="1" t="str">
        <f t="shared" si="27"/>
        <v>xlswrite('G:\Mi unidad\1. PROYECTOS TELLO 2022\SCM SPILL OVERS\outputs\pobreza\distancia_centro_salud\1%\simulacion_3\synthetic_control_outputs.xlsx',synthetic_control_144,144)</v>
      </c>
      <c r="FG51" s="1" t="str">
        <f t="shared" si="28"/>
        <v>xlswrite('G:\Mi unidad\1. PROYECTOS TELLO 2022\SCM SPILL OVERS\outputs\pobreza\informalidad\1%\simulacion_3\synthetic_control_outputs.xlsx',synthetic_control_144,144)</v>
      </c>
      <c r="FM51" s="1" t="str">
        <f t="shared" si="29"/>
        <v>xlswrite('G:\Mi unidad\1. PROYECTOS TELLO 2022\SCM SPILL OVERS\outputs\pobreza\densidad\1%\simulacion_3\synthetic_control_outputs.xlsx',synthetic_control_144,144)</v>
      </c>
      <c r="FT51" s="1" t="str">
        <f t="shared" si="30"/>
        <v>xlswrite('G:\Mi unidad\1. PROYECTOS TELLO 2022\SCM SPILL OVERS\outputs\pobreza\bajo_niv_educ\1%\simulacion_3\synthetic_control_outputs.xlsx',synthetic_control_144,144)</v>
      </c>
      <c r="FZ51" s="1" t="str">
        <f t="shared" si="31"/>
        <v>xlswrite('G:\Mi unidad\1. PROYECTOS TELLO 2022\SCM SPILL OVERS\outputs\pobreza\bajo_ingreso\1%\simulacion_3\synthetic_control_outputs.xlsx',synthetic_control_144,144)</v>
      </c>
      <c r="GF51" s="1" t="str">
        <f t="shared" si="32"/>
        <v>xlswrite('G:\Mi unidad\1. PROYECTOS TELLO 2022\SCM SPILL OVERS\outputs\pobreza\densidad_g\1%\simulacion_3\synthetic_control_outputs.xlsx',synthetic_control_144,144)</v>
      </c>
      <c r="GM51" s="1" t="str">
        <f t="shared" si="33"/>
        <v>xlswrite('G:\Mi unidad\1. PROYECTOS TELLO 2022\SCM SPILL OVERS\outputs\pobreza\alimentos\1%\simulacion_3\synthetic_control_outputs.xlsx',synthetic_control_144,144);</v>
      </c>
      <c r="GT51" s="1" t="str">
        <f t="shared" si="34"/>
        <v>xlswrite('G:\Mi unidad\1. PROYECTOS TELLO 2022\SCM SPILL OVERS\outputs\pobreza\jefe_hogar\1%\simulacion_3\synthetic_control_outputs.xlsx',synthetic_control_144,144);</v>
      </c>
      <c r="GZ51" s="1" t="str">
        <f t="shared" si="35"/>
        <v>xlswrite('G:\Mi unidad\1. PROYECTOS TELLO 2022\SCM SPILL OVERS\outputs\pobreza\mujeres\1%\simulacion_3\synthetic_control_outputs.xlsx',synthetic_control_144,144);</v>
      </c>
      <c r="HF51" s="1" t="str">
        <f t="shared" si="36"/>
        <v>xlswrite('G:\Mi unidad\1. PROYECTOS TELLO 2022\SCM SPILL OVERS\outputs\pobreza\criminalidad\1%\simulacion_3\synthetic_control_outputs.xlsx',synthetic_control_144,144);</v>
      </c>
      <c r="HM51">
        <v>18</v>
      </c>
      <c r="HN51" t="s">
        <v>35</v>
      </c>
      <c r="HT51">
        <v>27</v>
      </c>
      <c r="HU51" t="str">
        <f>"spillover_test_"&amp;HT51&amp;" = zeros(1,S);"</f>
        <v>spillover_test_27 = zeros(1,S);</v>
      </c>
      <c r="IA51">
        <v>38</v>
      </c>
      <c r="IB51" t="str">
        <f>"xlswrite('G:\Mi unidad\1. PROYECTOS TELLO 2022\SCM SPILL OVERS\outputs\pobreza\bajo_niv_educ\1%\simulacion_3\output_tests.xlsx',spillover_test_"&amp;IA51&amp;"','sp_test_"&amp;IA51&amp;"');"</f>
        <v>xlswrite('G:\Mi unidad\1. PROYECTOS TELLO 2022\SCM SPILL OVERS\outputs\pobreza\bajo_niv_educ\1%\simulacion_3\output_tests.xlsx',spillover_test_38','sp_test_38');</v>
      </c>
      <c r="IO51">
        <v>38</v>
      </c>
      <c r="IP51" t="str">
        <f>"xlswrite('G:\Mi unidad\1. PROYECTOS TELLO 2022\SCM SPILL OVERS\outputs\pobreza\bajo_ingreso\1%\simulacion_3\output_tests.xlsx',spillover_test_"&amp;IO51&amp;"','sp_test_"&amp;IO51&amp;"');"</f>
        <v>xlswrite('G:\Mi unidad\1. PROYECTOS TELLO 2022\SCM SPILL OVERS\outputs\pobreza\bajo_ingreso\1%\simulacion_3\output_tests.xlsx',spillover_test_38','sp_test_38');</v>
      </c>
      <c r="JA51">
        <v>38</v>
      </c>
      <c r="JB51" t="str">
        <f>"xlswrite('G:\Mi unidad\1. PROYECTOS TELLO 2022\SCM SPILL OVERS\outputs\pobreza\densidad\1%\simulacion_3\output_tests.xlsx',spillover_test_"&amp;JA51&amp;"','sp_test_"&amp;JA51&amp;"');"</f>
        <v>xlswrite('G:\Mi unidad\1. PROYECTOS TELLO 2022\SCM SPILL OVERS\outputs\pobreza\densidad\1%\simulacion_3\output_tests.xlsx',spillover_test_38','sp_test_38');</v>
      </c>
      <c r="JM51">
        <v>38</v>
      </c>
      <c r="JN51" t="str">
        <f>"xlswrite('G:\Mi unidad\1. PROYECTOS TELLO 2022\SCM SPILL OVERS\outputs\pobreza\densidad_g\1%\simulacion_3\output_tests.xlsx',spillover_test_"&amp;JM51&amp;"','sp_test_"&amp;JM51&amp;"');"</f>
        <v>xlswrite('G:\Mi unidad\1. PROYECTOS TELLO 2022\SCM SPILL OVERS\outputs\pobreza\densidad_g\1%\simulacion_3\output_tests.xlsx',spillover_test_38','sp_test_38');</v>
      </c>
      <c r="JY51">
        <v>38</v>
      </c>
      <c r="JZ51" t="str">
        <f>"xlswrite('G:\Mi unidad\1. PROYECTOS TELLO 2022\SCM SPILL OVERS\outputs\pobreza\distancia_centro_salud\1%\simulacion_3\output_tests.xlsx',spillover_test_"&amp;JY51&amp;"','sp_test_"&amp;JY51&amp;"');"</f>
        <v>xlswrite('G:\Mi unidad\1. PROYECTOS TELLO 2022\SCM SPILL OVERS\outputs\pobreza\distancia_centro_salud\1%\simulacion_3\output_tests.xlsx',spillover_test_38','sp_test_38');</v>
      </c>
      <c r="KL51">
        <v>38</v>
      </c>
      <c r="KM51" t="str">
        <f>"xlswrite('G:\Mi unidad\1. PROYECTOS TELLO 2022\SCM SPILL OVERS\outputs\pobreza\informalidad\1%\simulacion_3\output_tests.xlsx',spillover_test_"&amp;KL51&amp;"','sp_test_"&amp;KL51&amp;"');"</f>
        <v>xlswrite('G:\Mi unidad\1. PROYECTOS TELLO 2022\SCM SPILL OVERS\outputs\pobreza\informalidad\1%\simulacion_3\output_tests.xlsx',spillover_test_38','sp_test_38');</v>
      </c>
      <c r="KY51">
        <v>38</v>
      </c>
      <c r="KZ51" t="str">
        <f>"xlswrite('G:\Mi unidad\1. PROYECTOS TELLO 2022\SCM SPILL OVERS\outputs\pobreza\alimentos\1%\simulacion_3\output_tests.xlsx',spillover_test_"&amp;KY51&amp;"','sp_test_"&amp;KY51&amp;"');"</f>
        <v>xlswrite('G:\Mi unidad\1. PROYECTOS TELLO 2022\SCM SPILL OVERS\outputs\pobreza\alimentos\1%\simulacion_3\output_tests.xlsx',spillover_test_38','sp_test_38');</v>
      </c>
      <c r="LF51">
        <v>38</v>
      </c>
      <c r="LG51" t="str">
        <f>"xlswrite('G:\Mi unidad\1. PROYECTOS TELLO 2022\SCM SPILL OVERS\outputs\pobreza\jefe_hogar\1%\simulacion_3\output_tests.xlsx',spillover_test_"&amp;LF51&amp;"','sp_test_"&amp;LF51&amp;"');"</f>
        <v>xlswrite('G:\Mi unidad\1. PROYECTOS TELLO 2022\SCM SPILL OVERS\outputs\pobreza\jefe_hogar\1%\simulacion_3\output_tests.xlsx',spillover_test_38','sp_test_38');</v>
      </c>
      <c r="LM51">
        <v>38</v>
      </c>
      <c r="LN51" t="str">
        <f>"xlswrite('G:\Mi unidad\1. PROYECTOS TELLO 2022\SCM SPILL OVERS\outputs\pobreza\mujeres\1%\simulacion_3\output_tests.xlsx',spillover_test_"&amp;LM51&amp;"','sp_test_"&amp;LM51&amp;"');"</f>
        <v>xlswrite('G:\Mi unidad\1. PROYECTOS TELLO 2022\SCM SPILL OVERS\outputs\pobreza\mujeres\1%\simulacion_3\output_tests.xlsx',spillover_test_38','sp_test_38');</v>
      </c>
      <c r="LY51">
        <v>38</v>
      </c>
      <c r="LZ51" t="str">
        <f>"xlswrite('G:\Mi unidad\1. PROYECTOS TELLO 2022\SCM SPILL OVERS\outputs\pobreza\criminalidad\1%\simulacion_3\output_tests.xlsx',spillover_test_"&amp;LY51&amp;"','sp_test_"&amp;LY51&amp;"');"</f>
        <v>xlswrite('G:\Mi unidad\1. PROYECTOS TELLO 2022\SCM SPILL OVERS\outputs\pobreza\criminalidad\1%\simulacion_3\output_tests.xlsx',spillover_test_38','sp_test_38');</v>
      </c>
    </row>
    <row r="52" spans="1:338" x14ac:dyDescent="0.3">
      <c r="A52">
        <v>149</v>
      </c>
      <c r="B52" s="1" t="str">
        <f t="shared" si="11"/>
        <v>[data_149,provincias_149,~] = xlsread('BD_pobre_est_1_provincia_149.xlsx');</v>
      </c>
      <c r="E52" s="1" t="str">
        <f t="shared" si="12"/>
        <v>provincia_149 = unique(provincias_149(2:end,1));</v>
      </c>
      <c r="O52" s="1" t="str">
        <f t="shared" si="13"/>
        <v>pobreza_149 = reshape(data_149(:,2),T+S,N);</v>
      </c>
      <c r="T52" s="1" t="str">
        <f t="shared" si="14"/>
        <v xml:space="preserve">pobreza_149 = pobreza_149'; </v>
      </c>
      <c r="X52" s="1" t="str">
        <f t="shared" si="15"/>
        <v>tratado_149 = pobreza_149(1,:);</v>
      </c>
      <c r="AC52" s="1" t="str">
        <f t="shared" si="26"/>
        <v>pobreza_149(1,:) = [];</v>
      </c>
      <c r="AI52" s="1" t="str">
        <f t="shared" si="0"/>
        <v>pobreza_149 = [tratado_149;pobreza_149];</v>
      </c>
      <c r="AN52" s="1" t="str">
        <f t="shared" si="22"/>
        <v>Y_149 = pobreza_149; % outcome matrix</v>
      </c>
      <c r="AS52" s="1" t="str">
        <f t="shared" si="23"/>
        <v>Y_pre_149 = Y_149(:,1:T);</v>
      </c>
      <c r="AW52" s="1" t="str">
        <f t="shared" si="24"/>
        <v>Y_post_149 = Y_149(:,T+1:end);</v>
      </c>
      <c r="BA52" s="1" t="str">
        <f t="shared" si="25"/>
        <v>[a_hat_149,B_hat_149] = scm_batch(Y_pre_149);</v>
      </c>
      <c r="BF52" s="1" t="str">
        <f t="shared" si="16"/>
        <v>synthetic_control_149 = a_hat_149(1)+B_hat_149(1,:)*Y_149;</v>
      </c>
      <c r="BL52">
        <v>39</v>
      </c>
      <c r="BM52" s="1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189</v>
      </c>
      <c r="CV52">
        <v>39</v>
      </c>
      <c r="CW52" t="s">
        <v>190</v>
      </c>
      <c r="DA52">
        <v>39</v>
      </c>
      <c r="DB52" t="s">
        <v>190</v>
      </c>
      <c r="DF52">
        <v>39</v>
      </c>
      <c r="DG52" t="s">
        <v>190</v>
      </c>
      <c r="DK52" s="1" t="str">
        <f t="shared" si="17"/>
        <v>M_hat_149 = (eye(N)-B_hat_149)'*(eye(N)-B_hat_149);</v>
      </c>
      <c r="DQ52" s="1" t="str">
        <f t="shared" si="18"/>
        <v>synthetic_control_sp_149 = a_hat_149(1)+B_hat_149(1,:)*Y_149;</v>
      </c>
      <c r="DW52" s="1" t="s">
        <v>89</v>
      </c>
      <c r="EA52">
        <v>23</v>
      </c>
      <c r="EB52" s="1" t="str">
        <f>"Y_Ts_"&amp;EA52&amp;" = Y_"&amp;EA52&amp;"(:,T+s);"</f>
        <v>Y_Ts_23 = Y_23(:,T+s);</v>
      </c>
      <c r="EL52" s="1" t="str">
        <f t="shared" si="19"/>
        <v>synthetic_control_149=synthetic_control_149'</v>
      </c>
      <c r="EQ52" s="1" t="str">
        <f t="shared" si="20"/>
        <v>synthetic_control_sp_149=synthetic_control_sp_149'</v>
      </c>
      <c r="EV52" s="1" t="str">
        <f t="shared" si="21"/>
        <v>tratado_149=tratado_149'</v>
      </c>
      <c r="EZ52" s="1" t="str">
        <f t="shared" si="27"/>
        <v>xlswrite('G:\Mi unidad\1. PROYECTOS TELLO 2022\SCM SPILL OVERS\outputs\pobreza\distancia_centro_salud\1%\simulacion_3\synthetic_control_outputs.xlsx',synthetic_control_149,149)</v>
      </c>
      <c r="FG52" s="1" t="str">
        <f t="shared" si="28"/>
        <v>xlswrite('G:\Mi unidad\1. PROYECTOS TELLO 2022\SCM SPILL OVERS\outputs\pobreza\informalidad\1%\simulacion_3\synthetic_control_outputs.xlsx',synthetic_control_149,149)</v>
      </c>
      <c r="FM52" s="1" t="str">
        <f t="shared" si="29"/>
        <v>xlswrite('G:\Mi unidad\1. PROYECTOS TELLO 2022\SCM SPILL OVERS\outputs\pobreza\densidad\1%\simulacion_3\synthetic_control_outputs.xlsx',synthetic_control_149,149)</v>
      </c>
      <c r="FT52" s="1" t="str">
        <f t="shared" si="30"/>
        <v>xlswrite('G:\Mi unidad\1. PROYECTOS TELLO 2022\SCM SPILL OVERS\outputs\pobreza\bajo_niv_educ\1%\simulacion_3\synthetic_control_outputs.xlsx',synthetic_control_149,149)</v>
      </c>
      <c r="FZ52" s="1" t="str">
        <f t="shared" si="31"/>
        <v>xlswrite('G:\Mi unidad\1. PROYECTOS TELLO 2022\SCM SPILL OVERS\outputs\pobreza\bajo_ingreso\1%\simulacion_3\synthetic_control_outputs.xlsx',synthetic_control_149,149)</v>
      </c>
      <c r="GF52" s="1" t="str">
        <f t="shared" si="32"/>
        <v>xlswrite('G:\Mi unidad\1. PROYECTOS TELLO 2022\SCM SPILL OVERS\outputs\pobreza\densidad_g\1%\simulacion_3\synthetic_control_outputs.xlsx',synthetic_control_149,149)</v>
      </c>
      <c r="GM52" s="1" t="str">
        <f t="shared" si="33"/>
        <v>xlswrite('G:\Mi unidad\1. PROYECTOS TELLO 2022\SCM SPILL OVERS\outputs\pobreza\alimentos\1%\simulacion_3\synthetic_control_outputs.xlsx',synthetic_control_149,149);</v>
      </c>
      <c r="GT52" s="1" t="str">
        <f t="shared" si="34"/>
        <v>xlswrite('G:\Mi unidad\1. PROYECTOS TELLO 2022\SCM SPILL OVERS\outputs\pobreza\jefe_hogar\1%\simulacion_3\synthetic_control_outputs.xlsx',synthetic_control_149,149);</v>
      </c>
      <c r="GZ52" s="1" t="str">
        <f t="shared" si="35"/>
        <v>xlswrite('G:\Mi unidad\1. PROYECTOS TELLO 2022\SCM SPILL OVERS\outputs\pobreza\mujeres\1%\simulacion_3\synthetic_control_outputs.xlsx',synthetic_control_149,149);</v>
      </c>
      <c r="HF52" s="1" t="str">
        <f t="shared" si="36"/>
        <v>xlswrite('G:\Mi unidad\1. PROYECTOS TELLO 2022\SCM SPILL OVERS\outputs\pobreza\criminalidad\1%\simulacion_3\synthetic_control_outputs.xlsx',synthetic_control_149,149);</v>
      </c>
      <c r="HM52">
        <v>18</v>
      </c>
      <c r="HN52" t="str">
        <f>"    [p_value_"&amp;HM52&amp; ",lb_"&amp;HM52&amp;",ub_"&amp;HM52&amp;"] = sp_andrews_te(Y_pre_"&amp;HM52&amp;",pobreza_"&amp;HM52&amp;"(:,T+s),A_"&amp;HM52&amp;",C,.05);"</f>
        <v xml:space="preserve">    [p_value_18,lb_18,ub_18] = sp_andrews_te(Y_pre_18,pobreza_18(:,T+s),A_18,C,.05);</v>
      </c>
      <c r="HT52">
        <v>27</v>
      </c>
      <c r="HU52" t="s">
        <v>35</v>
      </c>
      <c r="IA52">
        <v>39</v>
      </c>
      <c r="IB52" t="str">
        <f>"xlswrite('G:\Mi unidad\1. PROYECTOS TELLO 2022\SCM SPILL OVERS\outputs\pobreza\bajo_niv_educ\1%\simulacion_3\output_tests.xlsx',lb_vec_"&amp;IA52&amp;"','lb_vec_"&amp;IA52&amp;"');"</f>
        <v>xlswrite('G:\Mi unidad\1. PROYECTOS TELLO 2022\SCM SPILL OVERS\outputs\pobreza\bajo_niv_educ\1%\simulacion_3\output_tests.xlsx',lb_vec_39','lb_vec_39');</v>
      </c>
      <c r="IO52">
        <v>39</v>
      </c>
      <c r="IP52" t="str">
        <f>"xlswrite('G:\Mi unidad\1. PROYECTOS TELLO 2022\SCM SPILL OVERS\outputs\pobreza\bajo_ingreso\1%\simulacion_3\output_tests.xlsx',lb_vec_"&amp;IO52&amp;"','lb_vec_"&amp;IO52&amp;"');"</f>
        <v>xlswrite('G:\Mi unidad\1. PROYECTOS TELLO 2022\SCM SPILL OVERS\outputs\pobreza\bajo_ingreso\1%\simulacion_3\output_tests.xlsx',lb_vec_39','lb_vec_39');</v>
      </c>
      <c r="JA52">
        <v>39</v>
      </c>
      <c r="JB52" t="str">
        <f>"xlswrite('G:\Mi unidad\1. PROYECTOS TELLO 2022\SCM SPILL OVERS\outputs\pobreza\densidad\1%\simulacion_3\output_tests.xlsx',lb_vec_"&amp;JA52&amp;"','lb_vec_"&amp;JA52&amp;"');"</f>
        <v>xlswrite('G:\Mi unidad\1. PROYECTOS TELLO 2022\SCM SPILL OVERS\outputs\pobreza\densidad\1%\simulacion_3\output_tests.xlsx',lb_vec_39','lb_vec_39');</v>
      </c>
      <c r="JM52">
        <v>39</v>
      </c>
      <c r="JN52" t="str">
        <f>"xlswrite('G:\Mi unidad\1. PROYECTOS TELLO 2022\SCM SPILL OVERS\outputs\pobreza\densidad_g\1%\simulacion_3\output_tests.xlsx',lb_vec_"&amp;JM52&amp;"','lb_vec_"&amp;JM52&amp;"');"</f>
        <v>xlswrite('G:\Mi unidad\1. PROYECTOS TELLO 2022\SCM SPILL OVERS\outputs\pobreza\densidad_g\1%\simulacion_3\output_tests.xlsx',lb_vec_39','lb_vec_39');</v>
      </c>
      <c r="JY52">
        <v>39</v>
      </c>
      <c r="JZ52" t="str">
        <f>"xlswrite('G:\Mi unidad\1. PROYECTOS TELLO 2022\SCM SPILL OVERS\outputs\pobreza\distancia_centro_salud\1%\simulacion_3\output_tests.xlsx',lb_vec_"&amp;JY52&amp;"','lb_vec_"&amp;JY52&amp;"');"</f>
        <v>xlswrite('G:\Mi unidad\1. PROYECTOS TELLO 2022\SCM SPILL OVERS\outputs\pobreza\distancia_centro_salud\1%\simulacion_3\output_tests.xlsx',lb_vec_39','lb_vec_39');</v>
      </c>
      <c r="KL52">
        <v>39</v>
      </c>
      <c r="KM52" t="str">
        <f>"xlswrite('G:\Mi unidad\1. PROYECTOS TELLO 2022\SCM SPILL OVERS\outputs\pobreza\informalidad\1%\simulacion_3\output_tests.xlsx',lb_vec_"&amp;KL52&amp;"','lb_vec_"&amp;KL52&amp;"');"</f>
        <v>xlswrite('G:\Mi unidad\1. PROYECTOS TELLO 2022\SCM SPILL OVERS\outputs\pobreza\informalidad\1%\simulacion_3\output_tests.xlsx',lb_vec_39','lb_vec_39');</v>
      </c>
      <c r="KY52">
        <v>39</v>
      </c>
      <c r="KZ52" t="str">
        <f>"xlswrite('G:\Mi unidad\1. PROYECTOS TELLO 2022\SCM SPILL OVERS\outputs\pobreza\alimentos\1%\simulacion_3\output_tests.xlsx',lb_vec_"&amp;KY52&amp;"','lb_vec_"&amp;KY52&amp;"');"</f>
        <v>xlswrite('G:\Mi unidad\1. PROYECTOS TELLO 2022\SCM SPILL OVERS\outputs\pobreza\alimentos\1%\simulacion_3\output_tests.xlsx',lb_vec_39','lb_vec_39');</v>
      </c>
      <c r="LF52">
        <v>39</v>
      </c>
      <c r="LG52" t="str">
        <f>"xlswrite('G:\Mi unidad\1. PROYECTOS TELLO 2022\SCM SPILL OVERS\outputs\pobreza\jefe_hogar\1%\simulacion_3\output_tests.xlsx',lb_vec_"&amp;LF52&amp;"','lb_vec_"&amp;LF52&amp;"');"</f>
        <v>xlswrite('G:\Mi unidad\1. PROYECTOS TELLO 2022\SCM SPILL OVERS\outputs\pobreza\jefe_hogar\1%\simulacion_3\output_tests.xlsx',lb_vec_39','lb_vec_39');</v>
      </c>
      <c r="LM52">
        <v>39</v>
      </c>
      <c r="LN52" t="str">
        <f>"xlswrite('G:\Mi unidad\1. PROYECTOS TELLO 2022\SCM SPILL OVERS\outputs\pobreza\mujeres\1%\simulacion_3\output_tests.xlsx',lb_vec_"&amp;LM52&amp;"','lb_vec_"&amp;LM52&amp;"');"</f>
        <v>xlswrite('G:\Mi unidad\1. PROYECTOS TELLO 2022\SCM SPILL OVERS\outputs\pobreza\mujeres\1%\simulacion_3\output_tests.xlsx',lb_vec_39','lb_vec_39');</v>
      </c>
      <c r="LY52">
        <v>39</v>
      </c>
      <c r="LZ52" t="str">
        <f>"xlswrite('G:\Mi unidad\1. PROYECTOS TELLO 2022\SCM SPILL OVERS\outputs\pobreza\criminalidad\1%\simulacion_3\output_tests.xlsx',lb_vec_"&amp;LY52&amp;"','lb_vec_"&amp;LY52&amp;"');"</f>
        <v>xlswrite('G:\Mi unidad\1. PROYECTOS TELLO 2022\SCM SPILL OVERS\outputs\pobreza\criminalidad\1%\simulacion_3\output_tests.xlsx',lb_vec_39','lb_vec_39');</v>
      </c>
    </row>
    <row r="53" spans="1:338" x14ac:dyDescent="0.3">
      <c r="A53">
        <v>150</v>
      </c>
      <c r="B53" s="1" t="str">
        <f t="shared" si="11"/>
        <v>[data_150,provincias_150,~] = xlsread('BD_pobre_est_1_provincia_150.xlsx');</v>
      </c>
      <c r="E53" s="1" t="str">
        <f t="shared" si="12"/>
        <v>provincia_150 = unique(provincias_150(2:end,1));</v>
      </c>
      <c r="O53" s="1" t="str">
        <f t="shared" si="13"/>
        <v>pobreza_150 = reshape(data_150(:,2),T+S,N);</v>
      </c>
      <c r="T53" s="1" t="str">
        <f t="shared" si="14"/>
        <v xml:space="preserve">pobreza_150 = pobreza_150'; </v>
      </c>
      <c r="X53" s="1" t="str">
        <f t="shared" si="15"/>
        <v>tratado_150 = pobreza_150(1,:);</v>
      </c>
      <c r="AC53" s="1" t="str">
        <f t="shared" si="26"/>
        <v>pobreza_150(1,:) = [];</v>
      </c>
      <c r="AI53" s="1" t="str">
        <f t="shared" si="0"/>
        <v>pobreza_150 = [tratado_150;pobreza_150];</v>
      </c>
      <c r="AN53" s="1" t="str">
        <f t="shared" si="22"/>
        <v>Y_150 = pobreza_150; % outcome matrix</v>
      </c>
      <c r="AS53" s="1" t="str">
        <f t="shared" si="23"/>
        <v>Y_pre_150 = Y_150(:,1:T);</v>
      </c>
      <c r="AW53" s="1" t="str">
        <f t="shared" si="24"/>
        <v>Y_post_150 = Y_150(:,T+1:end);</v>
      </c>
      <c r="BA53" s="1" t="str">
        <f t="shared" si="25"/>
        <v>[a_hat_150,B_hat_150] = scm_batch(Y_pre_150);</v>
      </c>
      <c r="BF53" s="1" t="str">
        <f t="shared" si="16"/>
        <v>synthetic_control_150 = a_hat_150(1)+B_hat_150(1,:)*Y_150;</v>
      </c>
      <c r="BL53">
        <v>39</v>
      </c>
      <c r="BM53" s="1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189</v>
      </c>
      <c r="DA53">
        <v>39</v>
      </c>
      <c r="DB53" t="s">
        <v>189</v>
      </c>
      <c r="DF53">
        <v>39</v>
      </c>
      <c r="DG53" t="s">
        <v>189</v>
      </c>
      <c r="DK53" s="1" t="str">
        <f t="shared" si="17"/>
        <v>M_hat_150 = (eye(N)-B_hat_150)'*(eye(N)-B_hat_150);</v>
      </c>
      <c r="DQ53" s="1" t="str">
        <f t="shared" si="18"/>
        <v>synthetic_control_sp_150 = a_hat_150(1)+B_hat_150(1,:)*Y_150;</v>
      </c>
      <c r="DW53" s="1" t="s">
        <v>90</v>
      </c>
      <c r="EA53">
        <v>23</v>
      </c>
      <c r="EB53" s="1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1" t="str">
        <f t="shared" si="19"/>
        <v>synthetic_control_150=synthetic_control_150'</v>
      </c>
      <c r="EQ53" s="1" t="str">
        <f t="shared" si="20"/>
        <v>synthetic_control_sp_150=synthetic_control_sp_150'</v>
      </c>
      <c r="EV53" s="1" t="str">
        <f t="shared" si="21"/>
        <v>tratado_150=tratado_150'</v>
      </c>
      <c r="EZ53" s="1" t="str">
        <f t="shared" si="27"/>
        <v>xlswrite('G:\Mi unidad\1. PROYECTOS TELLO 2022\SCM SPILL OVERS\outputs\pobreza\distancia_centro_salud\1%\simulacion_3\synthetic_control_outputs.xlsx',synthetic_control_150,150)</v>
      </c>
      <c r="FG53" s="1" t="str">
        <f t="shared" si="28"/>
        <v>xlswrite('G:\Mi unidad\1. PROYECTOS TELLO 2022\SCM SPILL OVERS\outputs\pobreza\informalidad\1%\simulacion_3\synthetic_control_outputs.xlsx',synthetic_control_150,150)</v>
      </c>
      <c r="FM53" s="1" t="str">
        <f t="shared" si="29"/>
        <v>xlswrite('G:\Mi unidad\1. PROYECTOS TELLO 2022\SCM SPILL OVERS\outputs\pobreza\densidad\1%\simulacion_3\synthetic_control_outputs.xlsx',synthetic_control_150,150)</v>
      </c>
      <c r="FT53" s="1" t="str">
        <f t="shared" si="30"/>
        <v>xlswrite('G:\Mi unidad\1. PROYECTOS TELLO 2022\SCM SPILL OVERS\outputs\pobreza\bajo_niv_educ\1%\simulacion_3\synthetic_control_outputs.xlsx',synthetic_control_150,150)</v>
      </c>
      <c r="FZ53" s="1" t="str">
        <f t="shared" si="31"/>
        <v>xlswrite('G:\Mi unidad\1. PROYECTOS TELLO 2022\SCM SPILL OVERS\outputs\pobreza\bajo_ingreso\1%\simulacion_3\synthetic_control_outputs.xlsx',synthetic_control_150,150)</v>
      </c>
      <c r="GF53" s="1" t="str">
        <f t="shared" si="32"/>
        <v>xlswrite('G:\Mi unidad\1. PROYECTOS TELLO 2022\SCM SPILL OVERS\outputs\pobreza\densidad_g\1%\simulacion_3\synthetic_control_outputs.xlsx',synthetic_control_150,150)</v>
      </c>
      <c r="GM53" s="1" t="str">
        <f t="shared" si="33"/>
        <v>xlswrite('G:\Mi unidad\1. PROYECTOS TELLO 2022\SCM SPILL OVERS\outputs\pobreza\alimentos\1%\simulacion_3\synthetic_control_outputs.xlsx',synthetic_control_150,150);</v>
      </c>
      <c r="GT53" s="1" t="str">
        <f t="shared" si="34"/>
        <v>xlswrite('G:\Mi unidad\1. PROYECTOS TELLO 2022\SCM SPILL OVERS\outputs\pobreza\jefe_hogar\1%\simulacion_3\synthetic_control_outputs.xlsx',synthetic_control_150,150);</v>
      </c>
      <c r="GZ53" s="1" t="str">
        <f t="shared" si="35"/>
        <v>xlswrite('G:\Mi unidad\1. PROYECTOS TELLO 2022\SCM SPILL OVERS\outputs\pobreza\mujeres\1%\simulacion_3\synthetic_control_outputs.xlsx',synthetic_control_150,150);</v>
      </c>
      <c r="HF53" s="1" t="str">
        <f t="shared" si="36"/>
        <v>xlswrite('G:\Mi unidad\1. PROYECTOS TELLO 2022\SCM SPILL OVERS\outputs\pobreza\criminalidad\1%\simulacion_3\synthetic_control_outputs.xlsx',synthetic_control_150,150);</v>
      </c>
      <c r="HM53">
        <v>18</v>
      </c>
      <c r="HN53" t="str">
        <f>"    p_value_vec_"&amp;HM53&amp;"(s) = p_value_"&amp;HM53&amp;";"</f>
        <v xml:space="preserve">    p_value_vec_18(s) = p_value_18;</v>
      </c>
      <c r="HT53">
        <v>27</v>
      </c>
      <c r="HU53" t="s">
        <v>36</v>
      </c>
      <c r="IA53">
        <v>39</v>
      </c>
      <c r="IB53" t="str">
        <f>"xlswrite('G:\Mi unidad\1. PROYECTOS TELLO 2022\SCM SPILL OVERS\outputs\pobreza\bajo_niv_educ\1%\simulacion_3\output_tests.xlsx',ub_vec_"&amp;IA53&amp;"','ub_vec_"&amp;IA53&amp;"');"</f>
        <v>xlswrite('G:\Mi unidad\1. PROYECTOS TELLO 2022\SCM SPILL OVERS\outputs\pobreza\bajo_niv_educ\1%\simulacion_3\output_tests.xlsx',ub_vec_39','ub_vec_39');</v>
      </c>
      <c r="IO53">
        <v>39</v>
      </c>
      <c r="IP53" t="str">
        <f>"xlswrite('G:\Mi unidad\1. PROYECTOS TELLO 2022\SCM SPILL OVERS\outputs\pobreza\bajo_ingreso\1%\simulacion_3\output_tests.xlsx',ub_vec_"&amp;IO53&amp;"','ub_vec_"&amp;IO53&amp;"');"</f>
        <v>xlswrite('G:\Mi unidad\1. PROYECTOS TELLO 2022\SCM SPILL OVERS\outputs\pobreza\bajo_ingreso\1%\simulacion_3\output_tests.xlsx',ub_vec_39','ub_vec_39');</v>
      </c>
      <c r="JA53">
        <v>39</v>
      </c>
      <c r="JB53" t="str">
        <f>"xlswrite('G:\Mi unidad\1. PROYECTOS TELLO 2022\SCM SPILL OVERS\outputs\pobreza\densidad\1%\simulacion_3\output_tests.xlsx',ub_vec_"&amp;JA53&amp;"','ub_vec_"&amp;JA53&amp;"');"</f>
        <v>xlswrite('G:\Mi unidad\1. PROYECTOS TELLO 2022\SCM SPILL OVERS\outputs\pobreza\densidad\1%\simulacion_3\output_tests.xlsx',ub_vec_39','ub_vec_39');</v>
      </c>
      <c r="JM53">
        <v>39</v>
      </c>
      <c r="JN53" t="str">
        <f>"xlswrite('G:\Mi unidad\1. PROYECTOS TELLO 2022\SCM SPILL OVERS\outputs\pobreza\densidad_g\1%\simulacion_3\output_tests.xlsx',ub_vec_"&amp;JM53&amp;"','ub_vec_"&amp;JM53&amp;"');"</f>
        <v>xlswrite('G:\Mi unidad\1. PROYECTOS TELLO 2022\SCM SPILL OVERS\outputs\pobreza\densidad_g\1%\simulacion_3\output_tests.xlsx',ub_vec_39','ub_vec_39');</v>
      </c>
      <c r="JY53">
        <v>39</v>
      </c>
      <c r="JZ53" t="str">
        <f>"xlswrite('G:\Mi unidad\1. PROYECTOS TELLO 2022\SCM SPILL OVERS\outputs\pobreza\distancia_centro_salud\1%\simulacion_3\output_tests.xlsx',ub_vec_"&amp;JY53&amp;"','ub_vec_"&amp;JY53&amp;"');"</f>
        <v>xlswrite('G:\Mi unidad\1. PROYECTOS TELLO 2022\SCM SPILL OVERS\outputs\pobreza\distancia_centro_salud\1%\simulacion_3\output_tests.xlsx',ub_vec_39','ub_vec_39');</v>
      </c>
      <c r="KL53">
        <v>39</v>
      </c>
      <c r="KM53" t="str">
        <f>"xlswrite('G:\Mi unidad\1. PROYECTOS TELLO 2022\SCM SPILL OVERS\outputs\pobreza\informalidad\1%\simulacion_3\output_tests.xlsx',ub_vec_"&amp;KL53&amp;"','ub_vec_"&amp;KL53&amp;"');"</f>
        <v>xlswrite('G:\Mi unidad\1. PROYECTOS TELLO 2022\SCM SPILL OVERS\outputs\pobreza\informalidad\1%\simulacion_3\output_tests.xlsx',ub_vec_39','ub_vec_39');</v>
      </c>
      <c r="KY53">
        <v>39</v>
      </c>
      <c r="KZ53" t="str">
        <f>"xlswrite('G:\Mi unidad\1. PROYECTOS TELLO 2022\SCM SPILL OVERS\outputs\pobreza\alimentos\1%\simulacion_3\output_tests.xlsx',ub_vec_"&amp;KY53&amp;"','ub_vec_"&amp;KY53&amp;"');"</f>
        <v>xlswrite('G:\Mi unidad\1. PROYECTOS TELLO 2022\SCM SPILL OVERS\outputs\pobreza\alimentos\1%\simulacion_3\output_tests.xlsx',ub_vec_39','ub_vec_39');</v>
      </c>
      <c r="LF53">
        <v>39</v>
      </c>
      <c r="LG53" t="str">
        <f>"xlswrite('G:\Mi unidad\1. PROYECTOS TELLO 2022\SCM SPILL OVERS\outputs\pobreza\jefe_hogar\1%\simulacion_3\output_tests.xlsx',ub_vec_"&amp;LF53&amp;"','ub_vec_"&amp;LF53&amp;"');"</f>
        <v>xlswrite('G:\Mi unidad\1. PROYECTOS TELLO 2022\SCM SPILL OVERS\outputs\pobreza\jefe_hogar\1%\simulacion_3\output_tests.xlsx',ub_vec_39','ub_vec_39');</v>
      </c>
      <c r="LM53">
        <v>39</v>
      </c>
      <c r="LN53" t="str">
        <f>"xlswrite('G:\Mi unidad\1. PROYECTOS TELLO 2022\SCM SPILL OVERS\outputs\pobreza\mujeres\1%\simulacion_3\output_tests.xlsx',ub_vec_"&amp;LM53&amp;"','ub_vec_"&amp;LM53&amp;"');"</f>
        <v>xlswrite('G:\Mi unidad\1. PROYECTOS TELLO 2022\SCM SPILL OVERS\outputs\pobreza\mujeres\1%\simulacion_3\output_tests.xlsx',ub_vec_39','ub_vec_39');</v>
      </c>
      <c r="LY53">
        <v>39</v>
      </c>
      <c r="LZ53" t="str">
        <f>"xlswrite('G:\Mi unidad\1. PROYECTOS TELLO 2022\SCM SPILL OVERS\outputs\pobreza\criminalidad\1%\simulacion_3\output_tests.xlsx',ub_vec_"&amp;LY53&amp;"','ub_vec_"&amp;LY53&amp;"');"</f>
        <v>xlswrite('G:\Mi unidad\1. PROYECTOS TELLO 2022\SCM SPILL OVERS\outputs\pobreza\criminalidad\1%\simulacion_3\output_tests.xlsx',ub_vec_39','ub_vec_39');</v>
      </c>
    </row>
    <row r="54" spans="1:338" x14ac:dyDescent="0.3">
      <c r="A54">
        <v>152</v>
      </c>
      <c r="B54" s="1" t="str">
        <f t="shared" si="11"/>
        <v>[data_152,provincias_152,~] = xlsread('BD_pobre_est_1_provincia_152.xlsx');</v>
      </c>
      <c r="E54" s="1" t="str">
        <f t="shared" si="12"/>
        <v>provincia_152 = unique(provincias_152(2:end,1));</v>
      </c>
      <c r="O54" s="1" t="str">
        <f t="shared" si="13"/>
        <v>pobreza_152 = reshape(data_152(:,2),T+S,N);</v>
      </c>
      <c r="T54" s="1" t="str">
        <f t="shared" si="14"/>
        <v xml:space="preserve">pobreza_152 = pobreza_152'; </v>
      </c>
      <c r="X54" s="1" t="str">
        <f t="shared" si="15"/>
        <v>tratado_152 = pobreza_152(1,:);</v>
      </c>
      <c r="AC54" s="1" t="str">
        <f t="shared" si="26"/>
        <v>pobreza_152(1,:) = [];</v>
      </c>
      <c r="AI54" s="1" t="str">
        <f t="shared" si="0"/>
        <v>pobreza_152 = [tratado_152;pobreza_152];</v>
      </c>
      <c r="AN54" s="1" t="str">
        <f t="shared" si="22"/>
        <v>Y_152 = pobreza_152; % outcome matrix</v>
      </c>
      <c r="AS54" s="1" t="str">
        <f t="shared" si="23"/>
        <v>Y_pre_152 = Y_152(:,1:T);</v>
      </c>
      <c r="AW54" s="1" t="str">
        <f t="shared" si="24"/>
        <v>Y_post_152 = Y_152(:,T+1:end);</v>
      </c>
      <c r="BA54" s="1" t="str">
        <f t="shared" si="25"/>
        <v>[a_hat_152,B_hat_152] = scm_batch(Y_pre_152);</v>
      </c>
      <c r="BF54" s="1" t="str">
        <f t="shared" si="16"/>
        <v>synthetic_control_152 = a_hat_152(1)+B_hat_152(1,:)*Y_152;</v>
      </c>
      <c r="BL54">
        <v>39</v>
      </c>
      <c r="BM54" s="1" t="str">
        <f>"A_"&amp;BL52&amp;"(:,ind_"&amp;BL52&amp;" == 0) = [];"</f>
        <v>A_39(:,ind_39 == 0) = [];</v>
      </c>
      <c r="BR54">
        <v>39</v>
      </c>
      <c r="BS54" s="1" t="str">
        <f>"ind_"&amp;BR52&amp;" = xlsread('spillover_bajo_niv_educ_"&amp;BR52&amp;".xlsx')"</f>
        <v>ind_39 = xlsread('spillover_bajo_niv_educ_39.xlsx')</v>
      </c>
      <c r="BX54">
        <v>39</v>
      </c>
      <c r="BY54" s="1" t="str">
        <f>"ind_"&amp;BX52&amp;" = xlsread('spillover_bajoingreso_"&amp;BX52&amp;".xlsx')"</f>
        <v>ind_39 = xlsread('spillover_bajoingreso_39.xlsx')</v>
      </c>
      <c r="CD54">
        <v>39</v>
      </c>
      <c r="CE54" s="1" t="str">
        <f>"ind_"&amp;CD52&amp;" = xlsread('spillover_densidad_"&amp;CD52&amp;".xlsx')"</f>
        <v>ind_39 = xlsread('spillover_densidad_39.xlsx')</v>
      </c>
      <c r="CJ54">
        <v>39</v>
      </c>
      <c r="CK54" s="1" t="str">
        <f>"ind_"&amp;CJ52&amp;" = xlsread('spillover_tiempo_cs_"&amp;CJ52&amp;".xlsx')"</f>
        <v>ind_39 = xlsread('spillover_tiempo_cs_39.xlsx')</v>
      </c>
      <c r="CQ54">
        <v>39</v>
      </c>
      <c r="CR54" t="s">
        <v>187</v>
      </c>
      <c r="CV54">
        <v>39</v>
      </c>
      <c r="CW54" t="s">
        <v>192</v>
      </c>
      <c r="DA54">
        <v>39</v>
      </c>
      <c r="DB54" t="s">
        <v>193</v>
      </c>
      <c r="DF54">
        <v>39</v>
      </c>
      <c r="DG54" t="s">
        <v>194</v>
      </c>
      <c r="DK54" s="1" t="str">
        <f t="shared" si="17"/>
        <v>M_hat_152 = (eye(N)-B_hat_152)'*(eye(N)-B_hat_152);</v>
      </c>
      <c r="DQ54" s="1" t="str">
        <f t="shared" si="18"/>
        <v>synthetic_control_sp_152 = a_hat_152(1)+B_hat_152(1,:)*Y_152;</v>
      </c>
      <c r="DW54" s="1" t="s">
        <v>91</v>
      </c>
      <c r="EA54">
        <v>23</v>
      </c>
      <c r="EB54" s="1" t="str">
        <f>"alpha_hat_"&amp;EA54&amp;" = A_"&amp;EA54&amp;"*gamma_hat_"&amp;EA54&amp;";"</f>
        <v>alpha_hat_23 = A_23*gamma_hat_23;</v>
      </c>
      <c r="EL54" s="1" t="str">
        <f t="shared" si="19"/>
        <v>synthetic_control_152=synthetic_control_152'</v>
      </c>
      <c r="EQ54" s="1" t="str">
        <f t="shared" si="20"/>
        <v>synthetic_control_sp_152=synthetic_control_sp_152'</v>
      </c>
      <c r="EV54" s="1" t="str">
        <f t="shared" si="21"/>
        <v>tratado_152=tratado_152'</v>
      </c>
      <c r="EZ54" s="1" t="str">
        <f t="shared" si="27"/>
        <v>xlswrite('G:\Mi unidad\1. PROYECTOS TELLO 2022\SCM SPILL OVERS\outputs\pobreza\distancia_centro_salud\1%\simulacion_3\synthetic_control_outputs.xlsx',synthetic_control_152,152)</v>
      </c>
      <c r="FG54" s="1" t="str">
        <f t="shared" si="28"/>
        <v>xlswrite('G:\Mi unidad\1. PROYECTOS TELLO 2022\SCM SPILL OVERS\outputs\pobreza\informalidad\1%\simulacion_3\synthetic_control_outputs.xlsx',synthetic_control_152,152)</v>
      </c>
      <c r="FM54" s="1" t="str">
        <f t="shared" si="29"/>
        <v>xlswrite('G:\Mi unidad\1. PROYECTOS TELLO 2022\SCM SPILL OVERS\outputs\pobreza\densidad\1%\simulacion_3\synthetic_control_outputs.xlsx',synthetic_control_152,152)</v>
      </c>
      <c r="FT54" s="1" t="str">
        <f t="shared" si="30"/>
        <v>xlswrite('G:\Mi unidad\1. PROYECTOS TELLO 2022\SCM SPILL OVERS\outputs\pobreza\bajo_niv_educ\1%\simulacion_3\synthetic_control_outputs.xlsx',synthetic_control_152,152)</v>
      </c>
      <c r="FZ54" s="1" t="str">
        <f t="shared" si="31"/>
        <v>xlswrite('G:\Mi unidad\1. PROYECTOS TELLO 2022\SCM SPILL OVERS\outputs\pobreza\bajo_ingreso\1%\simulacion_3\synthetic_control_outputs.xlsx',synthetic_control_152,152)</v>
      </c>
      <c r="GF54" s="1" t="str">
        <f t="shared" si="32"/>
        <v>xlswrite('G:\Mi unidad\1. PROYECTOS TELLO 2022\SCM SPILL OVERS\outputs\pobreza\densidad_g\1%\simulacion_3\synthetic_control_outputs.xlsx',synthetic_control_152,152)</v>
      </c>
      <c r="GM54" s="1" t="str">
        <f t="shared" si="33"/>
        <v>xlswrite('G:\Mi unidad\1. PROYECTOS TELLO 2022\SCM SPILL OVERS\outputs\pobreza\alimentos\1%\simulacion_3\synthetic_control_outputs.xlsx',synthetic_control_152,152);</v>
      </c>
      <c r="GT54" s="1" t="str">
        <f t="shared" si="34"/>
        <v>xlswrite('G:\Mi unidad\1. PROYECTOS TELLO 2022\SCM SPILL OVERS\outputs\pobreza\jefe_hogar\1%\simulacion_3\synthetic_control_outputs.xlsx',synthetic_control_152,152);</v>
      </c>
      <c r="GZ54" s="1" t="str">
        <f t="shared" si="35"/>
        <v>xlswrite('G:\Mi unidad\1. PROYECTOS TELLO 2022\SCM SPILL OVERS\outputs\pobreza\mujeres\1%\simulacion_3\synthetic_control_outputs.xlsx',synthetic_control_152,152);</v>
      </c>
      <c r="HF54" s="1" t="str">
        <f t="shared" si="36"/>
        <v>xlswrite('G:\Mi unidad\1. PROYECTOS TELLO 2022\SCM SPILL OVERS\outputs\pobreza\criminalidad\1%\simulacion_3\synthetic_control_outputs.xlsx',synthetic_control_152,152);</v>
      </c>
      <c r="HM54">
        <v>18</v>
      </c>
      <c r="HN54" t="str">
        <f>"    lb_vec_"&amp;HM54&amp;"(s) = lb_"&amp;HM54&amp;";"</f>
        <v xml:space="preserve">    lb_vec_18(s) = lb_18;</v>
      </c>
      <c r="HT54">
        <v>27</v>
      </c>
      <c r="HU54" t="s">
        <v>37</v>
      </c>
      <c r="IA54">
        <v>39</v>
      </c>
      <c r="IB54" t="str">
        <f>"xlswrite('G:\Mi unidad\1. PROYECTOS TELLO 2022\SCM SPILL OVERS\outputs\pobreza\bajo_niv_educ\1%\simulacion_3\output_tests.xlsx',p_value_vec_"&amp;IA54&amp;"','p_value_vec_"&amp;IA54&amp;"');"</f>
        <v>xlswrite('G:\Mi unidad\1. PROYECTOS TELLO 2022\SCM SPILL OVERS\outputs\pobreza\bajo_niv_educ\1%\simulacion_3\output_tests.xlsx',p_value_vec_39','p_value_vec_39');</v>
      </c>
      <c r="IO54">
        <v>39</v>
      </c>
      <c r="IP54" t="str">
        <f>"xlswrite('G:\Mi unidad\1. PROYECTOS TELLO 2022\SCM SPILL OVERS\outputs\pobreza\bajo_ingreso\1%\simulacion_3\output_tests.xlsx',p_value_vec_"&amp;IO54&amp;"','p_value_vec_"&amp;IO54&amp;"');"</f>
        <v>xlswrite('G:\Mi unidad\1. PROYECTOS TELLO 2022\SCM SPILL OVERS\outputs\pobreza\bajo_ingreso\1%\simulacion_3\output_tests.xlsx',p_value_vec_39','p_value_vec_39');</v>
      </c>
      <c r="JA54">
        <v>39</v>
      </c>
      <c r="JB54" t="str">
        <f>"xlswrite('G:\Mi unidad\1. PROYECTOS TELLO 2022\SCM SPILL OVERS\outputs\pobreza\densidad\1%\simulacion_3\output_tests.xlsx',p_value_vec_"&amp;JA54&amp;"','p_value_vec_"&amp;JA54&amp;"');"</f>
        <v>xlswrite('G:\Mi unidad\1. PROYECTOS TELLO 2022\SCM SPILL OVERS\outputs\pobreza\densidad\1%\simulacion_3\output_tests.xlsx',p_value_vec_39','p_value_vec_39');</v>
      </c>
      <c r="JM54">
        <v>39</v>
      </c>
      <c r="JN54" t="str">
        <f>"xlswrite('G:\Mi unidad\1. PROYECTOS TELLO 2022\SCM SPILL OVERS\outputs\pobreza\densidad_g\1%\simulacion_3\output_tests.xlsx',p_value_vec_"&amp;JM54&amp;"','p_value_vec_"&amp;JM54&amp;"');"</f>
        <v>xlswrite('G:\Mi unidad\1. PROYECTOS TELLO 2022\SCM SPILL OVERS\outputs\pobreza\densidad_g\1%\simulacion_3\output_tests.xlsx',p_value_vec_39','p_value_vec_39');</v>
      </c>
      <c r="JY54">
        <v>39</v>
      </c>
      <c r="JZ54" t="str">
        <f>"xlswrite('G:\Mi unidad\1. PROYECTOS TELLO 2022\SCM SPILL OVERS\outputs\pobreza\distancia_centro_salud\1%\simulacion_3\output_tests.xlsx',p_value_vec_"&amp;JY54&amp;"','p_value_vec_"&amp;JY54&amp;"');"</f>
        <v>xlswrite('G:\Mi unidad\1. PROYECTOS TELLO 2022\SCM SPILL OVERS\outputs\pobreza\distancia_centro_salud\1%\simulacion_3\output_tests.xlsx',p_value_vec_39','p_value_vec_39');</v>
      </c>
      <c r="KL54">
        <v>39</v>
      </c>
      <c r="KM54" t="str">
        <f>"xlswrite('G:\Mi unidad\1. PROYECTOS TELLO 2022\SCM SPILL OVERS\outputs\pobreza\informalidad\1%\simulacion_3\output_tests.xlsx',p_value_vec_"&amp;KL54&amp;"','p_value_vec_"&amp;KL54&amp;"');"</f>
        <v>xlswrite('G:\Mi unidad\1. PROYECTOS TELLO 2022\SCM SPILL OVERS\outputs\pobreza\informalidad\1%\simulacion_3\output_tests.xlsx',p_value_vec_39','p_value_vec_39');</v>
      </c>
      <c r="KY54">
        <v>39</v>
      </c>
      <c r="KZ54" t="str">
        <f>"xlswrite('G:\Mi unidad\1. PROYECTOS TELLO 2022\SCM SPILL OVERS\outputs\pobreza\alimentos\1%\simulacion_3\output_tests.xlsx',p_value_vec_"&amp;KY54&amp;"','p_value_vec_"&amp;KY54&amp;"');"</f>
        <v>xlswrite('G:\Mi unidad\1. PROYECTOS TELLO 2022\SCM SPILL OVERS\outputs\pobreza\alimentos\1%\simulacion_3\output_tests.xlsx',p_value_vec_39','p_value_vec_39');</v>
      </c>
      <c r="LF54">
        <v>39</v>
      </c>
      <c r="LG54" t="str">
        <f>"xlswrite('G:\Mi unidad\1. PROYECTOS TELLO 2022\SCM SPILL OVERS\outputs\pobreza\jefe_hogar\1%\simulacion_3\output_tests.xlsx',p_value_vec_"&amp;LF54&amp;"','p_value_vec_"&amp;LF54&amp;"');"</f>
        <v>xlswrite('G:\Mi unidad\1. PROYECTOS TELLO 2022\SCM SPILL OVERS\outputs\pobreza\jefe_hogar\1%\simulacion_3\output_tests.xlsx',p_value_vec_39','p_value_vec_39');</v>
      </c>
      <c r="LM54">
        <v>39</v>
      </c>
      <c r="LN54" t="str">
        <f>"xlswrite('G:\Mi unidad\1. PROYECTOS TELLO 2022\SCM SPILL OVERS\outputs\pobreza\mujeres\1%\simulacion_3\output_tests.xlsx',p_value_vec_"&amp;LM54&amp;"','p_value_vec_"&amp;LM54&amp;"');"</f>
        <v>xlswrite('G:\Mi unidad\1. PROYECTOS TELLO 2022\SCM SPILL OVERS\outputs\pobreza\mujeres\1%\simulacion_3\output_tests.xlsx',p_value_vec_39','p_value_vec_39');</v>
      </c>
      <c r="LY54">
        <v>39</v>
      </c>
      <c r="LZ54" t="str">
        <f>"xlswrite('G:\Mi unidad\1. PROYECTOS TELLO 2022\SCM SPILL OVERS\outputs\pobreza\criminalidad\1%\simulacion_3\output_tests.xlsx',p_value_vec_"&amp;LY54&amp;"','p_value_vec_"&amp;LY54&amp;"');"</f>
        <v>xlswrite('G:\Mi unidad\1. PROYECTOS TELLO 2022\SCM SPILL OVERS\outputs\pobreza\criminalidad\1%\simulacion_3\output_tests.xlsx',p_value_vec_39','p_value_vec_39');</v>
      </c>
    </row>
    <row r="55" spans="1:338" x14ac:dyDescent="0.3">
      <c r="A55">
        <v>153</v>
      </c>
      <c r="B55" s="1" t="str">
        <f t="shared" si="11"/>
        <v>[data_153,provincias_153,~] = xlsread('BD_pobre_est_1_provincia_153.xlsx');</v>
      </c>
      <c r="E55" s="1" t="str">
        <f t="shared" si="12"/>
        <v>provincia_153 = unique(provincias_153(2:end,1));</v>
      </c>
      <c r="O55" s="1" t="str">
        <f t="shared" si="13"/>
        <v>pobreza_153 = reshape(data_153(:,2),T+S,N);</v>
      </c>
      <c r="T55" s="1" t="str">
        <f t="shared" si="14"/>
        <v xml:space="preserve">pobreza_153 = pobreza_153'; </v>
      </c>
      <c r="X55" s="1" t="str">
        <f t="shared" si="15"/>
        <v>tratado_153 = pobreza_153(1,:);</v>
      </c>
      <c r="AC55" s="1" t="str">
        <f t="shared" si="26"/>
        <v>pobreza_153(1,:) = [];</v>
      </c>
      <c r="AI55" s="1" t="str">
        <f t="shared" si="0"/>
        <v>pobreza_153 = [tratado_153;pobreza_153];</v>
      </c>
      <c r="AN55" s="1" t="str">
        <f t="shared" si="22"/>
        <v>Y_153 = pobreza_153; % outcome matrix</v>
      </c>
      <c r="AS55" s="1" t="str">
        <f t="shared" si="23"/>
        <v>Y_pre_153 = Y_153(:,1:T);</v>
      </c>
      <c r="AW55" s="1" t="str">
        <f t="shared" si="24"/>
        <v>Y_post_153 = Y_153(:,T+1:end);</v>
      </c>
      <c r="BA55" s="1" t="str">
        <f t="shared" si="25"/>
        <v>[a_hat_153,B_hat_153] = scm_batch(Y_pre_153);</v>
      </c>
      <c r="BF55" s="1" t="str">
        <f t="shared" si="16"/>
        <v>synthetic_control_153 = a_hat_153(1)+B_hat_153(1,:)*Y_153;</v>
      </c>
      <c r="BL55">
        <v>39</v>
      </c>
      <c r="BR55">
        <v>39</v>
      </c>
      <c r="BS55" s="1" t="str">
        <f>"A_"&amp;BR52&amp;" = eye(N);"</f>
        <v>A_39 = eye(N);</v>
      </c>
      <c r="BX55">
        <v>39</v>
      </c>
      <c r="BY55" s="1" t="str">
        <f>"A_"&amp;BX52&amp;" = eye(N);"</f>
        <v>A_39 = eye(N);</v>
      </c>
      <c r="CD55">
        <v>39</v>
      </c>
      <c r="CE55" s="1" t="str">
        <f>"A_"&amp;CD52&amp;" = eye(N);"</f>
        <v>A_39 = eye(N);</v>
      </c>
      <c r="CJ55">
        <v>39</v>
      </c>
      <c r="CK55" s="1" t="str">
        <f>"A_"&amp;CJ52&amp;" = eye(N);"</f>
        <v>A_39 = eye(N);</v>
      </c>
      <c r="CQ55">
        <v>39</v>
      </c>
      <c r="CR55" t="s">
        <v>188</v>
      </c>
      <c r="CV55">
        <v>39</v>
      </c>
      <c r="CW55" t="s">
        <v>195</v>
      </c>
      <c r="DA55">
        <v>39</v>
      </c>
      <c r="DB55" t="s">
        <v>195</v>
      </c>
      <c r="DF55">
        <v>39</v>
      </c>
      <c r="DG55" t="s">
        <v>195</v>
      </c>
      <c r="DK55" s="1" t="str">
        <f t="shared" si="17"/>
        <v>M_hat_153 = (eye(N)-B_hat_153)'*(eye(N)-B_hat_153);</v>
      </c>
      <c r="DQ55" s="1" t="str">
        <f t="shared" si="18"/>
        <v>synthetic_control_sp_153 = a_hat_153(1)+B_hat_153(1,:)*Y_153;</v>
      </c>
      <c r="DW55" s="1" t="s">
        <v>92</v>
      </c>
      <c r="EA55">
        <v>23</v>
      </c>
      <c r="EB55" s="1" t="str">
        <f>"alpha1_hat_vec_"&amp;EA55&amp;"(s) = alpha_hat_"&amp;EA55&amp;"(1);"</f>
        <v>alpha1_hat_vec_23(s) = alpha_hat_23(1);</v>
      </c>
      <c r="EL55" s="1" t="str">
        <f t="shared" si="19"/>
        <v>synthetic_control_153=synthetic_control_153'</v>
      </c>
      <c r="EQ55" s="1" t="str">
        <f t="shared" si="20"/>
        <v>synthetic_control_sp_153=synthetic_control_sp_153'</v>
      </c>
      <c r="EV55" s="1" t="str">
        <f t="shared" si="21"/>
        <v>tratado_153=tratado_153'</v>
      </c>
      <c r="EZ55" s="1" t="str">
        <f t="shared" si="27"/>
        <v>xlswrite('G:\Mi unidad\1. PROYECTOS TELLO 2022\SCM SPILL OVERS\outputs\pobreza\distancia_centro_salud\1%\simulacion_3\synthetic_control_outputs.xlsx',synthetic_control_153,153)</v>
      </c>
      <c r="FG55" s="1" t="str">
        <f t="shared" si="28"/>
        <v>xlswrite('G:\Mi unidad\1. PROYECTOS TELLO 2022\SCM SPILL OVERS\outputs\pobreza\informalidad\1%\simulacion_3\synthetic_control_outputs.xlsx',synthetic_control_153,153)</v>
      </c>
      <c r="FM55" s="1" t="str">
        <f t="shared" si="29"/>
        <v>xlswrite('G:\Mi unidad\1. PROYECTOS TELLO 2022\SCM SPILL OVERS\outputs\pobreza\densidad\1%\simulacion_3\synthetic_control_outputs.xlsx',synthetic_control_153,153)</v>
      </c>
      <c r="FT55" s="1" t="str">
        <f t="shared" si="30"/>
        <v>xlswrite('G:\Mi unidad\1. PROYECTOS TELLO 2022\SCM SPILL OVERS\outputs\pobreza\bajo_niv_educ\1%\simulacion_3\synthetic_control_outputs.xlsx',synthetic_control_153,153)</v>
      </c>
      <c r="FZ55" s="1" t="str">
        <f t="shared" si="31"/>
        <v>xlswrite('G:\Mi unidad\1. PROYECTOS TELLO 2022\SCM SPILL OVERS\outputs\pobreza\bajo_ingreso\1%\simulacion_3\synthetic_control_outputs.xlsx',synthetic_control_153,153)</v>
      </c>
      <c r="GF55" s="1" t="str">
        <f t="shared" si="32"/>
        <v>xlswrite('G:\Mi unidad\1. PROYECTOS TELLO 2022\SCM SPILL OVERS\outputs\pobreza\densidad_g\1%\simulacion_3\synthetic_control_outputs.xlsx',synthetic_control_153,153)</v>
      </c>
      <c r="GM55" s="1" t="str">
        <f t="shared" si="33"/>
        <v>xlswrite('G:\Mi unidad\1. PROYECTOS TELLO 2022\SCM SPILL OVERS\outputs\pobreza\alimentos\1%\simulacion_3\synthetic_control_outputs.xlsx',synthetic_control_153,153);</v>
      </c>
      <c r="GT55" s="1" t="str">
        <f t="shared" si="34"/>
        <v>xlswrite('G:\Mi unidad\1. PROYECTOS TELLO 2022\SCM SPILL OVERS\outputs\pobreza\jefe_hogar\1%\simulacion_3\synthetic_control_outputs.xlsx',synthetic_control_153,153);</v>
      </c>
      <c r="GZ55" s="1" t="str">
        <f t="shared" si="35"/>
        <v>xlswrite('G:\Mi unidad\1. PROYECTOS TELLO 2022\SCM SPILL OVERS\outputs\pobreza\mujeres\1%\simulacion_3\synthetic_control_outputs.xlsx',synthetic_control_153,153);</v>
      </c>
      <c r="HF55" s="1" t="str">
        <f t="shared" si="36"/>
        <v>xlswrite('G:\Mi unidad\1. PROYECTOS TELLO 2022\SCM SPILL OVERS\outputs\pobreza\criminalidad\1%\simulacion_3\synthetic_control_outputs.xlsx',synthetic_control_153,153);</v>
      </c>
      <c r="HM55">
        <v>18</v>
      </c>
      <c r="HN55" t="str">
        <f>"    ub_vec_"&amp;HM55&amp;"(s) = ub_"&amp;HM54&amp;";"</f>
        <v xml:space="preserve">    ub_vec_18(s) = ub_18;</v>
      </c>
      <c r="HT55">
        <v>27</v>
      </c>
      <c r="HU55" t="str">
        <f>"    spillover_test_"&amp;HT55&amp;"(s) = sp_andrews(Y_pre_"&amp;HT55&amp;",pobreza_"&amp;HT55&amp;"(:,T+s),A_"&amp;HT55&amp;",C,d,alpha_sig);"</f>
        <v xml:space="preserve">    spillover_test_27(s) = sp_andrews(Y_pre_27,pobreza_27(:,T+s),A_27,C,d,alpha_sig);</v>
      </c>
      <c r="IA55">
        <v>39</v>
      </c>
      <c r="IB55" t="str">
        <f>"xlswrite('G:\Mi unidad\1. PROYECTOS TELLO 2022\SCM SPILL OVERS\outputs\pobreza\bajo_niv_educ\1%\simulacion_3\output_tests.xlsx',alpha1_hat_vec_"&amp;IA55&amp;"','alpha1_hat_vec_"&amp;IA55&amp;"');"</f>
        <v>xlswrite('G:\Mi unidad\1. PROYECTOS TELLO 2022\SCM SPILL OVERS\outputs\pobreza\bajo_niv_educ\1%\simulacion_3\output_tests.xlsx',alpha1_hat_vec_39','alpha1_hat_vec_39');</v>
      </c>
      <c r="IO55">
        <v>39</v>
      </c>
      <c r="IP55" t="str">
        <f>"xlswrite('G:\Mi unidad\1. PROYECTOS TELLO 2022\SCM SPILL OVERS\outputs\pobreza\bajo_ingreso\1%\simulacion_3\output_tests.xlsx',alpha1_hat_vec_"&amp;IO55&amp;"','alpha1_hat_vec_"&amp;IO55&amp;"');"</f>
        <v>xlswrite('G:\Mi unidad\1. PROYECTOS TELLO 2022\SCM SPILL OVERS\outputs\pobreza\bajo_ingreso\1%\simulacion_3\output_tests.xlsx',alpha1_hat_vec_39','alpha1_hat_vec_39');</v>
      </c>
      <c r="JA55">
        <v>39</v>
      </c>
      <c r="JB55" t="str">
        <f>"xlswrite('G:\Mi unidad\1. PROYECTOS TELLO 2022\SCM SPILL OVERS\outputs\pobreza\densidad\1%\simulacion_3\output_tests.xlsx',alpha1_hat_vec_"&amp;JA55&amp;"','alpha1_hat_vec_"&amp;JA55&amp;"');"</f>
        <v>xlswrite('G:\Mi unidad\1. PROYECTOS TELLO 2022\SCM SPILL OVERS\outputs\pobreza\densidad\1%\simulacion_3\output_tests.xlsx',alpha1_hat_vec_39','alpha1_hat_vec_39');</v>
      </c>
      <c r="JM55">
        <v>39</v>
      </c>
      <c r="JN55" t="str">
        <f>"xlswrite('G:\Mi unidad\1. PROYECTOS TELLO 2022\SCM SPILL OVERS\outputs\pobreza\densidad_g\1%\simulacion_3\output_tests.xlsx',alpha1_hat_vec_"&amp;JM55&amp;"','alpha1_hat_vec_"&amp;JM55&amp;"');"</f>
        <v>xlswrite('G:\Mi unidad\1. PROYECTOS TELLO 2022\SCM SPILL OVERS\outputs\pobreza\densidad_g\1%\simulacion_3\output_tests.xlsx',alpha1_hat_vec_39','alpha1_hat_vec_39');</v>
      </c>
      <c r="JY55">
        <v>39</v>
      </c>
      <c r="JZ55" t="str">
        <f>"xlswrite('G:\Mi unidad\1. PROYECTOS TELLO 2022\SCM SPILL OVERS\outputs\pobreza\distancia_centro_salud\1%\simulacion_3\output_tests.xlsx',alpha1_hat_vec_"&amp;JY55&amp;"','alpha1_hat_vec_"&amp;JY55&amp;"');"</f>
        <v>xlswrite('G:\Mi unidad\1. PROYECTOS TELLO 2022\SCM SPILL OVERS\outputs\pobreza\distancia_centro_salud\1%\simulacion_3\output_tests.xlsx',alpha1_hat_vec_39','alpha1_hat_vec_39');</v>
      </c>
      <c r="KL55">
        <v>39</v>
      </c>
      <c r="KM55" t="str">
        <f>"xlswrite('G:\Mi unidad\1. PROYECTOS TELLO 2022\SCM SPILL OVERS\outputs\pobreza\informalidad\1%\simulacion_3\output_tests.xlsx',alpha1_hat_vec_"&amp;KL55&amp;"','alpha1_hat_vec_"&amp;KL55&amp;"');"</f>
        <v>xlswrite('G:\Mi unidad\1. PROYECTOS TELLO 2022\SCM SPILL OVERS\outputs\pobreza\informalidad\1%\simulacion_3\output_tests.xlsx',alpha1_hat_vec_39','alpha1_hat_vec_39');</v>
      </c>
      <c r="KY55">
        <v>39</v>
      </c>
      <c r="KZ55" t="str">
        <f>"xlswrite('G:\Mi unidad\1. PROYECTOS TELLO 2022\SCM SPILL OVERS\outputs\pobreza\alimentos\1%\simulacion_3\output_tests.xlsx',alpha1_hat_vec_"&amp;KY55&amp;"','alpha1_hat_vec_"&amp;KY55&amp;"');"</f>
        <v>xlswrite('G:\Mi unidad\1. PROYECTOS TELLO 2022\SCM SPILL OVERS\outputs\pobreza\alimentos\1%\simulacion_3\output_tests.xlsx',alpha1_hat_vec_39','alpha1_hat_vec_39');</v>
      </c>
      <c r="LF55">
        <v>39</v>
      </c>
      <c r="LG55" t="str">
        <f>"xlswrite('G:\Mi unidad\1. PROYECTOS TELLO 2022\SCM SPILL OVERS\outputs\pobreza\jefe_hogar\1%\simulacion_3\output_tests.xlsx',alpha1_hat_vec_"&amp;LF55&amp;"','alpha1_hat_vec_"&amp;LF55&amp;"');"</f>
        <v>xlswrite('G:\Mi unidad\1. PROYECTOS TELLO 2022\SCM SPILL OVERS\outputs\pobreza\jefe_hogar\1%\simulacion_3\output_tests.xlsx',alpha1_hat_vec_39','alpha1_hat_vec_39');</v>
      </c>
      <c r="LM55">
        <v>39</v>
      </c>
      <c r="LN55" t="str">
        <f>"xlswrite('G:\Mi unidad\1. PROYECTOS TELLO 2022\SCM SPILL OVERS\outputs\pobreza\mujeres\1%\simulacion_3\output_tests.xlsx',alpha1_hat_vec_"&amp;LM55&amp;"','alpha1_hat_vec_"&amp;LM55&amp;"');"</f>
        <v>xlswrite('G:\Mi unidad\1. PROYECTOS TELLO 2022\SCM SPILL OVERS\outputs\pobreza\mujeres\1%\simulacion_3\output_tests.xlsx',alpha1_hat_vec_39','alpha1_hat_vec_39');</v>
      </c>
      <c r="LY55">
        <v>39</v>
      </c>
      <c r="LZ55" t="str">
        <f>"xlswrite('G:\Mi unidad\1. PROYECTOS TELLO 2022\SCM SPILL OVERS\outputs\pobreza\criminalidad\1%\simulacion_3\output_tests.xlsx',alpha1_hat_vec_"&amp;LY55&amp;"','alpha1_hat_vec_"&amp;LY55&amp;"');"</f>
        <v>xlswrite('G:\Mi unidad\1. PROYECTOS TELLO 2022\SCM SPILL OVERS\outputs\pobreza\criminalidad\1%\simulacion_3\output_tests.xlsx',alpha1_hat_vec_39','alpha1_hat_vec_39');</v>
      </c>
    </row>
    <row r="56" spans="1:338" x14ac:dyDescent="0.3">
      <c r="A56">
        <v>157</v>
      </c>
      <c r="B56" s="1" t="str">
        <f t="shared" si="11"/>
        <v>[data_157,provincias_157,~] = xlsread('BD_pobre_est_1_provincia_157.xlsx');</v>
      </c>
      <c r="E56" s="1" t="str">
        <f t="shared" si="12"/>
        <v>provincia_157 = unique(provincias_157(2:end,1));</v>
      </c>
      <c r="O56" s="1" t="str">
        <f t="shared" si="13"/>
        <v>pobreza_157 = reshape(data_157(:,2),T+S,N);</v>
      </c>
      <c r="T56" s="1" t="str">
        <f t="shared" si="14"/>
        <v xml:space="preserve">pobreza_157 = pobreza_157'; </v>
      </c>
      <c r="X56" s="1" t="str">
        <f t="shared" si="15"/>
        <v>tratado_157 = pobreza_157(1,:);</v>
      </c>
      <c r="AC56" s="1" t="str">
        <f t="shared" si="26"/>
        <v>pobreza_157(1,:) = [];</v>
      </c>
      <c r="AI56" s="1" t="str">
        <f t="shared" si="0"/>
        <v>pobreza_157 = [tratado_157;pobreza_157];</v>
      </c>
      <c r="AN56" s="1" t="str">
        <f t="shared" si="22"/>
        <v>Y_157 = pobreza_157; % outcome matrix</v>
      </c>
      <c r="AS56" s="1" t="str">
        <f t="shared" si="23"/>
        <v>Y_pre_157 = Y_157(:,1:T);</v>
      </c>
      <c r="AW56" s="1" t="str">
        <f t="shared" si="24"/>
        <v>Y_post_157 = Y_157(:,T+1:end);</v>
      </c>
      <c r="BA56" s="1" t="str">
        <f t="shared" si="25"/>
        <v>[a_hat_157,B_hat_157] = scm_batch(Y_pre_157);</v>
      </c>
      <c r="BF56" s="1" t="str">
        <f t="shared" si="16"/>
        <v>synthetic_control_157 = a_hat_157(1)+B_hat_157(1,:)*Y_157;</v>
      </c>
      <c r="BL56">
        <v>39</v>
      </c>
      <c r="BR56">
        <v>39</v>
      </c>
      <c r="BS56" s="1" t="str">
        <f>"A_"&amp;BR52&amp;"(:,ind_"&amp;BR52&amp;" == 0) = [];"</f>
        <v>A_39(:,ind_39 == 0) = [];</v>
      </c>
      <c r="BX56">
        <v>39</v>
      </c>
      <c r="BY56" s="1" t="str">
        <f>"A_"&amp;BX52&amp;"(:,ind_"&amp;BX52&amp;" == 0) = [];"</f>
        <v>A_39(:,ind_39 == 0) = [];</v>
      </c>
      <c r="CD56">
        <v>39</v>
      </c>
      <c r="CE56" s="1" t="str">
        <f>"A_"&amp;CD52&amp;"(:,ind_"&amp;CD52&amp;" == 0) = [];"</f>
        <v>A_39(:,ind_39 == 0) = [];</v>
      </c>
      <c r="CJ56">
        <v>39</v>
      </c>
      <c r="CK56" s="1" t="str">
        <f>"A_"&amp;CJ52&amp;"(:,ind_"&amp;CJ52&amp;" == 0) = [];"</f>
        <v>A_39(:,ind_39 == 0) = [];</v>
      </c>
      <c r="CQ56">
        <v>39</v>
      </c>
      <c r="CR56" t="s">
        <v>190</v>
      </c>
      <c r="CV56">
        <v>39</v>
      </c>
      <c r="CW56" t="s">
        <v>196</v>
      </c>
      <c r="DA56">
        <v>39</v>
      </c>
      <c r="DB56" t="s">
        <v>196</v>
      </c>
      <c r="DF56">
        <v>39</v>
      </c>
      <c r="DG56" t="s">
        <v>196</v>
      </c>
      <c r="DK56" s="1" t="str">
        <f t="shared" si="17"/>
        <v>M_hat_157 = (eye(N)-B_hat_157)'*(eye(N)-B_hat_157);</v>
      </c>
      <c r="DQ56" s="1" t="str">
        <f t="shared" si="18"/>
        <v>synthetic_control_sp_157 = a_hat_157(1)+B_hat_157(1,:)*Y_157;</v>
      </c>
      <c r="DW56" s="1" t="s">
        <v>93</v>
      </c>
      <c r="EA56">
        <v>23</v>
      </c>
      <c r="EB56" s="1" t="str">
        <f>"synthetic_control_sp_"&amp;EA56&amp;"(T+s) = Y_"&amp;EA56&amp;"(1,T+s)-alpha1_hat_vec_"&amp;EA56&amp;"(s);"</f>
        <v>synthetic_control_sp_23(T+s) = Y_23(1,T+s)-alpha1_hat_vec_23(s);</v>
      </c>
      <c r="EL56" s="1" t="str">
        <f t="shared" si="19"/>
        <v>synthetic_control_157=synthetic_control_157'</v>
      </c>
      <c r="EQ56" s="1" t="str">
        <f t="shared" si="20"/>
        <v>synthetic_control_sp_157=synthetic_control_sp_157'</v>
      </c>
      <c r="EV56" s="1" t="str">
        <f t="shared" si="21"/>
        <v>tratado_157=tratado_157'</v>
      </c>
      <c r="EZ56" s="1" t="str">
        <f t="shared" si="27"/>
        <v>xlswrite('G:\Mi unidad\1. PROYECTOS TELLO 2022\SCM SPILL OVERS\outputs\pobreza\distancia_centro_salud\1%\simulacion_3\synthetic_control_outputs.xlsx',synthetic_control_157,157)</v>
      </c>
      <c r="FG56" s="1" t="str">
        <f t="shared" si="28"/>
        <v>xlswrite('G:\Mi unidad\1. PROYECTOS TELLO 2022\SCM SPILL OVERS\outputs\pobreza\informalidad\1%\simulacion_3\synthetic_control_outputs.xlsx',synthetic_control_157,157)</v>
      </c>
      <c r="FM56" s="1" t="str">
        <f t="shared" si="29"/>
        <v>xlswrite('G:\Mi unidad\1. PROYECTOS TELLO 2022\SCM SPILL OVERS\outputs\pobreza\densidad\1%\simulacion_3\synthetic_control_outputs.xlsx',synthetic_control_157,157)</v>
      </c>
      <c r="FT56" s="1" t="str">
        <f t="shared" si="30"/>
        <v>xlswrite('G:\Mi unidad\1. PROYECTOS TELLO 2022\SCM SPILL OVERS\outputs\pobreza\bajo_niv_educ\1%\simulacion_3\synthetic_control_outputs.xlsx',synthetic_control_157,157)</v>
      </c>
      <c r="FZ56" s="1" t="str">
        <f t="shared" si="31"/>
        <v>xlswrite('G:\Mi unidad\1. PROYECTOS TELLO 2022\SCM SPILL OVERS\outputs\pobreza\bajo_ingreso\1%\simulacion_3\synthetic_control_outputs.xlsx',synthetic_control_157,157)</v>
      </c>
      <c r="GF56" s="1" t="str">
        <f t="shared" si="32"/>
        <v>xlswrite('G:\Mi unidad\1. PROYECTOS TELLO 2022\SCM SPILL OVERS\outputs\pobreza\densidad_g\1%\simulacion_3\synthetic_control_outputs.xlsx',synthetic_control_157,157)</v>
      </c>
      <c r="GM56" s="1" t="str">
        <f t="shared" si="33"/>
        <v>xlswrite('G:\Mi unidad\1. PROYECTOS TELLO 2022\SCM SPILL OVERS\outputs\pobreza\alimentos\1%\simulacion_3\synthetic_control_outputs.xlsx',synthetic_control_157,157);</v>
      </c>
      <c r="GT56" s="1" t="str">
        <f t="shared" si="34"/>
        <v>xlswrite('G:\Mi unidad\1. PROYECTOS TELLO 2022\SCM SPILL OVERS\outputs\pobreza\jefe_hogar\1%\simulacion_3\synthetic_control_outputs.xlsx',synthetic_control_157,157);</v>
      </c>
      <c r="GZ56" s="1" t="str">
        <f t="shared" si="35"/>
        <v>xlswrite('G:\Mi unidad\1. PROYECTOS TELLO 2022\SCM SPILL OVERS\outputs\pobreza\mujeres\1%\simulacion_3\synthetic_control_outputs.xlsx',synthetic_control_157,157);</v>
      </c>
      <c r="HF56" s="1" t="str">
        <f t="shared" si="36"/>
        <v>xlswrite('G:\Mi unidad\1. PROYECTOS TELLO 2022\SCM SPILL OVERS\outputs\pobreza\criminalidad\1%\simulacion_3\synthetic_control_outputs.xlsx',synthetic_control_157,157);</v>
      </c>
      <c r="HM56">
        <v>18</v>
      </c>
      <c r="HN56" t="s">
        <v>18</v>
      </c>
      <c r="HT56">
        <v>27</v>
      </c>
      <c r="HU56" t="s">
        <v>18</v>
      </c>
      <c r="IA56">
        <v>39</v>
      </c>
      <c r="IB56" t="str">
        <f>"xlswrite('G:\Mi unidad\1. PROYECTOS TELLO 2022\SCM SPILL OVERS\outputs\pobreza\bajo_niv_educ\1%\simulacion_3\output_tests.xlsx',spillover_test_"&amp;IA56&amp;"','sp_test_"&amp;IA56&amp;"');"</f>
        <v>xlswrite('G:\Mi unidad\1. PROYECTOS TELLO 2022\SCM SPILL OVERS\outputs\pobreza\bajo_niv_educ\1%\simulacion_3\output_tests.xlsx',spillover_test_39','sp_test_39');</v>
      </c>
      <c r="IO56">
        <v>39</v>
      </c>
      <c r="IP56" t="str">
        <f>"xlswrite('G:\Mi unidad\1. PROYECTOS TELLO 2022\SCM SPILL OVERS\outputs\pobreza\bajo_ingreso\1%\simulacion_3\output_tests.xlsx',spillover_test_"&amp;IO56&amp;"','sp_test_"&amp;IO56&amp;"');"</f>
        <v>xlswrite('G:\Mi unidad\1. PROYECTOS TELLO 2022\SCM SPILL OVERS\outputs\pobreza\bajo_ingreso\1%\simulacion_3\output_tests.xlsx',spillover_test_39','sp_test_39');</v>
      </c>
      <c r="JA56">
        <v>39</v>
      </c>
      <c r="JB56" t="str">
        <f>"xlswrite('G:\Mi unidad\1. PROYECTOS TELLO 2022\SCM SPILL OVERS\outputs\pobreza\densidad\1%\simulacion_3\output_tests.xlsx',spillover_test_"&amp;JA56&amp;"','sp_test_"&amp;JA56&amp;"');"</f>
        <v>xlswrite('G:\Mi unidad\1. PROYECTOS TELLO 2022\SCM SPILL OVERS\outputs\pobreza\densidad\1%\simulacion_3\output_tests.xlsx',spillover_test_39','sp_test_39');</v>
      </c>
      <c r="JM56">
        <v>39</v>
      </c>
      <c r="JN56" t="str">
        <f>"xlswrite('G:\Mi unidad\1. PROYECTOS TELLO 2022\SCM SPILL OVERS\outputs\pobreza\densidad_g\1%\simulacion_3\output_tests.xlsx',spillover_test_"&amp;JM56&amp;"','sp_test_"&amp;JM56&amp;"');"</f>
        <v>xlswrite('G:\Mi unidad\1. PROYECTOS TELLO 2022\SCM SPILL OVERS\outputs\pobreza\densidad_g\1%\simulacion_3\output_tests.xlsx',spillover_test_39','sp_test_39');</v>
      </c>
      <c r="JY56">
        <v>39</v>
      </c>
      <c r="JZ56" t="str">
        <f>"xlswrite('G:\Mi unidad\1. PROYECTOS TELLO 2022\SCM SPILL OVERS\outputs\pobreza\distancia_centro_salud\1%\simulacion_3\output_tests.xlsx',spillover_test_"&amp;JY56&amp;"','sp_test_"&amp;JY56&amp;"');"</f>
        <v>xlswrite('G:\Mi unidad\1. PROYECTOS TELLO 2022\SCM SPILL OVERS\outputs\pobreza\distancia_centro_salud\1%\simulacion_3\output_tests.xlsx',spillover_test_39','sp_test_39');</v>
      </c>
      <c r="KL56">
        <v>39</v>
      </c>
      <c r="KM56" t="str">
        <f>"xlswrite('G:\Mi unidad\1. PROYECTOS TELLO 2022\SCM SPILL OVERS\outputs\pobreza\informalidad\1%\simulacion_3\output_tests.xlsx',spillover_test_"&amp;KL56&amp;"','sp_test_"&amp;KL56&amp;"');"</f>
        <v>xlswrite('G:\Mi unidad\1. PROYECTOS TELLO 2022\SCM SPILL OVERS\outputs\pobreza\informalidad\1%\simulacion_3\output_tests.xlsx',spillover_test_39','sp_test_39');</v>
      </c>
      <c r="KY56">
        <v>39</v>
      </c>
      <c r="KZ56" t="str">
        <f>"xlswrite('G:\Mi unidad\1. PROYECTOS TELLO 2022\SCM SPILL OVERS\outputs\pobreza\alimentos\1%\simulacion_3\output_tests.xlsx',spillover_test_"&amp;KY56&amp;"','sp_test_"&amp;KY56&amp;"');"</f>
        <v>xlswrite('G:\Mi unidad\1. PROYECTOS TELLO 2022\SCM SPILL OVERS\outputs\pobreza\alimentos\1%\simulacion_3\output_tests.xlsx',spillover_test_39','sp_test_39');</v>
      </c>
      <c r="LF56">
        <v>39</v>
      </c>
      <c r="LG56" t="str">
        <f>"xlswrite('G:\Mi unidad\1. PROYECTOS TELLO 2022\SCM SPILL OVERS\outputs\pobreza\jefe_hogar\1%\simulacion_3\output_tests.xlsx',spillover_test_"&amp;LF56&amp;"','sp_test_"&amp;LF56&amp;"');"</f>
        <v>xlswrite('G:\Mi unidad\1. PROYECTOS TELLO 2022\SCM SPILL OVERS\outputs\pobreza\jefe_hogar\1%\simulacion_3\output_tests.xlsx',spillover_test_39','sp_test_39');</v>
      </c>
      <c r="LM56">
        <v>39</v>
      </c>
      <c r="LN56" t="str">
        <f>"xlswrite('G:\Mi unidad\1. PROYECTOS TELLO 2022\SCM SPILL OVERS\outputs\pobreza\mujeres\1%\simulacion_3\output_tests.xlsx',spillover_test_"&amp;LM56&amp;"','sp_test_"&amp;LM56&amp;"');"</f>
        <v>xlswrite('G:\Mi unidad\1. PROYECTOS TELLO 2022\SCM SPILL OVERS\outputs\pobreza\mujeres\1%\simulacion_3\output_tests.xlsx',spillover_test_39','sp_test_39');</v>
      </c>
      <c r="LY56">
        <v>39</v>
      </c>
      <c r="LZ56" t="str">
        <f>"xlswrite('G:\Mi unidad\1. PROYECTOS TELLO 2022\SCM SPILL OVERS\outputs\pobreza\criminalidad\1%\simulacion_3\output_tests.xlsx',spillover_test_"&amp;LY56&amp;"','sp_test_"&amp;LY56&amp;"');"</f>
        <v>xlswrite('G:\Mi unidad\1. PROYECTOS TELLO 2022\SCM SPILL OVERS\outputs\pobreza\criminalidad\1%\simulacion_3\output_tests.xlsx',spillover_test_39','sp_test_39');</v>
      </c>
    </row>
    <row r="57" spans="1:338" x14ac:dyDescent="0.3">
      <c r="A57">
        <v>158</v>
      </c>
      <c r="B57" s="1" t="str">
        <f t="shared" si="11"/>
        <v>[data_158,provincias_158,~] = xlsread('BD_pobre_est_1_provincia_158.xlsx');</v>
      </c>
      <c r="E57" s="1" t="str">
        <f t="shared" si="12"/>
        <v>provincia_158 = unique(provincias_158(2:end,1));</v>
      </c>
      <c r="O57" s="1" t="str">
        <f t="shared" si="13"/>
        <v>pobreza_158 = reshape(data_158(:,2),T+S,N);</v>
      </c>
      <c r="T57" s="1" t="str">
        <f t="shared" si="14"/>
        <v xml:space="preserve">pobreza_158 = pobreza_158'; </v>
      </c>
      <c r="X57" s="1" t="str">
        <f t="shared" si="15"/>
        <v>tratado_158 = pobreza_158(1,:);</v>
      </c>
      <c r="AC57" s="1" t="str">
        <f t="shared" si="26"/>
        <v>pobreza_158(1,:) = [];</v>
      </c>
      <c r="AI57" s="1" t="str">
        <f t="shared" si="0"/>
        <v>pobreza_158 = [tratado_158;pobreza_158];</v>
      </c>
      <c r="AN57" s="1" t="str">
        <f t="shared" si="22"/>
        <v>Y_158 = pobreza_158; % outcome matrix</v>
      </c>
      <c r="AS57" s="1" t="str">
        <f t="shared" si="23"/>
        <v>Y_pre_158 = Y_158(:,1:T);</v>
      </c>
      <c r="AW57" s="1" t="str">
        <f t="shared" si="24"/>
        <v>Y_post_158 = Y_158(:,T+1:end);</v>
      </c>
      <c r="BA57" s="1" t="str">
        <f t="shared" si="25"/>
        <v>[a_hat_158,B_hat_158] = scm_batch(Y_pre_158);</v>
      </c>
      <c r="BF57" s="1" t="str">
        <f t="shared" si="16"/>
        <v>synthetic_control_158 = a_hat_158(1)+B_hat_158(1,:)*Y_158;</v>
      </c>
      <c r="BL57">
        <v>41</v>
      </c>
      <c r="BM57" s="1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197</v>
      </c>
      <c r="CV57">
        <v>41</v>
      </c>
      <c r="CW57" t="s">
        <v>198</v>
      </c>
      <c r="DA57">
        <v>41</v>
      </c>
      <c r="DB57" t="s">
        <v>198</v>
      </c>
      <c r="DF57">
        <v>41</v>
      </c>
      <c r="DG57" t="s">
        <v>198</v>
      </c>
      <c r="DK57" s="1" t="str">
        <f t="shared" si="17"/>
        <v>M_hat_158 = (eye(N)-B_hat_158)'*(eye(N)-B_hat_158);</v>
      </c>
      <c r="DQ57" s="1" t="str">
        <f t="shared" si="18"/>
        <v>synthetic_control_sp_158 = a_hat_158(1)+B_hat_158(1,:)*Y_158;</v>
      </c>
      <c r="DW57" s="1" t="s">
        <v>94</v>
      </c>
      <c r="EA57">
        <v>23</v>
      </c>
      <c r="EB57" s="3" t="s">
        <v>18</v>
      </c>
      <c r="EL57" s="1" t="str">
        <f t="shared" si="19"/>
        <v>synthetic_control_158=synthetic_control_158'</v>
      </c>
      <c r="EQ57" s="1" t="str">
        <f t="shared" si="20"/>
        <v>synthetic_control_sp_158=synthetic_control_sp_158'</v>
      </c>
      <c r="EV57" s="1" t="str">
        <f t="shared" si="21"/>
        <v>tratado_158=tratado_158'</v>
      </c>
      <c r="EZ57" s="1" t="str">
        <f t="shared" si="27"/>
        <v>xlswrite('G:\Mi unidad\1. PROYECTOS TELLO 2022\SCM SPILL OVERS\outputs\pobreza\distancia_centro_salud\1%\simulacion_3\synthetic_control_outputs.xlsx',synthetic_control_158,158)</v>
      </c>
      <c r="FG57" s="1" t="str">
        <f t="shared" si="28"/>
        <v>xlswrite('G:\Mi unidad\1. PROYECTOS TELLO 2022\SCM SPILL OVERS\outputs\pobreza\informalidad\1%\simulacion_3\synthetic_control_outputs.xlsx',synthetic_control_158,158)</v>
      </c>
      <c r="FM57" s="1" t="str">
        <f t="shared" si="29"/>
        <v>xlswrite('G:\Mi unidad\1. PROYECTOS TELLO 2022\SCM SPILL OVERS\outputs\pobreza\densidad\1%\simulacion_3\synthetic_control_outputs.xlsx',synthetic_control_158,158)</v>
      </c>
      <c r="FT57" s="1" t="str">
        <f t="shared" si="30"/>
        <v>xlswrite('G:\Mi unidad\1. PROYECTOS TELLO 2022\SCM SPILL OVERS\outputs\pobreza\bajo_niv_educ\1%\simulacion_3\synthetic_control_outputs.xlsx',synthetic_control_158,158)</v>
      </c>
      <c r="FZ57" s="1" t="str">
        <f t="shared" si="31"/>
        <v>xlswrite('G:\Mi unidad\1. PROYECTOS TELLO 2022\SCM SPILL OVERS\outputs\pobreza\bajo_ingreso\1%\simulacion_3\synthetic_control_outputs.xlsx',synthetic_control_158,158)</v>
      </c>
      <c r="GF57" s="1" t="str">
        <f t="shared" si="32"/>
        <v>xlswrite('G:\Mi unidad\1. PROYECTOS TELLO 2022\SCM SPILL OVERS\outputs\pobreza\densidad_g\1%\simulacion_3\synthetic_control_outputs.xlsx',synthetic_control_158,158)</v>
      </c>
      <c r="GM57" s="1" t="str">
        <f t="shared" si="33"/>
        <v>xlswrite('G:\Mi unidad\1. PROYECTOS TELLO 2022\SCM SPILL OVERS\outputs\pobreza\alimentos\1%\simulacion_3\synthetic_control_outputs.xlsx',synthetic_control_158,158);</v>
      </c>
      <c r="GT57" s="1" t="str">
        <f t="shared" si="34"/>
        <v>xlswrite('G:\Mi unidad\1. PROYECTOS TELLO 2022\SCM SPILL OVERS\outputs\pobreza\jefe_hogar\1%\simulacion_3\synthetic_control_outputs.xlsx',synthetic_control_158,158);</v>
      </c>
      <c r="GZ57" s="1" t="str">
        <f t="shared" si="35"/>
        <v>xlswrite('G:\Mi unidad\1. PROYECTOS TELLO 2022\SCM SPILL OVERS\outputs\pobreza\mujeres\1%\simulacion_3\synthetic_control_outputs.xlsx',synthetic_control_158,158);</v>
      </c>
      <c r="HF57" s="1" t="str">
        <f t="shared" si="36"/>
        <v>xlswrite('G:\Mi unidad\1. PROYECTOS TELLO 2022\SCM SPILL OVERS\outputs\pobreza\criminalidad\1%\simulacion_3\synthetic_control_outputs.xlsx',synthetic_control_158,158);</v>
      </c>
      <c r="HM57">
        <v>23</v>
      </c>
      <c r="HN57" t="str">
        <f>"p_value_vec_"&amp;HM57&amp;" = zeros(1,S);"</f>
        <v>p_value_vec_23 = zeros(1,S);</v>
      </c>
      <c r="HT57">
        <v>38</v>
      </c>
      <c r="HU57" t="str">
        <f>"spillover_test_"&amp;HT57&amp;" = zeros(1,S);"</f>
        <v>spillover_test_38 = zeros(1,S);</v>
      </c>
      <c r="IA57">
        <v>41</v>
      </c>
      <c r="IB57" t="str">
        <f>"xlswrite('G:\Mi unidad\1. PROYECTOS TELLO 2022\SCM SPILL OVERS\outputs\pobreza\bajo_niv_educ\1%\simulacion_3\output_tests.xlsx',lb_vec_"&amp;IA57&amp;"','lb_vec_"&amp;IA57&amp;"');"</f>
        <v>xlswrite('G:\Mi unidad\1. PROYECTOS TELLO 2022\SCM SPILL OVERS\outputs\pobreza\bajo_niv_educ\1%\simulacion_3\output_tests.xlsx',lb_vec_41','lb_vec_41');</v>
      </c>
      <c r="IO57">
        <v>41</v>
      </c>
      <c r="IP57" t="str">
        <f>"xlswrite('G:\Mi unidad\1. PROYECTOS TELLO 2022\SCM SPILL OVERS\outputs\pobreza\bajo_ingreso\1%\simulacion_3\output_tests.xlsx',lb_vec_"&amp;IO57&amp;"','lb_vec_"&amp;IO57&amp;"');"</f>
        <v>xlswrite('G:\Mi unidad\1. PROYECTOS TELLO 2022\SCM SPILL OVERS\outputs\pobreza\bajo_ingreso\1%\simulacion_3\output_tests.xlsx',lb_vec_41','lb_vec_41');</v>
      </c>
      <c r="JA57">
        <v>41</v>
      </c>
      <c r="JB57" t="str">
        <f>"xlswrite('G:\Mi unidad\1. PROYECTOS TELLO 2022\SCM SPILL OVERS\outputs\pobreza\densidad\1%\simulacion_3\output_tests.xlsx',lb_vec_"&amp;JA57&amp;"','lb_vec_"&amp;JA57&amp;"');"</f>
        <v>xlswrite('G:\Mi unidad\1. PROYECTOS TELLO 2022\SCM SPILL OVERS\outputs\pobreza\densidad\1%\simulacion_3\output_tests.xlsx',lb_vec_41','lb_vec_41');</v>
      </c>
      <c r="JM57">
        <v>41</v>
      </c>
      <c r="JN57" t="str">
        <f>"xlswrite('G:\Mi unidad\1. PROYECTOS TELLO 2022\SCM SPILL OVERS\outputs\pobreza\densidad_g\1%\simulacion_3\output_tests.xlsx',lb_vec_"&amp;JM57&amp;"','lb_vec_"&amp;JM57&amp;"');"</f>
        <v>xlswrite('G:\Mi unidad\1. PROYECTOS TELLO 2022\SCM SPILL OVERS\outputs\pobreza\densidad_g\1%\simulacion_3\output_tests.xlsx',lb_vec_41','lb_vec_41');</v>
      </c>
      <c r="JY57">
        <v>41</v>
      </c>
      <c r="JZ57" t="str">
        <f>"xlswrite('G:\Mi unidad\1. PROYECTOS TELLO 2022\SCM SPILL OVERS\outputs\pobreza\distancia_centro_salud\1%\simulacion_3\output_tests.xlsx',lb_vec_"&amp;JY57&amp;"','lb_vec_"&amp;JY57&amp;"');"</f>
        <v>xlswrite('G:\Mi unidad\1. PROYECTOS TELLO 2022\SCM SPILL OVERS\outputs\pobreza\distancia_centro_salud\1%\simulacion_3\output_tests.xlsx',lb_vec_41','lb_vec_41');</v>
      </c>
      <c r="KL57">
        <v>41</v>
      </c>
      <c r="KM57" t="str">
        <f>"xlswrite('G:\Mi unidad\1. PROYECTOS TELLO 2022\SCM SPILL OVERS\outputs\pobreza\informalidad\1%\simulacion_3\output_tests.xlsx',lb_vec_"&amp;KL57&amp;"','lb_vec_"&amp;KL57&amp;"');"</f>
        <v>xlswrite('G:\Mi unidad\1. PROYECTOS TELLO 2022\SCM SPILL OVERS\outputs\pobreza\informalidad\1%\simulacion_3\output_tests.xlsx',lb_vec_41','lb_vec_41');</v>
      </c>
      <c r="KY57">
        <v>41</v>
      </c>
      <c r="KZ57" t="str">
        <f>"xlswrite('G:\Mi unidad\1. PROYECTOS TELLO 2022\SCM SPILL OVERS\outputs\pobreza\alimentos\1%\simulacion_3\output_tests.xlsx',lb_vec_"&amp;KY57&amp;"','lb_vec_"&amp;KY57&amp;"');"</f>
        <v>xlswrite('G:\Mi unidad\1. PROYECTOS TELLO 2022\SCM SPILL OVERS\outputs\pobreza\alimentos\1%\simulacion_3\output_tests.xlsx',lb_vec_41','lb_vec_41');</v>
      </c>
      <c r="LF57">
        <v>41</v>
      </c>
      <c r="LG57" t="str">
        <f>"xlswrite('G:\Mi unidad\1. PROYECTOS TELLO 2022\SCM SPILL OVERS\outputs\pobreza\jefe_hogar\1%\simulacion_3\output_tests.xlsx',lb_vec_"&amp;LF57&amp;"','lb_vec_"&amp;LF57&amp;"');"</f>
        <v>xlswrite('G:\Mi unidad\1. PROYECTOS TELLO 2022\SCM SPILL OVERS\outputs\pobreza\jefe_hogar\1%\simulacion_3\output_tests.xlsx',lb_vec_41','lb_vec_41');</v>
      </c>
      <c r="LM57">
        <v>41</v>
      </c>
      <c r="LN57" t="str">
        <f>"xlswrite('G:\Mi unidad\1. PROYECTOS TELLO 2022\SCM SPILL OVERS\outputs\pobreza\mujeres\1%\simulacion_3\output_tests.xlsx',lb_vec_"&amp;LM57&amp;"','lb_vec_"&amp;LM57&amp;"');"</f>
        <v>xlswrite('G:\Mi unidad\1. PROYECTOS TELLO 2022\SCM SPILL OVERS\outputs\pobreza\mujeres\1%\simulacion_3\output_tests.xlsx',lb_vec_41','lb_vec_41');</v>
      </c>
      <c r="LY57">
        <v>41</v>
      </c>
      <c r="LZ57" t="str">
        <f>"xlswrite('G:\Mi unidad\1. PROYECTOS TELLO 2022\SCM SPILL OVERS\outputs\pobreza\criminalidad\1%\simulacion_3\output_tests.xlsx',lb_vec_"&amp;LY57&amp;"','lb_vec_"&amp;LY57&amp;"');"</f>
        <v>xlswrite('G:\Mi unidad\1. PROYECTOS TELLO 2022\SCM SPILL OVERS\outputs\pobreza\criminalidad\1%\simulacion_3\output_tests.xlsx',lb_vec_41','lb_vec_41');</v>
      </c>
    </row>
    <row r="58" spans="1:338" x14ac:dyDescent="0.3">
      <c r="A58">
        <v>159</v>
      </c>
      <c r="B58" s="1" t="str">
        <f t="shared" si="11"/>
        <v>[data_159,provincias_159,~] = xlsread('BD_pobre_est_1_provincia_159.xlsx');</v>
      </c>
      <c r="E58" s="1" t="str">
        <f t="shared" si="12"/>
        <v>provincia_159 = unique(provincias_159(2:end,1));</v>
      </c>
      <c r="O58" s="1" t="str">
        <f t="shared" si="13"/>
        <v>pobreza_159 = reshape(data_159(:,2),T+S,N);</v>
      </c>
      <c r="T58" s="1" t="str">
        <f t="shared" si="14"/>
        <v xml:space="preserve">pobreza_159 = pobreza_159'; </v>
      </c>
      <c r="X58" s="1" t="str">
        <f t="shared" si="15"/>
        <v>tratado_159 = pobreza_159(1,:);</v>
      </c>
      <c r="AC58" s="1" t="str">
        <f t="shared" si="26"/>
        <v>pobreza_159(1,:) = [];</v>
      </c>
      <c r="AI58" s="1" t="str">
        <f t="shared" si="0"/>
        <v>pobreza_159 = [tratado_159;pobreza_159];</v>
      </c>
      <c r="AN58" s="1" t="str">
        <f t="shared" si="22"/>
        <v>Y_159 = pobreza_159; % outcome matrix</v>
      </c>
      <c r="AS58" s="1" t="str">
        <f t="shared" si="23"/>
        <v>Y_pre_159 = Y_159(:,1:T);</v>
      </c>
      <c r="AW58" s="1" t="str">
        <f t="shared" si="24"/>
        <v>Y_post_159 = Y_159(:,T+1:end);</v>
      </c>
      <c r="BA58" s="1" t="str">
        <f t="shared" si="25"/>
        <v>[a_hat_159,B_hat_159] = scm_batch(Y_pre_159);</v>
      </c>
      <c r="BF58" s="1" t="str">
        <f t="shared" si="16"/>
        <v>synthetic_control_159 = a_hat_159(1)+B_hat_159(1,:)*Y_159;</v>
      </c>
      <c r="BL58">
        <v>41</v>
      </c>
      <c r="BM58" s="1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199</v>
      </c>
      <c r="CV58">
        <v>41</v>
      </c>
      <c r="CW58" t="s">
        <v>197</v>
      </c>
      <c r="DA58">
        <v>41</v>
      </c>
      <c r="DB58" t="s">
        <v>197</v>
      </c>
      <c r="DF58">
        <v>41</v>
      </c>
      <c r="DG58" t="s">
        <v>197</v>
      </c>
      <c r="DK58" s="1" t="str">
        <f t="shared" si="17"/>
        <v>M_hat_159 = (eye(N)-B_hat_159)'*(eye(N)-B_hat_159);</v>
      </c>
      <c r="DQ58" s="1" t="str">
        <f t="shared" si="18"/>
        <v>synthetic_control_sp_159 = a_hat_159(1)+B_hat_159(1,:)*Y_159;</v>
      </c>
      <c r="DW58" s="1" t="s">
        <v>95</v>
      </c>
      <c r="EA58">
        <v>26</v>
      </c>
      <c r="EB58" s="3" t="str">
        <f>"%PROVINCIA "&amp;EA58</f>
        <v>%PROVINCIA 26</v>
      </c>
      <c r="EL58" s="1" t="str">
        <f t="shared" si="19"/>
        <v>synthetic_control_159=synthetic_control_159'</v>
      </c>
      <c r="EQ58" s="1" t="str">
        <f t="shared" si="20"/>
        <v>synthetic_control_sp_159=synthetic_control_sp_159'</v>
      </c>
      <c r="EV58" s="1" t="str">
        <f t="shared" si="21"/>
        <v>tratado_159=tratado_159'</v>
      </c>
      <c r="EZ58" s="1" t="str">
        <f t="shared" si="27"/>
        <v>xlswrite('G:\Mi unidad\1. PROYECTOS TELLO 2022\SCM SPILL OVERS\outputs\pobreza\distancia_centro_salud\1%\simulacion_3\synthetic_control_outputs.xlsx',synthetic_control_159,159)</v>
      </c>
      <c r="FG58" s="1" t="str">
        <f t="shared" si="28"/>
        <v>xlswrite('G:\Mi unidad\1. PROYECTOS TELLO 2022\SCM SPILL OVERS\outputs\pobreza\informalidad\1%\simulacion_3\synthetic_control_outputs.xlsx',synthetic_control_159,159)</v>
      </c>
      <c r="FM58" s="1" t="str">
        <f t="shared" si="29"/>
        <v>xlswrite('G:\Mi unidad\1. PROYECTOS TELLO 2022\SCM SPILL OVERS\outputs\pobreza\densidad\1%\simulacion_3\synthetic_control_outputs.xlsx',synthetic_control_159,159)</v>
      </c>
      <c r="FT58" s="1" t="str">
        <f t="shared" si="30"/>
        <v>xlswrite('G:\Mi unidad\1. PROYECTOS TELLO 2022\SCM SPILL OVERS\outputs\pobreza\bajo_niv_educ\1%\simulacion_3\synthetic_control_outputs.xlsx',synthetic_control_159,159)</v>
      </c>
      <c r="FZ58" s="1" t="str">
        <f t="shared" si="31"/>
        <v>xlswrite('G:\Mi unidad\1. PROYECTOS TELLO 2022\SCM SPILL OVERS\outputs\pobreza\bajo_ingreso\1%\simulacion_3\synthetic_control_outputs.xlsx',synthetic_control_159,159)</v>
      </c>
      <c r="GF58" s="1" t="str">
        <f t="shared" si="32"/>
        <v>xlswrite('G:\Mi unidad\1. PROYECTOS TELLO 2022\SCM SPILL OVERS\outputs\pobreza\densidad_g\1%\simulacion_3\synthetic_control_outputs.xlsx',synthetic_control_159,159)</v>
      </c>
      <c r="GM58" s="1" t="str">
        <f t="shared" si="33"/>
        <v>xlswrite('G:\Mi unidad\1. PROYECTOS TELLO 2022\SCM SPILL OVERS\outputs\pobreza\alimentos\1%\simulacion_3\synthetic_control_outputs.xlsx',synthetic_control_159,159);</v>
      </c>
      <c r="GT58" s="1" t="str">
        <f t="shared" si="34"/>
        <v>xlswrite('G:\Mi unidad\1. PROYECTOS TELLO 2022\SCM SPILL OVERS\outputs\pobreza\jefe_hogar\1%\simulacion_3\synthetic_control_outputs.xlsx',synthetic_control_159,159);</v>
      </c>
      <c r="GZ58" s="1" t="str">
        <f t="shared" si="35"/>
        <v>xlswrite('G:\Mi unidad\1. PROYECTOS TELLO 2022\SCM SPILL OVERS\outputs\pobreza\mujeres\1%\simulacion_3\synthetic_control_outputs.xlsx',synthetic_control_159,159);</v>
      </c>
      <c r="HF58" s="1" t="str">
        <f t="shared" si="36"/>
        <v>xlswrite('G:\Mi unidad\1. PROYECTOS TELLO 2022\SCM SPILL OVERS\outputs\pobreza\criminalidad\1%\simulacion_3\synthetic_control_outputs.xlsx',synthetic_control_159,159);</v>
      </c>
      <c r="HM58">
        <v>23</v>
      </c>
      <c r="HN58" t="str">
        <f>"lb_vec_"&amp;HM58&amp;" = zeros(1,S);"</f>
        <v>lb_vec_23 = zeros(1,S);</v>
      </c>
      <c r="HT58">
        <v>38</v>
      </c>
      <c r="HU58" t="s">
        <v>35</v>
      </c>
      <c r="IA58">
        <v>41</v>
      </c>
      <c r="IB58" t="str">
        <f>"xlswrite('G:\Mi unidad\1. PROYECTOS TELLO 2022\SCM SPILL OVERS\outputs\pobreza\bajo_niv_educ\1%\simulacion_3\output_tests.xlsx',ub_vec_"&amp;IA58&amp;"','ub_vec_"&amp;IA58&amp;"');"</f>
        <v>xlswrite('G:\Mi unidad\1. PROYECTOS TELLO 2022\SCM SPILL OVERS\outputs\pobreza\bajo_niv_educ\1%\simulacion_3\output_tests.xlsx',ub_vec_41','ub_vec_41');</v>
      </c>
      <c r="IO58">
        <v>41</v>
      </c>
      <c r="IP58" t="str">
        <f>"xlswrite('G:\Mi unidad\1. PROYECTOS TELLO 2022\SCM SPILL OVERS\outputs\pobreza\bajo_ingreso\1%\simulacion_3\output_tests.xlsx',ub_vec_"&amp;IO58&amp;"','ub_vec_"&amp;IO58&amp;"');"</f>
        <v>xlswrite('G:\Mi unidad\1. PROYECTOS TELLO 2022\SCM SPILL OVERS\outputs\pobreza\bajo_ingreso\1%\simulacion_3\output_tests.xlsx',ub_vec_41','ub_vec_41');</v>
      </c>
      <c r="JA58">
        <v>41</v>
      </c>
      <c r="JB58" t="str">
        <f>"xlswrite('G:\Mi unidad\1. PROYECTOS TELLO 2022\SCM SPILL OVERS\outputs\pobreza\densidad\1%\simulacion_3\output_tests.xlsx',ub_vec_"&amp;JA58&amp;"','ub_vec_"&amp;JA58&amp;"');"</f>
        <v>xlswrite('G:\Mi unidad\1. PROYECTOS TELLO 2022\SCM SPILL OVERS\outputs\pobreza\densidad\1%\simulacion_3\output_tests.xlsx',ub_vec_41','ub_vec_41');</v>
      </c>
      <c r="JM58">
        <v>41</v>
      </c>
      <c r="JN58" t="str">
        <f>"xlswrite('G:\Mi unidad\1. PROYECTOS TELLO 2022\SCM SPILL OVERS\outputs\pobreza\densidad_g\1%\simulacion_3\output_tests.xlsx',ub_vec_"&amp;JM58&amp;"','ub_vec_"&amp;JM58&amp;"');"</f>
        <v>xlswrite('G:\Mi unidad\1. PROYECTOS TELLO 2022\SCM SPILL OVERS\outputs\pobreza\densidad_g\1%\simulacion_3\output_tests.xlsx',ub_vec_41','ub_vec_41');</v>
      </c>
      <c r="JY58">
        <v>41</v>
      </c>
      <c r="JZ58" t="str">
        <f>"xlswrite('G:\Mi unidad\1. PROYECTOS TELLO 2022\SCM SPILL OVERS\outputs\pobreza\distancia_centro_salud\1%\simulacion_3\output_tests.xlsx',ub_vec_"&amp;JY58&amp;"','ub_vec_"&amp;JY58&amp;"');"</f>
        <v>xlswrite('G:\Mi unidad\1. PROYECTOS TELLO 2022\SCM SPILL OVERS\outputs\pobreza\distancia_centro_salud\1%\simulacion_3\output_tests.xlsx',ub_vec_41','ub_vec_41');</v>
      </c>
      <c r="KL58">
        <v>41</v>
      </c>
      <c r="KM58" t="str">
        <f>"xlswrite('G:\Mi unidad\1. PROYECTOS TELLO 2022\SCM SPILL OVERS\outputs\pobreza\informalidad\1%\simulacion_3\output_tests.xlsx',ub_vec_"&amp;KL58&amp;"','ub_vec_"&amp;KL58&amp;"');"</f>
        <v>xlswrite('G:\Mi unidad\1. PROYECTOS TELLO 2022\SCM SPILL OVERS\outputs\pobreza\informalidad\1%\simulacion_3\output_tests.xlsx',ub_vec_41','ub_vec_41');</v>
      </c>
      <c r="KY58">
        <v>41</v>
      </c>
      <c r="KZ58" t="str">
        <f>"xlswrite('G:\Mi unidad\1. PROYECTOS TELLO 2022\SCM SPILL OVERS\outputs\pobreza\alimentos\1%\simulacion_3\output_tests.xlsx',ub_vec_"&amp;KY58&amp;"','ub_vec_"&amp;KY58&amp;"');"</f>
        <v>xlswrite('G:\Mi unidad\1. PROYECTOS TELLO 2022\SCM SPILL OVERS\outputs\pobreza\alimentos\1%\simulacion_3\output_tests.xlsx',ub_vec_41','ub_vec_41');</v>
      </c>
      <c r="LF58">
        <v>41</v>
      </c>
      <c r="LG58" t="str">
        <f>"xlswrite('G:\Mi unidad\1. PROYECTOS TELLO 2022\SCM SPILL OVERS\outputs\pobreza\jefe_hogar\1%\simulacion_3\output_tests.xlsx',ub_vec_"&amp;LF58&amp;"','ub_vec_"&amp;LF58&amp;"');"</f>
        <v>xlswrite('G:\Mi unidad\1. PROYECTOS TELLO 2022\SCM SPILL OVERS\outputs\pobreza\jefe_hogar\1%\simulacion_3\output_tests.xlsx',ub_vec_41','ub_vec_41');</v>
      </c>
      <c r="LM58">
        <v>41</v>
      </c>
      <c r="LN58" t="str">
        <f>"xlswrite('G:\Mi unidad\1. PROYECTOS TELLO 2022\SCM SPILL OVERS\outputs\pobreza\mujeres\1%\simulacion_3\output_tests.xlsx',ub_vec_"&amp;LM58&amp;"','ub_vec_"&amp;LM58&amp;"');"</f>
        <v>xlswrite('G:\Mi unidad\1. PROYECTOS TELLO 2022\SCM SPILL OVERS\outputs\pobreza\mujeres\1%\simulacion_3\output_tests.xlsx',ub_vec_41','ub_vec_41');</v>
      </c>
      <c r="LY58">
        <v>41</v>
      </c>
      <c r="LZ58" t="str">
        <f>"xlswrite('G:\Mi unidad\1. PROYECTOS TELLO 2022\SCM SPILL OVERS\outputs\pobreza\criminalidad\1%\simulacion_3\output_tests.xlsx',ub_vec_"&amp;LY58&amp;"','ub_vec_"&amp;LY58&amp;"');"</f>
        <v>xlswrite('G:\Mi unidad\1. PROYECTOS TELLO 2022\SCM SPILL OVERS\outputs\pobreza\criminalidad\1%\simulacion_3\output_tests.xlsx',ub_vec_41','ub_vec_41');</v>
      </c>
    </row>
    <row r="59" spans="1:338" x14ac:dyDescent="0.3">
      <c r="A59">
        <v>162</v>
      </c>
      <c r="B59" s="1" t="str">
        <f t="shared" si="11"/>
        <v>[data_162,provincias_162,~] = xlsread('BD_pobre_est_1_provincia_162.xlsx');</v>
      </c>
      <c r="E59" s="1" t="str">
        <f t="shared" si="12"/>
        <v>provincia_162 = unique(provincias_162(2:end,1));</v>
      </c>
      <c r="O59" s="1" t="str">
        <f t="shared" si="13"/>
        <v>pobreza_162 = reshape(data_162(:,2),T+S,N);</v>
      </c>
      <c r="T59" s="1" t="str">
        <f t="shared" si="14"/>
        <v xml:space="preserve">pobreza_162 = pobreza_162'; </v>
      </c>
      <c r="X59" s="1" t="str">
        <f t="shared" si="15"/>
        <v>tratado_162 = pobreza_162(1,:);</v>
      </c>
      <c r="AC59" s="1" t="str">
        <f t="shared" si="26"/>
        <v>pobreza_162(1,:) = [];</v>
      </c>
      <c r="AI59" s="1" t="str">
        <f t="shared" si="0"/>
        <v>pobreza_162 = [tratado_162;pobreza_162];</v>
      </c>
      <c r="AN59" s="1" t="str">
        <f t="shared" si="22"/>
        <v>Y_162 = pobreza_162; % outcome matrix</v>
      </c>
      <c r="AS59" s="1" t="str">
        <f t="shared" si="23"/>
        <v>Y_pre_162 = Y_162(:,1:T);</v>
      </c>
      <c r="AW59" s="1" t="str">
        <f t="shared" si="24"/>
        <v>Y_post_162 = Y_162(:,T+1:end);</v>
      </c>
      <c r="BA59" s="1" t="str">
        <f t="shared" si="25"/>
        <v>[a_hat_162,B_hat_162] = scm_batch(Y_pre_162);</v>
      </c>
      <c r="BF59" s="1" t="str">
        <f t="shared" si="16"/>
        <v>synthetic_control_162 = a_hat_162(1)+B_hat_162(1,:)*Y_162;</v>
      </c>
      <c r="BL59">
        <v>41</v>
      </c>
      <c r="BM59" s="1" t="str">
        <f>"A_"&amp;BL57&amp;"(:,ind_"&amp;BL57&amp;" == 0) = [];"</f>
        <v>A_41(:,ind_41 == 0) = [];</v>
      </c>
      <c r="BR59">
        <v>41</v>
      </c>
      <c r="BS59" s="1" t="str">
        <f>"ind_"&amp;BR57&amp;" = xlsread('spillover_bajo_niv_educ_"&amp;BR57&amp;".xlsx')"</f>
        <v>ind_41 = xlsread('spillover_bajo_niv_educ_41.xlsx')</v>
      </c>
      <c r="BX59">
        <v>41</v>
      </c>
      <c r="BY59" s="1" t="str">
        <f>"ind_"&amp;BX57&amp;" = xlsread('spillover_bajoingreso_"&amp;BX57&amp;".xlsx')"</f>
        <v>ind_41 = xlsread('spillover_bajoingreso_41.xlsx')</v>
      </c>
      <c r="CD59">
        <v>41</v>
      </c>
      <c r="CE59" s="1" t="str">
        <f>"ind_"&amp;CD57&amp;" = xlsread('spillover_densidad_"&amp;CD57&amp;".xlsx')"</f>
        <v>ind_41 = xlsread('spillover_densidad_41.xlsx')</v>
      </c>
      <c r="CJ59">
        <v>41</v>
      </c>
      <c r="CK59" s="1" t="str">
        <f>"ind_"&amp;CJ57&amp;" = xlsread('spillover_tiempo_cs_"&amp;CJ57&amp;".xlsx')"</f>
        <v>ind_41 = xlsread('spillover_tiempo_cs_41.xlsx')</v>
      </c>
      <c r="CQ59">
        <v>41</v>
      </c>
      <c r="CR59" t="s">
        <v>195</v>
      </c>
      <c r="CV59">
        <v>41</v>
      </c>
      <c r="CW59" t="s">
        <v>200</v>
      </c>
      <c r="DA59">
        <v>41</v>
      </c>
      <c r="DB59" t="s">
        <v>201</v>
      </c>
      <c r="DF59">
        <v>41</v>
      </c>
      <c r="DG59" t="s">
        <v>202</v>
      </c>
      <c r="DK59" s="1" t="str">
        <f t="shared" si="17"/>
        <v>M_hat_162 = (eye(N)-B_hat_162)'*(eye(N)-B_hat_162);</v>
      </c>
      <c r="DQ59" s="1" t="str">
        <f t="shared" si="18"/>
        <v>synthetic_control_sp_162 = a_hat_162(1)+B_hat_162(1,:)*Y_162;</v>
      </c>
      <c r="DW59" s="1" t="s">
        <v>96</v>
      </c>
      <c r="EA59">
        <v>26</v>
      </c>
      <c r="EB59" s="3" t="s">
        <v>17</v>
      </c>
      <c r="EL59" s="1" t="str">
        <f t="shared" si="19"/>
        <v>synthetic_control_162=synthetic_control_162'</v>
      </c>
      <c r="EQ59" s="1" t="str">
        <f t="shared" si="20"/>
        <v>synthetic_control_sp_162=synthetic_control_sp_162'</v>
      </c>
      <c r="EV59" s="1" t="str">
        <f t="shared" si="21"/>
        <v>tratado_162=tratado_162'</v>
      </c>
      <c r="EZ59" s="1" t="str">
        <f t="shared" si="27"/>
        <v>xlswrite('G:\Mi unidad\1. PROYECTOS TELLO 2022\SCM SPILL OVERS\outputs\pobreza\distancia_centro_salud\1%\simulacion_3\synthetic_control_outputs.xlsx',synthetic_control_162,162)</v>
      </c>
      <c r="FG59" s="1" t="str">
        <f t="shared" si="28"/>
        <v>xlswrite('G:\Mi unidad\1. PROYECTOS TELLO 2022\SCM SPILL OVERS\outputs\pobreza\informalidad\1%\simulacion_3\synthetic_control_outputs.xlsx',synthetic_control_162,162)</v>
      </c>
      <c r="FM59" s="1" t="str">
        <f t="shared" si="29"/>
        <v>xlswrite('G:\Mi unidad\1. PROYECTOS TELLO 2022\SCM SPILL OVERS\outputs\pobreza\densidad\1%\simulacion_3\synthetic_control_outputs.xlsx',synthetic_control_162,162)</v>
      </c>
      <c r="FT59" s="1" t="str">
        <f t="shared" si="30"/>
        <v>xlswrite('G:\Mi unidad\1. PROYECTOS TELLO 2022\SCM SPILL OVERS\outputs\pobreza\bajo_niv_educ\1%\simulacion_3\synthetic_control_outputs.xlsx',synthetic_control_162,162)</v>
      </c>
      <c r="FZ59" s="1" t="str">
        <f t="shared" si="31"/>
        <v>xlswrite('G:\Mi unidad\1. PROYECTOS TELLO 2022\SCM SPILL OVERS\outputs\pobreza\bajo_ingreso\1%\simulacion_3\synthetic_control_outputs.xlsx',synthetic_control_162,162)</v>
      </c>
      <c r="GF59" s="1" t="str">
        <f t="shared" si="32"/>
        <v>xlswrite('G:\Mi unidad\1. PROYECTOS TELLO 2022\SCM SPILL OVERS\outputs\pobreza\densidad_g\1%\simulacion_3\synthetic_control_outputs.xlsx',synthetic_control_162,162)</v>
      </c>
      <c r="GM59" s="1" t="str">
        <f t="shared" si="33"/>
        <v>xlswrite('G:\Mi unidad\1. PROYECTOS TELLO 2022\SCM SPILL OVERS\outputs\pobreza\alimentos\1%\simulacion_3\synthetic_control_outputs.xlsx',synthetic_control_162,162);</v>
      </c>
      <c r="GT59" s="1" t="str">
        <f t="shared" si="34"/>
        <v>xlswrite('G:\Mi unidad\1. PROYECTOS TELLO 2022\SCM SPILL OVERS\outputs\pobreza\jefe_hogar\1%\simulacion_3\synthetic_control_outputs.xlsx',synthetic_control_162,162);</v>
      </c>
      <c r="GZ59" s="1" t="str">
        <f t="shared" si="35"/>
        <v>xlswrite('G:\Mi unidad\1. PROYECTOS TELLO 2022\SCM SPILL OVERS\outputs\pobreza\mujeres\1%\simulacion_3\synthetic_control_outputs.xlsx',synthetic_control_162,162);</v>
      </c>
      <c r="HF59" s="1" t="str">
        <f t="shared" si="36"/>
        <v>xlswrite('G:\Mi unidad\1. PROYECTOS TELLO 2022\SCM SPILL OVERS\outputs\pobreza\criminalidad\1%\simulacion_3\synthetic_control_outputs.xlsx',synthetic_control_162,162);</v>
      </c>
      <c r="HM59">
        <v>23</v>
      </c>
      <c r="HN59" t="str">
        <f>"ub_vec_"&amp;HM59&amp;" = zeros(1,S);"</f>
        <v>ub_vec_23 = zeros(1,S);</v>
      </c>
      <c r="HT59">
        <v>38</v>
      </c>
      <c r="HU59" t="s">
        <v>36</v>
      </c>
      <c r="IA59">
        <v>41</v>
      </c>
      <c r="IB59" t="str">
        <f>"xlswrite('G:\Mi unidad\1. PROYECTOS TELLO 2022\SCM SPILL OVERS\outputs\pobreza\bajo_niv_educ\1%\simulacion_3\output_tests.xlsx',p_value_vec_"&amp;IA59&amp;"','p_value_vec_"&amp;IA59&amp;"');"</f>
        <v>xlswrite('G:\Mi unidad\1. PROYECTOS TELLO 2022\SCM SPILL OVERS\outputs\pobreza\bajo_niv_educ\1%\simulacion_3\output_tests.xlsx',p_value_vec_41','p_value_vec_41');</v>
      </c>
      <c r="IO59">
        <v>41</v>
      </c>
      <c r="IP59" t="str">
        <f>"xlswrite('G:\Mi unidad\1. PROYECTOS TELLO 2022\SCM SPILL OVERS\outputs\pobreza\bajo_ingreso\1%\simulacion_3\output_tests.xlsx',p_value_vec_"&amp;IO59&amp;"','p_value_vec_"&amp;IO59&amp;"');"</f>
        <v>xlswrite('G:\Mi unidad\1. PROYECTOS TELLO 2022\SCM SPILL OVERS\outputs\pobreza\bajo_ingreso\1%\simulacion_3\output_tests.xlsx',p_value_vec_41','p_value_vec_41');</v>
      </c>
      <c r="JA59">
        <v>41</v>
      </c>
      <c r="JB59" t="str">
        <f>"xlswrite('G:\Mi unidad\1. PROYECTOS TELLO 2022\SCM SPILL OVERS\outputs\pobreza\densidad\1%\simulacion_3\output_tests.xlsx',p_value_vec_"&amp;JA59&amp;"','p_value_vec_"&amp;JA59&amp;"');"</f>
        <v>xlswrite('G:\Mi unidad\1. PROYECTOS TELLO 2022\SCM SPILL OVERS\outputs\pobreza\densidad\1%\simulacion_3\output_tests.xlsx',p_value_vec_41','p_value_vec_41');</v>
      </c>
      <c r="JM59">
        <v>41</v>
      </c>
      <c r="JN59" t="str">
        <f>"xlswrite('G:\Mi unidad\1. PROYECTOS TELLO 2022\SCM SPILL OVERS\outputs\pobreza\densidad_g\1%\simulacion_3\output_tests.xlsx',p_value_vec_"&amp;JM59&amp;"','p_value_vec_"&amp;JM59&amp;"');"</f>
        <v>xlswrite('G:\Mi unidad\1. PROYECTOS TELLO 2022\SCM SPILL OVERS\outputs\pobreza\densidad_g\1%\simulacion_3\output_tests.xlsx',p_value_vec_41','p_value_vec_41');</v>
      </c>
      <c r="JY59">
        <v>41</v>
      </c>
      <c r="JZ59" t="str">
        <f>"xlswrite('G:\Mi unidad\1. PROYECTOS TELLO 2022\SCM SPILL OVERS\outputs\pobreza\distancia_centro_salud\1%\simulacion_3\output_tests.xlsx',p_value_vec_"&amp;JY59&amp;"','p_value_vec_"&amp;JY59&amp;"');"</f>
        <v>xlswrite('G:\Mi unidad\1. PROYECTOS TELLO 2022\SCM SPILL OVERS\outputs\pobreza\distancia_centro_salud\1%\simulacion_3\output_tests.xlsx',p_value_vec_41','p_value_vec_41');</v>
      </c>
      <c r="KL59">
        <v>41</v>
      </c>
      <c r="KM59" t="str">
        <f>"xlswrite('G:\Mi unidad\1. PROYECTOS TELLO 2022\SCM SPILL OVERS\outputs\pobreza\informalidad\1%\simulacion_3\output_tests.xlsx',p_value_vec_"&amp;KL59&amp;"','p_value_vec_"&amp;KL59&amp;"');"</f>
        <v>xlswrite('G:\Mi unidad\1. PROYECTOS TELLO 2022\SCM SPILL OVERS\outputs\pobreza\informalidad\1%\simulacion_3\output_tests.xlsx',p_value_vec_41','p_value_vec_41');</v>
      </c>
      <c r="KY59">
        <v>41</v>
      </c>
      <c r="KZ59" t="str">
        <f>"xlswrite('G:\Mi unidad\1. PROYECTOS TELLO 2022\SCM SPILL OVERS\outputs\pobreza\alimentos\1%\simulacion_3\output_tests.xlsx',p_value_vec_"&amp;KY59&amp;"','p_value_vec_"&amp;KY59&amp;"');"</f>
        <v>xlswrite('G:\Mi unidad\1. PROYECTOS TELLO 2022\SCM SPILL OVERS\outputs\pobreza\alimentos\1%\simulacion_3\output_tests.xlsx',p_value_vec_41','p_value_vec_41');</v>
      </c>
      <c r="LF59">
        <v>41</v>
      </c>
      <c r="LG59" t="str">
        <f>"xlswrite('G:\Mi unidad\1. PROYECTOS TELLO 2022\SCM SPILL OVERS\outputs\pobreza\jefe_hogar\1%\simulacion_3\output_tests.xlsx',p_value_vec_"&amp;LF59&amp;"','p_value_vec_"&amp;LF59&amp;"');"</f>
        <v>xlswrite('G:\Mi unidad\1. PROYECTOS TELLO 2022\SCM SPILL OVERS\outputs\pobreza\jefe_hogar\1%\simulacion_3\output_tests.xlsx',p_value_vec_41','p_value_vec_41');</v>
      </c>
      <c r="LM59">
        <v>41</v>
      </c>
      <c r="LN59" t="str">
        <f>"xlswrite('G:\Mi unidad\1. PROYECTOS TELLO 2022\SCM SPILL OVERS\outputs\pobreza\mujeres\1%\simulacion_3\output_tests.xlsx',p_value_vec_"&amp;LM59&amp;"','p_value_vec_"&amp;LM59&amp;"');"</f>
        <v>xlswrite('G:\Mi unidad\1. PROYECTOS TELLO 2022\SCM SPILL OVERS\outputs\pobreza\mujeres\1%\simulacion_3\output_tests.xlsx',p_value_vec_41','p_value_vec_41');</v>
      </c>
      <c r="LY59">
        <v>41</v>
      </c>
      <c r="LZ59" t="str">
        <f>"xlswrite('G:\Mi unidad\1. PROYECTOS TELLO 2022\SCM SPILL OVERS\outputs\pobreza\criminalidad\1%\simulacion_3\output_tests.xlsx',p_value_vec_"&amp;LY59&amp;"','p_value_vec_"&amp;LY59&amp;"');"</f>
        <v>xlswrite('G:\Mi unidad\1. PROYECTOS TELLO 2022\SCM SPILL OVERS\outputs\pobreza\criminalidad\1%\simulacion_3\output_tests.xlsx',p_value_vec_41','p_value_vec_41');</v>
      </c>
    </row>
    <row r="60" spans="1:338" x14ac:dyDescent="0.3">
      <c r="A60">
        <v>169</v>
      </c>
      <c r="B60" s="1" t="str">
        <f t="shared" si="11"/>
        <v>[data_169,provincias_169,~] = xlsread('BD_pobre_est_1_provincia_169.xlsx');</v>
      </c>
      <c r="E60" s="1" t="str">
        <f t="shared" si="12"/>
        <v>provincia_169 = unique(provincias_169(2:end,1));</v>
      </c>
      <c r="O60" s="1" t="str">
        <f t="shared" si="13"/>
        <v>pobreza_169 = reshape(data_169(:,2),T+S,N);</v>
      </c>
      <c r="T60" s="1" t="str">
        <f t="shared" si="14"/>
        <v xml:space="preserve">pobreza_169 = pobreza_169'; </v>
      </c>
      <c r="X60" s="1" t="str">
        <f t="shared" si="15"/>
        <v>tratado_169 = pobreza_169(1,:);</v>
      </c>
      <c r="AC60" s="1" t="str">
        <f t="shared" si="26"/>
        <v>pobreza_169(1,:) = [];</v>
      </c>
      <c r="AI60" s="1" t="str">
        <f t="shared" si="0"/>
        <v>pobreza_169 = [tratado_169;pobreza_169];</v>
      </c>
      <c r="AN60" s="1" t="str">
        <f t="shared" si="22"/>
        <v>Y_169 = pobreza_169; % outcome matrix</v>
      </c>
      <c r="AS60" s="1" t="str">
        <f t="shared" si="23"/>
        <v>Y_pre_169 = Y_169(:,1:T);</v>
      </c>
      <c r="AW60" s="1" t="str">
        <f t="shared" si="24"/>
        <v>Y_post_169 = Y_169(:,T+1:end);</v>
      </c>
      <c r="BA60" s="1" t="str">
        <f t="shared" si="25"/>
        <v>[a_hat_169,B_hat_169] = scm_batch(Y_pre_169);</v>
      </c>
      <c r="BF60" s="1" t="str">
        <f t="shared" si="16"/>
        <v>synthetic_control_169 = a_hat_169(1)+B_hat_169(1,:)*Y_169;</v>
      </c>
      <c r="BL60">
        <v>41</v>
      </c>
      <c r="BR60">
        <v>41</v>
      </c>
      <c r="BS60" s="1" t="str">
        <f>"A_"&amp;BR57&amp;" = eye(N);"</f>
        <v>A_41 = eye(N);</v>
      </c>
      <c r="BX60">
        <v>41</v>
      </c>
      <c r="BY60" s="1" t="str">
        <f>"A_"&amp;BX57&amp;" = eye(N);"</f>
        <v>A_41 = eye(N);</v>
      </c>
      <c r="CD60">
        <v>41</v>
      </c>
      <c r="CE60" s="1" t="str">
        <f>"A_"&amp;CD57&amp;" = eye(N);"</f>
        <v>A_41 = eye(N);</v>
      </c>
      <c r="CJ60">
        <v>41</v>
      </c>
      <c r="CK60" s="1" t="str">
        <f>"A_"&amp;CJ57&amp;" = eye(N);"</f>
        <v>A_41 = eye(N);</v>
      </c>
      <c r="CQ60">
        <v>41</v>
      </c>
      <c r="CR60" t="s">
        <v>196</v>
      </c>
      <c r="CV60">
        <v>41</v>
      </c>
      <c r="CW60" t="s">
        <v>203</v>
      </c>
      <c r="DA60">
        <v>41</v>
      </c>
      <c r="DB60" t="s">
        <v>203</v>
      </c>
      <c r="DF60">
        <v>41</v>
      </c>
      <c r="DG60" t="s">
        <v>203</v>
      </c>
      <c r="DK60" s="1" t="str">
        <f t="shared" si="17"/>
        <v>M_hat_169 = (eye(N)-B_hat_169)'*(eye(N)-B_hat_169);</v>
      </c>
      <c r="DQ60" s="1" t="str">
        <f t="shared" si="18"/>
        <v>synthetic_control_sp_169 = a_hat_169(1)+B_hat_169(1,:)*Y_169;</v>
      </c>
      <c r="DW60" s="1" t="s">
        <v>97</v>
      </c>
      <c r="EA60">
        <v>26</v>
      </c>
      <c r="EB60" s="1" t="str">
        <f>"Y_Ts_"&amp;EA60&amp;" = Y_"&amp;EA60&amp;"(:,T+s);"</f>
        <v>Y_Ts_26 = Y_26(:,T+s);</v>
      </c>
      <c r="EL60" s="1" t="str">
        <f t="shared" si="19"/>
        <v>synthetic_control_169=synthetic_control_169'</v>
      </c>
      <c r="EQ60" s="1" t="str">
        <f t="shared" si="20"/>
        <v>synthetic_control_sp_169=synthetic_control_sp_169'</v>
      </c>
      <c r="EV60" s="1" t="str">
        <f t="shared" si="21"/>
        <v>tratado_169=tratado_169'</v>
      </c>
      <c r="EZ60" s="1" t="str">
        <f t="shared" si="27"/>
        <v>xlswrite('G:\Mi unidad\1. PROYECTOS TELLO 2022\SCM SPILL OVERS\outputs\pobreza\distancia_centro_salud\1%\simulacion_3\synthetic_control_outputs.xlsx',synthetic_control_169,169)</v>
      </c>
      <c r="FG60" s="1" t="str">
        <f t="shared" si="28"/>
        <v>xlswrite('G:\Mi unidad\1. PROYECTOS TELLO 2022\SCM SPILL OVERS\outputs\pobreza\informalidad\1%\simulacion_3\synthetic_control_outputs.xlsx',synthetic_control_169,169)</v>
      </c>
      <c r="FM60" s="1" t="str">
        <f t="shared" si="29"/>
        <v>xlswrite('G:\Mi unidad\1. PROYECTOS TELLO 2022\SCM SPILL OVERS\outputs\pobreza\densidad\1%\simulacion_3\synthetic_control_outputs.xlsx',synthetic_control_169,169)</v>
      </c>
      <c r="FT60" s="1" t="str">
        <f t="shared" si="30"/>
        <v>xlswrite('G:\Mi unidad\1. PROYECTOS TELLO 2022\SCM SPILL OVERS\outputs\pobreza\bajo_niv_educ\1%\simulacion_3\synthetic_control_outputs.xlsx',synthetic_control_169,169)</v>
      </c>
      <c r="FZ60" s="1" t="str">
        <f t="shared" si="31"/>
        <v>xlswrite('G:\Mi unidad\1. PROYECTOS TELLO 2022\SCM SPILL OVERS\outputs\pobreza\bajo_ingreso\1%\simulacion_3\synthetic_control_outputs.xlsx',synthetic_control_169,169)</v>
      </c>
      <c r="GF60" s="1" t="str">
        <f t="shared" si="32"/>
        <v>xlswrite('G:\Mi unidad\1. PROYECTOS TELLO 2022\SCM SPILL OVERS\outputs\pobreza\densidad_g\1%\simulacion_3\synthetic_control_outputs.xlsx',synthetic_control_169,169)</v>
      </c>
      <c r="GM60" s="1" t="str">
        <f t="shared" si="33"/>
        <v>xlswrite('G:\Mi unidad\1. PROYECTOS TELLO 2022\SCM SPILL OVERS\outputs\pobreza\alimentos\1%\simulacion_3\synthetic_control_outputs.xlsx',synthetic_control_169,169);</v>
      </c>
      <c r="GT60" s="1" t="str">
        <f t="shared" si="34"/>
        <v>xlswrite('G:\Mi unidad\1. PROYECTOS TELLO 2022\SCM SPILL OVERS\outputs\pobreza\jefe_hogar\1%\simulacion_3\synthetic_control_outputs.xlsx',synthetic_control_169,169);</v>
      </c>
      <c r="GZ60" s="1" t="str">
        <f t="shared" si="35"/>
        <v>xlswrite('G:\Mi unidad\1. PROYECTOS TELLO 2022\SCM SPILL OVERS\outputs\pobreza\mujeres\1%\simulacion_3\synthetic_control_outputs.xlsx',synthetic_control_169,169);</v>
      </c>
      <c r="HF60" s="1" t="str">
        <f t="shared" si="36"/>
        <v>xlswrite('G:\Mi unidad\1. PROYECTOS TELLO 2022\SCM SPILL OVERS\outputs\pobreza\criminalidad\1%\simulacion_3\synthetic_control_outputs.xlsx',synthetic_control_169,169);</v>
      </c>
      <c r="HM60">
        <v>23</v>
      </c>
      <c r="HN60" t="s">
        <v>35</v>
      </c>
      <c r="HT60">
        <v>38</v>
      </c>
      <c r="HU60" t="s">
        <v>37</v>
      </c>
      <c r="IA60">
        <v>41</v>
      </c>
      <c r="IB60" t="str">
        <f>"xlswrite('G:\Mi unidad\1. PROYECTOS TELLO 2022\SCM SPILL OVERS\outputs\pobreza\bajo_niv_educ\1%\simulacion_3\output_tests.xlsx',alpha1_hat_vec_"&amp;IA60&amp;"','alpha1_hat_vec_"&amp;IA60&amp;"');"</f>
        <v>xlswrite('G:\Mi unidad\1. PROYECTOS TELLO 2022\SCM SPILL OVERS\outputs\pobreza\bajo_niv_educ\1%\simulacion_3\output_tests.xlsx',alpha1_hat_vec_41','alpha1_hat_vec_41');</v>
      </c>
      <c r="IO60">
        <v>41</v>
      </c>
      <c r="IP60" t="str">
        <f>"xlswrite('G:\Mi unidad\1. PROYECTOS TELLO 2022\SCM SPILL OVERS\outputs\pobreza\bajo_ingreso\1%\simulacion_3\output_tests.xlsx',alpha1_hat_vec_"&amp;IO60&amp;"','alpha1_hat_vec_"&amp;IO60&amp;"');"</f>
        <v>xlswrite('G:\Mi unidad\1. PROYECTOS TELLO 2022\SCM SPILL OVERS\outputs\pobreza\bajo_ingreso\1%\simulacion_3\output_tests.xlsx',alpha1_hat_vec_41','alpha1_hat_vec_41');</v>
      </c>
      <c r="JA60">
        <v>41</v>
      </c>
      <c r="JB60" t="str">
        <f>"xlswrite('G:\Mi unidad\1. PROYECTOS TELLO 2022\SCM SPILL OVERS\outputs\pobreza\densidad\1%\simulacion_3\output_tests.xlsx',alpha1_hat_vec_"&amp;JA60&amp;"','alpha1_hat_vec_"&amp;JA60&amp;"');"</f>
        <v>xlswrite('G:\Mi unidad\1. PROYECTOS TELLO 2022\SCM SPILL OVERS\outputs\pobreza\densidad\1%\simulacion_3\output_tests.xlsx',alpha1_hat_vec_41','alpha1_hat_vec_41');</v>
      </c>
      <c r="JM60">
        <v>41</v>
      </c>
      <c r="JN60" t="str">
        <f>"xlswrite('G:\Mi unidad\1. PROYECTOS TELLO 2022\SCM SPILL OVERS\outputs\pobreza\densidad_g\1%\simulacion_3\output_tests.xlsx',alpha1_hat_vec_"&amp;JM60&amp;"','alpha1_hat_vec_"&amp;JM60&amp;"');"</f>
        <v>xlswrite('G:\Mi unidad\1. PROYECTOS TELLO 2022\SCM SPILL OVERS\outputs\pobreza\densidad_g\1%\simulacion_3\output_tests.xlsx',alpha1_hat_vec_41','alpha1_hat_vec_41');</v>
      </c>
      <c r="JY60">
        <v>41</v>
      </c>
      <c r="JZ60" t="str">
        <f>"xlswrite('G:\Mi unidad\1. PROYECTOS TELLO 2022\SCM SPILL OVERS\outputs\pobreza\distancia_centro_salud\1%\simulacion_3\output_tests.xlsx',alpha1_hat_vec_"&amp;JY60&amp;"','alpha1_hat_vec_"&amp;JY60&amp;"');"</f>
        <v>xlswrite('G:\Mi unidad\1. PROYECTOS TELLO 2022\SCM SPILL OVERS\outputs\pobreza\distancia_centro_salud\1%\simulacion_3\output_tests.xlsx',alpha1_hat_vec_41','alpha1_hat_vec_41');</v>
      </c>
      <c r="KL60">
        <v>41</v>
      </c>
      <c r="KM60" t="str">
        <f>"xlswrite('G:\Mi unidad\1. PROYECTOS TELLO 2022\SCM SPILL OVERS\outputs\pobreza\informalidad\1%\simulacion_3\output_tests.xlsx',alpha1_hat_vec_"&amp;KL60&amp;"','alpha1_hat_vec_"&amp;KL60&amp;"');"</f>
        <v>xlswrite('G:\Mi unidad\1. PROYECTOS TELLO 2022\SCM SPILL OVERS\outputs\pobreza\informalidad\1%\simulacion_3\output_tests.xlsx',alpha1_hat_vec_41','alpha1_hat_vec_41');</v>
      </c>
      <c r="KY60">
        <v>41</v>
      </c>
      <c r="KZ60" t="str">
        <f>"xlswrite('G:\Mi unidad\1. PROYECTOS TELLO 2022\SCM SPILL OVERS\outputs\pobreza\alimentos\1%\simulacion_3\output_tests.xlsx',alpha1_hat_vec_"&amp;KY60&amp;"','alpha1_hat_vec_"&amp;KY60&amp;"');"</f>
        <v>xlswrite('G:\Mi unidad\1. PROYECTOS TELLO 2022\SCM SPILL OVERS\outputs\pobreza\alimentos\1%\simulacion_3\output_tests.xlsx',alpha1_hat_vec_41','alpha1_hat_vec_41');</v>
      </c>
      <c r="LF60">
        <v>41</v>
      </c>
      <c r="LG60" t="str">
        <f>"xlswrite('G:\Mi unidad\1. PROYECTOS TELLO 2022\SCM SPILL OVERS\outputs\pobreza\jefe_hogar\1%\simulacion_3\output_tests.xlsx',alpha1_hat_vec_"&amp;LF60&amp;"','alpha1_hat_vec_"&amp;LF60&amp;"');"</f>
        <v>xlswrite('G:\Mi unidad\1. PROYECTOS TELLO 2022\SCM SPILL OVERS\outputs\pobreza\jefe_hogar\1%\simulacion_3\output_tests.xlsx',alpha1_hat_vec_41','alpha1_hat_vec_41');</v>
      </c>
      <c r="LM60">
        <v>41</v>
      </c>
      <c r="LN60" t="str">
        <f>"xlswrite('G:\Mi unidad\1. PROYECTOS TELLO 2022\SCM SPILL OVERS\outputs\pobreza\mujeres\1%\simulacion_3\output_tests.xlsx',alpha1_hat_vec_"&amp;LM60&amp;"','alpha1_hat_vec_"&amp;LM60&amp;"');"</f>
        <v>xlswrite('G:\Mi unidad\1. PROYECTOS TELLO 2022\SCM SPILL OVERS\outputs\pobreza\mujeres\1%\simulacion_3\output_tests.xlsx',alpha1_hat_vec_41','alpha1_hat_vec_41');</v>
      </c>
      <c r="LY60">
        <v>41</v>
      </c>
      <c r="LZ60" t="str">
        <f>"xlswrite('G:\Mi unidad\1. PROYECTOS TELLO 2022\SCM SPILL OVERS\outputs\pobreza\criminalidad\1%\simulacion_3\output_tests.xlsx',alpha1_hat_vec_"&amp;LY60&amp;"','alpha1_hat_vec_"&amp;LY60&amp;"');"</f>
        <v>xlswrite('G:\Mi unidad\1. PROYECTOS TELLO 2022\SCM SPILL OVERS\outputs\pobreza\criminalidad\1%\simulacion_3\output_tests.xlsx',alpha1_hat_vec_41','alpha1_hat_vec_41');</v>
      </c>
    </row>
    <row r="61" spans="1:338" x14ac:dyDescent="0.3">
      <c r="BL61">
        <v>41</v>
      </c>
      <c r="BR61">
        <v>41</v>
      </c>
      <c r="BS61" s="1" t="str">
        <f>"A_"&amp;BR57&amp;"(:,ind_"&amp;BR57&amp;" == 0) = [];"</f>
        <v>A_41(:,ind_41 == 0) = [];</v>
      </c>
      <c r="BX61">
        <v>41</v>
      </c>
      <c r="BY61" s="1" t="str">
        <f>"A_"&amp;BX57&amp;"(:,ind_"&amp;BX57&amp;" == 0) = [];"</f>
        <v>A_41(:,ind_41 == 0) = [];</v>
      </c>
      <c r="CD61">
        <v>41</v>
      </c>
      <c r="CE61" s="1" t="str">
        <f>"A_"&amp;CD57&amp;"(:,ind_"&amp;CD57&amp;" == 0) = [];"</f>
        <v>A_41(:,ind_41 == 0) = [];</v>
      </c>
      <c r="CJ61">
        <v>41</v>
      </c>
      <c r="CK61" s="1" t="str">
        <f>"A_"&amp;CJ57&amp;"(:,ind_"&amp;CJ57&amp;" == 0) = [];"</f>
        <v>A_41(:,ind_41 == 0) = [];</v>
      </c>
      <c r="CQ61">
        <v>41</v>
      </c>
      <c r="CR61" t="s">
        <v>197</v>
      </c>
      <c r="CV61">
        <v>41</v>
      </c>
      <c r="CW61" t="s">
        <v>204</v>
      </c>
      <c r="DA61">
        <v>41</v>
      </c>
      <c r="DB61" t="s">
        <v>204</v>
      </c>
      <c r="DF61">
        <v>41</v>
      </c>
      <c r="DG61" t="s">
        <v>204</v>
      </c>
      <c r="EA61">
        <v>26</v>
      </c>
      <c r="EB61" s="1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EZ61" s="1" t="str">
        <f>"xlswrite('G:\Mi unidad\1. PROYECTOS TELLO 2022\SCM SPILL OVERS\outputs\pobreza\distancia_centro_salud\1%\simulacion_3\synthetic_control_spillover_outputs.xlsx',synthetic_control_sp_"&amp;$A2&amp;","&amp;$A2&amp;")"</f>
        <v>xlswrite('G:\Mi unidad\1. PROYECTOS TELLO 2022\SCM SPILL OVERS\outputs\pobreza\distancia_centro_salud\1%\simulacion_3\synthetic_control_spillover_outputs.xlsx',synthetic_control_sp_1,1)</v>
      </c>
      <c r="FG61" s="1" t="str">
        <f>"xlswrite('G:\Mi unidad\1. PROYECTOS TELLO 2022\SCM SPILL OVERS\outputs\pobreza\informalidad\1%\simulacion_3\synthetic_control_spillover_outputs.xlsx',synthetic_control_sp_"&amp;$A2&amp;","&amp;$A2&amp;")"</f>
        <v>xlswrite('G:\Mi unidad\1. PROYECTOS TELLO 2022\SCM SPILL OVERS\outputs\pobreza\informalidad\1%\simulacion_3\synthetic_control_spillover_outputs.xlsx',synthetic_control_sp_1,1)</v>
      </c>
      <c r="FM61" s="1" t="str">
        <f>"xlswrite('G:\Mi unidad\1. PROYECTOS TELLO 2022\SCM SPILL OVERS\outputs\pobreza\densidad\1%\simulacion_3\synthetic_control_spillover_outputs.xlsx',synthetic_control_sp_"&amp;$A2&amp;","&amp;$A2&amp;")"</f>
        <v>xlswrite('G:\Mi unidad\1. PROYECTOS TELLO 2022\SCM SPILL OVERS\outputs\pobreza\densidad\1%\simulacion_3\synthetic_control_spillover_outputs.xlsx',synthetic_control_sp_1,1)</v>
      </c>
      <c r="FT61" s="1" t="str">
        <f>"xlswrite('G:\Mi unidad\1. PROYECTOS TELLO 2022\SCM SPILL OVERS\outputs\pobreza\bajo_niv_educ\1%\simulacion_3\synthetic_control_spillover_outputs.xlsx',synthetic_control_sp_"&amp;$A2&amp;","&amp;$A2&amp;")"</f>
        <v>xlswrite('G:\Mi unidad\1. PROYECTOS TELLO 2022\SCM SPILL OVERS\outputs\pobreza\bajo_niv_educ\1%\simulacion_3\synthetic_control_spillover_outputs.xlsx',synthetic_control_sp_1,1)</v>
      </c>
      <c r="FZ61" s="1" t="str">
        <f>"xlswrite('G:\Mi unidad\1. PROYECTOS TELLO 2022\SCM SPILL OVERS\outputs\pobreza\bajo_ingreso\1%\simulacion_3\synthetic_control_spillover_outputs.xlsx',synthetic_control_sp_"&amp;$A2&amp;","&amp;$A2&amp;")"</f>
        <v>xlswrite('G:\Mi unidad\1. PROYECTOS TELLO 2022\SCM SPILL OVERS\outputs\pobreza\bajo_ingreso\1%\simulacion_3\synthetic_control_spillover_outputs.xlsx',synthetic_control_sp_1,1)</v>
      </c>
      <c r="GF61" s="1" t="str">
        <f>"xlswrite('G:\Mi unidad\1. PROYECTOS TELLO 2022\SCM SPILL OVERS\outputs\pobreza\densidad_g\1%\simulacion_3\synthetic_control_spillover_outputs.xlsx',synthetic_control_sp_"&amp;$A2&amp;","&amp;$A2&amp;")"</f>
        <v>xlswrite('G:\Mi unidad\1. PROYECTOS TELLO 2022\SCM SPILL OVERS\outputs\pobreza\densidad_g\1%\simulacion_3\synthetic_control_spillover_outputs.xlsx',synthetic_control_sp_1,1)</v>
      </c>
      <c r="GM61" s="1" t="str">
        <f>"xlswrite('G:\Mi unidad\1. PROYECTOS TELLO 2022\SCM SPILL OVERS\outputs\pobreza\alimentos\1%\simulacion_3\synthetic_control_spillover_outputs.xlsx',synthetic_control_sp_"&amp;$A2&amp;","&amp;$A2&amp;");"</f>
        <v>xlswrite('G:\Mi unidad\1. PROYECTOS TELLO 2022\SCM SPILL OVERS\outputs\pobreza\alimentos\1%\simulacion_3\synthetic_control_spillover_outputs.xlsx',synthetic_control_sp_1,1);</v>
      </c>
      <c r="GT61" s="1" t="str">
        <f>"xlswrite('G:\Mi unidad\1. PROYECTOS TELLO 2022\SCM SPILL OVERS\outputs\pobreza\jefe_hogar\1%\simulacion_3\synthetic_control_spillover_outputs.xlsx',synthetic_control_sp_"&amp;$A2&amp;","&amp;$A2&amp;");"</f>
        <v>xlswrite('G:\Mi unidad\1. PROYECTOS TELLO 2022\SCM SPILL OVERS\outputs\pobreza\jefe_hogar\1%\simulacion_3\synthetic_control_spillover_outputs.xlsx',synthetic_control_sp_1,1);</v>
      </c>
      <c r="GZ61" s="1" t="str">
        <f>"xlswrite('G:\Mi unidad\1. PROYECTOS TELLO 2022\SCM SPILL OVERS\outputs\pobreza\mujeres\1%\simulacion_3\synthetic_control_spillover_outputs.xlsx',synthetic_control_sp_"&amp;$A2&amp;","&amp;$A2&amp;");"</f>
        <v>xlswrite('G:\Mi unidad\1. PROYECTOS TELLO 2022\SCM SPILL OVERS\outputs\pobreza\mujeres\1%\simulacion_3\synthetic_control_spillover_outputs.xlsx',synthetic_control_sp_1,1);</v>
      </c>
      <c r="HF61" s="1" t="str">
        <f>"xlswrite('G:\Mi unidad\1. PROYECTOS TELLO 2022\SCM SPILL OVERS\outputs\pobreza\criminalidad\1%\simulacion_3\synthetic_control_spillover_outputs.xlsx',synthetic_control_sp_"&amp;$A2&amp;","&amp;$A2&amp;");"</f>
        <v>xlswrite('G:\Mi unidad\1. PROYECTOS TELLO 2022\SCM SPILL OVERS\outputs\pobreza\criminalidad\1%\simulacion_3\synthetic_control_spillover_outputs.xlsx',synthetic_control_sp_1,1);</v>
      </c>
      <c r="HM61">
        <v>23</v>
      </c>
      <c r="HN61" t="str">
        <f>"    [p_value_"&amp;HM61&amp; ",lb_"&amp;HM61&amp;",ub_"&amp;HM61&amp;"] = sp_andrews_te(Y_pre_"&amp;HM61&amp;",pobreza_"&amp;HM61&amp;"(:,T+s),A_"&amp;HM61&amp;",C,.05);"</f>
        <v xml:space="preserve">    [p_value_23,lb_23,ub_23] = sp_andrews_te(Y_pre_23,pobreza_23(:,T+s),A_23,C,.05);</v>
      </c>
      <c r="HT61">
        <v>38</v>
      </c>
      <c r="HU61" t="str">
        <f>"    spillover_test_"&amp;HT61&amp;"(s) = sp_andrews(Y_pre_"&amp;HT61&amp;",pobreza_"&amp;HT61&amp;"(:,T+s),A_"&amp;HT61&amp;",C,d,alpha_sig);"</f>
        <v xml:space="preserve">    spillover_test_38(s) = sp_andrews(Y_pre_38,pobreza_38(:,T+s),A_38,C,d,alpha_sig);</v>
      </c>
      <c r="IA61">
        <v>41</v>
      </c>
      <c r="IB61" t="str">
        <f>"xlswrite('G:\Mi unidad\1. PROYECTOS TELLO 2022\SCM SPILL OVERS\outputs\pobreza\bajo_niv_educ\1%\simulacion_3\output_tests.xlsx',spillover_test_"&amp;IA61&amp;"','sp_test_"&amp;IA61&amp;"');"</f>
        <v>xlswrite('G:\Mi unidad\1. PROYECTOS TELLO 2022\SCM SPILL OVERS\outputs\pobreza\bajo_niv_educ\1%\simulacion_3\output_tests.xlsx',spillover_test_41','sp_test_41');</v>
      </c>
      <c r="IO61">
        <v>41</v>
      </c>
      <c r="IP61" t="str">
        <f>"xlswrite('G:\Mi unidad\1. PROYECTOS TELLO 2022\SCM SPILL OVERS\outputs\pobreza\bajo_ingreso\1%\simulacion_3\output_tests.xlsx',spillover_test_"&amp;IO61&amp;"','sp_test_"&amp;IO61&amp;"');"</f>
        <v>xlswrite('G:\Mi unidad\1. PROYECTOS TELLO 2022\SCM SPILL OVERS\outputs\pobreza\bajo_ingreso\1%\simulacion_3\output_tests.xlsx',spillover_test_41','sp_test_41');</v>
      </c>
      <c r="JA61">
        <v>41</v>
      </c>
      <c r="JB61" t="str">
        <f>"xlswrite('G:\Mi unidad\1. PROYECTOS TELLO 2022\SCM SPILL OVERS\outputs\pobreza\densidad\1%\simulacion_3\output_tests.xlsx',spillover_test_"&amp;JA61&amp;"','sp_test_"&amp;JA61&amp;"');"</f>
        <v>xlswrite('G:\Mi unidad\1. PROYECTOS TELLO 2022\SCM SPILL OVERS\outputs\pobreza\densidad\1%\simulacion_3\output_tests.xlsx',spillover_test_41','sp_test_41');</v>
      </c>
      <c r="JM61">
        <v>41</v>
      </c>
      <c r="JN61" t="str">
        <f>"xlswrite('G:\Mi unidad\1. PROYECTOS TELLO 2022\SCM SPILL OVERS\outputs\pobreza\densidad_g\1%\simulacion_3\output_tests.xlsx',spillover_test_"&amp;JM61&amp;"','sp_test_"&amp;JM61&amp;"');"</f>
        <v>xlswrite('G:\Mi unidad\1. PROYECTOS TELLO 2022\SCM SPILL OVERS\outputs\pobreza\densidad_g\1%\simulacion_3\output_tests.xlsx',spillover_test_41','sp_test_41');</v>
      </c>
      <c r="JY61">
        <v>41</v>
      </c>
      <c r="JZ61" t="str">
        <f>"xlswrite('G:\Mi unidad\1. PROYECTOS TELLO 2022\SCM SPILL OVERS\outputs\pobreza\distancia_centro_salud\1%\simulacion_3\output_tests.xlsx',spillover_test_"&amp;JY61&amp;"','sp_test_"&amp;JY61&amp;"');"</f>
        <v>xlswrite('G:\Mi unidad\1. PROYECTOS TELLO 2022\SCM SPILL OVERS\outputs\pobreza\distancia_centro_salud\1%\simulacion_3\output_tests.xlsx',spillover_test_41','sp_test_41');</v>
      </c>
      <c r="KL61">
        <v>41</v>
      </c>
      <c r="KM61" t="str">
        <f>"xlswrite('G:\Mi unidad\1. PROYECTOS TELLO 2022\SCM SPILL OVERS\outputs\pobreza\informalidad\1%\simulacion_3\output_tests.xlsx',spillover_test_"&amp;KL61&amp;"','sp_test_"&amp;KL61&amp;"');"</f>
        <v>xlswrite('G:\Mi unidad\1. PROYECTOS TELLO 2022\SCM SPILL OVERS\outputs\pobreza\informalidad\1%\simulacion_3\output_tests.xlsx',spillover_test_41','sp_test_41');</v>
      </c>
      <c r="KY61">
        <v>41</v>
      </c>
      <c r="KZ61" t="str">
        <f>"xlswrite('G:\Mi unidad\1. PROYECTOS TELLO 2022\SCM SPILL OVERS\outputs\pobreza\alimentos\1%\simulacion_3\output_tests.xlsx',spillover_test_"&amp;KY61&amp;"','sp_test_"&amp;KY61&amp;"');"</f>
        <v>xlswrite('G:\Mi unidad\1. PROYECTOS TELLO 2022\SCM SPILL OVERS\outputs\pobreza\alimentos\1%\simulacion_3\output_tests.xlsx',spillover_test_41','sp_test_41');</v>
      </c>
      <c r="LF61">
        <v>41</v>
      </c>
      <c r="LG61" t="str">
        <f>"xlswrite('G:\Mi unidad\1. PROYECTOS TELLO 2022\SCM SPILL OVERS\outputs\pobreza\jefe_hogar\1%\simulacion_3\output_tests.xlsx',spillover_test_"&amp;LF61&amp;"','sp_test_"&amp;LF61&amp;"');"</f>
        <v>xlswrite('G:\Mi unidad\1. PROYECTOS TELLO 2022\SCM SPILL OVERS\outputs\pobreza\jefe_hogar\1%\simulacion_3\output_tests.xlsx',spillover_test_41','sp_test_41');</v>
      </c>
      <c r="LM61">
        <v>41</v>
      </c>
      <c r="LN61" t="str">
        <f>"xlswrite('G:\Mi unidad\1. PROYECTOS TELLO 2022\SCM SPILL OVERS\outputs\pobreza\mujeres\1%\simulacion_3\output_tests.xlsx',spillover_test_"&amp;LM61&amp;"','sp_test_"&amp;LM61&amp;"');"</f>
        <v>xlswrite('G:\Mi unidad\1. PROYECTOS TELLO 2022\SCM SPILL OVERS\outputs\pobreza\mujeres\1%\simulacion_3\output_tests.xlsx',spillover_test_41','sp_test_41');</v>
      </c>
      <c r="LY61">
        <v>41</v>
      </c>
      <c r="LZ61" t="str">
        <f>"xlswrite('G:\Mi unidad\1. PROYECTOS TELLO 2022\SCM SPILL OVERS\outputs\pobreza\criminalidad\1%\simulacion_3\output_tests.xlsx',spillover_test_"&amp;LY61&amp;"','sp_test_"&amp;LY61&amp;"');"</f>
        <v>xlswrite('G:\Mi unidad\1. PROYECTOS TELLO 2022\SCM SPILL OVERS\outputs\pobreza\criminalidad\1%\simulacion_3\output_tests.xlsx',spillover_test_41','sp_test_41');</v>
      </c>
    </row>
    <row r="62" spans="1:338" x14ac:dyDescent="0.3">
      <c r="BL62">
        <v>42</v>
      </c>
      <c r="BM62" s="1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205</v>
      </c>
      <c r="CV62">
        <v>42</v>
      </c>
      <c r="CW62" t="s">
        <v>206</v>
      </c>
      <c r="DA62">
        <v>42</v>
      </c>
      <c r="DB62" t="s">
        <v>206</v>
      </c>
      <c r="DF62">
        <v>42</v>
      </c>
      <c r="DG62" t="s">
        <v>206</v>
      </c>
      <c r="EA62">
        <v>26</v>
      </c>
      <c r="EB62" s="1" t="str">
        <f>"alpha_hat_"&amp;EA62&amp;" = A_"&amp;EA62&amp;"*gamma_hat_"&amp;EA62&amp;";"</f>
        <v>alpha_hat_26 = A_26*gamma_hat_26;</v>
      </c>
      <c r="EZ62" s="1" t="str">
        <f>"xlswrite('G:\Mi unidad\1. PROYECTOS TELLO 2022\SCM SPILL OVERS\outputs\pobreza\distancia_centro_salud\1%\simulacion_3\synthetic_control_spillover_outputs.xlsx',synthetic_control_sp_"&amp;$A3&amp;","&amp;$A3&amp;")"</f>
        <v>xlswrite('G:\Mi unidad\1. PROYECTOS TELLO 2022\SCM SPILL OVERS\outputs\pobreza\distancia_centro_salud\1%\simulacion_3\synthetic_control_spillover_outputs.xlsx',synthetic_control_sp_7,7)</v>
      </c>
      <c r="FG62" s="1" t="str">
        <f>"xlswrite('G:\Mi unidad\1. PROYECTOS TELLO 2022\SCM SPILL OVERS\outputs\pobreza\informalidad\1%\simulacion_3\synthetic_control_spillover_outputs.xlsx',synthetic_control_sp_"&amp;$A3&amp;","&amp;$A3&amp;")"</f>
        <v>xlswrite('G:\Mi unidad\1. PROYECTOS TELLO 2022\SCM SPILL OVERS\outputs\pobreza\informalidad\1%\simulacion_3\synthetic_control_spillover_outputs.xlsx',synthetic_control_sp_7,7)</v>
      </c>
      <c r="FM62" s="1" t="str">
        <f>"xlswrite('G:\Mi unidad\1. PROYECTOS TELLO 2022\SCM SPILL OVERS\outputs\pobreza\densidad\1%\simulacion_3\synthetic_control_spillover_outputs.xlsx',synthetic_control_sp_"&amp;$A3&amp;","&amp;$A3&amp;")"</f>
        <v>xlswrite('G:\Mi unidad\1. PROYECTOS TELLO 2022\SCM SPILL OVERS\outputs\pobreza\densidad\1%\simulacion_3\synthetic_control_spillover_outputs.xlsx',synthetic_control_sp_7,7)</v>
      </c>
      <c r="FT62" s="1" t="str">
        <f>"xlswrite('G:\Mi unidad\1. PROYECTOS TELLO 2022\SCM SPILL OVERS\outputs\pobreza\bajo_niv_educ\1%\simulacion_3\synthetic_control_spillover_outputs.xlsx',synthetic_control_sp_"&amp;$A3&amp;","&amp;$A3&amp;")"</f>
        <v>xlswrite('G:\Mi unidad\1. PROYECTOS TELLO 2022\SCM SPILL OVERS\outputs\pobreza\bajo_niv_educ\1%\simulacion_3\synthetic_control_spillover_outputs.xlsx',synthetic_control_sp_7,7)</v>
      </c>
      <c r="FZ62" s="1" t="str">
        <f>"xlswrite('G:\Mi unidad\1. PROYECTOS TELLO 2022\SCM SPILL OVERS\outputs\pobreza\bajo_ingreso\1%\simulacion_3\synthetic_control_spillover_outputs.xlsx',synthetic_control_sp_"&amp;$A3&amp;","&amp;$A3&amp;")"</f>
        <v>xlswrite('G:\Mi unidad\1. PROYECTOS TELLO 2022\SCM SPILL OVERS\outputs\pobreza\bajo_ingreso\1%\simulacion_3\synthetic_control_spillover_outputs.xlsx',synthetic_control_sp_7,7)</v>
      </c>
      <c r="GF62" s="1" t="str">
        <f>"xlswrite('G:\Mi unidad\1. PROYECTOS TELLO 2022\SCM SPILL OVERS\outputs\pobreza\densidad_g\1%\simulacion_3\synthetic_control_spillover_outputs.xlsx',synthetic_control_sp_"&amp;$A3&amp;","&amp;$A3&amp;")"</f>
        <v>xlswrite('G:\Mi unidad\1. PROYECTOS TELLO 2022\SCM SPILL OVERS\outputs\pobreza\densidad_g\1%\simulacion_3\synthetic_control_spillover_outputs.xlsx',synthetic_control_sp_7,7)</v>
      </c>
      <c r="GM62" s="1" t="str">
        <f>"xlswrite('G:\Mi unidad\1. PROYECTOS TELLO 2022\SCM SPILL OVERS\outputs\pobreza\alimentos\1%\simulacion_3\synthetic_control_spillover_outputs.xlsx',synthetic_control_sp_"&amp;$A3&amp;","&amp;$A3&amp;");"</f>
        <v>xlswrite('G:\Mi unidad\1. PROYECTOS TELLO 2022\SCM SPILL OVERS\outputs\pobreza\alimentos\1%\simulacion_3\synthetic_control_spillover_outputs.xlsx',synthetic_control_sp_7,7);</v>
      </c>
      <c r="GT62" s="1" t="str">
        <f>"xlswrite('G:\Mi unidad\1. PROYECTOS TELLO 2022\SCM SPILL OVERS\outputs\pobreza\jefe_hogar\1%\simulacion_3\synthetic_control_spillover_outputs.xlsx',synthetic_control_sp_"&amp;$A3&amp;","&amp;$A3&amp;");"</f>
        <v>xlswrite('G:\Mi unidad\1. PROYECTOS TELLO 2022\SCM SPILL OVERS\outputs\pobreza\jefe_hogar\1%\simulacion_3\synthetic_control_spillover_outputs.xlsx',synthetic_control_sp_7,7);</v>
      </c>
      <c r="GZ62" s="1" t="str">
        <f>"xlswrite('G:\Mi unidad\1. PROYECTOS TELLO 2022\SCM SPILL OVERS\outputs\pobreza\mujeres\1%\simulacion_3\synthetic_control_spillover_outputs.xlsx',synthetic_control_sp_"&amp;$A3&amp;","&amp;$A3&amp;");"</f>
        <v>xlswrite('G:\Mi unidad\1. PROYECTOS TELLO 2022\SCM SPILL OVERS\outputs\pobreza\mujeres\1%\simulacion_3\synthetic_control_spillover_outputs.xlsx',synthetic_control_sp_7,7);</v>
      </c>
      <c r="HF62" s="1" t="str">
        <f>"xlswrite('G:\Mi unidad\1. PROYECTOS TELLO 2022\SCM SPILL OVERS\outputs\pobreza\criminalidad\1%\simulacion_3\synthetic_control_spillover_outputs.xlsx',synthetic_control_sp_"&amp;$A3&amp;","&amp;$A3&amp;");"</f>
        <v>xlswrite('G:\Mi unidad\1. PROYECTOS TELLO 2022\SCM SPILL OVERS\outputs\pobreza\criminalidad\1%\simulacion_3\synthetic_control_spillover_outputs.xlsx',synthetic_control_sp_7,7);</v>
      </c>
      <c r="HM62">
        <v>23</v>
      </c>
      <c r="HN62" t="str">
        <f>"    p_value_vec_"&amp;HM62&amp;"(s) = p_value_"&amp;HM62&amp;";"</f>
        <v xml:space="preserve">    p_value_vec_23(s) = p_value_23;</v>
      </c>
      <c r="HT62">
        <v>38</v>
      </c>
      <c r="HU62" t="s">
        <v>18</v>
      </c>
      <c r="IA62">
        <v>42</v>
      </c>
      <c r="IB62" t="str">
        <f>"xlswrite('G:\Mi unidad\1. PROYECTOS TELLO 2022\SCM SPILL OVERS\outputs\pobreza\bajo_niv_educ\1%\simulacion_3\output_tests.xlsx',lb_vec_"&amp;IA62&amp;"','lb_vec_"&amp;IA62&amp;"');"</f>
        <v>xlswrite('G:\Mi unidad\1. PROYECTOS TELLO 2022\SCM SPILL OVERS\outputs\pobreza\bajo_niv_educ\1%\simulacion_3\output_tests.xlsx',lb_vec_42','lb_vec_42');</v>
      </c>
      <c r="IO62">
        <v>42</v>
      </c>
      <c r="IP62" t="str">
        <f>"xlswrite('G:\Mi unidad\1. PROYECTOS TELLO 2022\SCM SPILL OVERS\outputs\pobreza\bajo_ingreso\1%\simulacion_3\output_tests.xlsx',lb_vec_"&amp;IO62&amp;"','lb_vec_"&amp;IO62&amp;"');"</f>
        <v>xlswrite('G:\Mi unidad\1. PROYECTOS TELLO 2022\SCM SPILL OVERS\outputs\pobreza\bajo_ingreso\1%\simulacion_3\output_tests.xlsx',lb_vec_42','lb_vec_42');</v>
      </c>
      <c r="JA62">
        <v>42</v>
      </c>
      <c r="JB62" t="str">
        <f>"xlswrite('G:\Mi unidad\1. PROYECTOS TELLO 2022\SCM SPILL OVERS\outputs\pobreza\densidad\1%\simulacion_3\output_tests.xlsx',lb_vec_"&amp;JA62&amp;"','lb_vec_"&amp;JA62&amp;"');"</f>
        <v>xlswrite('G:\Mi unidad\1. PROYECTOS TELLO 2022\SCM SPILL OVERS\outputs\pobreza\densidad\1%\simulacion_3\output_tests.xlsx',lb_vec_42','lb_vec_42');</v>
      </c>
      <c r="JM62">
        <v>42</v>
      </c>
      <c r="JN62" t="str">
        <f>"xlswrite('G:\Mi unidad\1. PROYECTOS TELLO 2022\SCM SPILL OVERS\outputs\pobreza\densidad_g\1%\simulacion_3\output_tests.xlsx',lb_vec_"&amp;JM62&amp;"','lb_vec_"&amp;JM62&amp;"');"</f>
        <v>xlswrite('G:\Mi unidad\1. PROYECTOS TELLO 2022\SCM SPILL OVERS\outputs\pobreza\densidad_g\1%\simulacion_3\output_tests.xlsx',lb_vec_42','lb_vec_42');</v>
      </c>
      <c r="JY62">
        <v>42</v>
      </c>
      <c r="JZ62" t="str">
        <f>"xlswrite('G:\Mi unidad\1. PROYECTOS TELLO 2022\SCM SPILL OVERS\outputs\pobreza\distancia_centro_salud\1%\simulacion_3\output_tests.xlsx',lb_vec_"&amp;JY62&amp;"','lb_vec_"&amp;JY62&amp;"');"</f>
        <v>xlswrite('G:\Mi unidad\1. PROYECTOS TELLO 2022\SCM SPILL OVERS\outputs\pobreza\distancia_centro_salud\1%\simulacion_3\output_tests.xlsx',lb_vec_42','lb_vec_42');</v>
      </c>
      <c r="KL62">
        <v>42</v>
      </c>
      <c r="KM62" t="str">
        <f>"xlswrite('G:\Mi unidad\1. PROYECTOS TELLO 2022\SCM SPILL OVERS\outputs\pobreza\informalidad\1%\simulacion_3\output_tests.xlsx',lb_vec_"&amp;KL62&amp;"','lb_vec_"&amp;KL62&amp;"');"</f>
        <v>xlswrite('G:\Mi unidad\1. PROYECTOS TELLO 2022\SCM SPILL OVERS\outputs\pobreza\informalidad\1%\simulacion_3\output_tests.xlsx',lb_vec_42','lb_vec_42');</v>
      </c>
      <c r="KY62">
        <v>42</v>
      </c>
      <c r="KZ62" t="str">
        <f>"xlswrite('G:\Mi unidad\1. PROYECTOS TELLO 2022\SCM SPILL OVERS\outputs\pobreza\alimentos\1%\simulacion_3\output_tests.xlsx',lb_vec_"&amp;KY62&amp;"','lb_vec_"&amp;KY62&amp;"');"</f>
        <v>xlswrite('G:\Mi unidad\1. PROYECTOS TELLO 2022\SCM SPILL OVERS\outputs\pobreza\alimentos\1%\simulacion_3\output_tests.xlsx',lb_vec_42','lb_vec_42');</v>
      </c>
      <c r="LF62">
        <v>42</v>
      </c>
      <c r="LG62" t="str">
        <f>"xlswrite('G:\Mi unidad\1. PROYECTOS TELLO 2022\SCM SPILL OVERS\outputs\pobreza\jefe_hogar\1%\simulacion_3\output_tests.xlsx',lb_vec_"&amp;LF62&amp;"','lb_vec_"&amp;LF62&amp;"');"</f>
        <v>xlswrite('G:\Mi unidad\1. PROYECTOS TELLO 2022\SCM SPILL OVERS\outputs\pobreza\jefe_hogar\1%\simulacion_3\output_tests.xlsx',lb_vec_42','lb_vec_42');</v>
      </c>
      <c r="LM62">
        <v>42</v>
      </c>
      <c r="LN62" t="str">
        <f>"xlswrite('G:\Mi unidad\1. PROYECTOS TELLO 2022\SCM SPILL OVERS\outputs\pobreza\mujeres\1%\simulacion_3\output_tests.xlsx',lb_vec_"&amp;LM62&amp;"','lb_vec_"&amp;LM62&amp;"');"</f>
        <v>xlswrite('G:\Mi unidad\1. PROYECTOS TELLO 2022\SCM SPILL OVERS\outputs\pobreza\mujeres\1%\simulacion_3\output_tests.xlsx',lb_vec_42','lb_vec_42');</v>
      </c>
      <c r="LY62">
        <v>42</v>
      </c>
      <c r="LZ62" t="str">
        <f>"xlswrite('G:\Mi unidad\1. PROYECTOS TELLO 2022\SCM SPILL OVERS\outputs\pobreza\criminalidad\1%\simulacion_3\output_tests.xlsx',lb_vec_"&amp;LY62&amp;"','lb_vec_"&amp;LY62&amp;"');"</f>
        <v>xlswrite('G:\Mi unidad\1. PROYECTOS TELLO 2022\SCM SPILL OVERS\outputs\pobreza\criminalidad\1%\simulacion_3\output_tests.xlsx',lb_vec_42','lb_vec_42');</v>
      </c>
    </row>
    <row r="63" spans="1:338" x14ac:dyDescent="0.3">
      <c r="BL63">
        <v>42</v>
      </c>
      <c r="BM63" s="1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203</v>
      </c>
      <c r="CV63">
        <v>42</v>
      </c>
      <c r="CW63" t="s">
        <v>207</v>
      </c>
      <c r="DA63">
        <v>42</v>
      </c>
      <c r="DB63" t="s">
        <v>207</v>
      </c>
      <c r="DF63">
        <v>42</v>
      </c>
      <c r="DG63" t="s">
        <v>207</v>
      </c>
      <c r="EA63">
        <v>26</v>
      </c>
      <c r="EB63" s="1" t="str">
        <f>"alpha1_hat_vec_"&amp;EA63&amp;"(s) = alpha_hat_"&amp;EA63&amp;"(1);"</f>
        <v>alpha1_hat_vec_26(s) = alpha_hat_26(1);</v>
      </c>
      <c r="EZ63" s="1" t="str">
        <f>"xlswrite('G:\Mi unidad\1. PROYECTOS TELLO 2022\SCM SPILL OVERS\outputs\pobreza\distancia_centro_salud\1%\simulacion_3\synthetic_control_spillover_outputs.xlsx',synthetic_control_sp_"&amp;$A4&amp;","&amp;$A4&amp;")"</f>
        <v>xlswrite('G:\Mi unidad\1. PROYECTOS TELLO 2022\SCM SPILL OVERS\outputs\pobreza\distancia_centro_salud\1%\simulacion_3\synthetic_control_spillover_outputs.xlsx',synthetic_control_sp_10,10)</v>
      </c>
      <c r="FG63" s="1" t="str">
        <f>"xlswrite('G:\Mi unidad\1. PROYECTOS TELLO 2022\SCM SPILL OVERS\outputs\pobreza\informalidad\1%\simulacion_3\synthetic_control_spillover_outputs.xlsx',synthetic_control_sp_"&amp;$A4&amp;","&amp;$A4&amp;")"</f>
        <v>xlswrite('G:\Mi unidad\1. PROYECTOS TELLO 2022\SCM SPILL OVERS\outputs\pobreza\informalidad\1%\simulacion_3\synthetic_control_spillover_outputs.xlsx',synthetic_control_sp_10,10)</v>
      </c>
      <c r="FM63" s="1" t="str">
        <f>"xlswrite('G:\Mi unidad\1. PROYECTOS TELLO 2022\SCM SPILL OVERS\outputs\pobreza\densidad\1%\simulacion_3\synthetic_control_spillover_outputs.xlsx',synthetic_control_sp_"&amp;$A4&amp;","&amp;$A4&amp;")"</f>
        <v>xlswrite('G:\Mi unidad\1. PROYECTOS TELLO 2022\SCM SPILL OVERS\outputs\pobreza\densidad\1%\simulacion_3\synthetic_control_spillover_outputs.xlsx',synthetic_control_sp_10,10)</v>
      </c>
      <c r="FT63" s="1" t="str">
        <f>"xlswrite('G:\Mi unidad\1. PROYECTOS TELLO 2022\SCM SPILL OVERS\outputs\pobreza\bajo_niv_educ\1%\simulacion_3\synthetic_control_spillover_outputs.xlsx',synthetic_control_sp_"&amp;$A4&amp;","&amp;$A4&amp;")"</f>
        <v>xlswrite('G:\Mi unidad\1. PROYECTOS TELLO 2022\SCM SPILL OVERS\outputs\pobreza\bajo_niv_educ\1%\simulacion_3\synthetic_control_spillover_outputs.xlsx',synthetic_control_sp_10,10)</v>
      </c>
      <c r="FZ63" s="1" t="str">
        <f>"xlswrite('G:\Mi unidad\1. PROYECTOS TELLO 2022\SCM SPILL OVERS\outputs\pobreza\bajo_ingreso\1%\simulacion_3\synthetic_control_spillover_outputs.xlsx',synthetic_control_sp_"&amp;$A4&amp;","&amp;$A4&amp;")"</f>
        <v>xlswrite('G:\Mi unidad\1. PROYECTOS TELLO 2022\SCM SPILL OVERS\outputs\pobreza\bajo_ingreso\1%\simulacion_3\synthetic_control_spillover_outputs.xlsx',synthetic_control_sp_10,10)</v>
      </c>
      <c r="GF63" s="1" t="str">
        <f>"xlswrite('G:\Mi unidad\1. PROYECTOS TELLO 2022\SCM SPILL OVERS\outputs\pobreza\densidad_g\1%\simulacion_3\synthetic_control_spillover_outputs.xlsx',synthetic_control_sp_"&amp;$A4&amp;","&amp;$A4&amp;")"</f>
        <v>xlswrite('G:\Mi unidad\1. PROYECTOS TELLO 2022\SCM SPILL OVERS\outputs\pobreza\densidad_g\1%\simulacion_3\synthetic_control_spillover_outputs.xlsx',synthetic_control_sp_10,10)</v>
      </c>
      <c r="GM63" s="1" t="str">
        <f>"xlswrite('G:\Mi unidad\1. PROYECTOS TELLO 2022\SCM SPILL OVERS\outputs\pobreza\alimentos\1%\simulacion_3\synthetic_control_spillover_outputs.xlsx',synthetic_control_sp_"&amp;$A4&amp;","&amp;$A4&amp;");"</f>
        <v>xlswrite('G:\Mi unidad\1. PROYECTOS TELLO 2022\SCM SPILL OVERS\outputs\pobreza\alimentos\1%\simulacion_3\synthetic_control_spillover_outputs.xlsx',synthetic_control_sp_10,10);</v>
      </c>
      <c r="GT63" s="1" t="str">
        <f>"xlswrite('G:\Mi unidad\1. PROYECTOS TELLO 2022\SCM SPILL OVERS\outputs\pobreza\jefe_hogar\1%\simulacion_3\synthetic_control_spillover_outputs.xlsx',synthetic_control_sp_"&amp;$A4&amp;","&amp;$A4&amp;");"</f>
        <v>xlswrite('G:\Mi unidad\1. PROYECTOS TELLO 2022\SCM SPILL OVERS\outputs\pobreza\jefe_hogar\1%\simulacion_3\synthetic_control_spillover_outputs.xlsx',synthetic_control_sp_10,10);</v>
      </c>
      <c r="GZ63" s="1" t="str">
        <f>"xlswrite('G:\Mi unidad\1. PROYECTOS TELLO 2022\SCM SPILL OVERS\outputs\pobreza\mujeres\1%\simulacion_3\synthetic_control_spillover_outputs.xlsx',synthetic_control_sp_"&amp;$A4&amp;","&amp;$A4&amp;");"</f>
        <v>xlswrite('G:\Mi unidad\1. PROYECTOS TELLO 2022\SCM SPILL OVERS\outputs\pobreza\mujeres\1%\simulacion_3\synthetic_control_spillover_outputs.xlsx',synthetic_control_sp_10,10);</v>
      </c>
      <c r="HF63" s="1" t="str">
        <f>"xlswrite('G:\Mi unidad\1. PROYECTOS TELLO 2022\SCM SPILL OVERS\outputs\pobreza\criminalidad\1%\simulacion_3\synthetic_control_spillover_outputs.xlsx',synthetic_control_sp_"&amp;$A4&amp;","&amp;$A4&amp;");"</f>
        <v>xlswrite('G:\Mi unidad\1. PROYECTOS TELLO 2022\SCM SPILL OVERS\outputs\pobreza\criminalidad\1%\simulacion_3\synthetic_control_spillover_outputs.xlsx',synthetic_control_sp_10,10);</v>
      </c>
      <c r="HM63">
        <v>23</v>
      </c>
      <c r="HN63" t="str">
        <f>"    lb_vec_"&amp;HM63&amp;"(s) = lb_"&amp;HM63&amp;";"</f>
        <v xml:space="preserve">    lb_vec_23(s) = lb_23;</v>
      </c>
      <c r="HT63">
        <v>39</v>
      </c>
      <c r="HU63" t="str">
        <f>"spillover_test_"&amp;HT63&amp;" = zeros(1,S);"</f>
        <v>spillover_test_39 = zeros(1,S);</v>
      </c>
      <c r="IA63">
        <v>42</v>
      </c>
      <c r="IB63" t="str">
        <f>"xlswrite('G:\Mi unidad\1. PROYECTOS TELLO 2022\SCM SPILL OVERS\outputs\pobreza\bajo_niv_educ\1%\simulacion_3\output_tests.xlsx',ub_vec_"&amp;IA63&amp;"','ub_vec_"&amp;IA63&amp;"');"</f>
        <v>xlswrite('G:\Mi unidad\1. PROYECTOS TELLO 2022\SCM SPILL OVERS\outputs\pobreza\bajo_niv_educ\1%\simulacion_3\output_tests.xlsx',ub_vec_42','ub_vec_42');</v>
      </c>
      <c r="IO63">
        <v>42</v>
      </c>
      <c r="IP63" t="str">
        <f>"xlswrite('G:\Mi unidad\1. PROYECTOS TELLO 2022\SCM SPILL OVERS\outputs\pobreza\bajo_ingreso\1%\simulacion_3\output_tests.xlsx',ub_vec_"&amp;IO63&amp;"','ub_vec_"&amp;IO63&amp;"');"</f>
        <v>xlswrite('G:\Mi unidad\1. PROYECTOS TELLO 2022\SCM SPILL OVERS\outputs\pobreza\bajo_ingreso\1%\simulacion_3\output_tests.xlsx',ub_vec_42','ub_vec_42');</v>
      </c>
      <c r="JA63">
        <v>42</v>
      </c>
      <c r="JB63" t="str">
        <f>"xlswrite('G:\Mi unidad\1. PROYECTOS TELLO 2022\SCM SPILL OVERS\outputs\pobreza\densidad\1%\simulacion_3\output_tests.xlsx',ub_vec_"&amp;JA63&amp;"','ub_vec_"&amp;JA63&amp;"');"</f>
        <v>xlswrite('G:\Mi unidad\1. PROYECTOS TELLO 2022\SCM SPILL OVERS\outputs\pobreza\densidad\1%\simulacion_3\output_tests.xlsx',ub_vec_42','ub_vec_42');</v>
      </c>
      <c r="JM63">
        <v>42</v>
      </c>
      <c r="JN63" t="str">
        <f>"xlswrite('G:\Mi unidad\1. PROYECTOS TELLO 2022\SCM SPILL OVERS\outputs\pobreza\densidad_g\1%\simulacion_3\output_tests.xlsx',ub_vec_"&amp;JM63&amp;"','ub_vec_"&amp;JM63&amp;"');"</f>
        <v>xlswrite('G:\Mi unidad\1. PROYECTOS TELLO 2022\SCM SPILL OVERS\outputs\pobreza\densidad_g\1%\simulacion_3\output_tests.xlsx',ub_vec_42','ub_vec_42');</v>
      </c>
      <c r="JY63">
        <v>42</v>
      </c>
      <c r="JZ63" t="str">
        <f>"xlswrite('G:\Mi unidad\1. PROYECTOS TELLO 2022\SCM SPILL OVERS\outputs\pobreza\distancia_centro_salud\1%\simulacion_3\output_tests.xlsx',ub_vec_"&amp;JY63&amp;"','ub_vec_"&amp;JY63&amp;"');"</f>
        <v>xlswrite('G:\Mi unidad\1. PROYECTOS TELLO 2022\SCM SPILL OVERS\outputs\pobreza\distancia_centro_salud\1%\simulacion_3\output_tests.xlsx',ub_vec_42','ub_vec_42');</v>
      </c>
      <c r="KL63">
        <v>42</v>
      </c>
      <c r="KM63" t="str">
        <f>"xlswrite('G:\Mi unidad\1. PROYECTOS TELLO 2022\SCM SPILL OVERS\outputs\pobreza\informalidad\1%\simulacion_3\output_tests.xlsx',ub_vec_"&amp;KL63&amp;"','ub_vec_"&amp;KL63&amp;"');"</f>
        <v>xlswrite('G:\Mi unidad\1. PROYECTOS TELLO 2022\SCM SPILL OVERS\outputs\pobreza\informalidad\1%\simulacion_3\output_tests.xlsx',ub_vec_42','ub_vec_42');</v>
      </c>
      <c r="KY63">
        <v>42</v>
      </c>
      <c r="KZ63" t="str">
        <f>"xlswrite('G:\Mi unidad\1. PROYECTOS TELLO 2022\SCM SPILL OVERS\outputs\pobreza\alimentos\1%\simulacion_3\output_tests.xlsx',ub_vec_"&amp;KY63&amp;"','ub_vec_"&amp;KY63&amp;"');"</f>
        <v>xlswrite('G:\Mi unidad\1. PROYECTOS TELLO 2022\SCM SPILL OVERS\outputs\pobreza\alimentos\1%\simulacion_3\output_tests.xlsx',ub_vec_42','ub_vec_42');</v>
      </c>
      <c r="LF63">
        <v>42</v>
      </c>
      <c r="LG63" t="str">
        <f>"xlswrite('G:\Mi unidad\1. PROYECTOS TELLO 2022\SCM SPILL OVERS\outputs\pobreza\jefe_hogar\1%\simulacion_3\output_tests.xlsx',ub_vec_"&amp;LF63&amp;"','ub_vec_"&amp;LF63&amp;"');"</f>
        <v>xlswrite('G:\Mi unidad\1. PROYECTOS TELLO 2022\SCM SPILL OVERS\outputs\pobreza\jefe_hogar\1%\simulacion_3\output_tests.xlsx',ub_vec_42','ub_vec_42');</v>
      </c>
      <c r="LM63">
        <v>42</v>
      </c>
      <c r="LN63" t="str">
        <f>"xlswrite('G:\Mi unidad\1. PROYECTOS TELLO 2022\SCM SPILL OVERS\outputs\pobreza\mujeres\1%\simulacion_3\output_tests.xlsx',ub_vec_"&amp;LM63&amp;"','ub_vec_"&amp;LM63&amp;"');"</f>
        <v>xlswrite('G:\Mi unidad\1. PROYECTOS TELLO 2022\SCM SPILL OVERS\outputs\pobreza\mujeres\1%\simulacion_3\output_tests.xlsx',ub_vec_42','ub_vec_42');</v>
      </c>
      <c r="LY63">
        <v>42</v>
      </c>
      <c r="LZ63" t="str">
        <f>"xlswrite('G:\Mi unidad\1. PROYECTOS TELLO 2022\SCM SPILL OVERS\outputs\pobreza\criminalidad\1%\simulacion_3\output_tests.xlsx',ub_vec_"&amp;LY63&amp;"','ub_vec_"&amp;LY63&amp;"');"</f>
        <v>xlswrite('G:\Mi unidad\1. PROYECTOS TELLO 2022\SCM SPILL OVERS\outputs\pobreza\criminalidad\1%\simulacion_3\output_tests.xlsx',ub_vec_42','ub_vec_42');</v>
      </c>
    </row>
    <row r="64" spans="1:338" x14ac:dyDescent="0.3">
      <c r="BL64">
        <v>42</v>
      </c>
      <c r="BM64" s="1" t="str">
        <f>"A_"&amp;BL62&amp;"(:,ind_"&amp;BL62&amp;" == 0) = [];"</f>
        <v>A_42(:,ind_42 == 0) = [];</v>
      </c>
      <c r="BR64">
        <v>42</v>
      </c>
      <c r="BS64" s="1" t="str">
        <f>"ind_"&amp;BR62&amp;" = xlsread('spillover_bajo_niv_educ_"&amp;BR62&amp;".xlsx')"</f>
        <v>ind_42 = xlsread('spillover_bajo_niv_educ_42.xlsx')</v>
      </c>
      <c r="BX64">
        <v>42</v>
      </c>
      <c r="BY64" s="1" t="str">
        <f>"ind_"&amp;BX62&amp;" = xlsread('spillover_bajoingreso_"&amp;BX62&amp;".xlsx')"</f>
        <v>ind_42 = xlsread('spillover_bajoingreso_42.xlsx')</v>
      </c>
      <c r="CD64">
        <v>42</v>
      </c>
      <c r="CE64" s="1" t="str">
        <f>"ind_"&amp;CD62&amp;" = xlsread('spillover_densidad_"&amp;CD62&amp;".xlsx')"</f>
        <v>ind_42 = xlsread('spillover_densidad_42.xlsx')</v>
      </c>
      <c r="CJ64">
        <v>42</v>
      </c>
      <c r="CK64" s="1" t="str">
        <f>"ind_"&amp;CJ62&amp;" = xlsread('spillover_tiempo_cs_"&amp;CJ62&amp;".xlsx')"</f>
        <v>ind_42 = xlsread('spillover_tiempo_cs_42.xlsx')</v>
      </c>
      <c r="CQ64">
        <v>42</v>
      </c>
      <c r="CR64" t="s">
        <v>204</v>
      </c>
      <c r="CV64">
        <v>42</v>
      </c>
      <c r="CW64" t="s">
        <v>208</v>
      </c>
      <c r="DA64">
        <v>42</v>
      </c>
      <c r="DB64" t="s">
        <v>209</v>
      </c>
      <c r="DF64">
        <v>42</v>
      </c>
      <c r="DG64" t="s">
        <v>210</v>
      </c>
      <c r="EA64">
        <v>26</v>
      </c>
      <c r="EB64" s="1" t="str">
        <f>"synthetic_control_sp_"&amp;EA64&amp;"(T+s) = Y_"&amp;EA64&amp;"(1,T+s)-alpha1_hat_vec_"&amp;EA64&amp;"(s);"</f>
        <v>synthetic_control_sp_26(T+s) = Y_26(1,T+s)-alpha1_hat_vec_26(s);</v>
      </c>
      <c r="EZ64" s="1" t="str">
        <f>"xlswrite('G:\Mi unidad\1. PROYECTOS TELLO 2022\SCM SPILL OVERS\outputs\pobreza\distancia_centro_salud\1%\simulacion_3\synthetic_control_spillover_outputs.xlsx',synthetic_control_sp_"&amp;$A5&amp;","&amp;$A5&amp;")"</f>
        <v>xlswrite('G:\Mi unidad\1. PROYECTOS TELLO 2022\SCM SPILL OVERS\outputs\pobreza\distancia_centro_salud\1%\simulacion_3\synthetic_control_spillover_outputs.xlsx',synthetic_control_sp_16,16)</v>
      </c>
      <c r="FG64" s="1" t="str">
        <f>"xlswrite('G:\Mi unidad\1. PROYECTOS TELLO 2022\SCM SPILL OVERS\outputs\pobreza\informalidad\1%\simulacion_3\synthetic_control_spillover_outputs.xlsx',synthetic_control_sp_"&amp;$A5&amp;","&amp;$A5&amp;")"</f>
        <v>xlswrite('G:\Mi unidad\1. PROYECTOS TELLO 2022\SCM SPILL OVERS\outputs\pobreza\informalidad\1%\simulacion_3\synthetic_control_spillover_outputs.xlsx',synthetic_control_sp_16,16)</v>
      </c>
      <c r="FM64" s="1" t="str">
        <f>"xlswrite('G:\Mi unidad\1. PROYECTOS TELLO 2022\SCM SPILL OVERS\outputs\pobreza\densidad\1%\simulacion_3\synthetic_control_spillover_outputs.xlsx',synthetic_control_sp_"&amp;$A5&amp;","&amp;$A5&amp;")"</f>
        <v>xlswrite('G:\Mi unidad\1. PROYECTOS TELLO 2022\SCM SPILL OVERS\outputs\pobreza\densidad\1%\simulacion_3\synthetic_control_spillover_outputs.xlsx',synthetic_control_sp_16,16)</v>
      </c>
      <c r="FT64" s="1" t="str">
        <f>"xlswrite('G:\Mi unidad\1. PROYECTOS TELLO 2022\SCM SPILL OVERS\outputs\pobreza\bajo_niv_educ\1%\simulacion_3\synthetic_control_spillover_outputs.xlsx',synthetic_control_sp_"&amp;$A5&amp;","&amp;$A5&amp;")"</f>
        <v>xlswrite('G:\Mi unidad\1. PROYECTOS TELLO 2022\SCM SPILL OVERS\outputs\pobreza\bajo_niv_educ\1%\simulacion_3\synthetic_control_spillover_outputs.xlsx',synthetic_control_sp_16,16)</v>
      </c>
      <c r="FZ64" s="1" t="str">
        <f>"xlswrite('G:\Mi unidad\1. PROYECTOS TELLO 2022\SCM SPILL OVERS\outputs\pobreza\bajo_ingreso\1%\simulacion_3\synthetic_control_spillover_outputs.xlsx',synthetic_control_sp_"&amp;$A5&amp;","&amp;$A5&amp;")"</f>
        <v>xlswrite('G:\Mi unidad\1. PROYECTOS TELLO 2022\SCM SPILL OVERS\outputs\pobreza\bajo_ingreso\1%\simulacion_3\synthetic_control_spillover_outputs.xlsx',synthetic_control_sp_16,16)</v>
      </c>
      <c r="GF64" s="1" t="str">
        <f>"xlswrite('G:\Mi unidad\1. PROYECTOS TELLO 2022\SCM SPILL OVERS\outputs\pobreza\densidad_g\1%\simulacion_3\synthetic_control_spillover_outputs.xlsx',synthetic_control_sp_"&amp;$A5&amp;","&amp;$A5&amp;")"</f>
        <v>xlswrite('G:\Mi unidad\1. PROYECTOS TELLO 2022\SCM SPILL OVERS\outputs\pobreza\densidad_g\1%\simulacion_3\synthetic_control_spillover_outputs.xlsx',synthetic_control_sp_16,16)</v>
      </c>
      <c r="GM64" s="1" t="str">
        <f>"xlswrite('G:\Mi unidad\1. PROYECTOS TELLO 2022\SCM SPILL OVERS\outputs\pobreza\alimentos\1%\simulacion_3\synthetic_control_spillover_outputs.xlsx',synthetic_control_sp_"&amp;$A5&amp;","&amp;$A5&amp;");"</f>
        <v>xlswrite('G:\Mi unidad\1. PROYECTOS TELLO 2022\SCM SPILL OVERS\outputs\pobreza\alimentos\1%\simulacion_3\synthetic_control_spillover_outputs.xlsx',synthetic_control_sp_16,16);</v>
      </c>
      <c r="GT64" s="1" t="str">
        <f>"xlswrite('G:\Mi unidad\1. PROYECTOS TELLO 2022\SCM SPILL OVERS\outputs\pobreza\jefe_hogar\1%\simulacion_3\synthetic_control_spillover_outputs.xlsx',synthetic_control_sp_"&amp;$A5&amp;","&amp;$A5&amp;");"</f>
        <v>xlswrite('G:\Mi unidad\1. PROYECTOS TELLO 2022\SCM SPILL OVERS\outputs\pobreza\jefe_hogar\1%\simulacion_3\synthetic_control_spillover_outputs.xlsx',synthetic_control_sp_16,16);</v>
      </c>
      <c r="GZ64" s="1" t="str">
        <f>"xlswrite('G:\Mi unidad\1. PROYECTOS TELLO 2022\SCM SPILL OVERS\outputs\pobreza\mujeres\1%\simulacion_3\synthetic_control_spillover_outputs.xlsx',synthetic_control_sp_"&amp;$A5&amp;","&amp;$A5&amp;");"</f>
        <v>xlswrite('G:\Mi unidad\1. PROYECTOS TELLO 2022\SCM SPILL OVERS\outputs\pobreza\mujeres\1%\simulacion_3\synthetic_control_spillover_outputs.xlsx',synthetic_control_sp_16,16);</v>
      </c>
      <c r="HF64" s="1" t="str">
        <f>"xlswrite('G:\Mi unidad\1. PROYECTOS TELLO 2022\SCM SPILL OVERS\outputs\pobreza\criminalidad\1%\simulacion_3\synthetic_control_spillover_outputs.xlsx',synthetic_control_sp_"&amp;$A5&amp;","&amp;$A5&amp;");"</f>
        <v>xlswrite('G:\Mi unidad\1. PROYECTOS TELLO 2022\SCM SPILL OVERS\outputs\pobreza\criminalidad\1%\simulacion_3\synthetic_control_spillover_outputs.xlsx',synthetic_control_sp_16,16);</v>
      </c>
      <c r="HM64">
        <v>23</v>
      </c>
      <c r="HN64" t="str">
        <f>"    ub_vec_"&amp;HM64&amp;"(s) = ub_"&amp;HM63&amp;";"</f>
        <v xml:space="preserve">    ub_vec_23(s) = ub_23;</v>
      </c>
      <c r="HT64">
        <v>39</v>
      </c>
      <c r="HU64" t="s">
        <v>35</v>
      </c>
      <c r="IA64">
        <v>42</v>
      </c>
      <c r="IB64" t="str">
        <f>"xlswrite('G:\Mi unidad\1. PROYECTOS TELLO 2022\SCM SPILL OVERS\outputs\pobreza\bajo_niv_educ\1%\simulacion_3\output_tests.xlsx',p_value_vec_"&amp;IA64&amp;"','p_value_vec_"&amp;IA64&amp;"');"</f>
        <v>xlswrite('G:\Mi unidad\1. PROYECTOS TELLO 2022\SCM SPILL OVERS\outputs\pobreza\bajo_niv_educ\1%\simulacion_3\output_tests.xlsx',p_value_vec_42','p_value_vec_42');</v>
      </c>
      <c r="IO64">
        <v>42</v>
      </c>
      <c r="IP64" t="str">
        <f>"xlswrite('G:\Mi unidad\1. PROYECTOS TELLO 2022\SCM SPILL OVERS\outputs\pobreza\bajo_ingreso\1%\simulacion_3\output_tests.xlsx',p_value_vec_"&amp;IO64&amp;"','p_value_vec_"&amp;IO64&amp;"');"</f>
        <v>xlswrite('G:\Mi unidad\1. PROYECTOS TELLO 2022\SCM SPILL OVERS\outputs\pobreza\bajo_ingreso\1%\simulacion_3\output_tests.xlsx',p_value_vec_42','p_value_vec_42');</v>
      </c>
      <c r="JA64">
        <v>42</v>
      </c>
      <c r="JB64" t="str">
        <f>"xlswrite('G:\Mi unidad\1. PROYECTOS TELLO 2022\SCM SPILL OVERS\outputs\pobreza\densidad\1%\simulacion_3\output_tests.xlsx',p_value_vec_"&amp;JA64&amp;"','p_value_vec_"&amp;JA64&amp;"');"</f>
        <v>xlswrite('G:\Mi unidad\1. PROYECTOS TELLO 2022\SCM SPILL OVERS\outputs\pobreza\densidad\1%\simulacion_3\output_tests.xlsx',p_value_vec_42','p_value_vec_42');</v>
      </c>
      <c r="JM64">
        <v>42</v>
      </c>
      <c r="JN64" t="str">
        <f>"xlswrite('G:\Mi unidad\1. PROYECTOS TELLO 2022\SCM SPILL OVERS\outputs\pobreza\densidad_g\1%\simulacion_3\output_tests.xlsx',p_value_vec_"&amp;JM64&amp;"','p_value_vec_"&amp;JM64&amp;"');"</f>
        <v>xlswrite('G:\Mi unidad\1. PROYECTOS TELLO 2022\SCM SPILL OVERS\outputs\pobreza\densidad_g\1%\simulacion_3\output_tests.xlsx',p_value_vec_42','p_value_vec_42');</v>
      </c>
      <c r="JY64">
        <v>42</v>
      </c>
      <c r="JZ64" t="str">
        <f>"xlswrite('G:\Mi unidad\1. PROYECTOS TELLO 2022\SCM SPILL OVERS\outputs\pobreza\distancia_centro_salud\1%\simulacion_3\output_tests.xlsx',p_value_vec_"&amp;JY64&amp;"','p_value_vec_"&amp;JY64&amp;"');"</f>
        <v>xlswrite('G:\Mi unidad\1. PROYECTOS TELLO 2022\SCM SPILL OVERS\outputs\pobreza\distancia_centro_salud\1%\simulacion_3\output_tests.xlsx',p_value_vec_42','p_value_vec_42');</v>
      </c>
      <c r="KL64">
        <v>42</v>
      </c>
      <c r="KM64" t="str">
        <f>"xlswrite('G:\Mi unidad\1. PROYECTOS TELLO 2022\SCM SPILL OVERS\outputs\pobreza\informalidad\1%\simulacion_3\output_tests.xlsx',p_value_vec_"&amp;KL64&amp;"','p_value_vec_"&amp;KL64&amp;"');"</f>
        <v>xlswrite('G:\Mi unidad\1. PROYECTOS TELLO 2022\SCM SPILL OVERS\outputs\pobreza\informalidad\1%\simulacion_3\output_tests.xlsx',p_value_vec_42','p_value_vec_42');</v>
      </c>
      <c r="KY64">
        <v>42</v>
      </c>
      <c r="KZ64" t="str">
        <f>"xlswrite('G:\Mi unidad\1. PROYECTOS TELLO 2022\SCM SPILL OVERS\outputs\pobreza\alimentos\1%\simulacion_3\output_tests.xlsx',p_value_vec_"&amp;KY64&amp;"','p_value_vec_"&amp;KY64&amp;"');"</f>
        <v>xlswrite('G:\Mi unidad\1. PROYECTOS TELLO 2022\SCM SPILL OVERS\outputs\pobreza\alimentos\1%\simulacion_3\output_tests.xlsx',p_value_vec_42','p_value_vec_42');</v>
      </c>
      <c r="LF64">
        <v>42</v>
      </c>
      <c r="LG64" t="str">
        <f>"xlswrite('G:\Mi unidad\1. PROYECTOS TELLO 2022\SCM SPILL OVERS\outputs\pobreza\jefe_hogar\1%\simulacion_3\output_tests.xlsx',p_value_vec_"&amp;LF64&amp;"','p_value_vec_"&amp;LF64&amp;"');"</f>
        <v>xlswrite('G:\Mi unidad\1. PROYECTOS TELLO 2022\SCM SPILL OVERS\outputs\pobreza\jefe_hogar\1%\simulacion_3\output_tests.xlsx',p_value_vec_42','p_value_vec_42');</v>
      </c>
      <c r="LM64">
        <v>42</v>
      </c>
      <c r="LN64" t="str">
        <f>"xlswrite('G:\Mi unidad\1. PROYECTOS TELLO 2022\SCM SPILL OVERS\outputs\pobreza\mujeres\1%\simulacion_3\output_tests.xlsx',p_value_vec_"&amp;LM64&amp;"','p_value_vec_"&amp;LM64&amp;"');"</f>
        <v>xlswrite('G:\Mi unidad\1. PROYECTOS TELLO 2022\SCM SPILL OVERS\outputs\pobreza\mujeres\1%\simulacion_3\output_tests.xlsx',p_value_vec_42','p_value_vec_42');</v>
      </c>
      <c r="LY64">
        <v>42</v>
      </c>
      <c r="LZ64" t="str">
        <f>"xlswrite('G:\Mi unidad\1. PROYECTOS TELLO 2022\SCM SPILL OVERS\outputs\pobreza\criminalidad\1%\simulacion_3\output_tests.xlsx',p_value_vec_"&amp;LY64&amp;"','p_value_vec_"&amp;LY64&amp;"');"</f>
        <v>xlswrite('G:\Mi unidad\1. PROYECTOS TELLO 2022\SCM SPILL OVERS\outputs\pobreza\criminalidad\1%\simulacion_3\output_tests.xlsx',p_value_vec_42','p_value_vec_42');</v>
      </c>
    </row>
    <row r="65" spans="64:338" x14ac:dyDescent="0.3">
      <c r="BL65">
        <v>42</v>
      </c>
      <c r="BR65">
        <v>42</v>
      </c>
      <c r="BS65" s="1" t="str">
        <f>"A_"&amp;BR62&amp;" = eye(N);"</f>
        <v>A_42 = eye(N);</v>
      </c>
      <c r="BX65">
        <v>42</v>
      </c>
      <c r="BY65" s="1" t="str">
        <f>"A_"&amp;BX62&amp;" = eye(N);"</f>
        <v>A_42 = eye(N);</v>
      </c>
      <c r="CD65">
        <v>42</v>
      </c>
      <c r="CE65" s="1" t="str">
        <f>"A_"&amp;CD62&amp;" = eye(N);"</f>
        <v>A_42 = eye(N);</v>
      </c>
      <c r="CJ65">
        <v>42</v>
      </c>
      <c r="CK65" s="1" t="str">
        <f>"A_"&amp;CJ62&amp;" = eye(N);"</f>
        <v>A_42 = eye(N);</v>
      </c>
      <c r="CQ65">
        <v>42</v>
      </c>
      <c r="CR65" t="s">
        <v>206</v>
      </c>
      <c r="CV65">
        <v>42</v>
      </c>
      <c r="CW65" t="s">
        <v>211</v>
      </c>
      <c r="DA65">
        <v>42</v>
      </c>
      <c r="DB65" t="s">
        <v>211</v>
      </c>
      <c r="DF65">
        <v>42</v>
      </c>
      <c r="DG65" t="s">
        <v>211</v>
      </c>
      <c r="EA65">
        <v>26</v>
      </c>
      <c r="EB65" s="3" t="s">
        <v>18</v>
      </c>
      <c r="EZ65" s="1" t="str">
        <f>"xlswrite('G:\Mi unidad\1. PROYECTOS TELLO 2022\SCM SPILL OVERS\outputs\pobreza\distancia_centro_salud\1%\simulacion_3\synthetic_control_spillover_outputs.xlsx',synthetic_control_sp_"&amp;$A6&amp;","&amp;$A6&amp;")"</f>
        <v>xlswrite('G:\Mi unidad\1. PROYECTOS TELLO 2022\SCM SPILL OVERS\outputs\pobreza\distancia_centro_salud\1%\simulacion_3\synthetic_control_spillover_outputs.xlsx',synthetic_control_sp_17,17)</v>
      </c>
      <c r="FG65" s="1" t="str">
        <f>"xlswrite('G:\Mi unidad\1. PROYECTOS TELLO 2022\SCM SPILL OVERS\outputs\pobreza\informalidad\1%\simulacion_3\synthetic_control_spillover_outputs.xlsx',synthetic_control_sp_"&amp;$A6&amp;","&amp;$A6&amp;")"</f>
        <v>xlswrite('G:\Mi unidad\1. PROYECTOS TELLO 2022\SCM SPILL OVERS\outputs\pobreza\informalidad\1%\simulacion_3\synthetic_control_spillover_outputs.xlsx',synthetic_control_sp_17,17)</v>
      </c>
      <c r="FM65" s="1" t="str">
        <f>"xlswrite('G:\Mi unidad\1. PROYECTOS TELLO 2022\SCM SPILL OVERS\outputs\pobreza\densidad\1%\simulacion_3\synthetic_control_spillover_outputs.xlsx',synthetic_control_sp_"&amp;$A6&amp;","&amp;$A6&amp;")"</f>
        <v>xlswrite('G:\Mi unidad\1. PROYECTOS TELLO 2022\SCM SPILL OVERS\outputs\pobreza\densidad\1%\simulacion_3\synthetic_control_spillover_outputs.xlsx',synthetic_control_sp_17,17)</v>
      </c>
      <c r="FT65" s="1" t="str">
        <f>"xlswrite('G:\Mi unidad\1. PROYECTOS TELLO 2022\SCM SPILL OVERS\outputs\pobreza\bajo_niv_educ\1%\simulacion_3\synthetic_control_spillover_outputs.xlsx',synthetic_control_sp_"&amp;$A6&amp;","&amp;$A6&amp;")"</f>
        <v>xlswrite('G:\Mi unidad\1. PROYECTOS TELLO 2022\SCM SPILL OVERS\outputs\pobreza\bajo_niv_educ\1%\simulacion_3\synthetic_control_spillover_outputs.xlsx',synthetic_control_sp_17,17)</v>
      </c>
      <c r="FZ65" s="1" t="str">
        <f>"xlswrite('G:\Mi unidad\1. PROYECTOS TELLO 2022\SCM SPILL OVERS\outputs\pobreza\bajo_ingreso\1%\simulacion_3\synthetic_control_spillover_outputs.xlsx',synthetic_control_sp_"&amp;$A6&amp;","&amp;$A6&amp;")"</f>
        <v>xlswrite('G:\Mi unidad\1. PROYECTOS TELLO 2022\SCM SPILL OVERS\outputs\pobreza\bajo_ingreso\1%\simulacion_3\synthetic_control_spillover_outputs.xlsx',synthetic_control_sp_17,17)</v>
      </c>
      <c r="GF65" s="1" t="str">
        <f>"xlswrite('G:\Mi unidad\1. PROYECTOS TELLO 2022\SCM SPILL OVERS\outputs\pobreza\densidad_g\1%\simulacion_3\synthetic_control_spillover_outputs.xlsx',synthetic_control_sp_"&amp;$A6&amp;","&amp;$A6&amp;")"</f>
        <v>xlswrite('G:\Mi unidad\1. PROYECTOS TELLO 2022\SCM SPILL OVERS\outputs\pobreza\densidad_g\1%\simulacion_3\synthetic_control_spillover_outputs.xlsx',synthetic_control_sp_17,17)</v>
      </c>
      <c r="GM65" s="1" t="str">
        <f>"xlswrite('G:\Mi unidad\1. PROYECTOS TELLO 2022\SCM SPILL OVERS\outputs\pobreza\alimentos\1%\simulacion_3\synthetic_control_spillover_outputs.xlsx',synthetic_control_sp_"&amp;$A6&amp;","&amp;$A6&amp;");"</f>
        <v>xlswrite('G:\Mi unidad\1. PROYECTOS TELLO 2022\SCM SPILL OVERS\outputs\pobreza\alimentos\1%\simulacion_3\synthetic_control_spillover_outputs.xlsx',synthetic_control_sp_17,17);</v>
      </c>
      <c r="GT65" s="1" t="str">
        <f>"xlswrite('G:\Mi unidad\1. PROYECTOS TELLO 2022\SCM SPILL OVERS\outputs\pobreza\jefe_hogar\1%\simulacion_3\synthetic_control_spillover_outputs.xlsx',synthetic_control_sp_"&amp;$A6&amp;","&amp;$A6&amp;");"</f>
        <v>xlswrite('G:\Mi unidad\1. PROYECTOS TELLO 2022\SCM SPILL OVERS\outputs\pobreza\jefe_hogar\1%\simulacion_3\synthetic_control_spillover_outputs.xlsx',synthetic_control_sp_17,17);</v>
      </c>
      <c r="GZ65" s="1" t="str">
        <f>"xlswrite('G:\Mi unidad\1. PROYECTOS TELLO 2022\SCM SPILL OVERS\outputs\pobreza\mujeres\1%\simulacion_3\synthetic_control_spillover_outputs.xlsx',synthetic_control_sp_"&amp;$A6&amp;","&amp;$A6&amp;");"</f>
        <v>xlswrite('G:\Mi unidad\1. PROYECTOS TELLO 2022\SCM SPILL OVERS\outputs\pobreza\mujeres\1%\simulacion_3\synthetic_control_spillover_outputs.xlsx',synthetic_control_sp_17,17);</v>
      </c>
      <c r="HF65" s="1" t="str">
        <f>"xlswrite('G:\Mi unidad\1. PROYECTOS TELLO 2022\SCM SPILL OVERS\outputs\pobreza\criminalidad\1%\simulacion_3\synthetic_control_spillover_outputs.xlsx',synthetic_control_sp_"&amp;$A6&amp;","&amp;$A6&amp;");"</f>
        <v>xlswrite('G:\Mi unidad\1. PROYECTOS TELLO 2022\SCM SPILL OVERS\outputs\pobreza\criminalidad\1%\simulacion_3\synthetic_control_spillover_outputs.xlsx',synthetic_control_sp_17,17);</v>
      </c>
      <c r="HM65">
        <v>23</v>
      </c>
      <c r="HN65" t="s">
        <v>18</v>
      </c>
      <c r="HT65">
        <v>39</v>
      </c>
      <c r="HU65" t="s">
        <v>36</v>
      </c>
      <c r="IA65">
        <v>42</v>
      </c>
      <c r="IB65" t="str">
        <f>"xlswrite('G:\Mi unidad\1. PROYECTOS TELLO 2022\SCM SPILL OVERS\outputs\pobreza\bajo_niv_educ\1%\simulacion_3\output_tests.xlsx',alpha1_hat_vec_"&amp;IA65&amp;"','alpha1_hat_vec_"&amp;IA65&amp;"');"</f>
        <v>xlswrite('G:\Mi unidad\1. PROYECTOS TELLO 2022\SCM SPILL OVERS\outputs\pobreza\bajo_niv_educ\1%\simulacion_3\output_tests.xlsx',alpha1_hat_vec_42','alpha1_hat_vec_42');</v>
      </c>
      <c r="IO65">
        <v>42</v>
      </c>
      <c r="IP65" t="str">
        <f>"xlswrite('G:\Mi unidad\1. PROYECTOS TELLO 2022\SCM SPILL OVERS\outputs\pobreza\bajo_ingreso\1%\simulacion_3\output_tests.xlsx',alpha1_hat_vec_"&amp;IO65&amp;"','alpha1_hat_vec_"&amp;IO65&amp;"');"</f>
        <v>xlswrite('G:\Mi unidad\1. PROYECTOS TELLO 2022\SCM SPILL OVERS\outputs\pobreza\bajo_ingreso\1%\simulacion_3\output_tests.xlsx',alpha1_hat_vec_42','alpha1_hat_vec_42');</v>
      </c>
      <c r="JA65">
        <v>42</v>
      </c>
      <c r="JB65" t="str">
        <f>"xlswrite('G:\Mi unidad\1. PROYECTOS TELLO 2022\SCM SPILL OVERS\outputs\pobreza\densidad\1%\simulacion_3\output_tests.xlsx',alpha1_hat_vec_"&amp;JA65&amp;"','alpha1_hat_vec_"&amp;JA65&amp;"');"</f>
        <v>xlswrite('G:\Mi unidad\1. PROYECTOS TELLO 2022\SCM SPILL OVERS\outputs\pobreza\densidad\1%\simulacion_3\output_tests.xlsx',alpha1_hat_vec_42','alpha1_hat_vec_42');</v>
      </c>
      <c r="JM65">
        <v>42</v>
      </c>
      <c r="JN65" t="str">
        <f>"xlswrite('G:\Mi unidad\1. PROYECTOS TELLO 2022\SCM SPILL OVERS\outputs\pobreza\densidad_g\1%\simulacion_3\output_tests.xlsx',alpha1_hat_vec_"&amp;JM65&amp;"','alpha1_hat_vec_"&amp;JM65&amp;"');"</f>
        <v>xlswrite('G:\Mi unidad\1. PROYECTOS TELLO 2022\SCM SPILL OVERS\outputs\pobreza\densidad_g\1%\simulacion_3\output_tests.xlsx',alpha1_hat_vec_42','alpha1_hat_vec_42');</v>
      </c>
      <c r="JY65">
        <v>42</v>
      </c>
      <c r="JZ65" t="str">
        <f>"xlswrite('G:\Mi unidad\1. PROYECTOS TELLO 2022\SCM SPILL OVERS\outputs\pobreza\distancia_centro_salud\1%\simulacion_3\output_tests.xlsx',alpha1_hat_vec_"&amp;JY65&amp;"','alpha1_hat_vec_"&amp;JY65&amp;"');"</f>
        <v>xlswrite('G:\Mi unidad\1. PROYECTOS TELLO 2022\SCM SPILL OVERS\outputs\pobreza\distancia_centro_salud\1%\simulacion_3\output_tests.xlsx',alpha1_hat_vec_42','alpha1_hat_vec_42');</v>
      </c>
      <c r="KL65">
        <v>42</v>
      </c>
      <c r="KM65" t="str">
        <f>"xlswrite('G:\Mi unidad\1. PROYECTOS TELLO 2022\SCM SPILL OVERS\outputs\pobreza\informalidad\1%\simulacion_3\output_tests.xlsx',alpha1_hat_vec_"&amp;KL65&amp;"','alpha1_hat_vec_"&amp;KL65&amp;"');"</f>
        <v>xlswrite('G:\Mi unidad\1. PROYECTOS TELLO 2022\SCM SPILL OVERS\outputs\pobreza\informalidad\1%\simulacion_3\output_tests.xlsx',alpha1_hat_vec_42','alpha1_hat_vec_42');</v>
      </c>
      <c r="KY65">
        <v>42</v>
      </c>
      <c r="KZ65" t="str">
        <f>"xlswrite('G:\Mi unidad\1. PROYECTOS TELLO 2022\SCM SPILL OVERS\outputs\pobreza\alimentos\1%\simulacion_3\output_tests.xlsx',alpha1_hat_vec_"&amp;KY65&amp;"','alpha1_hat_vec_"&amp;KY65&amp;"');"</f>
        <v>xlswrite('G:\Mi unidad\1. PROYECTOS TELLO 2022\SCM SPILL OVERS\outputs\pobreza\alimentos\1%\simulacion_3\output_tests.xlsx',alpha1_hat_vec_42','alpha1_hat_vec_42');</v>
      </c>
      <c r="LF65">
        <v>42</v>
      </c>
      <c r="LG65" t="str">
        <f>"xlswrite('G:\Mi unidad\1. PROYECTOS TELLO 2022\SCM SPILL OVERS\outputs\pobreza\jefe_hogar\1%\simulacion_3\output_tests.xlsx',alpha1_hat_vec_"&amp;LF65&amp;"','alpha1_hat_vec_"&amp;LF65&amp;"');"</f>
        <v>xlswrite('G:\Mi unidad\1. PROYECTOS TELLO 2022\SCM SPILL OVERS\outputs\pobreza\jefe_hogar\1%\simulacion_3\output_tests.xlsx',alpha1_hat_vec_42','alpha1_hat_vec_42');</v>
      </c>
      <c r="LM65">
        <v>42</v>
      </c>
      <c r="LN65" t="str">
        <f>"xlswrite('G:\Mi unidad\1. PROYECTOS TELLO 2022\SCM SPILL OVERS\outputs\pobreza\mujeres\1%\simulacion_3\output_tests.xlsx',alpha1_hat_vec_"&amp;LM65&amp;"','alpha1_hat_vec_"&amp;LM65&amp;"');"</f>
        <v>xlswrite('G:\Mi unidad\1. PROYECTOS TELLO 2022\SCM SPILL OVERS\outputs\pobreza\mujeres\1%\simulacion_3\output_tests.xlsx',alpha1_hat_vec_42','alpha1_hat_vec_42');</v>
      </c>
      <c r="LY65">
        <v>42</v>
      </c>
      <c r="LZ65" t="str">
        <f>"xlswrite('G:\Mi unidad\1. PROYECTOS TELLO 2022\SCM SPILL OVERS\outputs\pobreza\criminalidad\1%\simulacion_3\output_tests.xlsx',alpha1_hat_vec_"&amp;LY65&amp;"','alpha1_hat_vec_"&amp;LY65&amp;"');"</f>
        <v>xlswrite('G:\Mi unidad\1. PROYECTOS TELLO 2022\SCM SPILL OVERS\outputs\pobreza\criminalidad\1%\simulacion_3\output_tests.xlsx',alpha1_hat_vec_42','alpha1_hat_vec_42');</v>
      </c>
    </row>
    <row r="66" spans="64:338" x14ac:dyDescent="0.3">
      <c r="BL66">
        <v>42</v>
      </c>
      <c r="BR66">
        <v>42</v>
      </c>
      <c r="BS66" s="1" t="str">
        <f>"A_"&amp;BR62&amp;"(:,ind_"&amp;BR62&amp;" == 0) = [];"</f>
        <v>A_42(:,ind_42 == 0) = [];</v>
      </c>
      <c r="BX66">
        <v>42</v>
      </c>
      <c r="BY66" s="1" t="str">
        <f>"A_"&amp;BX62&amp;"(:,ind_"&amp;BX62&amp;" == 0) = [];"</f>
        <v>A_42(:,ind_42 == 0) = [];</v>
      </c>
      <c r="CD66">
        <v>42</v>
      </c>
      <c r="CE66" s="1" t="str">
        <f>"A_"&amp;CD62&amp;"(:,ind_"&amp;CD62&amp;" == 0) = [];"</f>
        <v>A_42(:,ind_42 == 0) = [];</v>
      </c>
      <c r="CJ66">
        <v>42</v>
      </c>
      <c r="CK66" s="1" t="str">
        <f>"A_"&amp;CJ62&amp;"(:,ind_"&amp;CJ62&amp;" == 0) = [];"</f>
        <v>A_42(:,ind_42 == 0) = [];</v>
      </c>
      <c r="CQ66">
        <v>42</v>
      </c>
      <c r="CR66" t="s">
        <v>207</v>
      </c>
      <c r="CV66">
        <v>42</v>
      </c>
      <c r="CW66" t="s">
        <v>212</v>
      </c>
      <c r="DA66">
        <v>42</v>
      </c>
      <c r="DB66" t="s">
        <v>212</v>
      </c>
      <c r="DF66">
        <v>42</v>
      </c>
      <c r="DG66" t="s">
        <v>212</v>
      </c>
      <c r="EA66">
        <v>27</v>
      </c>
      <c r="EB66" s="3" t="str">
        <f>"%PROVINCIA "&amp;EA66</f>
        <v>%PROVINCIA 27</v>
      </c>
      <c r="EZ66" s="1" t="str">
        <f>"xlswrite('G:\Mi unidad\1. PROYECTOS TELLO 2022\SCM SPILL OVERS\outputs\pobreza\distancia_centro_salud\1%\simulacion_3\synthetic_control_spillover_outputs.xlsx',synthetic_control_sp_"&amp;$A7&amp;","&amp;$A7&amp;")"</f>
        <v>xlswrite('G:\Mi unidad\1. PROYECTOS TELLO 2022\SCM SPILL OVERS\outputs\pobreza\distancia_centro_salud\1%\simulacion_3\synthetic_control_spillover_outputs.xlsx',synthetic_control_sp_18,18)</v>
      </c>
      <c r="FG66" s="1" t="str">
        <f>"xlswrite('G:\Mi unidad\1. PROYECTOS TELLO 2022\SCM SPILL OVERS\outputs\pobreza\informalidad\1%\simulacion_3\synthetic_control_spillover_outputs.xlsx',synthetic_control_sp_"&amp;$A7&amp;","&amp;$A7&amp;")"</f>
        <v>xlswrite('G:\Mi unidad\1. PROYECTOS TELLO 2022\SCM SPILL OVERS\outputs\pobreza\informalidad\1%\simulacion_3\synthetic_control_spillover_outputs.xlsx',synthetic_control_sp_18,18)</v>
      </c>
      <c r="FM66" s="1" t="str">
        <f>"xlswrite('G:\Mi unidad\1. PROYECTOS TELLO 2022\SCM SPILL OVERS\outputs\pobreza\densidad\1%\simulacion_3\synthetic_control_spillover_outputs.xlsx',synthetic_control_sp_"&amp;$A7&amp;","&amp;$A7&amp;")"</f>
        <v>xlswrite('G:\Mi unidad\1. PROYECTOS TELLO 2022\SCM SPILL OVERS\outputs\pobreza\densidad\1%\simulacion_3\synthetic_control_spillover_outputs.xlsx',synthetic_control_sp_18,18)</v>
      </c>
      <c r="FT66" s="1" t="str">
        <f>"xlswrite('G:\Mi unidad\1. PROYECTOS TELLO 2022\SCM SPILL OVERS\outputs\pobreza\bajo_niv_educ\1%\simulacion_3\synthetic_control_spillover_outputs.xlsx',synthetic_control_sp_"&amp;$A7&amp;","&amp;$A7&amp;")"</f>
        <v>xlswrite('G:\Mi unidad\1. PROYECTOS TELLO 2022\SCM SPILL OVERS\outputs\pobreza\bajo_niv_educ\1%\simulacion_3\synthetic_control_spillover_outputs.xlsx',synthetic_control_sp_18,18)</v>
      </c>
      <c r="FZ66" s="1" t="str">
        <f>"xlswrite('G:\Mi unidad\1. PROYECTOS TELLO 2022\SCM SPILL OVERS\outputs\pobreza\bajo_ingreso\1%\simulacion_3\synthetic_control_spillover_outputs.xlsx',synthetic_control_sp_"&amp;$A7&amp;","&amp;$A7&amp;")"</f>
        <v>xlswrite('G:\Mi unidad\1. PROYECTOS TELLO 2022\SCM SPILL OVERS\outputs\pobreza\bajo_ingreso\1%\simulacion_3\synthetic_control_spillover_outputs.xlsx',synthetic_control_sp_18,18)</v>
      </c>
      <c r="GF66" s="1" t="str">
        <f>"xlswrite('G:\Mi unidad\1. PROYECTOS TELLO 2022\SCM SPILL OVERS\outputs\pobreza\densidad_g\1%\simulacion_3\synthetic_control_spillover_outputs.xlsx',synthetic_control_sp_"&amp;$A7&amp;","&amp;$A7&amp;")"</f>
        <v>xlswrite('G:\Mi unidad\1. PROYECTOS TELLO 2022\SCM SPILL OVERS\outputs\pobreza\densidad_g\1%\simulacion_3\synthetic_control_spillover_outputs.xlsx',synthetic_control_sp_18,18)</v>
      </c>
      <c r="GM66" s="1" t="str">
        <f>"xlswrite('G:\Mi unidad\1. PROYECTOS TELLO 2022\SCM SPILL OVERS\outputs\pobreza\alimentos\1%\simulacion_3\synthetic_control_spillover_outputs.xlsx',synthetic_control_sp_"&amp;$A7&amp;","&amp;$A7&amp;");"</f>
        <v>xlswrite('G:\Mi unidad\1. PROYECTOS TELLO 2022\SCM SPILL OVERS\outputs\pobreza\alimentos\1%\simulacion_3\synthetic_control_spillover_outputs.xlsx',synthetic_control_sp_18,18);</v>
      </c>
      <c r="GT66" s="1" t="str">
        <f>"xlswrite('G:\Mi unidad\1. PROYECTOS TELLO 2022\SCM SPILL OVERS\outputs\pobreza\jefe_hogar\1%\simulacion_3\synthetic_control_spillover_outputs.xlsx',synthetic_control_sp_"&amp;$A7&amp;","&amp;$A7&amp;");"</f>
        <v>xlswrite('G:\Mi unidad\1. PROYECTOS TELLO 2022\SCM SPILL OVERS\outputs\pobreza\jefe_hogar\1%\simulacion_3\synthetic_control_spillover_outputs.xlsx',synthetic_control_sp_18,18);</v>
      </c>
      <c r="GZ66" s="1" t="str">
        <f>"xlswrite('G:\Mi unidad\1. PROYECTOS TELLO 2022\SCM SPILL OVERS\outputs\pobreza\mujeres\1%\simulacion_3\synthetic_control_spillover_outputs.xlsx',synthetic_control_sp_"&amp;$A7&amp;","&amp;$A7&amp;");"</f>
        <v>xlswrite('G:\Mi unidad\1. PROYECTOS TELLO 2022\SCM SPILL OVERS\outputs\pobreza\mujeres\1%\simulacion_3\synthetic_control_spillover_outputs.xlsx',synthetic_control_sp_18,18);</v>
      </c>
      <c r="HF66" s="1" t="str">
        <f>"xlswrite('G:\Mi unidad\1. PROYECTOS TELLO 2022\SCM SPILL OVERS\outputs\pobreza\criminalidad\1%\simulacion_3\synthetic_control_spillover_outputs.xlsx',synthetic_control_sp_"&amp;$A7&amp;","&amp;$A7&amp;");"</f>
        <v>xlswrite('G:\Mi unidad\1. PROYECTOS TELLO 2022\SCM SPILL OVERS\outputs\pobreza\criminalidad\1%\simulacion_3\synthetic_control_spillover_outputs.xlsx',synthetic_control_sp_18,18);</v>
      </c>
      <c r="HM66">
        <v>26</v>
      </c>
      <c r="HN66" t="str">
        <f>"p_value_vec_"&amp;HM66&amp;" = zeros(1,S);"</f>
        <v>p_value_vec_26 = zeros(1,S);</v>
      </c>
      <c r="HT66">
        <v>39</v>
      </c>
      <c r="HU66" t="s">
        <v>37</v>
      </c>
      <c r="IA66">
        <v>42</v>
      </c>
      <c r="IB66" t="str">
        <f>"xlswrite('G:\Mi unidad\1. PROYECTOS TELLO 2022\SCM SPILL OVERS\outputs\pobreza\bajo_niv_educ\1%\simulacion_3\output_tests.xlsx',spillover_test_"&amp;IA66&amp;"','sp_test_"&amp;IA66&amp;"');"</f>
        <v>xlswrite('G:\Mi unidad\1. PROYECTOS TELLO 2022\SCM SPILL OVERS\outputs\pobreza\bajo_niv_educ\1%\simulacion_3\output_tests.xlsx',spillover_test_42','sp_test_42');</v>
      </c>
      <c r="IO66">
        <v>42</v>
      </c>
      <c r="IP66" t="str">
        <f>"xlswrite('G:\Mi unidad\1. PROYECTOS TELLO 2022\SCM SPILL OVERS\outputs\pobreza\bajo_ingreso\1%\simulacion_3\output_tests.xlsx',spillover_test_"&amp;IO66&amp;"','sp_test_"&amp;IO66&amp;"');"</f>
        <v>xlswrite('G:\Mi unidad\1. PROYECTOS TELLO 2022\SCM SPILL OVERS\outputs\pobreza\bajo_ingreso\1%\simulacion_3\output_tests.xlsx',spillover_test_42','sp_test_42');</v>
      </c>
      <c r="JA66">
        <v>42</v>
      </c>
      <c r="JB66" t="str">
        <f>"xlswrite('G:\Mi unidad\1. PROYECTOS TELLO 2022\SCM SPILL OVERS\outputs\pobreza\densidad\1%\simulacion_3\output_tests.xlsx',spillover_test_"&amp;JA66&amp;"','sp_test_"&amp;JA66&amp;"');"</f>
        <v>xlswrite('G:\Mi unidad\1. PROYECTOS TELLO 2022\SCM SPILL OVERS\outputs\pobreza\densidad\1%\simulacion_3\output_tests.xlsx',spillover_test_42','sp_test_42');</v>
      </c>
      <c r="JM66">
        <v>42</v>
      </c>
      <c r="JN66" t="str">
        <f>"xlswrite('G:\Mi unidad\1. PROYECTOS TELLO 2022\SCM SPILL OVERS\outputs\pobreza\densidad_g\1%\simulacion_3\output_tests.xlsx',spillover_test_"&amp;JM66&amp;"','sp_test_"&amp;JM66&amp;"');"</f>
        <v>xlswrite('G:\Mi unidad\1. PROYECTOS TELLO 2022\SCM SPILL OVERS\outputs\pobreza\densidad_g\1%\simulacion_3\output_tests.xlsx',spillover_test_42','sp_test_42');</v>
      </c>
      <c r="JY66">
        <v>42</v>
      </c>
      <c r="JZ66" t="str">
        <f>"xlswrite('G:\Mi unidad\1. PROYECTOS TELLO 2022\SCM SPILL OVERS\outputs\pobreza\distancia_centro_salud\1%\simulacion_3\output_tests.xlsx',spillover_test_"&amp;JY66&amp;"','sp_test_"&amp;JY66&amp;"');"</f>
        <v>xlswrite('G:\Mi unidad\1. PROYECTOS TELLO 2022\SCM SPILL OVERS\outputs\pobreza\distancia_centro_salud\1%\simulacion_3\output_tests.xlsx',spillover_test_42','sp_test_42');</v>
      </c>
      <c r="KL66">
        <v>42</v>
      </c>
      <c r="KM66" t="str">
        <f>"xlswrite('G:\Mi unidad\1. PROYECTOS TELLO 2022\SCM SPILL OVERS\outputs\pobreza\informalidad\1%\simulacion_3\output_tests.xlsx',spillover_test_"&amp;KL66&amp;"','sp_test_"&amp;KL66&amp;"');"</f>
        <v>xlswrite('G:\Mi unidad\1. PROYECTOS TELLO 2022\SCM SPILL OVERS\outputs\pobreza\informalidad\1%\simulacion_3\output_tests.xlsx',spillover_test_42','sp_test_42');</v>
      </c>
      <c r="KY66">
        <v>42</v>
      </c>
      <c r="KZ66" t="str">
        <f>"xlswrite('G:\Mi unidad\1. PROYECTOS TELLO 2022\SCM SPILL OVERS\outputs\pobreza\alimentos\1%\simulacion_3\output_tests.xlsx',spillover_test_"&amp;KY66&amp;"','sp_test_"&amp;KY66&amp;"');"</f>
        <v>xlswrite('G:\Mi unidad\1. PROYECTOS TELLO 2022\SCM SPILL OVERS\outputs\pobreza\alimentos\1%\simulacion_3\output_tests.xlsx',spillover_test_42','sp_test_42');</v>
      </c>
      <c r="LF66">
        <v>42</v>
      </c>
      <c r="LG66" t="str">
        <f>"xlswrite('G:\Mi unidad\1. PROYECTOS TELLO 2022\SCM SPILL OVERS\outputs\pobreza\jefe_hogar\1%\simulacion_3\output_tests.xlsx',spillover_test_"&amp;LF66&amp;"','sp_test_"&amp;LF66&amp;"');"</f>
        <v>xlswrite('G:\Mi unidad\1. PROYECTOS TELLO 2022\SCM SPILL OVERS\outputs\pobreza\jefe_hogar\1%\simulacion_3\output_tests.xlsx',spillover_test_42','sp_test_42');</v>
      </c>
      <c r="LM66">
        <v>42</v>
      </c>
      <c r="LN66" t="str">
        <f>"xlswrite('G:\Mi unidad\1. PROYECTOS TELLO 2022\SCM SPILL OVERS\outputs\pobreza\mujeres\1%\simulacion_3\output_tests.xlsx',spillover_test_"&amp;LM66&amp;"','sp_test_"&amp;LM66&amp;"');"</f>
        <v>xlswrite('G:\Mi unidad\1. PROYECTOS TELLO 2022\SCM SPILL OVERS\outputs\pobreza\mujeres\1%\simulacion_3\output_tests.xlsx',spillover_test_42','sp_test_42');</v>
      </c>
      <c r="LY66">
        <v>42</v>
      </c>
      <c r="LZ66" t="str">
        <f>"xlswrite('G:\Mi unidad\1. PROYECTOS TELLO 2022\SCM SPILL OVERS\outputs\pobreza\criminalidad\1%\simulacion_3\output_tests.xlsx',spillover_test_"&amp;LY66&amp;"','sp_test_"&amp;LY66&amp;"');"</f>
        <v>xlswrite('G:\Mi unidad\1. PROYECTOS TELLO 2022\SCM SPILL OVERS\outputs\pobreza\criminalidad\1%\simulacion_3\output_tests.xlsx',spillover_test_42','sp_test_42');</v>
      </c>
    </row>
    <row r="67" spans="64:338" x14ac:dyDescent="0.3">
      <c r="BL67">
        <v>44</v>
      </c>
      <c r="BM67" s="1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213</v>
      </c>
      <c r="CV67">
        <v>44</v>
      </c>
      <c r="CW67" t="s">
        <v>214</v>
      </c>
      <c r="DA67">
        <v>44</v>
      </c>
      <c r="DB67" t="s">
        <v>214</v>
      </c>
      <c r="DF67">
        <v>44</v>
      </c>
      <c r="DG67" t="s">
        <v>214</v>
      </c>
      <c r="EA67">
        <v>27</v>
      </c>
      <c r="EB67" s="3" t="s">
        <v>17</v>
      </c>
      <c r="EZ67" s="1" t="str">
        <f>"xlswrite('G:\Mi unidad\1. PROYECTOS TELLO 2022\SCM SPILL OVERS\outputs\pobreza\distancia_centro_salud\1%\simulacion_3\synthetic_control_spillover_outputs.xlsx',synthetic_control_sp_"&amp;$A8&amp;","&amp;$A8&amp;")"</f>
        <v>xlswrite('G:\Mi unidad\1. PROYECTOS TELLO 2022\SCM SPILL OVERS\outputs\pobreza\distancia_centro_salud\1%\simulacion_3\synthetic_control_spillover_outputs.xlsx',synthetic_control_sp_23,23)</v>
      </c>
      <c r="FG67" s="1" t="str">
        <f>"xlswrite('G:\Mi unidad\1. PROYECTOS TELLO 2022\SCM SPILL OVERS\outputs\pobreza\informalidad\1%\simulacion_3\synthetic_control_spillover_outputs.xlsx',synthetic_control_sp_"&amp;$A8&amp;","&amp;$A8&amp;")"</f>
        <v>xlswrite('G:\Mi unidad\1. PROYECTOS TELLO 2022\SCM SPILL OVERS\outputs\pobreza\informalidad\1%\simulacion_3\synthetic_control_spillover_outputs.xlsx',synthetic_control_sp_23,23)</v>
      </c>
      <c r="FM67" s="1" t="str">
        <f>"xlswrite('G:\Mi unidad\1. PROYECTOS TELLO 2022\SCM SPILL OVERS\outputs\pobreza\densidad\1%\simulacion_3\synthetic_control_spillover_outputs.xlsx',synthetic_control_sp_"&amp;$A8&amp;","&amp;$A8&amp;")"</f>
        <v>xlswrite('G:\Mi unidad\1. PROYECTOS TELLO 2022\SCM SPILL OVERS\outputs\pobreza\densidad\1%\simulacion_3\synthetic_control_spillover_outputs.xlsx',synthetic_control_sp_23,23)</v>
      </c>
      <c r="FT67" s="1" t="str">
        <f>"xlswrite('G:\Mi unidad\1. PROYECTOS TELLO 2022\SCM SPILL OVERS\outputs\pobreza\bajo_niv_educ\1%\simulacion_3\synthetic_control_spillover_outputs.xlsx',synthetic_control_sp_"&amp;$A8&amp;","&amp;$A8&amp;")"</f>
        <v>xlswrite('G:\Mi unidad\1. PROYECTOS TELLO 2022\SCM SPILL OVERS\outputs\pobreza\bajo_niv_educ\1%\simulacion_3\synthetic_control_spillover_outputs.xlsx',synthetic_control_sp_23,23)</v>
      </c>
      <c r="FZ67" s="1" t="str">
        <f>"xlswrite('G:\Mi unidad\1. PROYECTOS TELLO 2022\SCM SPILL OVERS\outputs\pobreza\bajo_ingreso\1%\simulacion_3\synthetic_control_spillover_outputs.xlsx',synthetic_control_sp_"&amp;$A8&amp;","&amp;$A8&amp;")"</f>
        <v>xlswrite('G:\Mi unidad\1. PROYECTOS TELLO 2022\SCM SPILL OVERS\outputs\pobreza\bajo_ingreso\1%\simulacion_3\synthetic_control_spillover_outputs.xlsx',synthetic_control_sp_23,23)</v>
      </c>
      <c r="GF67" s="1" t="str">
        <f>"xlswrite('G:\Mi unidad\1. PROYECTOS TELLO 2022\SCM SPILL OVERS\outputs\pobreza\densidad_g\1%\simulacion_3\synthetic_control_spillover_outputs.xlsx',synthetic_control_sp_"&amp;$A8&amp;","&amp;$A8&amp;")"</f>
        <v>xlswrite('G:\Mi unidad\1. PROYECTOS TELLO 2022\SCM SPILL OVERS\outputs\pobreza\densidad_g\1%\simulacion_3\synthetic_control_spillover_outputs.xlsx',synthetic_control_sp_23,23)</v>
      </c>
      <c r="GM67" s="1" t="str">
        <f>"xlswrite('G:\Mi unidad\1. PROYECTOS TELLO 2022\SCM SPILL OVERS\outputs\pobreza\alimentos\1%\simulacion_3\synthetic_control_spillover_outputs.xlsx',synthetic_control_sp_"&amp;$A8&amp;","&amp;$A8&amp;");"</f>
        <v>xlswrite('G:\Mi unidad\1. PROYECTOS TELLO 2022\SCM SPILL OVERS\outputs\pobreza\alimentos\1%\simulacion_3\synthetic_control_spillover_outputs.xlsx',synthetic_control_sp_23,23);</v>
      </c>
      <c r="GT67" s="1" t="str">
        <f>"xlswrite('G:\Mi unidad\1. PROYECTOS TELLO 2022\SCM SPILL OVERS\outputs\pobreza\jefe_hogar\1%\simulacion_3\synthetic_control_spillover_outputs.xlsx',synthetic_control_sp_"&amp;$A8&amp;","&amp;$A8&amp;");"</f>
        <v>xlswrite('G:\Mi unidad\1. PROYECTOS TELLO 2022\SCM SPILL OVERS\outputs\pobreza\jefe_hogar\1%\simulacion_3\synthetic_control_spillover_outputs.xlsx',synthetic_control_sp_23,23);</v>
      </c>
      <c r="GZ67" s="1" t="str">
        <f>"xlswrite('G:\Mi unidad\1. PROYECTOS TELLO 2022\SCM SPILL OVERS\outputs\pobreza\mujeres\1%\simulacion_3\synthetic_control_spillover_outputs.xlsx',synthetic_control_sp_"&amp;$A8&amp;","&amp;$A8&amp;");"</f>
        <v>xlswrite('G:\Mi unidad\1. PROYECTOS TELLO 2022\SCM SPILL OVERS\outputs\pobreza\mujeres\1%\simulacion_3\synthetic_control_spillover_outputs.xlsx',synthetic_control_sp_23,23);</v>
      </c>
      <c r="HF67" s="1" t="str">
        <f>"xlswrite('G:\Mi unidad\1. PROYECTOS TELLO 2022\SCM SPILL OVERS\outputs\pobreza\criminalidad\1%\simulacion_3\synthetic_control_spillover_outputs.xlsx',synthetic_control_sp_"&amp;$A8&amp;","&amp;$A8&amp;");"</f>
        <v>xlswrite('G:\Mi unidad\1. PROYECTOS TELLO 2022\SCM SPILL OVERS\outputs\pobreza\criminalidad\1%\simulacion_3\synthetic_control_spillover_outputs.xlsx',synthetic_control_sp_23,23);</v>
      </c>
      <c r="HM67">
        <v>26</v>
      </c>
      <c r="HN67" t="str">
        <f>"lb_vec_"&amp;HM67&amp;" = zeros(1,S);"</f>
        <v>lb_vec_26 = zeros(1,S);</v>
      </c>
      <c r="HT67">
        <v>39</v>
      </c>
      <c r="HU67" t="str">
        <f>"    spillover_test_"&amp;HT67&amp;"(s) = sp_andrews(Y_pre_"&amp;HT67&amp;",pobreza_"&amp;HT67&amp;"(:,T+s),A_"&amp;HT67&amp;",C,d,alpha_sig);"</f>
        <v xml:space="preserve">    spillover_test_39(s) = sp_andrews(Y_pre_39,pobreza_39(:,T+s),A_39,C,d,alpha_sig);</v>
      </c>
      <c r="IA67">
        <v>44</v>
      </c>
      <c r="IB67" t="str">
        <f>"xlswrite('G:\Mi unidad\1. PROYECTOS TELLO 2022\SCM SPILL OVERS\outputs\pobreza\bajo_niv_educ\1%\simulacion_3\output_tests.xlsx',lb_vec_"&amp;IA67&amp;"','lb_vec_"&amp;IA67&amp;"');"</f>
        <v>xlswrite('G:\Mi unidad\1. PROYECTOS TELLO 2022\SCM SPILL OVERS\outputs\pobreza\bajo_niv_educ\1%\simulacion_3\output_tests.xlsx',lb_vec_44','lb_vec_44');</v>
      </c>
      <c r="IO67">
        <v>44</v>
      </c>
      <c r="IP67" t="str">
        <f>"xlswrite('G:\Mi unidad\1. PROYECTOS TELLO 2022\SCM SPILL OVERS\outputs\pobreza\bajo_ingreso\1%\simulacion_3\output_tests.xlsx',lb_vec_"&amp;IO67&amp;"','lb_vec_"&amp;IO67&amp;"');"</f>
        <v>xlswrite('G:\Mi unidad\1. PROYECTOS TELLO 2022\SCM SPILL OVERS\outputs\pobreza\bajo_ingreso\1%\simulacion_3\output_tests.xlsx',lb_vec_44','lb_vec_44');</v>
      </c>
      <c r="JA67">
        <v>44</v>
      </c>
      <c r="JB67" t="str">
        <f>"xlswrite('G:\Mi unidad\1. PROYECTOS TELLO 2022\SCM SPILL OVERS\outputs\pobreza\densidad\1%\simulacion_3\output_tests.xlsx',lb_vec_"&amp;JA67&amp;"','lb_vec_"&amp;JA67&amp;"');"</f>
        <v>xlswrite('G:\Mi unidad\1. PROYECTOS TELLO 2022\SCM SPILL OVERS\outputs\pobreza\densidad\1%\simulacion_3\output_tests.xlsx',lb_vec_44','lb_vec_44');</v>
      </c>
      <c r="JM67">
        <v>44</v>
      </c>
      <c r="JN67" t="str">
        <f>"xlswrite('G:\Mi unidad\1. PROYECTOS TELLO 2022\SCM SPILL OVERS\outputs\pobreza\densidad_g\1%\simulacion_3\output_tests.xlsx',lb_vec_"&amp;JM67&amp;"','lb_vec_"&amp;JM67&amp;"');"</f>
        <v>xlswrite('G:\Mi unidad\1. PROYECTOS TELLO 2022\SCM SPILL OVERS\outputs\pobreza\densidad_g\1%\simulacion_3\output_tests.xlsx',lb_vec_44','lb_vec_44');</v>
      </c>
      <c r="JY67">
        <v>44</v>
      </c>
      <c r="JZ67" t="str">
        <f>"xlswrite('G:\Mi unidad\1. PROYECTOS TELLO 2022\SCM SPILL OVERS\outputs\pobreza\distancia_centro_salud\1%\simulacion_3\output_tests.xlsx',lb_vec_"&amp;JY67&amp;"','lb_vec_"&amp;JY67&amp;"');"</f>
        <v>xlswrite('G:\Mi unidad\1. PROYECTOS TELLO 2022\SCM SPILL OVERS\outputs\pobreza\distancia_centro_salud\1%\simulacion_3\output_tests.xlsx',lb_vec_44','lb_vec_44');</v>
      </c>
      <c r="KL67">
        <v>44</v>
      </c>
      <c r="KM67" t="str">
        <f>"xlswrite('G:\Mi unidad\1. PROYECTOS TELLO 2022\SCM SPILL OVERS\outputs\pobreza\informalidad\1%\simulacion_3\output_tests.xlsx',lb_vec_"&amp;KL67&amp;"','lb_vec_"&amp;KL67&amp;"');"</f>
        <v>xlswrite('G:\Mi unidad\1. PROYECTOS TELLO 2022\SCM SPILL OVERS\outputs\pobreza\informalidad\1%\simulacion_3\output_tests.xlsx',lb_vec_44','lb_vec_44');</v>
      </c>
      <c r="KY67">
        <v>44</v>
      </c>
      <c r="KZ67" t="str">
        <f>"xlswrite('G:\Mi unidad\1. PROYECTOS TELLO 2022\SCM SPILL OVERS\outputs\pobreza\alimentos\1%\simulacion_3\output_tests.xlsx',lb_vec_"&amp;KY67&amp;"','lb_vec_"&amp;KY67&amp;"');"</f>
        <v>xlswrite('G:\Mi unidad\1. PROYECTOS TELLO 2022\SCM SPILL OVERS\outputs\pobreza\alimentos\1%\simulacion_3\output_tests.xlsx',lb_vec_44','lb_vec_44');</v>
      </c>
      <c r="LF67">
        <v>44</v>
      </c>
      <c r="LG67" t="str">
        <f>"xlswrite('G:\Mi unidad\1. PROYECTOS TELLO 2022\SCM SPILL OVERS\outputs\pobreza\jefe_hogar\1%\simulacion_3\output_tests.xlsx',lb_vec_"&amp;LF67&amp;"','lb_vec_"&amp;LF67&amp;"');"</f>
        <v>xlswrite('G:\Mi unidad\1. PROYECTOS TELLO 2022\SCM SPILL OVERS\outputs\pobreza\jefe_hogar\1%\simulacion_3\output_tests.xlsx',lb_vec_44','lb_vec_44');</v>
      </c>
      <c r="LM67">
        <v>44</v>
      </c>
      <c r="LN67" t="str">
        <f>"xlswrite('G:\Mi unidad\1. PROYECTOS TELLO 2022\SCM SPILL OVERS\outputs\pobreza\mujeres\1%\simulacion_3\output_tests.xlsx',lb_vec_"&amp;LM67&amp;"','lb_vec_"&amp;LM67&amp;"');"</f>
        <v>xlswrite('G:\Mi unidad\1. PROYECTOS TELLO 2022\SCM SPILL OVERS\outputs\pobreza\mujeres\1%\simulacion_3\output_tests.xlsx',lb_vec_44','lb_vec_44');</v>
      </c>
      <c r="LY67">
        <v>44</v>
      </c>
      <c r="LZ67" t="str">
        <f>"xlswrite('G:\Mi unidad\1. PROYECTOS TELLO 2022\SCM SPILL OVERS\outputs\pobreza\criminalidad\1%\simulacion_3\output_tests.xlsx',lb_vec_"&amp;LY67&amp;"','lb_vec_"&amp;LY67&amp;"');"</f>
        <v>xlswrite('G:\Mi unidad\1. PROYECTOS TELLO 2022\SCM SPILL OVERS\outputs\pobreza\criminalidad\1%\simulacion_3\output_tests.xlsx',lb_vec_44','lb_vec_44');</v>
      </c>
    </row>
    <row r="68" spans="64:338" x14ac:dyDescent="0.3">
      <c r="BL68">
        <v>44</v>
      </c>
      <c r="BM68" s="1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211</v>
      </c>
      <c r="CV68">
        <v>44</v>
      </c>
      <c r="CW68" t="s">
        <v>215</v>
      </c>
      <c r="DA68">
        <v>44</v>
      </c>
      <c r="DB68" t="s">
        <v>215</v>
      </c>
      <c r="DF68">
        <v>44</v>
      </c>
      <c r="DG68" t="s">
        <v>215</v>
      </c>
      <c r="EA68">
        <v>27</v>
      </c>
      <c r="EB68" s="1" t="str">
        <f>"Y_Ts_"&amp;EA68&amp;" = Y_"&amp;EA68&amp;"(:,T+s);"</f>
        <v>Y_Ts_27 = Y_27(:,T+s);</v>
      </c>
      <c r="EZ68" s="1" t="str">
        <f>"xlswrite('G:\Mi unidad\1. PROYECTOS TELLO 2022\SCM SPILL OVERS\outputs\pobreza\distancia_centro_salud\1%\simulacion_3\synthetic_control_spillover_outputs.xlsx',synthetic_control_sp_"&amp;$A9&amp;","&amp;$A9&amp;")"</f>
        <v>xlswrite('G:\Mi unidad\1. PROYECTOS TELLO 2022\SCM SPILL OVERS\outputs\pobreza\distancia_centro_salud\1%\simulacion_3\synthetic_control_spillover_outputs.xlsx',synthetic_control_sp_26,26)</v>
      </c>
      <c r="FG68" s="1" t="str">
        <f>"xlswrite('G:\Mi unidad\1. PROYECTOS TELLO 2022\SCM SPILL OVERS\outputs\pobreza\informalidad\1%\simulacion_3\synthetic_control_spillover_outputs.xlsx',synthetic_control_sp_"&amp;$A9&amp;","&amp;$A9&amp;")"</f>
        <v>xlswrite('G:\Mi unidad\1. PROYECTOS TELLO 2022\SCM SPILL OVERS\outputs\pobreza\informalidad\1%\simulacion_3\synthetic_control_spillover_outputs.xlsx',synthetic_control_sp_26,26)</v>
      </c>
      <c r="FM68" s="1" t="str">
        <f>"xlswrite('G:\Mi unidad\1. PROYECTOS TELLO 2022\SCM SPILL OVERS\outputs\pobreza\densidad\1%\simulacion_3\synthetic_control_spillover_outputs.xlsx',synthetic_control_sp_"&amp;$A9&amp;","&amp;$A9&amp;")"</f>
        <v>xlswrite('G:\Mi unidad\1. PROYECTOS TELLO 2022\SCM SPILL OVERS\outputs\pobreza\densidad\1%\simulacion_3\synthetic_control_spillover_outputs.xlsx',synthetic_control_sp_26,26)</v>
      </c>
      <c r="FT68" s="1" t="str">
        <f>"xlswrite('G:\Mi unidad\1. PROYECTOS TELLO 2022\SCM SPILL OVERS\outputs\pobreza\bajo_niv_educ\1%\simulacion_3\synthetic_control_spillover_outputs.xlsx',synthetic_control_sp_"&amp;$A9&amp;","&amp;$A9&amp;")"</f>
        <v>xlswrite('G:\Mi unidad\1. PROYECTOS TELLO 2022\SCM SPILL OVERS\outputs\pobreza\bajo_niv_educ\1%\simulacion_3\synthetic_control_spillover_outputs.xlsx',synthetic_control_sp_26,26)</v>
      </c>
      <c r="FZ68" s="1" t="str">
        <f>"xlswrite('G:\Mi unidad\1. PROYECTOS TELLO 2022\SCM SPILL OVERS\outputs\pobreza\bajo_ingreso\1%\simulacion_3\synthetic_control_spillover_outputs.xlsx',synthetic_control_sp_"&amp;$A9&amp;","&amp;$A9&amp;")"</f>
        <v>xlswrite('G:\Mi unidad\1. PROYECTOS TELLO 2022\SCM SPILL OVERS\outputs\pobreza\bajo_ingreso\1%\simulacion_3\synthetic_control_spillover_outputs.xlsx',synthetic_control_sp_26,26)</v>
      </c>
      <c r="GF68" s="1" t="str">
        <f>"xlswrite('G:\Mi unidad\1. PROYECTOS TELLO 2022\SCM SPILL OVERS\outputs\pobreza\densidad_g\1%\simulacion_3\synthetic_control_spillover_outputs.xlsx',synthetic_control_sp_"&amp;$A9&amp;","&amp;$A9&amp;")"</f>
        <v>xlswrite('G:\Mi unidad\1. PROYECTOS TELLO 2022\SCM SPILL OVERS\outputs\pobreza\densidad_g\1%\simulacion_3\synthetic_control_spillover_outputs.xlsx',synthetic_control_sp_26,26)</v>
      </c>
      <c r="GM68" s="1" t="str">
        <f>"xlswrite('G:\Mi unidad\1. PROYECTOS TELLO 2022\SCM SPILL OVERS\outputs\pobreza\alimentos\1%\simulacion_3\synthetic_control_spillover_outputs.xlsx',synthetic_control_sp_"&amp;$A9&amp;","&amp;$A9&amp;");"</f>
        <v>xlswrite('G:\Mi unidad\1. PROYECTOS TELLO 2022\SCM SPILL OVERS\outputs\pobreza\alimentos\1%\simulacion_3\synthetic_control_spillover_outputs.xlsx',synthetic_control_sp_26,26);</v>
      </c>
      <c r="GT68" s="1" t="str">
        <f>"xlswrite('G:\Mi unidad\1. PROYECTOS TELLO 2022\SCM SPILL OVERS\outputs\pobreza\jefe_hogar\1%\simulacion_3\synthetic_control_spillover_outputs.xlsx',synthetic_control_sp_"&amp;$A9&amp;","&amp;$A9&amp;");"</f>
        <v>xlswrite('G:\Mi unidad\1. PROYECTOS TELLO 2022\SCM SPILL OVERS\outputs\pobreza\jefe_hogar\1%\simulacion_3\synthetic_control_spillover_outputs.xlsx',synthetic_control_sp_26,26);</v>
      </c>
      <c r="GZ68" s="1" t="str">
        <f>"xlswrite('G:\Mi unidad\1. PROYECTOS TELLO 2022\SCM SPILL OVERS\outputs\pobreza\mujeres\1%\simulacion_3\synthetic_control_spillover_outputs.xlsx',synthetic_control_sp_"&amp;$A9&amp;","&amp;$A9&amp;");"</f>
        <v>xlswrite('G:\Mi unidad\1. PROYECTOS TELLO 2022\SCM SPILL OVERS\outputs\pobreza\mujeres\1%\simulacion_3\synthetic_control_spillover_outputs.xlsx',synthetic_control_sp_26,26);</v>
      </c>
      <c r="HF68" s="1" t="str">
        <f>"xlswrite('G:\Mi unidad\1. PROYECTOS TELLO 2022\SCM SPILL OVERS\outputs\pobreza\criminalidad\1%\simulacion_3\synthetic_control_spillover_outputs.xlsx',synthetic_control_sp_"&amp;$A9&amp;","&amp;$A9&amp;");"</f>
        <v>xlswrite('G:\Mi unidad\1. PROYECTOS TELLO 2022\SCM SPILL OVERS\outputs\pobreza\criminalidad\1%\simulacion_3\synthetic_control_spillover_outputs.xlsx',synthetic_control_sp_26,26);</v>
      </c>
      <c r="HM68">
        <v>26</v>
      </c>
      <c r="HN68" t="str">
        <f>"ub_vec_"&amp;HM68&amp;" = zeros(1,S);"</f>
        <v>ub_vec_26 = zeros(1,S);</v>
      </c>
      <c r="HT68">
        <v>39</v>
      </c>
      <c r="HU68" t="s">
        <v>18</v>
      </c>
      <c r="IA68">
        <v>44</v>
      </c>
      <c r="IB68" t="str">
        <f>"xlswrite('G:\Mi unidad\1. PROYECTOS TELLO 2022\SCM SPILL OVERS\outputs\pobreza\bajo_niv_educ\1%\simulacion_3\output_tests.xlsx',ub_vec_"&amp;IA68&amp;"','ub_vec_"&amp;IA68&amp;"');"</f>
        <v>xlswrite('G:\Mi unidad\1. PROYECTOS TELLO 2022\SCM SPILL OVERS\outputs\pobreza\bajo_niv_educ\1%\simulacion_3\output_tests.xlsx',ub_vec_44','ub_vec_44');</v>
      </c>
      <c r="IO68">
        <v>44</v>
      </c>
      <c r="IP68" t="str">
        <f>"xlswrite('G:\Mi unidad\1. PROYECTOS TELLO 2022\SCM SPILL OVERS\outputs\pobreza\bajo_ingreso\1%\simulacion_3\output_tests.xlsx',ub_vec_"&amp;IO68&amp;"','ub_vec_"&amp;IO68&amp;"');"</f>
        <v>xlswrite('G:\Mi unidad\1. PROYECTOS TELLO 2022\SCM SPILL OVERS\outputs\pobreza\bajo_ingreso\1%\simulacion_3\output_tests.xlsx',ub_vec_44','ub_vec_44');</v>
      </c>
      <c r="JA68">
        <v>44</v>
      </c>
      <c r="JB68" t="str">
        <f>"xlswrite('G:\Mi unidad\1. PROYECTOS TELLO 2022\SCM SPILL OVERS\outputs\pobreza\densidad\1%\simulacion_3\output_tests.xlsx',ub_vec_"&amp;JA68&amp;"','ub_vec_"&amp;JA68&amp;"');"</f>
        <v>xlswrite('G:\Mi unidad\1. PROYECTOS TELLO 2022\SCM SPILL OVERS\outputs\pobreza\densidad\1%\simulacion_3\output_tests.xlsx',ub_vec_44','ub_vec_44');</v>
      </c>
      <c r="JM68">
        <v>44</v>
      </c>
      <c r="JN68" t="str">
        <f>"xlswrite('G:\Mi unidad\1. PROYECTOS TELLO 2022\SCM SPILL OVERS\outputs\pobreza\densidad_g\1%\simulacion_3\output_tests.xlsx',ub_vec_"&amp;JM68&amp;"','ub_vec_"&amp;JM68&amp;"');"</f>
        <v>xlswrite('G:\Mi unidad\1. PROYECTOS TELLO 2022\SCM SPILL OVERS\outputs\pobreza\densidad_g\1%\simulacion_3\output_tests.xlsx',ub_vec_44','ub_vec_44');</v>
      </c>
      <c r="JY68">
        <v>44</v>
      </c>
      <c r="JZ68" t="str">
        <f>"xlswrite('G:\Mi unidad\1. PROYECTOS TELLO 2022\SCM SPILL OVERS\outputs\pobreza\distancia_centro_salud\1%\simulacion_3\output_tests.xlsx',ub_vec_"&amp;JY68&amp;"','ub_vec_"&amp;JY68&amp;"');"</f>
        <v>xlswrite('G:\Mi unidad\1. PROYECTOS TELLO 2022\SCM SPILL OVERS\outputs\pobreza\distancia_centro_salud\1%\simulacion_3\output_tests.xlsx',ub_vec_44','ub_vec_44');</v>
      </c>
      <c r="KL68">
        <v>44</v>
      </c>
      <c r="KM68" t="str">
        <f>"xlswrite('G:\Mi unidad\1. PROYECTOS TELLO 2022\SCM SPILL OVERS\outputs\pobreza\informalidad\1%\simulacion_3\output_tests.xlsx',ub_vec_"&amp;KL68&amp;"','ub_vec_"&amp;KL68&amp;"');"</f>
        <v>xlswrite('G:\Mi unidad\1. PROYECTOS TELLO 2022\SCM SPILL OVERS\outputs\pobreza\informalidad\1%\simulacion_3\output_tests.xlsx',ub_vec_44','ub_vec_44');</v>
      </c>
      <c r="KY68">
        <v>44</v>
      </c>
      <c r="KZ68" t="str">
        <f>"xlswrite('G:\Mi unidad\1. PROYECTOS TELLO 2022\SCM SPILL OVERS\outputs\pobreza\alimentos\1%\simulacion_3\output_tests.xlsx',ub_vec_"&amp;KY68&amp;"','ub_vec_"&amp;KY68&amp;"');"</f>
        <v>xlswrite('G:\Mi unidad\1. PROYECTOS TELLO 2022\SCM SPILL OVERS\outputs\pobreza\alimentos\1%\simulacion_3\output_tests.xlsx',ub_vec_44','ub_vec_44');</v>
      </c>
      <c r="LF68">
        <v>44</v>
      </c>
      <c r="LG68" t="str">
        <f>"xlswrite('G:\Mi unidad\1. PROYECTOS TELLO 2022\SCM SPILL OVERS\outputs\pobreza\jefe_hogar\1%\simulacion_3\output_tests.xlsx',ub_vec_"&amp;LF68&amp;"','ub_vec_"&amp;LF68&amp;"');"</f>
        <v>xlswrite('G:\Mi unidad\1. PROYECTOS TELLO 2022\SCM SPILL OVERS\outputs\pobreza\jefe_hogar\1%\simulacion_3\output_tests.xlsx',ub_vec_44','ub_vec_44');</v>
      </c>
      <c r="LM68">
        <v>44</v>
      </c>
      <c r="LN68" t="str">
        <f>"xlswrite('G:\Mi unidad\1. PROYECTOS TELLO 2022\SCM SPILL OVERS\outputs\pobreza\mujeres\1%\simulacion_3\output_tests.xlsx',ub_vec_"&amp;LM68&amp;"','ub_vec_"&amp;LM68&amp;"');"</f>
        <v>xlswrite('G:\Mi unidad\1. PROYECTOS TELLO 2022\SCM SPILL OVERS\outputs\pobreza\mujeres\1%\simulacion_3\output_tests.xlsx',ub_vec_44','ub_vec_44');</v>
      </c>
      <c r="LY68">
        <v>44</v>
      </c>
      <c r="LZ68" t="str">
        <f>"xlswrite('G:\Mi unidad\1. PROYECTOS TELLO 2022\SCM SPILL OVERS\outputs\pobreza\criminalidad\1%\simulacion_3\output_tests.xlsx',ub_vec_"&amp;LY68&amp;"','ub_vec_"&amp;LY68&amp;"');"</f>
        <v>xlswrite('G:\Mi unidad\1. PROYECTOS TELLO 2022\SCM SPILL OVERS\outputs\pobreza\criminalidad\1%\simulacion_3\output_tests.xlsx',ub_vec_44','ub_vec_44');</v>
      </c>
    </row>
    <row r="69" spans="64:338" x14ac:dyDescent="0.3">
      <c r="BL69">
        <v>44</v>
      </c>
      <c r="BM69" s="1" t="str">
        <f>"A_"&amp;BL67&amp;"(:,ind_"&amp;BL67&amp;" == 0) = [];"</f>
        <v>A_44(:,ind_44 == 0) = [];</v>
      </c>
      <c r="BR69">
        <v>44</v>
      </c>
      <c r="BS69" s="1" t="str">
        <f>"ind_"&amp;BR67&amp;" = xlsread('spillover_bajo_niv_educ_"&amp;BR67&amp;".xlsx')"</f>
        <v>ind_44 = xlsread('spillover_bajo_niv_educ_44.xlsx')</v>
      </c>
      <c r="BX69">
        <v>44</v>
      </c>
      <c r="BY69" s="1" t="str">
        <f>"ind_"&amp;BX67&amp;" = xlsread('spillover_bajoingreso_"&amp;BX67&amp;".xlsx')"</f>
        <v>ind_44 = xlsread('spillover_bajoingreso_44.xlsx')</v>
      </c>
      <c r="CD69">
        <v>44</v>
      </c>
      <c r="CE69" s="1" t="str">
        <f>"ind_"&amp;CD67&amp;" = xlsread('spillover_densidad_"&amp;CD67&amp;".xlsx')"</f>
        <v>ind_44 = xlsread('spillover_densidad_44.xlsx')</v>
      </c>
      <c r="CJ69">
        <v>44</v>
      </c>
      <c r="CK69" s="1" t="str">
        <f>"ind_"&amp;CJ67&amp;" = xlsread('spillover_tiempo_cs_"&amp;CJ67&amp;".xlsx')"</f>
        <v>ind_44 = xlsread('spillover_tiempo_cs_44.xlsx')</v>
      </c>
      <c r="CQ69">
        <v>44</v>
      </c>
      <c r="CR69" t="s">
        <v>212</v>
      </c>
      <c r="CV69">
        <v>44</v>
      </c>
      <c r="CW69" t="s">
        <v>216</v>
      </c>
      <c r="DA69">
        <v>44</v>
      </c>
      <c r="DB69" t="s">
        <v>217</v>
      </c>
      <c r="DF69">
        <v>44</v>
      </c>
      <c r="DG69" t="s">
        <v>218</v>
      </c>
      <c r="EA69">
        <v>27</v>
      </c>
      <c r="EB69" s="1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EZ69" s="1" t="str">
        <f>"xlswrite('G:\Mi unidad\1. PROYECTOS TELLO 2022\SCM SPILL OVERS\outputs\pobreza\distancia_centro_salud\1%\simulacion_3\synthetic_control_spillover_outputs.xlsx',synthetic_control_sp_"&amp;$A10&amp;","&amp;$A10&amp;")"</f>
        <v>xlswrite('G:\Mi unidad\1. PROYECTOS TELLO 2022\SCM SPILL OVERS\outputs\pobreza\distancia_centro_salud\1%\simulacion_3\synthetic_control_spillover_outputs.xlsx',synthetic_control_sp_27,27)</v>
      </c>
      <c r="FG69" s="1" t="str">
        <f>"xlswrite('G:\Mi unidad\1. PROYECTOS TELLO 2022\SCM SPILL OVERS\outputs\pobreza\informalidad\1%\simulacion_3\synthetic_control_spillover_outputs.xlsx',synthetic_control_sp_"&amp;$A10&amp;","&amp;$A10&amp;")"</f>
        <v>xlswrite('G:\Mi unidad\1. PROYECTOS TELLO 2022\SCM SPILL OVERS\outputs\pobreza\informalidad\1%\simulacion_3\synthetic_control_spillover_outputs.xlsx',synthetic_control_sp_27,27)</v>
      </c>
      <c r="FM69" s="1" t="str">
        <f>"xlswrite('G:\Mi unidad\1. PROYECTOS TELLO 2022\SCM SPILL OVERS\outputs\pobreza\densidad\1%\simulacion_3\synthetic_control_spillover_outputs.xlsx',synthetic_control_sp_"&amp;$A10&amp;","&amp;$A10&amp;")"</f>
        <v>xlswrite('G:\Mi unidad\1. PROYECTOS TELLO 2022\SCM SPILL OVERS\outputs\pobreza\densidad\1%\simulacion_3\synthetic_control_spillover_outputs.xlsx',synthetic_control_sp_27,27)</v>
      </c>
      <c r="FT69" s="1" t="str">
        <f>"xlswrite('G:\Mi unidad\1. PROYECTOS TELLO 2022\SCM SPILL OVERS\outputs\pobreza\bajo_niv_educ\1%\simulacion_3\synthetic_control_spillover_outputs.xlsx',synthetic_control_sp_"&amp;$A10&amp;","&amp;$A10&amp;")"</f>
        <v>xlswrite('G:\Mi unidad\1. PROYECTOS TELLO 2022\SCM SPILL OVERS\outputs\pobreza\bajo_niv_educ\1%\simulacion_3\synthetic_control_spillover_outputs.xlsx',synthetic_control_sp_27,27)</v>
      </c>
      <c r="FZ69" s="1" t="str">
        <f>"xlswrite('G:\Mi unidad\1. PROYECTOS TELLO 2022\SCM SPILL OVERS\outputs\pobreza\bajo_ingreso\1%\simulacion_3\synthetic_control_spillover_outputs.xlsx',synthetic_control_sp_"&amp;$A10&amp;","&amp;$A10&amp;")"</f>
        <v>xlswrite('G:\Mi unidad\1. PROYECTOS TELLO 2022\SCM SPILL OVERS\outputs\pobreza\bajo_ingreso\1%\simulacion_3\synthetic_control_spillover_outputs.xlsx',synthetic_control_sp_27,27)</v>
      </c>
      <c r="GF69" s="1" t="str">
        <f>"xlswrite('G:\Mi unidad\1. PROYECTOS TELLO 2022\SCM SPILL OVERS\outputs\pobreza\densidad_g\1%\simulacion_3\synthetic_control_spillover_outputs.xlsx',synthetic_control_sp_"&amp;$A10&amp;","&amp;$A10&amp;")"</f>
        <v>xlswrite('G:\Mi unidad\1. PROYECTOS TELLO 2022\SCM SPILL OVERS\outputs\pobreza\densidad_g\1%\simulacion_3\synthetic_control_spillover_outputs.xlsx',synthetic_control_sp_27,27)</v>
      </c>
      <c r="GM69" s="1" t="str">
        <f>"xlswrite('G:\Mi unidad\1. PROYECTOS TELLO 2022\SCM SPILL OVERS\outputs\pobreza\alimentos\1%\simulacion_3\synthetic_control_spillover_outputs.xlsx',synthetic_control_sp_"&amp;$A10&amp;","&amp;$A10&amp;");"</f>
        <v>xlswrite('G:\Mi unidad\1. PROYECTOS TELLO 2022\SCM SPILL OVERS\outputs\pobreza\alimentos\1%\simulacion_3\synthetic_control_spillover_outputs.xlsx',synthetic_control_sp_27,27);</v>
      </c>
      <c r="GT69" s="1" t="str">
        <f>"xlswrite('G:\Mi unidad\1. PROYECTOS TELLO 2022\SCM SPILL OVERS\outputs\pobreza\jefe_hogar\1%\simulacion_3\synthetic_control_spillover_outputs.xlsx',synthetic_control_sp_"&amp;$A10&amp;","&amp;$A10&amp;");"</f>
        <v>xlswrite('G:\Mi unidad\1. PROYECTOS TELLO 2022\SCM SPILL OVERS\outputs\pobreza\jefe_hogar\1%\simulacion_3\synthetic_control_spillover_outputs.xlsx',synthetic_control_sp_27,27);</v>
      </c>
      <c r="GZ69" s="1" t="str">
        <f>"xlswrite('G:\Mi unidad\1. PROYECTOS TELLO 2022\SCM SPILL OVERS\outputs\pobreza\mujeres\1%\simulacion_3\synthetic_control_spillover_outputs.xlsx',synthetic_control_sp_"&amp;$A10&amp;","&amp;$A10&amp;");"</f>
        <v>xlswrite('G:\Mi unidad\1. PROYECTOS TELLO 2022\SCM SPILL OVERS\outputs\pobreza\mujeres\1%\simulacion_3\synthetic_control_spillover_outputs.xlsx',synthetic_control_sp_27,27);</v>
      </c>
      <c r="HF69" s="1" t="str">
        <f>"xlswrite('G:\Mi unidad\1. PROYECTOS TELLO 2022\SCM SPILL OVERS\outputs\pobreza\criminalidad\1%\simulacion_3\synthetic_control_spillover_outputs.xlsx',synthetic_control_sp_"&amp;$A10&amp;","&amp;$A10&amp;");"</f>
        <v>xlswrite('G:\Mi unidad\1. PROYECTOS TELLO 2022\SCM SPILL OVERS\outputs\pobreza\criminalidad\1%\simulacion_3\synthetic_control_spillover_outputs.xlsx',synthetic_control_sp_27,27);</v>
      </c>
      <c r="HM69">
        <v>26</v>
      </c>
      <c r="HN69" t="s">
        <v>35</v>
      </c>
      <c r="HT69">
        <v>41</v>
      </c>
      <c r="HU69" t="str">
        <f>"spillover_test_"&amp;HT69&amp;" = zeros(1,S);"</f>
        <v>spillover_test_41 = zeros(1,S);</v>
      </c>
      <c r="IA69">
        <v>44</v>
      </c>
      <c r="IB69" t="str">
        <f>"xlswrite('G:\Mi unidad\1. PROYECTOS TELLO 2022\SCM SPILL OVERS\outputs\pobreza\bajo_niv_educ\1%\simulacion_3\output_tests.xlsx',p_value_vec_"&amp;IA69&amp;"','p_value_vec_"&amp;IA69&amp;"');"</f>
        <v>xlswrite('G:\Mi unidad\1. PROYECTOS TELLO 2022\SCM SPILL OVERS\outputs\pobreza\bajo_niv_educ\1%\simulacion_3\output_tests.xlsx',p_value_vec_44','p_value_vec_44');</v>
      </c>
      <c r="IO69">
        <v>44</v>
      </c>
      <c r="IP69" t="str">
        <f>"xlswrite('G:\Mi unidad\1. PROYECTOS TELLO 2022\SCM SPILL OVERS\outputs\pobreza\bajo_ingreso\1%\simulacion_3\output_tests.xlsx',p_value_vec_"&amp;IO69&amp;"','p_value_vec_"&amp;IO69&amp;"');"</f>
        <v>xlswrite('G:\Mi unidad\1. PROYECTOS TELLO 2022\SCM SPILL OVERS\outputs\pobreza\bajo_ingreso\1%\simulacion_3\output_tests.xlsx',p_value_vec_44','p_value_vec_44');</v>
      </c>
      <c r="JA69">
        <v>44</v>
      </c>
      <c r="JB69" t="str">
        <f>"xlswrite('G:\Mi unidad\1. PROYECTOS TELLO 2022\SCM SPILL OVERS\outputs\pobreza\densidad\1%\simulacion_3\output_tests.xlsx',p_value_vec_"&amp;JA69&amp;"','p_value_vec_"&amp;JA69&amp;"');"</f>
        <v>xlswrite('G:\Mi unidad\1. PROYECTOS TELLO 2022\SCM SPILL OVERS\outputs\pobreza\densidad\1%\simulacion_3\output_tests.xlsx',p_value_vec_44','p_value_vec_44');</v>
      </c>
      <c r="JM69">
        <v>44</v>
      </c>
      <c r="JN69" t="str">
        <f>"xlswrite('G:\Mi unidad\1. PROYECTOS TELLO 2022\SCM SPILL OVERS\outputs\pobreza\densidad_g\1%\simulacion_3\output_tests.xlsx',p_value_vec_"&amp;JM69&amp;"','p_value_vec_"&amp;JM69&amp;"');"</f>
        <v>xlswrite('G:\Mi unidad\1. PROYECTOS TELLO 2022\SCM SPILL OVERS\outputs\pobreza\densidad_g\1%\simulacion_3\output_tests.xlsx',p_value_vec_44','p_value_vec_44');</v>
      </c>
      <c r="JY69">
        <v>44</v>
      </c>
      <c r="JZ69" t="str">
        <f>"xlswrite('G:\Mi unidad\1. PROYECTOS TELLO 2022\SCM SPILL OVERS\outputs\pobreza\distancia_centro_salud\1%\simulacion_3\output_tests.xlsx',p_value_vec_"&amp;JY69&amp;"','p_value_vec_"&amp;JY69&amp;"');"</f>
        <v>xlswrite('G:\Mi unidad\1. PROYECTOS TELLO 2022\SCM SPILL OVERS\outputs\pobreza\distancia_centro_salud\1%\simulacion_3\output_tests.xlsx',p_value_vec_44','p_value_vec_44');</v>
      </c>
      <c r="KL69">
        <v>44</v>
      </c>
      <c r="KM69" t="str">
        <f>"xlswrite('G:\Mi unidad\1. PROYECTOS TELLO 2022\SCM SPILL OVERS\outputs\pobreza\informalidad\1%\simulacion_3\output_tests.xlsx',p_value_vec_"&amp;KL69&amp;"','p_value_vec_"&amp;KL69&amp;"');"</f>
        <v>xlswrite('G:\Mi unidad\1. PROYECTOS TELLO 2022\SCM SPILL OVERS\outputs\pobreza\informalidad\1%\simulacion_3\output_tests.xlsx',p_value_vec_44','p_value_vec_44');</v>
      </c>
      <c r="KY69">
        <v>44</v>
      </c>
      <c r="KZ69" t="str">
        <f>"xlswrite('G:\Mi unidad\1. PROYECTOS TELLO 2022\SCM SPILL OVERS\outputs\pobreza\alimentos\1%\simulacion_3\output_tests.xlsx',p_value_vec_"&amp;KY69&amp;"','p_value_vec_"&amp;KY69&amp;"');"</f>
        <v>xlswrite('G:\Mi unidad\1. PROYECTOS TELLO 2022\SCM SPILL OVERS\outputs\pobreza\alimentos\1%\simulacion_3\output_tests.xlsx',p_value_vec_44','p_value_vec_44');</v>
      </c>
      <c r="LF69">
        <v>44</v>
      </c>
      <c r="LG69" t="str">
        <f>"xlswrite('G:\Mi unidad\1. PROYECTOS TELLO 2022\SCM SPILL OVERS\outputs\pobreza\jefe_hogar\1%\simulacion_3\output_tests.xlsx',p_value_vec_"&amp;LF69&amp;"','p_value_vec_"&amp;LF69&amp;"');"</f>
        <v>xlswrite('G:\Mi unidad\1. PROYECTOS TELLO 2022\SCM SPILL OVERS\outputs\pobreza\jefe_hogar\1%\simulacion_3\output_tests.xlsx',p_value_vec_44','p_value_vec_44');</v>
      </c>
      <c r="LM69">
        <v>44</v>
      </c>
      <c r="LN69" t="str">
        <f>"xlswrite('G:\Mi unidad\1. PROYECTOS TELLO 2022\SCM SPILL OVERS\outputs\pobreza\mujeres\1%\simulacion_3\output_tests.xlsx',p_value_vec_"&amp;LM69&amp;"','p_value_vec_"&amp;LM69&amp;"');"</f>
        <v>xlswrite('G:\Mi unidad\1. PROYECTOS TELLO 2022\SCM SPILL OVERS\outputs\pobreza\mujeres\1%\simulacion_3\output_tests.xlsx',p_value_vec_44','p_value_vec_44');</v>
      </c>
      <c r="LY69">
        <v>44</v>
      </c>
      <c r="LZ69" t="str">
        <f>"xlswrite('G:\Mi unidad\1. PROYECTOS TELLO 2022\SCM SPILL OVERS\outputs\pobreza\criminalidad\1%\simulacion_3\output_tests.xlsx',p_value_vec_"&amp;LY69&amp;"','p_value_vec_"&amp;LY69&amp;"');"</f>
        <v>xlswrite('G:\Mi unidad\1. PROYECTOS TELLO 2022\SCM SPILL OVERS\outputs\pobreza\criminalidad\1%\simulacion_3\output_tests.xlsx',p_value_vec_44','p_value_vec_44');</v>
      </c>
    </row>
    <row r="70" spans="64:338" x14ac:dyDescent="0.3">
      <c r="BL70">
        <v>44</v>
      </c>
      <c r="BR70">
        <v>44</v>
      </c>
      <c r="BS70" s="1" t="str">
        <f>"A_"&amp;BR67&amp;" = eye(N);"</f>
        <v>A_44 = eye(N);</v>
      </c>
      <c r="BX70">
        <v>44</v>
      </c>
      <c r="BY70" s="1" t="str">
        <f>"A_"&amp;BX67&amp;" = eye(N);"</f>
        <v>A_44 = eye(N);</v>
      </c>
      <c r="CD70">
        <v>44</v>
      </c>
      <c r="CE70" s="1" t="str">
        <f>"A_"&amp;CD67&amp;" = eye(N);"</f>
        <v>A_44 = eye(N);</v>
      </c>
      <c r="CJ70">
        <v>44</v>
      </c>
      <c r="CK70" s="1" t="str">
        <f>"A_"&amp;CJ67&amp;" = eye(N);"</f>
        <v>A_44 = eye(N);</v>
      </c>
      <c r="CQ70">
        <v>44</v>
      </c>
      <c r="CR70" t="s">
        <v>214</v>
      </c>
      <c r="CV70">
        <v>44</v>
      </c>
      <c r="CW70" t="s">
        <v>219</v>
      </c>
      <c r="DA70">
        <v>44</v>
      </c>
      <c r="DB70" t="s">
        <v>219</v>
      </c>
      <c r="DF70">
        <v>44</v>
      </c>
      <c r="DG70" t="s">
        <v>219</v>
      </c>
      <c r="EA70">
        <v>27</v>
      </c>
      <c r="EB70" s="1" t="str">
        <f>"alpha_hat_"&amp;EA70&amp;" = A_"&amp;EA70&amp;"*gamma_hat_"&amp;EA70&amp;";"</f>
        <v>alpha_hat_27 = A_27*gamma_hat_27;</v>
      </c>
      <c r="EZ70" s="1" t="str">
        <f>"xlswrite('G:\Mi unidad\1. PROYECTOS TELLO 2022\SCM SPILL OVERS\outputs\pobreza\distancia_centro_salud\1%\simulacion_3\synthetic_control_spillover_outputs.xlsx',synthetic_control_sp_"&amp;$A11&amp;","&amp;$A11&amp;")"</f>
        <v>xlswrite('G:\Mi unidad\1. PROYECTOS TELLO 2022\SCM SPILL OVERS\outputs\pobreza\distancia_centro_salud\1%\simulacion_3\synthetic_control_spillover_outputs.xlsx',synthetic_control_sp_38,38)</v>
      </c>
      <c r="FG70" s="1" t="str">
        <f>"xlswrite('G:\Mi unidad\1. PROYECTOS TELLO 2022\SCM SPILL OVERS\outputs\pobreza\informalidad\1%\simulacion_3\synthetic_control_spillover_outputs.xlsx',synthetic_control_sp_"&amp;$A11&amp;","&amp;$A11&amp;")"</f>
        <v>xlswrite('G:\Mi unidad\1. PROYECTOS TELLO 2022\SCM SPILL OVERS\outputs\pobreza\informalidad\1%\simulacion_3\synthetic_control_spillover_outputs.xlsx',synthetic_control_sp_38,38)</v>
      </c>
      <c r="FM70" s="1" t="str">
        <f>"xlswrite('G:\Mi unidad\1. PROYECTOS TELLO 2022\SCM SPILL OVERS\outputs\pobreza\densidad\1%\simulacion_3\synthetic_control_spillover_outputs.xlsx',synthetic_control_sp_"&amp;$A11&amp;","&amp;$A11&amp;")"</f>
        <v>xlswrite('G:\Mi unidad\1. PROYECTOS TELLO 2022\SCM SPILL OVERS\outputs\pobreza\densidad\1%\simulacion_3\synthetic_control_spillover_outputs.xlsx',synthetic_control_sp_38,38)</v>
      </c>
      <c r="FT70" s="1" t="str">
        <f>"xlswrite('G:\Mi unidad\1. PROYECTOS TELLO 2022\SCM SPILL OVERS\outputs\pobreza\bajo_niv_educ\1%\simulacion_3\synthetic_control_spillover_outputs.xlsx',synthetic_control_sp_"&amp;$A11&amp;","&amp;$A11&amp;")"</f>
        <v>xlswrite('G:\Mi unidad\1. PROYECTOS TELLO 2022\SCM SPILL OVERS\outputs\pobreza\bajo_niv_educ\1%\simulacion_3\synthetic_control_spillover_outputs.xlsx',synthetic_control_sp_38,38)</v>
      </c>
      <c r="FZ70" s="1" t="str">
        <f>"xlswrite('G:\Mi unidad\1. PROYECTOS TELLO 2022\SCM SPILL OVERS\outputs\pobreza\bajo_ingreso\1%\simulacion_3\synthetic_control_spillover_outputs.xlsx',synthetic_control_sp_"&amp;$A11&amp;","&amp;$A11&amp;")"</f>
        <v>xlswrite('G:\Mi unidad\1. PROYECTOS TELLO 2022\SCM SPILL OVERS\outputs\pobreza\bajo_ingreso\1%\simulacion_3\synthetic_control_spillover_outputs.xlsx',synthetic_control_sp_38,38)</v>
      </c>
      <c r="GF70" s="1" t="str">
        <f>"xlswrite('G:\Mi unidad\1. PROYECTOS TELLO 2022\SCM SPILL OVERS\outputs\pobreza\densidad_g\1%\simulacion_3\synthetic_control_spillover_outputs.xlsx',synthetic_control_sp_"&amp;$A11&amp;","&amp;$A11&amp;")"</f>
        <v>xlswrite('G:\Mi unidad\1. PROYECTOS TELLO 2022\SCM SPILL OVERS\outputs\pobreza\densidad_g\1%\simulacion_3\synthetic_control_spillover_outputs.xlsx',synthetic_control_sp_38,38)</v>
      </c>
      <c r="GM70" s="1" t="str">
        <f>"xlswrite('G:\Mi unidad\1. PROYECTOS TELLO 2022\SCM SPILL OVERS\outputs\pobreza\alimentos\1%\simulacion_3\synthetic_control_spillover_outputs.xlsx',synthetic_control_sp_"&amp;$A11&amp;","&amp;$A11&amp;");"</f>
        <v>xlswrite('G:\Mi unidad\1. PROYECTOS TELLO 2022\SCM SPILL OVERS\outputs\pobreza\alimentos\1%\simulacion_3\synthetic_control_spillover_outputs.xlsx',synthetic_control_sp_38,38);</v>
      </c>
      <c r="GT70" s="1" t="str">
        <f>"xlswrite('G:\Mi unidad\1. PROYECTOS TELLO 2022\SCM SPILL OVERS\outputs\pobreza\jefe_hogar\1%\simulacion_3\synthetic_control_spillover_outputs.xlsx',synthetic_control_sp_"&amp;$A11&amp;","&amp;$A11&amp;");"</f>
        <v>xlswrite('G:\Mi unidad\1. PROYECTOS TELLO 2022\SCM SPILL OVERS\outputs\pobreza\jefe_hogar\1%\simulacion_3\synthetic_control_spillover_outputs.xlsx',synthetic_control_sp_38,38);</v>
      </c>
      <c r="GZ70" s="1" t="str">
        <f>"xlswrite('G:\Mi unidad\1. PROYECTOS TELLO 2022\SCM SPILL OVERS\outputs\pobreza\mujeres\1%\simulacion_3\synthetic_control_spillover_outputs.xlsx',synthetic_control_sp_"&amp;$A11&amp;","&amp;$A11&amp;");"</f>
        <v>xlswrite('G:\Mi unidad\1. PROYECTOS TELLO 2022\SCM SPILL OVERS\outputs\pobreza\mujeres\1%\simulacion_3\synthetic_control_spillover_outputs.xlsx',synthetic_control_sp_38,38);</v>
      </c>
      <c r="HF70" s="1" t="str">
        <f>"xlswrite('G:\Mi unidad\1. PROYECTOS TELLO 2022\SCM SPILL OVERS\outputs\pobreza\criminalidad\1%\simulacion_3\synthetic_control_spillover_outputs.xlsx',synthetic_control_sp_"&amp;$A11&amp;","&amp;$A11&amp;");"</f>
        <v>xlswrite('G:\Mi unidad\1. PROYECTOS TELLO 2022\SCM SPILL OVERS\outputs\pobreza\criminalidad\1%\simulacion_3\synthetic_control_spillover_outputs.xlsx',synthetic_control_sp_38,38);</v>
      </c>
      <c r="HM70">
        <v>26</v>
      </c>
      <c r="HN70" t="str">
        <f>"    [p_value_"&amp;HM70&amp; ",lb_"&amp;HM70&amp;",ub_"&amp;HM70&amp;"] = sp_andrews_te(Y_pre_"&amp;HM70&amp;",pobreza_"&amp;HM70&amp;"(:,T+s),A_"&amp;HM70&amp;",C,.05);"</f>
        <v xml:space="preserve">    [p_value_26,lb_26,ub_26] = sp_andrews_te(Y_pre_26,pobreza_26(:,T+s),A_26,C,.05);</v>
      </c>
      <c r="HT70">
        <v>41</v>
      </c>
      <c r="HU70" t="s">
        <v>35</v>
      </c>
      <c r="IA70">
        <v>44</v>
      </c>
      <c r="IB70" t="str">
        <f>"xlswrite('G:\Mi unidad\1. PROYECTOS TELLO 2022\SCM SPILL OVERS\outputs\pobreza\bajo_niv_educ\1%\simulacion_3\output_tests.xlsx',alpha1_hat_vec_"&amp;IA70&amp;"','alpha1_hat_vec_"&amp;IA70&amp;"');"</f>
        <v>xlswrite('G:\Mi unidad\1. PROYECTOS TELLO 2022\SCM SPILL OVERS\outputs\pobreza\bajo_niv_educ\1%\simulacion_3\output_tests.xlsx',alpha1_hat_vec_44','alpha1_hat_vec_44');</v>
      </c>
      <c r="IO70">
        <v>44</v>
      </c>
      <c r="IP70" t="str">
        <f>"xlswrite('G:\Mi unidad\1. PROYECTOS TELLO 2022\SCM SPILL OVERS\outputs\pobreza\bajo_ingreso\1%\simulacion_3\output_tests.xlsx',alpha1_hat_vec_"&amp;IO70&amp;"','alpha1_hat_vec_"&amp;IO70&amp;"');"</f>
        <v>xlswrite('G:\Mi unidad\1. PROYECTOS TELLO 2022\SCM SPILL OVERS\outputs\pobreza\bajo_ingreso\1%\simulacion_3\output_tests.xlsx',alpha1_hat_vec_44','alpha1_hat_vec_44');</v>
      </c>
      <c r="JA70">
        <v>44</v>
      </c>
      <c r="JB70" t="str">
        <f>"xlswrite('G:\Mi unidad\1. PROYECTOS TELLO 2022\SCM SPILL OVERS\outputs\pobreza\densidad\1%\simulacion_3\output_tests.xlsx',alpha1_hat_vec_"&amp;JA70&amp;"','alpha1_hat_vec_"&amp;JA70&amp;"');"</f>
        <v>xlswrite('G:\Mi unidad\1. PROYECTOS TELLO 2022\SCM SPILL OVERS\outputs\pobreza\densidad\1%\simulacion_3\output_tests.xlsx',alpha1_hat_vec_44','alpha1_hat_vec_44');</v>
      </c>
      <c r="JM70">
        <v>44</v>
      </c>
      <c r="JN70" t="str">
        <f>"xlswrite('G:\Mi unidad\1. PROYECTOS TELLO 2022\SCM SPILL OVERS\outputs\pobreza\densidad_g\1%\simulacion_3\output_tests.xlsx',alpha1_hat_vec_"&amp;JM70&amp;"','alpha1_hat_vec_"&amp;JM70&amp;"');"</f>
        <v>xlswrite('G:\Mi unidad\1. PROYECTOS TELLO 2022\SCM SPILL OVERS\outputs\pobreza\densidad_g\1%\simulacion_3\output_tests.xlsx',alpha1_hat_vec_44','alpha1_hat_vec_44');</v>
      </c>
      <c r="JY70">
        <v>44</v>
      </c>
      <c r="JZ70" t="str">
        <f>"xlswrite('G:\Mi unidad\1. PROYECTOS TELLO 2022\SCM SPILL OVERS\outputs\pobreza\distancia_centro_salud\1%\simulacion_3\output_tests.xlsx',alpha1_hat_vec_"&amp;JY70&amp;"','alpha1_hat_vec_"&amp;JY70&amp;"');"</f>
        <v>xlswrite('G:\Mi unidad\1. PROYECTOS TELLO 2022\SCM SPILL OVERS\outputs\pobreza\distancia_centro_salud\1%\simulacion_3\output_tests.xlsx',alpha1_hat_vec_44','alpha1_hat_vec_44');</v>
      </c>
      <c r="KL70">
        <v>44</v>
      </c>
      <c r="KM70" t="str">
        <f>"xlswrite('G:\Mi unidad\1. PROYECTOS TELLO 2022\SCM SPILL OVERS\outputs\pobreza\informalidad\1%\simulacion_3\output_tests.xlsx',alpha1_hat_vec_"&amp;KL70&amp;"','alpha1_hat_vec_"&amp;KL70&amp;"');"</f>
        <v>xlswrite('G:\Mi unidad\1. PROYECTOS TELLO 2022\SCM SPILL OVERS\outputs\pobreza\informalidad\1%\simulacion_3\output_tests.xlsx',alpha1_hat_vec_44','alpha1_hat_vec_44');</v>
      </c>
      <c r="KY70">
        <v>44</v>
      </c>
      <c r="KZ70" t="str">
        <f>"xlswrite('G:\Mi unidad\1. PROYECTOS TELLO 2022\SCM SPILL OVERS\outputs\pobreza\alimentos\1%\simulacion_3\output_tests.xlsx',alpha1_hat_vec_"&amp;KY70&amp;"','alpha1_hat_vec_"&amp;KY70&amp;"');"</f>
        <v>xlswrite('G:\Mi unidad\1. PROYECTOS TELLO 2022\SCM SPILL OVERS\outputs\pobreza\alimentos\1%\simulacion_3\output_tests.xlsx',alpha1_hat_vec_44','alpha1_hat_vec_44');</v>
      </c>
      <c r="LF70">
        <v>44</v>
      </c>
      <c r="LG70" t="str">
        <f>"xlswrite('G:\Mi unidad\1. PROYECTOS TELLO 2022\SCM SPILL OVERS\outputs\pobreza\jefe_hogar\1%\simulacion_3\output_tests.xlsx',alpha1_hat_vec_"&amp;LF70&amp;"','alpha1_hat_vec_"&amp;LF70&amp;"');"</f>
        <v>xlswrite('G:\Mi unidad\1. PROYECTOS TELLO 2022\SCM SPILL OVERS\outputs\pobreza\jefe_hogar\1%\simulacion_3\output_tests.xlsx',alpha1_hat_vec_44','alpha1_hat_vec_44');</v>
      </c>
      <c r="LM70">
        <v>44</v>
      </c>
      <c r="LN70" t="str">
        <f>"xlswrite('G:\Mi unidad\1. PROYECTOS TELLO 2022\SCM SPILL OVERS\outputs\pobreza\mujeres\1%\simulacion_3\output_tests.xlsx',alpha1_hat_vec_"&amp;LM70&amp;"','alpha1_hat_vec_"&amp;LM70&amp;"');"</f>
        <v>xlswrite('G:\Mi unidad\1. PROYECTOS TELLO 2022\SCM SPILL OVERS\outputs\pobreza\mujeres\1%\simulacion_3\output_tests.xlsx',alpha1_hat_vec_44','alpha1_hat_vec_44');</v>
      </c>
      <c r="LY70">
        <v>44</v>
      </c>
      <c r="LZ70" t="str">
        <f>"xlswrite('G:\Mi unidad\1. PROYECTOS TELLO 2022\SCM SPILL OVERS\outputs\pobreza\criminalidad\1%\simulacion_3\output_tests.xlsx',alpha1_hat_vec_"&amp;LY70&amp;"','alpha1_hat_vec_"&amp;LY70&amp;"');"</f>
        <v>xlswrite('G:\Mi unidad\1. PROYECTOS TELLO 2022\SCM SPILL OVERS\outputs\pobreza\criminalidad\1%\simulacion_3\output_tests.xlsx',alpha1_hat_vec_44','alpha1_hat_vec_44');</v>
      </c>
    </row>
    <row r="71" spans="64:338" x14ac:dyDescent="0.3">
      <c r="BL71">
        <v>44</v>
      </c>
      <c r="BR71">
        <v>44</v>
      </c>
      <c r="BS71" s="1" t="str">
        <f>"A_"&amp;BR67&amp;"(:,ind_"&amp;BR67&amp;" == 0) = [];"</f>
        <v>A_44(:,ind_44 == 0) = [];</v>
      </c>
      <c r="BX71">
        <v>44</v>
      </c>
      <c r="BY71" s="1" t="str">
        <f>"A_"&amp;BX67&amp;"(:,ind_"&amp;BX67&amp;" == 0) = [];"</f>
        <v>A_44(:,ind_44 == 0) = [];</v>
      </c>
      <c r="CD71">
        <v>44</v>
      </c>
      <c r="CE71" s="1" t="str">
        <f>"A_"&amp;CD67&amp;"(:,ind_"&amp;CD67&amp;" == 0) = [];"</f>
        <v>A_44(:,ind_44 == 0) = [];</v>
      </c>
      <c r="CJ71">
        <v>44</v>
      </c>
      <c r="CK71" s="1" t="str">
        <f>"A_"&amp;CJ67&amp;"(:,ind_"&amp;CJ67&amp;" == 0) = [];"</f>
        <v>A_44(:,ind_44 == 0) = [];</v>
      </c>
      <c r="CQ71">
        <v>44</v>
      </c>
      <c r="CR71" t="s">
        <v>215</v>
      </c>
      <c r="CV71">
        <v>44</v>
      </c>
      <c r="CW71" t="s">
        <v>220</v>
      </c>
      <c r="DA71">
        <v>44</v>
      </c>
      <c r="DB71" t="s">
        <v>220</v>
      </c>
      <c r="DF71">
        <v>44</v>
      </c>
      <c r="DG71" t="s">
        <v>220</v>
      </c>
      <c r="EA71">
        <v>27</v>
      </c>
      <c r="EB71" s="1" t="str">
        <f>"alpha1_hat_vec_"&amp;EA71&amp;"(s) = alpha_hat_"&amp;EA71&amp;"(1);"</f>
        <v>alpha1_hat_vec_27(s) = alpha_hat_27(1);</v>
      </c>
      <c r="EZ71" s="1" t="str">
        <f>"xlswrite('G:\Mi unidad\1. PROYECTOS TELLO 2022\SCM SPILL OVERS\outputs\pobreza\distancia_centro_salud\1%\simulacion_3\synthetic_control_spillover_outputs.xlsx',synthetic_control_sp_"&amp;$A12&amp;","&amp;$A12&amp;")"</f>
        <v>xlswrite('G:\Mi unidad\1. PROYECTOS TELLO 2022\SCM SPILL OVERS\outputs\pobreza\distancia_centro_salud\1%\simulacion_3\synthetic_control_spillover_outputs.xlsx',synthetic_control_sp_39,39)</v>
      </c>
      <c r="FG71" s="1" t="str">
        <f>"xlswrite('G:\Mi unidad\1. PROYECTOS TELLO 2022\SCM SPILL OVERS\outputs\pobreza\informalidad\1%\simulacion_3\synthetic_control_spillover_outputs.xlsx',synthetic_control_sp_"&amp;$A12&amp;","&amp;$A12&amp;")"</f>
        <v>xlswrite('G:\Mi unidad\1. PROYECTOS TELLO 2022\SCM SPILL OVERS\outputs\pobreza\informalidad\1%\simulacion_3\synthetic_control_spillover_outputs.xlsx',synthetic_control_sp_39,39)</v>
      </c>
      <c r="FM71" s="1" t="str">
        <f>"xlswrite('G:\Mi unidad\1. PROYECTOS TELLO 2022\SCM SPILL OVERS\outputs\pobreza\densidad\1%\simulacion_3\synthetic_control_spillover_outputs.xlsx',synthetic_control_sp_"&amp;$A12&amp;","&amp;$A12&amp;")"</f>
        <v>xlswrite('G:\Mi unidad\1. PROYECTOS TELLO 2022\SCM SPILL OVERS\outputs\pobreza\densidad\1%\simulacion_3\synthetic_control_spillover_outputs.xlsx',synthetic_control_sp_39,39)</v>
      </c>
      <c r="FT71" s="1" t="str">
        <f>"xlswrite('G:\Mi unidad\1. PROYECTOS TELLO 2022\SCM SPILL OVERS\outputs\pobreza\bajo_niv_educ\1%\simulacion_3\synthetic_control_spillover_outputs.xlsx',synthetic_control_sp_"&amp;$A12&amp;","&amp;$A12&amp;")"</f>
        <v>xlswrite('G:\Mi unidad\1. PROYECTOS TELLO 2022\SCM SPILL OVERS\outputs\pobreza\bajo_niv_educ\1%\simulacion_3\synthetic_control_spillover_outputs.xlsx',synthetic_control_sp_39,39)</v>
      </c>
      <c r="FZ71" s="1" t="str">
        <f>"xlswrite('G:\Mi unidad\1. PROYECTOS TELLO 2022\SCM SPILL OVERS\outputs\pobreza\bajo_ingreso\1%\simulacion_3\synthetic_control_spillover_outputs.xlsx',synthetic_control_sp_"&amp;$A12&amp;","&amp;$A12&amp;")"</f>
        <v>xlswrite('G:\Mi unidad\1. PROYECTOS TELLO 2022\SCM SPILL OVERS\outputs\pobreza\bajo_ingreso\1%\simulacion_3\synthetic_control_spillover_outputs.xlsx',synthetic_control_sp_39,39)</v>
      </c>
      <c r="GF71" s="1" t="str">
        <f>"xlswrite('G:\Mi unidad\1. PROYECTOS TELLO 2022\SCM SPILL OVERS\outputs\pobreza\densidad_g\1%\simulacion_3\synthetic_control_spillover_outputs.xlsx',synthetic_control_sp_"&amp;$A12&amp;","&amp;$A12&amp;")"</f>
        <v>xlswrite('G:\Mi unidad\1. PROYECTOS TELLO 2022\SCM SPILL OVERS\outputs\pobreza\densidad_g\1%\simulacion_3\synthetic_control_spillover_outputs.xlsx',synthetic_control_sp_39,39)</v>
      </c>
      <c r="GM71" s="1" t="str">
        <f>"xlswrite('G:\Mi unidad\1. PROYECTOS TELLO 2022\SCM SPILL OVERS\outputs\pobreza\alimentos\1%\simulacion_3\synthetic_control_spillover_outputs.xlsx',synthetic_control_sp_"&amp;$A12&amp;","&amp;$A12&amp;");"</f>
        <v>xlswrite('G:\Mi unidad\1. PROYECTOS TELLO 2022\SCM SPILL OVERS\outputs\pobreza\alimentos\1%\simulacion_3\synthetic_control_spillover_outputs.xlsx',synthetic_control_sp_39,39);</v>
      </c>
      <c r="GT71" s="1" t="str">
        <f>"xlswrite('G:\Mi unidad\1. PROYECTOS TELLO 2022\SCM SPILL OVERS\outputs\pobreza\jefe_hogar\1%\simulacion_3\synthetic_control_spillover_outputs.xlsx',synthetic_control_sp_"&amp;$A12&amp;","&amp;$A12&amp;");"</f>
        <v>xlswrite('G:\Mi unidad\1. PROYECTOS TELLO 2022\SCM SPILL OVERS\outputs\pobreza\jefe_hogar\1%\simulacion_3\synthetic_control_spillover_outputs.xlsx',synthetic_control_sp_39,39);</v>
      </c>
      <c r="GZ71" s="1" t="str">
        <f>"xlswrite('G:\Mi unidad\1. PROYECTOS TELLO 2022\SCM SPILL OVERS\outputs\pobreza\mujeres\1%\simulacion_3\synthetic_control_spillover_outputs.xlsx',synthetic_control_sp_"&amp;$A12&amp;","&amp;$A12&amp;");"</f>
        <v>xlswrite('G:\Mi unidad\1. PROYECTOS TELLO 2022\SCM SPILL OVERS\outputs\pobreza\mujeres\1%\simulacion_3\synthetic_control_spillover_outputs.xlsx',synthetic_control_sp_39,39);</v>
      </c>
      <c r="HF71" s="1" t="str">
        <f>"xlswrite('G:\Mi unidad\1. PROYECTOS TELLO 2022\SCM SPILL OVERS\outputs\pobreza\criminalidad\1%\simulacion_3\synthetic_control_spillover_outputs.xlsx',synthetic_control_sp_"&amp;$A12&amp;","&amp;$A12&amp;");"</f>
        <v>xlswrite('G:\Mi unidad\1. PROYECTOS TELLO 2022\SCM SPILL OVERS\outputs\pobreza\criminalidad\1%\simulacion_3\synthetic_control_spillover_outputs.xlsx',synthetic_control_sp_39,39);</v>
      </c>
      <c r="HM71">
        <v>26</v>
      </c>
      <c r="HN71" t="str">
        <f>"    p_value_vec_"&amp;HM71&amp;"(s) = p_value_"&amp;HM71&amp;";"</f>
        <v xml:space="preserve">    p_value_vec_26(s) = p_value_26;</v>
      </c>
      <c r="HT71">
        <v>41</v>
      </c>
      <c r="HU71" t="s">
        <v>36</v>
      </c>
      <c r="IA71">
        <v>44</v>
      </c>
      <c r="IB71" t="str">
        <f>"xlswrite('G:\Mi unidad\1. PROYECTOS TELLO 2022\SCM SPILL OVERS\outputs\pobreza\bajo_niv_educ\1%\simulacion_3\output_tests.xlsx',spillover_test_"&amp;IA71&amp;"','sp_test_"&amp;IA71&amp;"');"</f>
        <v>xlswrite('G:\Mi unidad\1. PROYECTOS TELLO 2022\SCM SPILL OVERS\outputs\pobreza\bajo_niv_educ\1%\simulacion_3\output_tests.xlsx',spillover_test_44','sp_test_44');</v>
      </c>
      <c r="IO71">
        <v>44</v>
      </c>
      <c r="IP71" t="str">
        <f>"xlswrite('G:\Mi unidad\1. PROYECTOS TELLO 2022\SCM SPILL OVERS\outputs\pobreza\bajo_ingreso\1%\simulacion_3\output_tests.xlsx',spillover_test_"&amp;IO71&amp;"','sp_test_"&amp;IO71&amp;"');"</f>
        <v>xlswrite('G:\Mi unidad\1. PROYECTOS TELLO 2022\SCM SPILL OVERS\outputs\pobreza\bajo_ingreso\1%\simulacion_3\output_tests.xlsx',spillover_test_44','sp_test_44');</v>
      </c>
      <c r="JA71">
        <v>44</v>
      </c>
      <c r="JB71" t="str">
        <f>"xlswrite('G:\Mi unidad\1. PROYECTOS TELLO 2022\SCM SPILL OVERS\outputs\pobreza\densidad\1%\simulacion_3\output_tests.xlsx',spillover_test_"&amp;JA71&amp;"','sp_test_"&amp;JA71&amp;"');"</f>
        <v>xlswrite('G:\Mi unidad\1. PROYECTOS TELLO 2022\SCM SPILL OVERS\outputs\pobreza\densidad\1%\simulacion_3\output_tests.xlsx',spillover_test_44','sp_test_44');</v>
      </c>
      <c r="JM71">
        <v>44</v>
      </c>
      <c r="JN71" t="str">
        <f>"xlswrite('G:\Mi unidad\1. PROYECTOS TELLO 2022\SCM SPILL OVERS\outputs\pobreza\densidad_g\1%\simulacion_3\output_tests.xlsx',spillover_test_"&amp;JM71&amp;"','sp_test_"&amp;JM71&amp;"');"</f>
        <v>xlswrite('G:\Mi unidad\1. PROYECTOS TELLO 2022\SCM SPILL OVERS\outputs\pobreza\densidad_g\1%\simulacion_3\output_tests.xlsx',spillover_test_44','sp_test_44');</v>
      </c>
      <c r="JY71">
        <v>44</v>
      </c>
      <c r="JZ71" t="str">
        <f>"xlswrite('G:\Mi unidad\1. PROYECTOS TELLO 2022\SCM SPILL OVERS\outputs\pobreza\distancia_centro_salud\1%\simulacion_3\output_tests.xlsx',spillover_test_"&amp;JY71&amp;"','sp_test_"&amp;JY71&amp;"');"</f>
        <v>xlswrite('G:\Mi unidad\1. PROYECTOS TELLO 2022\SCM SPILL OVERS\outputs\pobreza\distancia_centro_salud\1%\simulacion_3\output_tests.xlsx',spillover_test_44','sp_test_44');</v>
      </c>
      <c r="KL71">
        <v>44</v>
      </c>
      <c r="KM71" t="str">
        <f>"xlswrite('G:\Mi unidad\1. PROYECTOS TELLO 2022\SCM SPILL OVERS\outputs\pobreza\informalidad\1%\simulacion_3\output_tests.xlsx',spillover_test_"&amp;KL71&amp;"','sp_test_"&amp;KL71&amp;"');"</f>
        <v>xlswrite('G:\Mi unidad\1. PROYECTOS TELLO 2022\SCM SPILL OVERS\outputs\pobreza\informalidad\1%\simulacion_3\output_tests.xlsx',spillover_test_44','sp_test_44');</v>
      </c>
      <c r="KY71">
        <v>44</v>
      </c>
      <c r="KZ71" t="str">
        <f>"xlswrite('G:\Mi unidad\1. PROYECTOS TELLO 2022\SCM SPILL OVERS\outputs\pobreza\alimentos\1%\simulacion_3\output_tests.xlsx',spillover_test_"&amp;KY71&amp;"','sp_test_"&amp;KY71&amp;"');"</f>
        <v>xlswrite('G:\Mi unidad\1. PROYECTOS TELLO 2022\SCM SPILL OVERS\outputs\pobreza\alimentos\1%\simulacion_3\output_tests.xlsx',spillover_test_44','sp_test_44');</v>
      </c>
      <c r="LF71">
        <v>44</v>
      </c>
      <c r="LG71" t="str">
        <f>"xlswrite('G:\Mi unidad\1. PROYECTOS TELLO 2022\SCM SPILL OVERS\outputs\pobreza\jefe_hogar\1%\simulacion_3\output_tests.xlsx',spillover_test_"&amp;LF71&amp;"','sp_test_"&amp;LF71&amp;"');"</f>
        <v>xlswrite('G:\Mi unidad\1. PROYECTOS TELLO 2022\SCM SPILL OVERS\outputs\pobreza\jefe_hogar\1%\simulacion_3\output_tests.xlsx',spillover_test_44','sp_test_44');</v>
      </c>
      <c r="LM71">
        <v>44</v>
      </c>
      <c r="LN71" t="str">
        <f>"xlswrite('G:\Mi unidad\1. PROYECTOS TELLO 2022\SCM SPILL OVERS\outputs\pobreza\mujeres\1%\simulacion_3\output_tests.xlsx',spillover_test_"&amp;LM71&amp;"','sp_test_"&amp;LM71&amp;"');"</f>
        <v>xlswrite('G:\Mi unidad\1. PROYECTOS TELLO 2022\SCM SPILL OVERS\outputs\pobreza\mujeres\1%\simulacion_3\output_tests.xlsx',spillover_test_44','sp_test_44');</v>
      </c>
      <c r="LY71">
        <v>44</v>
      </c>
      <c r="LZ71" t="str">
        <f>"xlswrite('G:\Mi unidad\1. PROYECTOS TELLO 2022\SCM SPILL OVERS\outputs\pobreza\criminalidad\1%\simulacion_3\output_tests.xlsx',spillover_test_"&amp;LY71&amp;"','sp_test_"&amp;LY71&amp;"');"</f>
        <v>xlswrite('G:\Mi unidad\1. PROYECTOS TELLO 2022\SCM SPILL OVERS\outputs\pobreza\criminalidad\1%\simulacion_3\output_tests.xlsx',spillover_test_44','sp_test_44');</v>
      </c>
    </row>
    <row r="72" spans="64:338" x14ac:dyDescent="0.3">
      <c r="BL72">
        <v>45</v>
      </c>
      <c r="BM72" s="1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221</v>
      </c>
      <c r="CV72">
        <v>45</v>
      </c>
      <c r="CW72" t="s">
        <v>222</v>
      </c>
      <c r="DA72">
        <v>45</v>
      </c>
      <c r="DB72" t="s">
        <v>222</v>
      </c>
      <c r="DF72">
        <v>45</v>
      </c>
      <c r="DG72" t="s">
        <v>222</v>
      </c>
      <c r="EA72">
        <v>27</v>
      </c>
      <c r="EB72" s="1" t="str">
        <f>"synthetic_control_sp_"&amp;EA72&amp;"(T+s) = Y_"&amp;EA72&amp;"(1,T+s)-alpha1_hat_vec_"&amp;EA72&amp;"(s);"</f>
        <v>synthetic_control_sp_27(T+s) = Y_27(1,T+s)-alpha1_hat_vec_27(s);</v>
      </c>
      <c r="EZ72" s="1" t="str">
        <f>"xlswrite('G:\Mi unidad\1. PROYECTOS TELLO 2022\SCM SPILL OVERS\outputs\pobreza\distancia_centro_salud\1%\simulacion_3\synthetic_control_spillover_outputs.xlsx',synthetic_control_sp_"&amp;$A13&amp;","&amp;$A13&amp;")"</f>
        <v>xlswrite('G:\Mi unidad\1. PROYECTOS TELLO 2022\SCM SPILL OVERS\outputs\pobreza\distancia_centro_salud\1%\simulacion_3\synthetic_control_spillover_outputs.xlsx',synthetic_control_sp_41,41)</v>
      </c>
      <c r="FG72" s="1" t="str">
        <f>"xlswrite('G:\Mi unidad\1. PROYECTOS TELLO 2022\SCM SPILL OVERS\outputs\pobreza\informalidad\1%\simulacion_3\synthetic_control_spillover_outputs.xlsx',synthetic_control_sp_"&amp;$A13&amp;","&amp;$A13&amp;")"</f>
        <v>xlswrite('G:\Mi unidad\1. PROYECTOS TELLO 2022\SCM SPILL OVERS\outputs\pobreza\informalidad\1%\simulacion_3\synthetic_control_spillover_outputs.xlsx',synthetic_control_sp_41,41)</v>
      </c>
      <c r="FM72" s="1" t="str">
        <f>"xlswrite('G:\Mi unidad\1. PROYECTOS TELLO 2022\SCM SPILL OVERS\outputs\pobreza\densidad\1%\simulacion_3\synthetic_control_spillover_outputs.xlsx',synthetic_control_sp_"&amp;$A13&amp;","&amp;$A13&amp;")"</f>
        <v>xlswrite('G:\Mi unidad\1. PROYECTOS TELLO 2022\SCM SPILL OVERS\outputs\pobreza\densidad\1%\simulacion_3\synthetic_control_spillover_outputs.xlsx',synthetic_control_sp_41,41)</v>
      </c>
      <c r="FT72" s="1" t="str">
        <f>"xlswrite('G:\Mi unidad\1. PROYECTOS TELLO 2022\SCM SPILL OVERS\outputs\pobreza\bajo_niv_educ\1%\simulacion_3\synthetic_control_spillover_outputs.xlsx',synthetic_control_sp_"&amp;$A13&amp;","&amp;$A13&amp;")"</f>
        <v>xlswrite('G:\Mi unidad\1. PROYECTOS TELLO 2022\SCM SPILL OVERS\outputs\pobreza\bajo_niv_educ\1%\simulacion_3\synthetic_control_spillover_outputs.xlsx',synthetic_control_sp_41,41)</v>
      </c>
      <c r="FZ72" s="1" t="str">
        <f>"xlswrite('G:\Mi unidad\1. PROYECTOS TELLO 2022\SCM SPILL OVERS\outputs\pobreza\bajo_ingreso\1%\simulacion_3\synthetic_control_spillover_outputs.xlsx',synthetic_control_sp_"&amp;$A13&amp;","&amp;$A13&amp;")"</f>
        <v>xlswrite('G:\Mi unidad\1. PROYECTOS TELLO 2022\SCM SPILL OVERS\outputs\pobreza\bajo_ingreso\1%\simulacion_3\synthetic_control_spillover_outputs.xlsx',synthetic_control_sp_41,41)</v>
      </c>
      <c r="GF72" s="1" t="str">
        <f>"xlswrite('G:\Mi unidad\1. PROYECTOS TELLO 2022\SCM SPILL OVERS\outputs\pobreza\densidad_g\1%\simulacion_3\synthetic_control_spillover_outputs.xlsx',synthetic_control_sp_"&amp;$A13&amp;","&amp;$A13&amp;")"</f>
        <v>xlswrite('G:\Mi unidad\1. PROYECTOS TELLO 2022\SCM SPILL OVERS\outputs\pobreza\densidad_g\1%\simulacion_3\synthetic_control_spillover_outputs.xlsx',synthetic_control_sp_41,41)</v>
      </c>
      <c r="GM72" s="1" t="str">
        <f>"xlswrite('G:\Mi unidad\1. PROYECTOS TELLO 2022\SCM SPILL OVERS\outputs\pobreza\alimentos\1%\simulacion_3\synthetic_control_spillover_outputs.xlsx',synthetic_control_sp_"&amp;$A13&amp;","&amp;$A13&amp;");"</f>
        <v>xlswrite('G:\Mi unidad\1. PROYECTOS TELLO 2022\SCM SPILL OVERS\outputs\pobreza\alimentos\1%\simulacion_3\synthetic_control_spillover_outputs.xlsx',synthetic_control_sp_41,41);</v>
      </c>
      <c r="GT72" s="1" t="str">
        <f>"xlswrite('G:\Mi unidad\1. PROYECTOS TELLO 2022\SCM SPILL OVERS\outputs\pobreza\jefe_hogar\1%\simulacion_3\synthetic_control_spillover_outputs.xlsx',synthetic_control_sp_"&amp;$A13&amp;","&amp;$A13&amp;");"</f>
        <v>xlswrite('G:\Mi unidad\1. PROYECTOS TELLO 2022\SCM SPILL OVERS\outputs\pobreza\jefe_hogar\1%\simulacion_3\synthetic_control_spillover_outputs.xlsx',synthetic_control_sp_41,41);</v>
      </c>
      <c r="GZ72" s="1" t="str">
        <f>"xlswrite('G:\Mi unidad\1. PROYECTOS TELLO 2022\SCM SPILL OVERS\outputs\pobreza\mujeres\1%\simulacion_3\synthetic_control_spillover_outputs.xlsx',synthetic_control_sp_"&amp;$A13&amp;","&amp;$A13&amp;");"</f>
        <v>xlswrite('G:\Mi unidad\1. PROYECTOS TELLO 2022\SCM SPILL OVERS\outputs\pobreza\mujeres\1%\simulacion_3\synthetic_control_spillover_outputs.xlsx',synthetic_control_sp_41,41);</v>
      </c>
      <c r="HF72" s="1" t="str">
        <f>"xlswrite('G:\Mi unidad\1. PROYECTOS TELLO 2022\SCM SPILL OVERS\outputs\pobreza\criminalidad\1%\simulacion_3\synthetic_control_spillover_outputs.xlsx',synthetic_control_sp_"&amp;$A13&amp;","&amp;$A13&amp;");"</f>
        <v>xlswrite('G:\Mi unidad\1. PROYECTOS TELLO 2022\SCM SPILL OVERS\outputs\pobreza\criminalidad\1%\simulacion_3\synthetic_control_spillover_outputs.xlsx',synthetic_control_sp_41,41);</v>
      </c>
      <c r="HM72">
        <v>26</v>
      </c>
      <c r="HN72" t="str">
        <f>"    lb_vec_"&amp;HM72&amp;"(s) = lb_"&amp;HM72&amp;";"</f>
        <v xml:space="preserve">    lb_vec_26(s) = lb_26;</v>
      </c>
      <c r="HT72">
        <v>41</v>
      </c>
      <c r="HU72" t="s">
        <v>37</v>
      </c>
      <c r="IA72">
        <v>45</v>
      </c>
      <c r="IB72" t="str">
        <f>"xlswrite('G:\Mi unidad\1. PROYECTOS TELLO 2022\SCM SPILL OVERS\outputs\pobreza\bajo_niv_educ\1%\simulacion_3\output_tests.xlsx',lb_vec_"&amp;IA72&amp;"','lb_vec_"&amp;IA72&amp;"');"</f>
        <v>xlswrite('G:\Mi unidad\1. PROYECTOS TELLO 2022\SCM SPILL OVERS\outputs\pobreza\bajo_niv_educ\1%\simulacion_3\output_tests.xlsx',lb_vec_45','lb_vec_45');</v>
      </c>
      <c r="IO72">
        <v>45</v>
      </c>
      <c r="IP72" t="str">
        <f>"xlswrite('G:\Mi unidad\1. PROYECTOS TELLO 2022\SCM SPILL OVERS\outputs\pobreza\bajo_ingreso\1%\simulacion_3\output_tests.xlsx',lb_vec_"&amp;IO72&amp;"','lb_vec_"&amp;IO72&amp;"');"</f>
        <v>xlswrite('G:\Mi unidad\1. PROYECTOS TELLO 2022\SCM SPILL OVERS\outputs\pobreza\bajo_ingreso\1%\simulacion_3\output_tests.xlsx',lb_vec_45','lb_vec_45');</v>
      </c>
      <c r="JA72">
        <v>45</v>
      </c>
      <c r="JB72" t="str">
        <f>"xlswrite('G:\Mi unidad\1. PROYECTOS TELLO 2022\SCM SPILL OVERS\outputs\pobreza\densidad\1%\simulacion_3\output_tests.xlsx',lb_vec_"&amp;JA72&amp;"','lb_vec_"&amp;JA72&amp;"');"</f>
        <v>xlswrite('G:\Mi unidad\1. PROYECTOS TELLO 2022\SCM SPILL OVERS\outputs\pobreza\densidad\1%\simulacion_3\output_tests.xlsx',lb_vec_45','lb_vec_45');</v>
      </c>
      <c r="JM72">
        <v>45</v>
      </c>
      <c r="JN72" t="str">
        <f>"xlswrite('G:\Mi unidad\1. PROYECTOS TELLO 2022\SCM SPILL OVERS\outputs\pobreza\densidad_g\1%\simulacion_3\output_tests.xlsx',lb_vec_"&amp;JM72&amp;"','lb_vec_"&amp;JM72&amp;"');"</f>
        <v>xlswrite('G:\Mi unidad\1. PROYECTOS TELLO 2022\SCM SPILL OVERS\outputs\pobreza\densidad_g\1%\simulacion_3\output_tests.xlsx',lb_vec_45','lb_vec_45');</v>
      </c>
      <c r="JY72">
        <v>45</v>
      </c>
      <c r="JZ72" t="str">
        <f>"xlswrite('G:\Mi unidad\1. PROYECTOS TELLO 2022\SCM SPILL OVERS\outputs\pobreza\distancia_centro_salud\1%\simulacion_3\output_tests.xlsx',lb_vec_"&amp;JY72&amp;"','lb_vec_"&amp;JY72&amp;"');"</f>
        <v>xlswrite('G:\Mi unidad\1. PROYECTOS TELLO 2022\SCM SPILL OVERS\outputs\pobreza\distancia_centro_salud\1%\simulacion_3\output_tests.xlsx',lb_vec_45','lb_vec_45');</v>
      </c>
      <c r="KL72">
        <v>45</v>
      </c>
      <c r="KM72" t="str">
        <f>"xlswrite('G:\Mi unidad\1. PROYECTOS TELLO 2022\SCM SPILL OVERS\outputs\pobreza\informalidad\1%\simulacion_3\output_tests.xlsx',lb_vec_"&amp;KL72&amp;"','lb_vec_"&amp;KL72&amp;"');"</f>
        <v>xlswrite('G:\Mi unidad\1. PROYECTOS TELLO 2022\SCM SPILL OVERS\outputs\pobreza\informalidad\1%\simulacion_3\output_tests.xlsx',lb_vec_45','lb_vec_45');</v>
      </c>
      <c r="KY72">
        <v>45</v>
      </c>
      <c r="KZ72" t="str">
        <f>"xlswrite('G:\Mi unidad\1. PROYECTOS TELLO 2022\SCM SPILL OVERS\outputs\pobreza\alimentos\1%\simulacion_3\output_tests.xlsx',lb_vec_"&amp;KY72&amp;"','lb_vec_"&amp;KY72&amp;"');"</f>
        <v>xlswrite('G:\Mi unidad\1. PROYECTOS TELLO 2022\SCM SPILL OVERS\outputs\pobreza\alimentos\1%\simulacion_3\output_tests.xlsx',lb_vec_45','lb_vec_45');</v>
      </c>
      <c r="LF72">
        <v>45</v>
      </c>
      <c r="LG72" t="str">
        <f>"xlswrite('G:\Mi unidad\1. PROYECTOS TELLO 2022\SCM SPILL OVERS\outputs\pobreza\jefe_hogar\1%\simulacion_3\output_tests.xlsx',lb_vec_"&amp;LF72&amp;"','lb_vec_"&amp;LF72&amp;"');"</f>
        <v>xlswrite('G:\Mi unidad\1. PROYECTOS TELLO 2022\SCM SPILL OVERS\outputs\pobreza\jefe_hogar\1%\simulacion_3\output_tests.xlsx',lb_vec_45','lb_vec_45');</v>
      </c>
      <c r="LM72">
        <v>45</v>
      </c>
      <c r="LN72" t="str">
        <f>"xlswrite('G:\Mi unidad\1. PROYECTOS TELLO 2022\SCM SPILL OVERS\outputs\pobreza\mujeres\1%\simulacion_3\output_tests.xlsx',lb_vec_"&amp;LM72&amp;"','lb_vec_"&amp;LM72&amp;"');"</f>
        <v>xlswrite('G:\Mi unidad\1. PROYECTOS TELLO 2022\SCM SPILL OVERS\outputs\pobreza\mujeres\1%\simulacion_3\output_tests.xlsx',lb_vec_45','lb_vec_45');</v>
      </c>
      <c r="LY72">
        <v>45</v>
      </c>
      <c r="LZ72" t="str">
        <f>"xlswrite('G:\Mi unidad\1. PROYECTOS TELLO 2022\SCM SPILL OVERS\outputs\pobreza\criminalidad\1%\simulacion_3\output_tests.xlsx',lb_vec_"&amp;LY72&amp;"','lb_vec_"&amp;LY72&amp;"');"</f>
        <v>xlswrite('G:\Mi unidad\1. PROYECTOS TELLO 2022\SCM SPILL OVERS\outputs\pobreza\criminalidad\1%\simulacion_3\output_tests.xlsx',lb_vec_45','lb_vec_45');</v>
      </c>
    </row>
    <row r="73" spans="64:338" x14ac:dyDescent="0.3">
      <c r="BL73">
        <v>45</v>
      </c>
      <c r="BM73" s="1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219</v>
      </c>
      <c r="CV73">
        <v>45</v>
      </c>
      <c r="CW73" t="s">
        <v>223</v>
      </c>
      <c r="DA73">
        <v>45</v>
      </c>
      <c r="DB73" t="s">
        <v>223</v>
      </c>
      <c r="DF73">
        <v>45</v>
      </c>
      <c r="DG73" t="s">
        <v>223</v>
      </c>
      <c r="EA73">
        <v>27</v>
      </c>
      <c r="EB73" s="3" t="s">
        <v>18</v>
      </c>
      <c r="EZ73" s="1" t="str">
        <f>"xlswrite('G:\Mi unidad\1. PROYECTOS TELLO 2022\SCM SPILL OVERS\outputs\pobreza\distancia_centro_salud\1%\simulacion_3\synthetic_control_spillover_outputs.xlsx',synthetic_control_sp_"&amp;$A14&amp;","&amp;$A14&amp;")"</f>
        <v>xlswrite('G:\Mi unidad\1. PROYECTOS TELLO 2022\SCM SPILL OVERS\outputs\pobreza\distancia_centro_salud\1%\simulacion_3\synthetic_control_spillover_outputs.xlsx',synthetic_control_sp_42,42)</v>
      </c>
      <c r="FG73" s="1" t="str">
        <f>"xlswrite('G:\Mi unidad\1. PROYECTOS TELLO 2022\SCM SPILL OVERS\outputs\pobreza\informalidad\1%\simulacion_3\synthetic_control_spillover_outputs.xlsx',synthetic_control_sp_"&amp;$A14&amp;","&amp;$A14&amp;")"</f>
        <v>xlswrite('G:\Mi unidad\1. PROYECTOS TELLO 2022\SCM SPILL OVERS\outputs\pobreza\informalidad\1%\simulacion_3\synthetic_control_spillover_outputs.xlsx',synthetic_control_sp_42,42)</v>
      </c>
      <c r="FM73" s="1" t="str">
        <f>"xlswrite('G:\Mi unidad\1. PROYECTOS TELLO 2022\SCM SPILL OVERS\outputs\pobreza\densidad\1%\simulacion_3\synthetic_control_spillover_outputs.xlsx',synthetic_control_sp_"&amp;$A14&amp;","&amp;$A14&amp;")"</f>
        <v>xlswrite('G:\Mi unidad\1. PROYECTOS TELLO 2022\SCM SPILL OVERS\outputs\pobreza\densidad\1%\simulacion_3\synthetic_control_spillover_outputs.xlsx',synthetic_control_sp_42,42)</v>
      </c>
      <c r="FT73" s="1" t="str">
        <f>"xlswrite('G:\Mi unidad\1. PROYECTOS TELLO 2022\SCM SPILL OVERS\outputs\pobreza\bajo_niv_educ\1%\simulacion_3\synthetic_control_spillover_outputs.xlsx',synthetic_control_sp_"&amp;$A14&amp;","&amp;$A14&amp;")"</f>
        <v>xlswrite('G:\Mi unidad\1. PROYECTOS TELLO 2022\SCM SPILL OVERS\outputs\pobreza\bajo_niv_educ\1%\simulacion_3\synthetic_control_spillover_outputs.xlsx',synthetic_control_sp_42,42)</v>
      </c>
      <c r="FZ73" s="1" t="str">
        <f>"xlswrite('G:\Mi unidad\1. PROYECTOS TELLO 2022\SCM SPILL OVERS\outputs\pobreza\bajo_ingreso\1%\simulacion_3\synthetic_control_spillover_outputs.xlsx',synthetic_control_sp_"&amp;$A14&amp;","&amp;$A14&amp;")"</f>
        <v>xlswrite('G:\Mi unidad\1. PROYECTOS TELLO 2022\SCM SPILL OVERS\outputs\pobreza\bajo_ingreso\1%\simulacion_3\synthetic_control_spillover_outputs.xlsx',synthetic_control_sp_42,42)</v>
      </c>
      <c r="GF73" s="1" t="str">
        <f>"xlswrite('G:\Mi unidad\1. PROYECTOS TELLO 2022\SCM SPILL OVERS\outputs\pobreza\densidad_g\1%\simulacion_3\synthetic_control_spillover_outputs.xlsx',synthetic_control_sp_"&amp;$A14&amp;","&amp;$A14&amp;")"</f>
        <v>xlswrite('G:\Mi unidad\1. PROYECTOS TELLO 2022\SCM SPILL OVERS\outputs\pobreza\densidad_g\1%\simulacion_3\synthetic_control_spillover_outputs.xlsx',synthetic_control_sp_42,42)</v>
      </c>
      <c r="GM73" s="1" t="str">
        <f>"xlswrite('G:\Mi unidad\1. PROYECTOS TELLO 2022\SCM SPILL OVERS\outputs\pobreza\alimentos\1%\simulacion_3\synthetic_control_spillover_outputs.xlsx',synthetic_control_sp_"&amp;$A14&amp;","&amp;$A14&amp;");"</f>
        <v>xlswrite('G:\Mi unidad\1. PROYECTOS TELLO 2022\SCM SPILL OVERS\outputs\pobreza\alimentos\1%\simulacion_3\synthetic_control_spillover_outputs.xlsx',synthetic_control_sp_42,42);</v>
      </c>
      <c r="GT73" s="1" t="str">
        <f>"xlswrite('G:\Mi unidad\1. PROYECTOS TELLO 2022\SCM SPILL OVERS\outputs\pobreza\jefe_hogar\1%\simulacion_3\synthetic_control_spillover_outputs.xlsx',synthetic_control_sp_"&amp;$A14&amp;","&amp;$A14&amp;");"</f>
        <v>xlswrite('G:\Mi unidad\1. PROYECTOS TELLO 2022\SCM SPILL OVERS\outputs\pobreza\jefe_hogar\1%\simulacion_3\synthetic_control_spillover_outputs.xlsx',synthetic_control_sp_42,42);</v>
      </c>
      <c r="GZ73" s="1" t="str">
        <f>"xlswrite('G:\Mi unidad\1. PROYECTOS TELLO 2022\SCM SPILL OVERS\outputs\pobreza\mujeres\1%\simulacion_3\synthetic_control_spillover_outputs.xlsx',synthetic_control_sp_"&amp;$A14&amp;","&amp;$A14&amp;");"</f>
        <v>xlswrite('G:\Mi unidad\1. PROYECTOS TELLO 2022\SCM SPILL OVERS\outputs\pobreza\mujeres\1%\simulacion_3\synthetic_control_spillover_outputs.xlsx',synthetic_control_sp_42,42);</v>
      </c>
      <c r="HF73" s="1" t="str">
        <f>"xlswrite('G:\Mi unidad\1. PROYECTOS TELLO 2022\SCM SPILL OVERS\outputs\pobreza\criminalidad\1%\simulacion_3\synthetic_control_spillover_outputs.xlsx',synthetic_control_sp_"&amp;$A14&amp;","&amp;$A14&amp;");"</f>
        <v>xlswrite('G:\Mi unidad\1. PROYECTOS TELLO 2022\SCM SPILL OVERS\outputs\pobreza\criminalidad\1%\simulacion_3\synthetic_control_spillover_outputs.xlsx',synthetic_control_sp_42,42);</v>
      </c>
      <c r="HM73">
        <v>26</v>
      </c>
      <c r="HN73" t="str">
        <f>"    ub_vec_"&amp;HM73&amp;"(s) = ub_"&amp;HM72&amp;";"</f>
        <v xml:space="preserve">    ub_vec_26(s) = ub_26;</v>
      </c>
      <c r="HT73">
        <v>41</v>
      </c>
      <c r="HU73" t="str">
        <f>"    spillover_test_"&amp;HT73&amp;"(s) = sp_andrews(Y_pre_"&amp;HT73&amp;",pobreza_"&amp;HT73&amp;"(:,T+s),A_"&amp;HT73&amp;",C,d,alpha_sig);"</f>
        <v xml:space="preserve">    spillover_test_41(s) = sp_andrews(Y_pre_41,pobreza_41(:,T+s),A_41,C,d,alpha_sig);</v>
      </c>
      <c r="IA73">
        <v>45</v>
      </c>
      <c r="IB73" t="str">
        <f>"xlswrite('G:\Mi unidad\1. PROYECTOS TELLO 2022\SCM SPILL OVERS\outputs\pobreza\bajo_niv_educ\1%\simulacion_3\output_tests.xlsx',ub_vec_"&amp;IA73&amp;"','ub_vec_"&amp;IA73&amp;"');"</f>
        <v>xlswrite('G:\Mi unidad\1. PROYECTOS TELLO 2022\SCM SPILL OVERS\outputs\pobreza\bajo_niv_educ\1%\simulacion_3\output_tests.xlsx',ub_vec_45','ub_vec_45');</v>
      </c>
      <c r="IO73">
        <v>45</v>
      </c>
      <c r="IP73" t="str">
        <f>"xlswrite('G:\Mi unidad\1. PROYECTOS TELLO 2022\SCM SPILL OVERS\outputs\pobreza\bajo_ingreso\1%\simulacion_3\output_tests.xlsx',ub_vec_"&amp;IO73&amp;"','ub_vec_"&amp;IO73&amp;"');"</f>
        <v>xlswrite('G:\Mi unidad\1. PROYECTOS TELLO 2022\SCM SPILL OVERS\outputs\pobreza\bajo_ingreso\1%\simulacion_3\output_tests.xlsx',ub_vec_45','ub_vec_45');</v>
      </c>
      <c r="JA73">
        <v>45</v>
      </c>
      <c r="JB73" t="str">
        <f>"xlswrite('G:\Mi unidad\1. PROYECTOS TELLO 2022\SCM SPILL OVERS\outputs\pobreza\densidad\1%\simulacion_3\output_tests.xlsx',ub_vec_"&amp;JA73&amp;"','ub_vec_"&amp;JA73&amp;"');"</f>
        <v>xlswrite('G:\Mi unidad\1. PROYECTOS TELLO 2022\SCM SPILL OVERS\outputs\pobreza\densidad\1%\simulacion_3\output_tests.xlsx',ub_vec_45','ub_vec_45');</v>
      </c>
      <c r="JM73">
        <v>45</v>
      </c>
      <c r="JN73" t="str">
        <f>"xlswrite('G:\Mi unidad\1. PROYECTOS TELLO 2022\SCM SPILL OVERS\outputs\pobreza\densidad_g\1%\simulacion_3\output_tests.xlsx',ub_vec_"&amp;JM73&amp;"','ub_vec_"&amp;JM73&amp;"');"</f>
        <v>xlswrite('G:\Mi unidad\1. PROYECTOS TELLO 2022\SCM SPILL OVERS\outputs\pobreza\densidad_g\1%\simulacion_3\output_tests.xlsx',ub_vec_45','ub_vec_45');</v>
      </c>
      <c r="JY73">
        <v>45</v>
      </c>
      <c r="JZ73" t="str">
        <f>"xlswrite('G:\Mi unidad\1. PROYECTOS TELLO 2022\SCM SPILL OVERS\outputs\pobreza\distancia_centro_salud\1%\simulacion_3\output_tests.xlsx',ub_vec_"&amp;JY73&amp;"','ub_vec_"&amp;JY73&amp;"');"</f>
        <v>xlswrite('G:\Mi unidad\1. PROYECTOS TELLO 2022\SCM SPILL OVERS\outputs\pobreza\distancia_centro_salud\1%\simulacion_3\output_tests.xlsx',ub_vec_45','ub_vec_45');</v>
      </c>
      <c r="KL73">
        <v>45</v>
      </c>
      <c r="KM73" t="str">
        <f>"xlswrite('G:\Mi unidad\1. PROYECTOS TELLO 2022\SCM SPILL OVERS\outputs\pobreza\informalidad\1%\simulacion_3\output_tests.xlsx',ub_vec_"&amp;KL73&amp;"','ub_vec_"&amp;KL73&amp;"');"</f>
        <v>xlswrite('G:\Mi unidad\1. PROYECTOS TELLO 2022\SCM SPILL OVERS\outputs\pobreza\informalidad\1%\simulacion_3\output_tests.xlsx',ub_vec_45','ub_vec_45');</v>
      </c>
      <c r="KY73">
        <v>45</v>
      </c>
      <c r="KZ73" t="str">
        <f>"xlswrite('G:\Mi unidad\1. PROYECTOS TELLO 2022\SCM SPILL OVERS\outputs\pobreza\alimentos\1%\simulacion_3\output_tests.xlsx',ub_vec_"&amp;KY73&amp;"','ub_vec_"&amp;KY73&amp;"');"</f>
        <v>xlswrite('G:\Mi unidad\1. PROYECTOS TELLO 2022\SCM SPILL OVERS\outputs\pobreza\alimentos\1%\simulacion_3\output_tests.xlsx',ub_vec_45','ub_vec_45');</v>
      </c>
      <c r="LF73">
        <v>45</v>
      </c>
      <c r="LG73" t="str">
        <f>"xlswrite('G:\Mi unidad\1. PROYECTOS TELLO 2022\SCM SPILL OVERS\outputs\pobreza\jefe_hogar\1%\simulacion_3\output_tests.xlsx',ub_vec_"&amp;LF73&amp;"','ub_vec_"&amp;LF73&amp;"');"</f>
        <v>xlswrite('G:\Mi unidad\1. PROYECTOS TELLO 2022\SCM SPILL OVERS\outputs\pobreza\jefe_hogar\1%\simulacion_3\output_tests.xlsx',ub_vec_45','ub_vec_45');</v>
      </c>
      <c r="LM73">
        <v>45</v>
      </c>
      <c r="LN73" t="str">
        <f>"xlswrite('G:\Mi unidad\1. PROYECTOS TELLO 2022\SCM SPILL OVERS\outputs\pobreza\mujeres\1%\simulacion_3\output_tests.xlsx',ub_vec_"&amp;LM73&amp;"','ub_vec_"&amp;LM73&amp;"');"</f>
        <v>xlswrite('G:\Mi unidad\1. PROYECTOS TELLO 2022\SCM SPILL OVERS\outputs\pobreza\mujeres\1%\simulacion_3\output_tests.xlsx',ub_vec_45','ub_vec_45');</v>
      </c>
      <c r="LY73">
        <v>45</v>
      </c>
      <c r="LZ73" t="str">
        <f>"xlswrite('G:\Mi unidad\1. PROYECTOS TELLO 2022\SCM SPILL OVERS\outputs\pobreza\criminalidad\1%\simulacion_3\output_tests.xlsx',ub_vec_"&amp;LY73&amp;"','ub_vec_"&amp;LY73&amp;"');"</f>
        <v>xlswrite('G:\Mi unidad\1. PROYECTOS TELLO 2022\SCM SPILL OVERS\outputs\pobreza\criminalidad\1%\simulacion_3\output_tests.xlsx',ub_vec_45','ub_vec_45');</v>
      </c>
    </row>
    <row r="74" spans="64:338" x14ac:dyDescent="0.3">
      <c r="BL74">
        <v>45</v>
      </c>
      <c r="BM74" s="1" t="str">
        <f>"A_"&amp;BL72&amp;"(:,ind_"&amp;BL72&amp;" == 0) = [];"</f>
        <v>A_45(:,ind_45 == 0) = [];</v>
      </c>
      <c r="BR74">
        <v>45</v>
      </c>
      <c r="BS74" s="1" t="str">
        <f>"ind_"&amp;BR72&amp;" = xlsread('spillover_bajo_niv_educ_"&amp;BR72&amp;".xlsx')"</f>
        <v>ind_45 = xlsread('spillover_bajo_niv_educ_45.xlsx')</v>
      </c>
      <c r="BX74">
        <v>45</v>
      </c>
      <c r="BY74" s="1" t="str">
        <f>"ind_"&amp;BX72&amp;" = xlsread('spillover_bajoingreso_"&amp;BX72&amp;".xlsx')"</f>
        <v>ind_45 = xlsread('spillover_bajoingreso_45.xlsx')</v>
      </c>
      <c r="CD74">
        <v>45</v>
      </c>
      <c r="CE74" s="1" t="str">
        <f>"ind_"&amp;CD72&amp;" = xlsread('spillover_densidad_"&amp;CD72&amp;".xlsx')"</f>
        <v>ind_45 = xlsread('spillover_densidad_45.xlsx')</v>
      </c>
      <c r="CJ74">
        <v>45</v>
      </c>
      <c r="CK74" s="1" t="str">
        <f>"ind_"&amp;CJ72&amp;" = xlsread('spillover_tiempo_cs_"&amp;CJ72&amp;".xlsx')"</f>
        <v>ind_45 = xlsread('spillover_tiempo_cs_45.xlsx')</v>
      </c>
      <c r="CQ74">
        <v>45</v>
      </c>
      <c r="CR74" t="s">
        <v>220</v>
      </c>
      <c r="CV74">
        <v>45</v>
      </c>
      <c r="CW74" t="s">
        <v>224</v>
      </c>
      <c r="DA74">
        <v>45</v>
      </c>
      <c r="DB74" t="s">
        <v>225</v>
      </c>
      <c r="DF74">
        <v>45</v>
      </c>
      <c r="DG74" t="s">
        <v>226</v>
      </c>
      <c r="EA74">
        <v>38</v>
      </c>
      <c r="EB74" s="3" t="str">
        <f>"%PROVINCIA "&amp;EA74</f>
        <v>%PROVINCIA 38</v>
      </c>
      <c r="EZ74" s="1" t="str">
        <f>"xlswrite('G:\Mi unidad\1. PROYECTOS TELLO 2022\SCM SPILL OVERS\outputs\pobreza\distancia_centro_salud\1%\simulacion_3\synthetic_control_spillover_outputs.xlsx',synthetic_control_sp_"&amp;$A15&amp;","&amp;$A15&amp;")"</f>
        <v>xlswrite('G:\Mi unidad\1. PROYECTOS TELLO 2022\SCM SPILL OVERS\outputs\pobreza\distancia_centro_salud\1%\simulacion_3\synthetic_control_spillover_outputs.xlsx',synthetic_control_sp_44,44)</v>
      </c>
      <c r="FG74" s="1" t="str">
        <f>"xlswrite('G:\Mi unidad\1. PROYECTOS TELLO 2022\SCM SPILL OVERS\outputs\pobreza\informalidad\1%\simulacion_3\synthetic_control_spillover_outputs.xlsx',synthetic_control_sp_"&amp;$A15&amp;","&amp;$A15&amp;")"</f>
        <v>xlswrite('G:\Mi unidad\1. PROYECTOS TELLO 2022\SCM SPILL OVERS\outputs\pobreza\informalidad\1%\simulacion_3\synthetic_control_spillover_outputs.xlsx',synthetic_control_sp_44,44)</v>
      </c>
      <c r="FM74" s="1" t="str">
        <f>"xlswrite('G:\Mi unidad\1. PROYECTOS TELLO 2022\SCM SPILL OVERS\outputs\pobreza\densidad\1%\simulacion_3\synthetic_control_spillover_outputs.xlsx',synthetic_control_sp_"&amp;$A15&amp;","&amp;$A15&amp;")"</f>
        <v>xlswrite('G:\Mi unidad\1. PROYECTOS TELLO 2022\SCM SPILL OVERS\outputs\pobreza\densidad\1%\simulacion_3\synthetic_control_spillover_outputs.xlsx',synthetic_control_sp_44,44)</v>
      </c>
      <c r="FT74" s="1" t="str">
        <f>"xlswrite('G:\Mi unidad\1. PROYECTOS TELLO 2022\SCM SPILL OVERS\outputs\pobreza\bajo_niv_educ\1%\simulacion_3\synthetic_control_spillover_outputs.xlsx',synthetic_control_sp_"&amp;$A15&amp;","&amp;$A15&amp;")"</f>
        <v>xlswrite('G:\Mi unidad\1. PROYECTOS TELLO 2022\SCM SPILL OVERS\outputs\pobreza\bajo_niv_educ\1%\simulacion_3\synthetic_control_spillover_outputs.xlsx',synthetic_control_sp_44,44)</v>
      </c>
      <c r="FZ74" s="1" t="str">
        <f>"xlswrite('G:\Mi unidad\1. PROYECTOS TELLO 2022\SCM SPILL OVERS\outputs\pobreza\bajo_ingreso\1%\simulacion_3\synthetic_control_spillover_outputs.xlsx',synthetic_control_sp_"&amp;$A15&amp;","&amp;$A15&amp;")"</f>
        <v>xlswrite('G:\Mi unidad\1. PROYECTOS TELLO 2022\SCM SPILL OVERS\outputs\pobreza\bajo_ingreso\1%\simulacion_3\synthetic_control_spillover_outputs.xlsx',synthetic_control_sp_44,44)</v>
      </c>
      <c r="GF74" s="1" t="str">
        <f>"xlswrite('G:\Mi unidad\1. PROYECTOS TELLO 2022\SCM SPILL OVERS\outputs\pobreza\densidad_g\1%\simulacion_3\synthetic_control_spillover_outputs.xlsx',synthetic_control_sp_"&amp;$A15&amp;","&amp;$A15&amp;")"</f>
        <v>xlswrite('G:\Mi unidad\1. PROYECTOS TELLO 2022\SCM SPILL OVERS\outputs\pobreza\densidad_g\1%\simulacion_3\synthetic_control_spillover_outputs.xlsx',synthetic_control_sp_44,44)</v>
      </c>
      <c r="GM74" s="1" t="str">
        <f>"xlswrite('G:\Mi unidad\1. PROYECTOS TELLO 2022\SCM SPILL OVERS\outputs\pobreza\alimentos\1%\simulacion_3\synthetic_control_spillover_outputs.xlsx',synthetic_control_sp_"&amp;$A15&amp;","&amp;$A15&amp;");"</f>
        <v>xlswrite('G:\Mi unidad\1. PROYECTOS TELLO 2022\SCM SPILL OVERS\outputs\pobreza\alimentos\1%\simulacion_3\synthetic_control_spillover_outputs.xlsx',synthetic_control_sp_44,44);</v>
      </c>
      <c r="GT74" s="1" t="str">
        <f>"xlswrite('G:\Mi unidad\1. PROYECTOS TELLO 2022\SCM SPILL OVERS\outputs\pobreza\jefe_hogar\1%\simulacion_3\synthetic_control_spillover_outputs.xlsx',synthetic_control_sp_"&amp;$A15&amp;","&amp;$A15&amp;");"</f>
        <v>xlswrite('G:\Mi unidad\1. PROYECTOS TELLO 2022\SCM SPILL OVERS\outputs\pobreza\jefe_hogar\1%\simulacion_3\synthetic_control_spillover_outputs.xlsx',synthetic_control_sp_44,44);</v>
      </c>
      <c r="GZ74" s="1" t="str">
        <f>"xlswrite('G:\Mi unidad\1. PROYECTOS TELLO 2022\SCM SPILL OVERS\outputs\pobreza\mujeres\1%\simulacion_3\synthetic_control_spillover_outputs.xlsx',synthetic_control_sp_"&amp;$A15&amp;","&amp;$A15&amp;");"</f>
        <v>xlswrite('G:\Mi unidad\1. PROYECTOS TELLO 2022\SCM SPILL OVERS\outputs\pobreza\mujeres\1%\simulacion_3\synthetic_control_spillover_outputs.xlsx',synthetic_control_sp_44,44);</v>
      </c>
      <c r="HF74" s="1" t="str">
        <f>"xlswrite('G:\Mi unidad\1. PROYECTOS TELLO 2022\SCM SPILL OVERS\outputs\pobreza\criminalidad\1%\simulacion_3\synthetic_control_spillover_outputs.xlsx',synthetic_control_sp_"&amp;$A15&amp;","&amp;$A15&amp;");"</f>
        <v>xlswrite('G:\Mi unidad\1. PROYECTOS TELLO 2022\SCM SPILL OVERS\outputs\pobreza\criminalidad\1%\simulacion_3\synthetic_control_spillover_outputs.xlsx',synthetic_control_sp_44,44);</v>
      </c>
      <c r="HM74">
        <v>26</v>
      </c>
      <c r="HN74" t="s">
        <v>18</v>
      </c>
      <c r="HT74">
        <v>41</v>
      </c>
      <c r="HU74" t="s">
        <v>18</v>
      </c>
      <c r="IA74">
        <v>45</v>
      </c>
      <c r="IB74" t="str">
        <f>"xlswrite('G:\Mi unidad\1. PROYECTOS TELLO 2022\SCM SPILL OVERS\outputs\pobreza\bajo_niv_educ\1%\simulacion_3\output_tests.xlsx',p_value_vec_"&amp;IA74&amp;"','p_value_vec_"&amp;IA74&amp;"');"</f>
        <v>xlswrite('G:\Mi unidad\1. PROYECTOS TELLO 2022\SCM SPILL OVERS\outputs\pobreza\bajo_niv_educ\1%\simulacion_3\output_tests.xlsx',p_value_vec_45','p_value_vec_45');</v>
      </c>
      <c r="IO74">
        <v>45</v>
      </c>
      <c r="IP74" t="str">
        <f>"xlswrite('G:\Mi unidad\1. PROYECTOS TELLO 2022\SCM SPILL OVERS\outputs\pobreza\bajo_ingreso\1%\simulacion_3\output_tests.xlsx',p_value_vec_"&amp;IO74&amp;"','p_value_vec_"&amp;IO74&amp;"');"</f>
        <v>xlswrite('G:\Mi unidad\1. PROYECTOS TELLO 2022\SCM SPILL OVERS\outputs\pobreza\bajo_ingreso\1%\simulacion_3\output_tests.xlsx',p_value_vec_45','p_value_vec_45');</v>
      </c>
      <c r="JA74">
        <v>45</v>
      </c>
      <c r="JB74" t="str">
        <f>"xlswrite('G:\Mi unidad\1. PROYECTOS TELLO 2022\SCM SPILL OVERS\outputs\pobreza\densidad\1%\simulacion_3\output_tests.xlsx',p_value_vec_"&amp;JA74&amp;"','p_value_vec_"&amp;JA74&amp;"');"</f>
        <v>xlswrite('G:\Mi unidad\1. PROYECTOS TELLO 2022\SCM SPILL OVERS\outputs\pobreza\densidad\1%\simulacion_3\output_tests.xlsx',p_value_vec_45','p_value_vec_45');</v>
      </c>
      <c r="JM74">
        <v>45</v>
      </c>
      <c r="JN74" t="str">
        <f>"xlswrite('G:\Mi unidad\1. PROYECTOS TELLO 2022\SCM SPILL OVERS\outputs\pobreza\densidad_g\1%\simulacion_3\output_tests.xlsx',p_value_vec_"&amp;JM74&amp;"','p_value_vec_"&amp;JM74&amp;"');"</f>
        <v>xlswrite('G:\Mi unidad\1. PROYECTOS TELLO 2022\SCM SPILL OVERS\outputs\pobreza\densidad_g\1%\simulacion_3\output_tests.xlsx',p_value_vec_45','p_value_vec_45');</v>
      </c>
      <c r="JY74">
        <v>45</v>
      </c>
      <c r="JZ74" t="str">
        <f>"xlswrite('G:\Mi unidad\1. PROYECTOS TELLO 2022\SCM SPILL OVERS\outputs\pobreza\distancia_centro_salud\1%\simulacion_3\output_tests.xlsx',p_value_vec_"&amp;JY74&amp;"','p_value_vec_"&amp;JY74&amp;"');"</f>
        <v>xlswrite('G:\Mi unidad\1. PROYECTOS TELLO 2022\SCM SPILL OVERS\outputs\pobreza\distancia_centro_salud\1%\simulacion_3\output_tests.xlsx',p_value_vec_45','p_value_vec_45');</v>
      </c>
      <c r="KL74">
        <v>45</v>
      </c>
      <c r="KM74" t="str">
        <f>"xlswrite('G:\Mi unidad\1. PROYECTOS TELLO 2022\SCM SPILL OVERS\outputs\pobreza\informalidad\1%\simulacion_3\output_tests.xlsx',p_value_vec_"&amp;KL74&amp;"','p_value_vec_"&amp;KL74&amp;"');"</f>
        <v>xlswrite('G:\Mi unidad\1. PROYECTOS TELLO 2022\SCM SPILL OVERS\outputs\pobreza\informalidad\1%\simulacion_3\output_tests.xlsx',p_value_vec_45','p_value_vec_45');</v>
      </c>
      <c r="KY74">
        <v>45</v>
      </c>
      <c r="KZ74" t="str">
        <f>"xlswrite('G:\Mi unidad\1. PROYECTOS TELLO 2022\SCM SPILL OVERS\outputs\pobreza\alimentos\1%\simulacion_3\output_tests.xlsx',p_value_vec_"&amp;KY74&amp;"','p_value_vec_"&amp;KY74&amp;"');"</f>
        <v>xlswrite('G:\Mi unidad\1. PROYECTOS TELLO 2022\SCM SPILL OVERS\outputs\pobreza\alimentos\1%\simulacion_3\output_tests.xlsx',p_value_vec_45','p_value_vec_45');</v>
      </c>
      <c r="LF74">
        <v>45</v>
      </c>
      <c r="LG74" t="str">
        <f>"xlswrite('G:\Mi unidad\1. PROYECTOS TELLO 2022\SCM SPILL OVERS\outputs\pobreza\jefe_hogar\1%\simulacion_3\output_tests.xlsx',p_value_vec_"&amp;LF74&amp;"','p_value_vec_"&amp;LF74&amp;"');"</f>
        <v>xlswrite('G:\Mi unidad\1. PROYECTOS TELLO 2022\SCM SPILL OVERS\outputs\pobreza\jefe_hogar\1%\simulacion_3\output_tests.xlsx',p_value_vec_45','p_value_vec_45');</v>
      </c>
      <c r="LM74">
        <v>45</v>
      </c>
      <c r="LN74" t="str">
        <f>"xlswrite('G:\Mi unidad\1. PROYECTOS TELLO 2022\SCM SPILL OVERS\outputs\pobreza\mujeres\1%\simulacion_3\output_tests.xlsx',p_value_vec_"&amp;LM74&amp;"','p_value_vec_"&amp;LM74&amp;"');"</f>
        <v>xlswrite('G:\Mi unidad\1. PROYECTOS TELLO 2022\SCM SPILL OVERS\outputs\pobreza\mujeres\1%\simulacion_3\output_tests.xlsx',p_value_vec_45','p_value_vec_45');</v>
      </c>
      <c r="LY74">
        <v>45</v>
      </c>
      <c r="LZ74" t="str">
        <f>"xlswrite('G:\Mi unidad\1. PROYECTOS TELLO 2022\SCM SPILL OVERS\outputs\pobreza\criminalidad\1%\simulacion_3\output_tests.xlsx',p_value_vec_"&amp;LY74&amp;"','p_value_vec_"&amp;LY74&amp;"');"</f>
        <v>xlswrite('G:\Mi unidad\1. PROYECTOS TELLO 2022\SCM SPILL OVERS\outputs\pobreza\criminalidad\1%\simulacion_3\output_tests.xlsx',p_value_vec_45','p_value_vec_45');</v>
      </c>
    </row>
    <row r="75" spans="64:338" x14ac:dyDescent="0.3">
      <c r="BL75">
        <v>45</v>
      </c>
      <c r="BR75">
        <v>45</v>
      </c>
      <c r="BS75" s="1" t="str">
        <f>"A_"&amp;BR72&amp;" = eye(N);"</f>
        <v>A_45 = eye(N);</v>
      </c>
      <c r="BX75">
        <v>45</v>
      </c>
      <c r="BY75" s="1" t="str">
        <f>"A_"&amp;BX72&amp;" = eye(N);"</f>
        <v>A_45 = eye(N);</v>
      </c>
      <c r="CD75">
        <v>45</v>
      </c>
      <c r="CE75" s="1" t="str">
        <f>"A_"&amp;CD72&amp;" = eye(N);"</f>
        <v>A_45 = eye(N);</v>
      </c>
      <c r="CJ75">
        <v>45</v>
      </c>
      <c r="CK75" s="1" t="str">
        <f>"A_"&amp;CJ72&amp;" = eye(N);"</f>
        <v>A_45 = eye(N);</v>
      </c>
      <c r="CQ75">
        <v>45</v>
      </c>
      <c r="CR75" t="s">
        <v>222</v>
      </c>
      <c r="CV75">
        <v>45</v>
      </c>
      <c r="CW75" t="s">
        <v>227</v>
      </c>
      <c r="DA75">
        <v>45</v>
      </c>
      <c r="DB75" t="s">
        <v>227</v>
      </c>
      <c r="DF75">
        <v>45</v>
      </c>
      <c r="DG75" t="s">
        <v>227</v>
      </c>
      <c r="EA75">
        <v>38</v>
      </c>
      <c r="EB75" s="3" t="s">
        <v>17</v>
      </c>
      <c r="EZ75" s="1" t="str">
        <f>"xlswrite('G:\Mi unidad\1. PROYECTOS TELLO 2022\SCM SPILL OVERS\outputs\pobreza\distancia_centro_salud\1%\simulacion_3\synthetic_control_spillover_outputs.xlsx',synthetic_control_sp_"&amp;$A16&amp;","&amp;$A16&amp;")"</f>
        <v>xlswrite('G:\Mi unidad\1. PROYECTOS TELLO 2022\SCM SPILL OVERS\outputs\pobreza\distancia_centro_salud\1%\simulacion_3\synthetic_control_spillover_outputs.xlsx',synthetic_control_sp_45,45)</v>
      </c>
      <c r="FG75" s="1" t="str">
        <f>"xlswrite('G:\Mi unidad\1. PROYECTOS TELLO 2022\SCM SPILL OVERS\outputs\pobreza\informalidad\1%\simulacion_3\synthetic_control_spillover_outputs.xlsx',synthetic_control_sp_"&amp;$A16&amp;","&amp;$A16&amp;")"</f>
        <v>xlswrite('G:\Mi unidad\1. PROYECTOS TELLO 2022\SCM SPILL OVERS\outputs\pobreza\informalidad\1%\simulacion_3\synthetic_control_spillover_outputs.xlsx',synthetic_control_sp_45,45)</v>
      </c>
      <c r="FM75" s="1" t="str">
        <f>"xlswrite('G:\Mi unidad\1. PROYECTOS TELLO 2022\SCM SPILL OVERS\outputs\pobreza\densidad\1%\simulacion_3\synthetic_control_spillover_outputs.xlsx',synthetic_control_sp_"&amp;$A16&amp;","&amp;$A16&amp;")"</f>
        <v>xlswrite('G:\Mi unidad\1. PROYECTOS TELLO 2022\SCM SPILL OVERS\outputs\pobreza\densidad\1%\simulacion_3\synthetic_control_spillover_outputs.xlsx',synthetic_control_sp_45,45)</v>
      </c>
      <c r="FT75" s="1" t="str">
        <f>"xlswrite('G:\Mi unidad\1. PROYECTOS TELLO 2022\SCM SPILL OVERS\outputs\pobreza\bajo_niv_educ\1%\simulacion_3\synthetic_control_spillover_outputs.xlsx',synthetic_control_sp_"&amp;$A16&amp;","&amp;$A16&amp;")"</f>
        <v>xlswrite('G:\Mi unidad\1. PROYECTOS TELLO 2022\SCM SPILL OVERS\outputs\pobreza\bajo_niv_educ\1%\simulacion_3\synthetic_control_spillover_outputs.xlsx',synthetic_control_sp_45,45)</v>
      </c>
      <c r="FZ75" s="1" t="str">
        <f>"xlswrite('G:\Mi unidad\1. PROYECTOS TELLO 2022\SCM SPILL OVERS\outputs\pobreza\bajo_ingreso\1%\simulacion_3\synthetic_control_spillover_outputs.xlsx',synthetic_control_sp_"&amp;$A16&amp;","&amp;$A16&amp;")"</f>
        <v>xlswrite('G:\Mi unidad\1. PROYECTOS TELLO 2022\SCM SPILL OVERS\outputs\pobreza\bajo_ingreso\1%\simulacion_3\synthetic_control_spillover_outputs.xlsx',synthetic_control_sp_45,45)</v>
      </c>
      <c r="GF75" s="1" t="str">
        <f>"xlswrite('G:\Mi unidad\1. PROYECTOS TELLO 2022\SCM SPILL OVERS\outputs\pobreza\densidad_g\1%\simulacion_3\synthetic_control_spillover_outputs.xlsx',synthetic_control_sp_"&amp;$A16&amp;","&amp;$A16&amp;")"</f>
        <v>xlswrite('G:\Mi unidad\1. PROYECTOS TELLO 2022\SCM SPILL OVERS\outputs\pobreza\densidad_g\1%\simulacion_3\synthetic_control_spillover_outputs.xlsx',synthetic_control_sp_45,45)</v>
      </c>
      <c r="GM75" s="1" t="str">
        <f>"xlswrite('G:\Mi unidad\1. PROYECTOS TELLO 2022\SCM SPILL OVERS\outputs\pobreza\alimentos\1%\simulacion_3\synthetic_control_spillover_outputs.xlsx',synthetic_control_sp_"&amp;$A16&amp;","&amp;$A16&amp;");"</f>
        <v>xlswrite('G:\Mi unidad\1. PROYECTOS TELLO 2022\SCM SPILL OVERS\outputs\pobreza\alimentos\1%\simulacion_3\synthetic_control_spillover_outputs.xlsx',synthetic_control_sp_45,45);</v>
      </c>
      <c r="GT75" s="1" t="str">
        <f>"xlswrite('G:\Mi unidad\1. PROYECTOS TELLO 2022\SCM SPILL OVERS\outputs\pobreza\jefe_hogar\1%\simulacion_3\synthetic_control_spillover_outputs.xlsx',synthetic_control_sp_"&amp;$A16&amp;","&amp;$A16&amp;");"</f>
        <v>xlswrite('G:\Mi unidad\1. PROYECTOS TELLO 2022\SCM SPILL OVERS\outputs\pobreza\jefe_hogar\1%\simulacion_3\synthetic_control_spillover_outputs.xlsx',synthetic_control_sp_45,45);</v>
      </c>
      <c r="GZ75" s="1" t="str">
        <f>"xlswrite('G:\Mi unidad\1. PROYECTOS TELLO 2022\SCM SPILL OVERS\outputs\pobreza\mujeres\1%\simulacion_3\synthetic_control_spillover_outputs.xlsx',synthetic_control_sp_"&amp;$A16&amp;","&amp;$A16&amp;");"</f>
        <v>xlswrite('G:\Mi unidad\1. PROYECTOS TELLO 2022\SCM SPILL OVERS\outputs\pobreza\mujeres\1%\simulacion_3\synthetic_control_spillover_outputs.xlsx',synthetic_control_sp_45,45);</v>
      </c>
      <c r="HF75" s="1" t="str">
        <f>"xlswrite('G:\Mi unidad\1. PROYECTOS TELLO 2022\SCM SPILL OVERS\outputs\pobreza\criminalidad\1%\simulacion_3\synthetic_control_spillover_outputs.xlsx',synthetic_control_sp_"&amp;$A16&amp;","&amp;$A16&amp;");"</f>
        <v>xlswrite('G:\Mi unidad\1. PROYECTOS TELLO 2022\SCM SPILL OVERS\outputs\pobreza\criminalidad\1%\simulacion_3\synthetic_control_spillover_outputs.xlsx',synthetic_control_sp_45,45);</v>
      </c>
      <c r="HM75">
        <v>27</v>
      </c>
      <c r="HN75" t="str">
        <f>"p_value_vec_"&amp;HM75&amp;" = zeros(1,S);"</f>
        <v>p_value_vec_27 = zeros(1,S);</v>
      </c>
      <c r="HT75">
        <v>42</v>
      </c>
      <c r="HU75" t="str">
        <f>"spillover_test_"&amp;HT75&amp;" = zeros(1,S);"</f>
        <v>spillover_test_42 = zeros(1,S);</v>
      </c>
      <c r="IA75">
        <v>45</v>
      </c>
      <c r="IB75" t="str">
        <f>"xlswrite('G:\Mi unidad\1. PROYECTOS TELLO 2022\SCM SPILL OVERS\outputs\pobreza\bajo_niv_educ\1%\simulacion_3\output_tests.xlsx',alpha1_hat_vec_"&amp;IA75&amp;"','alpha1_hat_vec_"&amp;IA75&amp;"');"</f>
        <v>xlswrite('G:\Mi unidad\1. PROYECTOS TELLO 2022\SCM SPILL OVERS\outputs\pobreza\bajo_niv_educ\1%\simulacion_3\output_tests.xlsx',alpha1_hat_vec_45','alpha1_hat_vec_45');</v>
      </c>
      <c r="IO75">
        <v>45</v>
      </c>
      <c r="IP75" t="str">
        <f>"xlswrite('G:\Mi unidad\1. PROYECTOS TELLO 2022\SCM SPILL OVERS\outputs\pobreza\bajo_ingreso\1%\simulacion_3\output_tests.xlsx',alpha1_hat_vec_"&amp;IO75&amp;"','alpha1_hat_vec_"&amp;IO75&amp;"');"</f>
        <v>xlswrite('G:\Mi unidad\1. PROYECTOS TELLO 2022\SCM SPILL OVERS\outputs\pobreza\bajo_ingreso\1%\simulacion_3\output_tests.xlsx',alpha1_hat_vec_45','alpha1_hat_vec_45');</v>
      </c>
      <c r="JA75">
        <v>45</v>
      </c>
      <c r="JB75" t="str">
        <f>"xlswrite('G:\Mi unidad\1. PROYECTOS TELLO 2022\SCM SPILL OVERS\outputs\pobreza\densidad\1%\simulacion_3\output_tests.xlsx',alpha1_hat_vec_"&amp;JA75&amp;"','alpha1_hat_vec_"&amp;JA75&amp;"');"</f>
        <v>xlswrite('G:\Mi unidad\1. PROYECTOS TELLO 2022\SCM SPILL OVERS\outputs\pobreza\densidad\1%\simulacion_3\output_tests.xlsx',alpha1_hat_vec_45','alpha1_hat_vec_45');</v>
      </c>
      <c r="JM75">
        <v>45</v>
      </c>
      <c r="JN75" t="str">
        <f>"xlswrite('G:\Mi unidad\1. PROYECTOS TELLO 2022\SCM SPILL OVERS\outputs\pobreza\densidad_g\1%\simulacion_3\output_tests.xlsx',alpha1_hat_vec_"&amp;JM75&amp;"','alpha1_hat_vec_"&amp;JM75&amp;"');"</f>
        <v>xlswrite('G:\Mi unidad\1. PROYECTOS TELLO 2022\SCM SPILL OVERS\outputs\pobreza\densidad_g\1%\simulacion_3\output_tests.xlsx',alpha1_hat_vec_45','alpha1_hat_vec_45');</v>
      </c>
      <c r="JY75">
        <v>45</v>
      </c>
      <c r="JZ75" t="str">
        <f>"xlswrite('G:\Mi unidad\1. PROYECTOS TELLO 2022\SCM SPILL OVERS\outputs\pobreza\distancia_centro_salud\1%\simulacion_3\output_tests.xlsx',alpha1_hat_vec_"&amp;JY75&amp;"','alpha1_hat_vec_"&amp;JY75&amp;"');"</f>
        <v>xlswrite('G:\Mi unidad\1. PROYECTOS TELLO 2022\SCM SPILL OVERS\outputs\pobreza\distancia_centro_salud\1%\simulacion_3\output_tests.xlsx',alpha1_hat_vec_45','alpha1_hat_vec_45');</v>
      </c>
      <c r="KL75">
        <v>45</v>
      </c>
      <c r="KM75" t="str">
        <f>"xlswrite('G:\Mi unidad\1. PROYECTOS TELLO 2022\SCM SPILL OVERS\outputs\pobreza\informalidad\1%\simulacion_3\output_tests.xlsx',alpha1_hat_vec_"&amp;KL75&amp;"','alpha1_hat_vec_"&amp;KL75&amp;"');"</f>
        <v>xlswrite('G:\Mi unidad\1. PROYECTOS TELLO 2022\SCM SPILL OVERS\outputs\pobreza\informalidad\1%\simulacion_3\output_tests.xlsx',alpha1_hat_vec_45','alpha1_hat_vec_45');</v>
      </c>
      <c r="KY75">
        <v>45</v>
      </c>
      <c r="KZ75" t="str">
        <f>"xlswrite('G:\Mi unidad\1. PROYECTOS TELLO 2022\SCM SPILL OVERS\outputs\pobreza\alimentos\1%\simulacion_3\output_tests.xlsx',alpha1_hat_vec_"&amp;KY75&amp;"','alpha1_hat_vec_"&amp;KY75&amp;"');"</f>
        <v>xlswrite('G:\Mi unidad\1. PROYECTOS TELLO 2022\SCM SPILL OVERS\outputs\pobreza\alimentos\1%\simulacion_3\output_tests.xlsx',alpha1_hat_vec_45','alpha1_hat_vec_45');</v>
      </c>
      <c r="LF75">
        <v>45</v>
      </c>
      <c r="LG75" t="str">
        <f>"xlswrite('G:\Mi unidad\1. PROYECTOS TELLO 2022\SCM SPILL OVERS\outputs\pobreza\jefe_hogar\1%\simulacion_3\output_tests.xlsx',alpha1_hat_vec_"&amp;LF75&amp;"','alpha1_hat_vec_"&amp;LF75&amp;"');"</f>
        <v>xlswrite('G:\Mi unidad\1. PROYECTOS TELLO 2022\SCM SPILL OVERS\outputs\pobreza\jefe_hogar\1%\simulacion_3\output_tests.xlsx',alpha1_hat_vec_45','alpha1_hat_vec_45');</v>
      </c>
      <c r="LM75">
        <v>45</v>
      </c>
      <c r="LN75" t="str">
        <f>"xlswrite('G:\Mi unidad\1. PROYECTOS TELLO 2022\SCM SPILL OVERS\outputs\pobreza\mujeres\1%\simulacion_3\output_tests.xlsx',alpha1_hat_vec_"&amp;LM75&amp;"','alpha1_hat_vec_"&amp;LM75&amp;"');"</f>
        <v>xlswrite('G:\Mi unidad\1. PROYECTOS TELLO 2022\SCM SPILL OVERS\outputs\pobreza\mujeres\1%\simulacion_3\output_tests.xlsx',alpha1_hat_vec_45','alpha1_hat_vec_45');</v>
      </c>
      <c r="LY75">
        <v>45</v>
      </c>
      <c r="LZ75" t="str">
        <f>"xlswrite('G:\Mi unidad\1. PROYECTOS TELLO 2022\SCM SPILL OVERS\outputs\pobreza\criminalidad\1%\simulacion_3\output_tests.xlsx',alpha1_hat_vec_"&amp;LY75&amp;"','alpha1_hat_vec_"&amp;LY75&amp;"');"</f>
        <v>xlswrite('G:\Mi unidad\1. PROYECTOS TELLO 2022\SCM SPILL OVERS\outputs\pobreza\criminalidad\1%\simulacion_3\output_tests.xlsx',alpha1_hat_vec_45','alpha1_hat_vec_45');</v>
      </c>
    </row>
    <row r="76" spans="64:338" x14ac:dyDescent="0.3">
      <c r="BL76">
        <v>45</v>
      </c>
      <c r="BR76">
        <v>45</v>
      </c>
      <c r="BS76" s="1" t="str">
        <f>"A_"&amp;BR72&amp;"(:,ind_"&amp;BR72&amp;" == 0) = [];"</f>
        <v>A_45(:,ind_45 == 0) = [];</v>
      </c>
      <c r="BX76">
        <v>45</v>
      </c>
      <c r="BY76" s="1" t="str">
        <f>"A_"&amp;BX72&amp;"(:,ind_"&amp;BX72&amp;" == 0) = [];"</f>
        <v>A_45(:,ind_45 == 0) = [];</v>
      </c>
      <c r="CD76">
        <v>45</v>
      </c>
      <c r="CE76" s="1" t="str">
        <f>"A_"&amp;CD72&amp;"(:,ind_"&amp;CD72&amp;" == 0) = [];"</f>
        <v>A_45(:,ind_45 == 0) = [];</v>
      </c>
      <c r="CJ76">
        <v>45</v>
      </c>
      <c r="CK76" s="1" t="str">
        <f>"A_"&amp;CJ72&amp;"(:,ind_"&amp;CJ72&amp;" == 0) = [];"</f>
        <v>A_45(:,ind_45 == 0) = [];</v>
      </c>
      <c r="CQ76">
        <v>45</v>
      </c>
      <c r="CR76" t="s">
        <v>223</v>
      </c>
      <c r="CV76">
        <v>45</v>
      </c>
      <c r="CW76" t="s">
        <v>228</v>
      </c>
      <c r="DA76">
        <v>45</v>
      </c>
      <c r="DB76" t="s">
        <v>228</v>
      </c>
      <c r="DF76">
        <v>45</v>
      </c>
      <c r="DG76" t="s">
        <v>228</v>
      </c>
      <c r="EA76">
        <v>38</v>
      </c>
      <c r="EB76" s="1" t="str">
        <f>"Y_Ts_"&amp;EA76&amp;" = Y_"&amp;EA76&amp;"(:,T+s);"</f>
        <v>Y_Ts_38 = Y_38(:,T+s);</v>
      </c>
      <c r="EZ76" s="1" t="str">
        <f>"xlswrite('G:\Mi unidad\1. PROYECTOS TELLO 2022\SCM SPILL OVERS\outputs\pobreza\distancia_centro_salud\1%\simulacion_3\synthetic_control_spillover_outputs.xlsx',synthetic_control_sp_"&amp;$A17&amp;","&amp;$A17&amp;")"</f>
        <v>xlswrite('G:\Mi unidad\1. PROYECTOS TELLO 2022\SCM SPILL OVERS\outputs\pobreza\distancia_centro_salud\1%\simulacion_3\synthetic_control_spillover_outputs.xlsx',synthetic_control_sp_55,55)</v>
      </c>
      <c r="FG76" s="1" t="str">
        <f>"xlswrite('G:\Mi unidad\1. PROYECTOS TELLO 2022\SCM SPILL OVERS\outputs\pobreza\informalidad\1%\simulacion_3\synthetic_control_spillover_outputs.xlsx',synthetic_control_sp_"&amp;$A17&amp;","&amp;$A17&amp;")"</f>
        <v>xlswrite('G:\Mi unidad\1. PROYECTOS TELLO 2022\SCM SPILL OVERS\outputs\pobreza\informalidad\1%\simulacion_3\synthetic_control_spillover_outputs.xlsx',synthetic_control_sp_55,55)</v>
      </c>
      <c r="FM76" s="1" t="str">
        <f>"xlswrite('G:\Mi unidad\1. PROYECTOS TELLO 2022\SCM SPILL OVERS\outputs\pobreza\densidad\1%\simulacion_3\synthetic_control_spillover_outputs.xlsx',synthetic_control_sp_"&amp;$A17&amp;","&amp;$A17&amp;")"</f>
        <v>xlswrite('G:\Mi unidad\1. PROYECTOS TELLO 2022\SCM SPILL OVERS\outputs\pobreza\densidad\1%\simulacion_3\synthetic_control_spillover_outputs.xlsx',synthetic_control_sp_55,55)</v>
      </c>
      <c r="FT76" s="1" t="str">
        <f>"xlswrite('G:\Mi unidad\1. PROYECTOS TELLO 2022\SCM SPILL OVERS\outputs\pobreza\bajo_niv_educ\1%\simulacion_3\synthetic_control_spillover_outputs.xlsx',synthetic_control_sp_"&amp;$A17&amp;","&amp;$A17&amp;")"</f>
        <v>xlswrite('G:\Mi unidad\1. PROYECTOS TELLO 2022\SCM SPILL OVERS\outputs\pobreza\bajo_niv_educ\1%\simulacion_3\synthetic_control_spillover_outputs.xlsx',synthetic_control_sp_55,55)</v>
      </c>
      <c r="FZ76" s="1" t="str">
        <f>"xlswrite('G:\Mi unidad\1. PROYECTOS TELLO 2022\SCM SPILL OVERS\outputs\pobreza\bajo_ingreso\1%\simulacion_3\synthetic_control_spillover_outputs.xlsx',synthetic_control_sp_"&amp;$A17&amp;","&amp;$A17&amp;")"</f>
        <v>xlswrite('G:\Mi unidad\1. PROYECTOS TELLO 2022\SCM SPILL OVERS\outputs\pobreza\bajo_ingreso\1%\simulacion_3\synthetic_control_spillover_outputs.xlsx',synthetic_control_sp_55,55)</v>
      </c>
      <c r="GF76" s="1" t="str">
        <f>"xlswrite('G:\Mi unidad\1. PROYECTOS TELLO 2022\SCM SPILL OVERS\outputs\pobreza\densidad_g\1%\simulacion_3\synthetic_control_spillover_outputs.xlsx',synthetic_control_sp_"&amp;$A17&amp;","&amp;$A17&amp;")"</f>
        <v>xlswrite('G:\Mi unidad\1. PROYECTOS TELLO 2022\SCM SPILL OVERS\outputs\pobreza\densidad_g\1%\simulacion_3\synthetic_control_spillover_outputs.xlsx',synthetic_control_sp_55,55)</v>
      </c>
      <c r="GM76" s="1" t="str">
        <f>"xlswrite('G:\Mi unidad\1. PROYECTOS TELLO 2022\SCM SPILL OVERS\outputs\pobreza\alimentos\1%\simulacion_3\synthetic_control_spillover_outputs.xlsx',synthetic_control_sp_"&amp;$A17&amp;","&amp;$A17&amp;");"</f>
        <v>xlswrite('G:\Mi unidad\1. PROYECTOS TELLO 2022\SCM SPILL OVERS\outputs\pobreza\alimentos\1%\simulacion_3\synthetic_control_spillover_outputs.xlsx',synthetic_control_sp_55,55);</v>
      </c>
      <c r="GT76" s="1" t="str">
        <f>"xlswrite('G:\Mi unidad\1. PROYECTOS TELLO 2022\SCM SPILL OVERS\outputs\pobreza\jefe_hogar\1%\simulacion_3\synthetic_control_spillover_outputs.xlsx',synthetic_control_sp_"&amp;$A17&amp;","&amp;$A17&amp;");"</f>
        <v>xlswrite('G:\Mi unidad\1. PROYECTOS TELLO 2022\SCM SPILL OVERS\outputs\pobreza\jefe_hogar\1%\simulacion_3\synthetic_control_spillover_outputs.xlsx',synthetic_control_sp_55,55);</v>
      </c>
      <c r="GZ76" s="1" t="str">
        <f>"xlswrite('G:\Mi unidad\1. PROYECTOS TELLO 2022\SCM SPILL OVERS\outputs\pobreza\mujeres\1%\simulacion_3\synthetic_control_spillover_outputs.xlsx',synthetic_control_sp_"&amp;$A17&amp;","&amp;$A17&amp;");"</f>
        <v>xlswrite('G:\Mi unidad\1. PROYECTOS TELLO 2022\SCM SPILL OVERS\outputs\pobreza\mujeres\1%\simulacion_3\synthetic_control_spillover_outputs.xlsx',synthetic_control_sp_55,55);</v>
      </c>
      <c r="HF76" s="1" t="str">
        <f>"xlswrite('G:\Mi unidad\1. PROYECTOS TELLO 2022\SCM SPILL OVERS\outputs\pobreza\criminalidad\1%\simulacion_3\synthetic_control_spillover_outputs.xlsx',synthetic_control_sp_"&amp;$A17&amp;","&amp;$A17&amp;");"</f>
        <v>xlswrite('G:\Mi unidad\1. PROYECTOS TELLO 2022\SCM SPILL OVERS\outputs\pobreza\criminalidad\1%\simulacion_3\synthetic_control_spillover_outputs.xlsx',synthetic_control_sp_55,55);</v>
      </c>
      <c r="HM76">
        <v>27</v>
      </c>
      <c r="HN76" t="str">
        <f>"lb_vec_"&amp;HM76&amp;" = zeros(1,S);"</f>
        <v>lb_vec_27 = zeros(1,S);</v>
      </c>
      <c r="HT76">
        <v>42</v>
      </c>
      <c r="HU76" t="s">
        <v>35</v>
      </c>
      <c r="IA76">
        <v>45</v>
      </c>
      <c r="IB76" t="str">
        <f>"xlswrite('G:\Mi unidad\1. PROYECTOS TELLO 2022\SCM SPILL OVERS\outputs\pobreza\bajo_niv_educ\1%\simulacion_3\output_tests.xlsx',spillover_test_"&amp;IA76&amp;"','sp_test_"&amp;IA76&amp;"');"</f>
        <v>xlswrite('G:\Mi unidad\1. PROYECTOS TELLO 2022\SCM SPILL OVERS\outputs\pobreza\bajo_niv_educ\1%\simulacion_3\output_tests.xlsx',spillover_test_45','sp_test_45');</v>
      </c>
      <c r="IO76">
        <v>45</v>
      </c>
      <c r="IP76" t="str">
        <f>"xlswrite('G:\Mi unidad\1. PROYECTOS TELLO 2022\SCM SPILL OVERS\outputs\pobreza\bajo_ingreso\1%\simulacion_3\output_tests.xlsx',spillover_test_"&amp;IO76&amp;"','sp_test_"&amp;IO76&amp;"');"</f>
        <v>xlswrite('G:\Mi unidad\1. PROYECTOS TELLO 2022\SCM SPILL OVERS\outputs\pobreza\bajo_ingreso\1%\simulacion_3\output_tests.xlsx',spillover_test_45','sp_test_45');</v>
      </c>
      <c r="JA76">
        <v>45</v>
      </c>
      <c r="JB76" t="str">
        <f>"xlswrite('G:\Mi unidad\1. PROYECTOS TELLO 2022\SCM SPILL OVERS\outputs\pobreza\densidad\1%\simulacion_3\output_tests.xlsx',spillover_test_"&amp;JA76&amp;"','sp_test_"&amp;JA76&amp;"');"</f>
        <v>xlswrite('G:\Mi unidad\1. PROYECTOS TELLO 2022\SCM SPILL OVERS\outputs\pobreza\densidad\1%\simulacion_3\output_tests.xlsx',spillover_test_45','sp_test_45');</v>
      </c>
      <c r="JM76">
        <v>45</v>
      </c>
      <c r="JN76" t="str">
        <f>"xlswrite('G:\Mi unidad\1. PROYECTOS TELLO 2022\SCM SPILL OVERS\outputs\pobreza\densidad_g\1%\simulacion_3\output_tests.xlsx',spillover_test_"&amp;JM76&amp;"','sp_test_"&amp;JM76&amp;"');"</f>
        <v>xlswrite('G:\Mi unidad\1. PROYECTOS TELLO 2022\SCM SPILL OVERS\outputs\pobreza\densidad_g\1%\simulacion_3\output_tests.xlsx',spillover_test_45','sp_test_45');</v>
      </c>
      <c r="JY76">
        <v>45</v>
      </c>
      <c r="JZ76" t="str">
        <f>"xlswrite('G:\Mi unidad\1. PROYECTOS TELLO 2022\SCM SPILL OVERS\outputs\pobreza\distancia_centro_salud\1%\simulacion_3\output_tests.xlsx',spillover_test_"&amp;JY76&amp;"','sp_test_"&amp;JY76&amp;"');"</f>
        <v>xlswrite('G:\Mi unidad\1. PROYECTOS TELLO 2022\SCM SPILL OVERS\outputs\pobreza\distancia_centro_salud\1%\simulacion_3\output_tests.xlsx',spillover_test_45','sp_test_45');</v>
      </c>
      <c r="KL76">
        <v>45</v>
      </c>
      <c r="KM76" t="str">
        <f>"xlswrite('G:\Mi unidad\1. PROYECTOS TELLO 2022\SCM SPILL OVERS\outputs\pobreza\informalidad\1%\simulacion_3\output_tests.xlsx',spillover_test_"&amp;KL76&amp;"','sp_test_"&amp;KL76&amp;"');"</f>
        <v>xlswrite('G:\Mi unidad\1. PROYECTOS TELLO 2022\SCM SPILL OVERS\outputs\pobreza\informalidad\1%\simulacion_3\output_tests.xlsx',spillover_test_45','sp_test_45');</v>
      </c>
      <c r="KY76">
        <v>45</v>
      </c>
      <c r="KZ76" t="str">
        <f>"xlswrite('G:\Mi unidad\1. PROYECTOS TELLO 2022\SCM SPILL OVERS\outputs\pobreza\alimentos\1%\simulacion_3\output_tests.xlsx',spillover_test_"&amp;KY76&amp;"','sp_test_"&amp;KY76&amp;"');"</f>
        <v>xlswrite('G:\Mi unidad\1. PROYECTOS TELLO 2022\SCM SPILL OVERS\outputs\pobreza\alimentos\1%\simulacion_3\output_tests.xlsx',spillover_test_45','sp_test_45');</v>
      </c>
      <c r="LF76">
        <v>45</v>
      </c>
      <c r="LG76" t="str">
        <f>"xlswrite('G:\Mi unidad\1. PROYECTOS TELLO 2022\SCM SPILL OVERS\outputs\pobreza\jefe_hogar\1%\simulacion_3\output_tests.xlsx',spillover_test_"&amp;LF76&amp;"','sp_test_"&amp;LF76&amp;"');"</f>
        <v>xlswrite('G:\Mi unidad\1. PROYECTOS TELLO 2022\SCM SPILL OVERS\outputs\pobreza\jefe_hogar\1%\simulacion_3\output_tests.xlsx',spillover_test_45','sp_test_45');</v>
      </c>
      <c r="LM76">
        <v>45</v>
      </c>
      <c r="LN76" t="str">
        <f>"xlswrite('G:\Mi unidad\1. PROYECTOS TELLO 2022\SCM SPILL OVERS\outputs\pobreza\mujeres\1%\simulacion_3\output_tests.xlsx',spillover_test_"&amp;LM76&amp;"','sp_test_"&amp;LM76&amp;"');"</f>
        <v>xlswrite('G:\Mi unidad\1. PROYECTOS TELLO 2022\SCM SPILL OVERS\outputs\pobreza\mujeres\1%\simulacion_3\output_tests.xlsx',spillover_test_45','sp_test_45');</v>
      </c>
      <c r="LY76">
        <v>45</v>
      </c>
      <c r="LZ76" t="str">
        <f>"xlswrite('G:\Mi unidad\1. PROYECTOS TELLO 2022\SCM SPILL OVERS\outputs\pobreza\criminalidad\1%\simulacion_3\output_tests.xlsx',spillover_test_"&amp;LY76&amp;"','sp_test_"&amp;LY76&amp;"');"</f>
        <v>xlswrite('G:\Mi unidad\1. PROYECTOS TELLO 2022\SCM SPILL OVERS\outputs\pobreza\criminalidad\1%\simulacion_3\output_tests.xlsx',spillover_test_45','sp_test_45');</v>
      </c>
    </row>
    <row r="77" spans="64:338" x14ac:dyDescent="0.3">
      <c r="BL77">
        <v>55</v>
      </c>
      <c r="BM77" s="1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229</v>
      </c>
      <c r="CV77">
        <v>55</v>
      </c>
      <c r="CW77" t="s">
        <v>230</v>
      </c>
      <c r="DA77">
        <v>55</v>
      </c>
      <c r="DB77" t="s">
        <v>230</v>
      </c>
      <c r="DF77">
        <v>55</v>
      </c>
      <c r="DG77" t="s">
        <v>230</v>
      </c>
      <c r="EA77">
        <v>38</v>
      </c>
      <c r="EB77" s="1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EZ77" s="1" t="str">
        <f>"xlswrite('G:\Mi unidad\1. PROYECTOS TELLO 2022\SCM SPILL OVERS\outputs\pobreza\distancia_centro_salud\1%\simulacion_3\synthetic_control_spillover_outputs.xlsx',synthetic_control_sp_"&amp;$A18&amp;","&amp;$A18&amp;")"</f>
        <v>xlswrite('G:\Mi unidad\1. PROYECTOS TELLO 2022\SCM SPILL OVERS\outputs\pobreza\distancia_centro_salud\1%\simulacion_3\synthetic_control_spillover_outputs.xlsx',synthetic_control_sp_57,57)</v>
      </c>
      <c r="FG77" s="1" t="str">
        <f>"xlswrite('G:\Mi unidad\1. PROYECTOS TELLO 2022\SCM SPILL OVERS\outputs\pobreza\informalidad\1%\simulacion_3\synthetic_control_spillover_outputs.xlsx',synthetic_control_sp_"&amp;$A18&amp;","&amp;$A18&amp;")"</f>
        <v>xlswrite('G:\Mi unidad\1. PROYECTOS TELLO 2022\SCM SPILL OVERS\outputs\pobreza\informalidad\1%\simulacion_3\synthetic_control_spillover_outputs.xlsx',synthetic_control_sp_57,57)</v>
      </c>
      <c r="FM77" s="1" t="str">
        <f>"xlswrite('G:\Mi unidad\1. PROYECTOS TELLO 2022\SCM SPILL OVERS\outputs\pobreza\densidad\1%\simulacion_3\synthetic_control_spillover_outputs.xlsx',synthetic_control_sp_"&amp;$A18&amp;","&amp;$A18&amp;")"</f>
        <v>xlswrite('G:\Mi unidad\1. PROYECTOS TELLO 2022\SCM SPILL OVERS\outputs\pobreza\densidad\1%\simulacion_3\synthetic_control_spillover_outputs.xlsx',synthetic_control_sp_57,57)</v>
      </c>
      <c r="FT77" s="1" t="str">
        <f>"xlswrite('G:\Mi unidad\1. PROYECTOS TELLO 2022\SCM SPILL OVERS\outputs\pobreza\bajo_niv_educ\1%\simulacion_3\synthetic_control_spillover_outputs.xlsx',synthetic_control_sp_"&amp;$A18&amp;","&amp;$A18&amp;")"</f>
        <v>xlswrite('G:\Mi unidad\1. PROYECTOS TELLO 2022\SCM SPILL OVERS\outputs\pobreza\bajo_niv_educ\1%\simulacion_3\synthetic_control_spillover_outputs.xlsx',synthetic_control_sp_57,57)</v>
      </c>
      <c r="FZ77" s="1" t="str">
        <f>"xlswrite('G:\Mi unidad\1. PROYECTOS TELLO 2022\SCM SPILL OVERS\outputs\pobreza\bajo_ingreso\1%\simulacion_3\synthetic_control_spillover_outputs.xlsx',synthetic_control_sp_"&amp;$A18&amp;","&amp;$A18&amp;")"</f>
        <v>xlswrite('G:\Mi unidad\1. PROYECTOS TELLO 2022\SCM SPILL OVERS\outputs\pobreza\bajo_ingreso\1%\simulacion_3\synthetic_control_spillover_outputs.xlsx',synthetic_control_sp_57,57)</v>
      </c>
      <c r="GF77" s="1" t="str">
        <f>"xlswrite('G:\Mi unidad\1. PROYECTOS TELLO 2022\SCM SPILL OVERS\outputs\pobreza\densidad_g\1%\simulacion_3\synthetic_control_spillover_outputs.xlsx',synthetic_control_sp_"&amp;$A18&amp;","&amp;$A18&amp;")"</f>
        <v>xlswrite('G:\Mi unidad\1. PROYECTOS TELLO 2022\SCM SPILL OVERS\outputs\pobreza\densidad_g\1%\simulacion_3\synthetic_control_spillover_outputs.xlsx',synthetic_control_sp_57,57)</v>
      </c>
      <c r="GM77" s="1" t="str">
        <f>"xlswrite('G:\Mi unidad\1. PROYECTOS TELLO 2022\SCM SPILL OVERS\outputs\pobreza\alimentos\1%\simulacion_3\synthetic_control_spillover_outputs.xlsx',synthetic_control_sp_"&amp;$A18&amp;","&amp;$A18&amp;");"</f>
        <v>xlswrite('G:\Mi unidad\1. PROYECTOS TELLO 2022\SCM SPILL OVERS\outputs\pobreza\alimentos\1%\simulacion_3\synthetic_control_spillover_outputs.xlsx',synthetic_control_sp_57,57);</v>
      </c>
      <c r="GT77" s="1" t="str">
        <f>"xlswrite('G:\Mi unidad\1. PROYECTOS TELLO 2022\SCM SPILL OVERS\outputs\pobreza\jefe_hogar\1%\simulacion_3\synthetic_control_spillover_outputs.xlsx',synthetic_control_sp_"&amp;$A18&amp;","&amp;$A18&amp;");"</f>
        <v>xlswrite('G:\Mi unidad\1. PROYECTOS TELLO 2022\SCM SPILL OVERS\outputs\pobreza\jefe_hogar\1%\simulacion_3\synthetic_control_spillover_outputs.xlsx',synthetic_control_sp_57,57);</v>
      </c>
      <c r="GZ77" s="1" t="str">
        <f>"xlswrite('G:\Mi unidad\1. PROYECTOS TELLO 2022\SCM SPILL OVERS\outputs\pobreza\mujeres\1%\simulacion_3\synthetic_control_spillover_outputs.xlsx',synthetic_control_sp_"&amp;$A18&amp;","&amp;$A18&amp;");"</f>
        <v>xlswrite('G:\Mi unidad\1. PROYECTOS TELLO 2022\SCM SPILL OVERS\outputs\pobreza\mujeres\1%\simulacion_3\synthetic_control_spillover_outputs.xlsx',synthetic_control_sp_57,57);</v>
      </c>
      <c r="HF77" s="1" t="str">
        <f>"xlswrite('G:\Mi unidad\1. PROYECTOS TELLO 2022\SCM SPILL OVERS\outputs\pobreza\criminalidad\1%\simulacion_3\synthetic_control_spillover_outputs.xlsx',synthetic_control_sp_"&amp;$A18&amp;","&amp;$A18&amp;");"</f>
        <v>xlswrite('G:\Mi unidad\1. PROYECTOS TELLO 2022\SCM SPILL OVERS\outputs\pobreza\criminalidad\1%\simulacion_3\synthetic_control_spillover_outputs.xlsx',synthetic_control_sp_57,57);</v>
      </c>
      <c r="HM77">
        <v>27</v>
      </c>
      <c r="HN77" t="str">
        <f>"ub_vec_"&amp;HM77&amp;" = zeros(1,S);"</f>
        <v>ub_vec_27 = zeros(1,S);</v>
      </c>
      <c r="HT77">
        <v>42</v>
      </c>
      <c r="HU77" t="s">
        <v>36</v>
      </c>
      <c r="IA77">
        <v>55</v>
      </c>
      <c r="IB77" t="str">
        <f>"xlswrite('G:\Mi unidad\1. PROYECTOS TELLO 2022\SCM SPILL OVERS\outputs\pobreza\bajo_niv_educ\1%\simulacion_3\output_tests.xlsx',lb_vec_"&amp;IA77&amp;"','lb_vec_"&amp;IA77&amp;"');"</f>
        <v>xlswrite('G:\Mi unidad\1. PROYECTOS TELLO 2022\SCM SPILL OVERS\outputs\pobreza\bajo_niv_educ\1%\simulacion_3\output_tests.xlsx',lb_vec_55','lb_vec_55');</v>
      </c>
      <c r="IO77">
        <v>55</v>
      </c>
      <c r="IP77" t="str">
        <f>"xlswrite('G:\Mi unidad\1. PROYECTOS TELLO 2022\SCM SPILL OVERS\outputs\pobreza\bajo_ingreso\1%\simulacion_3\output_tests.xlsx',lb_vec_"&amp;IO77&amp;"','lb_vec_"&amp;IO77&amp;"');"</f>
        <v>xlswrite('G:\Mi unidad\1. PROYECTOS TELLO 2022\SCM SPILL OVERS\outputs\pobreza\bajo_ingreso\1%\simulacion_3\output_tests.xlsx',lb_vec_55','lb_vec_55');</v>
      </c>
      <c r="JA77">
        <v>55</v>
      </c>
      <c r="JB77" t="str">
        <f>"xlswrite('G:\Mi unidad\1. PROYECTOS TELLO 2022\SCM SPILL OVERS\outputs\pobreza\densidad\1%\simulacion_3\output_tests.xlsx',lb_vec_"&amp;JA77&amp;"','lb_vec_"&amp;JA77&amp;"');"</f>
        <v>xlswrite('G:\Mi unidad\1. PROYECTOS TELLO 2022\SCM SPILL OVERS\outputs\pobreza\densidad\1%\simulacion_3\output_tests.xlsx',lb_vec_55','lb_vec_55');</v>
      </c>
      <c r="JM77">
        <v>55</v>
      </c>
      <c r="JN77" t="str">
        <f>"xlswrite('G:\Mi unidad\1. PROYECTOS TELLO 2022\SCM SPILL OVERS\outputs\pobreza\densidad_g\1%\simulacion_3\output_tests.xlsx',lb_vec_"&amp;JM77&amp;"','lb_vec_"&amp;JM77&amp;"');"</f>
        <v>xlswrite('G:\Mi unidad\1. PROYECTOS TELLO 2022\SCM SPILL OVERS\outputs\pobreza\densidad_g\1%\simulacion_3\output_tests.xlsx',lb_vec_55','lb_vec_55');</v>
      </c>
      <c r="JY77">
        <v>55</v>
      </c>
      <c r="JZ77" t="str">
        <f>"xlswrite('G:\Mi unidad\1. PROYECTOS TELLO 2022\SCM SPILL OVERS\outputs\pobreza\distancia_centro_salud\1%\simulacion_3\output_tests.xlsx',lb_vec_"&amp;JY77&amp;"','lb_vec_"&amp;JY77&amp;"');"</f>
        <v>xlswrite('G:\Mi unidad\1. PROYECTOS TELLO 2022\SCM SPILL OVERS\outputs\pobreza\distancia_centro_salud\1%\simulacion_3\output_tests.xlsx',lb_vec_55','lb_vec_55');</v>
      </c>
      <c r="KL77">
        <v>55</v>
      </c>
      <c r="KM77" t="str">
        <f>"xlswrite('G:\Mi unidad\1. PROYECTOS TELLO 2022\SCM SPILL OVERS\outputs\pobreza\informalidad\1%\simulacion_3\output_tests.xlsx',lb_vec_"&amp;KL77&amp;"','lb_vec_"&amp;KL77&amp;"');"</f>
        <v>xlswrite('G:\Mi unidad\1. PROYECTOS TELLO 2022\SCM SPILL OVERS\outputs\pobreza\informalidad\1%\simulacion_3\output_tests.xlsx',lb_vec_55','lb_vec_55');</v>
      </c>
      <c r="KY77">
        <v>55</v>
      </c>
      <c r="KZ77" t="str">
        <f>"xlswrite('G:\Mi unidad\1. PROYECTOS TELLO 2022\SCM SPILL OVERS\outputs\pobreza\alimentos\1%\simulacion_3\output_tests.xlsx',lb_vec_"&amp;KY77&amp;"','lb_vec_"&amp;KY77&amp;"');"</f>
        <v>xlswrite('G:\Mi unidad\1. PROYECTOS TELLO 2022\SCM SPILL OVERS\outputs\pobreza\alimentos\1%\simulacion_3\output_tests.xlsx',lb_vec_55','lb_vec_55');</v>
      </c>
      <c r="LF77">
        <v>55</v>
      </c>
      <c r="LG77" t="str">
        <f>"xlswrite('G:\Mi unidad\1. PROYECTOS TELLO 2022\SCM SPILL OVERS\outputs\pobreza\jefe_hogar\1%\simulacion_3\output_tests.xlsx',lb_vec_"&amp;LF77&amp;"','lb_vec_"&amp;LF77&amp;"');"</f>
        <v>xlswrite('G:\Mi unidad\1. PROYECTOS TELLO 2022\SCM SPILL OVERS\outputs\pobreza\jefe_hogar\1%\simulacion_3\output_tests.xlsx',lb_vec_55','lb_vec_55');</v>
      </c>
      <c r="LM77">
        <v>55</v>
      </c>
      <c r="LN77" t="str">
        <f>"xlswrite('G:\Mi unidad\1. PROYECTOS TELLO 2022\SCM SPILL OVERS\outputs\pobreza\mujeres\1%\simulacion_3\output_tests.xlsx',lb_vec_"&amp;LM77&amp;"','lb_vec_"&amp;LM77&amp;"');"</f>
        <v>xlswrite('G:\Mi unidad\1. PROYECTOS TELLO 2022\SCM SPILL OVERS\outputs\pobreza\mujeres\1%\simulacion_3\output_tests.xlsx',lb_vec_55','lb_vec_55');</v>
      </c>
      <c r="LY77">
        <v>55</v>
      </c>
      <c r="LZ77" t="str">
        <f>"xlswrite('G:\Mi unidad\1. PROYECTOS TELLO 2022\SCM SPILL OVERS\outputs\pobreza\criminalidad\1%\simulacion_3\output_tests.xlsx',lb_vec_"&amp;LY77&amp;"','lb_vec_"&amp;LY77&amp;"');"</f>
        <v>xlswrite('G:\Mi unidad\1. PROYECTOS TELLO 2022\SCM SPILL OVERS\outputs\pobreza\criminalidad\1%\simulacion_3\output_tests.xlsx',lb_vec_55','lb_vec_55');</v>
      </c>
    </row>
    <row r="78" spans="64:338" x14ac:dyDescent="0.3">
      <c r="BL78">
        <v>55</v>
      </c>
      <c r="BM78" s="1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227</v>
      </c>
      <c r="CV78">
        <v>55</v>
      </c>
      <c r="CW78" t="s">
        <v>231</v>
      </c>
      <c r="DA78">
        <v>55</v>
      </c>
      <c r="DB78" t="s">
        <v>231</v>
      </c>
      <c r="DF78">
        <v>55</v>
      </c>
      <c r="DG78" t="s">
        <v>231</v>
      </c>
      <c r="EA78">
        <v>38</v>
      </c>
      <c r="EB78" s="1" t="str">
        <f>"alpha_hat_"&amp;EA78&amp;" = A_"&amp;EA78&amp;"*gamma_hat_"&amp;EA78&amp;";"</f>
        <v>alpha_hat_38 = A_38*gamma_hat_38;</v>
      </c>
      <c r="EZ78" s="1" t="str">
        <f>"xlswrite('G:\Mi unidad\1. PROYECTOS TELLO 2022\SCM SPILL OVERS\outputs\pobreza\distancia_centro_salud\1%\simulacion_3\synthetic_control_spillover_outputs.xlsx',synthetic_control_sp_"&amp;$A19&amp;","&amp;$A19&amp;")"</f>
        <v>xlswrite('G:\Mi unidad\1. PROYECTOS TELLO 2022\SCM SPILL OVERS\outputs\pobreza\distancia_centro_salud\1%\simulacion_3\synthetic_control_spillover_outputs.xlsx',synthetic_control_sp_65,65)</v>
      </c>
      <c r="FG78" s="1" t="str">
        <f>"xlswrite('G:\Mi unidad\1. PROYECTOS TELLO 2022\SCM SPILL OVERS\outputs\pobreza\informalidad\1%\simulacion_3\synthetic_control_spillover_outputs.xlsx',synthetic_control_sp_"&amp;$A19&amp;","&amp;$A19&amp;")"</f>
        <v>xlswrite('G:\Mi unidad\1. PROYECTOS TELLO 2022\SCM SPILL OVERS\outputs\pobreza\informalidad\1%\simulacion_3\synthetic_control_spillover_outputs.xlsx',synthetic_control_sp_65,65)</v>
      </c>
      <c r="FM78" s="1" t="str">
        <f>"xlswrite('G:\Mi unidad\1. PROYECTOS TELLO 2022\SCM SPILL OVERS\outputs\pobreza\densidad\1%\simulacion_3\synthetic_control_spillover_outputs.xlsx',synthetic_control_sp_"&amp;$A19&amp;","&amp;$A19&amp;")"</f>
        <v>xlswrite('G:\Mi unidad\1. PROYECTOS TELLO 2022\SCM SPILL OVERS\outputs\pobreza\densidad\1%\simulacion_3\synthetic_control_spillover_outputs.xlsx',synthetic_control_sp_65,65)</v>
      </c>
      <c r="FT78" s="1" t="str">
        <f>"xlswrite('G:\Mi unidad\1. PROYECTOS TELLO 2022\SCM SPILL OVERS\outputs\pobreza\bajo_niv_educ\1%\simulacion_3\synthetic_control_spillover_outputs.xlsx',synthetic_control_sp_"&amp;$A19&amp;","&amp;$A19&amp;")"</f>
        <v>xlswrite('G:\Mi unidad\1. PROYECTOS TELLO 2022\SCM SPILL OVERS\outputs\pobreza\bajo_niv_educ\1%\simulacion_3\synthetic_control_spillover_outputs.xlsx',synthetic_control_sp_65,65)</v>
      </c>
      <c r="FZ78" s="1" t="str">
        <f>"xlswrite('G:\Mi unidad\1. PROYECTOS TELLO 2022\SCM SPILL OVERS\outputs\pobreza\bajo_ingreso\1%\simulacion_3\synthetic_control_spillover_outputs.xlsx',synthetic_control_sp_"&amp;$A19&amp;","&amp;$A19&amp;")"</f>
        <v>xlswrite('G:\Mi unidad\1. PROYECTOS TELLO 2022\SCM SPILL OVERS\outputs\pobreza\bajo_ingreso\1%\simulacion_3\synthetic_control_spillover_outputs.xlsx',synthetic_control_sp_65,65)</v>
      </c>
      <c r="GF78" s="1" t="str">
        <f>"xlswrite('G:\Mi unidad\1. PROYECTOS TELLO 2022\SCM SPILL OVERS\outputs\pobreza\densidad_g\1%\simulacion_3\synthetic_control_spillover_outputs.xlsx',synthetic_control_sp_"&amp;$A19&amp;","&amp;$A19&amp;")"</f>
        <v>xlswrite('G:\Mi unidad\1. PROYECTOS TELLO 2022\SCM SPILL OVERS\outputs\pobreza\densidad_g\1%\simulacion_3\synthetic_control_spillover_outputs.xlsx',synthetic_control_sp_65,65)</v>
      </c>
      <c r="GM78" s="1" t="str">
        <f>"xlswrite('G:\Mi unidad\1. PROYECTOS TELLO 2022\SCM SPILL OVERS\outputs\pobreza\alimentos\1%\simulacion_3\synthetic_control_spillover_outputs.xlsx',synthetic_control_sp_"&amp;$A19&amp;","&amp;$A19&amp;");"</f>
        <v>xlswrite('G:\Mi unidad\1. PROYECTOS TELLO 2022\SCM SPILL OVERS\outputs\pobreza\alimentos\1%\simulacion_3\synthetic_control_spillover_outputs.xlsx',synthetic_control_sp_65,65);</v>
      </c>
      <c r="GT78" s="1" t="str">
        <f>"xlswrite('G:\Mi unidad\1. PROYECTOS TELLO 2022\SCM SPILL OVERS\outputs\pobreza\jefe_hogar\1%\simulacion_3\synthetic_control_spillover_outputs.xlsx',synthetic_control_sp_"&amp;$A19&amp;","&amp;$A19&amp;");"</f>
        <v>xlswrite('G:\Mi unidad\1. PROYECTOS TELLO 2022\SCM SPILL OVERS\outputs\pobreza\jefe_hogar\1%\simulacion_3\synthetic_control_spillover_outputs.xlsx',synthetic_control_sp_65,65);</v>
      </c>
      <c r="GZ78" s="1" t="str">
        <f>"xlswrite('G:\Mi unidad\1. PROYECTOS TELLO 2022\SCM SPILL OVERS\outputs\pobreza\mujeres\1%\simulacion_3\synthetic_control_spillover_outputs.xlsx',synthetic_control_sp_"&amp;$A19&amp;","&amp;$A19&amp;");"</f>
        <v>xlswrite('G:\Mi unidad\1. PROYECTOS TELLO 2022\SCM SPILL OVERS\outputs\pobreza\mujeres\1%\simulacion_3\synthetic_control_spillover_outputs.xlsx',synthetic_control_sp_65,65);</v>
      </c>
      <c r="HF78" s="1" t="str">
        <f>"xlswrite('G:\Mi unidad\1. PROYECTOS TELLO 2022\SCM SPILL OVERS\outputs\pobreza\criminalidad\1%\simulacion_3\synthetic_control_spillover_outputs.xlsx',synthetic_control_sp_"&amp;$A19&amp;","&amp;$A19&amp;");"</f>
        <v>xlswrite('G:\Mi unidad\1. PROYECTOS TELLO 2022\SCM SPILL OVERS\outputs\pobreza\criminalidad\1%\simulacion_3\synthetic_control_spillover_outputs.xlsx',synthetic_control_sp_65,65);</v>
      </c>
      <c r="HM78">
        <v>27</v>
      </c>
      <c r="HN78" t="s">
        <v>35</v>
      </c>
      <c r="HT78">
        <v>42</v>
      </c>
      <c r="HU78" t="s">
        <v>37</v>
      </c>
      <c r="IA78">
        <v>55</v>
      </c>
      <c r="IB78" t="str">
        <f>"xlswrite('G:\Mi unidad\1. PROYECTOS TELLO 2022\SCM SPILL OVERS\outputs\pobreza\bajo_niv_educ\1%\simulacion_3\output_tests.xlsx',ub_vec_"&amp;IA78&amp;"','ub_vec_"&amp;IA78&amp;"');"</f>
        <v>xlswrite('G:\Mi unidad\1. PROYECTOS TELLO 2022\SCM SPILL OVERS\outputs\pobreza\bajo_niv_educ\1%\simulacion_3\output_tests.xlsx',ub_vec_55','ub_vec_55');</v>
      </c>
      <c r="IO78">
        <v>55</v>
      </c>
      <c r="IP78" t="str">
        <f>"xlswrite('G:\Mi unidad\1. PROYECTOS TELLO 2022\SCM SPILL OVERS\outputs\pobreza\bajo_ingreso\1%\simulacion_3\output_tests.xlsx',ub_vec_"&amp;IO78&amp;"','ub_vec_"&amp;IO78&amp;"');"</f>
        <v>xlswrite('G:\Mi unidad\1. PROYECTOS TELLO 2022\SCM SPILL OVERS\outputs\pobreza\bajo_ingreso\1%\simulacion_3\output_tests.xlsx',ub_vec_55','ub_vec_55');</v>
      </c>
      <c r="JA78">
        <v>55</v>
      </c>
      <c r="JB78" t="str">
        <f>"xlswrite('G:\Mi unidad\1. PROYECTOS TELLO 2022\SCM SPILL OVERS\outputs\pobreza\densidad\1%\simulacion_3\output_tests.xlsx',ub_vec_"&amp;JA78&amp;"','ub_vec_"&amp;JA78&amp;"');"</f>
        <v>xlswrite('G:\Mi unidad\1. PROYECTOS TELLO 2022\SCM SPILL OVERS\outputs\pobreza\densidad\1%\simulacion_3\output_tests.xlsx',ub_vec_55','ub_vec_55');</v>
      </c>
      <c r="JM78">
        <v>55</v>
      </c>
      <c r="JN78" t="str">
        <f>"xlswrite('G:\Mi unidad\1. PROYECTOS TELLO 2022\SCM SPILL OVERS\outputs\pobreza\densidad_g\1%\simulacion_3\output_tests.xlsx',ub_vec_"&amp;JM78&amp;"','ub_vec_"&amp;JM78&amp;"');"</f>
        <v>xlswrite('G:\Mi unidad\1. PROYECTOS TELLO 2022\SCM SPILL OVERS\outputs\pobreza\densidad_g\1%\simulacion_3\output_tests.xlsx',ub_vec_55','ub_vec_55');</v>
      </c>
      <c r="JY78">
        <v>55</v>
      </c>
      <c r="JZ78" t="str">
        <f>"xlswrite('G:\Mi unidad\1. PROYECTOS TELLO 2022\SCM SPILL OVERS\outputs\pobreza\distancia_centro_salud\1%\simulacion_3\output_tests.xlsx',ub_vec_"&amp;JY78&amp;"','ub_vec_"&amp;JY78&amp;"');"</f>
        <v>xlswrite('G:\Mi unidad\1. PROYECTOS TELLO 2022\SCM SPILL OVERS\outputs\pobreza\distancia_centro_salud\1%\simulacion_3\output_tests.xlsx',ub_vec_55','ub_vec_55');</v>
      </c>
      <c r="KL78">
        <v>55</v>
      </c>
      <c r="KM78" t="str">
        <f>"xlswrite('G:\Mi unidad\1. PROYECTOS TELLO 2022\SCM SPILL OVERS\outputs\pobreza\informalidad\1%\simulacion_3\output_tests.xlsx',ub_vec_"&amp;KL78&amp;"','ub_vec_"&amp;KL78&amp;"');"</f>
        <v>xlswrite('G:\Mi unidad\1. PROYECTOS TELLO 2022\SCM SPILL OVERS\outputs\pobreza\informalidad\1%\simulacion_3\output_tests.xlsx',ub_vec_55','ub_vec_55');</v>
      </c>
      <c r="KY78">
        <v>55</v>
      </c>
      <c r="KZ78" t="str">
        <f>"xlswrite('G:\Mi unidad\1. PROYECTOS TELLO 2022\SCM SPILL OVERS\outputs\pobreza\alimentos\1%\simulacion_3\output_tests.xlsx',ub_vec_"&amp;KY78&amp;"','ub_vec_"&amp;KY78&amp;"');"</f>
        <v>xlswrite('G:\Mi unidad\1. PROYECTOS TELLO 2022\SCM SPILL OVERS\outputs\pobreza\alimentos\1%\simulacion_3\output_tests.xlsx',ub_vec_55','ub_vec_55');</v>
      </c>
      <c r="LF78">
        <v>55</v>
      </c>
      <c r="LG78" t="str">
        <f>"xlswrite('G:\Mi unidad\1. PROYECTOS TELLO 2022\SCM SPILL OVERS\outputs\pobreza\jefe_hogar\1%\simulacion_3\output_tests.xlsx',ub_vec_"&amp;LF78&amp;"','ub_vec_"&amp;LF78&amp;"');"</f>
        <v>xlswrite('G:\Mi unidad\1. PROYECTOS TELLO 2022\SCM SPILL OVERS\outputs\pobreza\jefe_hogar\1%\simulacion_3\output_tests.xlsx',ub_vec_55','ub_vec_55');</v>
      </c>
      <c r="LM78">
        <v>55</v>
      </c>
      <c r="LN78" t="str">
        <f>"xlswrite('G:\Mi unidad\1. PROYECTOS TELLO 2022\SCM SPILL OVERS\outputs\pobreza\mujeres\1%\simulacion_3\output_tests.xlsx',ub_vec_"&amp;LM78&amp;"','ub_vec_"&amp;LM78&amp;"');"</f>
        <v>xlswrite('G:\Mi unidad\1. PROYECTOS TELLO 2022\SCM SPILL OVERS\outputs\pobreza\mujeres\1%\simulacion_3\output_tests.xlsx',ub_vec_55','ub_vec_55');</v>
      </c>
      <c r="LY78">
        <v>55</v>
      </c>
      <c r="LZ78" t="str">
        <f>"xlswrite('G:\Mi unidad\1. PROYECTOS TELLO 2022\SCM SPILL OVERS\outputs\pobreza\criminalidad\1%\simulacion_3\output_tests.xlsx',ub_vec_"&amp;LY78&amp;"','ub_vec_"&amp;LY78&amp;"');"</f>
        <v>xlswrite('G:\Mi unidad\1. PROYECTOS TELLO 2022\SCM SPILL OVERS\outputs\pobreza\criminalidad\1%\simulacion_3\output_tests.xlsx',ub_vec_55','ub_vec_55');</v>
      </c>
    </row>
    <row r="79" spans="64:338" x14ac:dyDescent="0.3">
      <c r="BL79">
        <v>55</v>
      </c>
      <c r="BM79" s="1" t="str">
        <f>"A_"&amp;BL77&amp;"(:,ind_"&amp;BL77&amp;" == 0) = [];"</f>
        <v>A_55(:,ind_55 == 0) = [];</v>
      </c>
      <c r="BR79">
        <v>55</v>
      </c>
      <c r="BS79" s="1" t="str">
        <f>"ind_"&amp;BR77&amp;" = xlsread('spillover_bajo_niv_educ_"&amp;BR77&amp;".xlsx')"</f>
        <v>ind_55 = xlsread('spillover_bajo_niv_educ_55.xlsx')</v>
      </c>
      <c r="BX79">
        <v>55</v>
      </c>
      <c r="BY79" s="1" t="str">
        <f>"ind_"&amp;BX77&amp;" = xlsread('spillover_bajoingreso_"&amp;BX77&amp;".xlsx')"</f>
        <v>ind_55 = xlsread('spillover_bajoingreso_55.xlsx')</v>
      </c>
      <c r="CD79">
        <v>55</v>
      </c>
      <c r="CE79" s="1" t="str">
        <f>"ind_"&amp;CD77&amp;" = xlsread('spillover_densidad_"&amp;CD77&amp;".xlsx')"</f>
        <v>ind_55 = xlsread('spillover_densidad_55.xlsx')</v>
      </c>
      <c r="CJ79">
        <v>55</v>
      </c>
      <c r="CK79" s="1" t="str">
        <f>"ind_"&amp;CJ77&amp;" = xlsread('spillover_tiempo_cs_"&amp;CJ77&amp;".xlsx')"</f>
        <v>ind_55 = xlsread('spillover_tiempo_cs_55.xlsx')</v>
      </c>
      <c r="CQ79">
        <v>55</v>
      </c>
      <c r="CR79" t="s">
        <v>228</v>
      </c>
      <c r="CV79">
        <v>55</v>
      </c>
      <c r="CW79" t="s">
        <v>232</v>
      </c>
      <c r="DA79">
        <v>55</v>
      </c>
      <c r="DB79" t="s">
        <v>233</v>
      </c>
      <c r="DF79">
        <v>55</v>
      </c>
      <c r="DG79" t="s">
        <v>234</v>
      </c>
      <c r="EA79">
        <v>38</v>
      </c>
      <c r="EB79" s="1" t="str">
        <f>"alpha1_hat_vec_"&amp;EA79&amp;"(s) = alpha_hat_"&amp;EA79&amp;"(1);"</f>
        <v>alpha1_hat_vec_38(s) = alpha_hat_38(1);</v>
      </c>
      <c r="EZ79" s="1" t="str">
        <f>"xlswrite('G:\Mi unidad\1. PROYECTOS TELLO 2022\SCM SPILL OVERS\outputs\pobreza\distancia_centro_salud\1%\simulacion_3\synthetic_control_spillover_outputs.xlsx',synthetic_control_sp_"&amp;$A20&amp;","&amp;$A20&amp;")"</f>
        <v>xlswrite('G:\Mi unidad\1. PROYECTOS TELLO 2022\SCM SPILL OVERS\outputs\pobreza\distancia_centro_salud\1%\simulacion_3\synthetic_control_spillover_outputs.xlsx',synthetic_control_sp_66,66)</v>
      </c>
      <c r="FG79" s="1" t="str">
        <f>"xlswrite('G:\Mi unidad\1. PROYECTOS TELLO 2022\SCM SPILL OVERS\outputs\pobreza\informalidad\1%\simulacion_3\synthetic_control_spillover_outputs.xlsx',synthetic_control_sp_"&amp;$A20&amp;","&amp;$A20&amp;")"</f>
        <v>xlswrite('G:\Mi unidad\1. PROYECTOS TELLO 2022\SCM SPILL OVERS\outputs\pobreza\informalidad\1%\simulacion_3\synthetic_control_spillover_outputs.xlsx',synthetic_control_sp_66,66)</v>
      </c>
      <c r="FM79" s="1" t="str">
        <f>"xlswrite('G:\Mi unidad\1. PROYECTOS TELLO 2022\SCM SPILL OVERS\outputs\pobreza\densidad\1%\simulacion_3\synthetic_control_spillover_outputs.xlsx',synthetic_control_sp_"&amp;$A20&amp;","&amp;$A20&amp;")"</f>
        <v>xlswrite('G:\Mi unidad\1. PROYECTOS TELLO 2022\SCM SPILL OVERS\outputs\pobreza\densidad\1%\simulacion_3\synthetic_control_spillover_outputs.xlsx',synthetic_control_sp_66,66)</v>
      </c>
      <c r="FT79" s="1" t="str">
        <f>"xlswrite('G:\Mi unidad\1. PROYECTOS TELLO 2022\SCM SPILL OVERS\outputs\pobreza\bajo_niv_educ\1%\simulacion_3\synthetic_control_spillover_outputs.xlsx',synthetic_control_sp_"&amp;$A20&amp;","&amp;$A20&amp;")"</f>
        <v>xlswrite('G:\Mi unidad\1. PROYECTOS TELLO 2022\SCM SPILL OVERS\outputs\pobreza\bajo_niv_educ\1%\simulacion_3\synthetic_control_spillover_outputs.xlsx',synthetic_control_sp_66,66)</v>
      </c>
      <c r="FZ79" s="1" t="str">
        <f>"xlswrite('G:\Mi unidad\1. PROYECTOS TELLO 2022\SCM SPILL OVERS\outputs\pobreza\bajo_ingreso\1%\simulacion_3\synthetic_control_spillover_outputs.xlsx',synthetic_control_sp_"&amp;$A20&amp;","&amp;$A20&amp;")"</f>
        <v>xlswrite('G:\Mi unidad\1. PROYECTOS TELLO 2022\SCM SPILL OVERS\outputs\pobreza\bajo_ingreso\1%\simulacion_3\synthetic_control_spillover_outputs.xlsx',synthetic_control_sp_66,66)</v>
      </c>
      <c r="GF79" s="1" t="str">
        <f>"xlswrite('G:\Mi unidad\1. PROYECTOS TELLO 2022\SCM SPILL OVERS\outputs\pobreza\densidad_g\1%\simulacion_3\synthetic_control_spillover_outputs.xlsx',synthetic_control_sp_"&amp;$A20&amp;","&amp;$A20&amp;")"</f>
        <v>xlswrite('G:\Mi unidad\1. PROYECTOS TELLO 2022\SCM SPILL OVERS\outputs\pobreza\densidad_g\1%\simulacion_3\synthetic_control_spillover_outputs.xlsx',synthetic_control_sp_66,66)</v>
      </c>
      <c r="GM79" s="1" t="str">
        <f>"xlswrite('G:\Mi unidad\1. PROYECTOS TELLO 2022\SCM SPILL OVERS\outputs\pobreza\alimentos\1%\simulacion_3\synthetic_control_spillover_outputs.xlsx',synthetic_control_sp_"&amp;$A20&amp;","&amp;$A20&amp;");"</f>
        <v>xlswrite('G:\Mi unidad\1. PROYECTOS TELLO 2022\SCM SPILL OVERS\outputs\pobreza\alimentos\1%\simulacion_3\synthetic_control_spillover_outputs.xlsx',synthetic_control_sp_66,66);</v>
      </c>
      <c r="GT79" s="1" t="str">
        <f>"xlswrite('G:\Mi unidad\1. PROYECTOS TELLO 2022\SCM SPILL OVERS\outputs\pobreza\jefe_hogar\1%\simulacion_3\synthetic_control_spillover_outputs.xlsx',synthetic_control_sp_"&amp;$A20&amp;","&amp;$A20&amp;");"</f>
        <v>xlswrite('G:\Mi unidad\1. PROYECTOS TELLO 2022\SCM SPILL OVERS\outputs\pobreza\jefe_hogar\1%\simulacion_3\synthetic_control_spillover_outputs.xlsx',synthetic_control_sp_66,66);</v>
      </c>
      <c r="GZ79" s="1" t="str">
        <f>"xlswrite('G:\Mi unidad\1. PROYECTOS TELLO 2022\SCM SPILL OVERS\outputs\pobreza\mujeres\1%\simulacion_3\synthetic_control_spillover_outputs.xlsx',synthetic_control_sp_"&amp;$A20&amp;","&amp;$A20&amp;");"</f>
        <v>xlswrite('G:\Mi unidad\1. PROYECTOS TELLO 2022\SCM SPILL OVERS\outputs\pobreza\mujeres\1%\simulacion_3\synthetic_control_spillover_outputs.xlsx',synthetic_control_sp_66,66);</v>
      </c>
      <c r="HF79" s="1" t="str">
        <f>"xlswrite('G:\Mi unidad\1. PROYECTOS TELLO 2022\SCM SPILL OVERS\outputs\pobreza\criminalidad\1%\simulacion_3\synthetic_control_spillover_outputs.xlsx',synthetic_control_sp_"&amp;$A20&amp;","&amp;$A20&amp;");"</f>
        <v>xlswrite('G:\Mi unidad\1. PROYECTOS TELLO 2022\SCM SPILL OVERS\outputs\pobreza\criminalidad\1%\simulacion_3\synthetic_control_spillover_outputs.xlsx',synthetic_control_sp_66,66);</v>
      </c>
      <c r="HM79">
        <v>27</v>
      </c>
      <c r="HN79" t="str">
        <f>"    [p_value_"&amp;HM79&amp; ",lb_"&amp;HM79&amp;",ub_"&amp;HM79&amp;"] = sp_andrews_te(Y_pre_"&amp;HM79&amp;",pobreza_"&amp;HM79&amp;"(:,T+s),A_"&amp;HM79&amp;",C,.05);"</f>
        <v xml:space="preserve">    [p_value_27,lb_27,ub_27] = sp_andrews_te(Y_pre_27,pobreza_27(:,T+s),A_27,C,.05);</v>
      </c>
      <c r="HT79">
        <v>42</v>
      </c>
      <c r="HU79" t="str">
        <f>"    spillover_test_"&amp;HT79&amp;"(s) = sp_andrews(Y_pre_"&amp;HT79&amp;",pobreza_"&amp;HT79&amp;"(:,T+s),A_"&amp;HT79&amp;",C,d,alpha_sig);"</f>
        <v xml:space="preserve">    spillover_test_42(s) = sp_andrews(Y_pre_42,pobreza_42(:,T+s),A_42,C,d,alpha_sig);</v>
      </c>
      <c r="IA79">
        <v>55</v>
      </c>
      <c r="IB79" t="str">
        <f>"xlswrite('G:\Mi unidad\1. PROYECTOS TELLO 2022\SCM SPILL OVERS\outputs\pobreza\bajo_niv_educ\1%\simulacion_3\output_tests.xlsx',p_value_vec_"&amp;IA79&amp;"','p_value_vec_"&amp;IA79&amp;"');"</f>
        <v>xlswrite('G:\Mi unidad\1. PROYECTOS TELLO 2022\SCM SPILL OVERS\outputs\pobreza\bajo_niv_educ\1%\simulacion_3\output_tests.xlsx',p_value_vec_55','p_value_vec_55');</v>
      </c>
      <c r="IO79">
        <v>55</v>
      </c>
      <c r="IP79" t="str">
        <f>"xlswrite('G:\Mi unidad\1. PROYECTOS TELLO 2022\SCM SPILL OVERS\outputs\pobreza\bajo_ingreso\1%\simulacion_3\output_tests.xlsx',p_value_vec_"&amp;IO79&amp;"','p_value_vec_"&amp;IO79&amp;"');"</f>
        <v>xlswrite('G:\Mi unidad\1. PROYECTOS TELLO 2022\SCM SPILL OVERS\outputs\pobreza\bajo_ingreso\1%\simulacion_3\output_tests.xlsx',p_value_vec_55','p_value_vec_55');</v>
      </c>
      <c r="JA79">
        <v>55</v>
      </c>
      <c r="JB79" t="str">
        <f>"xlswrite('G:\Mi unidad\1. PROYECTOS TELLO 2022\SCM SPILL OVERS\outputs\pobreza\densidad\1%\simulacion_3\output_tests.xlsx',p_value_vec_"&amp;JA79&amp;"','p_value_vec_"&amp;JA79&amp;"');"</f>
        <v>xlswrite('G:\Mi unidad\1. PROYECTOS TELLO 2022\SCM SPILL OVERS\outputs\pobreza\densidad\1%\simulacion_3\output_tests.xlsx',p_value_vec_55','p_value_vec_55');</v>
      </c>
      <c r="JM79">
        <v>55</v>
      </c>
      <c r="JN79" t="str">
        <f>"xlswrite('G:\Mi unidad\1. PROYECTOS TELLO 2022\SCM SPILL OVERS\outputs\pobreza\densidad_g\1%\simulacion_3\output_tests.xlsx',p_value_vec_"&amp;JM79&amp;"','p_value_vec_"&amp;JM79&amp;"');"</f>
        <v>xlswrite('G:\Mi unidad\1. PROYECTOS TELLO 2022\SCM SPILL OVERS\outputs\pobreza\densidad_g\1%\simulacion_3\output_tests.xlsx',p_value_vec_55','p_value_vec_55');</v>
      </c>
      <c r="JY79">
        <v>55</v>
      </c>
      <c r="JZ79" t="str">
        <f>"xlswrite('G:\Mi unidad\1. PROYECTOS TELLO 2022\SCM SPILL OVERS\outputs\pobreza\distancia_centro_salud\1%\simulacion_3\output_tests.xlsx',p_value_vec_"&amp;JY79&amp;"','p_value_vec_"&amp;JY79&amp;"');"</f>
        <v>xlswrite('G:\Mi unidad\1. PROYECTOS TELLO 2022\SCM SPILL OVERS\outputs\pobreza\distancia_centro_salud\1%\simulacion_3\output_tests.xlsx',p_value_vec_55','p_value_vec_55');</v>
      </c>
      <c r="KL79">
        <v>55</v>
      </c>
      <c r="KM79" t="str">
        <f>"xlswrite('G:\Mi unidad\1. PROYECTOS TELLO 2022\SCM SPILL OVERS\outputs\pobreza\informalidad\1%\simulacion_3\output_tests.xlsx',p_value_vec_"&amp;KL79&amp;"','p_value_vec_"&amp;KL79&amp;"');"</f>
        <v>xlswrite('G:\Mi unidad\1. PROYECTOS TELLO 2022\SCM SPILL OVERS\outputs\pobreza\informalidad\1%\simulacion_3\output_tests.xlsx',p_value_vec_55','p_value_vec_55');</v>
      </c>
      <c r="KY79">
        <v>55</v>
      </c>
      <c r="KZ79" t="str">
        <f>"xlswrite('G:\Mi unidad\1. PROYECTOS TELLO 2022\SCM SPILL OVERS\outputs\pobreza\alimentos\1%\simulacion_3\output_tests.xlsx',p_value_vec_"&amp;KY79&amp;"','p_value_vec_"&amp;KY79&amp;"');"</f>
        <v>xlswrite('G:\Mi unidad\1. PROYECTOS TELLO 2022\SCM SPILL OVERS\outputs\pobreza\alimentos\1%\simulacion_3\output_tests.xlsx',p_value_vec_55','p_value_vec_55');</v>
      </c>
      <c r="LF79">
        <v>55</v>
      </c>
      <c r="LG79" t="str">
        <f>"xlswrite('G:\Mi unidad\1. PROYECTOS TELLO 2022\SCM SPILL OVERS\outputs\pobreza\jefe_hogar\1%\simulacion_3\output_tests.xlsx',p_value_vec_"&amp;LF79&amp;"','p_value_vec_"&amp;LF79&amp;"');"</f>
        <v>xlswrite('G:\Mi unidad\1. PROYECTOS TELLO 2022\SCM SPILL OVERS\outputs\pobreza\jefe_hogar\1%\simulacion_3\output_tests.xlsx',p_value_vec_55','p_value_vec_55');</v>
      </c>
      <c r="LM79">
        <v>55</v>
      </c>
      <c r="LN79" t="str">
        <f>"xlswrite('G:\Mi unidad\1. PROYECTOS TELLO 2022\SCM SPILL OVERS\outputs\pobreza\mujeres\1%\simulacion_3\output_tests.xlsx',p_value_vec_"&amp;LM79&amp;"','p_value_vec_"&amp;LM79&amp;"');"</f>
        <v>xlswrite('G:\Mi unidad\1. PROYECTOS TELLO 2022\SCM SPILL OVERS\outputs\pobreza\mujeres\1%\simulacion_3\output_tests.xlsx',p_value_vec_55','p_value_vec_55');</v>
      </c>
      <c r="LY79">
        <v>55</v>
      </c>
      <c r="LZ79" t="str">
        <f>"xlswrite('G:\Mi unidad\1. PROYECTOS TELLO 2022\SCM SPILL OVERS\outputs\pobreza\criminalidad\1%\simulacion_3\output_tests.xlsx',p_value_vec_"&amp;LY79&amp;"','p_value_vec_"&amp;LY79&amp;"');"</f>
        <v>xlswrite('G:\Mi unidad\1. PROYECTOS TELLO 2022\SCM SPILL OVERS\outputs\pobreza\criminalidad\1%\simulacion_3\output_tests.xlsx',p_value_vec_55','p_value_vec_55');</v>
      </c>
    </row>
    <row r="80" spans="64:338" x14ac:dyDescent="0.3">
      <c r="BL80">
        <v>55</v>
      </c>
      <c r="BR80">
        <v>55</v>
      </c>
      <c r="BS80" s="1" t="str">
        <f>"A_"&amp;BR77&amp;" = eye(N);"</f>
        <v>A_55 = eye(N);</v>
      </c>
      <c r="BX80">
        <v>55</v>
      </c>
      <c r="BY80" s="1" t="str">
        <f>"A_"&amp;BX77&amp;" = eye(N);"</f>
        <v>A_55 = eye(N);</v>
      </c>
      <c r="CD80">
        <v>55</v>
      </c>
      <c r="CE80" s="1" t="str">
        <f>"A_"&amp;CD77&amp;" = eye(N);"</f>
        <v>A_55 = eye(N);</v>
      </c>
      <c r="CJ80">
        <v>55</v>
      </c>
      <c r="CK80" s="1" t="str">
        <f>"A_"&amp;CJ77&amp;" = eye(N);"</f>
        <v>A_55 = eye(N);</v>
      </c>
      <c r="CQ80">
        <v>55</v>
      </c>
      <c r="CR80" t="s">
        <v>230</v>
      </c>
      <c r="CV80">
        <v>55</v>
      </c>
      <c r="CW80" t="s">
        <v>235</v>
      </c>
      <c r="DA80">
        <v>55</v>
      </c>
      <c r="DB80" t="s">
        <v>235</v>
      </c>
      <c r="DF80">
        <v>55</v>
      </c>
      <c r="DG80" t="s">
        <v>235</v>
      </c>
      <c r="EA80">
        <v>38</v>
      </c>
      <c r="EB80" s="1" t="str">
        <f>"synthetic_control_sp_"&amp;EA80&amp;"(T+s) = Y_"&amp;EA80&amp;"(1,T+s)-alpha1_hat_vec_"&amp;EA80&amp;"(s);"</f>
        <v>synthetic_control_sp_38(T+s) = Y_38(1,T+s)-alpha1_hat_vec_38(s);</v>
      </c>
      <c r="EZ80" s="1" t="str">
        <f>"xlswrite('G:\Mi unidad\1. PROYECTOS TELLO 2022\SCM SPILL OVERS\outputs\pobreza\distancia_centro_salud\1%\simulacion_3\synthetic_control_spillover_outputs.xlsx',synthetic_control_sp_"&amp;$A21&amp;","&amp;$A21&amp;")"</f>
        <v>xlswrite('G:\Mi unidad\1. PROYECTOS TELLO 2022\SCM SPILL OVERS\outputs\pobreza\distancia_centro_salud\1%\simulacion_3\synthetic_control_spillover_outputs.xlsx',synthetic_control_sp_71,71)</v>
      </c>
      <c r="FG80" s="1" t="str">
        <f>"xlswrite('G:\Mi unidad\1. PROYECTOS TELLO 2022\SCM SPILL OVERS\outputs\pobreza\informalidad\1%\simulacion_3\synthetic_control_spillover_outputs.xlsx',synthetic_control_sp_"&amp;$A21&amp;","&amp;$A21&amp;")"</f>
        <v>xlswrite('G:\Mi unidad\1. PROYECTOS TELLO 2022\SCM SPILL OVERS\outputs\pobreza\informalidad\1%\simulacion_3\synthetic_control_spillover_outputs.xlsx',synthetic_control_sp_71,71)</v>
      </c>
      <c r="FM80" s="1" t="str">
        <f>"xlswrite('G:\Mi unidad\1. PROYECTOS TELLO 2022\SCM SPILL OVERS\outputs\pobreza\densidad\1%\simulacion_3\synthetic_control_spillover_outputs.xlsx',synthetic_control_sp_"&amp;$A21&amp;","&amp;$A21&amp;")"</f>
        <v>xlswrite('G:\Mi unidad\1. PROYECTOS TELLO 2022\SCM SPILL OVERS\outputs\pobreza\densidad\1%\simulacion_3\synthetic_control_spillover_outputs.xlsx',synthetic_control_sp_71,71)</v>
      </c>
      <c r="FT80" s="1" t="str">
        <f>"xlswrite('G:\Mi unidad\1. PROYECTOS TELLO 2022\SCM SPILL OVERS\outputs\pobreza\bajo_niv_educ\1%\simulacion_3\synthetic_control_spillover_outputs.xlsx',synthetic_control_sp_"&amp;$A21&amp;","&amp;$A21&amp;")"</f>
        <v>xlswrite('G:\Mi unidad\1. PROYECTOS TELLO 2022\SCM SPILL OVERS\outputs\pobreza\bajo_niv_educ\1%\simulacion_3\synthetic_control_spillover_outputs.xlsx',synthetic_control_sp_71,71)</v>
      </c>
      <c r="FZ80" s="1" t="str">
        <f>"xlswrite('G:\Mi unidad\1. PROYECTOS TELLO 2022\SCM SPILL OVERS\outputs\pobreza\bajo_ingreso\1%\simulacion_3\synthetic_control_spillover_outputs.xlsx',synthetic_control_sp_"&amp;$A21&amp;","&amp;$A21&amp;")"</f>
        <v>xlswrite('G:\Mi unidad\1. PROYECTOS TELLO 2022\SCM SPILL OVERS\outputs\pobreza\bajo_ingreso\1%\simulacion_3\synthetic_control_spillover_outputs.xlsx',synthetic_control_sp_71,71)</v>
      </c>
      <c r="GF80" s="1" t="str">
        <f>"xlswrite('G:\Mi unidad\1. PROYECTOS TELLO 2022\SCM SPILL OVERS\outputs\pobreza\densidad_g\1%\simulacion_3\synthetic_control_spillover_outputs.xlsx',synthetic_control_sp_"&amp;$A21&amp;","&amp;$A21&amp;")"</f>
        <v>xlswrite('G:\Mi unidad\1. PROYECTOS TELLO 2022\SCM SPILL OVERS\outputs\pobreza\densidad_g\1%\simulacion_3\synthetic_control_spillover_outputs.xlsx',synthetic_control_sp_71,71)</v>
      </c>
      <c r="GM80" s="1" t="str">
        <f>"xlswrite('G:\Mi unidad\1. PROYECTOS TELLO 2022\SCM SPILL OVERS\outputs\pobreza\alimentos\1%\simulacion_3\synthetic_control_spillover_outputs.xlsx',synthetic_control_sp_"&amp;$A21&amp;","&amp;$A21&amp;");"</f>
        <v>xlswrite('G:\Mi unidad\1. PROYECTOS TELLO 2022\SCM SPILL OVERS\outputs\pobreza\alimentos\1%\simulacion_3\synthetic_control_spillover_outputs.xlsx',synthetic_control_sp_71,71);</v>
      </c>
      <c r="GT80" s="1" t="str">
        <f>"xlswrite('G:\Mi unidad\1. PROYECTOS TELLO 2022\SCM SPILL OVERS\outputs\pobreza\jefe_hogar\1%\simulacion_3\synthetic_control_spillover_outputs.xlsx',synthetic_control_sp_"&amp;$A21&amp;","&amp;$A21&amp;");"</f>
        <v>xlswrite('G:\Mi unidad\1. PROYECTOS TELLO 2022\SCM SPILL OVERS\outputs\pobreza\jefe_hogar\1%\simulacion_3\synthetic_control_spillover_outputs.xlsx',synthetic_control_sp_71,71);</v>
      </c>
      <c r="GZ80" s="1" t="str">
        <f>"xlswrite('G:\Mi unidad\1. PROYECTOS TELLO 2022\SCM SPILL OVERS\outputs\pobreza\mujeres\1%\simulacion_3\synthetic_control_spillover_outputs.xlsx',synthetic_control_sp_"&amp;$A21&amp;","&amp;$A21&amp;");"</f>
        <v>xlswrite('G:\Mi unidad\1. PROYECTOS TELLO 2022\SCM SPILL OVERS\outputs\pobreza\mujeres\1%\simulacion_3\synthetic_control_spillover_outputs.xlsx',synthetic_control_sp_71,71);</v>
      </c>
      <c r="HF80" s="1" t="str">
        <f>"xlswrite('G:\Mi unidad\1. PROYECTOS TELLO 2022\SCM SPILL OVERS\outputs\pobreza\criminalidad\1%\simulacion_3\synthetic_control_spillover_outputs.xlsx',synthetic_control_sp_"&amp;$A21&amp;","&amp;$A21&amp;");"</f>
        <v>xlswrite('G:\Mi unidad\1. PROYECTOS TELLO 2022\SCM SPILL OVERS\outputs\pobreza\criminalidad\1%\simulacion_3\synthetic_control_spillover_outputs.xlsx',synthetic_control_sp_71,71);</v>
      </c>
      <c r="HM80">
        <v>27</v>
      </c>
      <c r="HN80" t="str">
        <f>"    p_value_vec_"&amp;HM80&amp;"(s) = p_value_"&amp;HM80&amp;";"</f>
        <v xml:space="preserve">    p_value_vec_27(s) = p_value_27;</v>
      </c>
      <c r="HT80">
        <v>42</v>
      </c>
      <c r="HU80" t="s">
        <v>18</v>
      </c>
      <c r="IA80">
        <v>55</v>
      </c>
      <c r="IB80" t="str">
        <f>"xlswrite('G:\Mi unidad\1. PROYECTOS TELLO 2022\SCM SPILL OVERS\outputs\pobreza\bajo_niv_educ\1%\simulacion_3\output_tests.xlsx',alpha1_hat_vec_"&amp;IA80&amp;"','alpha1_hat_vec_"&amp;IA80&amp;"');"</f>
        <v>xlswrite('G:\Mi unidad\1. PROYECTOS TELLO 2022\SCM SPILL OVERS\outputs\pobreza\bajo_niv_educ\1%\simulacion_3\output_tests.xlsx',alpha1_hat_vec_55','alpha1_hat_vec_55');</v>
      </c>
      <c r="IO80">
        <v>55</v>
      </c>
      <c r="IP80" t="str">
        <f>"xlswrite('G:\Mi unidad\1. PROYECTOS TELLO 2022\SCM SPILL OVERS\outputs\pobreza\bajo_ingreso\1%\simulacion_3\output_tests.xlsx',alpha1_hat_vec_"&amp;IO80&amp;"','alpha1_hat_vec_"&amp;IO80&amp;"');"</f>
        <v>xlswrite('G:\Mi unidad\1. PROYECTOS TELLO 2022\SCM SPILL OVERS\outputs\pobreza\bajo_ingreso\1%\simulacion_3\output_tests.xlsx',alpha1_hat_vec_55','alpha1_hat_vec_55');</v>
      </c>
      <c r="JA80">
        <v>55</v>
      </c>
      <c r="JB80" t="str">
        <f>"xlswrite('G:\Mi unidad\1. PROYECTOS TELLO 2022\SCM SPILL OVERS\outputs\pobreza\densidad\1%\simulacion_3\output_tests.xlsx',alpha1_hat_vec_"&amp;JA80&amp;"','alpha1_hat_vec_"&amp;JA80&amp;"');"</f>
        <v>xlswrite('G:\Mi unidad\1. PROYECTOS TELLO 2022\SCM SPILL OVERS\outputs\pobreza\densidad\1%\simulacion_3\output_tests.xlsx',alpha1_hat_vec_55','alpha1_hat_vec_55');</v>
      </c>
      <c r="JM80">
        <v>55</v>
      </c>
      <c r="JN80" t="str">
        <f>"xlswrite('G:\Mi unidad\1. PROYECTOS TELLO 2022\SCM SPILL OVERS\outputs\pobreza\densidad_g\1%\simulacion_3\output_tests.xlsx',alpha1_hat_vec_"&amp;JM80&amp;"','alpha1_hat_vec_"&amp;JM80&amp;"');"</f>
        <v>xlswrite('G:\Mi unidad\1. PROYECTOS TELLO 2022\SCM SPILL OVERS\outputs\pobreza\densidad_g\1%\simulacion_3\output_tests.xlsx',alpha1_hat_vec_55','alpha1_hat_vec_55');</v>
      </c>
      <c r="JY80">
        <v>55</v>
      </c>
      <c r="JZ80" t="str">
        <f>"xlswrite('G:\Mi unidad\1. PROYECTOS TELLO 2022\SCM SPILL OVERS\outputs\pobreza\distancia_centro_salud\1%\simulacion_3\output_tests.xlsx',alpha1_hat_vec_"&amp;JY80&amp;"','alpha1_hat_vec_"&amp;JY80&amp;"');"</f>
        <v>xlswrite('G:\Mi unidad\1. PROYECTOS TELLO 2022\SCM SPILL OVERS\outputs\pobreza\distancia_centro_salud\1%\simulacion_3\output_tests.xlsx',alpha1_hat_vec_55','alpha1_hat_vec_55');</v>
      </c>
      <c r="KL80">
        <v>55</v>
      </c>
      <c r="KM80" t="str">
        <f>"xlswrite('G:\Mi unidad\1. PROYECTOS TELLO 2022\SCM SPILL OVERS\outputs\pobreza\informalidad\1%\simulacion_3\output_tests.xlsx',alpha1_hat_vec_"&amp;KL80&amp;"','alpha1_hat_vec_"&amp;KL80&amp;"');"</f>
        <v>xlswrite('G:\Mi unidad\1. PROYECTOS TELLO 2022\SCM SPILL OVERS\outputs\pobreza\informalidad\1%\simulacion_3\output_tests.xlsx',alpha1_hat_vec_55','alpha1_hat_vec_55');</v>
      </c>
      <c r="KY80">
        <v>55</v>
      </c>
      <c r="KZ80" t="str">
        <f>"xlswrite('G:\Mi unidad\1. PROYECTOS TELLO 2022\SCM SPILL OVERS\outputs\pobreza\alimentos\1%\simulacion_3\output_tests.xlsx',alpha1_hat_vec_"&amp;KY80&amp;"','alpha1_hat_vec_"&amp;KY80&amp;"');"</f>
        <v>xlswrite('G:\Mi unidad\1. PROYECTOS TELLO 2022\SCM SPILL OVERS\outputs\pobreza\alimentos\1%\simulacion_3\output_tests.xlsx',alpha1_hat_vec_55','alpha1_hat_vec_55');</v>
      </c>
      <c r="LF80">
        <v>55</v>
      </c>
      <c r="LG80" t="str">
        <f>"xlswrite('G:\Mi unidad\1. PROYECTOS TELLO 2022\SCM SPILL OVERS\outputs\pobreza\jefe_hogar\1%\simulacion_3\output_tests.xlsx',alpha1_hat_vec_"&amp;LF80&amp;"','alpha1_hat_vec_"&amp;LF80&amp;"');"</f>
        <v>xlswrite('G:\Mi unidad\1. PROYECTOS TELLO 2022\SCM SPILL OVERS\outputs\pobreza\jefe_hogar\1%\simulacion_3\output_tests.xlsx',alpha1_hat_vec_55','alpha1_hat_vec_55');</v>
      </c>
      <c r="LM80">
        <v>55</v>
      </c>
      <c r="LN80" t="str">
        <f>"xlswrite('G:\Mi unidad\1. PROYECTOS TELLO 2022\SCM SPILL OVERS\outputs\pobreza\mujeres\1%\simulacion_3\output_tests.xlsx',alpha1_hat_vec_"&amp;LM80&amp;"','alpha1_hat_vec_"&amp;LM80&amp;"');"</f>
        <v>xlswrite('G:\Mi unidad\1. PROYECTOS TELLO 2022\SCM SPILL OVERS\outputs\pobreza\mujeres\1%\simulacion_3\output_tests.xlsx',alpha1_hat_vec_55','alpha1_hat_vec_55');</v>
      </c>
      <c r="LY80">
        <v>55</v>
      </c>
      <c r="LZ80" t="str">
        <f>"xlswrite('G:\Mi unidad\1. PROYECTOS TELLO 2022\SCM SPILL OVERS\outputs\pobreza\criminalidad\1%\simulacion_3\output_tests.xlsx',alpha1_hat_vec_"&amp;LY80&amp;"','alpha1_hat_vec_"&amp;LY80&amp;"');"</f>
        <v>xlswrite('G:\Mi unidad\1. PROYECTOS TELLO 2022\SCM SPILL OVERS\outputs\pobreza\criminalidad\1%\simulacion_3\output_tests.xlsx',alpha1_hat_vec_55','alpha1_hat_vec_55');</v>
      </c>
    </row>
    <row r="81" spans="64:338" x14ac:dyDescent="0.3">
      <c r="BL81">
        <v>55</v>
      </c>
      <c r="BR81">
        <v>55</v>
      </c>
      <c r="BS81" s="1" t="str">
        <f>"A_"&amp;BR77&amp;"(:,ind_"&amp;BR77&amp;" == 0) = [];"</f>
        <v>A_55(:,ind_55 == 0) = [];</v>
      </c>
      <c r="BX81">
        <v>55</v>
      </c>
      <c r="BY81" s="1" t="str">
        <f>"A_"&amp;BX77&amp;"(:,ind_"&amp;BX77&amp;" == 0) = [];"</f>
        <v>A_55(:,ind_55 == 0) = [];</v>
      </c>
      <c r="CD81">
        <v>55</v>
      </c>
      <c r="CE81" s="1" t="str">
        <f>"A_"&amp;CD77&amp;"(:,ind_"&amp;CD77&amp;" == 0) = [];"</f>
        <v>A_55(:,ind_55 == 0) = [];</v>
      </c>
      <c r="CJ81">
        <v>55</v>
      </c>
      <c r="CK81" s="1" t="str">
        <f>"A_"&amp;CJ77&amp;"(:,ind_"&amp;CJ77&amp;" == 0) = [];"</f>
        <v>A_55(:,ind_55 == 0) = [];</v>
      </c>
      <c r="CQ81">
        <v>55</v>
      </c>
      <c r="CR81" t="s">
        <v>231</v>
      </c>
      <c r="CV81">
        <v>55</v>
      </c>
      <c r="CW81" t="s">
        <v>236</v>
      </c>
      <c r="DA81">
        <v>55</v>
      </c>
      <c r="DB81" t="s">
        <v>236</v>
      </c>
      <c r="DF81">
        <v>55</v>
      </c>
      <c r="DG81" t="s">
        <v>236</v>
      </c>
      <c r="EA81">
        <v>38</v>
      </c>
      <c r="EB81" s="3" t="s">
        <v>18</v>
      </c>
      <c r="EZ81" s="1" t="str">
        <f>"xlswrite('G:\Mi unidad\1. PROYECTOS TELLO 2022\SCM SPILL OVERS\outputs\pobreza\distancia_centro_salud\1%\simulacion_3\synthetic_control_spillover_outputs.xlsx',synthetic_control_sp_"&amp;$A22&amp;","&amp;$A22&amp;")"</f>
        <v>xlswrite('G:\Mi unidad\1. PROYECTOS TELLO 2022\SCM SPILL OVERS\outputs\pobreza\distancia_centro_salud\1%\simulacion_3\synthetic_control_spillover_outputs.xlsx',synthetic_control_sp_75,75)</v>
      </c>
      <c r="FG81" s="1" t="str">
        <f>"xlswrite('G:\Mi unidad\1. PROYECTOS TELLO 2022\SCM SPILL OVERS\outputs\pobreza\informalidad\1%\simulacion_3\synthetic_control_spillover_outputs.xlsx',synthetic_control_sp_"&amp;$A22&amp;","&amp;$A22&amp;")"</f>
        <v>xlswrite('G:\Mi unidad\1. PROYECTOS TELLO 2022\SCM SPILL OVERS\outputs\pobreza\informalidad\1%\simulacion_3\synthetic_control_spillover_outputs.xlsx',synthetic_control_sp_75,75)</v>
      </c>
      <c r="FM81" s="1" t="str">
        <f>"xlswrite('G:\Mi unidad\1. PROYECTOS TELLO 2022\SCM SPILL OVERS\outputs\pobreza\densidad\1%\simulacion_3\synthetic_control_spillover_outputs.xlsx',synthetic_control_sp_"&amp;$A22&amp;","&amp;$A22&amp;")"</f>
        <v>xlswrite('G:\Mi unidad\1. PROYECTOS TELLO 2022\SCM SPILL OVERS\outputs\pobreza\densidad\1%\simulacion_3\synthetic_control_spillover_outputs.xlsx',synthetic_control_sp_75,75)</v>
      </c>
      <c r="FT81" s="1" t="str">
        <f>"xlswrite('G:\Mi unidad\1. PROYECTOS TELLO 2022\SCM SPILL OVERS\outputs\pobreza\bajo_niv_educ\1%\simulacion_3\synthetic_control_spillover_outputs.xlsx',synthetic_control_sp_"&amp;$A22&amp;","&amp;$A22&amp;")"</f>
        <v>xlswrite('G:\Mi unidad\1. PROYECTOS TELLO 2022\SCM SPILL OVERS\outputs\pobreza\bajo_niv_educ\1%\simulacion_3\synthetic_control_spillover_outputs.xlsx',synthetic_control_sp_75,75)</v>
      </c>
      <c r="FZ81" s="1" t="str">
        <f>"xlswrite('G:\Mi unidad\1. PROYECTOS TELLO 2022\SCM SPILL OVERS\outputs\pobreza\bajo_ingreso\1%\simulacion_3\synthetic_control_spillover_outputs.xlsx',synthetic_control_sp_"&amp;$A22&amp;","&amp;$A22&amp;")"</f>
        <v>xlswrite('G:\Mi unidad\1. PROYECTOS TELLO 2022\SCM SPILL OVERS\outputs\pobreza\bajo_ingreso\1%\simulacion_3\synthetic_control_spillover_outputs.xlsx',synthetic_control_sp_75,75)</v>
      </c>
      <c r="GF81" s="1" t="str">
        <f>"xlswrite('G:\Mi unidad\1. PROYECTOS TELLO 2022\SCM SPILL OVERS\outputs\pobreza\densidad_g\1%\simulacion_3\synthetic_control_spillover_outputs.xlsx',synthetic_control_sp_"&amp;$A22&amp;","&amp;$A22&amp;")"</f>
        <v>xlswrite('G:\Mi unidad\1. PROYECTOS TELLO 2022\SCM SPILL OVERS\outputs\pobreza\densidad_g\1%\simulacion_3\synthetic_control_spillover_outputs.xlsx',synthetic_control_sp_75,75)</v>
      </c>
      <c r="GM81" s="1" t="str">
        <f>"xlswrite('G:\Mi unidad\1. PROYECTOS TELLO 2022\SCM SPILL OVERS\outputs\pobreza\alimentos\1%\simulacion_3\synthetic_control_spillover_outputs.xlsx',synthetic_control_sp_"&amp;$A22&amp;","&amp;$A22&amp;");"</f>
        <v>xlswrite('G:\Mi unidad\1. PROYECTOS TELLO 2022\SCM SPILL OVERS\outputs\pobreza\alimentos\1%\simulacion_3\synthetic_control_spillover_outputs.xlsx',synthetic_control_sp_75,75);</v>
      </c>
      <c r="GT81" s="1" t="str">
        <f>"xlswrite('G:\Mi unidad\1. PROYECTOS TELLO 2022\SCM SPILL OVERS\outputs\pobreza\jefe_hogar\1%\simulacion_3\synthetic_control_spillover_outputs.xlsx',synthetic_control_sp_"&amp;$A22&amp;","&amp;$A22&amp;");"</f>
        <v>xlswrite('G:\Mi unidad\1. PROYECTOS TELLO 2022\SCM SPILL OVERS\outputs\pobreza\jefe_hogar\1%\simulacion_3\synthetic_control_spillover_outputs.xlsx',synthetic_control_sp_75,75);</v>
      </c>
      <c r="GZ81" s="1" t="str">
        <f>"xlswrite('G:\Mi unidad\1. PROYECTOS TELLO 2022\SCM SPILL OVERS\outputs\pobreza\mujeres\1%\simulacion_3\synthetic_control_spillover_outputs.xlsx',synthetic_control_sp_"&amp;$A22&amp;","&amp;$A22&amp;");"</f>
        <v>xlswrite('G:\Mi unidad\1. PROYECTOS TELLO 2022\SCM SPILL OVERS\outputs\pobreza\mujeres\1%\simulacion_3\synthetic_control_spillover_outputs.xlsx',synthetic_control_sp_75,75);</v>
      </c>
      <c r="HF81" s="1" t="str">
        <f>"xlswrite('G:\Mi unidad\1. PROYECTOS TELLO 2022\SCM SPILL OVERS\outputs\pobreza\criminalidad\1%\simulacion_3\synthetic_control_spillover_outputs.xlsx',synthetic_control_sp_"&amp;$A22&amp;","&amp;$A22&amp;");"</f>
        <v>xlswrite('G:\Mi unidad\1. PROYECTOS TELLO 2022\SCM SPILL OVERS\outputs\pobreza\criminalidad\1%\simulacion_3\synthetic_control_spillover_outputs.xlsx',synthetic_control_sp_75,75);</v>
      </c>
      <c r="HM81">
        <v>27</v>
      </c>
      <c r="HN81" t="str">
        <f>"    lb_vec_"&amp;HM81&amp;"(s) = lb_"&amp;HM81&amp;";"</f>
        <v xml:space="preserve">    lb_vec_27(s) = lb_27;</v>
      </c>
      <c r="HT81">
        <v>44</v>
      </c>
      <c r="HU81" t="str">
        <f>"spillover_test_"&amp;HT81&amp;" = zeros(1,S);"</f>
        <v>spillover_test_44 = zeros(1,S);</v>
      </c>
      <c r="IA81">
        <v>55</v>
      </c>
      <c r="IB81" t="str">
        <f>"xlswrite('G:\Mi unidad\1. PROYECTOS TELLO 2022\SCM SPILL OVERS\outputs\pobreza\bajo_niv_educ\1%\simulacion_3\output_tests.xlsx',spillover_test_"&amp;IA81&amp;"','sp_test_"&amp;IA81&amp;"');"</f>
        <v>xlswrite('G:\Mi unidad\1. PROYECTOS TELLO 2022\SCM SPILL OVERS\outputs\pobreza\bajo_niv_educ\1%\simulacion_3\output_tests.xlsx',spillover_test_55','sp_test_55');</v>
      </c>
      <c r="IO81">
        <v>55</v>
      </c>
      <c r="IP81" t="str">
        <f>"xlswrite('G:\Mi unidad\1. PROYECTOS TELLO 2022\SCM SPILL OVERS\outputs\pobreza\bajo_ingreso\1%\simulacion_3\output_tests.xlsx',spillover_test_"&amp;IO81&amp;"','sp_test_"&amp;IO81&amp;"');"</f>
        <v>xlswrite('G:\Mi unidad\1. PROYECTOS TELLO 2022\SCM SPILL OVERS\outputs\pobreza\bajo_ingreso\1%\simulacion_3\output_tests.xlsx',spillover_test_55','sp_test_55');</v>
      </c>
      <c r="JA81">
        <v>55</v>
      </c>
      <c r="JB81" t="str">
        <f>"xlswrite('G:\Mi unidad\1. PROYECTOS TELLO 2022\SCM SPILL OVERS\outputs\pobreza\densidad\1%\simulacion_3\output_tests.xlsx',spillover_test_"&amp;JA81&amp;"','sp_test_"&amp;JA81&amp;"');"</f>
        <v>xlswrite('G:\Mi unidad\1. PROYECTOS TELLO 2022\SCM SPILL OVERS\outputs\pobreza\densidad\1%\simulacion_3\output_tests.xlsx',spillover_test_55','sp_test_55');</v>
      </c>
      <c r="JM81">
        <v>55</v>
      </c>
      <c r="JN81" t="str">
        <f>"xlswrite('G:\Mi unidad\1. PROYECTOS TELLO 2022\SCM SPILL OVERS\outputs\pobreza\densidad_g\1%\simulacion_3\output_tests.xlsx',spillover_test_"&amp;JM81&amp;"','sp_test_"&amp;JM81&amp;"');"</f>
        <v>xlswrite('G:\Mi unidad\1. PROYECTOS TELLO 2022\SCM SPILL OVERS\outputs\pobreza\densidad_g\1%\simulacion_3\output_tests.xlsx',spillover_test_55','sp_test_55');</v>
      </c>
      <c r="JY81">
        <v>55</v>
      </c>
      <c r="JZ81" t="str">
        <f>"xlswrite('G:\Mi unidad\1. PROYECTOS TELLO 2022\SCM SPILL OVERS\outputs\pobreza\distancia_centro_salud\1%\simulacion_3\output_tests.xlsx',spillover_test_"&amp;JY81&amp;"','sp_test_"&amp;JY81&amp;"');"</f>
        <v>xlswrite('G:\Mi unidad\1. PROYECTOS TELLO 2022\SCM SPILL OVERS\outputs\pobreza\distancia_centro_salud\1%\simulacion_3\output_tests.xlsx',spillover_test_55','sp_test_55');</v>
      </c>
      <c r="KL81">
        <v>55</v>
      </c>
      <c r="KM81" t="str">
        <f>"xlswrite('G:\Mi unidad\1. PROYECTOS TELLO 2022\SCM SPILL OVERS\outputs\pobreza\informalidad\1%\simulacion_3\output_tests.xlsx',spillover_test_"&amp;KL81&amp;"','sp_test_"&amp;KL81&amp;"');"</f>
        <v>xlswrite('G:\Mi unidad\1. PROYECTOS TELLO 2022\SCM SPILL OVERS\outputs\pobreza\informalidad\1%\simulacion_3\output_tests.xlsx',spillover_test_55','sp_test_55');</v>
      </c>
      <c r="KY81">
        <v>55</v>
      </c>
      <c r="KZ81" t="str">
        <f>"xlswrite('G:\Mi unidad\1. PROYECTOS TELLO 2022\SCM SPILL OVERS\outputs\pobreza\alimentos\1%\simulacion_3\output_tests.xlsx',spillover_test_"&amp;KY81&amp;"','sp_test_"&amp;KY81&amp;"');"</f>
        <v>xlswrite('G:\Mi unidad\1. PROYECTOS TELLO 2022\SCM SPILL OVERS\outputs\pobreza\alimentos\1%\simulacion_3\output_tests.xlsx',spillover_test_55','sp_test_55');</v>
      </c>
      <c r="LF81">
        <v>55</v>
      </c>
      <c r="LG81" t="str">
        <f>"xlswrite('G:\Mi unidad\1. PROYECTOS TELLO 2022\SCM SPILL OVERS\outputs\pobreza\jefe_hogar\1%\simulacion_3\output_tests.xlsx',spillover_test_"&amp;LF81&amp;"','sp_test_"&amp;LF81&amp;"');"</f>
        <v>xlswrite('G:\Mi unidad\1. PROYECTOS TELLO 2022\SCM SPILL OVERS\outputs\pobreza\jefe_hogar\1%\simulacion_3\output_tests.xlsx',spillover_test_55','sp_test_55');</v>
      </c>
      <c r="LM81">
        <v>55</v>
      </c>
      <c r="LN81" t="str">
        <f>"xlswrite('G:\Mi unidad\1. PROYECTOS TELLO 2022\SCM SPILL OVERS\outputs\pobreza\mujeres\1%\simulacion_3\output_tests.xlsx',spillover_test_"&amp;LM81&amp;"','sp_test_"&amp;LM81&amp;"');"</f>
        <v>xlswrite('G:\Mi unidad\1. PROYECTOS TELLO 2022\SCM SPILL OVERS\outputs\pobreza\mujeres\1%\simulacion_3\output_tests.xlsx',spillover_test_55','sp_test_55');</v>
      </c>
      <c r="LY81">
        <v>55</v>
      </c>
      <c r="LZ81" t="str">
        <f>"xlswrite('G:\Mi unidad\1. PROYECTOS TELLO 2022\SCM SPILL OVERS\outputs\pobreza\criminalidad\1%\simulacion_3\output_tests.xlsx',spillover_test_"&amp;LY81&amp;"','sp_test_"&amp;LY81&amp;"');"</f>
        <v>xlswrite('G:\Mi unidad\1. PROYECTOS TELLO 2022\SCM SPILL OVERS\outputs\pobreza\criminalidad\1%\simulacion_3\output_tests.xlsx',spillover_test_55','sp_test_55');</v>
      </c>
    </row>
    <row r="82" spans="64:338" x14ac:dyDescent="0.3">
      <c r="BL82">
        <v>57</v>
      </c>
      <c r="BM82" s="1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237</v>
      </c>
      <c r="CV82">
        <v>57</v>
      </c>
      <c r="CW82" t="s">
        <v>238</v>
      </c>
      <c r="DA82">
        <v>57</v>
      </c>
      <c r="DB82" t="s">
        <v>238</v>
      </c>
      <c r="DF82">
        <v>57</v>
      </c>
      <c r="DG82" t="s">
        <v>238</v>
      </c>
      <c r="EA82">
        <v>39</v>
      </c>
      <c r="EB82" s="3" t="str">
        <f>"%PROVINCIA "&amp;EA82</f>
        <v>%PROVINCIA 39</v>
      </c>
      <c r="EZ82" s="1" t="str">
        <f>"xlswrite('G:\Mi unidad\1. PROYECTOS TELLO 2022\SCM SPILL OVERS\outputs\pobreza\distancia_centro_salud\1%\simulacion_3\synthetic_control_spillover_outputs.xlsx',synthetic_control_sp_"&amp;$A23&amp;","&amp;$A23&amp;")"</f>
        <v>xlswrite('G:\Mi unidad\1. PROYECTOS TELLO 2022\SCM SPILL OVERS\outputs\pobreza\distancia_centro_salud\1%\simulacion_3\synthetic_control_spillover_outputs.xlsx',synthetic_control_sp_76,76)</v>
      </c>
      <c r="FG82" s="1" t="str">
        <f>"xlswrite('G:\Mi unidad\1. PROYECTOS TELLO 2022\SCM SPILL OVERS\outputs\pobreza\informalidad\1%\simulacion_3\synthetic_control_spillover_outputs.xlsx',synthetic_control_sp_"&amp;$A23&amp;","&amp;$A23&amp;")"</f>
        <v>xlswrite('G:\Mi unidad\1. PROYECTOS TELLO 2022\SCM SPILL OVERS\outputs\pobreza\informalidad\1%\simulacion_3\synthetic_control_spillover_outputs.xlsx',synthetic_control_sp_76,76)</v>
      </c>
      <c r="FM82" s="1" t="str">
        <f>"xlswrite('G:\Mi unidad\1. PROYECTOS TELLO 2022\SCM SPILL OVERS\outputs\pobreza\densidad\1%\simulacion_3\synthetic_control_spillover_outputs.xlsx',synthetic_control_sp_"&amp;$A23&amp;","&amp;$A23&amp;")"</f>
        <v>xlswrite('G:\Mi unidad\1. PROYECTOS TELLO 2022\SCM SPILL OVERS\outputs\pobreza\densidad\1%\simulacion_3\synthetic_control_spillover_outputs.xlsx',synthetic_control_sp_76,76)</v>
      </c>
      <c r="FT82" s="1" t="str">
        <f>"xlswrite('G:\Mi unidad\1. PROYECTOS TELLO 2022\SCM SPILL OVERS\outputs\pobreza\bajo_niv_educ\1%\simulacion_3\synthetic_control_spillover_outputs.xlsx',synthetic_control_sp_"&amp;$A23&amp;","&amp;$A23&amp;")"</f>
        <v>xlswrite('G:\Mi unidad\1. PROYECTOS TELLO 2022\SCM SPILL OVERS\outputs\pobreza\bajo_niv_educ\1%\simulacion_3\synthetic_control_spillover_outputs.xlsx',synthetic_control_sp_76,76)</v>
      </c>
      <c r="FZ82" s="1" t="str">
        <f>"xlswrite('G:\Mi unidad\1. PROYECTOS TELLO 2022\SCM SPILL OVERS\outputs\pobreza\bajo_ingreso\1%\simulacion_3\synthetic_control_spillover_outputs.xlsx',synthetic_control_sp_"&amp;$A23&amp;","&amp;$A23&amp;")"</f>
        <v>xlswrite('G:\Mi unidad\1. PROYECTOS TELLO 2022\SCM SPILL OVERS\outputs\pobreza\bajo_ingreso\1%\simulacion_3\synthetic_control_spillover_outputs.xlsx',synthetic_control_sp_76,76)</v>
      </c>
      <c r="GF82" s="1" t="str">
        <f>"xlswrite('G:\Mi unidad\1. PROYECTOS TELLO 2022\SCM SPILL OVERS\outputs\pobreza\densidad_g\1%\simulacion_3\synthetic_control_spillover_outputs.xlsx',synthetic_control_sp_"&amp;$A23&amp;","&amp;$A23&amp;")"</f>
        <v>xlswrite('G:\Mi unidad\1. PROYECTOS TELLO 2022\SCM SPILL OVERS\outputs\pobreza\densidad_g\1%\simulacion_3\synthetic_control_spillover_outputs.xlsx',synthetic_control_sp_76,76)</v>
      </c>
      <c r="GM82" s="1" t="str">
        <f>"xlswrite('G:\Mi unidad\1. PROYECTOS TELLO 2022\SCM SPILL OVERS\outputs\pobreza\alimentos\1%\simulacion_3\synthetic_control_spillover_outputs.xlsx',synthetic_control_sp_"&amp;$A23&amp;","&amp;$A23&amp;");"</f>
        <v>xlswrite('G:\Mi unidad\1. PROYECTOS TELLO 2022\SCM SPILL OVERS\outputs\pobreza\alimentos\1%\simulacion_3\synthetic_control_spillover_outputs.xlsx',synthetic_control_sp_76,76);</v>
      </c>
      <c r="GT82" s="1" t="str">
        <f>"xlswrite('G:\Mi unidad\1. PROYECTOS TELLO 2022\SCM SPILL OVERS\outputs\pobreza\jefe_hogar\1%\simulacion_3\synthetic_control_spillover_outputs.xlsx',synthetic_control_sp_"&amp;$A23&amp;","&amp;$A23&amp;");"</f>
        <v>xlswrite('G:\Mi unidad\1. PROYECTOS TELLO 2022\SCM SPILL OVERS\outputs\pobreza\jefe_hogar\1%\simulacion_3\synthetic_control_spillover_outputs.xlsx',synthetic_control_sp_76,76);</v>
      </c>
      <c r="GZ82" s="1" t="str">
        <f>"xlswrite('G:\Mi unidad\1. PROYECTOS TELLO 2022\SCM SPILL OVERS\outputs\pobreza\mujeres\1%\simulacion_3\synthetic_control_spillover_outputs.xlsx',synthetic_control_sp_"&amp;$A23&amp;","&amp;$A23&amp;");"</f>
        <v>xlswrite('G:\Mi unidad\1. PROYECTOS TELLO 2022\SCM SPILL OVERS\outputs\pobreza\mujeres\1%\simulacion_3\synthetic_control_spillover_outputs.xlsx',synthetic_control_sp_76,76);</v>
      </c>
      <c r="HF82" s="1" t="str">
        <f>"xlswrite('G:\Mi unidad\1. PROYECTOS TELLO 2022\SCM SPILL OVERS\outputs\pobreza\criminalidad\1%\simulacion_3\synthetic_control_spillover_outputs.xlsx',synthetic_control_sp_"&amp;$A23&amp;","&amp;$A23&amp;");"</f>
        <v>xlswrite('G:\Mi unidad\1. PROYECTOS TELLO 2022\SCM SPILL OVERS\outputs\pobreza\criminalidad\1%\simulacion_3\synthetic_control_spillover_outputs.xlsx',synthetic_control_sp_76,76);</v>
      </c>
      <c r="HM82">
        <v>27</v>
      </c>
      <c r="HN82" t="str">
        <f>"    ub_vec_"&amp;HM82&amp;"(s) = ub_"&amp;HM81&amp;";"</f>
        <v xml:space="preserve">    ub_vec_27(s) = ub_27;</v>
      </c>
      <c r="HT82">
        <v>44</v>
      </c>
      <c r="HU82" t="s">
        <v>35</v>
      </c>
      <c r="IA82">
        <v>57</v>
      </c>
      <c r="IB82" t="str">
        <f>"xlswrite('G:\Mi unidad\1. PROYECTOS TELLO 2022\SCM SPILL OVERS\outputs\pobreza\bajo_niv_educ\1%\simulacion_3\output_tests.xlsx',lb_vec_"&amp;IA82&amp;"','lb_vec_"&amp;IA82&amp;"');"</f>
        <v>xlswrite('G:\Mi unidad\1. PROYECTOS TELLO 2022\SCM SPILL OVERS\outputs\pobreza\bajo_niv_educ\1%\simulacion_3\output_tests.xlsx',lb_vec_57','lb_vec_57');</v>
      </c>
      <c r="IO82">
        <v>57</v>
      </c>
      <c r="IP82" t="str">
        <f>"xlswrite('G:\Mi unidad\1. PROYECTOS TELLO 2022\SCM SPILL OVERS\outputs\pobreza\bajo_ingreso\1%\simulacion_3\output_tests.xlsx',lb_vec_"&amp;IO82&amp;"','lb_vec_"&amp;IO82&amp;"');"</f>
        <v>xlswrite('G:\Mi unidad\1. PROYECTOS TELLO 2022\SCM SPILL OVERS\outputs\pobreza\bajo_ingreso\1%\simulacion_3\output_tests.xlsx',lb_vec_57','lb_vec_57');</v>
      </c>
      <c r="JA82">
        <v>57</v>
      </c>
      <c r="JB82" t="str">
        <f>"xlswrite('G:\Mi unidad\1. PROYECTOS TELLO 2022\SCM SPILL OVERS\outputs\pobreza\densidad\1%\simulacion_3\output_tests.xlsx',lb_vec_"&amp;JA82&amp;"','lb_vec_"&amp;JA82&amp;"');"</f>
        <v>xlswrite('G:\Mi unidad\1. PROYECTOS TELLO 2022\SCM SPILL OVERS\outputs\pobreza\densidad\1%\simulacion_3\output_tests.xlsx',lb_vec_57','lb_vec_57');</v>
      </c>
      <c r="JM82">
        <v>57</v>
      </c>
      <c r="JN82" t="str">
        <f>"xlswrite('G:\Mi unidad\1. PROYECTOS TELLO 2022\SCM SPILL OVERS\outputs\pobreza\densidad_g\1%\simulacion_3\output_tests.xlsx',lb_vec_"&amp;JM82&amp;"','lb_vec_"&amp;JM82&amp;"');"</f>
        <v>xlswrite('G:\Mi unidad\1. PROYECTOS TELLO 2022\SCM SPILL OVERS\outputs\pobreza\densidad_g\1%\simulacion_3\output_tests.xlsx',lb_vec_57','lb_vec_57');</v>
      </c>
      <c r="JY82">
        <v>57</v>
      </c>
      <c r="JZ82" t="str">
        <f>"xlswrite('G:\Mi unidad\1. PROYECTOS TELLO 2022\SCM SPILL OVERS\outputs\pobreza\distancia_centro_salud\1%\simulacion_3\output_tests.xlsx',lb_vec_"&amp;JY82&amp;"','lb_vec_"&amp;JY82&amp;"');"</f>
        <v>xlswrite('G:\Mi unidad\1. PROYECTOS TELLO 2022\SCM SPILL OVERS\outputs\pobreza\distancia_centro_salud\1%\simulacion_3\output_tests.xlsx',lb_vec_57','lb_vec_57');</v>
      </c>
      <c r="KL82">
        <v>57</v>
      </c>
      <c r="KM82" t="str">
        <f>"xlswrite('G:\Mi unidad\1. PROYECTOS TELLO 2022\SCM SPILL OVERS\outputs\pobreza\informalidad\1%\simulacion_3\output_tests.xlsx',lb_vec_"&amp;KL82&amp;"','lb_vec_"&amp;KL82&amp;"');"</f>
        <v>xlswrite('G:\Mi unidad\1. PROYECTOS TELLO 2022\SCM SPILL OVERS\outputs\pobreza\informalidad\1%\simulacion_3\output_tests.xlsx',lb_vec_57','lb_vec_57');</v>
      </c>
      <c r="KY82">
        <v>57</v>
      </c>
      <c r="KZ82" t="str">
        <f>"xlswrite('G:\Mi unidad\1. PROYECTOS TELLO 2022\SCM SPILL OVERS\outputs\pobreza\alimentos\1%\simulacion_3\output_tests.xlsx',lb_vec_"&amp;KY82&amp;"','lb_vec_"&amp;KY82&amp;"');"</f>
        <v>xlswrite('G:\Mi unidad\1. PROYECTOS TELLO 2022\SCM SPILL OVERS\outputs\pobreza\alimentos\1%\simulacion_3\output_tests.xlsx',lb_vec_57','lb_vec_57');</v>
      </c>
      <c r="LF82">
        <v>57</v>
      </c>
      <c r="LG82" t="str">
        <f>"xlswrite('G:\Mi unidad\1. PROYECTOS TELLO 2022\SCM SPILL OVERS\outputs\pobreza\jefe_hogar\1%\simulacion_3\output_tests.xlsx',lb_vec_"&amp;LF82&amp;"','lb_vec_"&amp;LF82&amp;"');"</f>
        <v>xlswrite('G:\Mi unidad\1. PROYECTOS TELLO 2022\SCM SPILL OVERS\outputs\pobreza\jefe_hogar\1%\simulacion_3\output_tests.xlsx',lb_vec_57','lb_vec_57');</v>
      </c>
      <c r="LM82">
        <v>57</v>
      </c>
      <c r="LN82" t="str">
        <f>"xlswrite('G:\Mi unidad\1. PROYECTOS TELLO 2022\SCM SPILL OVERS\outputs\pobreza\mujeres\1%\simulacion_3\output_tests.xlsx',lb_vec_"&amp;LM82&amp;"','lb_vec_"&amp;LM82&amp;"');"</f>
        <v>xlswrite('G:\Mi unidad\1. PROYECTOS TELLO 2022\SCM SPILL OVERS\outputs\pobreza\mujeres\1%\simulacion_3\output_tests.xlsx',lb_vec_57','lb_vec_57');</v>
      </c>
      <c r="LY82">
        <v>57</v>
      </c>
      <c r="LZ82" t="str">
        <f>"xlswrite('G:\Mi unidad\1. PROYECTOS TELLO 2022\SCM SPILL OVERS\outputs\pobreza\criminalidad\1%\simulacion_3\output_tests.xlsx',lb_vec_"&amp;LY82&amp;"','lb_vec_"&amp;LY82&amp;"');"</f>
        <v>xlswrite('G:\Mi unidad\1. PROYECTOS TELLO 2022\SCM SPILL OVERS\outputs\pobreza\criminalidad\1%\simulacion_3\output_tests.xlsx',lb_vec_57','lb_vec_57');</v>
      </c>
    </row>
    <row r="83" spans="64:338" x14ac:dyDescent="0.3">
      <c r="BL83">
        <v>57</v>
      </c>
      <c r="BM83" s="1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235</v>
      </c>
      <c r="CV83">
        <v>57</v>
      </c>
      <c r="CW83" t="s">
        <v>239</v>
      </c>
      <c r="DA83">
        <v>57</v>
      </c>
      <c r="DB83" t="s">
        <v>239</v>
      </c>
      <c r="DF83">
        <v>57</v>
      </c>
      <c r="DG83" t="s">
        <v>239</v>
      </c>
      <c r="EA83">
        <v>39</v>
      </c>
      <c r="EB83" s="3" t="s">
        <v>17</v>
      </c>
      <c r="EZ83" s="1" t="str">
        <f>"xlswrite('G:\Mi unidad\1. PROYECTOS TELLO 2022\SCM SPILL OVERS\outputs\pobreza\distancia_centro_salud\1%\simulacion_3\synthetic_control_spillover_outputs.xlsx',synthetic_control_sp_"&amp;$A24&amp;","&amp;$A24&amp;")"</f>
        <v>xlswrite('G:\Mi unidad\1. PROYECTOS TELLO 2022\SCM SPILL OVERS\outputs\pobreza\distancia_centro_salud\1%\simulacion_3\synthetic_control_spillover_outputs.xlsx',synthetic_control_sp_77,77)</v>
      </c>
      <c r="FG83" s="1" t="str">
        <f>"xlswrite('G:\Mi unidad\1. PROYECTOS TELLO 2022\SCM SPILL OVERS\outputs\pobreza\informalidad\1%\simulacion_3\synthetic_control_spillover_outputs.xlsx',synthetic_control_sp_"&amp;$A24&amp;","&amp;$A24&amp;")"</f>
        <v>xlswrite('G:\Mi unidad\1. PROYECTOS TELLO 2022\SCM SPILL OVERS\outputs\pobreza\informalidad\1%\simulacion_3\synthetic_control_spillover_outputs.xlsx',synthetic_control_sp_77,77)</v>
      </c>
      <c r="FM83" s="1" t="str">
        <f>"xlswrite('G:\Mi unidad\1. PROYECTOS TELLO 2022\SCM SPILL OVERS\outputs\pobreza\densidad\1%\simulacion_3\synthetic_control_spillover_outputs.xlsx',synthetic_control_sp_"&amp;$A24&amp;","&amp;$A24&amp;")"</f>
        <v>xlswrite('G:\Mi unidad\1. PROYECTOS TELLO 2022\SCM SPILL OVERS\outputs\pobreza\densidad\1%\simulacion_3\synthetic_control_spillover_outputs.xlsx',synthetic_control_sp_77,77)</v>
      </c>
      <c r="FT83" s="1" t="str">
        <f>"xlswrite('G:\Mi unidad\1. PROYECTOS TELLO 2022\SCM SPILL OVERS\outputs\pobreza\bajo_niv_educ\1%\simulacion_3\synthetic_control_spillover_outputs.xlsx',synthetic_control_sp_"&amp;$A24&amp;","&amp;$A24&amp;")"</f>
        <v>xlswrite('G:\Mi unidad\1. PROYECTOS TELLO 2022\SCM SPILL OVERS\outputs\pobreza\bajo_niv_educ\1%\simulacion_3\synthetic_control_spillover_outputs.xlsx',synthetic_control_sp_77,77)</v>
      </c>
      <c r="FZ83" s="1" t="str">
        <f>"xlswrite('G:\Mi unidad\1. PROYECTOS TELLO 2022\SCM SPILL OVERS\outputs\pobreza\bajo_ingreso\1%\simulacion_3\synthetic_control_spillover_outputs.xlsx',synthetic_control_sp_"&amp;$A24&amp;","&amp;$A24&amp;")"</f>
        <v>xlswrite('G:\Mi unidad\1. PROYECTOS TELLO 2022\SCM SPILL OVERS\outputs\pobreza\bajo_ingreso\1%\simulacion_3\synthetic_control_spillover_outputs.xlsx',synthetic_control_sp_77,77)</v>
      </c>
      <c r="GF83" s="1" t="str">
        <f>"xlswrite('G:\Mi unidad\1. PROYECTOS TELLO 2022\SCM SPILL OVERS\outputs\pobreza\densidad_g\1%\simulacion_3\synthetic_control_spillover_outputs.xlsx',synthetic_control_sp_"&amp;$A24&amp;","&amp;$A24&amp;")"</f>
        <v>xlswrite('G:\Mi unidad\1. PROYECTOS TELLO 2022\SCM SPILL OVERS\outputs\pobreza\densidad_g\1%\simulacion_3\synthetic_control_spillover_outputs.xlsx',synthetic_control_sp_77,77)</v>
      </c>
      <c r="GM83" s="1" t="str">
        <f>"xlswrite('G:\Mi unidad\1. PROYECTOS TELLO 2022\SCM SPILL OVERS\outputs\pobreza\alimentos\1%\simulacion_3\synthetic_control_spillover_outputs.xlsx',synthetic_control_sp_"&amp;$A24&amp;","&amp;$A24&amp;");"</f>
        <v>xlswrite('G:\Mi unidad\1. PROYECTOS TELLO 2022\SCM SPILL OVERS\outputs\pobreza\alimentos\1%\simulacion_3\synthetic_control_spillover_outputs.xlsx',synthetic_control_sp_77,77);</v>
      </c>
      <c r="GT83" s="1" t="str">
        <f>"xlswrite('G:\Mi unidad\1. PROYECTOS TELLO 2022\SCM SPILL OVERS\outputs\pobreza\jefe_hogar\1%\simulacion_3\synthetic_control_spillover_outputs.xlsx',synthetic_control_sp_"&amp;$A24&amp;","&amp;$A24&amp;");"</f>
        <v>xlswrite('G:\Mi unidad\1. PROYECTOS TELLO 2022\SCM SPILL OVERS\outputs\pobreza\jefe_hogar\1%\simulacion_3\synthetic_control_spillover_outputs.xlsx',synthetic_control_sp_77,77);</v>
      </c>
      <c r="GZ83" s="1" t="str">
        <f>"xlswrite('G:\Mi unidad\1. PROYECTOS TELLO 2022\SCM SPILL OVERS\outputs\pobreza\mujeres\1%\simulacion_3\synthetic_control_spillover_outputs.xlsx',synthetic_control_sp_"&amp;$A24&amp;","&amp;$A24&amp;");"</f>
        <v>xlswrite('G:\Mi unidad\1. PROYECTOS TELLO 2022\SCM SPILL OVERS\outputs\pobreza\mujeres\1%\simulacion_3\synthetic_control_spillover_outputs.xlsx',synthetic_control_sp_77,77);</v>
      </c>
      <c r="HF83" s="1" t="str">
        <f>"xlswrite('G:\Mi unidad\1. PROYECTOS TELLO 2022\SCM SPILL OVERS\outputs\pobreza\criminalidad\1%\simulacion_3\synthetic_control_spillover_outputs.xlsx',synthetic_control_sp_"&amp;$A24&amp;","&amp;$A24&amp;");"</f>
        <v>xlswrite('G:\Mi unidad\1. PROYECTOS TELLO 2022\SCM SPILL OVERS\outputs\pobreza\criminalidad\1%\simulacion_3\synthetic_control_spillover_outputs.xlsx',synthetic_control_sp_77,77);</v>
      </c>
      <c r="HM83">
        <v>27</v>
      </c>
      <c r="HN83" t="s">
        <v>18</v>
      </c>
      <c r="HT83">
        <v>44</v>
      </c>
      <c r="HU83" t="s">
        <v>36</v>
      </c>
      <c r="IA83">
        <v>57</v>
      </c>
      <c r="IB83" t="str">
        <f>"xlswrite('G:\Mi unidad\1. PROYECTOS TELLO 2022\SCM SPILL OVERS\outputs\pobreza\bajo_niv_educ\1%\simulacion_3\output_tests.xlsx',ub_vec_"&amp;IA83&amp;"','ub_vec_"&amp;IA83&amp;"');"</f>
        <v>xlswrite('G:\Mi unidad\1. PROYECTOS TELLO 2022\SCM SPILL OVERS\outputs\pobreza\bajo_niv_educ\1%\simulacion_3\output_tests.xlsx',ub_vec_57','ub_vec_57');</v>
      </c>
      <c r="IO83">
        <v>57</v>
      </c>
      <c r="IP83" t="str">
        <f>"xlswrite('G:\Mi unidad\1. PROYECTOS TELLO 2022\SCM SPILL OVERS\outputs\pobreza\bajo_ingreso\1%\simulacion_3\output_tests.xlsx',ub_vec_"&amp;IO83&amp;"','ub_vec_"&amp;IO83&amp;"');"</f>
        <v>xlswrite('G:\Mi unidad\1. PROYECTOS TELLO 2022\SCM SPILL OVERS\outputs\pobreza\bajo_ingreso\1%\simulacion_3\output_tests.xlsx',ub_vec_57','ub_vec_57');</v>
      </c>
      <c r="JA83">
        <v>57</v>
      </c>
      <c r="JB83" t="str">
        <f>"xlswrite('G:\Mi unidad\1. PROYECTOS TELLO 2022\SCM SPILL OVERS\outputs\pobreza\densidad\1%\simulacion_3\output_tests.xlsx',ub_vec_"&amp;JA83&amp;"','ub_vec_"&amp;JA83&amp;"');"</f>
        <v>xlswrite('G:\Mi unidad\1. PROYECTOS TELLO 2022\SCM SPILL OVERS\outputs\pobreza\densidad\1%\simulacion_3\output_tests.xlsx',ub_vec_57','ub_vec_57');</v>
      </c>
      <c r="JM83">
        <v>57</v>
      </c>
      <c r="JN83" t="str">
        <f>"xlswrite('G:\Mi unidad\1. PROYECTOS TELLO 2022\SCM SPILL OVERS\outputs\pobreza\densidad_g\1%\simulacion_3\output_tests.xlsx',ub_vec_"&amp;JM83&amp;"','ub_vec_"&amp;JM83&amp;"');"</f>
        <v>xlswrite('G:\Mi unidad\1. PROYECTOS TELLO 2022\SCM SPILL OVERS\outputs\pobreza\densidad_g\1%\simulacion_3\output_tests.xlsx',ub_vec_57','ub_vec_57');</v>
      </c>
      <c r="JY83">
        <v>57</v>
      </c>
      <c r="JZ83" t="str">
        <f>"xlswrite('G:\Mi unidad\1. PROYECTOS TELLO 2022\SCM SPILL OVERS\outputs\pobreza\distancia_centro_salud\1%\simulacion_3\output_tests.xlsx',ub_vec_"&amp;JY83&amp;"','ub_vec_"&amp;JY83&amp;"');"</f>
        <v>xlswrite('G:\Mi unidad\1. PROYECTOS TELLO 2022\SCM SPILL OVERS\outputs\pobreza\distancia_centro_salud\1%\simulacion_3\output_tests.xlsx',ub_vec_57','ub_vec_57');</v>
      </c>
      <c r="KL83">
        <v>57</v>
      </c>
      <c r="KM83" t="str">
        <f>"xlswrite('G:\Mi unidad\1. PROYECTOS TELLO 2022\SCM SPILL OVERS\outputs\pobreza\informalidad\1%\simulacion_3\output_tests.xlsx',ub_vec_"&amp;KL83&amp;"','ub_vec_"&amp;KL83&amp;"');"</f>
        <v>xlswrite('G:\Mi unidad\1. PROYECTOS TELLO 2022\SCM SPILL OVERS\outputs\pobreza\informalidad\1%\simulacion_3\output_tests.xlsx',ub_vec_57','ub_vec_57');</v>
      </c>
      <c r="KY83">
        <v>57</v>
      </c>
      <c r="KZ83" t="str">
        <f>"xlswrite('G:\Mi unidad\1. PROYECTOS TELLO 2022\SCM SPILL OVERS\outputs\pobreza\alimentos\1%\simulacion_3\output_tests.xlsx',ub_vec_"&amp;KY83&amp;"','ub_vec_"&amp;KY83&amp;"');"</f>
        <v>xlswrite('G:\Mi unidad\1. PROYECTOS TELLO 2022\SCM SPILL OVERS\outputs\pobreza\alimentos\1%\simulacion_3\output_tests.xlsx',ub_vec_57','ub_vec_57');</v>
      </c>
      <c r="LF83">
        <v>57</v>
      </c>
      <c r="LG83" t="str">
        <f>"xlswrite('G:\Mi unidad\1. PROYECTOS TELLO 2022\SCM SPILL OVERS\outputs\pobreza\jefe_hogar\1%\simulacion_3\output_tests.xlsx',ub_vec_"&amp;LF83&amp;"','ub_vec_"&amp;LF83&amp;"');"</f>
        <v>xlswrite('G:\Mi unidad\1. PROYECTOS TELLO 2022\SCM SPILL OVERS\outputs\pobreza\jefe_hogar\1%\simulacion_3\output_tests.xlsx',ub_vec_57','ub_vec_57');</v>
      </c>
      <c r="LM83">
        <v>57</v>
      </c>
      <c r="LN83" t="str">
        <f>"xlswrite('G:\Mi unidad\1. PROYECTOS TELLO 2022\SCM SPILL OVERS\outputs\pobreza\mujeres\1%\simulacion_3\output_tests.xlsx',ub_vec_"&amp;LM83&amp;"','ub_vec_"&amp;LM83&amp;"');"</f>
        <v>xlswrite('G:\Mi unidad\1. PROYECTOS TELLO 2022\SCM SPILL OVERS\outputs\pobreza\mujeres\1%\simulacion_3\output_tests.xlsx',ub_vec_57','ub_vec_57');</v>
      </c>
      <c r="LY83">
        <v>57</v>
      </c>
      <c r="LZ83" t="str">
        <f>"xlswrite('G:\Mi unidad\1. PROYECTOS TELLO 2022\SCM SPILL OVERS\outputs\pobreza\criminalidad\1%\simulacion_3\output_tests.xlsx',ub_vec_"&amp;LY83&amp;"','ub_vec_"&amp;LY83&amp;"');"</f>
        <v>xlswrite('G:\Mi unidad\1. PROYECTOS TELLO 2022\SCM SPILL OVERS\outputs\pobreza\criminalidad\1%\simulacion_3\output_tests.xlsx',ub_vec_57','ub_vec_57');</v>
      </c>
    </row>
    <row r="84" spans="64:338" x14ac:dyDescent="0.3">
      <c r="BL84">
        <v>57</v>
      </c>
      <c r="BM84" s="1" t="str">
        <f>"A_"&amp;BL82&amp;"(:,ind_"&amp;BL82&amp;" == 0) = [];"</f>
        <v>A_57(:,ind_57 == 0) = [];</v>
      </c>
      <c r="BR84">
        <v>57</v>
      </c>
      <c r="BS84" s="1" t="str">
        <f>"ind_"&amp;BR82&amp;" = xlsread('spillover_bajo_niv_educ_"&amp;BR82&amp;".xlsx')"</f>
        <v>ind_57 = xlsread('spillover_bajo_niv_educ_57.xlsx')</v>
      </c>
      <c r="BX84">
        <v>57</v>
      </c>
      <c r="BY84" s="1" t="str">
        <f>"ind_"&amp;BX82&amp;" = xlsread('spillover_bajoingreso_"&amp;BX82&amp;".xlsx')"</f>
        <v>ind_57 = xlsread('spillover_bajoingreso_57.xlsx')</v>
      </c>
      <c r="CD84">
        <v>57</v>
      </c>
      <c r="CE84" s="1" t="str">
        <f>"ind_"&amp;CD82&amp;" = xlsread('spillover_densidad_"&amp;CD82&amp;".xlsx')"</f>
        <v>ind_57 = xlsread('spillover_densidad_57.xlsx')</v>
      </c>
      <c r="CJ84">
        <v>57</v>
      </c>
      <c r="CK84" s="1" t="str">
        <f>"ind_"&amp;CJ82&amp;" = xlsread('spillover_tiempo_cs_"&amp;CJ82&amp;".xlsx')"</f>
        <v>ind_57 = xlsread('spillover_tiempo_cs_57.xlsx')</v>
      </c>
      <c r="CQ84">
        <v>57</v>
      </c>
      <c r="CR84" t="s">
        <v>236</v>
      </c>
      <c r="CV84">
        <v>57</v>
      </c>
      <c r="CW84" t="s">
        <v>240</v>
      </c>
      <c r="DA84">
        <v>57</v>
      </c>
      <c r="DB84" t="s">
        <v>241</v>
      </c>
      <c r="DF84">
        <v>57</v>
      </c>
      <c r="DG84" t="s">
        <v>242</v>
      </c>
      <c r="EA84">
        <v>39</v>
      </c>
      <c r="EB84" s="1" t="str">
        <f>"Y_Ts_"&amp;EA84&amp;" = Y_"&amp;EA84&amp;"(:,T+s);"</f>
        <v>Y_Ts_39 = Y_39(:,T+s);</v>
      </c>
      <c r="EZ84" s="1" t="str">
        <f>"xlswrite('G:\Mi unidad\1. PROYECTOS TELLO 2022\SCM SPILL OVERS\outputs\pobreza\distancia_centro_salud\1%\simulacion_3\synthetic_control_spillover_outputs.xlsx',synthetic_control_sp_"&amp;$A25&amp;","&amp;$A25&amp;")"</f>
        <v>xlswrite('G:\Mi unidad\1. PROYECTOS TELLO 2022\SCM SPILL OVERS\outputs\pobreza\distancia_centro_salud\1%\simulacion_3\synthetic_control_spillover_outputs.xlsx',synthetic_control_sp_78,78)</v>
      </c>
      <c r="FG84" s="1" t="str">
        <f>"xlswrite('G:\Mi unidad\1. PROYECTOS TELLO 2022\SCM SPILL OVERS\outputs\pobreza\informalidad\1%\simulacion_3\synthetic_control_spillover_outputs.xlsx',synthetic_control_sp_"&amp;$A25&amp;","&amp;$A25&amp;")"</f>
        <v>xlswrite('G:\Mi unidad\1. PROYECTOS TELLO 2022\SCM SPILL OVERS\outputs\pobreza\informalidad\1%\simulacion_3\synthetic_control_spillover_outputs.xlsx',synthetic_control_sp_78,78)</v>
      </c>
      <c r="FM84" s="1" t="str">
        <f>"xlswrite('G:\Mi unidad\1. PROYECTOS TELLO 2022\SCM SPILL OVERS\outputs\pobreza\densidad\1%\simulacion_3\synthetic_control_spillover_outputs.xlsx',synthetic_control_sp_"&amp;$A25&amp;","&amp;$A25&amp;")"</f>
        <v>xlswrite('G:\Mi unidad\1. PROYECTOS TELLO 2022\SCM SPILL OVERS\outputs\pobreza\densidad\1%\simulacion_3\synthetic_control_spillover_outputs.xlsx',synthetic_control_sp_78,78)</v>
      </c>
      <c r="FT84" s="1" t="str">
        <f>"xlswrite('G:\Mi unidad\1. PROYECTOS TELLO 2022\SCM SPILL OVERS\outputs\pobreza\bajo_niv_educ\1%\simulacion_3\synthetic_control_spillover_outputs.xlsx',synthetic_control_sp_"&amp;$A25&amp;","&amp;$A25&amp;")"</f>
        <v>xlswrite('G:\Mi unidad\1. PROYECTOS TELLO 2022\SCM SPILL OVERS\outputs\pobreza\bajo_niv_educ\1%\simulacion_3\synthetic_control_spillover_outputs.xlsx',synthetic_control_sp_78,78)</v>
      </c>
      <c r="FZ84" s="1" t="str">
        <f>"xlswrite('G:\Mi unidad\1. PROYECTOS TELLO 2022\SCM SPILL OVERS\outputs\pobreza\bajo_ingreso\1%\simulacion_3\synthetic_control_spillover_outputs.xlsx',synthetic_control_sp_"&amp;$A25&amp;","&amp;$A25&amp;")"</f>
        <v>xlswrite('G:\Mi unidad\1. PROYECTOS TELLO 2022\SCM SPILL OVERS\outputs\pobreza\bajo_ingreso\1%\simulacion_3\synthetic_control_spillover_outputs.xlsx',synthetic_control_sp_78,78)</v>
      </c>
      <c r="GF84" s="1" t="str">
        <f>"xlswrite('G:\Mi unidad\1. PROYECTOS TELLO 2022\SCM SPILL OVERS\outputs\pobreza\densidad_g\1%\simulacion_3\synthetic_control_spillover_outputs.xlsx',synthetic_control_sp_"&amp;$A25&amp;","&amp;$A25&amp;")"</f>
        <v>xlswrite('G:\Mi unidad\1. PROYECTOS TELLO 2022\SCM SPILL OVERS\outputs\pobreza\densidad_g\1%\simulacion_3\synthetic_control_spillover_outputs.xlsx',synthetic_control_sp_78,78)</v>
      </c>
      <c r="GM84" s="1" t="str">
        <f>"xlswrite('G:\Mi unidad\1. PROYECTOS TELLO 2022\SCM SPILL OVERS\outputs\pobreza\alimentos\1%\simulacion_3\synthetic_control_spillover_outputs.xlsx',synthetic_control_sp_"&amp;$A25&amp;","&amp;$A25&amp;");"</f>
        <v>xlswrite('G:\Mi unidad\1. PROYECTOS TELLO 2022\SCM SPILL OVERS\outputs\pobreza\alimentos\1%\simulacion_3\synthetic_control_spillover_outputs.xlsx',synthetic_control_sp_78,78);</v>
      </c>
      <c r="GT84" s="1" t="str">
        <f>"xlswrite('G:\Mi unidad\1. PROYECTOS TELLO 2022\SCM SPILL OVERS\outputs\pobreza\jefe_hogar\1%\simulacion_3\synthetic_control_spillover_outputs.xlsx',synthetic_control_sp_"&amp;$A25&amp;","&amp;$A25&amp;");"</f>
        <v>xlswrite('G:\Mi unidad\1. PROYECTOS TELLO 2022\SCM SPILL OVERS\outputs\pobreza\jefe_hogar\1%\simulacion_3\synthetic_control_spillover_outputs.xlsx',synthetic_control_sp_78,78);</v>
      </c>
      <c r="GZ84" s="1" t="str">
        <f>"xlswrite('G:\Mi unidad\1. PROYECTOS TELLO 2022\SCM SPILL OVERS\outputs\pobreza\mujeres\1%\simulacion_3\synthetic_control_spillover_outputs.xlsx',synthetic_control_sp_"&amp;$A25&amp;","&amp;$A25&amp;");"</f>
        <v>xlswrite('G:\Mi unidad\1. PROYECTOS TELLO 2022\SCM SPILL OVERS\outputs\pobreza\mujeres\1%\simulacion_3\synthetic_control_spillover_outputs.xlsx',synthetic_control_sp_78,78);</v>
      </c>
      <c r="HF84" s="1" t="str">
        <f>"xlswrite('G:\Mi unidad\1. PROYECTOS TELLO 2022\SCM SPILL OVERS\outputs\pobreza\criminalidad\1%\simulacion_3\synthetic_control_spillover_outputs.xlsx',synthetic_control_sp_"&amp;$A25&amp;","&amp;$A25&amp;");"</f>
        <v>xlswrite('G:\Mi unidad\1. PROYECTOS TELLO 2022\SCM SPILL OVERS\outputs\pobreza\criminalidad\1%\simulacion_3\synthetic_control_spillover_outputs.xlsx',synthetic_control_sp_78,78);</v>
      </c>
      <c r="HM84">
        <v>38</v>
      </c>
      <c r="HN84" t="str">
        <f>"p_value_vec_"&amp;HM84&amp;" = zeros(1,S);"</f>
        <v>p_value_vec_38 = zeros(1,S);</v>
      </c>
      <c r="HT84">
        <v>44</v>
      </c>
      <c r="HU84" t="s">
        <v>37</v>
      </c>
      <c r="IA84">
        <v>57</v>
      </c>
      <c r="IB84" t="str">
        <f>"xlswrite('G:\Mi unidad\1. PROYECTOS TELLO 2022\SCM SPILL OVERS\outputs\pobreza\bajo_niv_educ\1%\simulacion_3\output_tests.xlsx',p_value_vec_"&amp;IA84&amp;"','p_value_vec_"&amp;IA84&amp;"');"</f>
        <v>xlswrite('G:\Mi unidad\1. PROYECTOS TELLO 2022\SCM SPILL OVERS\outputs\pobreza\bajo_niv_educ\1%\simulacion_3\output_tests.xlsx',p_value_vec_57','p_value_vec_57');</v>
      </c>
      <c r="IO84">
        <v>57</v>
      </c>
      <c r="IP84" t="str">
        <f>"xlswrite('G:\Mi unidad\1. PROYECTOS TELLO 2022\SCM SPILL OVERS\outputs\pobreza\bajo_ingreso\1%\simulacion_3\output_tests.xlsx',p_value_vec_"&amp;IO84&amp;"','p_value_vec_"&amp;IO84&amp;"');"</f>
        <v>xlswrite('G:\Mi unidad\1. PROYECTOS TELLO 2022\SCM SPILL OVERS\outputs\pobreza\bajo_ingreso\1%\simulacion_3\output_tests.xlsx',p_value_vec_57','p_value_vec_57');</v>
      </c>
      <c r="JA84">
        <v>57</v>
      </c>
      <c r="JB84" t="str">
        <f>"xlswrite('G:\Mi unidad\1. PROYECTOS TELLO 2022\SCM SPILL OVERS\outputs\pobreza\densidad\1%\simulacion_3\output_tests.xlsx',p_value_vec_"&amp;JA84&amp;"','p_value_vec_"&amp;JA84&amp;"');"</f>
        <v>xlswrite('G:\Mi unidad\1. PROYECTOS TELLO 2022\SCM SPILL OVERS\outputs\pobreza\densidad\1%\simulacion_3\output_tests.xlsx',p_value_vec_57','p_value_vec_57');</v>
      </c>
      <c r="JM84">
        <v>57</v>
      </c>
      <c r="JN84" t="str">
        <f>"xlswrite('G:\Mi unidad\1. PROYECTOS TELLO 2022\SCM SPILL OVERS\outputs\pobreza\densidad_g\1%\simulacion_3\output_tests.xlsx',p_value_vec_"&amp;JM84&amp;"','p_value_vec_"&amp;JM84&amp;"');"</f>
        <v>xlswrite('G:\Mi unidad\1. PROYECTOS TELLO 2022\SCM SPILL OVERS\outputs\pobreza\densidad_g\1%\simulacion_3\output_tests.xlsx',p_value_vec_57','p_value_vec_57');</v>
      </c>
      <c r="JY84">
        <v>57</v>
      </c>
      <c r="JZ84" t="str">
        <f>"xlswrite('G:\Mi unidad\1. PROYECTOS TELLO 2022\SCM SPILL OVERS\outputs\pobreza\distancia_centro_salud\1%\simulacion_3\output_tests.xlsx',p_value_vec_"&amp;JY84&amp;"','p_value_vec_"&amp;JY84&amp;"');"</f>
        <v>xlswrite('G:\Mi unidad\1. PROYECTOS TELLO 2022\SCM SPILL OVERS\outputs\pobreza\distancia_centro_salud\1%\simulacion_3\output_tests.xlsx',p_value_vec_57','p_value_vec_57');</v>
      </c>
      <c r="KL84">
        <v>57</v>
      </c>
      <c r="KM84" t="str">
        <f>"xlswrite('G:\Mi unidad\1. PROYECTOS TELLO 2022\SCM SPILL OVERS\outputs\pobreza\informalidad\1%\simulacion_3\output_tests.xlsx',p_value_vec_"&amp;KL84&amp;"','p_value_vec_"&amp;KL84&amp;"');"</f>
        <v>xlswrite('G:\Mi unidad\1. PROYECTOS TELLO 2022\SCM SPILL OVERS\outputs\pobreza\informalidad\1%\simulacion_3\output_tests.xlsx',p_value_vec_57','p_value_vec_57');</v>
      </c>
      <c r="KY84">
        <v>57</v>
      </c>
      <c r="KZ84" t="str">
        <f>"xlswrite('G:\Mi unidad\1. PROYECTOS TELLO 2022\SCM SPILL OVERS\outputs\pobreza\alimentos\1%\simulacion_3\output_tests.xlsx',p_value_vec_"&amp;KY84&amp;"','p_value_vec_"&amp;KY84&amp;"');"</f>
        <v>xlswrite('G:\Mi unidad\1. PROYECTOS TELLO 2022\SCM SPILL OVERS\outputs\pobreza\alimentos\1%\simulacion_3\output_tests.xlsx',p_value_vec_57','p_value_vec_57');</v>
      </c>
      <c r="LF84">
        <v>57</v>
      </c>
      <c r="LG84" t="str">
        <f>"xlswrite('G:\Mi unidad\1. PROYECTOS TELLO 2022\SCM SPILL OVERS\outputs\pobreza\jefe_hogar\1%\simulacion_3\output_tests.xlsx',p_value_vec_"&amp;LF84&amp;"','p_value_vec_"&amp;LF84&amp;"');"</f>
        <v>xlswrite('G:\Mi unidad\1. PROYECTOS TELLO 2022\SCM SPILL OVERS\outputs\pobreza\jefe_hogar\1%\simulacion_3\output_tests.xlsx',p_value_vec_57','p_value_vec_57');</v>
      </c>
      <c r="LM84">
        <v>57</v>
      </c>
      <c r="LN84" t="str">
        <f>"xlswrite('G:\Mi unidad\1. PROYECTOS TELLO 2022\SCM SPILL OVERS\outputs\pobreza\mujeres\1%\simulacion_3\output_tests.xlsx',p_value_vec_"&amp;LM84&amp;"','p_value_vec_"&amp;LM84&amp;"');"</f>
        <v>xlswrite('G:\Mi unidad\1. PROYECTOS TELLO 2022\SCM SPILL OVERS\outputs\pobreza\mujeres\1%\simulacion_3\output_tests.xlsx',p_value_vec_57','p_value_vec_57');</v>
      </c>
      <c r="LY84">
        <v>57</v>
      </c>
      <c r="LZ84" t="str">
        <f>"xlswrite('G:\Mi unidad\1. PROYECTOS TELLO 2022\SCM SPILL OVERS\outputs\pobreza\criminalidad\1%\simulacion_3\output_tests.xlsx',p_value_vec_"&amp;LY84&amp;"','p_value_vec_"&amp;LY84&amp;"');"</f>
        <v>xlswrite('G:\Mi unidad\1. PROYECTOS TELLO 2022\SCM SPILL OVERS\outputs\pobreza\criminalidad\1%\simulacion_3\output_tests.xlsx',p_value_vec_57','p_value_vec_57');</v>
      </c>
    </row>
    <row r="85" spans="64:338" x14ac:dyDescent="0.3">
      <c r="BL85">
        <v>57</v>
      </c>
      <c r="BR85">
        <v>57</v>
      </c>
      <c r="BS85" s="1" t="str">
        <f>"A_"&amp;BR82&amp;" = eye(N);"</f>
        <v>A_57 = eye(N);</v>
      </c>
      <c r="BX85">
        <v>57</v>
      </c>
      <c r="BY85" s="1" t="str">
        <f>"A_"&amp;BX82&amp;" = eye(N);"</f>
        <v>A_57 = eye(N);</v>
      </c>
      <c r="CD85">
        <v>57</v>
      </c>
      <c r="CE85" s="1" t="str">
        <f>"A_"&amp;CD82&amp;" = eye(N);"</f>
        <v>A_57 = eye(N);</v>
      </c>
      <c r="CJ85">
        <v>57</v>
      </c>
      <c r="CK85" s="1" t="str">
        <f>"A_"&amp;CJ82&amp;" = eye(N);"</f>
        <v>A_57 = eye(N);</v>
      </c>
      <c r="CQ85">
        <v>57</v>
      </c>
      <c r="CR85" t="s">
        <v>238</v>
      </c>
      <c r="CV85">
        <v>57</v>
      </c>
      <c r="CW85" t="s">
        <v>243</v>
      </c>
      <c r="DA85">
        <v>57</v>
      </c>
      <c r="DB85" t="s">
        <v>243</v>
      </c>
      <c r="DF85">
        <v>57</v>
      </c>
      <c r="DG85" t="s">
        <v>243</v>
      </c>
      <c r="EA85">
        <v>39</v>
      </c>
      <c r="EB85" s="1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EZ85" s="1" t="str">
        <f>"xlswrite('G:\Mi unidad\1. PROYECTOS TELLO 2022\SCM SPILL OVERS\outputs\pobreza\distancia_centro_salud\1%\simulacion_3\synthetic_control_spillover_outputs.xlsx',synthetic_control_sp_"&amp;$A26&amp;","&amp;$A26&amp;")"</f>
        <v>xlswrite('G:\Mi unidad\1. PROYECTOS TELLO 2022\SCM SPILL OVERS\outputs\pobreza\distancia_centro_salud\1%\simulacion_3\synthetic_control_spillover_outputs.xlsx',synthetic_control_sp_79,79)</v>
      </c>
      <c r="FG85" s="1" t="str">
        <f>"xlswrite('G:\Mi unidad\1. PROYECTOS TELLO 2022\SCM SPILL OVERS\outputs\pobreza\informalidad\1%\simulacion_3\synthetic_control_spillover_outputs.xlsx',synthetic_control_sp_"&amp;$A26&amp;","&amp;$A26&amp;")"</f>
        <v>xlswrite('G:\Mi unidad\1. PROYECTOS TELLO 2022\SCM SPILL OVERS\outputs\pobreza\informalidad\1%\simulacion_3\synthetic_control_spillover_outputs.xlsx',synthetic_control_sp_79,79)</v>
      </c>
      <c r="FM85" s="1" t="str">
        <f>"xlswrite('G:\Mi unidad\1. PROYECTOS TELLO 2022\SCM SPILL OVERS\outputs\pobreza\densidad\1%\simulacion_3\synthetic_control_spillover_outputs.xlsx',synthetic_control_sp_"&amp;$A26&amp;","&amp;$A26&amp;")"</f>
        <v>xlswrite('G:\Mi unidad\1. PROYECTOS TELLO 2022\SCM SPILL OVERS\outputs\pobreza\densidad\1%\simulacion_3\synthetic_control_spillover_outputs.xlsx',synthetic_control_sp_79,79)</v>
      </c>
      <c r="FT85" s="1" t="str">
        <f>"xlswrite('G:\Mi unidad\1. PROYECTOS TELLO 2022\SCM SPILL OVERS\outputs\pobreza\bajo_niv_educ\1%\simulacion_3\synthetic_control_spillover_outputs.xlsx',synthetic_control_sp_"&amp;$A26&amp;","&amp;$A26&amp;")"</f>
        <v>xlswrite('G:\Mi unidad\1. PROYECTOS TELLO 2022\SCM SPILL OVERS\outputs\pobreza\bajo_niv_educ\1%\simulacion_3\synthetic_control_spillover_outputs.xlsx',synthetic_control_sp_79,79)</v>
      </c>
      <c r="FZ85" s="1" t="str">
        <f>"xlswrite('G:\Mi unidad\1. PROYECTOS TELLO 2022\SCM SPILL OVERS\outputs\pobreza\bajo_ingreso\1%\simulacion_3\synthetic_control_spillover_outputs.xlsx',synthetic_control_sp_"&amp;$A26&amp;","&amp;$A26&amp;")"</f>
        <v>xlswrite('G:\Mi unidad\1. PROYECTOS TELLO 2022\SCM SPILL OVERS\outputs\pobreza\bajo_ingreso\1%\simulacion_3\synthetic_control_spillover_outputs.xlsx',synthetic_control_sp_79,79)</v>
      </c>
      <c r="GF85" s="1" t="str">
        <f>"xlswrite('G:\Mi unidad\1. PROYECTOS TELLO 2022\SCM SPILL OVERS\outputs\pobreza\densidad_g\1%\simulacion_3\synthetic_control_spillover_outputs.xlsx',synthetic_control_sp_"&amp;$A26&amp;","&amp;$A26&amp;")"</f>
        <v>xlswrite('G:\Mi unidad\1. PROYECTOS TELLO 2022\SCM SPILL OVERS\outputs\pobreza\densidad_g\1%\simulacion_3\synthetic_control_spillover_outputs.xlsx',synthetic_control_sp_79,79)</v>
      </c>
      <c r="GM85" s="1" t="str">
        <f>"xlswrite('G:\Mi unidad\1. PROYECTOS TELLO 2022\SCM SPILL OVERS\outputs\pobreza\alimentos\1%\simulacion_3\synthetic_control_spillover_outputs.xlsx',synthetic_control_sp_"&amp;$A26&amp;","&amp;$A26&amp;");"</f>
        <v>xlswrite('G:\Mi unidad\1. PROYECTOS TELLO 2022\SCM SPILL OVERS\outputs\pobreza\alimentos\1%\simulacion_3\synthetic_control_spillover_outputs.xlsx',synthetic_control_sp_79,79);</v>
      </c>
      <c r="GT85" s="1" t="str">
        <f>"xlswrite('G:\Mi unidad\1. PROYECTOS TELLO 2022\SCM SPILL OVERS\outputs\pobreza\jefe_hogar\1%\simulacion_3\synthetic_control_spillover_outputs.xlsx',synthetic_control_sp_"&amp;$A26&amp;","&amp;$A26&amp;");"</f>
        <v>xlswrite('G:\Mi unidad\1. PROYECTOS TELLO 2022\SCM SPILL OVERS\outputs\pobreza\jefe_hogar\1%\simulacion_3\synthetic_control_spillover_outputs.xlsx',synthetic_control_sp_79,79);</v>
      </c>
      <c r="GZ85" s="1" t="str">
        <f>"xlswrite('G:\Mi unidad\1. PROYECTOS TELLO 2022\SCM SPILL OVERS\outputs\pobreza\mujeres\1%\simulacion_3\synthetic_control_spillover_outputs.xlsx',synthetic_control_sp_"&amp;$A26&amp;","&amp;$A26&amp;");"</f>
        <v>xlswrite('G:\Mi unidad\1. PROYECTOS TELLO 2022\SCM SPILL OVERS\outputs\pobreza\mujeres\1%\simulacion_3\synthetic_control_spillover_outputs.xlsx',synthetic_control_sp_79,79);</v>
      </c>
      <c r="HF85" s="1" t="str">
        <f>"xlswrite('G:\Mi unidad\1. PROYECTOS TELLO 2022\SCM SPILL OVERS\outputs\pobreza\criminalidad\1%\simulacion_3\synthetic_control_spillover_outputs.xlsx',synthetic_control_sp_"&amp;$A26&amp;","&amp;$A26&amp;");"</f>
        <v>xlswrite('G:\Mi unidad\1. PROYECTOS TELLO 2022\SCM SPILL OVERS\outputs\pobreza\criminalidad\1%\simulacion_3\synthetic_control_spillover_outputs.xlsx',synthetic_control_sp_79,79);</v>
      </c>
      <c r="HM85">
        <v>38</v>
      </c>
      <c r="HN85" t="str">
        <f>"lb_vec_"&amp;HM85&amp;" = zeros(1,S);"</f>
        <v>lb_vec_38 = zeros(1,S);</v>
      </c>
      <c r="HT85">
        <v>44</v>
      </c>
      <c r="HU85" t="str">
        <f>"    spillover_test_"&amp;HT85&amp;"(s) = sp_andrews(Y_pre_"&amp;HT85&amp;",pobreza_"&amp;HT85&amp;"(:,T+s),A_"&amp;HT85&amp;",C,d,alpha_sig);"</f>
        <v xml:space="preserve">    spillover_test_44(s) = sp_andrews(Y_pre_44,pobreza_44(:,T+s),A_44,C,d,alpha_sig);</v>
      </c>
      <c r="IA85">
        <v>57</v>
      </c>
      <c r="IB85" t="str">
        <f>"xlswrite('G:\Mi unidad\1. PROYECTOS TELLO 2022\SCM SPILL OVERS\outputs\pobreza\bajo_niv_educ\1%\simulacion_3\output_tests.xlsx',alpha1_hat_vec_"&amp;IA85&amp;"','alpha1_hat_vec_"&amp;IA85&amp;"');"</f>
        <v>xlswrite('G:\Mi unidad\1. PROYECTOS TELLO 2022\SCM SPILL OVERS\outputs\pobreza\bajo_niv_educ\1%\simulacion_3\output_tests.xlsx',alpha1_hat_vec_57','alpha1_hat_vec_57');</v>
      </c>
      <c r="IO85">
        <v>57</v>
      </c>
      <c r="IP85" t="str">
        <f>"xlswrite('G:\Mi unidad\1. PROYECTOS TELLO 2022\SCM SPILL OVERS\outputs\pobreza\bajo_ingreso\1%\simulacion_3\output_tests.xlsx',alpha1_hat_vec_"&amp;IO85&amp;"','alpha1_hat_vec_"&amp;IO85&amp;"');"</f>
        <v>xlswrite('G:\Mi unidad\1. PROYECTOS TELLO 2022\SCM SPILL OVERS\outputs\pobreza\bajo_ingreso\1%\simulacion_3\output_tests.xlsx',alpha1_hat_vec_57','alpha1_hat_vec_57');</v>
      </c>
      <c r="JA85">
        <v>57</v>
      </c>
      <c r="JB85" t="str">
        <f>"xlswrite('G:\Mi unidad\1. PROYECTOS TELLO 2022\SCM SPILL OVERS\outputs\pobreza\densidad\1%\simulacion_3\output_tests.xlsx',alpha1_hat_vec_"&amp;JA85&amp;"','alpha1_hat_vec_"&amp;JA85&amp;"');"</f>
        <v>xlswrite('G:\Mi unidad\1. PROYECTOS TELLO 2022\SCM SPILL OVERS\outputs\pobreza\densidad\1%\simulacion_3\output_tests.xlsx',alpha1_hat_vec_57','alpha1_hat_vec_57');</v>
      </c>
      <c r="JM85">
        <v>57</v>
      </c>
      <c r="JN85" t="str">
        <f>"xlswrite('G:\Mi unidad\1. PROYECTOS TELLO 2022\SCM SPILL OVERS\outputs\pobreza\densidad_g\1%\simulacion_3\output_tests.xlsx',alpha1_hat_vec_"&amp;JM85&amp;"','alpha1_hat_vec_"&amp;JM85&amp;"');"</f>
        <v>xlswrite('G:\Mi unidad\1. PROYECTOS TELLO 2022\SCM SPILL OVERS\outputs\pobreza\densidad_g\1%\simulacion_3\output_tests.xlsx',alpha1_hat_vec_57','alpha1_hat_vec_57');</v>
      </c>
      <c r="JY85">
        <v>57</v>
      </c>
      <c r="JZ85" t="str">
        <f>"xlswrite('G:\Mi unidad\1. PROYECTOS TELLO 2022\SCM SPILL OVERS\outputs\pobreza\distancia_centro_salud\1%\simulacion_3\output_tests.xlsx',alpha1_hat_vec_"&amp;JY85&amp;"','alpha1_hat_vec_"&amp;JY85&amp;"');"</f>
        <v>xlswrite('G:\Mi unidad\1. PROYECTOS TELLO 2022\SCM SPILL OVERS\outputs\pobreza\distancia_centro_salud\1%\simulacion_3\output_tests.xlsx',alpha1_hat_vec_57','alpha1_hat_vec_57');</v>
      </c>
      <c r="KL85">
        <v>57</v>
      </c>
      <c r="KM85" t="str">
        <f>"xlswrite('G:\Mi unidad\1. PROYECTOS TELLO 2022\SCM SPILL OVERS\outputs\pobreza\informalidad\1%\simulacion_3\output_tests.xlsx',alpha1_hat_vec_"&amp;KL85&amp;"','alpha1_hat_vec_"&amp;KL85&amp;"');"</f>
        <v>xlswrite('G:\Mi unidad\1. PROYECTOS TELLO 2022\SCM SPILL OVERS\outputs\pobreza\informalidad\1%\simulacion_3\output_tests.xlsx',alpha1_hat_vec_57','alpha1_hat_vec_57');</v>
      </c>
      <c r="KY85">
        <v>57</v>
      </c>
      <c r="KZ85" t="str">
        <f>"xlswrite('G:\Mi unidad\1. PROYECTOS TELLO 2022\SCM SPILL OVERS\outputs\pobreza\alimentos\1%\simulacion_3\output_tests.xlsx',alpha1_hat_vec_"&amp;KY85&amp;"','alpha1_hat_vec_"&amp;KY85&amp;"');"</f>
        <v>xlswrite('G:\Mi unidad\1. PROYECTOS TELLO 2022\SCM SPILL OVERS\outputs\pobreza\alimentos\1%\simulacion_3\output_tests.xlsx',alpha1_hat_vec_57','alpha1_hat_vec_57');</v>
      </c>
      <c r="LF85">
        <v>57</v>
      </c>
      <c r="LG85" t="str">
        <f>"xlswrite('G:\Mi unidad\1. PROYECTOS TELLO 2022\SCM SPILL OVERS\outputs\pobreza\jefe_hogar\1%\simulacion_3\output_tests.xlsx',alpha1_hat_vec_"&amp;LF85&amp;"','alpha1_hat_vec_"&amp;LF85&amp;"');"</f>
        <v>xlswrite('G:\Mi unidad\1. PROYECTOS TELLO 2022\SCM SPILL OVERS\outputs\pobreza\jefe_hogar\1%\simulacion_3\output_tests.xlsx',alpha1_hat_vec_57','alpha1_hat_vec_57');</v>
      </c>
      <c r="LM85">
        <v>57</v>
      </c>
      <c r="LN85" t="str">
        <f>"xlswrite('G:\Mi unidad\1. PROYECTOS TELLO 2022\SCM SPILL OVERS\outputs\pobreza\mujeres\1%\simulacion_3\output_tests.xlsx',alpha1_hat_vec_"&amp;LM85&amp;"','alpha1_hat_vec_"&amp;LM85&amp;"');"</f>
        <v>xlswrite('G:\Mi unidad\1. PROYECTOS TELLO 2022\SCM SPILL OVERS\outputs\pobreza\mujeres\1%\simulacion_3\output_tests.xlsx',alpha1_hat_vec_57','alpha1_hat_vec_57');</v>
      </c>
      <c r="LY85">
        <v>57</v>
      </c>
      <c r="LZ85" t="str">
        <f>"xlswrite('G:\Mi unidad\1. PROYECTOS TELLO 2022\SCM SPILL OVERS\outputs\pobreza\criminalidad\1%\simulacion_3\output_tests.xlsx',alpha1_hat_vec_"&amp;LY85&amp;"','alpha1_hat_vec_"&amp;LY85&amp;"');"</f>
        <v>xlswrite('G:\Mi unidad\1. PROYECTOS TELLO 2022\SCM SPILL OVERS\outputs\pobreza\criminalidad\1%\simulacion_3\output_tests.xlsx',alpha1_hat_vec_57','alpha1_hat_vec_57');</v>
      </c>
    </row>
    <row r="86" spans="64:338" x14ac:dyDescent="0.3">
      <c r="BL86">
        <v>57</v>
      </c>
      <c r="BR86">
        <v>57</v>
      </c>
      <c r="BS86" s="1" t="str">
        <f>"A_"&amp;BR82&amp;"(:,ind_"&amp;BR82&amp;" == 0) = [];"</f>
        <v>A_57(:,ind_57 == 0) = [];</v>
      </c>
      <c r="BX86">
        <v>57</v>
      </c>
      <c r="BY86" s="1" t="str">
        <f>"A_"&amp;BX82&amp;"(:,ind_"&amp;BX82&amp;" == 0) = [];"</f>
        <v>A_57(:,ind_57 == 0) = [];</v>
      </c>
      <c r="CD86">
        <v>57</v>
      </c>
      <c r="CE86" s="1" t="str">
        <f>"A_"&amp;CD82&amp;"(:,ind_"&amp;CD82&amp;" == 0) = [];"</f>
        <v>A_57(:,ind_57 == 0) = [];</v>
      </c>
      <c r="CJ86">
        <v>57</v>
      </c>
      <c r="CK86" s="1" t="str">
        <f>"A_"&amp;CJ82&amp;"(:,ind_"&amp;CJ82&amp;" == 0) = [];"</f>
        <v>A_57(:,ind_57 == 0) = [];</v>
      </c>
      <c r="CQ86">
        <v>57</v>
      </c>
      <c r="CR86" t="s">
        <v>239</v>
      </c>
      <c r="CV86">
        <v>57</v>
      </c>
      <c r="CW86" t="s">
        <v>244</v>
      </c>
      <c r="DA86">
        <v>57</v>
      </c>
      <c r="DB86" t="s">
        <v>244</v>
      </c>
      <c r="DF86">
        <v>57</v>
      </c>
      <c r="DG86" t="s">
        <v>244</v>
      </c>
      <c r="EA86">
        <v>39</v>
      </c>
      <c r="EB86" s="1" t="str">
        <f>"alpha_hat_"&amp;EA86&amp;" = A_"&amp;EA86&amp;"*gamma_hat_"&amp;EA86&amp;";"</f>
        <v>alpha_hat_39 = A_39*gamma_hat_39;</v>
      </c>
      <c r="EZ86" s="1" t="str">
        <f>"xlswrite('G:\Mi unidad\1. PROYECTOS TELLO 2022\SCM SPILL OVERS\outputs\pobreza\distancia_centro_salud\1%\simulacion_3\synthetic_control_spillover_outputs.xlsx',synthetic_control_sp_"&amp;$A27&amp;","&amp;$A27&amp;")"</f>
        <v>xlswrite('G:\Mi unidad\1. PROYECTOS TELLO 2022\SCM SPILL OVERS\outputs\pobreza\distancia_centro_salud\1%\simulacion_3\synthetic_control_spillover_outputs.xlsx',synthetic_control_sp_80,80)</v>
      </c>
      <c r="FG86" s="1" t="str">
        <f>"xlswrite('G:\Mi unidad\1. PROYECTOS TELLO 2022\SCM SPILL OVERS\outputs\pobreza\informalidad\1%\simulacion_3\synthetic_control_spillover_outputs.xlsx',synthetic_control_sp_"&amp;$A27&amp;","&amp;$A27&amp;")"</f>
        <v>xlswrite('G:\Mi unidad\1. PROYECTOS TELLO 2022\SCM SPILL OVERS\outputs\pobreza\informalidad\1%\simulacion_3\synthetic_control_spillover_outputs.xlsx',synthetic_control_sp_80,80)</v>
      </c>
      <c r="FM86" s="1" t="str">
        <f>"xlswrite('G:\Mi unidad\1. PROYECTOS TELLO 2022\SCM SPILL OVERS\outputs\pobreza\densidad\1%\simulacion_3\synthetic_control_spillover_outputs.xlsx',synthetic_control_sp_"&amp;$A27&amp;","&amp;$A27&amp;")"</f>
        <v>xlswrite('G:\Mi unidad\1. PROYECTOS TELLO 2022\SCM SPILL OVERS\outputs\pobreza\densidad\1%\simulacion_3\synthetic_control_spillover_outputs.xlsx',synthetic_control_sp_80,80)</v>
      </c>
      <c r="FT86" s="1" t="str">
        <f>"xlswrite('G:\Mi unidad\1. PROYECTOS TELLO 2022\SCM SPILL OVERS\outputs\pobreza\bajo_niv_educ\1%\simulacion_3\synthetic_control_spillover_outputs.xlsx',synthetic_control_sp_"&amp;$A27&amp;","&amp;$A27&amp;")"</f>
        <v>xlswrite('G:\Mi unidad\1. PROYECTOS TELLO 2022\SCM SPILL OVERS\outputs\pobreza\bajo_niv_educ\1%\simulacion_3\synthetic_control_spillover_outputs.xlsx',synthetic_control_sp_80,80)</v>
      </c>
      <c r="FZ86" s="1" t="str">
        <f>"xlswrite('G:\Mi unidad\1. PROYECTOS TELLO 2022\SCM SPILL OVERS\outputs\pobreza\bajo_ingreso\1%\simulacion_3\synthetic_control_spillover_outputs.xlsx',synthetic_control_sp_"&amp;$A27&amp;","&amp;$A27&amp;")"</f>
        <v>xlswrite('G:\Mi unidad\1. PROYECTOS TELLO 2022\SCM SPILL OVERS\outputs\pobreza\bajo_ingreso\1%\simulacion_3\synthetic_control_spillover_outputs.xlsx',synthetic_control_sp_80,80)</v>
      </c>
      <c r="GF86" s="1" t="str">
        <f>"xlswrite('G:\Mi unidad\1. PROYECTOS TELLO 2022\SCM SPILL OVERS\outputs\pobreza\densidad_g\1%\simulacion_3\synthetic_control_spillover_outputs.xlsx',synthetic_control_sp_"&amp;$A27&amp;","&amp;$A27&amp;")"</f>
        <v>xlswrite('G:\Mi unidad\1. PROYECTOS TELLO 2022\SCM SPILL OVERS\outputs\pobreza\densidad_g\1%\simulacion_3\synthetic_control_spillover_outputs.xlsx',synthetic_control_sp_80,80)</v>
      </c>
      <c r="GM86" s="1" t="str">
        <f>"xlswrite('G:\Mi unidad\1. PROYECTOS TELLO 2022\SCM SPILL OVERS\outputs\pobreza\alimentos\1%\simulacion_3\synthetic_control_spillover_outputs.xlsx',synthetic_control_sp_"&amp;$A27&amp;","&amp;$A27&amp;");"</f>
        <v>xlswrite('G:\Mi unidad\1. PROYECTOS TELLO 2022\SCM SPILL OVERS\outputs\pobreza\alimentos\1%\simulacion_3\synthetic_control_spillover_outputs.xlsx',synthetic_control_sp_80,80);</v>
      </c>
      <c r="GT86" s="1" t="str">
        <f>"xlswrite('G:\Mi unidad\1. PROYECTOS TELLO 2022\SCM SPILL OVERS\outputs\pobreza\jefe_hogar\1%\simulacion_3\synthetic_control_spillover_outputs.xlsx',synthetic_control_sp_"&amp;$A27&amp;","&amp;$A27&amp;");"</f>
        <v>xlswrite('G:\Mi unidad\1. PROYECTOS TELLO 2022\SCM SPILL OVERS\outputs\pobreza\jefe_hogar\1%\simulacion_3\synthetic_control_spillover_outputs.xlsx',synthetic_control_sp_80,80);</v>
      </c>
      <c r="GZ86" s="1" t="str">
        <f>"xlswrite('G:\Mi unidad\1. PROYECTOS TELLO 2022\SCM SPILL OVERS\outputs\pobreza\mujeres\1%\simulacion_3\synthetic_control_spillover_outputs.xlsx',synthetic_control_sp_"&amp;$A27&amp;","&amp;$A27&amp;");"</f>
        <v>xlswrite('G:\Mi unidad\1. PROYECTOS TELLO 2022\SCM SPILL OVERS\outputs\pobreza\mujeres\1%\simulacion_3\synthetic_control_spillover_outputs.xlsx',synthetic_control_sp_80,80);</v>
      </c>
      <c r="HF86" s="1" t="str">
        <f>"xlswrite('G:\Mi unidad\1. PROYECTOS TELLO 2022\SCM SPILL OVERS\outputs\pobreza\criminalidad\1%\simulacion_3\synthetic_control_spillover_outputs.xlsx',synthetic_control_sp_"&amp;$A27&amp;","&amp;$A27&amp;");"</f>
        <v>xlswrite('G:\Mi unidad\1. PROYECTOS TELLO 2022\SCM SPILL OVERS\outputs\pobreza\criminalidad\1%\simulacion_3\synthetic_control_spillover_outputs.xlsx',synthetic_control_sp_80,80);</v>
      </c>
      <c r="HM86">
        <v>38</v>
      </c>
      <c r="HN86" t="str">
        <f>"ub_vec_"&amp;HM86&amp;" = zeros(1,S);"</f>
        <v>ub_vec_38 = zeros(1,S);</v>
      </c>
      <c r="HT86">
        <v>44</v>
      </c>
      <c r="HU86" t="s">
        <v>18</v>
      </c>
      <c r="IA86">
        <v>57</v>
      </c>
      <c r="IB86" t="str">
        <f>"xlswrite('G:\Mi unidad\1. PROYECTOS TELLO 2022\SCM SPILL OVERS\outputs\pobreza\bajo_niv_educ\1%\simulacion_3\output_tests.xlsx',spillover_test_"&amp;IA86&amp;"','sp_test_"&amp;IA86&amp;"');"</f>
        <v>xlswrite('G:\Mi unidad\1. PROYECTOS TELLO 2022\SCM SPILL OVERS\outputs\pobreza\bajo_niv_educ\1%\simulacion_3\output_tests.xlsx',spillover_test_57','sp_test_57');</v>
      </c>
      <c r="IO86">
        <v>57</v>
      </c>
      <c r="IP86" t="str">
        <f>"xlswrite('G:\Mi unidad\1. PROYECTOS TELLO 2022\SCM SPILL OVERS\outputs\pobreza\bajo_ingreso\1%\simulacion_3\output_tests.xlsx',spillover_test_"&amp;IO86&amp;"','sp_test_"&amp;IO86&amp;"');"</f>
        <v>xlswrite('G:\Mi unidad\1. PROYECTOS TELLO 2022\SCM SPILL OVERS\outputs\pobreza\bajo_ingreso\1%\simulacion_3\output_tests.xlsx',spillover_test_57','sp_test_57');</v>
      </c>
      <c r="JA86">
        <v>57</v>
      </c>
      <c r="JB86" t="str">
        <f>"xlswrite('G:\Mi unidad\1. PROYECTOS TELLO 2022\SCM SPILL OVERS\outputs\pobreza\densidad\1%\simulacion_3\output_tests.xlsx',spillover_test_"&amp;JA86&amp;"','sp_test_"&amp;JA86&amp;"');"</f>
        <v>xlswrite('G:\Mi unidad\1. PROYECTOS TELLO 2022\SCM SPILL OVERS\outputs\pobreza\densidad\1%\simulacion_3\output_tests.xlsx',spillover_test_57','sp_test_57');</v>
      </c>
      <c r="JM86">
        <v>57</v>
      </c>
      <c r="JN86" t="str">
        <f>"xlswrite('G:\Mi unidad\1. PROYECTOS TELLO 2022\SCM SPILL OVERS\outputs\pobreza\densidad_g\1%\simulacion_3\output_tests.xlsx',spillover_test_"&amp;JM86&amp;"','sp_test_"&amp;JM86&amp;"');"</f>
        <v>xlswrite('G:\Mi unidad\1. PROYECTOS TELLO 2022\SCM SPILL OVERS\outputs\pobreza\densidad_g\1%\simulacion_3\output_tests.xlsx',spillover_test_57','sp_test_57');</v>
      </c>
      <c r="JY86">
        <v>57</v>
      </c>
      <c r="JZ86" t="str">
        <f>"xlswrite('G:\Mi unidad\1. PROYECTOS TELLO 2022\SCM SPILL OVERS\outputs\pobreza\distancia_centro_salud\1%\simulacion_3\output_tests.xlsx',spillover_test_"&amp;JY86&amp;"','sp_test_"&amp;JY86&amp;"');"</f>
        <v>xlswrite('G:\Mi unidad\1. PROYECTOS TELLO 2022\SCM SPILL OVERS\outputs\pobreza\distancia_centro_salud\1%\simulacion_3\output_tests.xlsx',spillover_test_57','sp_test_57');</v>
      </c>
      <c r="KL86">
        <v>57</v>
      </c>
      <c r="KM86" t="str">
        <f>"xlswrite('G:\Mi unidad\1. PROYECTOS TELLO 2022\SCM SPILL OVERS\outputs\pobreza\informalidad\1%\simulacion_3\output_tests.xlsx',spillover_test_"&amp;KL86&amp;"','sp_test_"&amp;KL86&amp;"');"</f>
        <v>xlswrite('G:\Mi unidad\1. PROYECTOS TELLO 2022\SCM SPILL OVERS\outputs\pobreza\informalidad\1%\simulacion_3\output_tests.xlsx',spillover_test_57','sp_test_57');</v>
      </c>
      <c r="KY86">
        <v>57</v>
      </c>
      <c r="KZ86" t="str">
        <f>"xlswrite('G:\Mi unidad\1. PROYECTOS TELLO 2022\SCM SPILL OVERS\outputs\pobreza\alimentos\1%\simulacion_3\output_tests.xlsx',spillover_test_"&amp;KY86&amp;"','sp_test_"&amp;KY86&amp;"');"</f>
        <v>xlswrite('G:\Mi unidad\1. PROYECTOS TELLO 2022\SCM SPILL OVERS\outputs\pobreza\alimentos\1%\simulacion_3\output_tests.xlsx',spillover_test_57','sp_test_57');</v>
      </c>
      <c r="LF86">
        <v>57</v>
      </c>
      <c r="LG86" t="str">
        <f>"xlswrite('G:\Mi unidad\1. PROYECTOS TELLO 2022\SCM SPILL OVERS\outputs\pobreza\jefe_hogar\1%\simulacion_3\output_tests.xlsx',spillover_test_"&amp;LF86&amp;"','sp_test_"&amp;LF86&amp;"');"</f>
        <v>xlswrite('G:\Mi unidad\1. PROYECTOS TELLO 2022\SCM SPILL OVERS\outputs\pobreza\jefe_hogar\1%\simulacion_3\output_tests.xlsx',spillover_test_57','sp_test_57');</v>
      </c>
      <c r="LM86">
        <v>57</v>
      </c>
      <c r="LN86" t="str">
        <f>"xlswrite('G:\Mi unidad\1. PROYECTOS TELLO 2022\SCM SPILL OVERS\outputs\pobreza\mujeres\1%\simulacion_3\output_tests.xlsx',spillover_test_"&amp;LM86&amp;"','sp_test_"&amp;LM86&amp;"');"</f>
        <v>xlswrite('G:\Mi unidad\1. PROYECTOS TELLO 2022\SCM SPILL OVERS\outputs\pobreza\mujeres\1%\simulacion_3\output_tests.xlsx',spillover_test_57','sp_test_57');</v>
      </c>
      <c r="LY86">
        <v>57</v>
      </c>
      <c r="LZ86" t="str">
        <f>"xlswrite('G:\Mi unidad\1. PROYECTOS TELLO 2022\SCM SPILL OVERS\outputs\pobreza\criminalidad\1%\simulacion_3\output_tests.xlsx',spillover_test_"&amp;LY86&amp;"','sp_test_"&amp;LY86&amp;"');"</f>
        <v>xlswrite('G:\Mi unidad\1. PROYECTOS TELLO 2022\SCM SPILL OVERS\outputs\pobreza\criminalidad\1%\simulacion_3\output_tests.xlsx',spillover_test_57','sp_test_57');</v>
      </c>
    </row>
    <row r="87" spans="64:338" x14ac:dyDescent="0.3">
      <c r="BL87">
        <v>65</v>
      </c>
      <c r="BM87" s="1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245</v>
      </c>
      <c r="CV87">
        <v>65</v>
      </c>
      <c r="CW87" t="s">
        <v>246</v>
      </c>
      <c r="DA87">
        <v>65</v>
      </c>
      <c r="DB87" t="s">
        <v>246</v>
      </c>
      <c r="DF87">
        <v>65</v>
      </c>
      <c r="DG87" t="s">
        <v>246</v>
      </c>
      <c r="EA87">
        <v>39</v>
      </c>
      <c r="EB87" s="1" t="str">
        <f>"alpha1_hat_vec_"&amp;EA87&amp;"(s) = alpha_hat_"&amp;EA87&amp;"(1);"</f>
        <v>alpha1_hat_vec_39(s) = alpha_hat_39(1);</v>
      </c>
      <c r="EZ87" s="1" t="str">
        <f>"xlswrite('G:\Mi unidad\1. PROYECTOS TELLO 2022\SCM SPILL OVERS\outputs\pobreza\distancia_centro_salud\1%\simulacion_3\synthetic_control_spillover_outputs.xlsx',synthetic_control_sp_"&amp;$A28&amp;","&amp;$A28&amp;")"</f>
        <v>xlswrite('G:\Mi unidad\1. PROYECTOS TELLO 2022\SCM SPILL OVERS\outputs\pobreza\distancia_centro_salud\1%\simulacion_3\synthetic_control_spillover_outputs.xlsx',synthetic_control_sp_84,84)</v>
      </c>
      <c r="FG87" s="1" t="str">
        <f>"xlswrite('G:\Mi unidad\1. PROYECTOS TELLO 2022\SCM SPILL OVERS\outputs\pobreza\informalidad\1%\simulacion_3\synthetic_control_spillover_outputs.xlsx',synthetic_control_sp_"&amp;$A28&amp;","&amp;$A28&amp;")"</f>
        <v>xlswrite('G:\Mi unidad\1. PROYECTOS TELLO 2022\SCM SPILL OVERS\outputs\pobreza\informalidad\1%\simulacion_3\synthetic_control_spillover_outputs.xlsx',synthetic_control_sp_84,84)</v>
      </c>
      <c r="FM87" s="1" t="str">
        <f>"xlswrite('G:\Mi unidad\1. PROYECTOS TELLO 2022\SCM SPILL OVERS\outputs\pobreza\densidad\1%\simulacion_3\synthetic_control_spillover_outputs.xlsx',synthetic_control_sp_"&amp;$A28&amp;","&amp;$A28&amp;")"</f>
        <v>xlswrite('G:\Mi unidad\1. PROYECTOS TELLO 2022\SCM SPILL OVERS\outputs\pobreza\densidad\1%\simulacion_3\synthetic_control_spillover_outputs.xlsx',synthetic_control_sp_84,84)</v>
      </c>
      <c r="FT87" s="1" t="str">
        <f>"xlswrite('G:\Mi unidad\1. PROYECTOS TELLO 2022\SCM SPILL OVERS\outputs\pobreza\bajo_niv_educ\1%\simulacion_3\synthetic_control_spillover_outputs.xlsx',synthetic_control_sp_"&amp;$A28&amp;","&amp;$A28&amp;")"</f>
        <v>xlswrite('G:\Mi unidad\1. PROYECTOS TELLO 2022\SCM SPILL OVERS\outputs\pobreza\bajo_niv_educ\1%\simulacion_3\synthetic_control_spillover_outputs.xlsx',synthetic_control_sp_84,84)</v>
      </c>
      <c r="FZ87" s="1" t="str">
        <f>"xlswrite('G:\Mi unidad\1. PROYECTOS TELLO 2022\SCM SPILL OVERS\outputs\pobreza\bajo_ingreso\1%\simulacion_3\synthetic_control_spillover_outputs.xlsx',synthetic_control_sp_"&amp;$A28&amp;","&amp;$A28&amp;")"</f>
        <v>xlswrite('G:\Mi unidad\1. PROYECTOS TELLO 2022\SCM SPILL OVERS\outputs\pobreza\bajo_ingreso\1%\simulacion_3\synthetic_control_spillover_outputs.xlsx',synthetic_control_sp_84,84)</v>
      </c>
      <c r="GF87" s="1" t="str">
        <f>"xlswrite('G:\Mi unidad\1. PROYECTOS TELLO 2022\SCM SPILL OVERS\outputs\pobreza\densidad_g\1%\simulacion_3\synthetic_control_spillover_outputs.xlsx',synthetic_control_sp_"&amp;$A28&amp;","&amp;$A28&amp;")"</f>
        <v>xlswrite('G:\Mi unidad\1. PROYECTOS TELLO 2022\SCM SPILL OVERS\outputs\pobreza\densidad_g\1%\simulacion_3\synthetic_control_spillover_outputs.xlsx',synthetic_control_sp_84,84)</v>
      </c>
      <c r="GM87" s="1" t="str">
        <f>"xlswrite('G:\Mi unidad\1. PROYECTOS TELLO 2022\SCM SPILL OVERS\outputs\pobreza\alimentos\1%\simulacion_3\synthetic_control_spillover_outputs.xlsx',synthetic_control_sp_"&amp;$A28&amp;","&amp;$A28&amp;");"</f>
        <v>xlswrite('G:\Mi unidad\1. PROYECTOS TELLO 2022\SCM SPILL OVERS\outputs\pobreza\alimentos\1%\simulacion_3\synthetic_control_spillover_outputs.xlsx',synthetic_control_sp_84,84);</v>
      </c>
      <c r="GT87" s="1" t="str">
        <f>"xlswrite('G:\Mi unidad\1. PROYECTOS TELLO 2022\SCM SPILL OVERS\outputs\pobreza\jefe_hogar\1%\simulacion_3\synthetic_control_spillover_outputs.xlsx',synthetic_control_sp_"&amp;$A28&amp;","&amp;$A28&amp;");"</f>
        <v>xlswrite('G:\Mi unidad\1. PROYECTOS TELLO 2022\SCM SPILL OVERS\outputs\pobreza\jefe_hogar\1%\simulacion_3\synthetic_control_spillover_outputs.xlsx',synthetic_control_sp_84,84);</v>
      </c>
      <c r="GZ87" s="1" t="str">
        <f>"xlswrite('G:\Mi unidad\1. PROYECTOS TELLO 2022\SCM SPILL OVERS\outputs\pobreza\mujeres\1%\simulacion_3\synthetic_control_spillover_outputs.xlsx',synthetic_control_sp_"&amp;$A28&amp;","&amp;$A28&amp;");"</f>
        <v>xlswrite('G:\Mi unidad\1. PROYECTOS TELLO 2022\SCM SPILL OVERS\outputs\pobreza\mujeres\1%\simulacion_3\synthetic_control_spillover_outputs.xlsx',synthetic_control_sp_84,84);</v>
      </c>
      <c r="HF87" s="1" t="str">
        <f>"xlswrite('G:\Mi unidad\1. PROYECTOS TELLO 2022\SCM SPILL OVERS\outputs\pobreza\criminalidad\1%\simulacion_3\synthetic_control_spillover_outputs.xlsx',synthetic_control_sp_"&amp;$A28&amp;","&amp;$A28&amp;");"</f>
        <v>xlswrite('G:\Mi unidad\1. PROYECTOS TELLO 2022\SCM SPILL OVERS\outputs\pobreza\criminalidad\1%\simulacion_3\synthetic_control_spillover_outputs.xlsx',synthetic_control_sp_84,84);</v>
      </c>
      <c r="HM87">
        <v>38</v>
      </c>
      <c r="HN87" t="s">
        <v>35</v>
      </c>
      <c r="HT87">
        <v>45</v>
      </c>
      <c r="HU87" t="str">
        <f>"spillover_test_"&amp;HT87&amp;" = zeros(1,S);"</f>
        <v>spillover_test_45 = zeros(1,S);</v>
      </c>
      <c r="IA87">
        <v>65</v>
      </c>
      <c r="IB87" t="str">
        <f>"xlswrite('G:\Mi unidad\1. PROYECTOS TELLO 2022\SCM SPILL OVERS\outputs\pobreza\bajo_niv_educ\1%\simulacion_3\output_tests.xlsx',lb_vec_"&amp;IA87&amp;"','lb_vec_"&amp;IA87&amp;"');"</f>
        <v>xlswrite('G:\Mi unidad\1. PROYECTOS TELLO 2022\SCM SPILL OVERS\outputs\pobreza\bajo_niv_educ\1%\simulacion_3\output_tests.xlsx',lb_vec_65','lb_vec_65');</v>
      </c>
      <c r="IO87">
        <v>65</v>
      </c>
      <c r="IP87" t="str">
        <f>"xlswrite('G:\Mi unidad\1. PROYECTOS TELLO 2022\SCM SPILL OVERS\outputs\pobreza\bajo_ingreso\1%\simulacion_3\output_tests.xlsx',lb_vec_"&amp;IO87&amp;"','lb_vec_"&amp;IO87&amp;"');"</f>
        <v>xlswrite('G:\Mi unidad\1. PROYECTOS TELLO 2022\SCM SPILL OVERS\outputs\pobreza\bajo_ingreso\1%\simulacion_3\output_tests.xlsx',lb_vec_65','lb_vec_65');</v>
      </c>
      <c r="JA87">
        <v>65</v>
      </c>
      <c r="JB87" t="str">
        <f>"xlswrite('G:\Mi unidad\1. PROYECTOS TELLO 2022\SCM SPILL OVERS\outputs\pobreza\densidad\1%\simulacion_3\output_tests.xlsx',lb_vec_"&amp;JA87&amp;"','lb_vec_"&amp;JA87&amp;"');"</f>
        <v>xlswrite('G:\Mi unidad\1. PROYECTOS TELLO 2022\SCM SPILL OVERS\outputs\pobreza\densidad\1%\simulacion_3\output_tests.xlsx',lb_vec_65','lb_vec_65');</v>
      </c>
      <c r="JM87">
        <v>65</v>
      </c>
      <c r="JN87" t="str">
        <f>"xlswrite('G:\Mi unidad\1. PROYECTOS TELLO 2022\SCM SPILL OVERS\outputs\pobreza\densidad_g\1%\simulacion_3\output_tests.xlsx',lb_vec_"&amp;JM87&amp;"','lb_vec_"&amp;JM87&amp;"');"</f>
        <v>xlswrite('G:\Mi unidad\1. PROYECTOS TELLO 2022\SCM SPILL OVERS\outputs\pobreza\densidad_g\1%\simulacion_3\output_tests.xlsx',lb_vec_65','lb_vec_65');</v>
      </c>
      <c r="JY87">
        <v>65</v>
      </c>
      <c r="JZ87" t="str">
        <f>"xlswrite('G:\Mi unidad\1. PROYECTOS TELLO 2022\SCM SPILL OVERS\outputs\pobreza\distancia_centro_salud\1%\simulacion_3\output_tests.xlsx',lb_vec_"&amp;JY87&amp;"','lb_vec_"&amp;JY87&amp;"');"</f>
        <v>xlswrite('G:\Mi unidad\1. PROYECTOS TELLO 2022\SCM SPILL OVERS\outputs\pobreza\distancia_centro_salud\1%\simulacion_3\output_tests.xlsx',lb_vec_65','lb_vec_65');</v>
      </c>
      <c r="KL87">
        <v>65</v>
      </c>
      <c r="KM87" t="str">
        <f>"xlswrite('G:\Mi unidad\1. PROYECTOS TELLO 2022\SCM SPILL OVERS\outputs\pobreza\informalidad\1%\simulacion_3\output_tests.xlsx',lb_vec_"&amp;KL87&amp;"','lb_vec_"&amp;KL87&amp;"');"</f>
        <v>xlswrite('G:\Mi unidad\1. PROYECTOS TELLO 2022\SCM SPILL OVERS\outputs\pobreza\informalidad\1%\simulacion_3\output_tests.xlsx',lb_vec_65','lb_vec_65');</v>
      </c>
      <c r="KY87">
        <v>65</v>
      </c>
      <c r="KZ87" t="str">
        <f>"xlswrite('G:\Mi unidad\1. PROYECTOS TELLO 2022\SCM SPILL OVERS\outputs\pobreza\alimentos\1%\simulacion_3\output_tests.xlsx',lb_vec_"&amp;KY87&amp;"','lb_vec_"&amp;KY87&amp;"');"</f>
        <v>xlswrite('G:\Mi unidad\1. PROYECTOS TELLO 2022\SCM SPILL OVERS\outputs\pobreza\alimentos\1%\simulacion_3\output_tests.xlsx',lb_vec_65','lb_vec_65');</v>
      </c>
      <c r="LF87">
        <v>65</v>
      </c>
      <c r="LG87" t="str">
        <f>"xlswrite('G:\Mi unidad\1. PROYECTOS TELLO 2022\SCM SPILL OVERS\outputs\pobreza\jefe_hogar\1%\simulacion_3\output_tests.xlsx',lb_vec_"&amp;LF87&amp;"','lb_vec_"&amp;LF87&amp;"');"</f>
        <v>xlswrite('G:\Mi unidad\1. PROYECTOS TELLO 2022\SCM SPILL OVERS\outputs\pobreza\jefe_hogar\1%\simulacion_3\output_tests.xlsx',lb_vec_65','lb_vec_65');</v>
      </c>
      <c r="LM87">
        <v>65</v>
      </c>
      <c r="LN87" t="str">
        <f>"xlswrite('G:\Mi unidad\1. PROYECTOS TELLO 2022\SCM SPILL OVERS\outputs\pobreza\mujeres\1%\simulacion_3\output_tests.xlsx',lb_vec_"&amp;LM87&amp;"','lb_vec_"&amp;LM87&amp;"');"</f>
        <v>xlswrite('G:\Mi unidad\1. PROYECTOS TELLO 2022\SCM SPILL OVERS\outputs\pobreza\mujeres\1%\simulacion_3\output_tests.xlsx',lb_vec_65','lb_vec_65');</v>
      </c>
      <c r="LY87">
        <v>65</v>
      </c>
      <c r="LZ87" t="str">
        <f>"xlswrite('G:\Mi unidad\1. PROYECTOS TELLO 2022\SCM SPILL OVERS\outputs\pobreza\criminalidad\1%\simulacion_3\output_tests.xlsx',lb_vec_"&amp;LY87&amp;"','lb_vec_"&amp;LY87&amp;"');"</f>
        <v>xlswrite('G:\Mi unidad\1. PROYECTOS TELLO 2022\SCM SPILL OVERS\outputs\pobreza\criminalidad\1%\simulacion_3\output_tests.xlsx',lb_vec_65','lb_vec_65');</v>
      </c>
    </row>
    <row r="88" spans="64:338" x14ac:dyDescent="0.3">
      <c r="BL88">
        <v>65</v>
      </c>
      <c r="BM88" s="1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243</v>
      </c>
      <c r="CV88">
        <v>65</v>
      </c>
      <c r="CW88" t="s">
        <v>247</v>
      </c>
      <c r="DA88">
        <v>65</v>
      </c>
      <c r="DB88" t="s">
        <v>247</v>
      </c>
      <c r="DF88">
        <v>65</v>
      </c>
      <c r="DG88" t="s">
        <v>247</v>
      </c>
      <c r="EA88">
        <v>39</v>
      </c>
      <c r="EB88" s="1" t="str">
        <f>"synthetic_control_sp_"&amp;EA88&amp;"(T+s) = Y_"&amp;EA88&amp;"(1,T+s)-alpha1_hat_vec_"&amp;EA88&amp;"(s);"</f>
        <v>synthetic_control_sp_39(T+s) = Y_39(1,T+s)-alpha1_hat_vec_39(s);</v>
      </c>
      <c r="EZ88" s="1" t="str">
        <f>"xlswrite('G:\Mi unidad\1. PROYECTOS TELLO 2022\SCM SPILL OVERS\outputs\pobreza\distancia_centro_salud\1%\simulacion_3\synthetic_control_spillover_outputs.xlsx',synthetic_control_sp_"&amp;$A29&amp;","&amp;$A29&amp;")"</f>
        <v>xlswrite('G:\Mi unidad\1. PROYECTOS TELLO 2022\SCM SPILL OVERS\outputs\pobreza\distancia_centro_salud\1%\simulacion_3\synthetic_control_spillover_outputs.xlsx',synthetic_control_sp_86,86)</v>
      </c>
      <c r="FG88" s="1" t="str">
        <f>"xlswrite('G:\Mi unidad\1. PROYECTOS TELLO 2022\SCM SPILL OVERS\outputs\pobreza\informalidad\1%\simulacion_3\synthetic_control_spillover_outputs.xlsx',synthetic_control_sp_"&amp;$A29&amp;","&amp;$A29&amp;")"</f>
        <v>xlswrite('G:\Mi unidad\1. PROYECTOS TELLO 2022\SCM SPILL OVERS\outputs\pobreza\informalidad\1%\simulacion_3\synthetic_control_spillover_outputs.xlsx',synthetic_control_sp_86,86)</v>
      </c>
      <c r="FM88" s="1" t="str">
        <f>"xlswrite('G:\Mi unidad\1. PROYECTOS TELLO 2022\SCM SPILL OVERS\outputs\pobreza\densidad\1%\simulacion_3\synthetic_control_spillover_outputs.xlsx',synthetic_control_sp_"&amp;$A29&amp;","&amp;$A29&amp;")"</f>
        <v>xlswrite('G:\Mi unidad\1. PROYECTOS TELLO 2022\SCM SPILL OVERS\outputs\pobreza\densidad\1%\simulacion_3\synthetic_control_spillover_outputs.xlsx',synthetic_control_sp_86,86)</v>
      </c>
      <c r="FT88" s="1" t="str">
        <f>"xlswrite('G:\Mi unidad\1. PROYECTOS TELLO 2022\SCM SPILL OVERS\outputs\pobreza\bajo_niv_educ\1%\simulacion_3\synthetic_control_spillover_outputs.xlsx',synthetic_control_sp_"&amp;$A29&amp;","&amp;$A29&amp;")"</f>
        <v>xlswrite('G:\Mi unidad\1. PROYECTOS TELLO 2022\SCM SPILL OVERS\outputs\pobreza\bajo_niv_educ\1%\simulacion_3\synthetic_control_spillover_outputs.xlsx',synthetic_control_sp_86,86)</v>
      </c>
      <c r="FZ88" s="1" t="str">
        <f>"xlswrite('G:\Mi unidad\1. PROYECTOS TELLO 2022\SCM SPILL OVERS\outputs\pobreza\bajo_ingreso\1%\simulacion_3\synthetic_control_spillover_outputs.xlsx',synthetic_control_sp_"&amp;$A29&amp;","&amp;$A29&amp;")"</f>
        <v>xlswrite('G:\Mi unidad\1. PROYECTOS TELLO 2022\SCM SPILL OVERS\outputs\pobreza\bajo_ingreso\1%\simulacion_3\synthetic_control_spillover_outputs.xlsx',synthetic_control_sp_86,86)</v>
      </c>
      <c r="GF88" s="1" t="str">
        <f>"xlswrite('G:\Mi unidad\1. PROYECTOS TELLO 2022\SCM SPILL OVERS\outputs\pobreza\densidad_g\1%\simulacion_3\synthetic_control_spillover_outputs.xlsx',synthetic_control_sp_"&amp;$A29&amp;","&amp;$A29&amp;")"</f>
        <v>xlswrite('G:\Mi unidad\1. PROYECTOS TELLO 2022\SCM SPILL OVERS\outputs\pobreza\densidad_g\1%\simulacion_3\synthetic_control_spillover_outputs.xlsx',synthetic_control_sp_86,86)</v>
      </c>
      <c r="GM88" s="1" t="str">
        <f>"xlswrite('G:\Mi unidad\1. PROYECTOS TELLO 2022\SCM SPILL OVERS\outputs\pobreza\alimentos\1%\simulacion_3\synthetic_control_spillover_outputs.xlsx',synthetic_control_sp_"&amp;$A29&amp;","&amp;$A29&amp;");"</f>
        <v>xlswrite('G:\Mi unidad\1. PROYECTOS TELLO 2022\SCM SPILL OVERS\outputs\pobreza\alimentos\1%\simulacion_3\synthetic_control_spillover_outputs.xlsx',synthetic_control_sp_86,86);</v>
      </c>
      <c r="GT88" s="1" t="str">
        <f>"xlswrite('G:\Mi unidad\1. PROYECTOS TELLO 2022\SCM SPILL OVERS\outputs\pobreza\jefe_hogar\1%\simulacion_3\synthetic_control_spillover_outputs.xlsx',synthetic_control_sp_"&amp;$A29&amp;","&amp;$A29&amp;");"</f>
        <v>xlswrite('G:\Mi unidad\1. PROYECTOS TELLO 2022\SCM SPILL OVERS\outputs\pobreza\jefe_hogar\1%\simulacion_3\synthetic_control_spillover_outputs.xlsx',synthetic_control_sp_86,86);</v>
      </c>
      <c r="GZ88" s="1" t="str">
        <f>"xlswrite('G:\Mi unidad\1. PROYECTOS TELLO 2022\SCM SPILL OVERS\outputs\pobreza\mujeres\1%\simulacion_3\synthetic_control_spillover_outputs.xlsx',synthetic_control_sp_"&amp;$A29&amp;","&amp;$A29&amp;");"</f>
        <v>xlswrite('G:\Mi unidad\1. PROYECTOS TELLO 2022\SCM SPILL OVERS\outputs\pobreza\mujeres\1%\simulacion_3\synthetic_control_spillover_outputs.xlsx',synthetic_control_sp_86,86);</v>
      </c>
      <c r="HF88" s="1" t="str">
        <f>"xlswrite('G:\Mi unidad\1. PROYECTOS TELLO 2022\SCM SPILL OVERS\outputs\pobreza\criminalidad\1%\simulacion_3\synthetic_control_spillover_outputs.xlsx',synthetic_control_sp_"&amp;$A29&amp;","&amp;$A29&amp;");"</f>
        <v>xlswrite('G:\Mi unidad\1. PROYECTOS TELLO 2022\SCM SPILL OVERS\outputs\pobreza\criminalidad\1%\simulacion_3\synthetic_control_spillover_outputs.xlsx',synthetic_control_sp_86,86);</v>
      </c>
      <c r="HM88">
        <v>38</v>
      </c>
      <c r="HN88" t="str">
        <f>"    [p_value_"&amp;HM88&amp; ",lb_"&amp;HM88&amp;",ub_"&amp;HM88&amp;"] = sp_andrews_te(Y_pre_"&amp;HM88&amp;",pobreza_"&amp;HM88&amp;"(:,T+s),A_"&amp;HM88&amp;",C,.05);"</f>
        <v xml:space="preserve">    [p_value_38,lb_38,ub_38] = sp_andrews_te(Y_pre_38,pobreza_38(:,T+s),A_38,C,.05);</v>
      </c>
      <c r="HT88">
        <v>45</v>
      </c>
      <c r="HU88" t="s">
        <v>35</v>
      </c>
      <c r="IA88">
        <v>65</v>
      </c>
      <c r="IB88" t="str">
        <f>"xlswrite('G:\Mi unidad\1. PROYECTOS TELLO 2022\SCM SPILL OVERS\outputs\pobreza\bajo_niv_educ\1%\simulacion_3\output_tests.xlsx',ub_vec_"&amp;IA88&amp;"','ub_vec_"&amp;IA88&amp;"');"</f>
        <v>xlswrite('G:\Mi unidad\1. PROYECTOS TELLO 2022\SCM SPILL OVERS\outputs\pobreza\bajo_niv_educ\1%\simulacion_3\output_tests.xlsx',ub_vec_65','ub_vec_65');</v>
      </c>
      <c r="IO88">
        <v>65</v>
      </c>
      <c r="IP88" t="str">
        <f>"xlswrite('G:\Mi unidad\1. PROYECTOS TELLO 2022\SCM SPILL OVERS\outputs\pobreza\bajo_ingreso\1%\simulacion_3\output_tests.xlsx',ub_vec_"&amp;IO88&amp;"','ub_vec_"&amp;IO88&amp;"');"</f>
        <v>xlswrite('G:\Mi unidad\1. PROYECTOS TELLO 2022\SCM SPILL OVERS\outputs\pobreza\bajo_ingreso\1%\simulacion_3\output_tests.xlsx',ub_vec_65','ub_vec_65');</v>
      </c>
      <c r="JA88">
        <v>65</v>
      </c>
      <c r="JB88" t="str">
        <f>"xlswrite('G:\Mi unidad\1. PROYECTOS TELLO 2022\SCM SPILL OVERS\outputs\pobreza\densidad\1%\simulacion_3\output_tests.xlsx',ub_vec_"&amp;JA88&amp;"','ub_vec_"&amp;JA88&amp;"');"</f>
        <v>xlswrite('G:\Mi unidad\1. PROYECTOS TELLO 2022\SCM SPILL OVERS\outputs\pobreza\densidad\1%\simulacion_3\output_tests.xlsx',ub_vec_65','ub_vec_65');</v>
      </c>
      <c r="JM88">
        <v>65</v>
      </c>
      <c r="JN88" t="str">
        <f>"xlswrite('G:\Mi unidad\1. PROYECTOS TELLO 2022\SCM SPILL OVERS\outputs\pobreza\densidad_g\1%\simulacion_3\output_tests.xlsx',ub_vec_"&amp;JM88&amp;"','ub_vec_"&amp;JM88&amp;"');"</f>
        <v>xlswrite('G:\Mi unidad\1. PROYECTOS TELLO 2022\SCM SPILL OVERS\outputs\pobreza\densidad_g\1%\simulacion_3\output_tests.xlsx',ub_vec_65','ub_vec_65');</v>
      </c>
      <c r="JY88">
        <v>65</v>
      </c>
      <c r="JZ88" t="str">
        <f>"xlswrite('G:\Mi unidad\1. PROYECTOS TELLO 2022\SCM SPILL OVERS\outputs\pobreza\distancia_centro_salud\1%\simulacion_3\output_tests.xlsx',ub_vec_"&amp;JY88&amp;"','ub_vec_"&amp;JY88&amp;"');"</f>
        <v>xlswrite('G:\Mi unidad\1. PROYECTOS TELLO 2022\SCM SPILL OVERS\outputs\pobreza\distancia_centro_salud\1%\simulacion_3\output_tests.xlsx',ub_vec_65','ub_vec_65');</v>
      </c>
      <c r="KL88">
        <v>65</v>
      </c>
      <c r="KM88" t="str">
        <f>"xlswrite('G:\Mi unidad\1. PROYECTOS TELLO 2022\SCM SPILL OVERS\outputs\pobreza\informalidad\1%\simulacion_3\output_tests.xlsx',ub_vec_"&amp;KL88&amp;"','ub_vec_"&amp;KL88&amp;"');"</f>
        <v>xlswrite('G:\Mi unidad\1. PROYECTOS TELLO 2022\SCM SPILL OVERS\outputs\pobreza\informalidad\1%\simulacion_3\output_tests.xlsx',ub_vec_65','ub_vec_65');</v>
      </c>
      <c r="KY88">
        <v>65</v>
      </c>
      <c r="KZ88" t="str">
        <f>"xlswrite('G:\Mi unidad\1. PROYECTOS TELLO 2022\SCM SPILL OVERS\outputs\pobreza\alimentos\1%\simulacion_3\output_tests.xlsx',ub_vec_"&amp;KY88&amp;"','ub_vec_"&amp;KY88&amp;"');"</f>
        <v>xlswrite('G:\Mi unidad\1. PROYECTOS TELLO 2022\SCM SPILL OVERS\outputs\pobreza\alimentos\1%\simulacion_3\output_tests.xlsx',ub_vec_65','ub_vec_65');</v>
      </c>
      <c r="LF88">
        <v>65</v>
      </c>
      <c r="LG88" t="str">
        <f>"xlswrite('G:\Mi unidad\1. PROYECTOS TELLO 2022\SCM SPILL OVERS\outputs\pobreza\jefe_hogar\1%\simulacion_3\output_tests.xlsx',ub_vec_"&amp;LF88&amp;"','ub_vec_"&amp;LF88&amp;"');"</f>
        <v>xlswrite('G:\Mi unidad\1. PROYECTOS TELLO 2022\SCM SPILL OVERS\outputs\pobreza\jefe_hogar\1%\simulacion_3\output_tests.xlsx',ub_vec_65','ub_vec_65');</v>
      </c>
      <c r="LM88">
        <v>65</v>
      </c>
      <c r="LN88" t="str">
        <f>"xlswrite('G:\Mi unidad\1. PROYECTOS TELLO 2022\SCM SPILL OVERS\outputs\pobreza\mujeres\1%\simulacion_3\output_tests.xlsx',ub_vec_"&amp;LM88&amp;"','ub_vec_"&amp;LM88&amp;"');"</f>
        <v>xlswrite('G:\Mi unidad\1. PROYECTOS TELLO 2022\SCM SPILL OVERS\outputs\pobreza\mujeres\1%\simulacion_3\output_tests.xlsx',ub_vec_65','ub_vec_65');</v>
      </c>
      <c r="LY88">
        <v>65</v>
      </c>
      <c r="LZ88" t="str">
        <f>"xlswrite('G:\Mi unidad\1. PROYECTOS TELLO 2022\SCM SPILL OVERS\outputs\pobreza\criminalidad\1%\simulacion_3\output_tests.xlsx',ub_vec_"&amp;LY88&amp;"','ub_vec_"&amp;LY88&amp;"');"</f>
        <v>xlswrite('G:\Mi unidad\1. PROYECTOS TELLO 2022\SCM SPILL OVERS\outputs\pobreza\criminalidad\1%\simulacion_3\output_tests.xlsx',ub_vec_65','ub_vec_65');</v>
      </c>
    </row>
    <row r="89" spans="64:338" x14ac:dyDescent="0.3">
      <c r="BL89">
        <v>65</v>
      </c>
      <c r="BM89" s="1" t="str">
        <f>"A_"&amp;BL87&amp;"(:,ind_"&amp;BL87&amp;" == 0) = [];"</f>
        <v>A_65(:,ind_65 == 0) = [];</v>
      </c>
      <c r="BR89">
        <v>65</v>
      </c>
      <c r="BS89" s="1" t="str">
        <f>"ind_"&amp;BR87&amp;" = xlsread('spillover_bajo_niv_educ_"&amp;BR87&amp;".xlsx')"</f>
        <v>ind_65 = xlsread('spillover_bajo_niv_educ_65.xlsx')</v>
      </c>
      <c r="BX89">
        <v>65</v>
      </c>
      <c r="BY89" s="1" t="str">
        <f>"ind_"&amp;BX87&amp;" = xlsread('spillover_bajoingreso_"&amp;BX87&amp;".xlsx')"</f>
        <v>ind_65 = xlsread('spillover_bajoingreso_65.xlsx')</v>
      </c>
      <c r="CD89">
        <v>65</v>
      </c>
      <c r="CE89" s="1" t="str">
        <f>"ind_"&amp;CD87&amp;" = xlsread('spillover_densidad_"&amp;CD87&amp;".xlsx')"</f>
        <v>ind_65 = xlsread('spillover_densidad_65.xlsx')</v>
      </c>
      <c r="CJ89">
        <v>65</v>
      </c>
      <c r="CK89" s="1" t="str">
        <f>"ind_"&amp;CJ87&amp;" = xlsread('spillover_tiempo_cs_"&amp;CJ87&amp;".xlsx')"</f>
        <v>ind_65 = xlsread('spillover_tiempo_cs_65.xlsx')</v>
      </c>
      <c r="CQ89">
        <v>65</v>
      </c>
      <c r="CR89" t="s">
        <v>244</v>
      </c>
      <c r="CV89">
        <v>65</v>
      </c>
      <c r="CW89" t="s">
        <v>248</v>
      </c>
      <c r="DA89">
        <v>65</v>
      </c>
      <c r="DB89" t="s">
        <v>249</v>
      </c>
      <c r="DF89">
        <v>65</v>
      </c>
      <c r="DG89" t="s">
        <v>250</v>
      </c>
      <c r="EA89">
        <v>39</v>
      </c>
      <c r="EB89" s="3" t="s">
        <v>18</v>
      </c>
      <c r="EZ89" s="1" t="str">
        <f>"xlswrite('G:\Mi unidad\1. PROYECTOS TELLO 2022\SCM SPILL OVERS\outputs\pobreza\distancia_centro_salud\1%\simulacion_3\synthetic_control_spillover_outputs.xlsx',synthetic_control_sp_"&amp;$A30&amp;","&amp;$A30&amp;")"</f>
        <v>xlswrite('G:\Mi unidad\1. PROYECTOS TELLO 2022\SCM SPILL OVERS\outputs\pobreza\distancia_centro_salud\1%\simulacion_3\synthetic_control_spillover_outputs.xlsx',synthetic_control_sp_87,87)</v>
      </c>
      <c r="FG89" s="1" t="str">
        <f>"xlswrite('G:\Mi unidad\1. PROYECTOS TELLO 2022\SCM SPILL OVERS\outputs\pobreza\informalidad\1%\simulacion_3\synthetic_control_spillover_outputs.xlsx',synthetic_control_sp_"&amp;$A30&amp;","&amp;$A30&amp;")"</f>
        <v>xlswrite('G:\Mi unidad\1. PROYECTOS TELLO 2022\SCM SPILL OVERS\outputs\pobreza\informalidad\1%\simulacion_3\synthetic_control_spillover_outputs.xlsx',synthetic_control_sp_87,87)</v>
      </c>
      <c r="FM89" s="1" t="str">
        <f>"xlswrite('G:\Mi unidad\1. PROYECTOS TELLO 2022\SCM SPILL OVERS\outputs\pobreza\densidad\1%\simulacion_3\synthetic_control_spillover_outputs.xlsx',synthetic_control_sp_"&amp;$A30&amp;","&amp;$A30&amp;")"</f>
        <v>xlswrite('G:\Mi unidad\1. PROYECTOS TELLO 2022\SCM SPILL OVERS\outputs\pobreza\densidad\1%\simulacion_3\synthetic_control_spillover_outputs.xlsx',synthetic_control_sp_87,87)</v>
      </c>
      <c r="FT89" s="1" t="str">
        <f>"xlswrite('G:\Mi unidad\1. PROYECTOS TELLO 2022\SCM SPILL OVERS\outputs\pobreza\bajo_niv_educ\1%\simulacion_3\synthetic_control_spillover_outputs.xlsx',synthetic_control_sp_"&amp;$A30&amp;","&amp;$A30&amp;")"</f>
        <v>xlswrite('G:\Mi unidad\1. PROYECTOS TELLO 2022\SCM SPILL OVERS\outputs\pobreza\bajo_niv_educ\1%\simulacion_3\synthetic_control_spillover_outputs.xlsx',synthetic_control_sp_87,87)</v>
      </c>
      <c r="FZ89" s="1" t="str">
        <f>"xlswrite('G:\Mi unidad\1. PROYECTOS TELLO 2022\SCM SPILL OVERS\outputs\pobreza\bajo_ingreso\1%\simulacion_3\synthetic_control_spillover_outputs.xlsx',synthetic_control_sp_"&amp;$A30&amp;","&amp;$A30&amp;")"</f>
        <v>xlswrite('G:\Mi unidad\1. PROYECTOS TELLO 2022\SCM SPILL OVERS\outputs\pobreza\bajo_ingreso\1%\simulacion_3\synthetic_control_spillover_outputs.xlsx',synthetic_control_sp_87,87)</v>
      </c>
      <c r="GF89" s="1" t="str">
        <f>"xlswrite('G:\Mi unidad\1. PROYECTOS TELLO 2022\SCM SPILL OVERS\outputs\pobreza\densidad_g\1%\simulacion_3\synthetic_control_spillover_outputs.xlsx',synthetic_control_sp_"&amp;$A30&amp;","&amp;$A30&amp;")"</f>
        <v>xlswrite('G:\Mi unidad\1. PROYECTOS TELLO 2022\SCM SPILL OVERS\outputs\pobreza\densidad_g\1%\simulacion_3\synthetic_control_spillover_outputs.xlsx',synthetic_control_sp_87,87)</v>
      </c>
      <c r="GM89" s="1" t="str">
        <f>"xlswrite('G:\Mi unidad\1. PROYECTOS TELLO 2022\SCM SPILL OVERS\outputs\pobreza\alimentos\1%\simulacion_3\synthetic_control_spillover_outputs.xlsx',synthetic_control_sp_"&amp;$A30&amp;","&amp;$A30&amp;");"</f>
        <v>xlswrite('G:\Mi unidad\1. PROYECTOS TELLO 2022\SCM SPILL OVERS\outputs\pobreza\alimentos\1%\simulacion_3\synthetic_control_spillover_outputs.xlsx',synthetic_control_sp_87,87);</v>
      </c>
      <c r="GT89" s="1" t="str">
        <f>"xlswrite('G:\Mi unidad\1. PROYECTOS TELLO 2022\SCM SPILL OVERS\outputs\pobreza\jefe_hogar\1%\simulacion_3\synthetic_control_spillover_outputs.xlsx',synthetic_control_sp_"&amp;$A30&amp;","&amp;$A30&amp;");"</f>
        <v>xlswrite('G:\Mi unidad\1. PROYECTOS TELLO 2022\SCM SPILL OVERS\outputs\pobreza\jefe_hogar\1%\simulacion_3\synthetic_control_spillover_outputs.xlsx',synthetic_control_sp_87,87);</v>
      </c>
      <c r="GZ89" s="1" t="str">
        <f>"xlswrite('G:\Mi unidad\1. PROYECTOS TELLO 2022\SCM SPILL OVERS\outputs\pobreza\mujeres\1%\simulacion_3\synthetic_control_spillover_outputs.xlsx',synthetic_control_sp_"&amp;$A30&amp;","&amp;$A30&amp;");"</f>
        <v>xlswrite('G:\Mi unidad\1. PROYECTOS TELLO 2022\SCM SPILL OVERS\outputs\pobreza\mujeres\1%\simulacion_3\synthetic_control_spillover_outputs.xlsx',synthetic_control_sp_87,87);</v>
      </c>
      <c r="HF89" s="1" t="str">
        <f>"xlswrite('G:\Mi unidad\1. PROYECTOS TELLO 2022\SCM SPILL OVERS\outputs\pobreza\criminalidad\1%\simulacion_3\synthetic_control_spillover_outputs.xlsx',synthetic_control_sp_"&amp;$A30&amp;","&amp;$A30&amp;");"</f>
        <v>xlswrite('G:\Mi unidad\1. PROYECTOS TELLO 2022\SCM SPILL OVERS\outputs\pobreza\criminalidad\1%\simulacion_3\synthetic_control_spillover_outputs.xlsx',synthetic_control_sp_87,87);</v>
      </c>
      <c r="HM89">
        <v>38</v>
      </c>
      <c r="HN89" t="str">
        <f>"    p_value_vec_"&amp;HM89&amp;"(s) = p_value_"&amp;HM89&amp;";"</f>
        <v xml:space="preserve">    p_value_vec_38(s) = p_value_38;</v>
      </c>
      <c r="HT89">
        <v>45</v>
      </c>
      <c r="HU89" t="s">
        <v>36</v>
      </c>
      <c r="IA89">
        <v>65</v>
      </c>
      <c r="IB89" t="str">
        <f>"xlswrite('G:\Mi unidad\1. PROYECTOS TELLO 2022\SCM SPILL OVERS\outputs\pobreza\bajo_niv_educ\1%\simulacion_3\output_tests.xlsx',p_value_vec_"&amp;IA89&amp;"','p_value_vec_"&amp;IA89&amp;"');"</f>
        <v>xlswrite('G:\Mi unidad\1. PROYECTOS TELLO 2022\SCM SPILL OVERS\outputs\pobreza\bajo_niv_educ\1%\simulacion_3\output_tests.xlsx',p_value_vec_65','p_value_vec_65');</v>
      </c>
      <c r="IO89">
        <v>65</v>
      </c>
      <c r="IP89" t="str">
        <f>"xlswrite('G:\Mi unidad\1. PROYECTOS TELLO 2022\SCM SPILL OVERS\outputs\pobreza\bajo_ingreso\1%\simulacion_3\output_tests.xlsx',p_value_vec_"&amp;IO89&amp;"','p_value_vec_"&amp;IO89&amp;"');"</f>
        <v>xlswrite('G:\Mi unidad\1. PROYECTOS TELLO 2022\SCM SPILL OVERS\outputs\pobreza\bajo_ingreso\1%\simulacion_3\output_tests.xlsx',p_value_vec_65','p_value_vec_65');</v>
      </c>
      <c r="JA89">
        <v>65</v>
      </c>
      <c r="JB89" t="str">
        <f>"xlswrite('G:\Mi unidad\1. PROYECTOS TELLO 2022\SCM SPILL OVERS\outputs\pobreza\densidad\1%\simulacion_3\output_tests.xlsx',p_value_vec_"&amp;JA89&amp;"','p_value_vec_"&amp;JA89&amp;"');"</f>
        <v>xlswrite('G:\Mi unidad\1. PROYECTOS TELLO 2022\SCM SPILL OVERS\outputs\pobreza\densidad\1%\simulacion_3\output_tests.xlsx',p_value_vec_65','p_value_vec_65');</v>
      </c>
      <c r="JM89">
        <v>65</v>
      </c>
      <c r="JN89" t="str">
        <f>"xlswrite('G:\Mi unidad\1. PROYECTOS TELLO 2022\SCM SPILL OVERS\outputs\pobreza\densidad_g\1%\simulacion_3\output_tests.xlsx',p_value_vec_"&amp;JM89&amp;"','p_value_vec_"&amp;JM89&amp;"');"</f>
        <v>xlswrite('G:\Mi unidad\1. PROYECTOS TELLO 2022\SCM SPILL OVERS\outputs\pobreza\densidad_g\1%\simulacion_3\output_tests.xlsx',p_value_vec_65','p_value_vec_65');</v>
      </c>
      <c r="JY89">
        <v>65</v>
      </c>
      <c r="JZ89" t="str">
        <f>"xlswrite('G:\Mi unidad\1. PROYECTOS TELLO 2022\SCM SPILL OVERS\outputs\pobreza\distancia_centro_salud\1%\simulacion_3\output_tests.xlsx',p_value_vec_"&amp;JY89&amp;"','p_value_vec_"&amp;JY89&amp;"');"</f>
        <v>xlswrite('G:\Mi unidad\1. PROYECTOS TELLO 2022\SCM SPILL OVERS\outputs\pobreza\distancia_centro_salud\1%\simulacion_3\output_tests.xlsx',p_value_vec_65','p_value_vec_65');</v>
      </c>
      <c r="KL89">
        <v>65</v>
      </c>
      <c r="KM89" t="str">
        <f>"xlswrite('G:\Mi unidad\1. PROYECTOS TELLO 2022\SCM SPILL OVERS\outputs\pobreza\informalidad\1%\simulacion_3\output_tests.xlsx',p_value_vec_"&amp;KL89&amp;"','p_value_vec_"&amp;KL89&amp;"');"</f>
        <v>xlswrite('G:\Mi unidad\1. PROYECTOS TELLO 2022\SCM SPILL OVERS\outputs\pobreza\informalidad\1%\simulacion_3\output_tests.xlsx',p_value_vec_65','p_value_vec_65');</v>
      </c>
      <c r="KY89">
        <v>65</v>
      </c>
      <c r="KZ89" t="str">
        <f>"xlswrite('G:\Mi unidad\1. PROYECTOS TELLO 2022\SCM SPILL OVERS\outputs\pobreza\alimentos\1%\simulacion_3\output_tests.xlsx',p_value_vec_"&amp;KY89&amp;"','p_value_vec_"&amp;KY89&amp;"');"</f>
        <v>xlswrite('G:\Mi unidad\1. PROYECTOS TELLO 2022\SCM SPILL OVERS\outputs\pobreza\alimentos\1%\simulacion_3\output_tests.xlsx',p_value_vec_65','p_value_vec_65');</v>
      </c>
      <c r="LF89">
        <v>65</v>
      </c>
      <c r="LG89" t="str">
        <f>"xlswrite('G:\Mi unidad\1. PROYECTOS TELLO 2022\SCM SPILL OVERS\outputs\pobreza\jefe_hogar\1%\simulacion_3\output_tests.xlsx',p_value_vec_"&amp;LF89&amp;"','p_value_vec_"&amp;LF89&amp;"');"</f>
        <v>xlswrite('G:\Mi unidad\1. PROYECTOS TELLO 2022\SCM SPILL OVERS\outputs\pobreza\jefe_hogar\1%\simulacion_3\output_tests.xlsx',p_value_vec_65','p_value_vec_65');</v>
      </c>
      <c r="LM89">
        <v>65</v>
      </c>
      <c r="LN89" t="str">
        <f>"xlswrite('G:\Mi unidad\1. PROYECTOS TELLO 2022\SCM SPILL OVERS\outputs\pobreza\mujeres\1%\simulacion_3\output_tests.xlsx',p_value_vec_"&amp;LM89&amp;"','p_value_vec_"&amp;LM89&amp;"');"</f>
        <v>xlswrite('G:\Mi unidad\1. PROYECTOS TELLO 2022\SCM SPILL OVERS\outputs\pobreza\mujeres\1%\simulacion_3\output_tests.xlsx',p_value_vec_65','p_value_vec_65');</v>
      </c>
      <c r="LY89">
        <v>65</v>
      </c>
      <c r="LZ89" t="str">
        <f>"xlswrite('G:\Mi unidad\1. PROYECTOS TELLO 2022\SCM SPILL OVERS\outputs\pobreza\criminalidad\1%\simulacion_3\output_tests.xlsx',p_value_vec_"&amp;LY89&amp;"','p_value_vec_"&amp;LY89&amp;"');"</f>
        <v>xlswrite('G:\Mi unidad\1. PROYECTOS TELLO 2022\SCM SPILL OVERS\outputs\pobreza\criminalidad\1%\simulacion_3\output_tests.xlsx',p_value_vec_65','p_value_vec_65');</v>
      </c>
    </row>
    <row r="90" spans="64:338" x14ac:dyDescent="0.3">
      <c r="BL90">
        <v>65</v>
      </c>
      <c r="BR90">
        <v>65</v>
      </c>
      <c r="BS90" s="1" t="str">
        <f>"A_"&amp;BR87&amp;" = eye(N);"</f>
        <v>A_65 = eye(N);</v>
      </c>
      <c r="BX90">
        <v>65</v>
      </c>
      <c r="BY90" s="1" t="str">
        <f>"A_"&amp;BX87&amp;" = eye(N);"</f>
        <v>A_65 = eye(N);</v>
      </c>
      <c r="CD90">
        <v>65</v>
      </c>
      <c r="CE90" s="1" t="str">
        <f>"A_"&amp;CD87&amp;" = eye(N);"</f>
        <v>A_65 = eye(N);</v>
      </c>
      <c r="CJ90">
        <v>65</v>
      </c>
      <c r="CK90" s="1" t="str">
        <f>"A_"&amp;CJ87&amp;" = eye(N);"</f>
        <v>A_65 = eye(N);</v>
      </c>
      <c r="CQ90">
        <v>65</v>
      </c>
      <c r="CR90" t="s">
        <v>247</v>
      </c>
      <c r="CV90">
        <v>65</v>
      </c>
      <c r="CW90" t="s">
        <v>251</v>
      </c>
      <c r="DA90">
        <v>65</v>
      </c>
      <c r="DB90" t="s">
        <v>251</v>
      </c>
      <c r="DF90">
        <v>65</v>
      </c>
      <c r="DG90" t="s">
        <v>251</v>
      </c>
      <c r="EA90">
        <v>41</v>
      </c>
      <c r="EB90" s="3" t="str">
        <f>"%PROVINCIA "&amp;EA90</f>
        <v>%PROVINCIA 41</v>
      </c>
      <c r="EZ90" s="1" t="str">
        <f>"xlswrite('G:\Mi unidad\1. PROYECTOS TELLO 2022\SCM SPILL OVERS\outputs\pobreza\distancia_centro_salud\1%\simulacion_3\synthetic_control_spillover_outputs.xlsx',synthetic_control_sp_"&amp;$A31&amp;","&amp;$A31&amp;")"</f>
        <v>xlswrite('G:\Mi unidad\1. PROYECTOS TELLO 2022\SCM SPILL OVERS\outputs\pobreza\distancia_centro_salud\1%\simulacion_3\synthetic_control_spillover_outputs.xlsx',synthetic_control_sp_88,88)</v>
      </c>
      <c r="FG90" s="1" t="str">
        <f>"xlswrite('G:\Mi unidad\1. PROYECTOS TELLO 2022\SCM SPILL OVERS\outputs\pobreza\informalidad\1%\simulacion_3\synthetic_control_spillover_outputs.xlsx',synthetic_control_sp_"&amp;$A31&amp;","&amp;$A31&amp;")"</f>
        <v>xlswrite('G:\Mi unidad\1. PROYECTOS TELLO 2022\SCM SPILL OVERS\outputs\pobreza\informalidad\1%\simulacion_3\synthetic_control_spillover_outputs.xlsx',synthetic_control_sp_88,88)</v>
      </c>
      <c r="FM90" s="1" t="str">
        <f>"xlswrite('G:\Mi unidad\1. PROYECTOS TELLO 2022\SCM SPILL OVERS\outputs\pobreza\densidad\1%\simulacion_3\synthetic_control_spillover_outputs.xlsx',synthetic_control_sp_"&amp;$A31&amp;","&amp;$A31&amp;")"</f>
        <v>xlswrite('G:\Mi unidad\1. PROYECTOS TELLO 2022\SCM SPILL OVERS\outputs\pobreza\densidad\1%\simulacion_3\synthetic_control_spillover_outputs.xlsx',synthetic_control_sp_88,88)</v>
      </c>
      <c r="FT90" s="1" t="str">
        <f>"xlswrite('G:\Mi unidad\1. PROYECTOS TELLO 2022\SCM SPILL OVERS\outputs\pobreza\bajo_niv_educ\1%\simulacion_3\synthetic_control_spillover_outputs.xlsx',synthetic_control_sp_"&amp;$A31&amp;","&amp;$A31&amp;")"</f>
        <v>xlswrite('G:\Mi unidad\1. PROYECTOS TELLO 2022\SCM SPILL OVERS\outputs\pobreza\bajo_niv_educ\1%\simulacion_3\synthetic_control_spillover_outputs.xlsx',synthetic_control_sp_88,88)</v>
      </c>
      <c r="FZ90" s="1" t="str">
        <f>"xlswrite('G:\Mi unidad\1. PROYECTOS TELLO 2022\SCM SPILL OVERS\outputs\pobreza\bajo_ingreso\1%\simulacion_3\synthetic_control_spillover_outputs.xlsx',synthetic_control_sp_"&amp;$A31&amp;","&amp;$A31&amp;")"</f>
        <v>xlswrite('G:\Mi unidad\1. PROYECTOS TELLO 2022\SCM SPILL OVERS\outputs\pobreza\bajo_ingreso\1%\simulacion_3\synthetic_control_spillover_outputs.xlsx',synthetic_control_sp_88,88)</v>
      </c>
      <c r="GF90" s="1" t="str">
        <f>"xlswrite('G:\Mi unidad\1. PROYECTOS TELLO 2022\SCM SPILL OVERS\outputs\pobreza\densidad_g\1%\simulacion_3\synthetic_control_spillover_outputs.xlsx',synthetic_control_sp_"&amp;$A31&amp;","&amp;$A31&amp;")"</f>
        <v>xlswrite('G:\Mi unidad\1. PROYECTOS TELLO 2022\SCM SPILL OVERS\outputs\pobreza\densidad_g\1%\simulacion_3\synthetic_control_spillover_outputs.xlsx',synthetic_control_sp_88,88)</v>
      </c>
      <c r="GM90" s="1" t="str">
        <f>"xlswrite('G:\Mi unidad\1. PROYECTOS TELLO 2022\SCM SPILL OVERS\outputs\pobreza\alimentos\1%\simulacion_3\synthetic_control_spillover_outputs.xlsx',synthetic_control_sp_"&amp;$A31&amp;","&amp;$A31&amp;");"</f>
        <v>xlswrite('G:\Mi unidad\1. PROYECTOS TELLO 2022\SCM SPILL OVERS\outputs\pobreza\alimentos\1%\simulacion_3\synthetic_control_spillover_outputs.xlsx',synthetic_control_sp_88,88);</v>
      </c>
      <c r="GT90" s="1" t="str">
        <f>"xlswrite('G:\Mi unidad\1. PROYECTOS TELLO 2022\SCM SPILL OVERS\outputs\pobreza\jefe_hogar\1%\simulacion_3\synthetic_control_spillover_outputs.xlsx',synthetic_control_sp_"&amp;$A31&amp;","&amp;$A31&amp;");"</f>
        <v>xlswrite('G:\Mi unidad\1. PROYECTOS TELLO 2022\SCM SPILL OVERS\outputs\pobreza\jefe_hogar\1%\simulacion_3\synthetic_control_spillover_outputs.xlsx',synthetic_control_sp_88,88);</v>
      </c>
      <c r="GZ90" s="1" t="str">
        <f>"xlswrite('G:\Mi unidad\1. PROYECTOS TELLO 2022\SCM SPILL OVERS\outputs\pobreza\mujeres\1%\simulacion_3\synthetic_control_spillover_outputs.xlsx',synthetic_control_sp_"&amp;$A31&amp;","&amp;$A31&amp;");"</f>
        <v>xlswrite('G:\Mi unidad\1. PROYECTOS TELLO 2022\SCM SPILL OVERS\outputs\pobreza\mujeres\1%\simulacion_3\synthetic_control_spillover_outputs.xlsx',synthetic_control_sp_88,88);</v>
      </c>
      <c r="HF90" s="1" t="str">
        <f>"xlswrite('G:\Mi unidad\1. PROYECTOS TELLO 2022\SCM SPILL OVERS\outputs\pobreza\criminalidad\1%\simulacion_3\synthetic_control_spillover_outputs.xlsx',synthetic_control_sp_"&amp;$A31&amp;","&amp;$A31&amp;");"</f>
        <v>xlswrite('G:\Mi unidad\1. PROYECTOS TELLO 2022\SCM SPILL OVERS\outputs\pobreza\criminalidad\1%\simulacion_3\synthetic_control_spillover_outputs.xlsx',synthetic_control_sp_88,88);</v>
      </c>
      <c r="HM90">
        <v>38</v>
      </c>
      <c r="HN90" t="str">
        <f>"    lb_vec_"&amp;HM90&amp;"(s) = lb_"&amp;HM90&amp;";"</f>
        <v xml:space="preserve">    lb_vec_38(s) = lb_38;</v>
      </c>
      <c r="HT90">
        <v>45</v>
      </c>
      <c r="HU90" t="s">
        <v>37</v>
      </c>
      <c r="IA90">
        <v>65</v>
      </c>
      <c r="IB90" t="str">
        <f>"xlswrite('G:\Mi unidad\1. PROYECTOS TELLO 2022\SCM SPILL OVERS\outputs\pobreza\bajo_niv_educ\1%\simulacion_3\output_tests.xlsx',alpha1_hat_vec_"&amp;IA90&amp;"','alpha1_hat_vec_"&amp;IA90&amp;"');"</f>
        <v>xlswrite('G:\Mi unidad\1. PROYECTOS TELLO 2022\SCM SPILL OVERS\outputs\pobreza\bajo_niv_educ\1%\simulacion_3\output_tests.xlsx',alpha1_hat_vec_65','alpha1_hat_vec_65');</v>
      </c>
      <c r="IO90">
        <v>65</v>
      </c>
      <c r="IP90" t="str">
        <f>"xlswrite('G:\Mi unidad\1. PROYECTOS TELLO 2022\SCM SPILL OVERS\outputs\pobreza\bajo_ingreso\1%\simulacion_3\output_tests.xlsx',alpha1_hat_vec_"&amp;IO90&amp;"','alpha1_hat_vec_"&amp;IO90&amp;"');"</f>
        <v>xlswrite('G:\Mi unidad\1. PROYECTOS TELLO 2022\SCM SPILL OVERS\outputs\pobreza\bajo_ingreso\1%\simulacion_3\output_tests.xlsx',alpha1_hat_vec_65','alpha1_hat_vec_65');</v>
      </c>
      <c r="JA90">
        <v>65</v>
      </c>
      <c r="JB90" t="str">
        <f>"xlswrite('G:\Mi unidad\1. PROYECTOS TELLO 2022\SCM SPILL OVERS\outputs\pobreza\densidad\1%\simulacion_3\output_tests.xlsx',alpha1_hat_vec_"&amp;JA90&amp;"','alpha1_hat_vec_"&amp;JA90&amp;"');"</f>
        <v>xlswrite('G:\Mi unidad\1. PROYECTOS TELLO 2022\SCM SPILL OVERS\outputs\pobreza\densidad\1%\simulacion_3\output_tests.xlsx',alpha1_hat_vec_65','alpha1_hat_vec_65');</v>
      </c>
      <c r="JM90">
        <v>65</v>
      </c>
      <c r="JN90" t="str">
        <f>"xlswrite('G:\Mi unidad\1. PROYECTOS TELLO 2022\SCM SPILL OVERS\outputs\pobreza\densidad_g\1%\simulacion_3\output_tests.xlsx',alpha1_hat_vec_"&amp;JM90&amp;"','alpha1_hat_vec_"&amp;JM90&amp;"');"</f>
        <v>xlswrite('G:\Mi unidad\1. PROYECTOS TELLO 2022\SCM SPILL OVERS\outputs\pobreza\densidad_g\1%\simulacion_3\output_tests.xlsx',alpha1_hat_vec_65','alpha1_hat_vec_65');</v>
      </c>
      <c r="JY90">
        <v>65</v>
      </c>
      <c r="JZ90" t="str">
        <f>"xlswrite('G:\Mi unidad\1. PROYECTOS TELLO 2022\SCM SPILL OVERS\outputs\pobreza\distancia_centro_salud\1%\simulacion_3\output_tests.xlsx',alpha1_hat_vec_"&amp;JY90&amp;"','alpha1_hat_vec_"&amp;JY90&amp;"');"</f>
        <v>xlswrite('G:\Mi unidad\1. PROYECTOS TELLO 2022\SCM SPILL OVERS\outputs\pobreza\distancia_centro_salud\1%\simulacion_3\output_tests.xlsx',alpha1_hat_vec_65','alpha1_hat_vec_65');</v>
      </c>
      <c r="KL90">
        <v>65</v>
      </c>
      <c r="KM90" t="str">
        <f>"xlswrite('G:\Mi unidad\1. PROYECTOS TELLO 2022\SCM SPILL OVERS\outputs\pobreza\informalidad\1%\simulacion_3\output_tests.xlsx',alpha1_hat_vec_"&amp;KL90&amp;"','alpha1_hat_vec_"&amp;KL90&amp;"');"</f>
        <v>xlswrite('G:\Mi unidad\1. PROYECTOS TELLO 2022\SCM SPILL OVERS\outputs\pobreza\informalidad\1%\simulacion_3\output_tests.xlsx',alpha1_hat_vec_65','alpha1_hat_vec_65');</v>
      </c>
      <c r="KY90">
        <v>65</v>
      </c>
      <c r="KZ90" t="str">
        <f>"xlswrite('G:\Mi unidad\1. PROYECTOS TELLO 2022\SCM SPILL OVERS\outputs\pobreza\alimentos\1%\simulacion_3\output_tests.xlsx',alpha1_hat_vec_"&amp;KY90&amp;"','alpha1_hat_vec_"&amp;KY90&amp;"');"</f>
        <v>xlswrite('G:\Mi unidad\1. PROYECTOS TELLO 2022\SCM SPILL OVERS\outputs\pobreza\alimentos\1%\simulacion_3\output_tests.xlsx',alpha1_hat_vec_65','alpha1_hat_vec_65');</v>
      </c>
      <c r="LF90">
        <v>65</v>
      </c>
      <c r="LG90" t="str">
        <f>"xlswrite('G:\Mi unidad\1. PROYECTOS TELLO 2022\SCM SPILL OVERS\outputs\pobreza\jefe_hogar\1%\simulacion_3\output_tests.xlsx',alpha1_hat_vec_"&amp;LF90&amp;"','alpha1_hat_vec_"&amp;LF90&amp;"');"</f>
        <v>xlswrite('G:\Mi unidad\1. PROYECTOS TELLO 2022\SCM SPILL OVERS\outputs\pobreza\jefe_hogar\1%\simulacion_3\output_tests.xlsx',alpha1_hat_vec_65','alpha1_hat_vec_65');</v>
      </c>
      <c r="LM90">
        <v>65</v>
      </c>
      <c r="LN90" t="str">
        <f>"xlswrite('G:\Mi unidad\1. PROYECTOS TELLO 2022\SCM SPILL OVERS\outputs\pobreza\mujeres\1%\simulacion_3\output_tests.xlsx',alpha1_hat_vec_"&amp;LM90&amp;"','alpha1_hat_vec_"&amp;LM90&amp;"');"</f>
        <v>xlswrite('G:\Mi unidad\1. PROYECTOS TELLO 2022\SCM SPILL OVERS\outputs\pobreza\mujeres\1%\simulacion_3\output_tests.xlsx',alpha1_hat_vec_65','alpha1_hat_vec_65');</v>
      </c>
      <c r="LY90">
        <v>65</v>
      </c>
      <c r="LZ90" t="str">
        <f>"xlswrite('G:\Mi unidad\1. PROYECTOS TELLO 2022\SCM SPILL OVERS\outputs\pobreza\criminalidad\1%\simulacion_3\output_tests.xlsx',alpha1_hat_vec_"&amp;LY90&amp;"','alpha1_hat_vec_"&amp;LY90&amp;"');"</f>
        <v>xlswrite('G:\Mi unidad\1. PROYECTOS TELLO 2022\SCM SPILL OVERS\outputs\pobreza\criminalidad\1%\simulacion_3\output_tests.xlsx',alpha1_hat_vec_65','alpha1_hat_vec_65');</v>
      </c>
    </row>
    <row r="91" spans="64:338" x14ac:dyDescent="0.3">
      <c r="BL91">
        <v>65</v>
      </c>
      <c r="BR91">
        <v>65</v>
      </c>
      <c r="BS91" s="1" t="str">
        <f>"A_"&amp;BR87&amp;"(:,ind_"&amp;BR87&amp;" == 0) = [];"</f>
        <v>A_65(:,ind_65 == 0) = [];</v>
      </c>
      <c r="BX91">
        <v>65</v>
      </c>
      <c r="BY91" s="1" t="str">
        <f>"A_"&amp;BX87&amp;"(:,ind_"&amp;BX87&amp;" == 0) = [];"</f>
        <v>A_65(:,ind_65 == 0) = [];</v>
      </c>
      <c r="CD91">
        <v>65</v>
      </c>
      <c r="CE91" s="1" t="str">
        <f>"A_"&amp;CD87&amp;"(:,ind_"&amp;CD87&amp;" == 0) = [];"</f>
        <v>A_65(:,ind_65 == 0) = [];</v>
      </c>
      <c r="CJ91">
        <v>65</v>
      </c>
      <c r="CK91" s="1" t="str">
        <f>"A_"&amp;CJ87&amp;"(:,ind_"&amp;CJ87&amp;" == 0) = [];"</f>
        <v>A_65(:,ind_65 == 0) = [];</v>
      </c>
      <c r="CQ91">
        <v>65</v>
      </c>
      <c r="CR91" t="s">
        <v>252</v>
      </c>
      <c r="CV91">
        <v>65</v>
      </c>
      <c r="CW91" t="s">
        <v>253</v>
      </c>
      <c r="DA91">
        <v>65</v>
      </c>
      <c r="DB91" t="s">
        <v>253</v>
      </c>
      <c r="DF91">
        <v>65</v>
      </c>
      <c r="DG91" t="s">
        <v>253</v>
      </c>
      <c r="EA91">
        <v>41</v>
      </c>
      <c r="EB91" s="3" t="s">
        <v>17</v>
      </c>
      <c r="EZ91" s="1" t="str">
        <f>"xlswrite('G:\Mi unidad\1. PROYECTOS TELLO 2022\SCM SPILL OVERS\outputs\pobreza\distancia_centro_salud\1%\simulacion_3\synthetic_control_spillover_outputs.xlsx',synthetic_control_sp_"&amp;$A32&amp;","&amp;$A32&amp;")"</f>
        <v>xlswrite('G:\Mi unidad\1. PROYECTOS TELLO 2022\SCM SPILL OVERS\outputs\pobreza\distancia_centro_salud\1%\simulacion_3\synthetic_control_spillover_outputs.xlsx',synthetic_control_sp_89,89)</v>
      </c>
      <c r="FG91" s="1" t="str">
        <f>"xlswrite('G:\Mi unidad\1. PROYECTOS TELLO 2022\SCM SPILL OVERS\outputs\pobreza\informalidad\1%\simulacion_3\synthetic_control_spillover_outputs.xlsx',synthetic_control_sp_"&amp;$A32&amp;","&amp;$A32&amp;")"</f>
        <v>xlswrite('G:\Mi unidad\1. PROYECTOS TELLO 2022\SCM SPILL OVERS\outputs\pobreza\informalidad\1%\simulacion_3\synthetic_control_spillover_outputs.xlsx',synthetic_control_sp_89,89)</v>
      </c>
      <c r="FM91" s="1" t="str">
        <f>"xlswrite('G:\Mi unidad\1. PROYECTOS TELLO 2022\SCM SPILL OVERS\outputs\pobreza\densidad\1%\simulacion_3\synthetic_control_spillover_outputs.xlsx',synthetic_control_sp_"&amp;$A32&amp;","&amp;$A32&amp;")"</f>
        <v>xlswrite('G:\Mi unidad\1. PROYECTOS TELLO 2022\SCM SPILL OVERS\outputs\pobreza\densidad\1%\simulacion_3\synthetic_control_spillover_outputs.xlsx',synthetic_control_sp_89,89)</v>
      </c>
      <c r="FT91" s="1" t="str">
        <f>"xlswrite('G:\Mi unidad\1. PROYECTOS TELLO 2022\SCM SPILL OVERS\outputs\pobreza\bajo_niv_educ\1%\simulacion_3\synthetic_control_spillover_outputs.xlsx',synthetic_control_sp_"&amp;$A32&amp;","&amp;$A32&amp;")"</f>
        <v>xlswrite('G:\Mi unidad\1. PROYECTOS TELLO 2022\SCM SPILL OVERS\outputs\pobreza\bajo_niv_educ\1%\simulacion_3\synthetic_control_spillover_outputs.xlsx',synthetic_control_sp_89,89)</v>
      </c>
      <c r="FZ91" s="1" t="str">
        <f>"xlswrite('G:\Mi unidad\1. PROYECTOS TELLO 2022\SCM SPILL OVERS\outputs\pobreza\bajo_ingreso\1%\simulacion_3\synthetic_control_spillover_outputs.xlsx',synthetic_control_sp_"&amp;$A32&amp;","&amp;$A32&amp;")"</f>
        <v>xlswrite('G:\Mi unidad\1. PROYECTOS TELLO 2022\SCM SPILL OVERS\outputs\pobreza\bajo_ingreso\1%\simulacion_3\synthetic_control_spillover_outputs.xlsx',synthetic_control_sp_89,89)</v>
      </c>
      <c r="GF91" s="1" t="str">
        <f>"xlswrite('G:\Mi unidad\1. PROYECTOS TELLO 2022\SCM SPILL OVERS\outputs\pobreza\densidad_g\1%\simulacion_3\synthetic_control_spillover_outputs.xlsx',synthetic_control_sp_"&amp;$A32&amp;","&amp;$A32&amp;")"</f>
        <v>xlswrite('G:\Mi unidad\1. PROYECTOS TELLO 2022\SCM SPILL OVERS\outputs\pobreza\densidad_g\1%\simulacion_3\synthetic_control_spillover_outputs.xlsx',synthetic_control_sp_89,89)</v>
      </c>
      <c r="GM91" s="1" t="str">
        <f>"xlswrite('G:\Mi unidad\1. PROYECTOS TELLO 2022\SCM SPILL OVERS\outputs\pobreza\alimentos\1%\simulacion_3\synthetic_control_spillover_outputs.xlsx',synthetic_control_sp_"&amp;$A32&amp;","&amp;$A32&amp;");"</f>
        <v>xlswrite('G:\Mi unidad\1. PROYECTOS TELLO 2022\SCM SPILL OVERS\outputs\pobreza\alimentos\1%\simulacion_3\synthetic_control_spillover_outputs.xlsx',synthetic_control_sp_89,89);</v>
      </c>
      <c r="GT91" s="1" t="str">
        <f>"xlswrite('G:\Mi unidad\1. PROYECTOS TELLO 2022\SCM SPILL OVERS\outputs\pobreza\jefe_hogar\1%\simulacion_3\synthetic_control_spillover_outputs.xlsx',synthetic_control_sp_"&amp;$A32&amp;","&amp;$A32&amp;");"</f>
        <v>xlswrite('G:\Mi unidad\1. PROYECTOS TELLO 2022\SCM SPILL OVERS\outputs\pobreza\jefe_hogar\1%\simulacion_3\synthetic_control_spillover_outputs.xlsx',synthetic_control_sp_89,89);</v>
      </c>
      <c r="GZ91" s="1" t="str">
        <f>"xlswrite('G:\Mi unidad\1. PROYECTOS TELLO 2022\SCM SPILL OVERS\outputs\pobreza\mujeres\1%\simulacion_3\synthetic_control_spillover_outputs.xlsx',synthetic_control_sp_"&amp;$A32&amp;","&amp;$A32&amp;");"</f>
        <v>xlswrite('G:\Mi unidad\1. PROYECTOS TELLO 2022\SCM SPILL OVERS\outputs\pobreza\mujeres\1%\simulacion_3\synthetic_control_spillover_outputs.xlsx',synthetic_control_sp_89,89);</v>
      </c>
      <c r="HF91" s="1" t="str">
        <f>"xlswrite('G:\Mi unidad\1. PROYECTOS TELLO 2022\SCM SPILL OVERS\outputs\pobreza\criminalidad\1%\simulacion_3\synthetic_control_spillover_outputs.xlsx',synthetic_control_sp_"&amp;$A32&amp;","&amp;$A32&amp;");"</f>
        <v>xlswrite('G:\Mi unidad\1. PROYECTOS TELLO 2022\SCM SPILL OVERS\outputs\pobreza\criminalidad\1%\simulacion_3\synthetic_control_spillover_outputs.xlsx',synthetic_control_sp_89,89);</v>
      </c>
      <c r="HM91">
        <v>38</v>
      </c>
      <c r="HN91" t="str">
        <f>"    ub_vec_"&amp;HM91&amp;"(s) = ub_"&amp;HM90&amp;";"</f>
        <v xml:space="preserve">    ub_vec_38(s) = ub_38;</v>
      </c>
      <c r="HT91">
        <v>45</v>
      </c>
      <c r="HU91" t="str">
        <f>"    spillover_test_"&amp;HT91&amp;"(s) = sp_andrews(Y_pre_"&amp;HT91&amp;",pobreza_"&amp;HT91&amp;"(:,T+s),A_"&amp;HT91&amp;",C,d,alpha_sig);"</f>
        <v xml:space="preserve">    spillover_test_45(s) = sp_andrews(Y_pre_45,pobreza_45(:,T+s),A_45,C,d,alpha_sig);</v>
      </c>
      <c r="IA91">
        <v>65</v>
      </c>
      <c r="IB91" t="str">
        <f>"xlswrite('G:\Mi unidad\1. PROYECTOS TELLO 2022\SCM SPILL OVERS\outputs\pobreza\bajo_niv_educ\1%\simulacion_3\output_tests.xlsx',spillover_test_"&amp;IA91&amp;"','sp_test_"&amp;IA91&amp;"');"</f>
        <v>xlswrite('G:\Mi unidad\1. PROYECTOS TELLO 2022\SCM SPILL OVERS\outputs\pobreza\bajo_niv_educ\1%\simulacion_3\output_tests.xlsx',spillover_test_65','sp_test_65');</v>
      </c>
      <c r="IO91">
        <v>65</v>
      </c>
      <c r="IP91" t="str">
        <f>"xlswrite('G:\Mi unidad\1. PROYECTOS TELLO 2022\SCM SPILL OVERS\outputs\pobreza\bajo_ingreso\1%\simulacion_3\output_tests.xlsx',spillover_test_"&amp;IO91&amp;"','sp_test_"&amp;IO91&amp;"');"</f>
        <v>xlswrite('G:\Mi unidad\1. PROYECTOS TELLO 2022\SCM SPILL OVERS\outputs\pobreza\bajo_ingreso\1%\simulacion_3\output_tests.xlsx',spillover_test_65','sp_test_65');</v>
      </c>
      <c r="JA91">
        <v>65</v>
      </c>
      <c r="JB91" t="str">
        <f>"xlswrite('G:\Mi unidad\1. PROYECTOS TELLO 2022\SCM SPILL OVERS\outputs\pobreza\densidad\1%\simulacion_3\output_tests.xlsx',spillover_test_"&amp;JA91&amp;"','sp_test_"&amp;JA91&amp;"');"</f>
        <v>xlswrite('G:\Mi unidad\1. PROYECTOS TELLO 2022\SCM SPILL OVERS\outputs\pobreza\densidad\1%\simulacion_3\output_tests.xlsx',spillover_test_65','sp_test_65');</v>
      </c>
      <c r="JM91">
        <v>65</v>
      </c>
      <c r="JN91" t="str">
        <f>"xlswrite('G:\Mi unidad\1. PROYECTOS TELLO 2022\SCM SPILL OVERS\outputs\pobreza\densidad_g\1%\simulacion_3\output_tests.xlsx',spillover_test_"&amp;JM91&amp;"','sp_test_"&amp;JM91&amp;"');"</f>
        <v>xlswrite('G:\Mi unidad\1. PROYECTOS TELLO 2022\SCM SPILL OVERS\outputs\pobreza\densidad_g\1%\simulacion_3\output_tests.xlsx',spillover_test_65','sp_test_65');</v>
      </c>
      <c r="JY91">
        <v>65</v>
      </c>
      <c r="JZ91" t="str">
        <f>"xlswrite('G:\Mi unidad\1. PROYECTOS TELLO 2022\SCM SPILL OVERS\outputs\pobreza\distancia_centro_salud\1%\simulacion_3\output_tests.xlsx',spillover_test_"&amp;JY91&amp;"','sp_test_"&amp;JY91&amp;"');"</f>
        <v>xlswrite('G:\Mi unidad\1. PROYECTOS TELLO 2022\SCM SPILL OVERS\outputs\pobreza\distancia_centro_salud\1%\simulacion_3\output_tests.xlsx',spillover_test_65','sp_test_65');</v>
      </c>
      <c r="KL91">
        <v>65</v>
      </c>
      <c r="KM91" t="str">
        <f>"xlswrite('G:\Mi unidad\1. PROYECTOS TELLO 2022\SCM SPILL OVERS\outputs\pobreza\informalidad\1%\simulacion_3\output_tests.xlsx',spillover_test_"&amp;KL91&amp;"','sp_test_"&amp;KL91&amp;"');"</f>
        <v>xlswrite('G:\Mi unidad\1. PROYECTOS TELLO 2022\SCM SPILL OVERS\outputs\pobreza\informalidad\1%\simulacion_3\output_tests.xlsx',spillover_test_65','sp_test_65');</v>
      </c>
      <c r="KY91">
        <v>65</v>
      </c>
      <c r="KZ91" t="str">
        <f>"xlswrite('G:\Mi unidad\1. PROYECTOS TELLO 2022\SCM SPILL OVERS\outputs\pobreza\alimentos\1%\simulacion_3\output_tests.xlsx',spillover_test_"&amp;KY91&amp;"','sp_test_"&amp;KY91&amp;"');"</f>
        <v>xlswrite('G:\Mi unidad\1. PROYECTOS TELLO 2022\SCM SPILL OVERS\outputs\pobreza\alimentos\1%\simulacion_3\output_tests.xlsx',spillover_test_65','sp_test_65');</v>
      </c>
      <c r="LF91">
        <v>65</v>
      </c>
      <c r="LG91" t="str">
        <f>"xlswrite('G:\Mi unidad\1. PROYECTOS TELLO 2022\SCM SPILL OVERS\outputs\pobreza\jefe_hogar\1%\simulacion_3\output_tests.xlsx',spillover_test_"&amp;LF91&amp;"','sp_test_"&amp;LF91&amp;"');"</f>
        <v>xlswrite('G:\Mi unidad\1. PROYECTOS TELLO 2022\SCM SPILL OVERS\outputs\pobreza\jefe_hogar\1%\simulacion_3\output_tests.xlsx',spillover_test_65','sp_test_65');</v>
      </c>
      <c r="LM91">
        <v>65</v>
      </c>
      <c r="LN91" t="str">
        <f>"xlswrite('G:\Mi unidad\1. PROYECTOS TELLO 2022\SCM SPILL OVERS\outputs\pobreza\mujeres\1%\simulacion_3\output_tests.xlsx',spillover_test_"&amp;LM91&amp;"','sp_test_"&amp;LM91&amp;"');"</f>
        <v>xlswrite('G:\Mi unidad\1. PROYECTOS TELLO 2022\SCM SPILL OVERS\outputs\pobreza\mujeres\1%\simulacion_3\output_tests.xlsx',spillover_test_65','sp_test_65');</v>
      </c>
      <c r="LY91">
        <v>65</v>
      </c>
      <c r="LZ91" t="str">
        <f>"xlswrite('G:\Mi unidad\1. PROYECTOS TELLO 2022\SCM SPILL OVERS\outputs\pobreza\criminalidad\1%\simulacion_3\output_tests.xlsx',spillover_test_"&amp;LY91&amp;"','sp_test_"&amp;LY91&amp;"');"</f>
        <v>xlswrite('G:\Mi unidad\1. PROYECTOS TELLO 2022\SCM SPILL OVERS\outputs\pobreza\criminalidad\1%\simulacion_3\output_tests.xlsx',spillover_test_65','sp_test_65');</v>
      </c>
    </row>
    <row r="92" spans="64:338" x14ac:dyDescent="0.3">
      <c r="BL92">
        <v>66</v>
      </c>
      <c r="BM92" s="1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251</v>
      </c>
      <c r="CV92">
        <v>66</v>
      </c>
      <c r="CW92" t="s">
        <v>254</v>
      </c>
      <c r="DA92">
        <v>66</v>
      </c>
      <c r="DB92" t="s">
        <v>254</v>
      </c>
      <c r="DF92">
        <v>66</v>
      </c>
      <c r="DG92" t="s">
        <v>254</v>
      </c>
      <c r="EA92">
        <v>41</v>
      </c>
      <c r="EB92" s="1" t="str">
        <f>"Y_Ts_"&amp;EA92&amp;" = Y_"&amp;EA92&amp;"(:,T+s);"</f>
        <v>Y_Ts_41 = Y_41(:,T+s);</v>
      </c>
      <c r="EZ92" s="1" t="str">
        <f>"xlswrite('G:\Mi unidad\1. PROYECTOS TELLO 2022\SCM SPILL OVERS\outputs\pobreza\distancia_centro_salud\1%\simulacion_3\synthetic_control_spillover_outputs.xlsx',synthetic_control_sp_"&amp;$A33&amp;","&amp;$A33&amp;")"</f>
        <v>xlswrite('G:\Mi unidad\1. PROYECTOS TELLO 2022\SCM SPILL OVERS\outputs\pobreza\distancia_centro_salud\1%\simulacion_3\synthetic_control_spillover_outputs.xlsx',synthetic_control_sp_91,91)</v>
      </c>
      <c r="FG92" s="1" t="str">
        <f>"xlswrite('G:\Mi unidad\1. PROYECTOS TELLO 2022\SCM SPILL OVERS\outputs\pobreza\informalidad\1%\simulacion_3\synthetic_control_spillover_outputs.xlsx',synthetic_control_sp_"&amp;$A33&amp;","&amp;$A33&amp;")"</f>
        <v>xlswrite('G:\Mi unidad\1. PROYECTOS TELLO 2022\SCM SPILL OVERS\outputs\pobreza\informalidad\1%\simulacion_3\synthetic_control_spillover_outputs.xlsx',synthetic_control_sp_91,91)</v>
      </c>
      <c r="FM92" s="1" t="str">
        <f>"xlswrite('G:\Mi unidad\1. PROYECTOS TELLO 2022\SCM SPILL OVERS\outputs\pobreza\densidad\1%\simulacion_3\synthetic_control_spillover_outputs.xlsx',synthetic_control_sp_"&amp;$A33&amp;","&amp;$A33&amp;")"</f>
        <v>xlswrite('G:\Mi unidad\1. PROYECTOS TELLO 2022\SCM SPILL OVERS\outputs\pobreza\densidad\1%\simulacion_3\synthetic_control_spillover_outputs.xlsx',synthetic_control_sp_91,91)</v>
      </c>
      <c r="FT92" s="1" t="str">
        <f>"xlswrite('G:\Mi unidad\1. PROYECTOS TELLO 2022\SCM SPILL OVERS\outputs\pobreza\bajo_niv_educ\1%\simulacion_3\synthetic_control_spillover_outputs.xlsx',synthetic_control_sp_"&amp;$A33&amp;","&amp;$A33&amp;")"</f>
        <v>xlswrite('G:\Mi unidad\1. PROYECTOS TELLO 2022\SCM SPILL OVERS\outputs\pobreza\bajo_niv_educ\1%\simulacion_3\synthetic_control_spillover_outputs.xlsx',synthetic_control_sp_91,91)</v>
      </c>
      <c r="FZ92" s="1" t="str">
        <f>"xlswrite('G:\Mi unidad\1. PROYECTOS TELLO 2022\SCM SPILL OVERS\outputs\pobreza\bajo_ingreso\1%\simulacion_3\synthetic_control_spillover_outputs.xlsx',synthetic_control_sp_"&amp;$A33&amp;","&amp;$A33&amp;")"</f>
        <v>xlswrite('G:\Mi unidad\1. PROYECTOS TELLO 2022\SCM SPILL OVERS\outputs\pobreza\bajo_ingreso\1%\simulacion_3\synthetic_control_spillover_outputs.xlsx',synthetic_control_sp_91,91)</v>
      </c>
      <c r="GF92" s="1" t="str">
        <f>"xlswrite('G:\Mi unidad\1. PROYECTOS TELLO 2022\SCM SPILL OVERS\outputs\pobreza\densidad_g\1%\simulacion_3\synthetic_control_spillover_outputs.xlsx',synthetic_control_sp_"&amp;$A33&amp;","&amp;$A33&amp;")"</f>
        <v>xlswrite('G:\Mi unidad\1. PROYECTOS TELLO 2022\SCM SPILL OVERS\outputs\pobreza\densidad_g\1%\simulacion_3\synthetic_control_spillover_outputs.xlsx',synthetic_control_sp_91,91)</v>
      </c>
      <c r="GM92" s="1" t="str">
        <f>"xlswrite('G:\Mi unidad\1. PROYECTOS TELLO 2022\SCM SPILL OVERS\outputs\pobreza\alimentos\1%\simulacion_3\synthetic_control_spillover_outputs.xlsx',synthetic_control_sp_"&amp;$A33&amp;","&amp;$A33&amp;");"</f>
        <v>xlswrite('G:\Mi unidad\1. PROYECTOS TELLO 2022\SCM SPILL OVERS\outputs\pobreza\alimentos\1%\simulacion_3\synthetic_control_spillover_outputs.xlsx',synthetic_control_sp_91,91);</v>
      </c>
      <c r="GT92" s="1" t="str">
        <f>"xlswrite('G:\Mi unidad\1. PROYECTOS TELLO 2022\SCM SPILL OVERS\outputs\pobreza\jefe_hogar\1%\simulacion_3\synthetic_control_spillover_outputs.xlsx',synthetic_control_sp_"&amp;$A33&amp;","&amp;$A33&amp;");"</f>
        <v>xlswrite('G:\Mi unidad\1. PROYECTOS TELLO 2022\SCM SPILL OVERS\outputs\pobreza\jefe_hogar\1%\simulacion_3\synthetic_control_spillover_outputs.xlsx',synthetic_control_sp_91,91);</v>
      </c>
      <c r="GZ92" s="1" t="str">
        <f>"xlswrite('G:\Mi unidad\1. PROYECTOS TELLO 2022\SCM SPILL OVERS\outputs\pobreza\mujeres\1%\simulacion_3\synthetic_control_spillover_outputs.xlsx',synthetic_control_sp_"&amp;$A33&amp;","&amp;$A33&amp;");"</f>
        <v>xlswrite('G:\Mi unidad\1. PROYECTOS TELLO 2022\SCM SPILL OVERS\outputs\pobreza\mujeres\1%\simulacion_3\synthetic_control_spillover_outputs.xlsx',synthetic_control_sp_91,91);</v>
      </c>
      <c r="HF92" s="1" t="str">
        <f>"xlswrite('G:\Mi unidad\1. PROYECTOS TELLO 2022\SCM SPILL OVERS\outputs\pobreza\criminalidad\1%\simulacion_3\synthetic_control_spillover_outputs.xlsx',synthetic_control_sp_"&amp;$A33&amp;","&amp;$A33&amp;");"</f>
        <v>xlswrite('G:\Mi unidad\1. PROYECTOS TELLO 2022\SCM SPILL OVERS\outputs\pobreza\criminalidad\1%\simulacion_3\synthetic_control_spillover_outputs.xlsx',synthetic_control_sp_91,91);</v>
      </c>
      <c r="HM92">
        <v>38</v>
      </c>
      <c r="HN92" t="s">
        <v>18</v>
      </c>
      <c r="HT92">
        <v>45</v>
      </c>
      <c r="HU92" t="s">
        <v>18</v>
      </c>
      <c r="IA92">
        <v>66</v>
      </c>
      <c r="IB92" t="str">
        <f>"xlswrite('G:\Mi unidad\1. PROYECTOS TELLO 2022\SCM SPILL OVERS\outputs\pobreza\bajo_niv_educ\1%\simulacion_3\output_tests.xlsx',lb_vec_"&amp;IA92&amp;"','lb_vec_"&amp;IA92&amp;"');"</f>
        <v>xlswrite('G:\Mi unidad\1. PROYECTOS TELLO 2022\SCM SPILL OVERS\outputs\pobreza\bajo_niv_educ\1%\simulacion_3\output_tests.xlsx',lb_vec_66','lb_vec_66');</v>
      </c>
      <c r="IO92">
        <v>66</v>
      </c>
      <c r="IP92" t="str">
        <f>"xlswrite('G:\Mi unidad\1. PROYECTOS TELLO 2022\SCM SPILL OVERS\outputs\pobreza\bajo_ingreso\1%\simulacion_3\output_tests.xlsx',lb_vec_"&amp;IO92&amp;"','lb_vec_"&amp;IO92&amp;"');"</f>
        <v>xlswrite('G:\Mi unidad\1. PROYECTOS TELLO 2022\SCM SPILL OVERS\outputs\pobreza\bajo_ingreso\1%\simulacion_3\output_tests.xlsx',lb_vec_66','lb_vec_66');</v>
      </c>
      <c r="JA92">
        <v>66</v>
      </c>
      <c r="JB92" t="str">
        <f>"xlswrite('G:\Mi unidad\1. PROYECTOS TELLO 2022\SCM SPILL OVERS\outputs\pobreza\densidad\1%\simulacion_3\output_tests.xlsx',lb_vec_"&amp;JA92&amp;"','lb_vec_"&amp;JA92&amp;"');"</f>
        <v>xlswrite('G:\Mi unidad\1. PROYECTOS TELLO 2022\SCM SPILL OVERS\outputs\pobreza\densidad\1%\simulacion_3\output_tests.xlsx',lb_vec_66','lb_vec_66');</v>
      </c>
      <c r="JM92">
        <v>66</v>
      </c>
      <c r="JN92" t="str">
        <f>"xlswrite('G:\Mi unidad\1. PROYECTOS TELLO 2022\SCM SPILL OVERS\outputs\pobreza\densidad_g\1%\simulacion_3\output_tests.xlsx',lb_vec_"&amp;JM92&amp;"','lb_vec_"&amp;JM92&amp;"');"</f>
        <v>xlswrite('G:\Mi unidad\1. PROYECTOS TELLO 2022\SCM SPILL OVERS\outputs\pobreza\densidad_g\1%\simulacion_3\output_tests.xlsx',lb_vec_66','lb_vec_66');</v>
      </c>
      <c r="JY92">
        <v>66</v>
      </c>
      <c r="JZ92" t="str">
        <f>"xlswrite('G:\Mi unidad\1. PROYECTOS TELLO 2022\SCM SPILL OVERS\outputs\pobreza\distancia_centro_salud\1%\simulacion_3\output_tests.xlsx',lb_vec_"&amp;JY92&amp;"','lb_vec_"&amp;JY92&amp;"');"</f>
        <v>xlswrite('G:\Mi unidad\1. PROYECTOS TELLO 2022\SCM SPILL OVERS\outputs\pobreza\distancia_centro_salud\1%\simulacion_3\output_tests.xlsx',lb_vec_66','lb_vec_66');</v>
      </c>
      <c r="KL92">
        <v>66</v>
      </c>
      <c r="KM92" t="str">
        <f>"xlswrite('G:\Mi unidad\1. PROYECTOS TELLO 2022\SCM SPILL OVERS\outputs\pobreza\informalidad\1%\simulacion_3\output_tests.xlsx',lb_vec_"&amp;KL92&amp;"','lb_vec_"&amp;KL92&amp;"');"</f>
        <v>xlswrite('G:\Mi unidad\1. PROYECTOS TELLO 2022\SCM SPILL OVERS\outputs\pobreza\informalidad\1%\simulacion_3\output_tests.xlsx',lb_vec_66','lb_vec_66');</v>
      </c>
      <c r="KY92">
        <v>66</v>
      </c>
      <c r="KZ92" t="str">
        <f>"xlswrite('G:\Mi unidad\1. PROYECTOS TELLO 2022\SCM SPILL OVERS\outputs\pobreza\alimentos\1%\simulacion_3\output_tests.xlsx',lb_vec_"&amp;KY92&amp;"','lb_vec_"&amp;KY92&amp;"');"</f>
        <v>xlswrite('G:\Mi unidad\1. PROYECTOS TELLO 2022\SCM SPILL OVERS\outputs\pobreza\alimentos\1%\simulacion_3\output_tests.xlsx',lb_vec_66','lb_vec_66');</v>
      </c>
      <c r="LF92">
        <v>66</v>
      </c>
      <c r="LG92" t="str">
        <f>"xlswrite('G:\Mi unidad\1. PROYECTOS TELLO 2022\SCM SPILL OVERS\outputs\pobreza\jefe_hogar\1%\simulacion_3\output_tests.xlsx',lb_vec_"&amp;LF92&amp;"','lb_vec_"&amp;LF92&amp;"');"</f>
        <v>xlswrite('G:\Mi unidad\1. PROYECTOS TELLO 2022\SCM SPILL OVERS\outputs\pobreza\jefe_hogar\1%\simulacion_3\output_tests.xlsx',lb_vec_66','lb_vec_66');</v>
      </c>
      <c r="LM92">
        <v>66</v>
      </c>
      <c r="LN92" t="str">
        <f>"xlswrite('G:\Mi unidad\1. PROYECTOS TELLO 2022\SCM SPILL OVERS\outputs\pobreza\mujeres\1%\simulacion_3\output_tests.xlsx',lb_vec_"&amp;LM92&amp;"','lb_vec_"&amp;LM92&amp;"');"</f>
        <v>xlswrite('G:\Mi unidad\1. PROYECTOS TELLO 2022\SCM SPILL OVERS\outputs\pobreza\mujeres\1%\simulacion_3\output_tests.xlsx',lb_vec_66','lb_vec_66');</v>
      </c>
      <c r="LY92">
        <v>66</v>
      </c>
      <c r="LZ92" t="str">
        <f>"xlswrite('G:\Mi unidad\1. PROYECTOS TELLO 2022\SCM SPILL OVERS\outputs\pobreza\criminalidad\1%\simulacion_3\output_tests.xlsx',lb_vec_"&amp;LY92&amp;"','lb_vec_"&amp;LY92&amp;"');"</f>
        <v>xlswrite('G:\Mi unidad\1. PROYECTOS TELLO 2022\SCM SPILL OVERS\outputs\pobreza\criminalidad\1%\simulacion_3\output_tests.xlsx',lb_vec_66','lb_vec_66');</v>
      </c>
    </row>
    <row r="93" spans="64:338" x14ac:dyDescent="0.3">
      <c r="BL93">
        <v>66</v>
      </c>
      <c r="BM93" s="1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253</v>
      </c>
      <c r="CV93">
        <v>66</v>
      </c>
      <c r="CW93" t="s">
        <v>255</v>
      </c>
      <c r="DA93">
        <v>66</v>
      </c>
      <c r="DB93" t="s">
        <v>255</v>
      </c>
      <c r="DF93">
        <v>66</v>
      </c>
      <c r="DG93" t="s">
        <v>255</v>
      </c>
      <c r="EA93">
        <v>41</v>
      </c>
      <c r="EB93" s="1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EZ93" s="1" t="str">
        <f>"xlswrite('G:\Mi unidad\1. PROYECTOS TELLO 2022\SCM SPILL OVERS\outputs\pobreza\distancia_centro_salud\1%\simulacion_3\synthetic_control_spillover_outputs.xlsx',synthetic_control_sp_"&amp;$A34&amp;","&amp;$A34&amp;")"</f>
        <v>xlswrite('G:\Mi unidad\1. PROYECTOS TELLO 2022\SCM SPILL OVERS\outputs\pobreza\distancia_centro_salud\1%\simulacion_3\synthetic_control_spillover_outputs.xlsx',synthetic_control_sp_92,92)</v>
      </c>
      <c r="FG93" s="1" t="str">
        <f>"xlswrite('G:\Mi unidad\1. PROYECTOS TELLO 2022\SCM SPILL OVERS\outputs\pobreza\informalidad\1%\simulacion_3\synthetic_control_spillover_outputs.xlsx',synthetic_control_sp_"&amp;$A34&amp;","&amp;$A34&amp;")"</f>
        <v>xlswrite('G:\Mi unidad\1. PROYECTOS TELLO 2022\SCM SPILL OVERS\outputs\pobreza\informalidad\1%\simulacion_3\synthetic_control_spillover_outputs.xlsx',synthetic_control_sp_92,92)</v>
      </c>
      <c r="FM93" s="1" t="str">
        <f>"xlswrite('G:\Mi unidad\1. PROYECTOS TELLO 2022\SCM SPILL OVERS\outputs\pobreza\densidad\1%\simulacion_3\synthetic_control_spillover_outputs.xlsx',synthetic_control_sp_"&amp;$A34&amp;","&amp;$A34&amp;")"</f>
        <v>xlswrite('G:\Mi unidad\1. PROYECTOS TELLO 2022\SCM SPILL OVERS\outputs\pobreza\densidad\1%\simulacion_3\synthetic_control_spillover_outputs.xlsx',synthetic_control_sp_92,92)</v>
      </c>
      <c r="FT93" s="1" t="str">
        <f>"xlswrite('G:\Mi unidad\1. PROYECTOS TELLO 2022\SCM SPILL OVERS\outputs\pobreza\bajo_niv_educ\1%\simulacion_3\synthetic_control_spillover_outputs.xlsx',synthetic_control_sp_"&amp;$A34&amp;","&amp;$A34&amp;")"</f>
        <v>xlswrite('G:\Mi unidad\1. PROYECTOS TELLO 2022\SCM SPILL OVERS\outputs\pobreza\bajo_niv_educ\1%\simulacion_3\synthetic_control_spillover_outputs.xlsx',synthetic_control_sp_92,92)</v>
      </c>
      <c r="FZ93" s="1" t="str">
        <f>"xlswrite('G:\Mi unidad\1. PROYECTOS TELLO 2022\SCM SPILL OVERS\outputs\pobreza\bajo_ingreso\1%\simulacion_3\synthetic_control_spillover_outputs.xlsx',synthetic_control_sp_"&amp;$A34&amp;","&amp;$A34&amp;")"</f>
        <v>xlswrite('G:\Mi unidad\1. PROYECTOS TELLO 2022\SCM SPILL OVERS\outputs\pobreza\bajo_ingreso\1%\simulacion_3\synthetic_control_spillover_outputs.xlsx',synthetic_control_sp_92,92)</v>
      </c>
      <c r="GF93" s="1" t="str">
        <f>"xlswrite('G:\Mi unidad\1. PROYECTOS TELLO 2022\SCM SPILL OVERS\outputs\pobreza\densidad_g\1%\simulacion_3\synthetic_control_spillover_outputs.xlsx',synthetic_control_sp_"&amp;$A34&amp;","&amp;$A34&amp;")"</f>
        <v>xlswrite('G:\Mi unidad\1. PROYECTOS TELLO 2022\SCM SPILL OVERS\outputs\pobreza\densidad_g\1%\simulacion_3\synthetic_control_spillover_outputs.xlsx',synthetic_control_sp_92,92)</v>
      </c>
      <c r="GM93" s="1" t="str">
        <f>"xlswrite('G:\Mi unidad\1. PROYECTOS TELLO 2022\SCM SPILL OVERS\outputs\pobreza\alimentos\1%\simulacion_3\synthetic_control_spillover_outputs.xlsx',synthetic_control_sp_"&amp;$A34&amp;","&amp;$A34&amp;");"</f>
        <v>xlswrite('G:\Mi unidad\1. PROYECTOS TELLO 2022\SCM SPILL OVERS\outputs\pobreza\alimentos\1%\simulacion_3\synthetic_control_spillover_outputs.xlsx',synthetic_control_sp_92,92);</v>
      </c>
      <c r="GT93" s="1" t="str">
        <f>"xlswrite('G:\Mi unidad\1. PROYECTOS TELLO 2022\SCM SPILL OVERS\outputs\pobreza\jefe_hogar\1%\simulacion_3\synthetic_control_spillover_outputs.xlsx',synthetic_control_sp_"&amp;$A34&amp;","&amp;$A34&amp;");"</f>
        <v>xlswrite('G:\Mi unidad\1. PROYECTOS TELLO 2022\SCM SPILL OVERS\outputs\pobreza\jefe_hogar\1%\simulacion_3\synthetic_control_spillover_outputs.xlsx',synthetic_control_sp_92,92);</v>
      </c>
      <c r="GZ93" s="1" t="str">
        <f>"xlswrite('G:\Mi unidad\1. PROYECTOS TELLO 2022\SCM SPILL OVERS\outputs\pobreza\mujeres\1%\simulacion_3\synthetic_control_spillover_outputs.xlsx',synthetic_control_sp_"&amp;$A34&amp;","&amp;$A34&amp;");"</f>
        <v>xlswrite('G:\Mi unidad\1. PROYECTOS TELLO 2022\SCM SPILL OVERS\outputs\pobreza\mujeres\1%\simulacion_3\synthetic_control_spillover_outputs.xlsx',synthetic_control_sp_92,92);</v>
      </c>
      <c r="HF93" s="1" t="str">
        <f>"xlswrite('G:\Mi unidad\1. PROYECTOS TELLO 2022\SCM SPILL OVERS\outputs\pobreza\criminalidad\1%\simulacion_3\synthetic_control_spillover_outputs.xlsx',synthetic_control_sp_"&amp;$A34&amp;","&amp;$A34&amp;");"</f>
        <v>xlswrite('G:\Mi unidad\1. PROYECTOS TELLO 2022\SCM SPILL OVERS\outputs\pobreza\criminalidad\1%\simulacion_3\synthetic_control_spillover_outputs.xlsx',synthetic_control_sp_92,92);</v>
      </c>
      <c r="HM93">
        <v>39</v>
      </c>
      <c r="HN93" t="str">
        <f>"p_value_vec_"&amp;HM93&amp;" = zeros(1,S);"</f>
        <v>p_value_vec_39 = zeros(1,S);</v>
      </c>
      <c r="HT93">
        <v>55</v>
      </c>
      <c r="HU93" t="str">
        <f>"spillover_test_"&amp;HT93&amp;" = zeros(1,S);"</f>
        <v>spillover_test_55 = zeros(1,S);</v>
      </c>
      <c r="IA93">
        <v>66</v>
      </c>
      <c r="IB93" t="str">
        <f>"xlswrite('G:\Mi unidad\1. PROYECTOS TELLO 2022\SCM SPILL OVERS\outputs\pobreza\bajo_niv_educ\1%\simulacion_3\output_tests.xlsx',ub_vec_"&amp;IA93&amp;"','ub_vec_"&amp;IA93&amp;"');"</f>
        <v>xlswrite('G:\Mi unidad\1. PROYECTOS TELLO 2022\SCM SPILL OVERS\outputs\pobreza\bajo_niv_educ\1%\simulacion_3\output_tests.xlsx',ub_vec_66','ub_vec_66');</v>
      </c>
      <c r="IO93">
        <v>66</v>
      </c>
      <c r="IP93" t="str">
        <f>"xlswrite('G:\Mi unidad\1. PROYECTOS TELLO 2022\SCM SPILL OVERS\outputs\pobreza\bajo_ingreso\1%\simulacion_3\output_tests.xlsx',ub_vec_"&amp;IO93&amp;"','ub_vec_"&amp;IO93&amp;"');"</f>
        <v>xlswrite('G:\Mi unidad\1. PROYECTOS TELLO 2022\SCM SPILL OVERS\outputs\pobreza\bajo_ingreso\1%\simulacion_3\output_tests.xlsx',ub_vec_66','ub_vec_66');</v>
      </c>
      <c r="JA93">
        <v>66</v>
      </c>
      <c r="JB93" t="str">
        <f>"xlswrite('G:\Mi unidad\1. PROYECTOS TELLO 2022\SCM SPILL OVERS\outputs\pobreza\densidad\1%\simulacion_3\output_tests.xlsx',ub_vec_"&amp;JA93&amp;"','ub_vec_"&amp;JA93&amp;"');"</f>
        <v>xlswrite('G:\Mi unidad\1. PROYECTOS TELLO 2022\SCM SPILL OVERS\outputs\pobreza\densidad\1%\simulacion_3\output_tests.xlsx',ub_vec_66','ub_vec_66');</v>
      </c>
      <c r="JM93">
        <v>66</v>
      </c>
      <c r="JN93" t="str">
        <f>"xlswrite('G:\Mi unidad\1. PROYECTOS TELLO 2022\SCM SPILL OVERS\outputs\pobreza\densidad_g\1%\simulacion_3\output_tests.xlsx',ub_vec_"&amp;JM93&amp;"','ub_vec_"&amp;JM93&amp;"');"</f>
        <v>xlswrite('G:\Mi unidad\1. PROYECTOS TELLO 2022\SCM SPILL OVERS\outputs\pobreza\densidad_g\1%\simulacion_3\output_tests.xlsx',ub_vec_66','ub_vec_66');</v>
      </c>
      <c r="JY93">
        <v>66</v>
      </c>
      <c r="JZ93" t="str">
        <f>"xlswrite('G:\Mi unidad\1. PROYECTOS TELLO 2022\SCM SPILL OVERS\outputs\pobreza\distancia_centro_salud\1%\simulacion_3\output_tests.xlsx',ub_vec_"&amp;JY93&amp;"','ub_vec_"&amp;JY93&amp;"');"</f>
        <v>xlswrite('G:\Mi unidad\1. PROYECTOS TELLO 2022\SCM SPILL OVERS\outputs\pobreza\distancia_centro_salud\1%\simulacion_3\output_tests.xlsx',ub_vec_66','ub_vec_66');</v>
      </c>
      <c r="KL93">
        <v>66</v>
      </c>
      <c r="KM93" t="str">
        <f>"xlswrite('G:\Mi unidad\1. PROYECTOS TELLO 2022\SCM SPILL OVERS\outputs\pobreza\informalidad\1%\simulacion_3\output_tests.xlsx',ub_vec_"&amp;KL93&amp;"','ub_vec_"&amp;KL93&amp;"');"</f>
        <v>xlswrite('G:\Mi unidad\1. PROYECTOS TELLO 2022\SCM SPILL OVERS\outputs\pobreza\informalidad\1%\simulacion_3\output_tests.xlsx',ub_vec_66','ub_vec_66');</v>
      </c>
      <c r="KY93">
        <v>66</v>
      </c>
      <c r="KZ93" t="str">
        <f>"xlswrite('G:\Mi unidad\1. PROYECTOS TELLO 2022\SCM SPILL OVERS\outputs\pobreza\alimentos\1%\simulacion_3\output_tests.xlsx',ub_vec_"&amp;KY93&amp;"','ub_vec_"&amp;KY93&amp;"');"</f>
        <v>xlswrite('G:\Mi unidad\1. PROYECTOS TELLO 2022\SCM SPILL OVERS\outputs\pobreza\alimentos\1%\simulacion_3\output_tests.xlsx',ub_vec_66','ub_vec_66');</v>
      </c>
      <c r="LF93">
        <v>66</v>
      </c>
      <c r="LG93" t="str">
        <f>"xlswrite('G:\Mi unidad\1. PROYECTOS TELLO 2022\SCM SPILL OVERS\outputs\pobreza\jefe_hogar\1%\simulacion_3\output_tests.xlsx',ub_vec_"&amp;LF93&amp;"','ub_vec_"&amp;LF93&amp;"');"</f>
        <v>xlswrite('G:\Mi unidad\1. PROYECTOS TELLO 2022\SCM SPILL OVERS\outputs\pobreza\jefe_hogar\1%\simulacion_3\output_tests.xlsx',ub_vec_66','ub_vec_66');</v>
      </c>
      <c r="LM93">
        <v>66</v>
      </c>
      <c r="LN93" t="str">
        <f>"xlswrite('G:\Mi unidad\1. PROYECTOS TELLO 2022\SCM SPILL OVERS\outputs\pobreza\mujeres\1%\simulacion_3\output_tests.xlsx',ub_vec_"&amp;LM93&amp;"','ub_vec_"&amp;LM93&amp;"');"</f>
        <v>xlswrite('G:\Mi unidad\1. PROYECTOS TELLO 2022\SCM SPILL OVERS\outputs\pobreza\mujeres\1%\simulacion_3\output_tests.xlsx',ub_vec_66','ub_vec_66');</v>
      </c>
      <c r="LY93">
        <v>66</v>
      </c>
      <c r="LZ93" t="str">
        <f>"xlswrite('G:\Mi unidad\1. PROYECTOS TELLO 2022\SCM SPILL OVERS\outputs\pobreza\criminalidad\1%\simulacion_3\output_tests.xlsx',ub_vec_"&amp;LY93&amp;"','ub_vec_"&amp;LY93&amp;"');"</f>
        <v>xlswrite('G:\Mi unidad\1. PROYECTOS TELLO 2022\SCM SPILL OVERS\outputs\pobreza\criminalidad\1%\simulacion_3\output_tests.xlsx',ub_vec_66','ub_vec_66');</v>
      </c>
    </row>
    <row r="94" spans="64:338" x14ac:dyDescent="0.3">
      <c r="BL94">
        <v>66</v>
      </c>
      <c r="BM94" s="1" t="str">
        <f>"A_"&amp;BL92&amp;"(:,ind_"&amp;BL92&amp;" == 0) = [];"</f>
        <v>A_66(:,ind_66 == 0) = [];</v>
      </c>
      <c r="BR94">
        <v>66</v>
      </c>
      <c r="BS94" s="1" t="str">
        <f>"ind_"&amp;BR92&amp;" = xlsread('spillover_bajo_niv_educ_"&amp;BR92&amp;".xlsx')"</f>
        <v>ind_66 = xlsread('spillover_bajo_niv_educ_66.xlsx')</v>
      </c>
      <c r="BX94">
        <v>66</v>
      </c>
      <c r="BY94" s="1" t="str">
        <f>"ind_"&amp;BX92&amp;" = xlsread('spillover_bajoingreso_"&amp;BX92&amp;".xlsx')"</f>
        <v>ind_66 = xlsread('spillover_bajoingreso_66.xlsx')</v>
      </c>
      <c r="CD94">
        <v>66</v>
      </c>
      <c r="CE94" s="1" t="str">
        <f>"ind_"&amp;CD92&amp;" = xlsread('spillover_densidad_"&amp;CD92&amp;".xlsx')"</f>
        <v>ind_66 = xlsread('spillover_densidad_66.xlsx')</v>
      </c>
      <c r="CJ94">
        <v>66</v>
      </c>
      <c r="CK94" s="1" t="str">
        <f>"ind_"&amp;CJ92&amp;" = xlsread('spillover_tiempo_cs_"&amp;CJ92&amp;".xlsx')"</f>
        <v>ind_66 = xlsread('spillover_tiempo_cs_66.xlsx')</v>
      </c>
      <c r="CQ94">
        <v>66</v>
      </c>
      <c r="CR94" t="s">
        <v>254</v>
      </c>
      <c r="CV94">
        <v>66</v>
      </c>
      <c r="CW94" t="s">
        <v>256</v>
      </c>
      <c r="DA94">
        <v>66</v>
      </c>
      <c r="DB94" t="s">
        <v>257</v>
      </c>
      <c r="DF94">
        <v>66</v>
      </c>
      <c r="DG94" t="s">
        <v>258</v>
      </c>
      <c r="EA94">
        <v>41</v>
      </c>
      <c r="EB94" s="1" t="str">
        <f>"alpha_hat_"&amp;EA94&amp;" = A_"&amp;EA94&amp;"*gamma_hat_"&amp;EA94&amp;";"</f>
        <v>alpha_hat_41 = A_41*gamma_hat_41;</v>
      </c>
      <c r="EZ94" s="1" t="str">
        <f>"xlswrite('G:\Mi unidad\1. PROYECTOS TELLO 2022\SCM SPILL OVERS\outputs\pobreza\distancia_centro_salud\1%\simulacion_3\synthetic_control_spillover_outputs.xlsx',synthetic_control_sp_"&amp;$A35&amp;","&amp;$A35&amp;")"</f>
        <v>xlswrite('G:\Mi unidad\1. PROYECTOS TELLO 2022\SCM SPILL OVERS\outputs\pobreza\distancia_centro_salud\1%\simulacion_3\synthetic_control_spillover_outputs.xlsx',synthetic_control_sp_95,95)</v>
      </c>
      <c r="FG94" s="1" t="str">
        <f>"xlswrite('G:\Mi unidad\1. PROYECTOS TELLO 2022\SCM SPILL OVERS\outputs\pobreza\informalidad\1%\simulacion_3\synthetic_control_spillover_outputs.xlsx',synthetic_control_sp_"&amp;$A35&amp;","&amp;$A35&amp;")"</f>
        <v>xlswrite('G:\Mi unidad\1. PROYECTOS TELLO 2022\SCM SPILL OVERS\outputs\pobreza\informalidad\1%\simulacion_3\synthetic_control_spillover_outputs.xlsx',synthetic_control_sp_95,95)</v>
      </c>
      <c r="FM94" s="1" t="str">
        <f>"xlswrite('G:\Mi unidad\1. PROYECTOS TELLO 2022\SCM SPILL OVERS\outputs\pobreza\densidad\1%\simulacion_3\synthetic_control_spillover_outputs.xlsx',synthetic_control_sp_"&amp;$A35&amp;","&amp;$A35&amp;")"</f>
        <v>xlswrite('G:\Mi unidad\1. PROYECTOS TELLO 2022\SCM SPILL OVERS\outputs\pobreza\densidad\1%\simulacion_3\synthetic_control_spillover_outputs.xlsx',synthetic_control_sp_95,95)</v>
      </c>
      <c r="FT94" s="1" t="str">
        <f>"xlswrite('G:\Mi unidad\1. PROYECTOS TELLO 2022\SCM SPILL OVERS\outputs\pobreza\bajo_niv_educ\1%\simulacion_3\synthetic_control_spillover_outputs.xlsx',synthetic_control_sp_"&amp;$A35&amp;","&amp;$A35&amp;")"</f>
        <v>xlswrite('G:\Mi unidad\1. PROYECTOS TELLO 2022\SCM SPILL OVERS\outputs\pobreza\bajo_niv_educ\1%\simulacion_3\synthetic_control_spillover_outputs.xlsx',synthetic_control_sp_95,95)</v>
      </c>
      <c r="FZ94" s="1" t="str">
        <f>"xlswrite('G:\Mi unidad\1. PROYECTOS TELLO 2022\SCM SPILL OVERS\outputs\pobreza\bajo_ingreso\1%\simulacion_3\synthetic_control_spillover_outputs.xlsx',synthetic_control_sp_"&amp;$A35&amp;","&amp;$A35&amp;")"</f>
        <v>xlswrite('G:\Mi unidad\1. PROYECTOS TELLO 2022\SCM SPILL OVERS\outputs\pobreza\bajo_ingreso\1%\simulacion_3\synthetic_control_spillover_outputs.xlsx',synthetic_control_sp_95,95)</v>
      </c>
      <c r="GF94" s="1" t="str">
        <f>"xlswrite('G:\Mi unidad\1. PROYECTOS TELLO 2022\SCM SPILL OVERS\outputs\pobreza\densidad_g\1%\simulacion_3\synthetic_control_spillover_outputs.xlsx',synthetic_control_sp_"&amp;$A35&amp;","&amp;$A35&amp;")"</f>
        <v>xlswrite('G:\Mi unidad\1. PROYECTOS TELLO 2022\SCM SPILL OVERS\outputs\pobreza\densidad_g\1%\simulacion_3\synthetic_control_spillover_outputs.xlsx',synthetic_control_sp_95,95)</v>
      </c>
      <c r="GM94" s="1" t="str">
        <f>"xlswrite('G:\Mi unidad\1. PROYECTOS TELLO 2022\SCM SPILL OVERS\outputs\pobreza\alimentos\1%\simulacion_3\synthetic_control_spillover_outputs.xlsx',synthetic_control_sp_"&amp;$A35&amp;","&amp;$A35&amp;");"</f>
        <v>xlswrite('G:\Mi unidad\1. PROYECTOS TELLO 2022\SCM SPILL OVERS\outputs\pobreza\alimentos\1%\simulacion_3\synthetic_control_spillover_outputs.xlsx',synthetic_control_sp_95,95);</v>
      </c>
      <c r="GT94" s="1" t="str">
        <f>"xlswrite('G:\Mi unidad\1. PROYECTOS TELLO 2022\SCM SPILL OVERS\outputs\pobreza\jefe_hogar\1%\simulacion_3\synthetic_control_spillover_outputs.xlsx',synthetic_control_sp_"&amp;$A35&amp;","&amp;$A35&amp;");"</f>
        <v>xlswrite('G:\Mi unidad\1. PROYECTOS TELLO 2022\SCM SPILL OVERS\outputs\pobreza\jefe_hogar\1%\simulacion_3\synthetic_control_spillover_outputs.xlsx',synthetic_control_sp_95,95);</v>
      </c>
      <c r="GZ94" s="1" t="str">
        <f>"xlswrite('G:\Mi unidad\1. PROYECTOS TELLO 2022\SCM SPILL OVERS\outputs\pobreza\mujeres\1%\simulacion_3\synthetic_control_spillover_outputs.xlsx',synthetic_control_sp_"&amp;$A35&amp;","&amp;$A35&amp;");"</f>
        <v>xlswrite('G:\Mi unidad\1. PROYECTOS TELLO 2022\SCM SPILL OVERS\outputs\pobreza\mujeres\1%\simulacion_3\synthetic_control_spillover_outputs.xlsx',synthetic_control_sp_95,95);</v>
      </c>
      <c r="HF94" s="1" t="str">
        <f>"xlswrite('G:\Mi unidad\1. PROYECTOS TELLO 2022\SCM SPILL OVERS\outputs\pobreza\criminalidad\1%\simulacion_3\synthetic_control_spillover_outputs.xlsx',synthetic_control_sp_"&amp;$A35&amp;","&amp;$A35&amp;");"</f>
        <v>xlswrite('G:\Mi unidad\1. PROYECTOS TELLO 2022\SCM SPILL OVERS\outputs\pobreza\criminalidad\1%\simulacion_3\synthetic_control_spillover_outputs.xlsx',synthetic_control_sp_95,95);</v>
      </c>
      <c r="HM94">
        <v>39</v>
      </c>
      <c r="HN94" t="str">
        <f>"lb_vec_"&amp;HM94&amp;" = zeros(1,S);"</f>
        <v>lb_vec_39 = zeros(1,S);</v>
      </c>
      <c r="HT94">
        <v>55</v>
      </c>
      <c r="HU94" t="s">
        <v>35</v>
      </c>
      <c r="IA94">
        <v>66</v>
      </c>
      <c r="IB94" t="str">
        <f>"xlswrite('G:\Mi unidad\1. PROYECTOS TELLO 2022\SCM SPILL OVERS\outputs\pobreza\bajo_niv_educ\1%\simulacion_3\output_tests.xlsx',p_value_vec_"&amp;IA94&amp;"','p_value_vec_"&amp;IA94&amp;"');"</f>
        <v>xlswrite('G:\Mi unidad\1. PROYECTOS TELLO 2022\SCM SPILL OVERS\outputs\pobreza\bajo_niv_educ\1%\simulacion_3\output_tests.xlsx',p_value_vec_66','p_value_vec_66');</v>
      </c>
      <c r="IO94">
        <v>66</v>
      </c>
      <c r="IP94" t="str">
        <f>"xlswrite('G:\Mi unidad\1. PROYECTOS TELLO 2022\SCM SPILL OVERS\outputs\pobreza\bajo_ingreso\1%\simulacion_3\output_tests.xlsx',p_value_vec_"&amp;IO94&amp;"','p_value_vec_"&amp;IO94&amp;"');"</f>
        <v>xlswrite('G:\Mi unidad\1. PROYECTOS TELLO 2022\SCM SPILL OVERS\outputs\pobreza\bajo_ingreso\1%\simulacion_3\output_tests.xlsx',p_value_vec_66','p_value_vec_66');</v>
      </c>
      <c r="JA94">
        <v>66</v>
      </c>
      <c r="JB94" t="str">
        <f>"xlswrite('G:\Mi unidad\1. PROYECTOS TELLO 2022\SCM SPILL OVERS\outputs\pobreza\densidad\1%\simulacion_3\output_tests.xlsx',p_value_vec_"&amp;JA94&amp;"','p_value_vec_"&amp;JA94&amp;"');"</f>
        <v>xlswrite('G:\Mi unidad\1. PROYECTOS TELLO 2022\SCM SPILL OVERS\outputs\pobreza\densidad\1%\simulacion_3\output_tests.xlsx',p_value_vec_66','p_value_vec_66');</v>
      </c>
      <c r="JM94">
        <v>66</v>
      </c>
      <c r="JN94" t="str">
        <f>"xlswrite('G:\Mi unidad\1. PROYECTOS TELLO 2022\SCM SPILL OVERS\outputs\pobreza\densidad_g\1%\simulacion_3\output_tests.xlsx',p_value_vec_"&amp;JM94&amp;"','p_value_vec_"&amp;JM94&amp;"');"</f>
        <v>xlswrite('G:\Mi unidad\1. PROYECTOS TELLO 2022\SCM SPILL OVERS\outputs\pobreza\densidad_g\1%\simulacion_3\output_tests.xlsx',p_value_vec_66','p_value_vec_66');</v>
      </c>
      <c r="JY94">
        <v>66</v>
      </c>
      <c r="JZ94" t="str">
        <f>"xlswrite('G:\Mi unidad\1. PROYECTOS TELLO 2022\SCM SPILL OVERS\outputs\pobreza\distancia_centro_salud\1%\simulacion_3\output_tests.xlsx',p_value_vec_"&amp;JY94&amp;"','p_value_vec_"&amp;JY94&amp;"');"</f>
        <v>xlswrite('G:\Mi unidad\1. PROYECTOS TELLO 2022\SCM SPILL OVERS\outputs\pobreza\distancia_centro_salud\1%\simulacion_3\output_tests.xlsx',p_value_vec_66','p_value_vec_66');</v>
      </c>
      <c r="KL94">
        <v>66</v>
      </c>
      <c r="KM94" t="str">
        <f>"xlswrite('G:\Mi unidad\1. PROYECTOS TELLO 2022\SCM SPILL OVERS\outputs\pobreza\informalidad\1%\simulacion_3\output_tests.xlsx',p_value_vec_"&amp;KL94&amp;"','p_value_vec_"&amp;KL94&amp;"');"</f>
        <v>xlswrite('G:\Mi unidad\1. PROYECTOS TELLO 2022\SCM SPILL OVERS\outputs\pobreza\informalidad\1%\simulacion_3\output_tests.xlsx',p_value_vec_66','p_value_vec_66');</v>
      </c>
      <c r="KY94">
        <v>66</v>
      </c>
      <c r="KZ94" t="str">
        <f>"xlswrite('G:\Mi unidad\1. PROYECTOS TELLO 2022\SCM SPILL OVERS\outputs\pobreza\alimentos\1%\simulacion_3\output_tests.xlsx',p_value_vec_"&amp;KY94&amp;"','p_value_vec_"&amp;KY94&amp;"');"</f>
        <v>xlswrite('G:\Mi unidad\1. PROYECTOS TELLO 2022\SCM SPILL OVERS\outputs\pobreza\alimentos\1%\simulacion_3\output_tests.xlsx',p_value_vec_66','p_value_vec_66');</v>
      </c>
      <c r="LF94">
        <v>66</v>
      </c>
      <c r="LG94" t="str">
        <f>"xlswrite('G:\Mi unidad\1. PROYECTOS TELLO 2022\SCM SPILL OVERS\outputs\pobreza\jefe_hogar\1%\simulacion_3\output_tests.xlsx',p_value_vec_"&amp;LF94&amp;"','p_value_vec_"&amp;LF94&amp;"');"</f>
        <v>xlswrite('G:\Mi unidad\1. PROYECTOS TELLO 2022\SCM SPILL OVERS\outputs\pobreza\jefe_hogar\1%\simulacion_3\output_tests.xlsx',p_value_vec_66','p_value_vec_66');</v>
      </c>
      <c r="LM94">
        <v>66</v>
      </c>
      <c r="LN94" t="str">
        <f>"xlswrite('G:\Mi unidad\1. PROYECTOS TELLO 2022\SCM SPILL OVERS\outputs\pobreza\mujeres\1%\simulacion_3\output_tests.xlsx',p_value_vec_"&amp;LM94&amp;"','p_value_vec_"&amp;LM94&amp;"');"</f>
        <v>xlswrite('G:\Mi unidad\1. PROYECTOS TELLO 2022\SCM SPILL OVERS\outputs\pobreza\mujeres\1%\simulacion_3\output_tests.xlsx',p_value_vec_66','p_value_vec_66');</v>
      </c>
      <c r="LY94">
        <v>66</v>
      </c>
      <c r="LZ94" t="str">
        <f>"xlswrite('G:\Mi unidad\1. PROYECTOS TELLO 2022\SCM SPILL OVERS\outputs\pobreza\criminalidad\1%\simulacion_3\output_tests.xlsx',p_value_vec_"&amp;LY94&amp;"','p_value_vec_"&amp;LY94&amp;"');"</f>
        <v>xlswrite('G:\Mi unidad\1. PROYECTOS TELLO 2022\SCM SPILL OVERS\outputs\pobreza\criminalidad\1%\simulacion_3\output_tests.xlsx',p_value_vec_66','p_value_vec_66');</v>
      </c>
    </row>
    <row r="95" spans="64:338" x14ac:dyDescent="0.3">
      <c r="BL95">
        <v>66</v>
      </c>
      <c r="BR95">
        <v>66</v>
      </c>
      <c r="BS95" s="1" t="str">
        <f>"A_"&amp;BR92&amp;" = eye(N);"</f>
        <v>A_66 = eye(N);</v>
      </c>
      <c r="BX95">
        <v>66</v>
      </c>
      <c r="BY95" s="1" t="str">
        <f>"A_"&amp;BX92&amp;" = eye(N);"</f>
        <v>A_66 = eye(N);</v>
      </c>
      <c r="CD95">
        <v>66</v>
      </c>
      <c r="CE95" s="1" t="str">
        <f>"A_"&amp;CD92&amp;" = eye(N);"</f>
        <v>A_66 = eye(N);</v>
      </c>
      <c r="CJ95">
        <v>66</v>
      </c>
      <c r="CK95" s="1" t="str">
        <f>"A_"&amp;CJ92&amp;" = eye(N);"</f>
        <v>A_66 = eye(N);</v>
      </c>
      <c r="CQ95">
        <v>66</v>
      </c>
      <c r="CR95" t="s">
        <v>255</v>
      </c>
      <c r="CV95">
        <v>66</v>
      </c>
      <c r="CW95" t="s">
        <v>259</v>
      </c>
      <c r="DA95">
        <v>66</v>
      </c>
      <c r="DB95" t="s">
        <v>259</v>
      </c>
      <c r="DF95">
        <v>66</v>
      </c>
      <c r="DG95" t="s">
        <v>259</v>
      </c>
      <c r="EA95">
        <v>41</v>
      </c>
      <c r="EB95" s="1" t="str">
        <f>"alpha1_hat_vec_"&amp;EA95&amp;"(s) = alpha_hat_"&amp;EA95&amp;"(1);"</f>
        <v>alpha1_hat_vec_41(s) = alpha_hat_41(1);</v>
      </c>
      <c r="EZ95" s="1" t="str">
        <f>"xlswrite('G:\Mi unidad\1. PROYECTOS TELLO 2022\SCM SPILL OVERS\outputs\pobreza\distancia_centro_salud\1%\simulacion_3\synthetic_control_spillover_outputs.xlsx',synthetic_control_sp_"&amp;$A36&amp;","&amp;$A36&amp;")"</f>
        <v>xlswrite('G:\Mi unidad\1. PROYECTOS TELLO 2022\SCM SPILL OVERS\outputs\pobreza\distancia_centro_salud\1%\simulacion_3\synthetic_control_spillover_outputs.xlsx',synthetic_control_sp_100,100)</v>
      </c>
      <c r="FG95" s="1" t="str">
        <f>"xlswrite('G:\Mi unidad\1. PROYECTOS TELLO 2022\SCM SPILL OVERS\outputs\pobreza\informalidad\1%\simulacion_3\synthetic_control_spillover_outputs.xlsx',synthetic_control_sp_"&amp;$A36&amp;","&amp;$A36&amp;")"</f>
        <v>xlswrite('G:\Mi unidad\1. PROYECTOS TELLO 2022\SCM SPILL OVERS\outputs\pobreza\informalidad\1%\simulacion_3\synthetic_control_spillover_outputs.xlsx',synthetic_control_sp_100,100)</v>
      </c>
      <c r="FM95" s="1" t="str">
        <f>"xlswrite('G:\Mi unidad\1. PROYECTOS TELLO 2022\SCM SPILL OVERS\outputs\pobreza\densidad\1%\simulacion_3\synthetic_control_spillover_outputs.xlsx',synthetic_control_sp_"&amp;$A36&amp;","&amp;$A36&amp;")"</f>
        <v>xlswrite('G:\Mi unidad\1. PROYECTOS TELLO 2022\SCM SPILL OVERS\outputs\pobreza\densidad\1%\simulacion_3\synthetic_control_spillover_outputs.xlsx',synthetic_control_sp_100,100)</v>
      </c>
      <c r="FT95" s="1" t="str">
        <f>"xlswrite('G:\Mi unidad\1. PROYECTOS TELLO 2022\SCM SPILL OVERS\outputs\pobreza\bajo_niv_educ\1%\simulacion_3\synthetic_control_spillover_outputs.xlsx',synthetic_control_sp_"&amp;$A36&amp;","&amp;$A36&amp;")"</f>
        <v>xlswrite('G:\Mi unidad\1. PROYECTOS TELLO 2022\SCM SPILL OVERS\outputs\pobreza\bajo_niv_educ\1%\simulacion_3\synthetic_control_spillover_outputs.xlsx',synthetic_control_sp_100,100)</v>
      </c>
      <c r="FZ95" s="1" t="str">
        <f>"xlswrite('G:\Mi unidad\1. PROYECTOS TELLO 2022\SCM SPILL OVERS\outputs\pobreza\bajo_ingreso\1%\simulacion_3\synthetic_control_spillover_outputs.xlsx',synthetic_control_sp_"&amp;$A36&amp;","&amp;$A36&amp;")"</f>
        <v>xlswrite('G:\Mi unidad\1. PROYECTOS TELLO 2022\SCM SPILL OVERS\outputs\pobreza\bajo_ingreso\1%\simulacion_3\synthetic_control_spillover_outputs.xlsx',synthetic_control_sp_100,100)</v>
      </c>
      <c r="GF95" s="1" t="str">
        <f>"xlswrite('G:\Mi unidad\1. PROYECTOS TELLO 2022\SCM SPILL OVERS\outputs\pobreza\densidad_g\1%\simulacion_3\synthetic_control_spillover_outputs.xlsx',synthetic_control_sp_"&amp;$A36&amp;","&amp;$A36&amp;")"</f>
        <v>xlswrite('G:\Mi unidad\1. PROYECTOS TELLO 2022\SCM SPILL OVERS\outputs\pobreza\densidad_g\1%\simulacion_3\synthetic_control_spillover_outputs.xlsx',synthetic_control_sp_100,100)</v>
      </c>
      <c r="GM95" s="1" t="str">
        <f>"xlswrite('G:\Mi unidad\1. PROYECTOS TELLO 2022\SCM SPILL OVERS\outputs\pobreza\alimentos\1%\simulacion_3\synthetic_control_spillover_outputs.xlsx',synthetic_control_sp_"&amp;$A36&amp;","&amp;$A36&amp;");"</f>
        <v>xlswrite('G:\Mi unidad\1. PROYECTOS TELLO 2022\SCM SPILL OVERS\outputs\pobreza\alimentos\1%\simulacion_3\synthetic_control_spillover_outputs.xlsx',synthetic_control_sp_100,100);</v>
      </c>
      <c r="GT95" s="1" t="str">
        <f>"xlswrite('G:\Mi unidad\1. PROYECTOS TELLO 2022\SCM SPILL OVERS\outputs\pobreza\jefe_hogar\1%\simulacion_3\synthetic_control_spillover_outputs.xlsx',synthetic_control_sp_"&amp;$A36&amp;","&amp;$A36&amp;");"</f>
        <v>xlswrite('G:\Mi unidad\1. PROYECTOS TELLO 2022\SCM SPILL OVERS\outputs\pobreza\jefe_hogar\1%\simulacion_3\synthetic_control_spillover_outputs.xlsx',synthetic_control_sp_100,100);</v>
      </c>
      <c r="GZ95" s="1" t="str">
        <f>"xlswrite('G:\Mi unidad\1. PROYECTOS TELLO 2022\SCM SPILL OVERS\outputs\pobreza\mujeres\1%\simulacion_3\synthetic_control_spillover_outputs.xlsx',synthetic_control_sp_"&amp;$A36&amp;","&amp;$A36&amp;");"</f>
        <v>xlswrite('G:\Mi unidad\1. PROYECTOS TELLO 2022\SCM SPILL OVERS\outputs\pobreza\mujeres\1%\simulacion_3\synthetic_control_spillover_outputs.xlsx',synthetic_control_sp_100,100);</v>
      </c>
      <c r="HF95" s="1" t="str">
        <f>"xlswrite('G:\Mi unidad\1. PROYECTOS TELLO 2022\SCM SPILL OVERS\outputs\pobreza\criminalidad\1%\simulacion_3\synthetic_control_spillover_outputs.xlsx',synthetic_control_sp_"&amp;$A36&amp;","&amp;$A36&amp;");"</f>
        <v>xlswrite('G:\Mi unidad\1. PROYECTOS TELLO 2022\SCM SPILL OVERS\outputs\pobreza\criminalidad\1%\simulacion_3\synthetic_control_spillover_outputs.xlsx',synthetic_control_sp_100,100);</v>
      </c>
      <c r="HM95">
        <v>39</v>
      </c>
      <c r="HN95" t="str">
        <f>"ub_vec_"&amp;HM95&amp;" = zeros(1,S);"</f>
        <v>ub_vec_39 = zeros(1,S);</v>
      </c>
      <c r="HT95">
        <v>55</v>
      </c>
      <c r="HU95" t="s">
        <v>36</v>
      </c>
      <c r="IA95">
        <v>66</v>
      </c>
      <c r="IB95" t="str">
        <f>"xlswrite('G:\Mi unidad\1. PROYECTOS TELLO 2022\SCM SPILL OVERS\outputs\pobreza\bajo_niv_educ\1%\simulacion_3\output_tests.xlsx',alpha1_hat_vec_"&amp;IA95&amp;"','alpha1_hat_vec_"&amp;IA95&amp;"');"</f>
        <v>xlswrite('G:\Mi unidad\1. PROYECTOS TELLO 2022\SCM SPILL OVERS\outputs\pobreza\bajo_niv_educ\1%\simulacion_3\output_tests.xlsx',alpha1_hat_vec_66','alpha1_hat_vec_66');</v>
      </c>
      <c r="IO95">
        <v>66</v>
      </c>
      <c r="IP95" t="str">
        <f>"xlswrite('G:\Mi unidad\1. PROYECTOS TELLO 2022\SCM SPILL OVERS\outputs\pobreza\bajo_ingreso\1%\simulacion_3\output_tests.xlsx',alpha1_hat_vec_"&amp;IO95&amp;"','alpha1_hat_vec_"&amp;IO95&amp;"');"</f>
        <v>xlswrite('G:\Mi unidad\1. PROYECTOS TELLO 2022\SCM SPILL OVERS\outputs\pobreza\bajo_ingreso\1%\simulacion_3\output_tests.xlsx',alpha1_hat_vec_66','alpha1_hat_vec_66');</v>
      </c>
      <c r="JA95">
        <v>66</v>
      </c>
      <c r="JB95" t="str">
        <f>"xlswrite('G:\Mi unidad\1. PROYECTOS TELLO 2022\SCM SPILL OVERS\outputs\pobreza\densidad\1%\simulacion_3\output_tests.xlsx',alpha1_hat_vec_"&amp;JA95&amp;"','alpha1_hat_vec_"&amp;JA95&amp;"');"</f>
        <v>xlswrite('G:\Mi unidad\1. PROYECTOS TELLO 2022\SCM SPILL OVERS\outputs\pobreza\densidad\1%\simulacion_3\output_tests.xlsx',alpha1_hat_vec_66','alpha1_hat_vec_66');</v>
      </c>
      <c r="JM95">
        <v>66</v>
      </c>
      <c r="JN95" t="str">
        <f>"xlswrite('G:\Mi unidad\1. PROYECTOS TELLO 2022\SCM SPILL OVERS\outputs\pobreza\densidad_g\1%\simulacion_3\output_tests.xlsx',alpha1_hat_vec_"&amp;JM95&amp;"','alpha1_hat_vec_"&amp;JM95&amp;"');"</f>
        <v>xlswrite('G:\Mi unidad\1. PROYECTOS TELLO 2022\SCM SPILL OVERS\outputs\pobreza\densidad_g\1%\simulacion_3\output_tests.xlsx',alpha1_hat_vec_66','alpha1_hat_vec_66');</v>
      </c>
      <c r="JY95">
        <v>66</v>
      </c>
      <c r="JZ95" t="str">
        <f>"xlswrite('G:\Mi unidad\1. PROYECTOS TELLO 2022\SCM SPILL OVERS\outputs\pobreza\distancia_centro_salud\1%\simulacion_3\output_tests.xlsx',alpha1_hat_vec_"&amp;JY95&amp;"','alpha1_hat_vec_"&amp;JY95&amp;"');"</f>
        <v>xlswrite('G:\Mi unidad\1. PROYECTOS TELLO 2022\SCM SPILL OVERS\outputs\pobreza\distancia_centro_salud\1%\simulacion_3\output_tests.xlsx',alpha1_hat_vec_66','alpha1_hat_vec_66');</v>
      </c>
      <c r="KL95">
        <v>66</v>
      </c>
      <c r="KM95" t="str">
        <f>"xlswrite('G:\Mi unidad\1. PROYECTOS TELLO 2022\SCM SPILL OVERS\outputs\pobreza\informalidad\1%\simulacion_3\output_tests.xlsx',alpha1_hat_vec_"&amp;KL95&amp;"','alpha1_hat_vec_"&amp;KL95&amp;"');"</f>
        <v>xlswrite('G:\Mi unidad\1. PROYECTOS TELLO 2022\SCM SPILL OVERS\outputs\pobreza\informalidad\1%\simulacion_3\output_tests.xlsx',alpha1_hat_vec_66','alpha1_hat_vec_66');</v>
      </c>
      <c r="KY95">
        <v>66</v>
      </c>
      <c r="KZ95" t="str">
        <f>"xlswrite('G:\Mi unidad\1. PROYECTOS TELLO 2022\SCM SPILL OVERS\outputs\pobreza\alimentos\1%\simulacion_3\output_tests.xlsx',alpha1_hat_vec_"&amp;KY95&amp;"','alpha1_hat_vec_"&amp;KY95&amp;"');"</f>
        <v>xlswrite('G:\Mi unidad\1. PROYECTOS TELLO 2022\SCM SPILL OVERS\outputs\pobreza\alimentos\1%\simulacion_3\output_tests.xlsx',alpha1_hat_vec_66','alpha1_hat_vec_66');</v>
      </c>
      <c r="LF95">
        <v>66</v>
      </c>
      <c r="LG95" t="str">
        <f>"xlswrite('G:\Mi unidad\1. PROYECTOS TELLO 2022\SCM SPILL OVERS\outputs\pobreza\jefe_hogar\1%\simulacion_3\output_tests.xlsx',alpha1_hat_vec_"&amp;LF95&amp;"','alpha1_hat_vec_"&amp;LF95&amp;"');"</f>
        <v>xlswrite('G:\Mi unidad\1. PROYECTOS TELLO 2022\SCM SPILL OVERS\outputs\pobreza\jefe_hogar\1%\simulacion_3\output_tests.xlsx',alpha1_hat_vec_66','alpha1_hat_vec_66');</v>
      </c>
      <c r="LM95">
        <v>66</v>
      </c>
      <c r="LN95" t="str">
        <f>"xlswrite('G:\Mi unidad\1. PROYECTOS TELLO 2022\SCM SPILL OVERS\outputs\pobreza\mujeres\1%\simulacion_3\output_tests.xlsx',alpha1_hat_vec_"&amp;LM95&amp;"','alpha1_hat_vec_"&amp;LM95&amp;"');"</f>
        <v>xlswrite('G:\Mi unidad\1. PROYECTOS TELLO 2022\SCM SPILL OVERS\outputs\pobreza\mujeres\1%\simulacion_3\output_tests.xlsx',alpha1_hat_vec_66','alpha1_hat_vec_66');</v>
      </c>
      <c r="LY95">
        <v>66</v>
      </c>
      <c r="LZ95" t="str">
        <f>"xlswrite('G:\Mi unidad\1. PROYECTOS TELLO 2022\SCM SPILL OVERS\outputs\pobreza\criminalidad\1%\simulacion_3\output_tests.xlsx',alpha1_hat_vec_"&amp;LY95&amp;"','alpha1_hat_vec_"&amp;LY95&amp;"');"</f>
        <v>xlswrite('G:\Mi unidad\1. PROYECTOS TELLO 2022\SCM SPILL OVERS\outputs\pobreza\criminalidad\1%\simulacion_3\output_tests.xlsx',alpha1_hat_vec_66','alpha1_hat_vec_66');</v>
      </c>
    </row>
    <row r="96" spans="64:338" x14ac:dyDescent="0.3">
      <c r="BL96">
        <v>66</v>
      </c>
      <c r="BR96">
        <v>66</v>
      </c>
      <c r="BS96" s="1" t="str">
        <f>"A_"&amp;BR92&amp;"(:,ind_"&amp;BR92&amp;" == 0) = [];"</f>
        <v>A_66(:,ind_66 == 0) = [];</v>
      </c>
      <c r="BX96">
        <v>66</v>
      </c>
      <c r="BY96" s="1" t="str">
        <f>"A_"&amp;BX92&amp;"(:,ind_"&amp;BX92&amp;" == 0) = [];"</f>
        <v>A_66(:,ind_66 == 0) = [];</v>
      </c>
      <c r="CD96">
        <v>66</v>
      </c>
      <c r="CE96" s="1" t="str">
        <f>"A_"&amp;CD92&amp;"(:,ind_"&amp;CD92&amp;" == 0) = [];"</f>
        <v>A_66(:,ind_66 == 0) = [];</v>
      </c>
      <c r="CJ96">
        <v>66</v>
      </c>
      <c r="CK96" s="1" t="str">
        <f>"A_"&amp;CJ92&amp;"(:,ind_"&amp;CJ92&amp;" == 0) = [];"</f>
        <v>A_66(:,ind_66 == 0) = [];</v>
      </c>
      <c r="CQ96">
        <v>66</v>
      </c>
      <c r="CR96" t="s">
        <v>260</v>
      </c>
      <c r="CV96">
        <v>66</v>
      </c>
      <c r="CW96" t="s">
        <v>261</v>
      </c>
      <c r="DA96">
        <v>66</v>
      </c>
      <c r="DB96" t="s">
        <v>261</v>
      </c>
      <c r="DF96">
        <v>66</v>
      </c>
      <c r="DG96" t="s">
        <v>261</v>
      </c>
      <c r="EA96">
        <v>41</v>
      </c>
      <c r="EB96" s="1" t="str">
        <f>"synthetic_control_sp_"&amp;EA96&amp;"(T+s) = Y_"&amp;EA96&amp;"(1,T+s)-alpha1_hat_vec_"&amp;EA96&amp;"(s);"</f>
        <v>synthetic_control_sp_41(T+s) = Y_41(1,T+s)-alpha1_hat_vec_41(s);</v>
      </c>
      <c r="EZ96" s="1" t="str">
        <f>"xlswrite('G:\Mi unidad\1. PROYECTOS TELLO 2022\SCM SPILL OVERS\outputs\pobreza\distancia_centro_salud\1%\simulacion_3\synthetic_control_spillover_outputs.xlsx',synthetic_control_sp_"&amp;$A37&amp;","&amp;$A37&amp;")"</f>
        <v>xlswrite('G:\Mi unidad\1. PROYECTOS TELLO 2022\SCM SPILL OVERS\outputs\pobreza\distancia_centro_salud\1%\simulacion_3\synthetic_control_spillover_outputs.xlsx',synthetic_control_sp_104,104)</v>
      </c>
      <c r="FG96" s="1" t="str">
        <f>"xlswrite('G:\Mi unidad\1. PROYECTOS TELLO 2022\SCM SPILL OVERS\outputs\pobreza\informalidad\1%\simulacion_3\synthetic_control_spillover_outputs.xlsx',synthetic_control_sp_"&amp;$A37&amp;","&amp;$A37&amp;")"</f>
        <v>xlswrite('G:\Mi unidad\1. PROYECTOS TELLO 2022\SCM SPILL OVERS\outputs\pobreza\informalidad\1%\simulacion_3\synthetic_control_spillover_outputs.xlsx',synthetic_control_sp_104,104)</v>
      </c>
      <c r="FM96" s="1" t="str">
        <f>"xlswrite('G:\Mi unidad\1. PROYECTOS TELLO 2022\SCM SPILL OVERS\outputs\pobreza\densidad\1%\simulacion_3\synthetic_control_spillover_outputs.xlsx',synthetic_control_sp_"&amp;$A37&amp;","&amp;$A37&amp;")"</f>
        <v>xlswrite('G:\Mi unidad\1. PROYECTOS TELLO 2022\SCM SPILL OVERS\outputs\pobreza\densidad\1%\simulacion_3\synthetic_control_spillover_outputs.xlsx',synthetic_control_sp_104,104)</v>
      </c>
      <c r="FT96" s="1" t="str">
        <f>"xlswrite('G:\Mi unidad\1. PROYECTOS TELLO 2022\SCM SPILL OVERS\outputs\pobreza\bajo_niv_educ\1%\simulacion_3\synthetic_control_spillover_outputs.xlsx',synthetic_control_sp_"&amp;$A37&amp;","&amp;$A37&amp;")"</f>
        <v>xlswrite('G:\Mi unidad\1. PROYECTOS TELLO 2022\SCM SPILL OVERS\outputs\pobreza\bajo_niv_educ\1%\simulacion_3\synthetic_control_spillover_outputs.xlsx',synthetic_control_sp_104,104)</v>
      </c>
      <c r="FZ96" s="1" t="str">
        <f>"xlswrite('G:\Mi unidad\1. PROYECTOS TELLO 2022\SCM SPILL OVERS\outputs\pobreza\bajo_ingreso\1%\simulacion_3\synthetic_control_spillover_outputs.xlsx',synthetic_control_sp_"&amp;$A37&amp;","&amp;$A37&amp;")"</f>
        <v>xlswrite('G:\Mi unidad\1. PROYECTOS TELLO 2022\SCM SPILL OVERS\outputs\pobreza\bajo_ingreso\1%\simulacion_3\synthetic_control_spillover_outputs.xlsx',synthetic_control_sp_104,104)</v>
      </c>
      <c r="GF96" s="1" t="str">
        <f>"xlswrite('G:\Mi unidad\1. PROYECTOS TELLO 2022\SCM SPILL OVERS\outputs\pobreza\densidad_g\1%\simulacion_3\synthetic_control_spillover_outputs.xlsx',synthetic_control_sp_"&amp;$A37&amp;","&amp;$A37&amp;")"</f>
        <v>xlswrite('G:\Mi unidad\1. PROYECTOS TELLO 2022\SCM SPILL OVERS\outputs\pobreza\densidad_g\1%\simulacion_3\synthetic_control_spillover_outputs.xlsx',synthetic_control_sp_104,104)</v>
      </c>
      <c r="GM96" s="1" t="str">
        <f>"xlswrite('G:\Mi unidad\1. PROYECTOS TELLO 2022\SCM SPILL OVERS\outputs\pobreza\alimentos\1%\simulacion_3\synthetic_control_spillover_outputs.xlsx',synthetic_control_sp_"&amp;$A37&amp;","&amp;$A37&amp;");"</f>
        <v>xlswrite('G:\Mi unidad\1. PROYECTOS TELLO 2022\SCM SPILL OVERS\outputs\pobreza\alimentos\1%\simulacion_3\synthetic_control_spillover_outputs.xlsx',synthetic_control_sp_104,104);</v>
      </c>
      <c r="GT96" s="1" t="str">
        <f>"xlswrite('G:\Mi unidad\1. PROYECTOS TELLO 2022\SCM SPILL OVERS\outputs\pobreza\jefe_hogar\1%\simulacion_3\synthetic_control_spillover_outputs.xlsx',synthetic_control_sp_"&amp;$A37&amp;","&amp;$A37&amp;");"</f>
        <v>xlswrite('G:\Mi unidad\1. PROYECTOS TELLO 2022\SCM SPILL OVERS\outputs\pobreza\jefe_hogar\1%\simulacion_3\synthetic_control_spillover_outputs.xlsx',synthetic_control_sp_104,104);</v>
      </c>
      <c r="GZ96" s="1" t="str">
        <f>"xlswrite('G:\Mi unidad\1. PROYECTOS TELLO 2022\SCM SPILL OVERS\outputs\pobreza\mujeres\1%\simulacion_3\synthetic_control_spillover_outputs.xlsx',synthetic_control_sp_"&amp;$A37&amp;","&amp;$A37&amp;");"</f>
        <v>xlswrite('G:\Mi unidad\1. PROYECTOS TELLO 2022\SCM SPILL OVERS\outputs\pobreza\mujeres\1%\simulacion_3\synthetic_control_spillover_outputs.xlsx',synthetic_control_sp_104,104);</v>
      </c>
      <c r="HF96" s="1" t="str">
        <f>"xlswrite('G:\Mi unidad\1. PROYECTOS TELLO 2022\SCM SPILL OVERS\outputs\pobreza\criminalidad\1%\simulacion_3\synthetic_control_spillover_outputs.xlsx',synthetic_control_sp_"&amp;$A37&amp;","&amp;$A37&amp;");"</f>
        <v>xlswrite('G:\Mi unidad\1. PROYECTOS TELLO 2022\SCM SPILL OVERS\outputs\pobreza\criminalidad\1%\simulacion_3\synthetic_control_spillover_outputs.xlsx',synthetic_control_sp_104,104);</v>
      </c>
      <c r="HM96">
        <v>39</v>
      </c>
      <c r="HN96" t="s">
        <v>35</v>
      </c>
      <c r="HT96">
        <v>55</v>
      </c>
      <c r="HU96" t="s">
        <v>37</v>
      </c>
      <c r="IA96">
        <v>66</v>
      </c>
      <c r="IB96" t="str">
        <f>"xlswrite('G:\Mi unidad\1. PROYECTOS TELLO 2022\SCM SPILL OVERS\outputs\pobreza\bajo_niv_educ\1%\simulacion_3\output_tests.xlsx',spillover_test_"&amp;IA96&amp;"','sp_test_"&amp;IA96&amp;"');"</f>
        <v>xlswrite('G:\Mi unidad\1. PROYECTOS TELLO 2022\SCM SPILL OVERS\outputs\pobreza\bajo_niv_educ\1%\simulacion_3\output_tests.xlsx',spillover_test_66','sp_test_66');</v>
      </c>
      <c r="IO96">
        <v>66</v>
      </c>
      <c r="IP96" t="str">
        <f>"xlswrite('G:\Mi unidad\1. PROYECTOS TELLO 2022\SCM SPILL OVERS\outputs\pobreza\bajo_ingreso\1%\simulacion_3\output_tests.xlsx',spillover_test_"&amp;IO96&amp;"','sp_test_"&amp;IO96&amp;"');"</f>
        <v>xlswrite('G:\Mi unidad\1. PROYECTOS TELLO 2022\SCM SPILL OVERS\outputs\pobreza\bajo_ingreso\1%\simulacion_3\output_tests.xlsx',spillover_test_66','sp_test_66');</v>
      </c>
      <c r="JA96">
        <v>66</v>
      </c>
      <c r="JB96" t="str">
        <f>"xlswrite('G:\Mi unidad\1. PROYECTOS TELLO 2022\SCM SPILL OVERS\outputs\pobreza\densidad\1%\simulacion_3\output_tests.xlsx',spillover_test_"&amp;JA96&amp;"','sp_test_"&amp;JA96&amp;"');"</f>
        <v>xlswrite('G:\Mi unidad\1. PROYECTOS TELLO 2022\SCM SPILL OVERS\outputs\pobreza\densidad\1%\simulacion_3\output_tests.xlsx',spillover_test_66','sp_test_66');</v>
      </c>
      <c r="JM96">
        <v>66</v>
      </c>
      <c r="JN96" t="str">
        <f>"xlswrite('G:\Mi unidad\1. PROYECTOS TELLO 2022\SCM SPILL OVERS\outputs\pobreza\densidad_g\1%\simulacion_3\output_tests.xlsx',spillover_test_"&amp;JM96&amp;"','sp_test_"&amp;JM96&amp;"');"</f>
        <v>xlswrite('G:\Mi unidad\1. PROYECTOS TELLO 2022\SCM SPILL OVERS\outputs\pobreza\densidad_g\1%\simulacion_3\output_tests.xlsx',spillover_test_66','sp_test_66');</v>
      </c>
      <c r="JY96">
        <v>66</v>
      </c>
      <c r="JZ96" t="str">
        <f>"xlswrite('G:\Mi unidad\1. PROYECTOS TELLO 2022\SCM SPILL OVERS\outputs\pobreza\distancia_centro_salud\1%\simulacion_3\output_tests.xlsx',spillover_test_"&amp;JY96&amp;"','sp_test_"&amp;JY96&amp;"');"</f>
        <v>xlswrite('G:\Mi unidad\1. PROYECTOS TELLO 2022\SCM SPILL OVERS\outputs\pobreza\distancia_centro_salud\1%\simulacion_3\output_tests.xlsx',spillover_test_66','sp_test_66');</v>
      </c>
      <c r="KL96">
        <v>66</v>
      </c>
      <c r="KM96" t="str">
        <f>"xlswrite('G:\Mi unidad\1. PROYECTOS TELLO 2022\SCM SPILL OVERS\outputs\pobreza\informalidad\1%\simulacion_3\output_tests.xlsx',spillover_test_"&amp;KL96&amp;"','sp_test_"&amp;KL96&amp;"');"</f>
        <v>xlswrite('G:\Mi unidad\1. PROYECTOS TELLO 2022\SCM SPILL OVERS\outputs\pobreza\informalidad\1%\simulacion_3\output_tests.xlsx',spillover_test_66','sp_test_66');</v>
      </c>
      <c r="KY96">
        <v>66</v>
      </c>
      <c r="KZ96" t="str">
        <f>"xlswrite('G:\Mi unidad\1. PROYECTOS TELLO 2022\SCM SPILL OVERS\outputs\pobreza\alimentos\1%\simulacion_3\output_tests.xlsx',spillover_test_"&amp;KY96&amp;"','sp_test_"&amp;KY96&amp;"');"</f>
        <v>xlswrite('G:\Mi unidad\1. PROYECTOS TELLO 2022\SCM SPILL OVERS\outputs\pobreza\alimentos\1%\simulacion_3\output_tests.xlsx',spillover_test_66','sp_test_66');</v>
      </c>
      <c r="LF96">
        <v>66</v>
      </c>
      <c r="LG96" t="str">
        <f>"xlswrite('G:\Mi unidad\1. PROYECTOS TELLO 2022\SCM SPILL OVERS\outputs\pobreza\jefe_hogar\1%\simulacion_3\output_tests.xlsx',spillover_test_"&amp;LF96&amp;"','sp_test_"&amp;LF96&amp;"');"</f>
        <v>xlswrite('G:\Mi unidad\1. PROYECTOS TELLO 2022\SCM SPILL OVERS\outputs\pobreza\jefe_hogar\1%\simulacion_3\output_tests.xlsx',spillover_test_66','sp_test_66');</v>
      </c>
      <c r="LM96">
        <v>66</v>
      </c>
      <c r="LN96" t="str">
        <f>"xlswrite('G:\Mi unidad\1. PROYECTOS TELLO 2022\SCM SPILL OVERS\outputs\pobreza\mujeres\1%\simulacion_3\output_tests.xlsx',spillover_test_"&amp;LM96&amp;"','sp_test_"&amp;LM96&amp;"');"</f>
        <v>xlswrite('G:\Mi unidad\1. PROYECTOS TELLO 2022\SCM SPILL OVERS\outputs\pobreza\mujeres\1%\simulacion_3\output_tests.xlsx',spillover_test_66','sp_test_66');</v>
      </c>
      <c r="LY96">
        <v>66</v>
      </c>
      <c r="LZ96" t="str">
        <f>"xlswrite('G:\Mi unidad\1. PROYECTOS TELLO 2022\SCM SPILL OVERS\outputs\pobreza\criminalidad\1%\simulacion_3\output_tests.xlsx',spillover_test_"&amp;LY96&amp;"','sp_test_"&amp;LY96&amp;"');"</f>
        <v>xlswrite('G:\Mi unidad\1. PROYECTOS TELLO 2022\SCM SPILL OVERS\outputs\pobreza\criminalidad\1%\simulacion_3\output_tests.xlsx',spillover_test_66','sp_test_66');</v>
      </c>
    </row>
    <row r="97" spans="64:338" x14ac:dyDescent="0.3">
      <c r="BL97">
        <v>71</v>
      </c>
      <c r="BM97" s="1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259</v>
      </c>
      <c r="CV97">
        <v>71</v>
      </c>
      <c r="CW97" t="s">
        <v>262</v>
      </c>
      <c r="DA97">
        <v>71</v>
      </c>
      <c r="DB97" t="s">
        <v>262</v>
      </c>
      <c r="DF97">
        <v>71</v>
      </c>
      <c r="DG97" t="s">
        <v>262</v>
      </c>
      <c r="EA97">
        <v>41</v>
      </c>
      <c r="EB97" s="3" t="s">
        <v>18</v>
      </c>
      <c r="EZ97" s="1" t="str">
        <f>"xlswrite('G:\Mi unidad\1. PROYECTOS TELLO 2022\SCM SPILL OVERS\outputs\pobreza\distancia_centro_salud\1%\simulacion_3\synthetic_control_spillover_outputs.xlsx',synthetic_control_sp_"&amp;$A38&amp;","&amp;$A38&amp;")"</f>
        <v>xlswrite('G:\Mi unidad\1. PROYECTOS TELLO 2022\SCM SPILL OVERS\outputs\pobreza\distancia_centro_salud\1%\simulacion_3\synthetic_control_spillover_outputs.xlsx',synthetic_control_sp_105,105)</v>
      </c>
      <c r="FG97" s="1" t="str">
        <f>"xlswrite('G:\Mi unidad\1. PROYECTOS TELLO 2022\SCM SPILL OVERS\outputs\pobreza\informalidad\1%\simulacion_3\synthetic_control_spillover_outputs.xlsx',synthetic_control_sp_"&amp;$A38&amp;","&amp;$A38&amp;")"</f>
        <v>xlswrite('G:\Mi unidad\1. PROYECTOS TELLO 2022\SCM SPILL OVERS\outputs\pobreza\informalidad\1%\simulacion_3\synthetic_control_spillover_outputs.xlsx',synthetic_control_sp_105,105)</v>
      </c>
      <c r="FM97" s="1" t="str">
        <f>"xlswrite('G:\Mi unidad\1. PROYECTOS TELLO 2022\SCM SPILL OVERS\outputs\pobreza\densidad\1%\simulacion_3\synthetic_control_spillover_outputs.xlsx',synthetic_control_sp_"&amp;$A38&amp;","&amp;$A38&amp;")"</f>
        <v>xlswrite('G:\Mi unidad\1. PROYECTOS TELLO 2022\SCM SPILL OVERS\outputs\pobreza\densidad\1%\simulacion_3\synthetic_control_spillover_outputs.xlsx',synthetic_control_sp_105,105)</v>
      </c>
      <c r="FT97" s="1" t="str">
        <f>"xlswrite('G:\Mi unidad\1. PROYECTOS TELLO 2022\SCM SPILL OVERS\outputs\pobreza\bajo_niv_educ\1%\simulacion_3\synthetic_control_spillover_outputs.xlsx',synthetic_control_sp_"&amp;$A38&amp;","&amp;$A38&amp;")"</f>
        <v>xlswrite('G:\Mi unidad\1. PROYECTOS TELLO 2022\SCM SPILL OVERS\outputs\pobreza\bajo_niv_educ\1%\simulacion_3\synthetic_control_spillover_outputs.xlsx',synthetic_control_sp_105,105)</v>
      </c>
      <c r="FZ97" s="1" t="str">
        <f>"xlswrite('G:\Mi unidad\1. PROYECTOS TELLO 2022\SCM SPILL OVERS\outputs\pobreza\bajo_ingreso\1%\simulacion_3\synthetic_control_spillover_outputs.xlsx',synthetic_control_sp_"&amp;$A38&amp;","&amp;$A38&amp;")"</f>
        <v>xlswrite('G:\Mi unidad\1. PROYECTOS TELLO 2022\SCM SPILL OVERS\outputs\pobreza\bajo_ingreso\1%\simulacion_3\synthetic_control_spillover_outputs.xlsx',synthetic_control_sp_105,105)</v>
      </c>
      <c r="GF97" s="1" t="str">
        <f>"xlswrite('G:\Mi unidad\1. PROYECTOS TELLO 2022\SCM SPILL OVERS\outputs\pobreza\densidad_g\1%\simulacion_3\synthetic_control_spillover_outputs.xlsx',synthetic_control_sp_"&amp;$A38&amp;","&amp;$A38&amp;")"</f>
        <v>xlswrite('G:\Mi unidad\1. PROYECTOS TELLO 2022\SCM SPILL OVERS\outputs\pobreza\densidad_g\1%\simulacion_3\synthetic_control_spillover_outputs.xlsx',synthetic_control_sp_105,105)</v>
      </c>
      <c r="GM97" s="1" t="str">
        <f>"xlswrite('G:\Mi unidad\1. PROYECTOS TELLO 2022\SCM SPILL OVERS\outputs\pobreza\alimentos\1%\simulacion_3\synthetic_control_spillover_outputs.xlsx',synthetic_control_sp_"&amp;$A38&amp;","&amp;$A38&amp;");"</f>
        <v>xlswrite('G:\Mi unidad\1. PROYECTOS TELLO 2022\SCM SPILL OVERS\outputs\pobreza\alimentos\1%\simulacion_3\synthetic_control_spillover_outputs.xlsx',synthetic_control_sp_105,105);</v>
      </c>
      <c r="GT97" s="1" t="str">
        <f>"xlswrite('G:\Mi unidad\1. PROYECTOS TELLO 2022\SCM SPILL OVERS\outputs\pobreza\jefe_hogar\1%\simulacion_3\synthetic_control_spillover_outputs.xlsx',synthetic_control_sp_"&amp;$A38&amp;","&amp;$A38&amp;");"</f>
        <v>xlswrite('G:\Mi unidad\1. PROYECTOS TELLO 2022\SCM SPILL OVERS\outputs\pobreza\jefe_hogar\1%\simulacion_3\synthetic_control_spillover_outputs.xlsx',synthetic_control_sp_105,105);</v>
      </c>
      <c r="GZ97" s="1" t="str">
        <f>"xlswrite('G:\Mi unidad\1. PROYECTOS TELLO 2022\SCM SPILL OVERS\outputs\pobreza\mujeres\1%\simulacion_3\synthetic_control_spillover_outputs.xlsx',synthetic_control_sp_"&amp;$A38&amp;","&amp;$A38&amp;");"</f>
        <v>xlswrite('G:\Mi unidad\1. PROYECTOS TELLO 2022\SCM SPILL OVERS\outputs\pobreza\mujeres\1%\simulacion_3\synthetic_control_spillover_outputs.xlsx',synthetic_control_sp_105,105);</v>
      </c>
      <c r="HF97" s="1" t="str">
        <f>"xlswrite('G:\Mi unidad\1. PROYECTOS TELLO 2022\SCM SPILL OVERS\outputs\pobreza\criminalidad\1%\simulacion_3\synthetic_control_spillover_outputs.xlsx',synthetic_control_sp_"&amp;$A38&amp;","&amp;$A38&amp;");"</f>
        <v>xlswrite('G:\Mi unidad\1. PROYECTOS TELLO 2022\SCM SPILL OVERS\outputs\pobreza\criminalidad\1%\simulacion_3\synthetic_control_spillover_outputs.xlsx',synthetic_control_sp_105,105);</v>
      </c>
      <c r="HM97">
        <v>39</v>
      </c>
      <c r="HN97" t="str">
        <f>"    [p_value_"&amp;HM97&amp; ",lb_"&amp;HM97&amp;",ub_"&amp;HM97&amp;"] = sp_andrews_te(Y_pre_"&amp;HM97&amp;",pobreza_"&amp;HM97&amp;"(:,T+s),A_"&amp;HM97&amp;",C,.05);"</f>
        <v xml:space="preserve">    [p_value_39,lb_39,ub_39] = sp_andrews_te(Y_pre_39,pobreza_39(:,T+s),A_39,C,.05);</v>
      </c>
      <c r="HT97">
        <v>55</v>
      </c>
      <c r="HU97" t="str">
        <f>"    spillover_test_"&amp;HT97&amp;"(s) = sp_andrews(Y_pre_"&amp;HT97&amp;",pobreza_"&amp;HT97&amp;"(:,T+s),A_"&amp;HT97&amp;",C,d,alpha_sig);"</f>
        <v xml:space="preserve">    spillover_test_55(s) = sp_andrews(Y_pre_55,pobreza_55(:,T+s),A_55,C,d,alpha_sig);</v>
      </c>
      <c r="IA97">
        <v>71</v>
      </c>
      <c r="IB97" t="str">
        <f>"xlswrite('G:\Mi unidad\1. PROYECTOS TELLO 2022\SCM SPILL OVERS\outputs\pobreza\bajo_niv_educ\1%\simulacion_3\output_tests.xlsx',lb_vec_"&amp;IA97&amp;"','lb_vec_"&amp;IA97&amp;"');"</f>
        <v>xlswrite('G:\Mi unidad\1. PROYECTOS TELLO 2022\SCM SPILL OVERS\outputs\pobreza\bajo_niv_educ\1%\simulacion_3\output_tests.xlsx',lb_vec_71','lb_vec_71');</v>
      </c>
      <c r="IO97">
        <v>71</v>
      </c>
      <c r="IP97" t="str">
        <f>"xlswrite('G:\Mi unidad\1. PROYECTOS TELLO 2022\SCM SPILL OVERS\outputs\pobreza\bajo_ingreso\1%\simulacion_3\output_tests.xlsx',lb_vec_"&amp;IO97&amp;"','lb_vec_"&amp;IO97&amp;"');"</f>
        <v>xlswrite('G:\Mi unidad\1. PROYECTOS TELLO 2022\SCM SPILL OVERS\outputs\pobreza\bajo_ingreso\1%\simulacion_3\output_tests.xlsx',lb_vec_71','lb_vec_71');</v>
      </c>
      <c r="JA97">
        <v>71</v>
      </c>
      <c r="JB97" t="str">
        <f>"xlswrite('G:\Mi unidad\1. PROYECTOS TELLO 2022\SCM SPILL OVERS\outputs\pobreza\densidad\1%\simulacion_3\output_tests.xlsx',lb_vec_"&amp;JA97&amp;"','lb_vec_"&amp;JA97&amp;"');"</f>
        <v>xlswrite('G:\Mi unidad\1. PROYECTOS TELLO 2022\SCM SPILL OVERS\outputs\pobreza\densidad\1%\simulacion_3\output_tests.xlsx',lb_vec_71','lb_vec_71');</v>
      </c>
      <c r="JM97">
        <v>71</v>
      </c>
      <c r="JN97" t="str">
        <f>"xlswrite('G:\Mi unidad\1. PROYECTOS TELLO 2022\SCM SPILL OVERS\outputs\pobreza\densidad_g\1%\simulacion_3\output_tests.xlsx',lb_vec_"&amp;JM97&amp;"','lb_vec_"&amp;JM97&amp;"');"</f>
        <v>xlswrite('G:\Mi unidad\1. PROYECTOS TELLO 2022\SCM SPILL OVERS\outputs\pobreza\densidad_g\1%\simulacion_3\output_tests.xlsx',lb_vec_71','lb_vec_71');</v>
      </c>
      <c r="JY97">
        <v>71</v>
      </c>
      <c r="JZ97" t="str">
        <f>"xlswrite('G:\Mi unidad\1. PROYECTOS TELLO 2022\SCM SPILL OVERS\outputs\pobreza\distancia_centro_salud\1%\simulacion_3\output_tests.xlsx',lb_vec_"&amp;JY97&amp;"','lb_vec_"&amp;JY97&amp;"');"</f>
        <v>xlswrite('G:\Mi unidad\1. PROYECTOS TELLO 2022\SCM SPILL OVERS\outputs\pobreza\distancia_centro_salud\1%\simulacion_3\output_tests.xlsx',lb_vec_71','lb_vec_71');</v>
      </c>
      <c r="KL97">
        <v>71</v>
      </c>
      <c r="KM97" t="str">
        <f>"xlswrite('G:\Mi unidad\1. PROYECTOS TELLO 2022\SCM SPILL OVERS\outputs\pobreza\informalidad\1%\simulacion_3\output_tests.xlsx',lb_vec_"&amp;KL97&amp;"','lb_vec_"&amp;KL97&amp;"');"</f>
        <v>xlswrite('G:\Mi unidad\1. PROYECTOS TELLO 2022\SCM SPILL OVERS\outputs\pobreza\informalidad\1%\simulacion_3\output_tests.xlsx',lb_vec_71','lb_vec_71');</v>
      </c>
      <c r="KY97">
        <v>71</v>
      </c>
      <c r="KZ97" t="str">
        <f>"xlswrite('G:\Mi unidad\1. PROYECTOS TELLO 2022\SCM SPILL OVERS\outputs\pobreza\alimentos\1%\simulacion_3\output_tests.xlsx',lb_vec_"&amp;KY97&amp;"','lb_vec_"&amp;KY97&amp;"');"</f>
        <v>xlswrite('G:\Mi unidad\1. PROYECTOS TELLO 2022\SCM SPILL OVERS\outputs\pobreza\alimentos\1%\simulacion_3\output_tests.xlsx',lb_vec_71','lb_vec_71');</v>
      </c>
      <c r="LF97">
        <v>71</v>
      </c>
      <c r="LG97" t="str">
        <f>"xlswrite('G:\Mi unidad\1. PROYECTOS TELLO 2022\SCM SPILL OVERS\outputs\pobreza\jefe_hogar\1%\simulacion_3\output_tests.xlsx',lb_vec_"&amp;LF97&amp;"','lb_vec_"&amp;LF97&amp;"');"</f>
        <v>xlswrite('G:\Mi unidad\1. PROYECTOS TELLO 2022\SCM SPILL OVERS\outputs\pobreza\jefe_hogar\1%\simulacion_3\output_tests.xlsx',lb_vec_71','lb_vec_71');</v>
      </c>
      <c r="LM97">
        <v>71</v>
      </c>
      <c r="LN97" t="str">
        <f>"xlswrite('G:\Mi unidad\1. PROYECTOS TELLO 2022\SCM SPILL OVERS\outputs\pobreza\mujeres\1%\simulacion_3\output_tests.xlsx',lb_vec_"&amp;LM97&amp;"','lb_vec_"&amp;LM97&amp;"');"</f>
        <v>xlswrite('G:\Mi unidad\1. PROYECTOS TELLO 2022\SCM SPILL OVERS\outputs\pobreza\mujeres\1%\simulacion_3\output_tests.xlsx',lb_vec_71','lb_vec_71');</v>
      </c>
      <c r="LY97">
        <v>71</v>
      </c>
      <c r="LZ97" t="str">
        <f>"xlswrite('G:\Mi unidad\1. PROYECTOS TELLO 2022\SCM SPILL OVERS\outputs\pobreza\criminalidad\1%\simulacion_3\output_tests.xlsx',lb_vec_"&amp;LY97&amp;"','lb_vec_"&amp;LY97&amp;"');"</f>
        <v>xlswrite('G:\Mi unidad\1. PROYECTOS TELLO 2022\SCM SPILL OVERS\outputs\pobreza\criminalidad\1%\simulacion_3\output_tests.xlsx',lb_vec_71','lb_vec_71');</v>
      </c>
    </row>
    <row r="98" spans="64:338" x14ac:dyDescent="0.3">
      <c r="BL98">
        <v>71</v>
      </c>
      <c r="BM98" s="1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261</v>
      </c>
      <c r="CV98">
        <v>71</v>
      </c>
      <c r="CW98" t="s">
        <v>263</v>
      </c>
      <c r="DA98">
        <v>71</v>
      </c>
      <c r="DB98" t="s">
        <v>263</v>
      </c>
      <c r="DF98">
        <v>71</v>
      </c>
      <c r="DG98" t="s">
        <v>263</v>
      </c>
      <c r="EA98">
        <v>42</v>
      </c>
      <c r="EB98" s="3" t="str">
        <f>"%PROVINCIA "&amp;EA98</f>
        <v>%PROVINCIA 42</v>
      </c>
      <c r="EZ98" s="1" t="str">
        <f>"xlswrite('G:\Mi unidad\1. PROYECTOS TELLO 2022\SCM SPILL OVERS\outputs\pobreza\distancia_centro_salud\1%\simulacion_3\synthetic_control_spillover_outputs.xlsx',synthetic_control_sp_"&amp;$A39&amp;","&amp;$A39&amp;")"</f>
        <v>xlswrite('G:\Mi unidad\1. PROYECTOS TELLO 2022\SCM SPILL OVERS\outputs\pobreza\distancia_centro_salud\1%\simulacion_3\synthetic_control_spillover_outputs.xlsx',synthetic_control_sp_106,106)</v>
      </c>
      <c r="FG98" s="1" t="str">
        <f>"xlswrite('G:\Mi unidad\1. PROYECTOS TELLO 2022\SCM SPILL OVERS\outputs\pobreza\informalidad\1%\simulacion_3\synthetic_control_spillover_outputs.xlsx',synthetic_control_sp_"&amp;$A39&amp;","&amp;$A39&amp;")"</f>
        <v>xlswrite('G:\Mi unidad\1. PROYECTOS TELLO 2022\SCM SPILL OVERS\outputs\pobreza\informalidad\1%\simulacion_3\synthetic_control_spillover_outputs.xlsx',synthetic_control_sp_106,106)</v>
      </c>
      <c r="FM98" s="1" t="str">
        <f>"xlswrite('G:\Mi unidad\1. PROYECTOS TELLO 2022\SCM SPILL OVERS\outputs\pobreza\densidad\1%\simulacion_3\synthetic_control_spillover_outputs.xlsx',synthetic_control_sp_"&amp;$A39&amp;","&amp;$A39&amp;")"</f>
        <v>xlswrite('G:\Mi unidad\1. PROYECTOS TELLO 2022\SCM SPILL OVERS\outputs\pobreza\densidad\1%\simulacion_3\synthetic_control_spillover_outputs.xlsx',synthetic_control_sp_106,106)</v>
      </c>
      <c r="FT98" s="1" t="str">
        <f>"xlswrite('G:\Mi unidad\1. PROYECTOS TELLO 2022\SCM SPILL OVERS\outputs\pobreza\bajo_niv_educ\1%\simulacion_3\synthetic_control_spillover_outputs.xlsx',synthetic_control_sp_"&amp;$A39&amp;","&amp;$A39&amp;")"</f>
        <v>xlswrite('G:\Mi unidad\1. PROYECTOS TELLO 2022\SCM SPILL OVERS\outputs\pobreza\bajo_niv_educ\1%\simulacion_3\synthetic_control_spillover_outputs.xlsx',synthetic_control_sp_106,106)</v>
      </c>
      <c r="FZ98" s="1" t="str">
        <f>"xlswrite('G:\Mi unidad\1. PROYECTOS TELLO 2022\SCM SPILL OVERS\outputs\pobreza\bajo_ingreso\1%\simulacion_3\synthetic_control_spillover_outputs.xlsx',synthetic_control_sp_"&amp;$A39&amp;","&amp;$A39&amp;")"</f>
        <v>xlswrite('G:\Mi unidad\1. PROYECTOS TELLO 2022\SCM SPILL OVERS\outputs\pobreza\bajo_ingreso\1%\simulacion_3\synthetic_control_spillover_outputs.xlsx',synthetic_control_sp_106,106)</v>
      </c>
      <c r="GF98" s="1" t="str">
        <f>"xlswrite('G:\Mi unidad\1. PROYECTOS TELLO 2022\SCM SPILL OVERS\outputs\pobreza\densidad_g\1%\simulacion_3\synthetic_control_spillover_outputs.xlsx',synthetic_control_sp_"&amp;$A39&amp;","&amp;$A39&amp;")"</f>
        <v>xlswrite('G:\Mi unidad\1. PROYECTOS TELLO 2022\SCM SPILL OVERS\outputs\pobreza\densidad_g\1%\simulacion_3\synthetic_control_spillover_outputs.xlsx',synthetic_control_sp_106,106)</v>
      </c>
      <c r="GM98" s="1" t="str">
        <f>"xlswrite('G:\Mi unidad\1. PROYECTOS TELLO 2022\SCM SPILL OVERS\outputs\pobreza\alimentos\1%\simulacion_3\synthetic_control_spillover_outputs.xlsx',synthetic_control_sp_"&amp;$A39&amp;","&amp;$A39&amp;");"</f>
        <v>xlswrite('G:\Mi unidad\1. PROYECTOS TELLO 2022\SCM SPILL OVERS\outputs\pobreza\alimentos\1%\simulacion_3\synthetic_control_spillover_outputs.xlsx',synthetic_control_sp_106,106);</v>
      </c>
      <c r="GT98" s="1" t="str">
        <f>"xlswrite('G:\Mi unidad\1. PROYECTOS TELLO 2022\SCM SPILL OVERS\outputs\pobreza\jefe_hogar\1%\simulacion_3\synthetic_control_spillover_outputs.xlsx',synthetic_control_sp_"&amp;$A39&amp;","&amp;$A39&amp;");"</f>
        <v>xlswrite('G:\Mi unidad\1. PROYECTOS TELLO 2022\SCM SPILL OVERS\outputs\pobreza\jefe_hogar\1%\simulacion_3\synthetic_control_spillover_outputs.xlsx',synthetic_control_sp_106,106);</v>
      </c>
      <c r="GZ98" s="1" t="str">
        <f>"xlswrite('G:\Mi unidad\1. PROYECTOS TELLO 2022\SCM SPILL OVERS\outputs\pobreza\mujeres\1%\simulacion_3\synthetic_control_spillover_outputs.xlsx',synthetic_control_sp_"&amp;$A39&amp;","&amp;$A39&amp;");"</f>
        <v>xlswrite('G:\Mi unidad\1. PROYECTOS TELLO 2022\SCM SPILL OVERS\outputs\pobreza\mujeres\1%\simulacion_3\synthetic_control_spillover_outputs.xlsx',synthetic_control_sp_106,106);</v>
      </c>
      <c r="HF98" s="1" t="str">
        <f>"xlswrite('G:\Mi unidad\1. PROYECTOS TELLO 2022\SCM SPILL OVERS\outputs\pobreza\criminalidad\1%\simulacion_3\synthetic_control_spillover_outputs.xlsx',synthetic_control_sp_"&amp;$A39&amp;","&amp;$A39&amp;");"</f>
        <v>xlswrite('G:\Mi unidad\1. PROYECTOS TELLO 2022\SCM SPILL OVERS\outputs\pobreza\criminalidad\1%\simulacion_3\synthetic_control_spillover_outputs.xlsx',synthetic_control_sp_106,106);</v>
      </c>
      <c r="HM98">
        <v>39</v>
      </c>
      <c r="HN98" t="str">
        <f>"    p_value_vec_"&amp;HM98&amp;"(s) = p_value_"&amp;HM98&amp;";"</f>
        <v xml:space="preserve">    p_value_vec_39(s) = p_value_39;</v>
      </c>
      <c r="HT98">
        <v>55</v>
      </c>
      <c r="HU98" t="s">
        <v>18</v>
      </c>
      <c r="IA98">
        <v>71</v>
      </c>
      <c r="IB98" t="str">
        <f>"xlswrite('G:\Mi unidad\1. PROYECTOS TELLO 2022\SCM SPILL OVERS\outputs\pobreza\bajo_niv_educ\1%\simulacion_3\output_tests.xlsx',ub_vec_"&amp;IA98&amp;"','ub_vec_"&amp;IA98&amp;"');"</f>
        <v>xlswrite('G:\Mi unidad\1. PROYECTOS TELLO 2022\SCM SPILL OVERS\outputs\pobreza\bajo_niv_educ\1%\simulacion_3\output_tests.xlsx',ub_vec_71','ub_vec_71');</v>
      </c>
      <c r="IO98">
        <v>71</v>
      </c>
      <c r="IP98" t="str">
        <f>"xlswrite('G:\Mi unidad\1. PROYECTOS TELLO 2022\SCM SPILL OVERS\outputs\pobreza\bajo_ingreso\1%\simulacion_3\output_tests.xlsx',ub_vec_"&amp;IO98&amp;"','ub_vec_"&amp;IO98&amp;"');"</f>
        <v>xlswrite('G:\Mi unidad\1. PROYECTOS TELLO 2022\SCM SPILL OVERS\outputs\pobreza\bajo_ingreso\1%\simulacion_3\output_tests.xlsx',ub_vec_71','ub_vec_71');</v>
      </c>
      <c r="JA98">
        <v>71</v>
      </c>
      <c r="JB98" t="str">
        <f>"xlswrite('G:\Mi unidad\1. PROYECTOS TELLO 2022\SCM SPILL OVERS\outputs\pobreza\densidad\1%\simulacion_3\output_tests.xlsx',ub_vec_"&amp;JA98&amp;"','ub_vec_"&amp;JA98&amp;"');"</f>
        <v>xlswrite('G:\Mi unidad\1. PROYECTOS TELLO 2022\SCM SPILL OVERS\outputs\pobreza\densidad\1%\simulacion_3\output_tests.xlsx',ub_vec_71','ub_vec_71');</v>
      </c>
      <c r="JM98">
        <v>71</v>
      </c>
      <c r="JN98" t="str">
        <f>"xlswrite('G:\Mi unidad\1. PROYECTOS TELLO 2022\SCM SPILL OVERS\outputs\pobreza\densidad_g\1%\simulacion_3\output_tests.xlsx',ub_vec_"&amp;JM98&amp;"','ub_vec_"&amp;JM98&amp;"');"</f>
        <v>xlswrite('G:\Mi unidad\1. PROYECTOS TELLO 2022\SCM SPILL OVERS\outputs\pobreza\densidad_g\1%\simulacion_3\output_tests.xlsx',ub_vec_71','ub_vec_71');</v>
      </c>
      <c r="JY98">
        <v>71</v>
      </c>
      <c r="JZ98" t="str">
        <f>"xlswrite('G:\Mi unidad\1. PROYECTOS TELLO 2022\SCM SPILL OVERS\outputs\pobreza\distancia_centro_salud\1%\simulacion_3\output_tests.xlsx',ub_vec_"&amp;JY98&amp;"','ub_vec_"&amp;JY98&amp;"');"</f>
        <v>xlswrite('G:\Mi unidad\1. PROYECTOS TELLO 2022\SCM SPILL OVERS\outputs\pobreza\distancia_centro_salud\1%\simulacion_3\output_tests.xlsx',ub_vec_71','ub_vec_71');</v>
      </c>
      <c r="KL98">
        <v>71</v>
      </c>
      <c r="KM98" t="str">
        <f>"xlswrite('G:\Mi unidad\1. PROYECTOS TELLO 2022\SCM SPILL OVERS\outputs\pobreza\informalidad\1%\simulacion_3\output_tests.xlsx',ub_vec_"&amp;KL98&amp;"','ub_vec_"&amp;KL98&amp;"');"</f>
        <v>xlswrite('G:\Mi unidad\1. PROYECTOS TELLO 2022\SCM SPILL OVERS\outputs\pobreza\informalidad\1%\simulacion_3\output_tests.xlsx',ub_vec_71','ub_vec_71');</v>
      </c>
      <c r="KY98">
        <v>71</v>
      </c>
      <c r="KZ98" t="str">
        <f>"xlswrite('G:\Mi unidad\1. PROYECTOS TELLO 2022\SCM SPILL OVERS\outputs\pobreza\alimentos\1%\simulacion_3\output_tests.xlsx',ub_vec_"&amp;KY98&amp;"','ub_vec_"&amp;KY98&amp;"');"</f>
        <v>xlswrite('G:\Mi unidad\1. PROYECTOS TELLO 2022\SCM SPILL OVERS\outputs\pobreza\alimentos\1%\simulacion_3\output_tests.xlsx',ub_vec_71','ub_vec_71');</v>
      </c>
      <c r="LF98">
        <v>71</v>
      </c>
      <c r="LG98" t="str">
        <f>"xlswrite('G:\Mi unidad\1. PROYECTOS TELLO 2022\SCM SPILL OVERS\outputs\pobreza\jefe_hogar\1%\simulacion_3\output_tests.xlsx',ub_vec_"&amp;LF98&amp;"','ub_vec_"&amp;LF98&amp;"');"</f>
        <v>xlswrite('G:\Mi unidad\1. PROYECTOS TELLO 2022\SCM SPILL OVERS\outputs\pobreza\jefe_hogar\1%\simulacion_3\output_tests.xlsx',ub_vec_71','ub_vec_71');</v>
      </c>
      <c r="LM98">
        <v>71</v>
      </c>
      <c r="LN98" t="str">
        <f>"xlswrite('G:\Mi unidad\1. PROYECTOS TELLO 2022\SCM SPILL OVERS\outputs\pobreza\mujeres\1%\simulacion_3\output_tests.xlsx',ub_vec_"&amp;LM98&amp;"','ub_vec_"&amp;LM98&amp;"');"</f>
        <v>xlswrite('G:\Mi unidad\1. PROYECTOS TELLO 2022\SCM SPILL OVERS\outputs\pobreza\mujeres\1%\simulacion_3\output_tests.xlsx',ub_vec_71','ub_vec_71');</v>
      </c>
      <c r="LY98">
        <v>71</v>
      </c>
      <c r="LZ98" t="str">
        <f>"xlswrite('G:\Mi unidad\1. PROYECTOS TELLO 2022\SCM SPILL OVERS\outputs\pobreza\criminalidad\1%\simulacion_3\output_tests.xlsx',ub_vec_"&amp;LY98&amp;"','ub_vec_"&amp;LY98&amp;"');"</f>
        <v>xlswrite('G:\Mi unidad\1. PROYECTOS TELLO 2022\SCM SPILL OVERS\outputs\pobreza\criminalidad\1%\simulacion_3\output_tests.xlsx',ub_vec_71','ub_vec_71');</v>
      </c>
    </row>
    <row r="99" spans="64:338" x14ac:dyDescent="0.3">
      <c r="BL99">
        <v>71</v>
      </c>
      <c r="BM99" s="1" t="str">
        <f>"A_"&amp;BL97&amp;"(:,ind_"&amp;BL97&amp;" == 0) = [];"</f>
        <v>A_71(:,ind_71 == 0) = [];</v>
      </c>
      <c r="BR99">
        <v>71</v>
      </c>
      <c r="BS99" s="1" t="str">
        <f>"ind_"&amp;BR97&amp;" = xlsread('spillover_bajo_niv_educ_"&amp;BR97&amp;".xlsx')"</f>
        <v>ind_71 = xlsread('spillover_bajo_niv_educ_71.xlsx')</v>
      </c>
      <c r="BX99">
        <v>71</v>
      </c>
      <c r="BY99" s="1" t="str">
        <f>"ind_"&amp;BX97&amp;" = xlsread('spillover_bajoingreso_"&amp;BX97&amp;".xlsx')"</f>
        <v>ind_71 = xlsread('spillover_bajoingreso_71.xlsx')</v>
      </c>
      <c r="CD99">
        <v>71</v>
      </c>
      <c r="CE99" s="1" t="str">
        <f>"ind_"&amp;CD97&amp;" = xlsread('spillover_densidad_"&amp;CD97&amp;".xlsx')"</f>
        <v>ind_71 = xlsread('spillover_densidad_71.xlsx')</v>
      </c>
      <c r="CJ99">
        <v>71</v>
      </c>
      <c r="CK99" s="1" t="str">
        <f>"ind_"&amp;CJ97&amp;" = xlsread('spillover_tiempo_cs_"&amp;CJ97&amp;".xlsx')"</f>
        <v>ind_71 = xlsread('spillover_tiempo_cs_71.xlsx')</v>
      </c>
      <c r="CQ99">
        <v>71</v>
      </c>
      <c r="CR99" t="s">
        <v>262</v>
      </c>
      <c r="CV99">
        <v>71</v>
      </c>
      <c r="CW99" t="s">
        <v>264</v>
      </c>
      <c r="DA99">
        <v>71</v>
      </c>
      <c r="DB99" t="s">
        <v>265</v>
      </c>
      <c r="DF99">
        <v>71</v>
      </c>
      <c r="DG99" t="s">
        <v>266</v>
      </c>
      <c r="EA99">
        <v>42</v>
      </c>
      <c r="EB99" s="3" t="s">
        <v>17</v>
      </c>
      <c r="EZ99" s="1" t="str">
        <f>"xlswrite('G:\Mi unidad\1. PROYECTOS TELLO 2022\SCM SPILL OVERS\outputs\pobreza\distancia_centro_salud\1%\simulacion_3\synthetic_control_spillover_outputs.xlsx',synthetic_control_sp_"&amp;$A40&amp;","&amp;$A40&amp;")"</f>
        <v>xlswrite('G:\Mi unidad\1. PROYECTOS TELLO 2022\SCM SPILL OVERS\outputs\pobreza\distancia_centro_salud\1%\simulacion_3\synthetic_control_spillover_outputs.xlsx',synthetic_control_sp_107,107)</v>
      </c>
      <c r="FG99" s="1" t="str">
        <f>"xlswrite('G:\Mi unidad\1. PROYECTOS TELLO 2022\SCM SPILL OVERS\outputs\pobreza\informalidad\1%\simulacion_3\synthetic_control_spillover_outputs.xlsx',synthetic_control_sp_"&amp;$A40&amp;","&amp;$A40&amp;")"</f>
        <v>xlswrite('G:\Mi unidad\1. PROYECTOS TELLO 2022\SCM SPILL OVERS\outputs\pobreza\informalidad\1%\simulacion_3\synthetic_control_spillover_outputs.xlsx',synthetic_control_sp_107,107)</v>
      </c>
      <c r="FM99" s="1" t="str">
        <f>"xlswrite('G:\Mi unidad\1. PROYECTOS TELLO 2022\SCM SPILL OVERS\outputs\pobreza\densidad\1%\simulacion_3\synthetic_control_spillover_outputs.xlsx',synthetic_control_sp_"&amp;$A40&amp;","&amp;$A40&amp;")"</f>
        <v>xlswrite('G:\Mi unidad\1. PROYECTOS TELLO 2022\SCM SPILL OVERS\outputs\pobreza\densidad\1%\simulacion_3\synthetic_control_spillover_outputs.xlsx',synthetic_control_sp_107,107)</v>
      </c>
      <c r="FT99" s="1" t="str">
        <f>"xlswrite('G:\Mi unidad\1. PROYECTOS TELLO 2022\SCM SPILL OVERS\outputs\pobreza\bajo_niv_educ\1%\simulacion_3\synthetic_control_spillover_outputs.xlsx',synthetic_control_sp_"&amp;$A40&amp;","&amp;$A40&amp;")"</f>
        <v>xlswrite('G:\Mi unidad\1. PROYECTOS TELLO 2022\SCM SPILL OVERS\outputs\pobreza\bajo_niv_educ\1%\simulacion_3\synthetic_control_spillover_outputs.xlsx',synthetic_control_sp_107,107)</v>
      </c>
      <c r="FZ99" s="1" t="str">
        <f>"xlswrite('G:\Mi unidad\1. PROYECTOS TELLO 2022\SCM SPILL OVERS\outputs\pobreza\bajo_ingreso\1%\simulacion_3\synthetic_control_spillover_outputs.xlsx',synthetic_control_sp_"&amp;$A40&amp;","&amp;$A40&amp;")"</f>
        <v>xlswrite('G:\Mi unidad\1. PROYECTOS TELLO 2022\SCM SPILL OVERS\outputs\pobreza\bajo_ingreso\1%\simulacion_3\synthetic_control_spillover_outputs.xlsx',synthetic_control_sp_107,107)</v>
      </c>
      <c r="GF99" s="1" t="str">
        <f>"xlswrite('G:\Mi unidad\1. PROYECTOS TELLO 2022\SCM SPILL OVERS\outputs\pobreza\densidad_g\1%\simulacion_3\synthetic_control_spillover_outputs.xlsx',synthetic_control_sp_"&amp;$A40&amp;","&amp;$A40&amp;")"</f>
        <v>xlswrite('G:\Mi unidad\1. PROYECTOS TELLO 2022\SCM SPILL OVERS\outputs\pobreza\densidad_g\1%\simulacion_3\synthetic_control_spillover_outputs.xlsx',synthetic_control_sp_107,107)</v>
      </c>
      <c r="GM99" s="1" t="str">
        <f>"xlswrite('G:\Mi unidad\1. PROYECTOS TELLO 2022\SCM SPILL OVERS\outputs\pobreza\alimentos\1%\simulacion_3\synthetic_control_spillover_outputs.xlsx',synthetic_control_sp_"&amp;$A40&amp;","&amp;$A40&amp;");"</f>
        <v>xlswrite('G:\Mi unidad\1. PROYECTOS TELLO 2022\SCM SPILL OVERS\outputs\pobreza\alimentos\1%\simulacion_3\synthetic_control_spillover_outputs.xlsx',synthetic_control_sp_107,107);</v>
      </c>
      <c r="GT99" s="1" t="str">
        <f>"xlswrite('G:\Mi unidad\1. PROYECTOS TELLO 2022\SCM SPILL OVERS\outputs\pobreza\jefe_hogar\1%\simulacion_3\synthetic_control_spillover_outputs.xlsx',synthetic_control_sp_"&amp;$A40&amp;","&amp;$A40&amp;");"</f>
        <v>xlswrite('G:\Mi unidad\1. PROYECTOS TELLO 2022\SCM SPILL OVERS\outputs\pobreza\jefe_hogar\1%\simulacion_3\synthetic_control_spillover_outputs.xlsx',synthetic_control_sp_107,107);</v>
      </c>
      <c r="GZ99" s="1" t="str">
        <f>"xlswrite('G:\Mi unidad\1. PROYECTOS TELLO 2022\SCM SPILL OVERS\outputs\pobreza\mujeres\1%\simulacion_3\synthetic_control_spillover_outputs.xlsx',synthetic_control_sp_"&amp;$A40&amp;","&amp;$A40&amp;");"</f>
        <v>xlswrite('G:\Mi unidad\1. PROYECTOS TELLO 2022\SCM SPILL OVERS\outputs\pobreza\mujeres\1%\simulacion_3\synthetic_control_spillover_outputs.xlsx',synthetic_control_sp_107,107);</v>
      </c>
      <c r="HF99" s="1" t="str">
        <f>"xlswrite('G:\Mi unidad\1. PROYECTOS TELLO 2022\SCM SPILL OVERS\outputs\pobreza\criminalidad\1%\simulacion_3\synthetic_control_spillover_outputs.xlsx',synthetic_control_sp_"&amp;$A40&amp;","&amp;$A40&amp;");"</f>
        <v>xlswrite('G:\Mi unidad\1. PROYECTOS TELLO 2022\SCM SPILL OVERS\outputs\pobreza\criminalidad\1%\simulacion_3\synthetic_control_spillover_outputs.xlsx',synthetic_control_sp_107,107);</v>
      </c>
      <c r="HM99">
        <v>39</v>
      </c>
      <c r="HN99" t="str">
        <f>"    lb_vec_"&amp;HM99&amp;"(s) = lb_"&amp;HM99&amp;";"</f>
        <v xml:space="preserve">    lb_vec_39(s) = lb_39;</v>
      </c>
      <c r="HT99">
        <v>57</v>
      </c>
      <c r="HU99" t="str">
        <f>"spillover_test_"&amp;HT99&amp;" = zeros(1,S);"</f>
        <v>spillover_test_57 = zeros(1,S);</v>
      </c>
      <c r="IA99">
        <v>71</v>
      </c>
      <c r="IB99" t="str">
        <f>"xlswrite('G:\Mi unidad\1. PROYECTOS TELLO 2022\SCM SPILL OVERS\outputs\pobreza\bajo_niv_educ\1%\simulacion_3\output_tests.xlsx',p_value_vec_"&amp;IA99&amp;"','p_value_vec_"&amp;IA99&amp;"');"</f>
        <v>xlswrite('G:\Mi unidad\1. PROYECTOS TELLO 2022\SCM SPILL OVERS\outputs\pobreza\bajo_niv_educ\1%\simulacion_3\output_tests.xlsx',p_value_vec_71','p_value_vec_71');</v>
      </c>
      <c r="IO99">
        <v>71</v>
      </c>
      <c r="IP99" t="str">
        <f>"xlswrite('G:\Mi unidad\1. PROYECTOS TELLO 2022\SCM SPILL OVERS\outputs\pobreza\bajo_ingreso\1%\simulacion_3\output_tests.xlsx',p_value_vec_"&amp;IO99&amp;"','p_value_vec_"&amp;IO99&amp;"');"</f>
        <v>xlswrite('G:\Mi unidad\1. PROYECTOS TELLO 2022\SCM SPILL OVERS\outputs\pobreza\bajo_ingreso\1%\simulacion_3\output_tests.xlsx',p_value_vec_71','p_value_vec_71');</v>
      </c>
      <c r="JA99">
        <v>71</v>
      </c>
      <c r="JB99" t="str">
        <f>"xlswrite('G:\Mi unidad\1. PROYECTOS TELLO 2022\SCM SPILL OVERS\outputs\pobreza\densidad\1%\simulacion_3\output_tests.xlsx',p_value_vec_"&amp;JA99&amp;"','p_value_vec_"&amp;JA99&amp;"');"</f>
        <v>xlswrite('G:\Mi unidad\1. PROYECTOS TELLO 2022\SCM SPILL OVERS\outputs\pobreza\densidad\1%\simulacion_3\output_tests.xlsx',p_value_vec_71','p_value_vec_71');</v>
      </c>
      <c r="JM99">
        <v>71</v>
      </c>
      <c r="JN99" t="str">
        <f>"xlswrite('G:\Mi unidad\1. PROYECTOS TELLO 2022\SCM SPILL OVERS\outputs\pobreza\densidad_g\1%\simulacion_3\output_tests.xlsx',p_value_vec_"&amp;JM99&amp;"','p_value_vec_"&amp;JM99&amp;"');"</f>
        <v>xlswrite('G:\Mi unidad\1. PROYECTOS TELLO 2022\SCM SPILL OVERS\outputs\pobreza\densidad_g\1%\simulacion_3\output_tests.xlsx',p_value_vec_71','p_value_vec_71');</v>
      </c>
      <c r="JY99">
        <v>71</v>
      </c>
      <c r="JZ99" t="str">
        <f>"xlswrite('G:\Mi unidad\1. PROYECTOS TELLO 2022\SCM SPILL OVERS\outputs\pobreza\distancia_centro_salud\1%\simulacion_3\output_tests.xlsx',p_value_vec_"&amp;JY99&amp;"','p_value_vec_"&amp;JY99&amp;"');"</f>
        <v>xlswrite('G:\Mi unidad\1. PROYECTOS TELLO 2022\SCM SPILL OVERS\outputs\pobreza\distancia_centro_salud\1%\simulacion_3\output_tests.xlsx',p_value_vec_71','p_value_vec_71');</v>
      </c>
      <c r="KL99">
        <v>71</v>
      </c>
      <c r="KM99" t="str">
        <f>"xlswrite('G:\Mi unidad\1. PROYECTOS TELLO 2022\SCM SPILL OVERS\outputs\pobreza\informalidad\1%\simulacion_3\output_tests.xlsx',p_value_vec_"&amp;KL99&amp;"','p_value_vec_"&amp;KL99&amp;"');"</f>
        <v>xlswrite('G:\Mi unidad\1. PROYECTOS TELLO 2022\SCM SPILL OVERS\outputs\pobreza\informalidad\1%\simulacion_3\output_tests.xlsx',p_value_vec_71','p_value_vec_71');</v>
      </c>
      <c r="KY99">
        <v>71</v>
      </c>
      <c r="KZ99" t="str">
        <f>"xlswrite('G:\Mi unidad\1. PROYECTOS TELLO 2022\SCM SPILL OVERS\outputs\pobreza\alimentos\1%\simulacion_3\output_tests.xlsx',p_value_vec_"&amp;KY99&amp;"','p_value_vec_"&amp;KY99&amp;"');"</f>
        <v>xlswrite('G:\Mi unidad\1. PROYECTOS TELLO 2022\SCM SPILL OVERS\outputs\pobreza\alimentos\1%\simulacion_3\output_tests.xlsx',p_value_vec_71','p_value_vec_71');</v>
      </c>
      <c r="LF99">
        <v>71</v>
      </c>
      <c r="LG99" t="str">
        <f>"xlswrite('G:\Mi unidad\1. PROYECTOS TELLO 2022\SCM SPILL OVERS\outputs\pobreza\jefe_hogar\1%\simulacion_3\output_tests.xlsx',p_value_vec_"&amp;LF99&amp;"','p_value_vec_"&amp;LF99&amp;"');"</f>
        <v>xlswrite('G:\Mi unidad\1. PROYECTOS TELLO 2022\SCM SPILL OVERS\outputs\pobreza\jefe_hogar\1%\simulacion_3\output_tests.xlsx',p_value_vec_71','p_value_vec_71');</v>
      </c>
      <c r="LM99">
        <v>71</v>
      </c>
      <c r="LN99" t="str">
        <f>"xlswrite('G:\Mi unidad\1. PROYECTOS TELLO 2022\SCM SPILL OVERS\outputs\pobreza\mujeres\1%\simulacion_3\output_tests.xlsx',p_value_vec_"&amp;LM99&amp;"','p_value_vec_"&amp;LM99&amp;"');"</f>
        <v>xlswrite('G:\Mi unidad\1. PROYECTOS TELLO 2022\SCM SPILL OVERS\outputs\pobreza\mujeres\1%\simulacion_3\output_tests.xlsx',p_value_vec_71','p_value_vec_71');</v>
      </c>
      <c r="LY99">
        <v>71</v>
      </c>
      <c r="LZ99" t="str">
        <f>"xlswrite('G:\Mi unidad\1. PROYECTOS TELLO 2022\SCM SPILL OVERS\outputs\pobreza\criminalidad\1%\simulacion_3\output_tests.xlsx',p_value_vec_"&amp;LY99&amp;"','p_value_vec_"&amp;LY99&amp;"');"</f>
        <v>xlswrite('G:\Mi unidad\1. PROYECTOS TELLO 2022\SCM SPILL OVERS\outputs\pobreza\criminalidad\1%\simulacion_3\output_tests.xlsx',p_value_vec_71','p_value_vec_71');</v>
      </c>
    </row>
    <row r="100" spans="64:338" x14ac:dyDescent="0.3">
      <c r="BL100">
        <v>71</v>
      </c>
      <c r="BR100">
        <v>71</v>
      </c>
      <c r="BS100" s="1" t="str">
        <f>"A_"&amp;BR97&amp;" = eye(N);"</f>
        <v>A_71 = eye(N);</v>
      </c>
      <c r="BX100">
        <v>71</v>
      </c>
      <c r="BY100" s="1" t="str">
        <f>"A_"&amp;BX97&amp;" = eye(N);"</f>
        <v>A_71 = eye(N);</v>
      </c>
      <c r="CD100">
        <v>71</v>
      </c>
      <c r="CE100" s="1" t="str">
        <f>"A_"&amp;CD97&amp;" = eye(N);"</f>
        <v>A_71 = eye(N);</v>
      </c>
      <c r="CJ100">
        <v>71</v>
      </c>
      <c r="CK100" s="1" t="str">
        <f>"A_"&amp;CJ97&amp;" = eye(N);"</f>
        <v>A_71 = eye(N);</v>
      </c>
      <c r="CQ100">
        <v>71</v>
      </c>
      <c r="CR100" t="s">
        <v>263</v>
      </c>
      <c r="CV100">
        <v>71</v>
      </c>
      <c r="CW100" t="s">
        <v>267</v>
      </c>
      <c r="DA100">
        <v>71</v>
      </c>
      <c r="DB100" t="s">
        <v>267</v>
      </c>
      <c r="DF100">
        <v>71</v>
      </c>
      <c r="DG100" t="s">
        <v>267</v>
      </c>
      <c r="EA100">
        <v>42</v>
      </c>
      <c r="EB100" s="1" t="str">
        <f>"Y_Ts_"&amp;EA100&amp;" = Y_"&amp;EA100&amp;"(:,T+s);"</f>
        <v>Y_Ts_42 = Y_42(:,T+s);</v>
      </c>
      <c r="EZ100" s="1" t="str">
        <f>"xlswrite('G:\Mi unidad\1. PROYECTOS TELLO 2022\SCM SPILL OVERS\outputs\pobreza\distancia_centro_salud\1%\simulacion_3\synthetic_control_spillover_outputs.xlsx',synthetic_control_sp_"&amp;$A41&amp;","&amp;$A41&amp;")"</f>
        <v>xlswrite('G:\Mi unidad\1. PROYECTOS TELLO 2022\SCM SPILL OVERS\outputs\pobreza\distancia_centro_salud\1%\simulacion_3\synthetic_control_spillover_outputs.xlsx',synthetic_control_sp_108,108)</v>
      </c>
      <c r="FG100" s="1" t="str">
        <f>"xlswrite('G:\Mi unidad\1. PROYECTOS TELLO 2022\SCM SPILL OVERS\outputs\pobreza\informalidad\1%\simulacion_3\synthetic_control_spillover_outputs.xlsx',synthetic_control_sp_"&amp;$A41&amp;","&amp;$A41&amp;")"</f>
        <v>xlswrite('G:\Mi unidad\1. PROYECTOS TELLO 2022\SCM SPILL OVERS\outputs\pobreza\informalidad\1%\simulacion_3\synthetic_control_spillover_outputs.xlsx',synthetic_control_sp_108,108)</v>
      </c>
      <c r="FM100" s="1" t="str">
        <f>"xlswrite('G:\Mi unidad\1. PROYECTOS TELLO 2022\SCM SPILL OVERS\outputs\pobreza\densidad\1%\simulacion_3\synthetic_control_spillover_outputs.xlsx',synthetic_control_sp_"&amp;$A41&amp;","&amp;$A41&amp;")"</f>
        <v>xlswrite('G:\Mi unidad\1. PROYECTOS TELLO 2022\SCM SPILL OVERS\outputs\pobreza\densidad\1%\simulacion_3\synthetic_control_spillover_outputs.xlsx',synthetic_control_sp_108,108)</v>
      </c>
      <c r="FT100" s="1" t="str">
        <f>"xlswrite('G:\Mi unidad\1. PROYECTOS TELLO 2022\SCM SPILL OVERS\outputs\pobreza\bajo_niv_educ\1%\simulacion_3\synthetic_control_spillover_outputs.xlsx',synthetic_control_sp_"&amp;$A41&amp;","&amp;$A41&amp;")"</f>
        <v>xlswrite('G:\Mi unidad\1. PROYECTOS TELLO 2022\SCM SPILL OVERS\outputs\pobreza\bajo_niv_educ\1%\simulacion_3\synthetic_control_spillover_outputs.xlsx',synthetic_control_sp_108,108)</v>
      </c>
      <c r="FZ100" s="1" t="str">
        <f>"xlswrite('G:\Mi unidad\1. PROYECTOS TELLO 2022\SCM SPILL OVERS\outputs\pobreza\bajo_ingreso\1%\simulacion_3\synthetic_control_spillover_outputs.xlsx',synthetic_control_sp_"&amp;$A41&amp;","&amp;$A41&amp;")"</f>
        <v>xlswrite('G:\Mi unidad\1. PROYECTOS TELLO 2022\SCM SPILL OVERS\outputs\pobreza\bajo_ingreso\1%\simulacion_3\synthetic_control_spillover_outputs.xlsx',synthetic_control_sp_108,108)</v>
      </c>
      <c r="GF100" s="1" t="str">
        <f>"xlswrite('G:\Mi unidad\1. PROYECTOS TELLO 2022\SCM SPILL OVERS\outputs\pobreza\densidad_g\1%\simulacion_3\synthetic_control_spillover_outputs.xlsx',synthetic_control_sp_"&amp;$A41&amp;","&amp;$A41&amp;")"</f>
        <v>xlswrite('G:\Mi unidad\1. PROYECTOS TELLO 2022\SCM SPILL OVERS\outputs\pobreza\densidad_g\1%\simulacion_3\synthetic_control_spillover_outputs.xlsx',synthetic_control_sp_108,108)</v>
      </c>
      <c r="GM100" s="1" t="str">
        <f>"xlswrite('G:\Mi unidad\1. PROYECTOS TELLO 2022\SCM SPILL OVERS\outputs\pobreza\alimentos\1%\simulacion_3\synthetic_control_spillover_outputs.xlsx',synthetic_control_sp_"&amp;$A41&amp;","&amp;$A41&amp;");"</f>
        <v>xlswrite('G:\Mi unidad\1. PROYECTOS TELLO 2022\SCM SPILL OVERS\outputs\pobreza\alimentos\1%\simulacion_3\synthetic_control_spillover_outputs.xlsx',synthetic_control_sp_108,108);</v>
      </c>
      <c r="GT100" s="1" t="str">
        <f>"xlswrite('G:\Mi unidad\1. PROYECTOS TELLO 2022\SCM SPILL OVERS\outputs\pobreza\jefe_hogar\1%\simulacion_3\synthetic_control_spillover_outputs.xlsx',synthetic_control_sp_"&amp;$A41&amp;","&amp;$A41&amp;");"</f>
        <v>xlswrite('G:\Mi unidad\1. PROYECTOS TELLO 2022\SCM SPILL OVERS\outputs\pobreza\jefe_hogar\1%\simulacion_3\synthetic_control_spillover_outputs.xlsx',synthetic_control_sp_108,108);</v>
      </c>
      <c r="GZ100" s="1" t="str">
        <f>"xlswrite('G:\Mi unidad\1. PROYECTOS TELLO 2022\SCM SPILL OVERS\outputs\pobreza\mujeres\1%\simulacion_3\synthetic_control_spillover_outputs.xlsx',synthetic_control_sp_"&amp;$A41&amp;","&amp;$A41&amp;");"</f>
        <v>xlswrite('G:\Mi unidad\1. PROYECTOS TELLO 2022\SCM SPILL OVERS\outputs\pobreza\mujeres\1%\simulacion_3\synthetic_control_spillover_outputs.xlsx',synthetic_control_sp_108,108);</v>
      </c>
      <c r="HF100" s="1" t="str">
        <f>"xlswrite('G:\Mi unidad\1. PROYECTOS TELLO 2022\SCM SPILL OVERS\outputs\pobreza\criminalidad\1%\simulacion_3\synthetic_control_spillover_outputs.xlsx',synthetic_control_sp_"&amp;$A41&amp;","&amp;$A41&amp;");"</f>
        <v>xlswrite('G:\Mi unidad\1. PROYECTOS TELLO 2022\SCM SPILL OVERS\outputs\pobreza\criminalidad\1%\simulacion_3\synthetic_control_spillover_outputs.xlsx',synthetic_control_sp_108,108);</v>
      </c>
      <c r="HM100">
        <v>39</v>
      </c>
      <c r="HN100" t="str">
        <f>"    ub_vec_"&amp;HM100&amp;"(s) = ub_"&amp;HM99&amp;";"</f>
        <v xml:space="preserve">    ub_vec_39(s) = ub_39;</v>
      </c>
      <c r="HT100">
        <v>57</v>
      </c>
      <c r="HU100" t="s">
        <v>35</v>
      </c>
      <c r="IA100">
        <v>71</v>
      </c>
      <c r="IB100" t="str">
        <f>"xlswrite('G:\Mi unidad\1. PROYECTOS TELLO 2022\SCM SPILL OVERS\outputs\pobreza\bajo_niv_educ\1%\simulacion_3\output_tests.xlsx',alpha1_hat_vec_"&amp;IA100&amp;"','alpha1_hat_vec_"&amp;IA100&amp;"');"</f>
        <v>xlswrite('G:\Mi unidad\1. PROYECTOS TELLO 2022\SCM SPILL OVERS\outputs\pobreza\bajo_niv_educ\1%\simulacion_3\output_tests.xlsx',alpha1_hat_vec_71','alpha1_hat_vec_71');</v>
      </c>
      <c r="IO100">
        <v>71</v>
      </c>
      <c r="IP100" t="str">
        <f>"xlswrite('G:\Mi unidad\1. PROYECTOS TELLO 2022\SCM SPILL OVERS\outputs\pobreza\bajo_ingreso\1%\simulacion_3\output_tests.xlsx',alpha1_hat_vec_"&amp;IO100&amp;"','alpha1_hat_vec_"&amp;IO100&amp;"');"</f>
        <v>xlswrite('G:\Mi unidad\1. PROYECTOS TELLO 2022\SCM SPILL OVERS\outputs\pobreza\bajo_ingreso\1%\simulacion_3\output_tests.xlsx',alpha1_hat_vec_71','alpha1_hat_vec_71');</v>
      </c>
      <c r="JA100">
        <v>71</v>
      </c>
      <c r="JB100" t="str">
        <f>"xlswrite('G:\Mi unidad\1. PROYECTOS TELLO 2022\SCM SPILL OVERS\outputs\pobreza\densidad\1%\simulacion_3\output_tests.xlsx',alpha1_hat_vec_"&amp;JA100&amp;"','alpha1_hat_vec_"&amp;JA100&amp;"');"</f>
        <v>xlswrite('G:\Mi unidad\1. PROYECTOS TELLO 2022\SCM SPILL OVERS\outputs\pobreza\densidad\1%\simulacion_3\output_tests.xlsx',alpha1_hat_vec_71','alpha1_hat_vec_71');</v>
      </c>
      <c r="JM100">
        <v>71</v>
      </c>
      <c r="JN100" t="str">
        <f>"xlswrite('G:\Mi unidad\1. PROYECTOS TELLO 2022\SCM SPILL OVERS\outputs\pobreza\densidad_g\1%\simulacion_3\output_tests.xlsx',alpha1_hat_vec_"&amp;JM100&amp;"','alpha1_hat_vec_"&amp;JM100&amp;"');"</f>
        <v>xlswrite('G:\Mi unidad\1. PROYECTOS TELLO 2022\SCM SPILL OVERS\outputs\pobreza\densidad_g\1%\simulacion_3\output_tests.xlsx',alpha1_hat_vec_71','alpha1_hat_vec_71');</v>
      </c>
      <c r="JY100">
        <v>71</v>
      </c>
      <c r="JZ100" t="str">
        <f>"xlswrite('G:\Mi unidad\1. PROYECTOS TELLO 2022\SCM SPILL OVERS\outputs\pobreza\distancia_centro_salud\1%\simulacion_3\output_tests.xlsx',alpha1_hat_vec_"&amp;JY100&amp;"','alpha1_hat_vec_"&amp;JY100&amp;"');"</f>
        <v>xlswrite('G:\Mi unidad\1. PROYECTOS TELLO 2022\SCM SPILL OVERS\outputs\pobreza\distancia_centro_salud\1%\simulacion_3\output_tests.xlsx',alpha1_hat_vec_71','alpha1_hat_vec_71');</v>
      </c>
      <c r="KL100">
        <v>71</v>
      </c>
      <c r="KM100" t="str">
        <f>"xlswrite('G:\Mi unidad\1. PROYECTOS TELLO 2022\SCM SPILL OVERS\outputs\pobreza\informalidad\1%\simulacion_3\output_tests.xlsx',alpha1_hat_vec_"&amp;KL100&amp;"','alpha1_hat_vec_"&amp;KL100&amp;"');"</f>
        <v>xlswrite('G:\Mi unidad\1. PROYECTOS TELLO 2022\SCM SPILL OVERS\outputs\pobreza\informalidad\1%\simulacion_3\output_tests.xlsx',alpha1_hat_vec_71','alpha1_hat_vec_71');</v>
      </c>
      <c r="KY100">
        <v>71</v>
      </c>
      <c r="KZ100" t="str">
        <f>"xlswrite('G:\Mi unidad\1. PROYECTOS TELLO 2022\SCM SPILL OVERS\outputs\pobreza\alimentos\1%\simulacion_3\output_tests.xlsx',alpha1_hat_vec_"&amp;KY100&amp;"','alpha1_hat_vec_"&amp;KY100&amp;"');"</f>
        <v>xlswrite('G:\Mi unidad\1. PROYECTOS TELLO 2022\SCM SPILL OVERS\outputs\pobreza\alimentos\1%\simulacion_3\output_tests.xlsx',alpha1_hat_vec_71','alpha1_hat_vec_71');</v>
      </c>
      <c r="LF100">
        <v>71</v>
      </c>
      <c r="LG100" t="str">
        <f>"xlswrite('G:\Mi unidad\1. PROYECTOS TELLO 2022\SCM SPILL OVERS\outputs\pobreza\jefe_hogar\1%\simulacion_3\output_tests.xlsx',alpha1_hat_vec_"&amp;LF100&amp;"','alpha1_hat_vec_"&amp;LF100&amp;"');"</f>
        <v>xlswrite('G:\Mi unidad\1. PROYECTOS TELLO 2022\SCM SPILL OVERS\outputs\pobreza\jefe_hogar\1%\simulacion_3\output_tests.xlsx',alpha1_hat_vec_71','alpha1_hat_vec_71');</v>
      </c>
      <c r="LM100">
        <v>71</v>
      </c>
      <c r="LN100" t="str">
        <f>"xlswrite('G:\Mi unidad\1. PROYECTOS TELLO 2022\SCM SPILL OVERS\outputs\pobreza\mujeres\1%\simulacion_3\output_tests.xlsx',alpha1_hat_vec_"&amp;LM100&amp;"','alpha1_hat_vec_"&amp;LM100&amp;"');"</f>
        <v>xlswrite('G:\Mi unidad\1. PROYECTOS TELLO 2022\SCM SPILL OVERS\outputs\pobreza\mujeres\1%\simulacion_3\output_tests.xlsx',alpha1_hat_vec_71','alpha1_hat_vec_71');</v>
      </c>
      <c r="LY100">
        <v>71</v>
      </c>
      <c r="LZ100" t="str">
        <f>"xlswrite('G:\Mi unidad\1. PROYECTOS TELLO 2022\SCM SPILL OVERS\outputs\pobreza\criminalidad\1%\simulacion_3\output_tests.xlsx',alpha1_hat_vec_"&amp;LY100&amp;"','alpha1_hat_vec_"&amp;LY100&amp;"');"</f>
        <v>xlswrite('G:\Mi unidad\1. PROYECTOS TELLO 2022\SCM SPILL OVERS\outputs\pobreza\criminalidad\1%\simulacion_3\output_tests.xlsx',alpha1_hat_vec_71','alpha1_hat_vec_71');</v>
      </c>
    </row>
    <row r="101" spans="64:338" x14ac:dyDescent="0.3">
      <c r="BL101">
        <v>71</v>
      </c>
      <c r="BR101">
        <v>71</v>
      </c>
      <c r="BS101" s="1" t="str">
        <f>"A_"&amp;BR97&amp;"(:,ind_"&amp;BR97&amp;" == 0) = [];"</f>
        <v>A_71(:,ind_71 == 0) = [];</v>
      </c>
      <c r="BX101">
        <v>71</v>
      </c>
      <c r="BY101" s="1" t="str">
        <f>"A_"&amp;BX97&amp;"(:,ind_"&amp;BX97&amp;" == 0) = [];"</f>
        <v>A_71(:,ind_71 == 0) = [];</v>
      </c>
      <c r="CD101">
        <v>71</v>
      </c>
      <c r="CE101" s="1" t="str">
        <f>"A_"&amp;CD97&amp;"(:,ind_"&amp;CD97&amp;" == 0) = [];"</f>
        <v>A_71(:,ind_71 == 0) = [];</v>
      </c>
      <c r="CJ101">
        <v>71</v>
      </c>
      <c r="CK101" s="1" t="str">
        <f>"A_"&amp;CJ97&amp;"(:,ind_"&amp;CJ97&amp;" == 0) = [];"</f>
        <v>A_71(:,ind_71 == 0) = [];</v>
      </c>
      <c r="CQ101">
        <v>71</v>
      </c>
      <c r="CR101" t="s">
        <v>268</v>
      </c>
      <c r="CV101">
        <v>71</v>
      </c>
      <c r="CW101" t="s">
        <v>269</v>
      </c>
      <c r="DA101">
        <v>71</v>
      </c>
      <c r="DB101" t="s">
        <v>269</v>
      </c>
      <c r="DF101">
        <v>71</v>
      </c>
      <c r="DG101" t="s">
        <v>269</v>
      </c>
      <c r="EA101">
        <v>42</v>
      </c>
      <c r="EB101" s="1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EZ101" s="1" t="str">
        <f>"xlswrite('G:\Mi unidad\1. PROYECTOS TELLO 2022\SCM SPILL OVERS\outputs\pobreza\distancia_centro_salud\1%\simulacion_3\synthetic_control_spillover_outputs.xlsx',synthetic_control_sp_"&amp;$A42&amp;","&amp;$A42&amp;")"</f>
        <v>xlswrite('G:\Mi unidad\1. PROYECTOS TELLO 2022\SCM SPILL OVERS\outputs\pobreza\distancia_centro_salud\1%\simulacion_3\synthetic_control_spillover_outputs.xlsx',synthetic_control_sp_112,112)</v>
      </c>
      <c r="FG101" s="1" t="str">
        <f>"xlswrite('G:\Mi unidad\1. PROYECTOS TELLO 2022\SCM SPILL OVERS\outputs\pobreza\informalidad\1%\simulacion_3\synthetic_control_spillover_outputs.xlsx',synthetic_control_sp_"&amp;$A42&amp;","&amp;$A42&amp;")"</f>
        <v>xlswrite('G:\Mi unidad\1. PROYECTOS TELLO 2022\SCM SPILL OVERS\outputs\pobreza\informalidad\1%\simulacion_3\synthetic_control_spillover_outputs.xlsx',synthetic_control_sp_112,112)</v>
      </c>
      <c r="FM101" s="1" t="str">
        <f>"xlswrite('G:\Mi unidad\1. PROYECTOS TELLO 2022\SCM SPILL OVERS\outputs\pobreza\densidad\1%\simulacion_3\synthetic_control_spillover_outputs.xlsx',synthetic_control_sp_"&amp;$A42&amp;","&amp;$A42&amp;")"</f>
        <v>xlswrite('G:\Mi unidad\1. PROYECTOS TELLO 2022\SCM SPILL OVERS\outputs\pobreza\densidad\1%\simulacion_3\synthetic_control_spillover_outputs.xlsx',synthetic_control_sp_112,112)</v>
      </c>
      <c r="FT101" s="1" t="str">
        <f>"xlswrite('G:\Mi unidad\1. PROYECTOS TELLO 2022\SCM SPILL OVERS\outputs\pobreza\bajo_niv_educ\1%\simulacion_3\synthetic_control_spillover_outputs.xlsx',synthetic_control_sp_"&amp;$A42&amp;","&amp;$A42&amp;")"</f>
        <v>xlswrite('G:\Mi unidad\1. PROYECTOS TELLO 2022\SCM SPILL OVERS\outputs\pobreza\bajo_niv_educ\1%\simulacion_3\synthetic_control_spillover_outputs.xlsx',synthetic_control_sp_112,112)</v>
      </c>
      <c r="FZ101" s="1" t="str">
        <f>"xlswrite('G:\Mi unidad\1. PROYECTOS TELLO 2022\SCM SPILL OVERS\outputs\pobreza\bajo_ingreso\1%\simulacion_3\synthetic_control_spillover_outputs.xlsx',synthetic_control_sp_"&amp;$A42&amp;","&amp;$A42&amp;")"</f>
        <v>xlswrite('G:\Mi unidad\1. PROYECTOS TELLO 2022\SCM SPILL OVERS\outputs\pobreza\bajo_ingreso\1%\simulacion_3\synthetic_control_spillover_outputs.xlsx',synthetic_control_sp_112,112)</v>
      </c>
      <c r="GF101" s="1" t="str">
        <f>"xlswrite('G:\Mi unidad\1. PROYECTOS TELLO 2022\SCM SPILL OVERS\outputs\pobreza\densidad_g\1%\simulacion_3\synthetic_control_spillover_outputs.xlsx',synthetic_control_sp_"&amp;$A42&amp;","&amp;$A42&amp;")"</f>
        <v>xlswrite('G:\Mi unidad\1. PROYECTOS TELLO 2022\SCM SPILL OVERS\outputs\pobreza\densidad_g\1%\simulacion_3\synthetic_control_spillover_outputs.xlsx',synthetic_control_sp_112,112)</v>
      </c>
      <c r="GM101" s="1" t="str">
        <f>"xlswrite('G:\Mi unidad\1. PROYECTOS TELLO 2022\SCM SPILL OVERS\outputs\pobreza\alimentos\1%\simulacion_3\synthetic_control_spillover_outputs.xlsx',synthetic_control_sp_"&amp;$A42&amp;","&amp;$A42&amp;");"</f>
        <v>xlswrite('G:\Mi unidad\1. PROYECTOS TELLO 2022\SCM SPILL OVERS\outputs\pobreza\alimentos\1%\simulacion_3\synthetic_control_spillover_outputs.xlsx',synthetic_control_sp_112,112);</v>
      </c>
      <c r="GT101" s="1" t="str">
        <f>"xlswrite('G:\Mi unidad\1. PROYECTOS TELLO 2022\SCM SPILL OVERS\outputs\pobreza\jefe_hogar\1%\simulacion_3\synthetic_control_spillover_outputs.xlsx',synthetic_control_sp_"&amp;$A42&amp;","&amp;$A42&amp;");"</f>
        <v>xlswrite('G:\Mi unidad\1. PROYECTOS TELLO 2022\SCM SPILL OVERS\outputs\pobreza\jefe_hogar\1%\simulacion_3\synthetic_control_spillover_outputs.xlsx',synthetic_control_sp_112,112);</v>
      </c>
      <c r="GZ101" s="1" t="str">
        <f>"xlswrite('G:\Mi unidad\1. PROYECTOS TELLO 2022\SCM SPILL OVERS\outputs\pobreza\mujeres\1%\simulacion_3\synthetic_control_spillover_outputs.xlsx',synthetic_control_sp_"&amp;$A42&amp;","&amp;$A42&amp;");"</f>
        <v>xlswrite('G:\Mi unidad\1. PROYECTOS TELLO 2022\SCM SPILL OVERS\outputs\pobreza\mujeres\1%\simulacion_3\synthetic_control_spillover_outputs.xlsx',synthetic_control_sp_112,112);</v>
      </c>
      <c r="HF101" s="1" t="str">
        <f>"xlswrite('G:\Mi unidad\1. PROYECTOS TELLO 2022\SCM SPILL OVERS\outputs\pobreza\criminalidad\1%\simulacion_3\synthetic_control_spillover_outputs.xlsx',synthetic_control_sp_"&amp;$A42&amp;","&amp;$A42&amp;");"</f>
        <v>xlswrite('G:\Mi unidad\1. PROYECTOS TELLO 2022\SCM SPILL OVERS\outputs\pobreza\criminalidad\1%\simulacion_3\synthetic_control_spillover_outputs.xlsx',synthetic_control_sp_112,112);</v>
      </c>
      <c r="HM101">
        <v>39</v>
      </c>
      <c r="HN101" t="s">
        <v>18</v>
      </c>
      <c r="HT101">
        <v>57</v>
      </c>
      <c r="HU101" t="s">
        <v>36</v>
      </c>
      <c r="IA101">
        <v>71</v>
      </c>
      <c r="IB101" t="str">
        <f>"xlswrite('G:\Mi unidad\1. PROYECTOS TELLO 2022\SCM SPILL OVERS\outputs\pobreza\bajo_niv_educ\1%\simulacion_3\output_tests.xlsx',spillover_test_"&amp;IA101&amp;"','sp_test_"&amp;IA101&amp;"');"</f>
        <v>xlswrite('G:\Mi unidad\1. PROYECTOS TELLO 2022\SCM SPILL OVERS\outputs\pobreza\bajo_niv_educ\1%\simulacion_3\output_tests.xlsx',spillover_test_71','sp_test_71');</v>
      </c>
      <c r="IO101">
        <v>71</v>
      </c>
      <c r="IP101" t="str">
        <f>"xlswrite('G:\Mi unidad\1. PROYECTOS TELLO 2022\SCM SPILL OVERS\outputs\pobreza\bajo_ingreso\1%\simulacion_3\output_tests.xlsx',spillover_test_"&amp;IO101&amp;"','sp_test_"&amp;IO101&amp;"');"</f>
        <v>xlswrite('G:\Mi unidad\1. PROYECTOS TELLO 2022\SCM SPILL OVERS\outputs\pobreza\bajo_ingreso\1%\simulacion_3\output_tests.xlsx',spillover_test_71','sp_test_71');</v>
      </c>
      <c r="JA101">
        <v>71</v>
      </c>
      <c r="JB101" t="str">
        <f>"xlswrite('G:\Mi unidad\1. PROYECTOS TELLO 2022\SCM SPILL OVERS\outputs\pobreza\densidad\1%\simulacion_3\output_tests.xlsx',spillover_test_"&amp;JA101&amp;"','sp_test_"&amp;JA101&amp;"');"</f>
        <v>xlswrite('G:\Mi unidad\1. PROYECTOS TELLO 2022\SCM SPILL OVERS\outputs\pobreza\densidad\1%\simulacion_3\output_tests.xlsx',spillover_test_71','sp_test_71');</v>
      </c>
      <c r="JM101">
        <v>71</v>
      </c>
      <c r="JN101" t="str">
        <f>"xlswrite('G:\Mi unidad\1. PROYECTOS TELLO 2022\SCM SPILL OVERS\outputs\pobreza\densidad_g\1%\simulacion_3\output_tests.xlsx',spillover_test_"&amp;JM101&amp;"','sp_test_"&amp;JM101&amp;"');"</f>
        <v>xlswrite('G:\Mi unidad\1. PROYECTOS TELLO 2022\SCM SPILL OVERS\outputs\pobreza\densidad_g\1%\simulacion_3\output_tests.xlsx',spillover_test_71','sp_test_71');</v>
      </c>
      <c r="JY101">
        <v>71</v>
      </c>
      <c r="JZ101" t="str">
        <f>"xlswrite('G:\Mi unidad\1. PROYECTOS TELLO 2022\SCM SPILL OVERS\outputs\pobreza\distancia_centro_salud\1%\simulacion_3\output_tests.xlsx',spillover_test_"&amp;JY101&amp;"','sp_test_"&amp;JY101&amp;"');"</f>
        <v>xlswrite('G:\Mi unidad\1. PROYECTOS TELLO 2022\SCM SPILL OVERS\outputs\pobreza\distancia_centro_salud\1%\simulacion_3\output_tests.xlsx',spillover_test_71','sp_test_71');</v>
      </c>
      <c r="KL101">
        <v>71</v>
      </c>
      <c r="KM101" t="str">
        <f>"xlswrite('G:\Mi unidad\1. PROYECTOS TELLO 2022\SCM SPILL OVERS\outputs\pobreza\informalidad\1%\simulacion_3\output_tests.xlsx',spillover_test_"&amp;KL101&amp;"','sp_test_"&amp;KL101&amp;"');"</f>
        <v>xlswrite('G:\Mi unidad\1. PROYECTOS TELLO 2022\SCM SPILL OVERS\outputs\pobreza\informalidad\1%\simulacion_3\output_tests.xlsx',spillover_test_71','sp_test_71');</v>
      </c>
      <c r="KY101">
        <v>71</v>
      </c>
      <c r="KZ101" t="str">
        <f>"xlswrite('G:\Mi unidad\1. PROYECTOS TELLO 2022\SCM SPILL OVERS\outputs\pobreza\alimentos\1%\simulacion_3\output_tests.xlsx',spillover_test_"&amp;KY101&amp;"','sp_test_"&amp;KY101&amp;"');"</f>
        <v>xlswrite('G:\Mi unidad\1. PROYECTOS TELLO 2022\SCM SPILL OVERS\outputs\pobreza\alimentos\1%\simulacion_3\output_tests.xlsx',spillover_test_71','sp_test_71');</v>
      </c>
      <c r="LF101">
        <v>71</v>
      </c>
      <c r="LG101" t="str">
        <f>"xlswrite('G:\Mi unidad\1. PROYECTOS TELLO 2022\SCM SPILL OVERS\outputs\pobreza\jefe_hogar\1%\simulacion_3\output_tests.xlsx',spillover_test_"&amp;LF101&amp;"','sp_test_"&amp;LF101&amp;"');"</f>
        <v>xlswrite('G:\Mi unidad\1. PROYECTOS TELLO 2022\SCM SPILL OVERS\outputs\pobreza\jefe_hogar\1%\simulacion_3\output_tests.xlsx',spillover_test_71','sp_test_71');</v>
      </c>
      <c r="LM101">
        <v>71</v>
      </c>
      <c r="LN101" t="str">
        <f>"xlswrite('G:\Mi unidad\1. PROYECTOS TELLO 2022\SCM SPILL OVERS\outputs\pobreza\mujeres\1%\simulacion_3\output_tests.xlsx',spillover_test_"&amp;LM101&amp;"','sp_test_"&amp;LM101&amp;"');"</f>
        <v>xlswrite('G:\Mi unidad\1. PROYECTOS TELLO 2022\SCM SPILL OVERS\outputs\pobreza\mujeres\1%\simulacion_3\output_tests.xlsx',spillover_test_71','sp_test_71');</v>
      </c>
      <c r="LY101">
        <v>71</v>
      </c>
      <c r="LZ101" t="str">
        <f>"xlswrite('G:\Mi unidad\1. PROYECTOS TELLO 2022\SCM SPILL OVERS\outputs\pobreza\criminalidad\1%\simulacion_3\output_tests.xlsx',spillover_test_"&amp;LY101&amp;"','sp_test_"&amp;LY101&amp;"');"</f>
        <v>xlswrite('G:\Mi unidad\1. PROYECTOS TELLO 2022\SCM SPILL OVERS\outputs\pobreza\criminalidad\1%\simulacion_3\output_tests.xlsx',spillover_test_71','sp_test_71');</v>
      </c>
    </row>
    <row r="102" spans="64:338" x14ac:dyDescent="0.3">
      <c r="BL102">
        <v>75</v>
      </c>
      <c r="BM102" s="1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267</v>
      </c>
      <c r="CV102">
        <v>75</v>
      </c>
      <c r="CW102" t="s">
        <v>270</v>
      </c>
      <c r="DA102">
        <v>75</v>
      </c>
      <c r="DB102" t="s">
        <v>270</v>
      </c>
      <c r="DF102">
        <v>75</v>
      </c>
      <c r="DG102" t="s">
        <v>270</v>
      </c>
      <c r="EA102">
        <v>42</v>
      </c>
      <c r="EB102" s="1" t="str">
        <f>"alpha_hat_"&amp;EA102&amp;" = A_"&amp;EA102&amp;"*gamma_hat_"&amp;EA102&amp;";"</f>
        <v>alpha_hat_42 = A_42*gamma_hat_42;</v>
      </c>
      <c r="EZ102" s="1" t="str">
        <f>"xlswrite('G:\Mi unidad\1. PROYECTOS TELLO 2022\SCM SPILL OVERS\outputs\pobreza\distancia_centro_salud\1%\simulacion_3\synthetic_control_spillover_outputs.xlsx',synthetic_control_sp_"&amp;$A43&amp;","&amp;$A43&amp;")"</f>
        <v>xlswrite('G:\Mi unidad\1. PROYECTOS TELLO 2022\SCM SPILL OVERS\outputs\pobreza\distancia_centro_salud\1%\simulacion_3\synthetic_control_spillover_outputs.xlsx',synthetic_control_sp_119,119)</v>
      </c>
      <c r="FG102" s="1" t="str">
        <f>"xlswrite('G:\Mi unidad\1. PROYECTOS TELLO 2022\SCM SPILL OVERS\outputs\pobreza\informalidad\1%\simulacion_3\synthetic_control_spillover_outputs.xlsx',synthetic_control_sp_"&amp;$A43&amp;","&amp;$A43&amp;")"</f>
        <v>xlswrite('G:\Mi unidad\1. PROYECTOS TELLO 2022\SCM SPILL OVERS\outputs\pobreza\informalidad\1%\simulacion_3\synthetic_control_spillover_outputs.xlsx',synthetic_control_sp_119,119)</v>
      </c>
      <c r="FM102" s="1" t="str">
        <f>"xlswrite('G:\Mi unidad\1. PROYECTOS TELLO 2022\SCM SPILL OVERS\outputs\pobreza\densidad\1%\simulacion_3\synthetic_control_spillover_outputs.xlsx',synthetic_control_sp_"&amp;$A43&amp;","&amp;$A43&amp;")"</f>
        <v>xlswrite('G:\Mi unidad\1. PROYECTOS TELLO 2022\SCM SPILL OVERS\outputs\pobreza\densidad\1%\simulacion_3\synthetic_control_spillover_outputs.xlsx',synthetic_control_sp_119,119)</v>
      </c>
      <c r="FT102" s="1" t="str">
        <f>"xlswrite('G:\Mi unidad\1. PROYECTOS TELLO 2022\SCM SPILL OVERS\outputs\pobreza\bajo_niv_educ\1%\simulacion_3\synthetic_control_spillover_outputs.xlsx',synthetic_control_sp_"&amp;$A43&amp;","&amp;$A43&amp;")"</f>
        <v>xlswrite('G:\Mi unidad\1. PROYECTOS TELLO 2022\SCM SPILL OVERS\outputs\pobreza\bajo_niv_educ\1%\simulacion_3\synthetic_control_spillover_outputs.xlsx',synthetic_control_sp_119,119)</v>
      </c>
      <c r="FZ102" s="1" t="str">
        <f>"xlswrite('G:\Mi unidad\1. PROYECTOS TELLO 2022\SCM SPILL OVERS\outputs\pobreza\bajo_ingreso\1%\simulacion_3\synthetic_control_spillover_outputs.xlsx',synthetic_control_sp_"&amp;$A43&amp;","&amp;$A43&amp;")"</f>
        <v>xlswrite('G:\Mi unidad\1. PROYECTOS TELLO 2022\SCM SPILL OVERS\outputs\pobreza\bajo_ingreso\1%\simulacion_3\synthetic_control_spillover_outputs.xlsx',synthetic_control_sp_119,119)</v>
      </c>
      <c r="GF102" s="1" t="str">
        <f>"xlswrite('G:\Mi unidad\1. PROYECTOS TELLO 2022\SCM SPILL OVERS\outputs\pobreza\densidad_g\1%\simulacion_3\synthetic_control_spillover_outputs.xlsx',synthetic_control_sp_"&amp;$A43&amp;","&amp;$A43&amp;")"</f>
        <v>xlswrite('G:\Mi unidad\1. PROYECTOS TELLO 2022\SCM SPILL OVERS\outputs\pobreza\densidad_g\1%\simulacion_3\synthetic_control_spillover_outputs.xlsx',synthetic_control_sp_119,119)</v>
      </c>
      <c r="GM102" s="1" t="str">
        <f>"xlswrite('G:\Mi unidad\1. PROYECTOS TELLO 2022\SCM SPILL OVERS\outputs\pobreza\alimentos\1%\simulacion_3\synthetic_control_spillover_outputs.xlsx',synthetic_control_sp_"&amp;$A43&amp;","&amp;$A43&amp;");"</f>
        <v>xlswrite('G:\Mi unidad\1. PROYECTOS TELLO 2022\SCM SPILL OVERS\outputs\pobreza\alimentos\1%\simulacion_3\synthetic_control_spillover_outputs.xlsx',synthetic_control_sp_119,119);</v>
      </c>
      <c r="GT102" s="1" t="str">
        <f>"xlswrite('G:\Mi unidad\1. PROYECTOS TELLO 2022\SCM SPILL OVERS\outputs\pobreza\jefe_hogar\1%\simulacion_3\synthetic_control_spillover_outputs.xlsx',synthetic_control_sp_"&amp;$A43&amp;","&amp;$A43&amp;");"</f>
        <v>xlswrite('G:\Mi unidad\1. PROYECTOS TELLO 2022\SCM SPILL OVERS\outputs\pobreza\jefe_hogar\1%\simulacion_3\synthetic_control_spillover_outputs.xlsx',synthetic_control_sp_119,119);</v>
      </c>
      <c r="GZ102" s="1" t="str">
        <f>"xlswrite('G:\Mi unidad\1. PROYECTOS TELLO 2022\SCM SPILL OVERS\outputs\pobreza\mujeres\1%\simulacion_3\synthetic_control_spillover_outputs.xlsx',synthetic_control_sp_"&amp;$A43&amp;","&amp;$A43&amp;");"</f>
        <v>xlswrite('G:\Mi unidad\1. PROYECTOS TELLO 2022\SCM SPILL OVERS\outputs\pobreza\mujeres\1%\simulacion_3\synthetic_control_spillover_outputs.xlsx',synthetic_control_sp_119,119);</v>
      </c>
      <c r="HF102" s="1" t="str">
        <f>"xlswrite('G:\Mi unidad\1. PROYECTOS TELLO 2022\SCM SPILL OVERS\outputs\pobreza\criminalidad\1%\simulacion_3\synthetic_control_spillover_outputs.xlsx',synthetic_control_sp_"&amp;$A43&amp;","&amp;$A43&amp;");"</f>
        <v>xlswrite('G:\Mi unidad\1. PROYECTOS TELLO 2022\SCM SPILL OVERS\outputs\pobreza\criminalidad\1%\simulacion_3\synthetic_control_spillover_outputs.xlsx',synthetic_control_sp_119,119);</v>
      </c>
      <c r="HM102">
        <v>41</v>
      </c>
      <c r="HN102" t="str">
        <f>"p_value_vec_"&amp;HM102&amp;" = zeros(1,S);"</f>
        <v>p_value_vec_41 = zeros(1,S);</v>
      </c>
      <c r="HT102">
        <v>57</v>
      </c>
      <c r="HU102" t="s">
        <v>37</v>
      </c>
      <c r="IA102">
        <v>75</v>
      </c>
      <c r="IB102" t="str">
        <f>"xlswrite('G:\Mi unidad\1. PROYECTOS TELLO 2022\SCM SPILL OVERS\outputs\pobreza\bajo_niv_educ\1%\simulacion_3\output_tests.xlsx',lb_vec_"&amp;IA102&amp;"','lb_vec_"&amp;IA102&amp;"');"</f>
        <v>xlswrite('G:\Mi unidad\1. PROYECTOS TELLO 2022\SCM SPILL OVERS\outputs\pobreza\bajo_niv_educ\1%\simulacion_3\output_tests.xlsx',lb_vec_75','lb_vec_75');</v>
      </c>
      <c r="IO102">
        <v>75</v>
      </c>
      <c r="IP102" t="str">
        <f>"xlswrite('G:\Mi unidad\1. PROYECTOS TELLO 2022\SCM SPILL OVERS\outputs\pobreza\bajo_ingreso\1%\simulacion_3\output_tests.xlsx',lb_vec_"&amp;IO102&amp;"','lb_vec_"&amp;IO102&amp;"');"</f>
        <v>xlswrite('G:\Mi unidad\1. PROYECTOS TELLO 2022\SCM SPILL OVERS\outputs\pobreza\bajo_ingreso\1%\simulacion_3\output_tests.xlsx',lb_vec_75','lb_vec_75');</v>
      </c>
      <c r="JA102">
        <v>75</v>
      </c>
      <c r="JB102" t="str">
        <f>"xlswrite('G:\Mi unidad\1. PROYECTOS TELLO 2022\SCM SPILL OVERS\outputs\pobreza\densidad\1%\simulacion_3\output_tests.xlsx',lb_vec_"&amp;JA102&amp;"','lb_vec_"&amp;JA102&amp;"');"</f>
        <v>xlswrite('G:\Mi unidad\1. PROYECTOS TELLO 2022\SCM SPILL OVERS\outputs\pobreza\densidad\1%\simulacion_3\output_tests.xlsx',lb_vec_75','lb_vec_75');</v>
      </c>
      <c r="JM102">
        <v>75</v>
      </c>
      <c r="JN102" t="str">
        <f>"xlswrite('G:\Mi unidad\1. PROYECTOS TELLO 2022\SCM SPILL OVERS\outputs\pobreza\densidad_g\1%\simulacion_3\output_tests.xlsx',lb_vec_"&amp;JM102&amp;"','lb_vec_"&amp;JM102&amp;"');"</f>
        <v>xlswrite('G:\Mi unidad\1. PROYECTOS TELLO 2022\SCM SPILL OVERS\outputs\pobreza\densidad_g\1%\simulacion_3\output_tests.xlsx',lb_vec_75','lb_vec_75');</v>
      </c>
      <c r="JY102">
        <v>75</v>
      </c>
      <c r="JZ102" t="str">
        <f>"xlswrite('G:\Mi unidad\1. PROYECTOS TELLO 2022\SCM SPILL OVERS\outputs\pobreza\distancia_centro_salud\1%\simulacion_3\output_tests.xlsx',lb_vec_"&amp;JY102&amp;"','lb_vec_"&amp;JY102&amp;"');"</f>
        <v>xlswrite('G:\Mi unidad\1. PROYECTOS TELLO 2022\SCM SPILL OVERS\outputs\pobreza\distancia_centro_salud\1%\simulacion_3\output_tests.xlsx',lb_vec_75','lb_vec_75');</v>
      </c>
      <c r="KL102">
        <v>75</v>
      </c>
      <c r="KM102" t="str">
        <f>"xlswrite('G:\Mi unidad\1. PROYECTOS TELLO 2022\SCM SPILL OVERS\outputs\pobreza\informalidad\1%\simulacion_3\output_tests.xlsx',lb_vec_"&amp;KL102&amp;"','lb_vec_"&amp;KL102&amp;"');"</f>
        <v>xlswrite('G:\Mi unidad\1. PROYECTOS TELLO 2022\SCM SPILL OVERS\outputs\pobreza\informalidad\1%\simulacion_3\output_tests.xlsx',lb_vec_75','lb_vec_75');</v>
      </c>
      <c r="KY102">
        <v>75</v>
      </c>
      <c r="KZ102" t="str">
        <f>"xlswrite('G:\Mi unidad\1. PROYECTOS TELLO 2022\SCM SPILL OVERS\outputs\pobreza\alimentos\1%\simulacion_3\output_tests.xlsx',lb_vec_"&amp;KY102&amp;"','lb_vec_"&amp;KY102&amp;"');"</f>
        <v>xlswrite('G:\Mi unidad\1. PROYECTOS TELLO 2022\SCM SPILL OVERS\outputs\pobreza\alimentos\1%\simulacion_3\output_tests.xlsx',lb_vec_75','lb_vec_75');</v>
      </c>
      <c r="LF102">
        <v>75</v>
      </c>
      <c r="LG102" t="str">
        <f>"xlswrite('G:\Mi unidad\1. PROYECTOS TELLO 2022\SCM SPILL OVERS\outputs\pobreza\jefe_hogar\1%\simulacion_3\output_tests.xlsx',lb_vec_"&amp;LF102&amp;"','lb_vec_"&amp;LF102&amp;"');"</f>
        <v>xlswrite('G:\Mi unidad\1. PROYECTOS TELLO 2022\SCM SPILL OVERS\outputs\pobreza\jefe_hogar\1%\simulacion_3\output_tests.xlsx',lb_vec_75','lb_vec_75');</v>
      </c>
      <c r="LM102">
        <v>75</v>
      </c>
      <c r="LN102" t="str">
        <f>"xlswrite('G:\Mi unidad\1. PROYECTOS TELLO 2022\SCM SPILL OVERS\outputs\pobreza\mujeres\1%\simulacion_3\output_tests.xlsx',lb_vec_"&amp;LM102&amp;"','lb_vec_"&amp;LM102&amp;"');"</f>
        <v>xlswrite('G:\Mi unidad\1. PROYECTOS TELLO 2022\SCM SPILL OVERS\outputs\pobreza\mujeres\1%\simulacion_3\output_tests.xlsx',lb_vec_75','lb_vec_75');</v>
      </c>
      <c r="LY102">
        <v>75</v>
      </c>
      <c r="LZ102" t="str">
        <f>"xlswrite('G:\Mi unidad\1. PROYECTOS TELLO 2022\SCM SPILL OVERS\outputs\pobreza\criminalidad\1%\simulacion_3\output_tests.xlsx',lb_vec_"&amp;LY102&amp;"','lb_vec_"&amp;LY102&amp;"');"</f>
        <v>xlswrite('G:\Mi unidad\1. PROYECTOS TELLO 2022\SCM SPILL OVERS\outputs\pobreza\criminalidad\1%\simulacion_3\output_tests.xlsx',lb_vec_75','lb_vec_75');</v>
      </c>
    </row>
    <row r="103" spans="64:338" x14ac:dyDescent="0.3">
      <c r="BL103">
        <v>75</v>
      </c>
      <c r="BM103" s="1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269</v>
      </c>
      <c r="CV103">
        <v>75</v>
      </c>
      <c r="CW103" t="s">
        <v>271</v>
      </c>
      <c r="DA103">
        <v>75</v>
      </c>
      <c r="DB103" t="s">
        <v>271</v>
      </c>
      <c r="DF103">
        <v>75</v>
      </c>
      <c r="DG103" t="s">
        <v>271</v>
      </c>
      <c r="EA103">
        <v>42</v>
      </c>
      <c r="EB103" s="1" t="str">
        <f>"alpha1_hat_vec_"&amp;EA103&amp;"(s) = alpha_hat_"&amp;EA103&amp;"(1);"</f>
        <v>alpha1_hat_vec_42(s) = alpha_hat_42(1);</v>
      </c>
      <c r="EZ103" s="1" t="str">
        <f>"xlswrite('G:\Mi unidad\1. PROYECTOS TELLO 2022\SCM SPILL OVERS\outputs\pobreza\distancia_centro_salud\1%\simulacion_3\synthetic_control_spillover_outputs.xlsx',synthetic_control_sp_"&amp;$A44&amp;","&amp;$A44&amp;")"</f>
        <v>xlswrite('G:\Mi unidad\1. PROYECTOS TELLO 2022\SCM SPILL OVERS\outputs\pobreza\distancia_centro_salud\1%\simulacion_3\synthetic_control_spillover_outputs.xlsx',synthetic_control_sp_125,125)</v>
      </c>
      <c r="FG103" s="1" t="str">
        <f>"xlswrite('G:\Mi unidad\1. PROYECTOS TELLO 2022\SCM SPILL OVERS\outputs\pobreza\informalidad\1%\simulacion_3\synthetic_control_spillover_outputs.xlsx',synthetic_control_sp_"&amp;$A44&amp;","&amp;$A44&amp;")"</f>
        <v>xlswrite('G:\Mi unidad\1. PROYECTOS TELLO 2022\SCM SPILL OVERS\outputs\pobreza\informalidad\1%\simulacion_3\synthetic_control_spillover_outputs.xlsx',synthetic_control_sp_125,125)</v>
      </c>
      <c r="FM103" s="1" t="str">
        <f>"xlswrite('G:\Mi unidad\1. PROYECTOS TELLO 2022\SCM SPILL OVERS\outputs\pobreza\densidad\1%\simulacion_3\synthetic_control_spillover_outputs.xlsx',synthetic_control_sp_"&amp;$A44&amp;","&amp;$A44&amp;")"</f>
        <v>xlswrite('G:\Mi unidad\1. PROYECTOS TELLO 2022\SCM SPILL OVERS\outputs\pobreza\densidad\1%\simulacion_3\synthetic_control_spillover_outputs.xlsx',synthetic_control_sp_125,125)</v>
      </c>
      <c r="FT103" s="1" t="str">
        <f>"xlswrite('G:\Mi unidad\1. PROYECTOS TELLO 2022\SCM SPILL OVERS\outputs\pobreza\bajo_niv_educ\1%\simulacion_3\synthetic_control_spillover_outputs.xlsx',synthetic_control_sp_"&amp;$A44&amp;","&amp;$A44&amp;")"</f>
        <v>xlswrite('G:\Mi unidad\1. PROYECTOS TELLO 2022\SCM SPILL OVERS\outputs\pobreza\bajo_niv_educ\1%\simulacion_3\synthetic_control_spillover_outputs.xlsx',synthetic_control_sp_125,125)</v>
      </c>
      <c r="FZ103" s="1" t="str">
        <f>"xlswrite('G:\Mi unidad\1. PROYECTOS TELLO 2022\SCM SPILL OVERS\outputs\pobreza\bajo_ingreso\1%\simulacion_3\synthetic_control_spillover_outputs.xlsx',synthetic_control_sp_"&amp;$A44&amp;","&amp;$A44&amp;")"</f>
        <v>xlswrite('G:\Mi unidad\1. PROYECTOS TELLO 2022\SCM SPILL OVERS\outputs\pobreza\bajo_ingreso\1%\simulacion_3\synthetic_control_spillover_outputs.xlsx',synthetic_control_sp_125,125)</v>
      </c>
      <c r="GF103" s="1" t="str">
        <f>"xlswrite('G:\Mi unidad\1. PROYECTOS TELLO 2022\SCM SPILL OVERS\outputs\pobreza\densidad_g\1%\simulacion_3\synthetic_control_spillover_outputs.xlsx',synthetic_control_sp_"&amp;$A44&amp;","&amp;$A44&amp;")"</f>
        <v>xlswrite('G:\Mi unidad\1. PROYECTOS TELLO 2022\SCM SPILL OVERS\outputs\pobreza\densidad_g\1%\simulacion_3\synthetic_control_spillover_outputs.xlsx',synthetic_control_sp_125,125)</v>
      </c>
      <c r="GM103" s="1" t="str">
        <f>"xlswrite('G:\Mi unidad\1. PROYECTOS TELLO 2022\SCM SPILL OVERS\outputs\pobreza\alimentos\1%\simulacion_3\synthetic_control_spillover_outputs.xlsx',synthetic_control_sp_"&amp;$A44&amp;","&amp;$A44&amp;");"</f>
        <v>xlswrite('G:\Mi unidad\1. PROYECTOS TELLO 2022\SCM SPILL OVERS\outputs\pobreza\alimentos\1%\simulacion_3\synthetic_control_spillover_outputs.xlsx',synthetic_control_sp_125,125);</v>
      </c>
      <c r="GT103" s="1" t="str">
        <f>"xlswrite('G:\Mi unidad\1. PROYECTOS TELLO 2022\SCM SPILL OVERS\outputs\pobreza\jefe_hogar\1%\simulacion_3\synthetic_control_spillover_outputs.xlsx',synthetic_control_sp_"&amp;$A44&amp;","&amp;$A44&amp;");"</f>
        <v>xlswrite('G:\Mi unidad\1. PROYECTOS TELLO 2022\SCM SPILL OVERS\outputs\pobreza\jefe_hogar\1%\simulacion_3\synthetic_control_spillover_outputs.xlsx',synthetic_control_sp_125,125);</v>
      </c>
      <c r="GZ103" s="1" t="str">
        <f>"xlswrite('G:\Mi unidad\1. PROYECTOS TELLO 2022\SCM SPILL OVERS\outputs\pobreza\mujeres\1%\simulacion_3\synthetic_control_spillover_outputs.xlsx',synthetic_control_sp_"&amp;$A44&amp;","&amp;$A44&amp;");"</f>
        <v>xlswrite('G:\Mi unidad\1. PROYECTOS TELLO 2022\SCM SPILL OVERS\outputs\pobreza\mujeres\1%\simulacion_3\synthetic_control_spillover_outputs.xlsx',synthetic_control_sp_125,125);</v>
      </c>
      <c r="HF103" s="1" t="str">
        <f>"xlswrite('G:\Mi unidad\1. PROYECTOS TELLO 2022\SCM SPILL OVERS\outputs\pobreza\criminalidad\1%\simulacion_3\synthetic_control_spillover_outputs.xlsx',synthetic_control_sp_"&amp;$A44&amp;","&amp;$A44&amp;");"</f>
        <v>xlswrite('G:\Mi unidad\1. PROYECTOS TELLO 2022\SCM SPILL OVERS\outputs\pobreza\criminalidad\1%\simulacion_3\synthetic_control_spillover_outputs.xlsx',synthetic_control_sp_125,125);</v>
      </c>
      <c r="HM103">
        <v>41</v>
      </c>
      <c r="HN103" t="str">
        <f>"lb_vec_"&amp;HM103&amp;" = zeros(1,S);"</f>
        <v>lb_vec_41 = zeros(1,S);</v>
      </c>
      <c r="HT103">
        <v>57</v>
      </c>
      <c r="HU103" t="str">
        <f>"    spillover_test_"&amp;HT103&amp;"(s) = sp_andrews(Y_pre_"&amp;HT103&amp;",pobreza_"&amp;HT103&amp;"(:,T+s),A_"&amp;HT103&amp;",C,d,alpha_sig);"</f>
        <v xml:space="preserve">    spillover_test_57(s) = sp_andrews(Y_pre_57,pobreza_57(:,T+s),A_57,C,d,alpha_sig);</v>
      </c>
      <c r="IA103">
        <v>75</v>
      </c>
      <c r="IB103" t="str">
        <f>"xlswrite('G:\Mi unidad\1. PROYECTOS TELLO 2022\SCM SPILL OVERS\outputs\pobreza\bajo_niv_educ\1%\simulacion_3\output_tests.xlsx',ub_vec_"&amp;IA103&amp;"','ub_vec_"&amp;IA103&amp;"');"</f>
        <v>xlswrite('G:\Mi unidad\1. PROYECTOS TELLO 2022\SCM SPILL OVERS\outputs\pobreza\bajo_niv_educ\1%\simulacion_3\output_tests.xlsx',ub_vec_75','ub_vec_75');</v>
      </c>
      <c r="IO103">
        <v>75</v>
      </c>
      <c r="IP103" t="str">
        <f>"xlswrite('G:\Mi unidad\1. PROYECTOS TELLO 2022\SCM SPILL OVERS\outputs\pobreza\bajo_ingreso\1%\simulacion_3\output_tests.xlsx',ub_vec_"&amp;IO103&amp;"','ub_vec_"&amp;IO103&amp;"');"</f>
        <v>xlswrite('G:\Mi unidad\1. PROYECTOS TELLO 2022\SCM SPILL OVERS\outputs\pobreza\bajo_ingreso\1%\simulacion_3\output_tests.xlsx',ub_vec_75','ub_vec_75');</v>
      </c>
      <c r="JA103">
        <v>75</v>
      </c>
      <c r="JB103" t="str">
        <f>"xlswrite('G:\Mi unidad\1. PROYECTOS TELLO 2022\SCM SPILL OVERS\outputs\pobreza\densidad\1%\simulacion_3\output_tests.xlsx',ub_vec_"&amp;JA103&amp;"','ub_vec_"&amp;JA103&amp;"');"</f>
        <v>xlswrite('G:\Mi unidad\1. PROYECTOS TELLO 2022\SCM SPILL OVERS\outputs\pobreza\densidad\1%\simulacion_3\output_tests.xlsx',ub_vec_75','ub_vec_75');</v>
      </c>
      <c r="JM103">
        <v>75</v>
      </c>
      <c r="JN103" t="str">
        <f>"xlswrite('G:\Mi unidad\1. PROYECTOS TELLO 2022\SCM SPILL OVERS\outputs\pobreza\densidad_g\1%\simulacion_3\output_tests.xlsx',ub_vec_"&amp;JM103&amp;"','ub_vec_"&amp;JM103&amp;"');"</f>
        <v>xlswrite('G:\Mi unidad\1. PROYECTOS TELLO 2022\SCM SPILL OVERS\outputs\pobreza\densidad_g\1%\simulacion_3\output_tests.xlsx',ub_vec_75','ub_vec_75');</v>
      </c>
      <c r="JY103">
        <v>75</v>
      </c>
      <c r="JZ103" t="str">
        <f>"xlswrite('G:\Mi unidad\1. PROYECTOS TELLO 2022\SCM SPILL OVERS\outputs\pobreza\distancia_centro_salud\1%\simulacion_3\output_tests.xlsx',ub_vec_"&amp;JY103&amp;"','ub_vec_"&amp;JY103&amp;"');"</f>
        <v>xlswrite('G:\Mi unidad\1. PROYECTOS TELLO 2022\SCM SPILL OVERS\outputs\pobreza\distancia_centro_salud\1%\simulacion_3\output_tests.xlsx',ub_vec_75','ub_vec_75');</v>
      </c>
      <c r="KL103">
        <v>75</v>
      </c>
      <c r="KM103" t="str">
        <f>"xlswrite('G:\Mi unidad\1. PROYECTOS TELLO 2022\SCM SPILL OVERS\outputs\pobreza\informalidad\1%\simulacion_3\output_tests.xlsx',ub_vec_"&amp;KL103&amp;"','ub_vec_"&amp;KL103&amp;"');"</f>
        <v>xlswrite('G:\Mi unidad\1. PROYECTOS TELLO 2022\SCM SPILL OVERS\outputs\pobreza\informalidad\1%\simulacion_3\output_tests.xlsx',ub_vec_75','ub_vec_75');</v>
      </c>
      <c r="KY103">
        <v>75</v>
      </c>
      <c r="KZ103" t="str">
        <f>"xlswrite('G:\Mi unidad\1. PROYECTOS TELLO 2022\SCM SPILL OVERS\outputs\pobreza\alimentos\1%\simulacion_3\output_tests.xlsx',ub_vec_"&amp;KY103&amp;"','ub_vec_"&amp;KY103&amp;"');"</f>
        <v>xlswrite('G:\Mi unidad\1. PROYECTOS TELLO 2022\SCM SPILL OVERS\outputs\pobreza\alimentos\1%\simulacion_3\output_tests.xlsx',ub_vec_75','ub_vec_75');</v>
      </c>
      <c r="LF103">
        <v>75</v>
      </c>
      <c r="LG103" t="str">
        <f>"xlswrite('G:\Mi unidad\1. PROYECTOS TELLO 2022\SCM SPILL OVERS\outputs\pobreza\jefe_hogar\1%\simulacion_3\output_tests.xlsx',ub_vec_"&amp;LF103&amp;"','ub_vec_"&amp;LF103&amp;"');"</f>
        <v>xlswrite('G:\Mi unidad\1. PROYECTOS TELLO 2022\SCM SPILL OVERS\outputs\pobreza\jefe_hogar\1%\simulacion_3\output_tests.xlsx',ub_vec_75','ub_vec_75');</v>
      </c>
      <c r="LM103">
        <v>75</v>
      </c>
      <c r="LN103" t="str">
        <f>"xlswrite('G:\Mi unidad\1. PROYECTOS TELLO 2022\SCM SPILL OVERS\outputs\pobreza\mujeres\1%\simulacion_3\output_tests.xlsx',ub_vec_"&amp;LM103&amp;"','ub_vec_"&amp;LM103&amp;"');"</f>
        <v>xlswrite('G:\Mi unidad\1. PROYECTOS TELLO 2022\SCM SPILL OVERS\outputs\pobreza\mujeres\1%\simulacion_3\output_tests.xlsx',ub_vec_75','ub_vec_75');</v>
      </c>
      <c r="LY103">
        <v>75</v>
      </c>
      <c r="LZ103" t="str">
        <f>"xlswrite('G:\Mi unidad\1. PROYECTOS TELLO 2022\SCM SPILL OVERS\outputs\pobreza\criminalidad\1%\simulacion_3\output_tests.xlsx',ub_vec_"&amp;LY103&amp;"','ub_vec_"&amp;LY103&amp;"');"</f>
        <v>xlswrite('G:\Mi unidad\1. PROYECTOS TELLO 2022\SCM SPILL OVERS\outputs\pobreza\criminalidad\1%\simulacion_3\output_tests.xlsx',ub_vec_75','ub_vec_75');</v>
      </c>
    </row>
    <row r="104" spans="64:338" x14ac:dyDescent="0.3">
      <c r="BL104">
        <v>75</v>
      </c>
      <c r="BM104" s="1" t="str">
        <f>"A_"&amp;BL102&amp;"(:,ind_"&amp;BL102&amp;" == 0) = [];"</f>
        <v>A_75(:,ind_75 == 0) = [];</v>
      </c>
      <c r="BR104">
        <v>75</v>
      </c>
      <c r="BS104" s="1" t="str">
        <f>"ind_"&amp;BR102&amp;" = xlsread('spillover_bajo_niv_educ_"&amp;BR102&amp;".xlsx')"</f>
        <v>ind_75 = xlsread('spillover_bajo_niv_educ_75.xlsx')</v>
      </c>
      <c r="BX104">
        <v>75</v>
      </c>
      <c r="BY104" s="1" t="str">
        <f>"ind_"&amp;BX102&amp;" = xlsread('spillover_bajoingreso_"&amp;BX102&amp;".xlsx')"</f>
        <v>ind_75 = xlsread('spillover_bajoingreso_75.xlsx')</v>
      </c>
      <c r="CD104">
        <v>75</v>
      </c>
      <c r="CE104" s="1" t="str">
        <f>"ind_"&amp;CD102&amp;" = xlsread('spillover_densidad_"&amp;CD102&amp;".xlsx')"</f>
        <v>ind_75 = xlsread('spillover_densidad_75.xlsx')</v>
      </c>
      <c r="CJ104">
        <v>75</v>
      </c>
      <c r="CK104" s="1" t="str">
        <f>"ind_"&amp;CJ102&amp;" = xlsread('spillover_tiempo_cs_"&amp;CJ102&amp;".xlsx')"</f>
        <v>ind_75 = xlsread('spillover_tiempo_cs_75.xlsx')</v>
      </c>
      <c r="CQ104">
        <v>75</v>
      </c>
      <c r="CR104" t="s">
        <v>270</v>
      </c>
      <c r="CV104">
        <v>75</v>
      </c>
      <c r="CW104" t="s">
        <v>272</v>
      </c>
      <c r="DA104">
        <v>75</v>
      </c>
      <c r="DB104" t="s">
        <v>273</v>
      </c>
      <c r="DF104">
        <v>75</v>
      </c>
      <c r="DG104" t="s">
        <v>274</v>
      </c>
      <c r="EA104">
        <v>42</v>
      </c>
      <c r="EB104" s="1" t="str">
        <f>"synthetic_control_sp_"&amp;EA104&amp;"(T+s) = Y_"&amp;EA104&amp;"(1,T+s)-alpha1_hat_vec_"&amp;EA104&amp;"(s);"</f>
        <v>synthetic_control_sp_42(T+s) = Y_42(1,T+s)-alpha1_hat_vec_42(s);</v>
      </c>
      <c r="EZ104" s="1" t="str">
        <f>"xlswrite('G:\Mi unidad\1. PROYECTOS TELLO 2022\SCM SPILL OVERS\outputs\pobreza\distancia_centro_salud\1%\simulacion_3\synthetic_control_spillover_outputs.xlsx',synthetic_control_sp_"&amp;$A45&amp;","&amp;$A45&amp;")"</f>
        <v>xlswrite('G:\Mi unidad\1. PROYECTOS TELLO 2022\SCM SPILL OVERS\outputs\pobreza\distancia_centro_salud\1%\simulacion_3\synthetic_control_spillover_outputs.xlsx',synthetic_control_sp_129,129)</v>
      </c>
      <c r="FG104" s="1" t="str">
        <f>"xlswrite('G:\Mi unidad\1. PROYECTOS TELLO 2022\SCM SPILL OVERS\outputs\pobreza\informalidad\1%\simulacion_3\synthetic_control_spillover_outputs.xlsx',synthetic_control_sp_"&amp;$A45&amp;","&amp;$A45&amp;")"</f>
        <v>xlswrite('G:\Mi unidad\1. PROYECTOS TELLO 2022\SCM SPILL OVERS\outputs\pobreza\informalidad\1%\simulacion_3\synthetic_control_spillover_outputs.xlsx',synthetic_control_sp_129,129)</v>
      </c>
      <c r="FM104" s="1" t="str">
        <f>"xlswrite('G:\Mi unidad\1. PROYECTOS TELLO 2022\SCM SPILL OVERS\outputs\pobreza\densidad\1%\simulacion_3\synthetic_control_spillover_outputs.xlsx',synthetic_control_sp_"&amp;$A45&amp;","&amp;$A45&amp;")"</f>
        <v>xlswrite('G:\Mi unidad\1. PROYECTOS TELLO 2022\SCM SPILL OVERS\outputs\pobreza\densidad\1%\simulacion_3\synthetic_control_spillover_outputs.xlsx',synthetic_control_sp_129,129)</v>
      </c>
      <c r="FT104" s="1" t="str">
        <f>"xlswrite('G:\Mi unidad\1. PROYECTOS TELLO 2022\SCM SPILL OVERS\outputs\pobreza\bajo_niv_educ\1%\simulacion_3\synthetic_control_spillover_outputs.xlsx',synthetic_control_sp_"&amp;$A45&amp;","&amp;$A45&amp;")"</f>
        <v>xlswrite('G:\Mi unidad\1. PROYECTOS TELLO 2022\SCM SPILL OVERS\outputs\pobreza\bajo_niv_educ\1%\simulacion_3\synthetic_control_spillover_outputs.xlsx',synthetic_control_sp_129,129)</v>
      </c>
      <c r="FZ104" s="1" t="str">
        <f>"xlswrite('G:\Mi unidad\1. PROYECTOS TELLO 2022\SCM SPILL OVERS\outputs\pobreza\bajo_ingreso\1%\simulacion_3\synthetic_control_spillover_outputs.xlsx',synthetic_control_sp_"&amp;$A45&amp;","&amp;$A45&amp;")"</f>
        <v>xlswrite('G:\Mi unidad\1. PROYECTOS TELLO 2022\SCM SPILL OVERS\outputs\pobreza\bajo_ingreso\1%\simulacion_3\synthetic_control_spillover_outputs.xlsx',synthetic_control_sp_129,129)</v>
      </c>
      <c r="GF104" s="1" t="str">
        <f>"xlswrite('G:\Mi unidad\1. PROYECTOS TELLO 2022\SCM SPILL OVERS\outputs\pobreza\densidad_g\1%\simulacion_3\synthetic_control_spillover_outputs.xlsx',synthetic_control_sp_"&amp;$A45&amp;","&amp;$A45&amp;")"</f>
        <v>xlswrite('G:\Mi unidad\1. PROYECTOS TELLO 2022\SCM SPILL OVERS\outputs\pobreza\densidad_g\1%\simulacion_3\synthetic_control_spillover_outputs.xlsx',synthetic_control_sp_129,129)</v>
      </c>
      <c r="GM104" s="1" t="str">
        <f>"xlswrite('G:\Mi unidad\1. PROYECTOS TELLO 2022\SCM SPILL OVERS\outputs\pobreza\alimentos\1%\simulacion_3\synthetic_control_spillover_outputs.xlsx',synthetic_control_sp_"&amp;$A45&amp;","&amp;$A45&amp;");"</f>
        <v>xlswrite('G:\Mi unidad\1. PROYECTOS TELLO 2022\SCM SPILL OVERS\outputs\pobreza\alimentos\1%\simulacion_3\synthetic_control_spillover_outputs.xlsx',synthetic_control_sp_129,129);</v>
      </c>
      <c r="GT104" s="1" t="str">
        <f>"xlswrite('G:\Mi unidad\1. PROYECTOS TELLO 2022\SCM SPILL OVERS\outputs\pobreza\jefe_hogar\1%\simulacion_3\synthetic_control_spillover_outputs.xlsx',synthetic_control_sp_"&amp;$A45&amp;","&amp;$A45&amp;");"</f>
        <v>xlswrite('G:\Mi unidad\1. PROYECTOS TELLO 2022\SCM SPILL OVERS\outputs\pobreza\jefe_hogar\1%\simulacion_3\synthetic_control_spillover_outputs.xlsx',synthetic_control_sp_129,129);</v>
      </c>
      <c r="GZ104" s="1" t="str">
        <f>"xlswrite('G:\Mi unidad\1. PROYECTOS TELLO 2022\SCM SPILL OVERS\outputs\pobreza\mujeres\1%\simulacion_3\synthetic_control_spillover_outputs.xlsx',synthetic_control_sp_"&amp;$A45&amp;","&amp;$A45&amp;");"</f>
        <v>xlswrite('G:\Mi unidad\1. PROYECTOS TELLO 2022\SCM SPILL OVERS\outputs\pobreza\mujeres\1%\simulacion_3\synthetic_control_spillover_outputs.xlsx',synthetic_control_sp_129,129);</v>
      </c>
      <c r="HF104" s="1" t="str">
        <f>"xlswrite('G:\Mi unidad\1. PROYECTOS TELLO 2022\SCM SPILL OVERS\outputs\pobreza\criminalidad\1%\simulacion_3\synthetic_control_spillover_outputs.xlsx',synthetic_control_sp_"&amp;$A45&amp;","&amp;$A45&amp;");"</f>
        <v>xlswrite('G:\Mi unidad\1. PROYECTOS TELLO 2022\SCM SPILL OVERS\outputs\pobreza\criminalidad\1%\simulacion_3\synthetic_control_spillover_outputs.xlsx',synthetic_control_sp_129,129);</v>
      </c>
      <c r="HM104">
        <v>41</v>
      </c>
      <c r="HN104" t="str">
        <f>"ub_vec_"&amp;HM104&amp;" = zeros(1,S);"</f>
        <v>ub_vec_41 = zeros(1,S);</v>
      </c>
      <c r="HT104">
        <v>57</v>
      </c>
      <c r="HU104" t="s">
        <v>18</v>
      </c>
      <c r="IA104">
        <v>75</v>
      </c>
      <c r="IB104" t="str">
        <f>"xlswrite('G:\Mi unidad\1. PROYECTOS TELLO 2022\SCM SPILL OVERS\outputs\pobreza\bajo_niv_educ\1%\simulacion_3\output_tests.xlsx',p_value_vec_"&amp;IA104&amp;"','p_value_vec_"&amp;IA104&amp;"');"</f>
        <v>xlswrite('G:\Mi unidad\1. PROYECTOS TELLO 2022\SCM SPILL OVERS\outputs\pobreza\bajo_niv_educ\1%\simulacion_3\output_tests.xlsx',p_value_vec_75','p_value_vec_75');</v>
      </c>
      <c r="IO104">
        <v>75</v>
      </c>
      <c r="IP104" t="str">
        <f>"xlswrite('G:\Mi unidad\1. PROYECTOS TELLO 2022\SCM SPILL OVERS\outputs\pobreza\bajo_ingreso\1%\simulacion_3\output_tests.xlsx',p_value_vec_"&amp;IO104&amp;"','p_value_vec_"&amp;IO104&amp;"');"</f>
        <v>xlswrite('G:\Mi unidad\1. PROYECTOS TELLO 2022\SCM SPILL OVERS\outputs\pobreza\bajo_ingreso\1%\simulacion_3\output_tests.xlsx',p_value_vec_75','p_value_vec_75');</v>
      </c>
      <c r="JA104">
        <v>75</v>
      </c>
      <c r="JB104" t="str">
        <f>"xlswrite('G:\Mi unidad\1. PROYECTOS TELLO 2022\SCM SPILL OVERS\outputs\pobreza\densidad\1%\simulacion_3\output_tests.xlsx',p_value_vec_"&amp;JA104&amp;"','p_value_vec_"&amp;JA104&amp;"');"</f>
        <v>xlswrite('G:\Mi unidad\1. PROYECTOS TELLO 2022\SCM SPILL OVERS\outputs\pobreza\densidad\1%\simulacion_3\output_tests.xlsx',p_value_vec_75','p_value_vec_75');</v>
      </c>
      <c r="JM104">
        <v>75</v>
      </c>
      <c r="JN104" t="str">
        <f>"xlswrite('G:\Mi unidad\1. PROYECTOS TELLO 2022\SCM SPILL OVERS\outputs\pobreza\densidad_g\1%\simulacion_3\output_tests.xlsx',p_value_vec_"&amp;JM104&amp;"','p_value_vec_"&amp;JM104&amp;"');"</f>
        <v>xlswrite('G:\Mi unidad\1. PROYECTOS TELLO 2022\SCM SPILL OVERS\outputs\pobreza\densidad_g\1%\simulacion_3\output_tests.xlsx',p_value_vec_75','p_value_vec_75');</v>
      </c>
      <c r="JY104">
        <v>75</v>
      </c>
      <c r="JZ104" t="str">
        <f>"xlswrite('G:\Mi unidad\1. PROYECTOS TELLO 2022\SCM SPILL OVERS\outputs\pobreza\distancia_centro_salud\1%\simulacion_3\output_tests.xlsx',p_value_vec_"&amp;JY104&amp;"','p_value_vec_"&amp;JY104&amp;"');"</f>
        <v>xlswrite('G:\Mi unidad\1. PROYECTOS TELLO 2022\SCM SPILL OVERS\outputs\pobreza\distancia_centro_salud\1%\simulacion_3\output_tests.xlsx',p_value_vec_75','p_value_vec_75');</v>
      </c>
      <c r="KL104">
        <v>75</v>
      </c>
      <c r="KM104" t="str">
        <f>"xlswrite('G:\Mi unidad\1. PROYECTOS TELLO 2022\SCM SPILL OVERS\outputs\pobreza\informalidad\1%\simulacion_3\output_tests.xlsx',p_value_vec_"&amp;KL104&amp;"','p_value_vec_"&amp;KL104&amp;"');"</f>
        <v>xlswrite('G:\Mi unidad\1. PROYECTOS TELLO 2022\SCM SPILL OVERS\outputs\pobreza\informalidad\1%\simulacion_3\output_tests.xlsx',p_value_vec_75','p_value_vec_75');</v>
      </c>
      <c r="KY104">
        <v>75</v>
      </c>
      <c r="KZ104" t="str">
        <f>"xlswrite('G:\Mi unidad\1. PROYECTOS TELLO 2022\SCM SPILL OVERS\outputs\pobreza\alimentos\1%\simulacion_3\output_tests.xlsx',p_value_vec_"&amp;KY104&amp;"','p_value_vec_"&amp;KY104&amp;"');"</f>
        <v>xlswrite('G:\Mi unidad\1. PROYECTOS TELLO 2022\SCM SPILL OVERS\outputs\pobreza\alimentos\1%\simulacion_3\output_tests.xlsx',p_value_vec_75','p_value_vec_75');</v>
      </c>
      <c r="LF104">
        <v>75</v>
      </c>
      <c r="LG104" t="str">
        <f>"xlswrite('G:\Mi unidad\1. PROYECTOS TELLO 2022\SCM SPILL OVERS\outputs\pobreza\jefe_hogar\1%\simulacion_3\output_tests.xlsx',p_value_vec_"&amp;LF104&amp;"','p_value_vec_"&amp;LF104&amp;"');"</f>
        <v>xlswrite('G:\Mi unidad\1. PROYECTOS TELLO 2022\SCM SPILL OVERS\outputs\pobreza\jefe_hogar\1%\simulacion_3\output_tests.xlsx',p_value_vec_75','p_value_vec_75');</v>
      </c>
      <c r="LM104">
        <v>75</v>
      </c>
      <c r="LN104" t="str">
        <f>"xlswrite('G:\Mi unidad\1. PROYECTOS TELLO 2022\SCM SPILL OVERS\outputs\pobreza\mujeres\1%\simulacion_3\output_tests.xlsx',p_value_vec_"&amp;LM104&amp;"','p_value_vec_"&amp;LM104&amp;"');"</f>
        <v>xlswrite('G:\Mi unidad\1. PROYECTOS TELLO 2022\SCM SPILL OVERS\outputs\pobreza\mujeres\1%\simulacion_3\output_tests.xlsx',p_value_vec_75','p_value_vec_75');</v>
      </c>
      <c r="LY104">
        <v>75</v>
      </c>
      <c r="LZ104" t="str">
        <f>"xlswrite('G:\Mi unidad\1. PROYECTOS TELLO 2022\SCM SPILL OVERS\outputs\pobreza\criminalidad\1%\simulacion_3\output_tests.xlsx',p_value_vec_"&amp;LY104&amp;"','p_value_vec_"&amp;LY104&amp;"');"</f>
        <v>xlswrite('G:\Mi unidad\1. PROYECTOS TELLO 2022\SCM SPILL OVERS\outputs\pobreza\criminalidad\1%\simulacion_3\output_tests.xlsx',p_value_vec_75','p_value_vec_75');</v>
      </c>
    </row>
    <row r="105" spans="64:338" x14ac:dyDescent="0.3">
      <c r="BL105">
        <v>75</v>
      </c>
      <c r="BR105">
        <v>75</v>
      </c>
      <c r="BS105" s="1" t="str">
        <f>"A_"&amp;BR102&amp;" = eye(N);"</f>
        <v>A_75 = eye(N);</v>
      </c>
      <c r="BX105">
        <v>75</v>
      </c>
      <c r="BY105" s="1" t="str">
        <f>"A_"&amp;BX102&amp;" = eye(N);"</f>
        <v>A_75 = eye(N);</v>
      </c>
      <c r="CD105">
        <v>75</v>
      </c>
      <c r="CE105" s="1" t="str">
        <f>"A_"&amp;CD102&amp;" = eye(N);"</f>
        <v>A_75 = eye(N);</v>
      </c>
      <c r="CJ105">
        <v>75</v>
      </c>
      <c r="CK105" s="1" t="str">
        <f>"A_"&amp;CJ102&amp;" = eye(N);"</f>
        <v>A_75 = eye(N);</v>
      </c>
      <c r="CQ105">
        <v>75</v>
      </c>
      <c r="CR105" t="s">
        <v>271</v>
      </c>
      <c r="CV105">
        <v>75</v>
      </c>
      <c r="CW105" t="s">
        <v>275</v>
      </c>
      <c r="DA105">
        <v>75</v>
      </c>
      <c r="DB105" t="s">
        <v>275</v>
      </c>
      <c r="DF105">
        <v>75</v>
      </c>
      <c r="DG105" t="s">
        <v>275</v>
      </c>
      <c r="EA105">
        <v>42</v>
      </c>
      <c r="EB105" s="3" t="s">
        <v>18</v>
      </c>
      <c r="EZ105" s="1" t="str">
        <f>"xlswrite('G:\Mi unidad\1. PROYECTOS TELLO 2022\SCM SPILL OVERS\outputs\pobreza\distancia_centro_salud\1%\simulacion_3\synthetic_control_spillover_outputs.xlsx',synthetic_control_sp_"&amp;$A46&amp;","&amp;$A46&amp;")"</f>
        <v>xlswrite('G:\Mi unidad\1. PROYECTOS TELLO 2022\SCM SPILL OVERS\outputs\pobreza\distancia_centro_salud\1%\simulacion_3\synthetic_control_spillover_outputs.xlsx',synthetic_control_sp_130,130)</v>
      </c>
      <c r="FG105" s="1" t="str">
        <f>"xlswrite('G:\Mi unidad\1. PROYECTOS TELLO 2022\SCM SPILL OVERS\outputs\pobreza\informalidad\1%\simulacion_3\synthetic_control_spillover_outputs.xlsx',synthetic_control_sp_"&amp;$A46&amp;","&amp;$A46&amp;")"</f>
        <v>xlswrite('G:\Mi unidad\1. PROYECTOS TELLO 2022\SCM SPILL OVERS\outputs\pobreza\informalidad\1%\simulacion_3\synthetic_control_spillover_outputs.xlsx',synthetic_control_sp_130,130)</v>
      </c>
      <c r="FM105" s="1" t="str">
        <f>"xlswrite('G:\Mi unidad\1. PROYECTOS TELLO 2022\SCM SPILL OVERS\outputs\pobreza\densidad\1%\simulacion_3\synthetic_control_spillover_outputs.xlsx',synthetic_control_sp_"&amp;$A46&amp;","&amp;$A46&amp;")"</f>
        <v>xlswrite('G:\Mi unidad\1. PROYECTOS TELLO 2022\SCM SPILL OVERS\outputs\pobreza\densidad\1%\simulacion_3\synthetic_control_spillover_outputs.xlsx',synthetic_control_sp_130,130)</v>
      </c>
      <c r="FT105" s="1" t="str">
        <f>"xlswrite('G:\Mi unidad\1. PROYECTOS TELLO 2022\SCM SPILL OVERS\outputs\pobreza\bajo_niv_educ\1%\simulacion_3\synthetic_control_spillover_outputs.xlsx',synthetic_control_sp_"&amp;$A46&amp;","&amp;$A46&amp;")"</f>
        <v>xlswrite('G:\Mi unidad\1. PROYECTOS TELLO 2022\SCM SPILL OVERS\outputs\pobreza\bajo_niv_educ\1%\simulacion_3\synthetic_control_spillover_outputs.xlsx',synthetic_control_sp_130,130)</v>
      </c>
      <c r="FZ105" s="1" t="str">
        <f>"xlswrite('G:\Mi unidad\1. PROYECTOS TELLO 2022\SCM SPILL OVERS\outputs\pobreza\bajo_ingreso\1%\simulacion_3\synthetic_control_spillover_outputs.xlsx',synthetic_control_sp_"&amp;$A46&amp;","&amp;$A46&amp;")"</f>
        <v>xlswrite('G:\Mi unidad\1. PROYECTOS TELLO 2022\SCM SPILL OVERS\outputs\pobreza\bajo_ingreso\1%\simulacion_3\synthetic_control_spillover_outputs.xlsx',synthetic_control_sp_130,130)</v>
      </c>
      <c r="GF105" s="1" t="str">
        <f>"xlswrite('G:\Mi unidad\1. PROYECTOS TELLO 2022\SCM SPILL OVERS\outputs\pobreza\densidad_g\1%\simulacion_3\synthetic_control_spillover_outputs.xlsx',synthetic_control_sp_"&amp;$A46&amp;","&amp;$A46&amp;")"</f>
        <v>xlswrite('G:\Mi unidad\1. PROYECTOS TELLO 2022\SCM SPILL OVERS\outputs\pobreza\densidad_g\1%\simulacion_3\synthetic_control_spillover_outputs.xlsx',synthetic_control_sp_130,130)</v>
      </c>
      <c r="GM105" s="1" t="str">
        <f>"xlswrite('G:\Mi unidad\1. PROYECTOS TELLO 2022\SCM SPILL OVERS\outputs\pobreza\alimentos\1%\simulacion_3\synthetic_control_spillover_outputs.xlsx',synthetic_control_sp_"&amp;$A46&amp;","&amp;$A46&amp;");"</f>
        <v>xlswrite('G:\Mi unidad\1. PROYECTOS TELLO 2022\SCM SPILL OVERS\outputs\pobreza\alimentos\1%\simulacion_3\synthetic_control_spillover_outputs.xlsx',synthetic_control_sp_130,130);</v>
      </c>
      <c r="GT105" s="1" t="str">
        <f>"xlswrite('G:\Mi unidad\1. PROYECTOS TELLO 2022\SCM SPILL OVERS\outputs\pobreza\jefe_hogar\1%\simulacion_3\synthetic_control_spillover_outputs.xlsx',synthetic_control_sp_"&amp;$A46&amp;","&amp;$A46&amp;");"</f>
        <v>xlswrite('G:\Mi unidad\1. PROYECTOS TELLO 2022\SCM SPILL OVERS\outputs\pobreza\jefe_hogar\1%\simulacion_3\synthetic_control_spillover_outputs.xlsx',synthetic_control_sp_130,130);</v>
      </c>
      <c r="GZ105" s="1" t="str">
        <f>"xlswrite('G:\Mi unidad\1. PROYECTOS TELLO 2022\SCM SPILL OVERS\outputs\pobreza\mujeres\1%\simulacion_3\synthetic_control_spillover_outputs.xlsx',synthetic_control_sp_"&amp;$A46&amp;","&amp;$A46&amp;");"</f>
        <v>xlswrite('G:\Mi unidad\1. PROYECTOS TELLO 2022\SCM SPILL OVERS\outputs\pobreza\mujeres\1%\simulacion_3\synthetic_control_spillover_outputs.xlsx',synthetic_control_sp_130,130);</v>
      </c>
      <c r="HF105" s="1" t="str">
        <f>"xlswrite('G:\Mi unidad\1. PROYECTOS TELLO 2022\SCM SPILL OVERS\outputs\pobreza\criminalidad\1%\simulacion_3\synthetic_control_spillover_outputs.xlsx',synthetic_control_sp_"&amp;$A46&amp;","&amp;$A46&amp;");"</f>
        <v>xlswrite('G:\Mi unidad\1. PROYECTOS TELLO 2022\SCM SPILL OVERS\outputs\pobreza\criminalidad\1%\simulacion_3\synthetic_control_spillover_outputs.xlsx',synthetic_control_sp_130,130);</v>
      </c>
      <c r="HM105">
        <v>41</v>
      </c>
      <c r="HN105" t="s">
        <v>35</v>
      </c>
      <c r="HT105">
        <v>65</v>
      </c>
      <c r="HU105" t="str">
        <f>"spillover_test_"&amp;HT105&amp;" = zeros(1,S);"</f>
        <v>spillover_test_65 = zeros(1,S);</v>
      </c>
      <c r="IA105">
        <v>75</v>
      </c>
      <c r="IB105" t="str">
        <f>"xlswrite('G:\Mi unidad\1. PROYECTOS TELLO 2022\SCM SPILL OVERS\outputs\pobreza\bajo_niv_educ\1%\simulacion_3\output_tests.xlsx',alpha1_hat_vec_"&amp;IA105&amp;"','alpha1_hat_vec_"&amp;IA105&amp;"');"</f>
        <v>xlswrite('G:\Mi unidad\1. PROYECTOS TELLO 2022\SCM SPILL OVERS\outputs\pobreza\bajo_niv_educ\1%\simulacion_3\output_tests.xlsx',alpha1_hat_vec_75','alpha1_hat_vec_75');</v>
      </c>
      <c r="IO105">
        <v>75</v>
      </c>
      <c r="IP105" t="str">
        <f>"xlswrite('G:\Mi unidad\1. PROYECTOS TELLO 2022\SCM SPILL OVERS\outputs\pobreza\bajo_ingreso\1%\simulacion_3\output_tests.xlsx',alpha1_hat_vec_"&amp;IO105&amp;"','alpha1_hat_vec_"&amp;IO105&amp;"');"</f>
        <v>xlswrite('G:\Mi unidad\1. PROYECTOS TELLO 2022\SCM SPILL OVERS\outputs\pobreza\bajo_ingreso\1%\simulacion_3\output_tests.xlsx',alpha1_hat_vec_75','alpha1_hat_vec_75');</v>
      </c>
      <c r="JA105">
        <v>75</v>
      </c>
      <c r="JB105" t="str">
        <f>"xlswrite('G:\Mi unidad\1. PROYECTOS TELLO 2022\SCM SPILL OVERS\outputs\pobreza\densidad\1%\simulacion_3\output_tests.xlsx',alpha1_hat_vec_"&amp;JA105&amp;"','alpha1_hat_vec_"&amp;JA105&amp;"');"</f>
        <v>xlswrite('G:\Mi unidad\1. PROYECTOS TELLO 2022\SCM SPILL OVERS\outputs\pobreza\densidad\1%\simulacion_3\output_tests.xlsx',alpha1_hat_vec_75','alpha1_hat_vec_75');</v>
      </c>
      <c r="JM105">
        <v>75</v>
      </c>
      <c r="JN105" t="str">
        <f>"xlswrite('G:\Mi unidad\1. PROYECTOS TELLO 2022\SCM SPILL OVERS\outputs\pobreza\densidad_g\1%\simulacion_3\output_tests.xlsx',alpha1_hat_vec_"&amp;JM105&amp;"','alpha1_hat_vec_"&amp;JM105&amp;"');"</f>
        <v>xlswrite('G:\Mi unidad\1. PROYECTOS TELLO 2022\SCM SPILL OVERS\outputs\pobreza\densidad_g\1%\simulacion_3\output_tests.xlsx',alpha1_hat_vec_75','alpha1_hat_vec_75');</v>
      </c>
      <c r="JY105">
        <v>75</v>
      </c>
      <c r="JZ105" t="str">
        <f>"xlswrite('G:\Mi unidad\1. PROYECTOS TELLO 2022\SCM SPILL OVERS\outputs\pobreza\distancia_centro_salud\1%\simulacion_3\output_tests.xlsx',alpha1_hat_vec_"&amp;JY105&amp;"','alpha1_hat_vec_"&amp;JY105&amp;"');"</f>
        <v>xlswrite('G:\Mi unidad\1. PROYECTOS TELLO 2022\SCM SPILL OVERS\outputs\pobreza\distancia_centro_salud\1%\simulacion_3\output_tests.xlsx',alpha1_hat_vec_75','alpha1_hat_vec_75');</v>
      </c>
      <c r="KL105">
        <v>75</v>
      </c>
      <c r="KM105" t="str">
        <f>"xlswrite('G:\Mi unidad\1. PROYECTOS TELLO 2022\SCM SPILL OVERS\outputs\pobreza\informalidad\1%\simulacion_3\output_tests.xlsx',alpha1_hat_vec_"&amp;KL105&amp;"','alpha1_hat_vec_"&amp;KL105&amp;"');"</f>
        <v>xlswrite('G:\Mi unidad\1. PROYECTOS TELLO 2022\SCM SPILL OVERS\outputs\pobreza\informalidad\1%\simulacion_3\output_tests.xlsx',alpha1_hat_vec_75','alpha1_hat_vec_75');</v>
      </c>
      <c r="KY105">
        <v>75</v>
      </c>
      <c r="KZ105" t="str">
        <f>"xlswrite('G:\Mi unidad\1. PROYECTOS TELLO 2022\SCM SPILL OVERS\outputs\pobreza\alimentos\1%\simulacion_3\output_tests.xlsx',alpha1_hat_vec_"&amp;KY105&amp;"','alpha1_hat_vec_"&amp;KY105&amp;"');"</f>
        <v>xlswrite('G:\Mi unidad\1. PROYECTOS TELLO 2022\SCM SPILL OVERS\outputs\pobreza\alimentos\1%\simulacion_3\output_tests.xlsx',alpha1_hat_vec_75','alpha1_hat_vec_75');</v>
      </c>
      <c r="LF105">
        <v>75</v>
      </c>
      <c r="LG105" t="str">
        <f>"xlswrite('G:\Mi unidad\1. PROYECTOS TELLO 2022\SCM SPILL OVERS\outputs\pobreza\jefe_hogar\1%\simulacion_3\output_tests.xlsx',alpha1_hat_vec_"&amp;LF105&amp;"','alpha1_hat_vec_"&amp;LF105&amp;"');"</f>
        <v>xlswrite('G:\Mi unidad\1. PROYECTOS TELLO 2022\SCM SPILL OVERS\outputs\pobreza\jefe_hogar\1%\simulacion_3\output_tests.xlsx',alpha1_hat_vec_75','alpha1_hat_vec_75');</v>
      </c>
      <c r="LM105">
        <v>75</v>
      </c>
      <c r="LN105" t="str">
        <f>"xlswrite('G:\Mi unidad\1. PROYECTOS TELLO 2022\SCM SPILL OVERS\outputs\pobreza\mujeres\1%\simulacion_3\output_tests.xlsx',alpha1_hat_vec_"&amp;LM105&amp;"','alpha1_hat_vec_"&amp;LM105&amp;"');"</f>
        <v>xlswrite('G:\Mi unidad\1. PROYECTOS TELLO 2022\SCM SPILL OVERS\outputs\pobreza\mujeres\1%\simulacion_3\output_tests.xlsx',alpha1_hat_vec_75','alpha1_hat_vec_75');</v>
      </c>
      <c r="LY105">
        <v>75</v>
      </c>
      <c r="LZ105" t="str">
        <f>"xlswrite('G:\Mi unidad\1. PROYECTOS TELLO 2022\SCM SPILL OVERS\outputs\pobreza\criminalidad\1%\simulacion_3\output_tests.xlsx',alpha1_hat_vec_"&amp;LY105&amp;"','alpha1_hat_vec_"&amp;LY105&amp;"');"</f>
        <v>xlswrite('G:\Mi unidad\1. PROYECTOS TELLO 2022\SCM SPILL OVERS\outputs\pobreza\criminalidad\1%\simulacion_3\output_tests.xlsx',alpha1_hat_vec_75','alpha1_hat_vec_75');</v>
      </c>
    </row>
    <row r="106" spans="64:338" x14ac:dyDescent="0.3">
      <c r="BL106">
        <v>75</v>
      </c>
      <c r="BR106">
        <v>75</v>
      </c>
      <c r="BS106" s="1" t="str">
        <f>"A_"&amp;BR102&amp;"(:,ind_"&amp;BR102&amp;" == 0) = [];"</f>
        <v>A_75(:,ind_75 == 0) = [];</v>
      </c>
      <c r="BX106">
        <v>75</v>
      </c>
      <c r="BY106" s="1" t="str">
        <f>"A_"&amp;BX102&amp;"(:,ind_"&amp;BX102&amp;" == 0) = [];"</f>
        <v>A_75(:,ind_75 == 0) = [];</v>
      </c>
      <c r="CD106">
        <v>75</v>
      </c>
      <c r="CE106" s="1" t="str">
        <f>"A_"&amp;CD102&amp;"(:,ind_"&amp;CD102&amp;" == 0) = [];"</f>
        <v>A_75(:,ind_75 == 0) = [];</v>
      </c>
      <c r="CJ106">
        <v>75</v>
      </c>
      <c r="CK106" s="1" t="str">
        <f>"A_"&amp;CJ102&amp;"(:,ind_"&amp;CJ102&amp;" == 0) = [];"</f>
        <v>A_75(:,ind_75 == 0) = [];</v>
      </c>
      <c r="CQ106">
        <v>75</v>
      </c>
      <c r="CR106" t="s">
        <v>276</v>
      </c>
      <c r="CV106">
        <v>75</v>
      </c>
      <c r="CW106" t="s">
        <v>277</v>
      </c>
      <c r="DA106">
        <v>75</v>
      </c>
      <c r="DB106" t="s">
        <v>277</v>
      </c>
      <c r="DF106">
        <v>75</v>
      </c>
      <c r="DG106" t="s">
        <v>277</v>
      </c>
      <c r="EA106">
        <v>44</v>
      </c>
      <c r="EB106" s="3" t="str">
        <f>"%PROVINCIA "&amp;EA106</f>
        <v>%PROVINCIA 44</v>
      </c>
      <c r="EZ106" s="1" t="str">
        <f>"xlswrite('G:\Mi unidad\1. PROYECTOS TELLO 2022\SCM SPILL OVERS\outputs\pobreza\distancia_centro_salud\1%\simulacion_3\synthetic_control_spillover_outputs.xlsx',synthetic_control_sp_"&amp;$A47&amp;","&amp;$A47&amp;")"</f>
        <v>xlswrite('G:\Mi unidad\1. PROYECTOS TELLO 2022\SCM SPILL OVERS\outputs\pobreza\distancia_centro_salud\1%\simulacion_3\synthetic_control_spillover_outputs.xlsx',synthetic_control_sp_133,133)</v>
      </c>
      <c r="FG106" s="1" t="str">
        <f>"xlswrite('G:\Mi unidad\1. PROYECTOS TELLO 2022\SCM SPILL OVERS\outputs\pobreza\informalidad\1%\simulacion_3\synthetic_control_spillover_outputs.xlsx',synthetic_control_sp_"&amp;$A47&amp;","&amp;$A47&amp;")"</f>
        <v>xlswrite('G:\Mi unidad\1. PROYECTOS TELLO 2022\SCM SPILL OVERS\outputs\pobreza\informalidad\1%\simulacion_3\synthetic_control_spillover_outputs.xlsx',synthetic_control_sp_133,133)</v>
      </c>
      <c r="FM106" s="1" t="str">
        <f>"xlswrite('G:\Mi unidad\1. PROYECTOS TELLO 2022\SCM SPILL OVERS\outputs\pobreza\densidad\1%\simulacion_3\synthetic_control_spillover_outputs.xlsx',synthetic_control_sp_"&amp;$A47&amp;","&amp;$A47&amp;")"</f>
        <v>xlswrite('G:\Mi unidad\1. PROYECTOS TELLO 2022\SCM SPILL OVERS\outputs\pobreza\densidad\1%\simulacion_3\synthetic_control_spillover_outputs.xlsx',synthetic_control_sp_133,133)</v>
      </c>
      <c r="FT106" s="1" t="str">
        <f>"xlswrite('G:\Mi unidad\1. PROYECTOS TELLO 2022\SCM SPILL OVERS\outputs\pobreza\bajo_niv_educ\1%\simulacion_3\synthetic_control_spillover_outputs.xlsx',synthetic_control_sp_"&amp;$A47&amp;","&amp;$A47&amp;")"</f>
        <v>xlswrite('G:\Mi unidad\1. PROYECTOS TELLO 2022\SCM SPILL OVERS\outputs\pobreza\bajo_niv_educ\1%\simulacion_3\synthetic_control_spillover_outputs.xlsx',synthetic_control_sp_133,133)</v>
      </c>
      <c r="FZ106" s="1" t="str">
        <f>"xlswrite('G:\Mi unidad\1. PROYECTOS TELLO 2022\SCM SPILL OVERS\outputs\pobreza\bajo_ingreso\1%\simulacion_3\synthetic_control_spillover_outputs.xlsx',synthetic_control_sp_"&amp;$A47&amp;","&amp;$A47&amp;")"</f>
        <v>xlswrite('G:\Mi unidad\1. PROYECTOS TELLO 2022\SCM SPILL OVERS\outputs\pobreza\bajo_ingreso\1%\simulacion_3\synthetic_control_spillover_outputs.xlsx',synthetic_control_sp_133,133)</v>
      </c>
      <c r="GF106" s="1" t="str">
        <f>"xlswrite('G:\Mi unidad\1. PROYECTOS TELLO 2022\SCM SPILL OVERS\outputs\pobreza\densidad_g\1%\simulacion_3\synthetic_control_spillover_outputs.xlsx',synthetic_control_sp_"&amp;$A47&amp;","&amp;$A47&amp;")"</f>
        <v>xlswrite('G:\Mi unidad\1. PROYECTOS TELLO 2022\SCM SPILL OVERS\outputs\pobreza\densidad_g\1%\simulacion_3\synthetic_control_spillover_outputs.xlsx',synthetic_control_sp_133,133)</v>
      </c>
      <c r="GM106" s="1" t="str">
        <f>"xlswrite('G:\Mi unidad\1. PROYECTOS TELLO 2022\SCM SPILL OVERS\outputs\pobreza\alimentos\1%\simulacion_3\synthetic_control_spillover_outputs.xlsx',synthetic_control_sp_"&amp;$A47&amp;","&amp;$A47&amp;");"</f>
        <v>xlswrite('G:\Mi unidad\1. PROYECTOS TELLO 2022\SCM SPILL OVERS\outputs\pobreza\alimentos\1%\simulacion_3\synthetic_control_spillover_outputs.xlsx',synthetic_control_sp_133,133);</v>
      </c>
      <c r="GT106" s="1" t="str">
        <f>"xlswrite('G:\Mi unidad\1. PROYECTOS TELLO 2022\SCM SPILL OVERS\outputs\pobreza\jefe_hogar\1%\simulacion_3\synthetic_control_spillover_outputs.xlsx',synthetic_control_sp_"&amp;$A47&amp;","&amp;$A47&amp;");"</f>
        <v>xlswrite('G:\Mi unidad\1. PROYECTOS TELLO 2022\SCM SPILL OVERS\outputs\pobreza\jefe_hogar\1%\simulacion_3\synthetic_control_spillover_outputs.xlsx',synthetic_control_sp_133,133);</v>
      </c>
      <c r="GZ106" s="1" t="str">
        <f>"xlswrite('G:\Mi unidad\1. PROYECTOS TELLO 2022\SCM SPILL OVERS\outputs\pobreza\mujeres\1%\simulacion_3\synthetic_control_spillover_outputs.xlsx',synthetic_control_sp_"&amp;$A47&amp;","&amp;$A47&amp;");"</f>
        <v>xlswrite('G:\Mi unidad\1. PROYECTOS TELLO 2022\SCM SPILL OVERS\outputs\pobreza\mujeres\1%\simulacion_3\synthetic_control_spillover_outputs.xlsx',synthetic_control_sp_133,133);</v>
      </c>
      <c r="HF106" s="1" t="str">
        <f>"xlswrite('G:\Mi unidad\1. PROYECTOS TELLO 2022\SCM SPILL OVERS\outputs\pobreza\criminalidad\1%\simulacion_3\synthetic_control_spillover_outputs.xlsx',synthetic_control_sp_"&amp;$A47&amp;","&amp;$A47&amp;");"</f>
        <v>xlswrite('G:\Mi unidad\1. PROYECTOS TELLO 2022\SCM SPILL OVERS\outputs\pobreza\criminalidad\1%\simulacion_3\synthetic_control_spillover_outputs.xlsx',synthetic_control_sp_133,133);</v>
      </c>
      <c r="HM106">
        <v>41</v>
      </c>
      <c r="HN106" t="str">
        <f>"    [p_value_"&amp;HM106&amp; ",lb_"&amp;HM106&amp;",ub_"&amp;HM106&amp;"] = sp_andrews_te(Y_pre_"&amp;HM106&amp;",pobreza_"&amp;HM106&amp;"(:,T+s),A_"&amp;HM106&amp;",C,.05);"</f>
        <v xml:space="preserve">    [p_value_41,lb_41,ub_41] = sp_andrews_te(Y_pre_41,pobreza_41(:,T+s),A_41,C,.05);</v>
      </c>
      <c r="HT106">
        <v>65</v>
      </c>
      <c r="HU106" t="s">
        <v>35</v>
      </c>
      <c r="IA106">
        <v>75</v>
      </c>
      <c r="IB106" t="str">
        <f>"xlswrite('G:\Mi unidad\1. PROYECTOS TELLO 2022\SCM SPILL OVERS\outputs\pobreza\bajo_niv_educ\1%\simulacion_3\output_tests.xlsx',spillover_test_"&amp;IA106&amp;"','sp_test_"&amp;IA106&amp;"');"</f>
        <v>xlswrite('G:\Mi unidad\1. PROYECTOS TELLO 2022\SCM SPILL OVERS\outputs\pobreza\bajo_niv_educ\1%\simulacion_3\output_tests.xlsx',spillover_test_75','sp_test_75');</v>
      </c>
      <c r="IO106">
        <v>75</v>
      </c>
      <c r="IP106" t="str">
        <f>"xlswrite('G:\Mi unidad\1. PROYECTOS TELLO 2022\SCM SPILL OVERS\outputs\pobreza\bajo_ingreso\1%\simulacion_3\output_tests.xlsx',spillover_test_"&amp;IO106&amp;"','sp_test_"&amp;IO106&amp;"');"</f>
        <v>xlswrite('G:\Mi unidad\1. PROYECTOS TELLO 2022\SCM SPILL OVERS\outputs\pobreza\bajo_ingreso\1%\simulacion_3\output_tests.xlsx',spillover_test_75','sp_test_75');</v>
      </c>
      <c r="JA106">
        <v>75</v>
      </c>
      <c r="JB106" t="str">
        <f>"xlswrite('G:\Mi unidad\1. PROYECTOS TELLO 2022\SCM SPILL OVERS\outputs\pobreza\densidad\1%\simulacion_3\output_tests.xlsx',spillover_test_"&amp;JA106&amp;"','sp_test_"&amp;JA106&amp;"');"</f>
        <v>xlswrite('G:\Mi unidad\1. PROYECTOS TELLO 2022\SCM SPILL OVERS\outputs\pobreza\densidad\1%\simulacion_3\output_tests.xlsx',spillover_test_75','sp_test_75');</v>
      </c>
      <c r="JM106">
        <v>75</v>
      </c>
      <c r="JN106" t="str">
        <f>"xlswrite('G:\Mi unidad\1. PROYECTOS TELLO 2022\SCM SPILL OVERS\outputs\pobreza\densidad_g\1%\simulacion_3\output_tests.xlsx',spillover_test_"&amp;JM106&amp;"','sp_test_"&amp;JM106&amp;"');"</f>
        <v>xlswrite('G:\Mi unidad\1. PROYECTOS TELLO 2022\SCM SPILL OVERS\outputs\pobreza\densidad_g\1%\simulacion_3\output_tests.xlsx',spillover_test_75','sp_test_75');</v>
      </c>
      <c r="JY106">
        <v>75</v>
      </c>
      <c r="JZ106" t="str">
        <f>"xlswrite('G:\Mi unidad\1. PROYECTOS TELLO 2022\SCM SPILL OVERS\outputs\pobreza\distancia_centro_salud\1%\simulacion_3\output_tests.xlsx',spillover_test_"&amp;JY106&amp;"','sp_test_"&amp;JY106&amp;"');"</f>
        <v>xlswrite('G:\Mi unidad\1. PROYECTOS TELLO 2022\SCM SPILL OVERS\outputs\pobreza\distancia_centro_salud\1%\simulacion_3\output_tests.xlsx',spillover_test_75','sp_test_75');</v>
      </c>
      <c r="KL106">
        <v>75</v>
      </c>
      <c r="KM106" t="str">
        <f>"xlswrite('G:\Mi unidad\1. PROYECTOS TELLO 2022\SCM SPILL OVERS\outputs\pobreza\informalidad\1%\simulacion_3\output_tests.xlsx',spillover_test_"&amp;KL106&amp;"','sp_test_"&amp;KL106&amp;"');"</f>
        <v>xlswrite('G:\Mi unidad\1. PROYECTOS TELLO 2022\SCM SPILL OVERS\outputs\pobreza\informalidad\1%\simulacion_3\output_tests.xlsx',spillover_test_75','sp_test_75');</v>
      </c>
      <c r="KY106">
        <v>75</v>
      </c>
      <c r="KZ106" t="str">
        <f>"xlswrite('G:\Mi unidad\1. PROYECTOS TELLO 2022\SCM SPILL OVERS\outputs\pobreza\alimentos\1%\simulacion_3\output_tests.xlsx',spillover_test_"&amp;KY106&amp;"','sp_test_"&amp;KY106&amp;"');"</f>
        <v>xlswrite('G:\Mi unidad\1. PROYECTOS TELLO 2022\SCM SPILL OVERS\outputs\pobreza\alimentos\1%\simulacion_3\output_tests.xlsx',spillover_test_75','sp_test_75');</v>
      </c>
      <c r="LF106">
        <v>75</v>
      </c>
      <c r="LG106" t="str">
        <f>"xlswrite('G:\Mi unidad\1. PROYECTOS TELLO 2022\SCM SPILL OVERS\outputs\pobreza\jefe_hogar\1%\simulacion_3\output_tests.xlsx',spillover_test_"&amp;LF106&amp;"','sp_test_"&amp;LF106&amp;"');"</f>
        <v>xlswrite('G:\Mi unidad\1. PROYECTOS TELLO 2022\SCM SPILL OVERS\outputs\pobreza\jefe_hogar\1%\simulacion_3\output_tests.xlsx',spillover_test_75','sp_test_75');</v>
      </c>
      <c r="LM106">
        <v>75</v>
      </c>
      <c r="LN106" t="str">
        <f>"xlswrite('G:\Mi unidad\1. PROYECTOS TELLO 2022\SCM SPILL OVERS\outputs\pobreza\mujeres\1%\simulacion_3\output_tests.xlsx',spillover_test_"&amp;LM106&amp;"','sp_test_"&amp;LM106&amp;"');"</f>
        <v>xlswrite('G:\Mi unidad\1. PROYECTOS TELLO 2022\SCM SPILL OVERS\outputs\pobreza\mujeres\1%\simulacion_3\output_tests.xlsx',spillover_test_75','sp_test_75');</v>
      </c>
      <c r="LY106">
        <v>75</v>
      </c>
      <c r="LZ106" t="str">
        <f>"xlswrite('G:\Mi unidad\1. PROYECTOS TELLO 2022\SCM SPILL OVERS\outputs\pobreza\criminalidad\1%\simulacion_3\output_tests.xlsx',spillover_test_"&amp;LY106&amp;"','sp_test_"&amp;LY106&amp;"');"</f>
        <v>xlswrite('G:\Mi unidad\1. PROYECTOS TELLO 2022\SCM SPILL OVERS\outputs\pobreza\criminalidad\1%\simulacion_3\output_tests.xlsx',spillover_test_75','sp_test_75');</v>
      </c>
    </row>
    <row r="107" spans="64:338" x14ac:dyDescent="0.3">
      <c r="BL107">
        <v>76</v>
      </c>
      <c r="BM107" s="1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275</v>
      </c>
      <c r="CV107">
        <v>76</v>
      </c>
      <c r="CW107" t="s">
        <v>278</v>
      </c>
      <c r="DA107">
        <v>76</v>
      </c>
      <c r="DB107" t="s">
        <v>278</v>
      </c>
      <c r="DF107">
        <v>76</v>
      </c>
      <c r="DG107" t="s">
        <v>278</v>
      </c>
      <c r="EA107">
        <v>44</v>
      </c>
      <c r="EB107" s="3" t="s">
        <v>17</v>
      </c>
      <c r="EZ107" s="1" t="str">
        <f>"xlswrite('G:\Mi unidad\1. PROYECTOS TELLO 2022\SCM SPILL OVERS\outputs\pobreza\distancia_centro_salud\1%\simulacion_3\synthetic_control_spillover_outputs.xlsx',synthetic_control_sp_"&amp;$A48&amp;","&amp;$A48&amp;")"</f>
        <v>xlswrite('G:\Mi unidad\1. PROYECTOS TELLO 2022\SCM SPILL OVERS\outputs\pobreza\distancia_centro_salud\1%\simulacion_3\synthetic_control_spillover_outputs.xlsx',synthetic_control_sp_139,139)</v>
      </c>
      <c r="FG107" s="1" t="str">
        <f>"xlswrite('G:\Mi unidad\1. PROYECTOS TELLO 2022\SCM SPILL OVERS\outputs\pobreza\informalidad\1%\simulacion_3\synthetic_control_spillover_outputs.xlsx',synthetic_control_sp_"&amp;$A48&amp;","&amp;$A48&amp;")"</f>
        <v>xlswrite('G:\Mi unidad\1. PROYECTOS TELLO 2022\SCM SPILL OVERS\outputs\pobreza\informalidad\1%\simulacion_3\synthetic_control_spillover_outputs.xlsx',synthetic_control_sp_139,139)</v>
      </c>
      <c r="FM107" s="1" t="str">
        <f>"xlswrite('G:\Mi unidad\1. PROYECTOS TELLO 2022\SCM SPILL OVERS\outputs\pobreza\densidad\1%\simulacion_3\synthetic_control_spillover_outputs.xlsx',synthetic_control_sp_"&amp;$A48&amp;","&amp;$A48&amp;")"</f>
        <v>xlswrite('G:\Mi unidad\1. PROYECTOS TELLO 2022\SCM SPILL OVERS\outputs\pobreza\densidad\1%\simulacion_3\synthetic_control_spillover_outputs.xlsx',synthetic_control_sp_139,139)</v>
      </c>
      <c r="FT107" s="1" t="str">
        <f>"xlswrite('G:\Mi unidad\1. PROYECTOS TELLO 2022\SCM SPILL OVERS\outputs\pobreza\bajo_niv_educ\1%\simulacion_3\synthetic_control_spillover_outputs.xlsx',synthetic_control_sp_"&amp;$A48&amp;","&amp;$A48&amp;")"</f>
        <v>xlswrite('G:\Mi unidad\1. PROYECTOS TELLO 2022\SCM SPILL OVERS\outputs\pobreza\bajo_niv_educ\1%\simulacion_3\synthetic_control_spillover_outputs.xlsx',synthetic_control_sp_139,139)</v>
      </c>
      <c r="FZ107" s="1" t="str">
        <f>"xlswrite('G:\Mi unidad\1. PROYECTOS TELLO 2022\SCM SPILL OVERS\outputs\pobreza\bajo_ingreso\1%\simulacion_3\synthetic_control_spillover_outputs.xlsx',synthetic_control_sp_"&amp;$A48&amp;","&amp;$A48&amp;")"</f>
        <v>xlswrite('G:\Mi unidad\1. PROYECTOS TELLO 2022\SCM SPILL OVERS\outputs\pobreza\bajo_ingreso\1%\simulacion_3\synthetic_control_spillover_outputs.xlsx',synthetic_control_sp_139,139)</v>
      </c>
      <c r="GF107" s="1" t="str">
        <f>"xlswrite('G:\Mi unidad\1. PROYECTOS TELLO 2022\SCM SPILL OVERS\outputs\pobreza\densidad_g\1%\simulacion_3\synthetic_control_spillover_outputs.xlsx',synthetic_control_sp_"&amp;$A48&amp;","&amp;$A48&amp;")"</f>
        <v>xlswrite('G:\Mi unidad\1. PROYECTOS TELLO 2022\SCM SPILL OVERS\outputs\pobreza\densidad_g\1%\simulacion_3\synthetic_control_spillover_outputs.xlsx',synthetic_control_sp_139,139)</v>
      </c>
      <c r="GM107" s="1" t="str">
        <f>"xlswrite('G:\Mi unidad\1. PROYECTOS TELLO 2022\SCM SPILL OVERS\outputs\pobreza\alimentos\1%\simulacion_3\synthetic_control_spillover_outputs.xlsx',synthetic_control_sp_"&amp;$A48&amp;","&amp;$A48&amp;");"</f>
        <v>xlswrite('G:\Mi unidad\1. PROYECTOS TELLO 2022\SCM SPILL OVERS\outputs\pobreza\alimentos\1%\simulacion_3\synthetic_control_spillover_outputs.xlsx',synthetic_control_sp_139,139);</v>
      </c>
      <c r="GT107" s="1" t="str">
        <f>"xlswrite('G:\Mi unidad\1. PROYECTOS TELLO 2022\SCM SPILL OVERS\outputs\pobreza\jefe_hogar\1%\simulacion_3\synthetic_control_spillover_outputs.xlsx',synthetic_control_sp_"&amp;$A48&amp;","&amp;$A48&amp;");"</f>
        <v>xlswrite('G:\Mi unidad\1. PROYECTOS TELLO 2022\SCM SPILL OVERS\outputs\pobreza\jefe_hogar\1%\simulacion_3\synthetic_control_spillover_outputs.xlsx',synthetic_control_sp_139,139);</v>
      </c>
      <c r="GZ107" s="1" t="str">
        <f>"xlswrite('G:\Mi unidad\1. PROYECTOS TELLO 2022\SCM SPILL OVERS\outputs\pobreza\mujeres\1%\simulacion_3\synthetic_control_spillover_outputs.xlsx',synthetic_control_sp_"&amp;$A48&amp;","&amp;$A48&amp;");"</f>
        <v>xlswrite('G:\Mi unidad\1. PROYECTOS TELLO 2022\SCM SPILL OVERS\outputs\pobreza\mujeres\1%\simulacion_3\synthetic_control_spillover_outputs.xlsx',synthetic_control_sp_139,139);</v>
      </c>
      <c r="HF107" s="1" t="str">
        <f>"xlswrite('G:\Mi unidad\1. PROYECTOS TELLO 2022\SCM SPILL OVERS\outputs\pobreza\criminalidad\1%\simulacion_3\synthetic_control_spillover_outputs.xlsx',synthetic_control_sp_"&amp;$A48&amp;","&amp;$A48&amp;");"</f>
        <v>xlswrite('G:\Mi unidad\1. PROYECTOS TELLO 2022\SCM SPILL OVERS\outputs\pobreza\criminalidad\1%\simulacion_3\synthetic_control_spillover_outputs.xlsx',synthetic_control_sp_139,139);</v>
      </c>
      <c r="HM107">
        <v>41</v>
      </c>
      <c r="HN107" t="str">
        <f>"    p_value_vec_"&amp;HM107&amp;"(s) = p_value_"&amp;HM107&amp;";"</f>
        <v xml:space="preserve">    p_value_vec_41(s) = p_value_41;</v>
      </c>
      <c r="HT107">
        <v>65</v>
      </c>
      <c r="HU107" t="s">
        <v>36</v>
      </c>
      <c r="IA107">
        <v>76</v>
      </c>
      <c r="IB107" t="str">
        <f>"xlswrite('G:\Mi unidad\1. PROYECTOS TELLO 2022\SCM SPILL OVERS\outputs\pobreza\bajo_niv_educ\1%\simulacion_3\output_tests.xlsx',lb_vec_"&amp;IA107&amp;"','lb_vec_"&amp;IA107&amp;"');"</f>
        <v>xlswrite('G:\Mi unidad\1. PROYECTOS TELLO 2022\SCM SPILL OVERS\outputs\pobreza\bajo_niv_educ\1%\simulacion_3\output_tests.xlsx',lb_vec_76','lb_vec_76');</v>
      </c>
      <c r="IO107">
        <v>76</v>
      </c>
      <c r="IP107" t="str">
        <f>"xlswrite('G:\Mi unidad\1. PROYECTOS TELLO 2022\SCM SPILL OVERS\outputs\pobreza\bajo_ingreso\1%\simulacion_3\output_tests.xlsx',lb_vec_"&amp;IO107&amp;"','lb_vec_"&amp;IO107&amp;"');"</f>
        <v>xlswrite('G:\Mi unidad\1. PROYECTOS TELLO 2022\SCM SPILL OVERS\outputs\pobreza\bajo_ingreso\1%\simulacion_3\output_tests.xlsx',lb_vec_76','lb_vec_76');</v>
      </c>
      <c r="JA107">
        <v>76</v>
      </c>
      <c r="JB107" t="str">
        <f>"xlswrite('G:\Mi unidad\1. PROYECTOS TELLO 2022\SCM SPILL OVERS\outputs\pobreza\densidad\1%\simulacion_3\output_tests.xlsx',lb_vec_"&amp;JA107&amp;"','lb_vec_"&amp;JA107&amp;"');"</f>
        <v>xlswrite('G:\Mi unidad\1. PROYECTOS TELLO 2022\SCM SPILL OVERS\outputs\pobreza\densidad\1%\simulacion_3\output_tests.xlsx',lb_vec_76','lb_vec_76');</v>
      </c>
      <c r="JM107">
        <v>76</v>
      </c>
      <c r="JN107" t="str">
        <f>"xlswrite('G:\Mi unidad\1. PROYECTOS TELLO 2022\SCM SPILL OVERS\outputs\pobreza\densidad_g\1%\simulacion_3\output_tests.xlsx',lb_vec_"&amp;JM107&amp;"','lb_vec_"&amp;JM107&amp;"');"</f>
        <v>xlswrite('G:\Mi unidad\1. PROYECTOS TELLO 2022\SCM SPILL OVERS\outputs\pobreza\densidad_g\1%\simulacion_3\output_tests.xlsx',lb_vec_76','lb_vec_76');</v>
      </c>
      <c r="JY107">
        <v>76</v>
      </c>
      <c r="JZ107" t="str">
        <f>"xlswrite('G:\Mi unidad\1. PROYECTOS TELLO 2022\SCM SPILL OVERS\outputs\pobreza\distancia_centro_salud\1%\simulacion_3\output_tests.xlsx',lb_vec_"&amp;JY107&amp;"','lb_vec_"&amp;JY107&amp;"');"</f>
        <v>xlswrite('G:\Mi unidad\1. PROYECTOS TELLO 2022\SCM SPILL OVERS\outputs\pobreza\distancia_centro_salud\1%\simulacion_3\output_tests.xlsx',lb_vec_76','lb_vec_76');</v>
      </c>
      <c r="KL107">
        <v>76</v>
      </c>
      <c r="KM107" t="str">
        <f>"xlswrite('G:\Mi unidad\1. PROYECTOS TELLO 2022\SCM SPILL OVERS\outputs\pobreza\informalidad\1%\simulacion_3\output_tests.xlsx',lb_vec_"&amp;KL107&amp;"','lb_vec_"&amp;KL107&amp;"');"</f>
        <v>xlswrite('G:\Mi unidad\1. PROYECTOS TELLO 2022\SCM SPILL OVERS\outputs\pobreza\informalidad\1%\simulacion_3\output_tests.xlsx',lb_vec_76','lb_vec_76');</v>
      </c>
      <c r="KY107">
        <v>76</v>
      </c>
      <c r="KZ107" t="str">
        <f>"xlswrite('G:\Mi unidad\1. PROYECTOS TELLO 2022\SCM SPILL OVERS\outputs\pobreza\alimentos\1%\simulacion_3\output_tests.xlsx',lb_vec_"&amp;KY107&amp;"','lb_vec_"&amp;KY107&amp;"');"</f>
        <v>xlswrite('G:\Mi unidad\1. PROYECTOS TELLO 2022\SCM SPILL OVERS\outputs\pobreza\alimentos\1%\simulacion_3\output_tests.xlsx',lb_vec_76','lb_vec_76');</v>
      </c>
      <c r="LF107">
        <v>76</v>
      </c>
      <c r="LG107" t="str">
        <f>"xlswrite('G:\Mi unidad\1. PROYECTOS TELLO 2022\SCM SPILL OVERS\outputs\pobreza\jefe_hogar\1%\simulacion_3\output_tests.xlsx',lb_vec_"&amp;LF107&amp;"','lb_vec_"&amp;LF107&amp;"');"</f>
        <v>xlswrite('G:\Mi unidad\1. PROYECTOS TELLO 2022\SCM SPILL OVERS\outputs\pobreza\jefe_hogar\1%\simulacion_3\output_tests.xlsx',lb_vec_76','lb_vec_76');</v>
      </c>
      <c r="LM107">
        <v>76</v>
      </c>
      <c r="LN107" t="str">
        <f>"xlswrite('G:\Mi unidad\1. PROYECTOS TELLO 2022\SCM SPILL OVERS\outputs\pobreza\mujeres\1%\simulacion_3\output_tests.xlsx',lb_vec_"&amp;LM107&amp;"','lb_vec_"&amp;LM107&amp;"');"</f>
        <v>xlswrite('G:\Mi unidad\1. PROYECTOS TELLO 2022\SCM SPILL OVERS\outputs\pobreza\mujeres\1%\simulacion_3\output_tests.xlsx',lb_vec_76','lb_vec_76');</v>
      </c>
      <c r="LY107">
        <v>76</v>
      </c>
      <c r="LZ107" t="str">
        <f>"xlswrite('G:\Mi unidad\1. PROYECTOS TELLO 2022\SCM SPILL OVERS\outputs\pobreza\criminalidad\1%\simulacion_3\output_tests.xlsx',lb_vec_"&amp;LY107&amp;"','lb_vec_"&amp;LY107&amp;"');"</f>
        <v>xlswrite('G:\Mi unidad\1. PROYECTOS TELLO 2022\SCM SPILL OVERS\outputs\pobreza\criminalidad\1%\simulacion_3\output_tests.xlsx',lb_vec_76','lb_vec_76');</v>
      </c>
    </row>
    <row r="108" spans="64:338" x14ac:dyDescent="0.3">
      <c r="BL108">
        <v>76</v>
      </c>
      <c r="BM108" s="1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277</v>
      </c>
      <c r="CV108">
        <v>76</v>
      </c>
      <c r="CW108" t="s">
        <v>279</v>
      </c>
      <c r="DA108">
        <v>76</v>
      </c>
      <c r="DB108" t="s">
        <v>279</v>
      </c>
      <c r="DF108">
        <v>76</v>
      </c>
      <c r="DG108" t="s">
        <v>279</v>
      </c>
      <c r="EA108">
        <v>44</v>
      </c>
      <c r="EB108" s="1" t="str">
        <f>"Y_Ts_"&amp;EA108&amp;" = Y_"&amp;EA108&amp;"(:,T+s);"</f>
        <v>Y_Ts_44 = Y_44(:,T+s);</v>
      </c>
      <c r="EZ108" s="1" t="str">
        <f>"xlswrite('G:\Mi unidad\1. PROYECTOS TELLO 2022\SCM SPILL OVERS\outputs\pobreza\distancia_centro_salud\1%\simulacion_3\synthetic_control_spillover_outputs.xlsx',synthetic_control_sp_"&amp;$A49&amp;","&amp;$A49&amp;")"</f>
        <v>xlswrite('G:\Mi unidad\1. PROYECTOS TELLO 2022\SCM SPILL OVERS\outputs\pobreza\distancia_centro_salud\1%\simulacion_3\synthetic_control_spillover_outputs.xlsx',synthetic_control_sp_140,140)</v>
      </c>
      <c r="FG108" s="1" t="str">
        <f>"xlswrite('G:\Mi unidad\1. PROYECTOS TELLO 2022\SCM SPILL OVERS\outputs\pobreza\informalidad\1%\simulacion_3\synthetic_control_spillover_outputs.xlsx',synthetic_control_sp_"&amp;$A49&amp;","&amp;$A49&amp;")"</f>
        <v>xlswrite('G:\Mi unidad\1. PROYECTOS TELLO 2022\SCM SPILL OVERS\outputs\pobreza\informalidad\1%\simulacion_3\synthetic_control_spillover_outputs.xlsx',synthetic_control_sp_140,140)</v>
      </c>
      <c r="FM108" s="1" t="str">
        <f>"xlswrite('G:\Mi unidad\1. PROYECTOS TELLO 2022\SCM SPILL OVERS\outputs\pobreza\densidad\1%\simulacion_3\synthetic_control_spillover_outputs.xlsx',synthetic_control_sp_"&amp;$A49&amp;","&amp;$A49&amp;")"</f>
        <v>xlswrite('G:\Mi unidad\1. PROYECTOS TELLO 2022\SCM SPILL OVERS\outputs\pobreza\densidad\1%\simulacion_3\synthetic_control_spillover_outputs.xlsx',synthetic_control_sp_140,140)</v>
      </c>
      <c r="FT108" s="1" t="str">
        <f>"xlswrite('G:\Mi unidad\1. PROYECTOS TELLO 2022\SCM SPILL OVERS\outputs\pobreza\bajo_niv_educ\1%\simulacion_3\synthetic_control_spillover_outputs.xlsx',synthetic_control_sp_"&amp;$A49&amp;","&amp;$A49&amp;")"</f>
        <v>xlswrite('G:\Mi unidad\1. PROYECTOS TELLO 2022\SCM SPILL OVERS\outputs\pobreza\bajo_niv_educ\1%\simulacion_3\synthetic_control_spillover_outputs.xlsx',synthetic_control_sp_140,140)</v>
      </c>
      <c r="FZ108" s="1" t="str">
        <f>"xlswrite('G:\Mi unidad\1. PROYECTOS TELLO 2022\SCM SPILL OVERS\outputs\pobreza\bajo_ingreso\1%\simulacion_3\synthetic_control_spillover_outputs.xlsx',synthetic_control_sp_"&amp;$A49&amp;","&amp;$A49&amp;")"</f>
        <v>xlswrite('G:\Mi unidad\1. PROYECTOS TELLO 2022\SCM SPILL OVERS\outputs\pobreza\bajo_ingreso\1%\simulacion_3\synthetic_control_spillover_outputs.xlsx',synthetic_control_sp_140,140)</v>
      </c>
      <c r="GF108" s="1" t="str">
        <f>"xlswrite('G:\Mi unidad\1. PROYECTOS TELLO 2022\SCM SPILL OVERS\outputs\pobreza\densidad_g\1%\simulacion_3\synthetic_control_spillover_outputs.xlsx',synthetic_control_sp_"&amp;$A49&amp;","&amp;$A49&amp;")"</f>
        <v>xlswrite('G:\Mi unidad\1. PROYECTOS TELLO 2022\SCM SPILL OVERS\outputs\pobreza\densidad_g\1%\simulacion_3\synthetic_control_spillover_outputs.xlsx',synthetic_control_sp_140,140)</v>
      </c>
      <c r="GM108" s="1" t="str">
        <f>"xlswrite('G:\Mi unidad\1. PROYECTOS TELLO 2022\SCM SPILL OVERS\outputs\pobreza\alimentos\1%\simulacion_3\synthetic_control_spillover_outputs.xlsx',synthetic_control_sp_"&amp;$A49&amp;","&amp;$A49&amp;");"</f>
        <v>xlswrite('G:\Mi unidad\1. PROYECTOS TELLO 2022\SCM SPILL OVERS\outputs\pobreza\alimentos\1%\simulacion_3\synthetic_control_spillover_outputs.xlsx',synthetic_control_sp_140,140);</v>
      </c>
      <c r="GT108" s="1" t="str">
        <f>"xlswrite('G:\Mi unidad\1. PROYECTOS TELLO 2022\SCM SPILL OVERS\outputs\pobreza\jefe_hogar\1%\simulacion_3\synthetic_control_spillover_outputs.xlsx',synthetic_control_sp_"&amp;$A49&amp;","&amp;$A49&amp;");"</f>
        <v>xlswrite('G:\Mi unidad\1. PROYECTOS TELLO 2022\SCM SPILL OVERS\outputs\pobreza\jefe_hogar\1%\simulacion_3\synthetic_control_spillover_outputs.xlsx',synthetic_control_sp_140,140);</v>
      </c>
      <c r="GZ108" s="1" t="str">
        <f>"xlswrite('G:\Mi unidad\1. PROYECTOS TELLO 2022\SCM SPILL OVERS\outputs\pobreza\mujeres\1%\simulacion_3\synthetic_control_spillover_outputs.xlsx',synthetic_control_sp_"&amp;$A49&amp;","&amp;$A49&amp;");"</f>
        <v>xlswrite('G:\Mi unidad\1. PROYECTOS TELLO 2022\SCM SPILL OVERS\outputs\pobreza\mujeres\1%\simulacion_3\synthetic_control_spillover_outputs.xlsx',synthetic_control_sp_140,140);</v>
      </c>
      <c r="HF108" s="1" t="str">
        <f>"xlswrite('G:\Mi unidad\1. PROYECTOS TELLO 2022\SCM SPILL OVERS\outputs\pobreza\criminalidad\1%\simulacion_3\synthetic_control_spillover_outputs.xlsx',synthetic_control_sp_"&amp;$A49&amp;","&amp;$A49&amp;");"</f>
        <v>xlswrite('G:\Mi unidad\1. PROYECTOS TELLO 2022\SCM SPILL OVERS\outputs\pobreza\criminalidad\1%\simulacion_3\synthetic_control_spillover_outputs.xlsx',synthetic_control_sp_140,140);</v>
      </c>
      <c r="HM108">
        <v>41</v>
      </c>
      <c r="HN108" t="str">
        <f>"    lb_vec_"&amp;HM108&amp;"(s) = lb_"&amp;HM108&amp;";"</f>
        <v xml:space="preserve">    lb_vec_41(s) = lb_41;</v>
      </c>
      <c r="HT108">
        <v>65</v>
      </c>
      <c r="HU108" t="s">
        <v>37</v>
      </c>
      <c r="IA108">
        <v>76</v>
      </c>
      <c r="IB108" t="str">
        <f>"xlswrite('G:\Mi unidad\1. PROYECTOS TELLO 2022\SCM SPILL OVERS\outputs\pobreza\bajo_niv_educ\1%\simulacion_3\output_tests.xlsx',ub_vec_"&amp;IA108&amp;"','ub_vec_"&amp;IA108&amp;"');"</f>
        <v>xlswrite('G:\Mi unidad\1. PROYECTOS TELLO 2022\SCM SPILL OVERS\outputs\pobreza\bajo_niv_educ\1%\simulacion_3\output_tests.xlsx',ub_vec_76','ub_vec_76');</v>
      </c>
      <c r="IO108">
        <v>76</v>
      </c>
      <c r="IP108" t="str">
        <f>"xlswrite('G:\Mi unidad\1. PROYECTOS TELLO 2022\SCM SPILL OVERS\outputs\pobreza\bajo_ingreso\1%\simulacion_3\output_tests.xlsx',ub_vec_"&amp;IO108&amp;"','ub_vec_"&amp;IO108&amp;"');"</f>
        <v>xlswrite('G:\Mi unidad\1. PROYECTOS TELLO 2022\SCM SPILL OVERS\outputs\pobreza\bajo_ingreso\1%\simulacion_3\output_tests.xlsx',ub_vec_76','ub_vec_76');</v>
      </c>
      <c r="JA108">
        <v>76</v>
      </c>
      <c r="JB108" t="str">
        <f>"xlswrite('G:\Mi unidad\1. PROYECTOS TELLO 2022\SCM SPILL OVERS\outputs\pobreza\densidad\1%\simulacion_3\output_tests.xlsx',ub_vec_"&amp;JA108&amp;"','ub_vec_"&amp;JA108&amp;"');"</f>
        <v>xlswrite('G:\Mi unidad\1. PROYECTOS TELLO 2022\SCM SPILL OVERS\outputs\pobreza\densidad\1%\simulacion_3\output_tests.xlsx',ub_vec_76','ub_vec_76');</v>
      </c>
      <c r="JM108">
        <v>76</v>
      </c>
      <c r="JN108" t="str">
        <f>"xlswrite('G:\Mi unidad\1. PROYECTOS TELLO 2022\SCM SPILL OVERS\outputs\pobreza\densidad_g\1%\simulacion_3\output_tests.xlsx',ub_vec_"&amp;JM108&amp;"','ub_vec_"&amp;JM108&amp;"');"</f>
        <v>xlswrite('G:\Mi unidad\1. PROYECTOS TELLO 2022\SCM SPILL OVERS\outputs\pobreza\densidad_g\1%\simulacion_3\output_tests.xlsx',ub_vec_76','ub_vec_76');</v>
      </c>
      <c r="JY108">
        <v>76</v>
      </c>
      <c r="JZ108" t="str">
        <f>"xlswrite('G:\Mi unidad\1. PROYECTOS TELLO 2022\SCM SPILL OVERS\outputs\pobreza\distancia_centro_salud\1%\simulacion_3\output_tests.xlsx',ub_vec_"&amp;JY108&amp;"','ub_vec_"&amp;JY108&amp;"');"</f>
        <v>xlswrite('G:\Mi unidad\1. PROYECTOS TELLO 2022\SCM SPILL OVERS\outputs\pobreza\distancia_centro_salud\1%\simulacion_3\output_tests.xlsx',ub_vec_76','ub_vec_76');</v>
      </c>
      <c r="KL108">
        <v>76</v>
      </c>
      <c r="KM108" t="str">
        <f>"xlswrite('G:\Mi unidad\1. PROYECTOS TELLO 2022\SCM SPILL OVERS\outputs\pobreza\informalidad\1%\simulacion_3\output_tests.xlsx',ub_vec_"&amp;KL108&amp;"','ub_vec_"&amp;KL108&amp;"');"</f>
        <v>xlswrite('G:\Mi unidad\1. PROYECTOS TELLO 2022\SCM SPILL OVERS\outputs\pobreza\informalidad\1%\simulacion_3\output_tests.xlsx',ub_vec_76','ub_vec_76');</v>
      </c>
      <c r="KY108">
        <v>76</v>
      </c>
      <c r="KZ108" t="str">
        <f>"xlswrite('G:\Mi unidad\1. PROYECTOS TELLO 2022\SCM SPILL OVERS\outputs\pobreza\alimentos\1%\simulacion_3\output_tests.xlsx',ub_vec_"&amp;KY108&amp;"','ub_vec_"&amp;KY108&amp;"');"</f>
        <v>xlswrite('G:\Mi unidad\1. PROYECTOS TELLO 2022\SCM SPILL OVERS\outputs\pobreza\alimentos\1%\simulacion_3\output_tests.xlsx',ub_vec_76','ub_vec_76');</v>
      </c>
      <c r="LF108">
        <v>76</v>
      </c>
      <c r="LG108" t="str">
        <f>"xlswrite('G:\Mi unidad\1. PROYECTOS TELLO 2022\SCM SPILL OVERS\outputs\pobreza\jefe_hogar\1%\simulacion_3\output_tests.xlsx',ub_vec_"&amp;LF108&amp;"','ub_vec_"&amp;LF108&amp;"');"</f>
        <v>xlswrite('G:\Mi unidad\1. PROYECTOS TELLO 2022\SCM SPILL OVERS\outputs\pobreza\jefe_hogar\1%\simulacion_3\output_tests.xlsx',ub_vec_76','ub_vec_76');</v>
      </c>
      <c r="LM108">
        <v>76</v>
      </c>
      <c r="LN108" t="str">
        <f>"xlswrite('G:\Mi unidad\1. PROYECTOS TELLO 2022\SCM SPILL OVERS\outputs\pobreza\mujeres\1%\simulacion_3\output_tests.xlsx',ub_vec_"&amp;LM108&amp;"','ub_vec_"&amp;LM108&amp;"');"</f>
        <v>xlswrite('G:\Mi unidad\1. PROYECTOS TELLO 2022\SCM SPILL OVERS\outputs\pobreza\mujeres\1%\simulacion_3\output_tests.xlsx',ub_vec_76','ub_vec_76');</v>
      </c>
      <c r="LY108">
        <v>76</v>
      </c>
      <c r="LZ108" t="str">
        <f>"xlswrite('G:\Mi unidad\1. PROYECTOS TELLO 2022\SCM SPILL OVERS\outputs\pobreza\criminalidad\1%\simulacion_3\output_tests.xlsx',ub_vec_"&amp;LY108&amp;"','ub_vec_"&amp;LY108&amp;"');"</f>
        <v>xlswrite('G:\Mi unidad\1. PROYECTOS TELLO 2022\SCM SPILL OVERS\outputs\pobreza\criminalidad\1%\simulacion_3\output_tests.xlsx',ub_vec_76','ub_vec_76');</v>
      </c>
    </row>
    <row r="109" spans="64:338" x14ac:dyDescent="0.3">
      <c r="BL109">
        <v>76</v>
      </c>
      <c r="BM109" s="1" t="str">
        <f>"A_"&amp;BL107&amp;"(:,ind_"&amp;BL107&amp;" == 0) = [];"</f>
        <v>A_76(:,ind_76 == 0) = [];</v>
      </c>
      <c r="BR109">
        <v>76</v>
      </c>
      <c r="BS109" s="1" t="str">
        <f>"ind_"&amp;BR107&amp;" = xlsread('spillover_bajo_niv_educ_"&amp;BR107&amp;".xlsx')"</f>
        <v>ind_76 = xlsread('spillover_bajo_niv_educ_76.xlsx')</v>
      </c>
      <c r="BX109">
        <v>76</v>
      </c>
      <c r="BY109" s="1" t="str">
        <f>"ind_"&amp;BX107&amp;" = xlsread('spillover_bajoingreso_"&amp;BX107&amp;".xlsx')"</f>
        <v>ind_76 = xlsread('spillover_bajoingreso_76.xlsx')</v>
      </c>
      <c r="CD109">
        <v>76</v>
      </c>
      <c r="CE109" s="1" t="str">
        <f>"ind_"&amp;CD107&amp;" = xlsread('spillover_densidad_"&amp;CD107&amp;".xlsx')"</f>
        <v>ind_76 = xlsread('spillover_densidad_76.xlsx')</v>
      </c>
      <c r="CJ109">
        <v>76</v>
      </c>
      <c r="CK109" s="1" t="str">
        <f>"ind_"&amp;CJ107&amp;" = xlsread('spillover_tiempo_cs_"&amp;CJ107&amp;".xlsx')"</f>
        <v>ind_76 = xlsread('spillover_tiempo_cs_76.xlsx')</v>
      </c>
      <c r="CQ109">
        <v>76</v>
      </c>
      <c r="CR109" t="s">
        <v>278</v>
      </c>
      <c r="CV109">
        <v>76</v>
      </c>
      <c r="CW109" t="s">
        <v>280</v>
      </c>
      <c r="DA109">
        <v>76</v>
      </c>
      <c r="DB109" t="s">
        <v>281</v>
      </c>
      <c r="DF109">
        <v>76</v>
      </c>
      <c r="DG109" t="s">
        <v>282</v>
      </c>
      <c r="EA109">
        <v>44</v>
      </c>
      <c r="EB109" s="1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EZ109" s="1" t="str">
        <f>"xlswrite('G:\Mi unidad\1. PROYECTOS TELLO 2022\SCM SPILL OVERS\outputs\pobreza\distancia_centro_salud\1%\simulacion_3\synthetic_control_spillover_outputs.xlsx',synthetic_control_sp_"&amp;$A50&amp;","&amp;$A50&amp;")"</f>
        <v>xlswrite('G:\Mi unidad\1. PROYECTOS TELLO 2022\SCM SPILL OVERS\outputs\pobreza\distancia_centro_salud\1%\simulacion_3\synthetic_control_spillover_outputs.xlsx',synthetic_control_sp_141,141)</v>
      </c>
      <c r="FG109" s="1" t="str">
        <f>"xlswrite('G:\Mi unidad\1. PROYECTOS TELLO 2022\SCM SPILL OVERS\outputs\pobreza\informalidad\1%\simulacion_3\synthetic_control_spillover_outputs.xlsx',synthetic_control_sp_"&amp;$A50&amp;","&amp;$A50&amp;")"</f>
        <v>xlswrite('G:\Mi unidad\1. PROYECTOS TELLO 2022\SCM SPILL OVERS\outputs\pobreza\informalidad\1%\simulacion_3\synthetic_control_spillover_outputs.xlsx',synthetic_control_sp_141,141)</v>
      </c>
      <c r="FM109" s="1" t="str">
        <f>"xlswrite('G:\Mi unidad\1. PROYECTOS TELLO 2022\SCM SPILL OVERS\outputs\pobreza\densidad\1%\simulacion_3\synthetic_control_spillover_outputs.xlsx',synthetic_control_sp_"&amp;$A50&amp;","&amp;$A50&amp;")"</f>
        <v>xlswrite('G:\Mi unidad\1. PROYECTOS TELLO 2022\SCM SPILL OVERS\outputs\pobreza\densidad\1%\simulacion_3\synthetic_control_spillover_outputs.xlsx',synthetic_control_sp_141,141)</v>
      </c>
      <c r="FT109" s="1" t="str">
        <f>"xlswrite('G:\Mi unidad\1. PROYECTOS TELLO 2022\SCM SPILL OVERS\outputs\pobreza\bajo_niv_educ\1%\simulacion_3\synthetic_control_spillover_outputs.xlsx',synthetic_control_sp_"&amp;$A50&amp;","&amp;$A50&amp;")"</f>
        <v>xlswrite('G:\Mi unidad\1. PROYECTOS TELLO 2022\SCM SPILL OVERS\outputs\pobreza\bajo_niv_educ\1%\simulacion_3\synthetic_control_spillover_outputs.xlsx',synthetic_control_sp_141,141)</v>
      </c>
      <c r="FZ109" s="1" t="str">
        <f>"xlswrite('G:\Mi unidad\1. PROYECTOS TELLO 2022\SCM SPILL OVERS\outputs\pobreza\bajo_ingreso\1%\simulacion_3\synthetic_control_spillover_outputs.xlsx',synthetic_control_sp_"&amp;$A50&amp;","&amp;$A50&amp;")"</f>
        <v>xlswrite('G:\Mi unidad\1. PROYECTOS TELLO 2022\SCM SPILL OVERS\outputs\pobreza\bajo_ingreso\1%\simulacion_3\synthetic_control_spillover_outputs.xlsx',synthetic_control_sp_141,141)</v>
      </c>
      <c r="GF109" s="1" t="str">
        <f>"xlswrite('G:\Mi unidad\1. PROYECTOS TELLO 2022\SCM SPILL OVERS\outputs\pobreza\densidad_g\1%\simulacion_3\synthetic_control_spillover_outputs.xlsx',synthetic_control_sp_"&amp;$A50&amp;","&amp;$A50&amp;")"</f>
        <v>xlswrite('G:\Mi unidad\1. PROYECTOS TELLO 2022\SCM SPILL OVERS\outputs\pobreza\densidad_g\1%\simulacion_3\synthetic_control_spillover_outputs.xlsx',synthetic_control_sp_141,141)</v>
      </c>
      <c r="GM109" s="1" t="str">
        <f>"xlswrite('G:\Mi unidad\1. PROYECTOS TELLO 2022\SCM SPILL OVERS\outputs\pobreza\alimentos\1%\simulacion_3\synthetic_control_spillover_outputs.xlsx',synthetic_control_sp_"&amp;$A50&amp;","&amp;$A50&amp;");"</f>
        <v>xlswrite('G:\Mi unidad\1. PROYECTOS TELLO 2022\SCM SPILL OVERS\outputs\pobreza\alimentos\1%\simulacion_3\synthetic_control_spillover_outputs.xlsx',synthetic_control_sp_141,141);</v>
      </c>
      <c r="GT109" s="1" t="str">
        <f>"xlswrite('G:\Mi unidad\1. PROYECTOS TELLO 2022\SCM SPILL OVERS\outputs\pobreza\jefe_hogar\1%\simulacion_3\synthetic_control_spillover_outputs.xlsx',synthetic_control_sp_"&amp;$A50&amp;","&amp;$A50&amp;");"</f>
        <v>xlswrite('G:\Mi unidad\1. PROYECTOS TELLO 2022\SCM SPILL OVERS\outputs\pobreza\jefe_hogar\1%\simulacion_3\synthetic_control_spillover_outputs.xlsx',synthetic_control_sp_141,141);</v>
      </c>
      <c r="GZ109" s="1" t="str">
        <f>"xlswrite('G:\Mi unidad\1. PROYECTOS TELLO 2022\SCM SPILL OVERS\outputs\pobreza\mujeres\1%\simulacion_3\synthetic_control_spillover_outputs.xlsx',synthetic_control_sp_"&amp;$A50&amp;","&amp;$A50&amp;");"</f>
        <v>xlswrite('G:\Mi unidad\1. PROYECTOS TELLO 2022\SCM SPILL OVERS\outputs\pobreza\mujeres\1%\simulacion_3\synthetic_control_spillover_outputs.xlsx',synthetic_control_sp_141,141);</v>
      </c>
      <c r="HF109" s="1" t="str">
        <f>"xlswrite('G:\Mi unidad\1. PROYECTOS TELLO 2022\SCM SPILL OVERS\outputs\pobreza\criminalidad\1%\simulacion_3\synthetic_control_spillover_outputs.xlsx',synthetic_control_sp_"&amp;$A50&amp;","&amp;$A50&amp;");"</f>
        <v>xlswrite('G:\Mi unidad\1. PROYECTOS TELLO 2022\SCM SPILL OVERS\outputs\pobreza\criminalidad\1%\simulacion_3\synthetic_control_spillover_outputs.xlsx',synthetic_control_sp_141,141);</v>
      </c>
      <c r="HM109">
        <v>41</v>
      </c>
      <c r="HN109" t="str">
        <f>"    ub_vec_"&amp;HM109&amp;"(s) = ub_"&amp;HM108&amp;";"</f>
        <v xml:space="preserve">    ub_vec_41(s) = ub_41;</v>
      </c>
      <c r="HT109">
        <v>65</v>
      </c>
      <c r="HU109" t="str">
        <f>"    spillover_test_"&amp;HT109&amp;"(s) = sp_andrews(Y_pre_"&amp;HT109&amp;",pobreza_"&amp;HT109&amp;"(:,T+s),A_"&amp;HT109&amp;",C,d,alpha_sig);"</f>
        <v xml:space="preserve">    spillover_test_65(s) = sp_andrews(Y_pre_65,pobreza_65(:,T+s),A_65,C,d,alpha_sig);</v>
      </c>
      <c r="IA109">
        <v>76</v>
      </c>
      <c r="IB109" t="str">
        <f>"xlswrite('G:\Mi unidad\1. PROYECTOS TELLO 2022\SCM SPILL OVERS\outputs\pobreza\bajo_niv_educ\1%\simulacion_3\output_tests.xlsx',p_value_vec_"&amp;IA109&amp;"','p_value_vec_"&amp;IA109&amp;"');"</f>
        <v>xlswrite('G:\Mi unidad\1. PROYECTOS TELLO 2022\SCM SPILL OVERS\outputs\pobreza\bajo_niv_educ\1%\simulacion_3\output_tests.xlsx',p_value_vec_76','p_value_vec_76');</v>
      </c>
      <c r="IO109">
        <v>76</v>
      </c>
      <c r="IP109" t="str">
        <f>"xlswrite('G:\Mi unidad\1. PROYECTOS TELLO 2022\SCM SPILL OVERS\outputs\pobreza\bajo_ingreso\1%\simulacion_3\output_tests.xlsx',p_value_vec_"&amp;IO109&amp;"','p_value_vec_"&amp;IO109&amp;"');"</f>
        <v>xlswrite('G:\Mi unidad\1. PROYECTOS TELLO 2022\SCM SPILL OVERS\outputs\pobreza\bajo_ingreso\1%\simulacion_3\output_tests.xlsx',p_value_vec_76','p_value_vec_76');</v>
      </c>
      <c r="JA109">
        <v>76</v>
      </c>
      <c r="JB109" t="str">
        <f>"xlswrite('G:\Mi unidad\1. PROYECTOS TELLO 2022\SCM SPILL OVERS\outputs\pobreza\densidad\1%\simulacion_3\output_tests.xlsx',p_value_vec_"&amp;JA109&amp;"','p_value_vec_"&amp;JA109&amp;"');"</f>
        <v>xlswrite('G:\Mi unidad\1. PROYECTOS TELLO 2022\SCM SPILL OVERS\outputs\pobreza\densidad\1%\simulacion_3\output_tests.xlsx',p_value_vec_76','p_value_vec_76');</v>
      </c>
      <c r="JM109">
        <v>76</v>
      </c>
      <c r="JN109" t="str">
        <f>"xlswrite('G:\Mi unidad\1. PROYECTOS TELLO 2022\SCM SPILL OVERS\outputs\pobreza\densidad_g\1%\simulacion_3\output_tests.xlsx',p_value_vec_"&amp;JM109&amp;"','p_value_vec_"&amp;JM109&amp;"');"</f>
        <v>xlswrite('G:\Mi unidad\1. PROYECTOS TELLO 2022\SCM SPILL OVERS\outputs\pobreza\densidad_g\1%\simulacion_3\output_tests.xlsx',p_value_vec_76','p_value_vec_76');</v>
      </c>
      <c r="JY109">
        <v>76</v>
      </c>
      <c r="JZ109" t="str">
        <f>"xlswrite('G:\Mi unidad\1. PROYECTOS TELLO 2022\SCM SPILL OVERS\outputs\pobreza\distancia_centro_salud\1%\simulacion_3\output_tests.xlsx',p_value_vec_"&amp;JY109&amp;"','p_value_vec_"&amp;JY109&amp;"');"</f>
        <v>xlswrite('G:\Mi unidad\1. PROYECTOS TELLO 2022\SCM SPILL OVERS\outputs\pobreza\distancia_centro_salud\1%\simulacion_3\output_tests.xlsx',p_value_vec_76','p_value_vec_76');</v>
      </c>
      <c r="KL109">
        <v>76</v>
      </c>
      <c r="KM109" t="str">
        <f>"xlswrite('G:\Mi unidad\1. PROYECTOS TELLO 2022\SCM SPILL OVERS\outputs\pobreza\informalidad\1%\simulacion_3\output_tests.xlsx',p_value_vec_"&amp;KL109&amp;"','p_value_vec_"&amp;KL109&amp;"');"</f>
        <v>xlswrite('G:\Mi unidad\1. PROYECTOS TELLO 2022\SCM SPILL OVERS\outputs\pobreza\informalidad\1%\simulacion_3\output_tests.xlsx',p_value_vec_76','p_value_vec_76');</v>
      </c>
      <c r="KY109">
        <v>76</v>
      </c>
      <c r="KZ109" t="str">
        <f>"xlswrite('G:\Mi unidad\1. PROYECTOS TELLO 2022\SCM SPILL OVERS\outputs\pobreza\alimentos\1%\simulacion_3\output_tests.xlsx',p_value_vec_"&amp;KY109&amp;"','p_value_vec_"&amp;KY109&amp;"');"</f>
        <v>xlswrite('G:\Mi unidad\1. PROYECTOS TELLO 2022\SCM SPILL OVERS\outputs\pobreza\alimentos\1%\simulacion_3\output_tests.xlsx',p_value_vec_76','p_value_vec_76');</v>
      </c>
      <c r="LF109">
        <v>76</v>
      </c>
      <c r="LG109" t="str">
        <f>"xlswrite('G:\Mi unidad\1. PROYECTOS TELLO 2022\SCM SPILL OVERS\outputs\pobreza\jefe_hogar\1%\simulacion_3\output_tests.xlsx',p_value_vec_"&amp;LF109&amp;"','p_value_vec_"&amp;LF109&amp;"');"</f>
        <v>xlswrite('G:\Mi unidad\1. PROYECTOS TELLO 2022\SCM SPILL OVERS\outputs\pobreza\jefe_hogar\1%\simulacion_3\output_tests.xlsx',p_value_vec_76','p_value_vec_76');</v>
      </c>
      <c r="LM109">
        <v>76</v>
      </c>
      <c r="LN109" t="str">
        <f>"xlswrite('G:\Mi unidad\1. PROYECTOS TELLO 2022\SCM SPILL OVERS\outputs\pobreza\mujeres\1%\simulacion_3\output_tests.xlsx',p_value_vec_"&amp;LM109&amp;"','p_value_vec_"&amp;LM109&amp;"');"</f>
        <v>xlswrite('G:\Mi unidad\1. PROYECTOS TELLO 2022\SCM SPILL OVERS\outputs\pobreza\mujeres\1%\simulacion_3\output_tests.xlsx',p_value_vec_76','p_value_vec_76');</v>
      </c>
      <c r="LY109">
        <v>76</v>
      </c>
      <c r="LZ109" t="str">
        <f>"xlswrite('G:\Mi unidad\1. PROYECTOS TELLO 2022\SCM SPILL OVERS\outputs\pobreza\criminalidad\1%\simulacion_3\output_tests.xlsx',p_value_vec_"&amp;LY109&amp;"','p_value_vec_"&amp;LY109&amp;"');"</f>
        <v>xlswrite('G:\Mi unidad\1. PROYECTOS TELLO 2022\SCM SPILL OVERS\outputs\pobreza\criminalidad\1%\simulacion_3\output_tests.xlsx',p_value_vec_76','p_value_vec_76');</v>
      </c>
    </row>
    <row r="110" spans="64:338" x14ac:dyDescent="0.3">
      <c r="BL110">
        <v>76</v>
      </c>
      <c r="BR110">
        <v>76</v>
      </c>
      <c r="BS110" s="1" t="str">
        <f>"A_"&amp;BR107&amp;" = eye(N);"</f>
        <v>A_76 = eye(N);</v>
      </c>
      <c r="BX110">
        <v>76</v>
      </c>
      <c r="BY110" s="1" t="str">
        <f>"A_"&amp;BX107&amp;" = eye(N);"</f>
        <v>A_76 = eye(N);</v>
      </c>
      <c r="CD110">
        <v>76</v>
      </c>
      <c r="CE110" s="1" t="str">
        <f>"A_"&amp;CD107&amp;" = eye(N);"</f>
        <v>A_76 = eye(N);</v>
      </c>
      <c r="CJ110">
        <v>76</v>
      </c>
      <c r="CK110" s="1" t="str">
        <f>"A_"&amp;CJ107&amp;" = eye(N);"</f>
        <v>A_76 = eye(N);</v>
      </c>
      <c r="CQ110">
        <v>76</v>
      </c>
      <c r="CR110" t="s">
        <v>279</v>
      </c>
      <c r="CV110">
        <v>76</v>
      </c>
      <c r="CW110" t="s">
        <v>283</v>
      </c>
      <c r="DA110">
        <v>76</v>
      </c>
      <c r="DB110" t="s">
        <v>283</v>
      </c>
      <c r="DF110">
        <v>76</v>
      </c>
      <c r="DG110" t="s">
        <v>283</v>
      </c>
      <c r="EA110">
        <v>44</v>
      </c>
      <c r="EB110" s="1" t="str">
        <f>"alpha_hat_"&amp;EA110&amp;" = A_"&amp;EA110&amp;"*gamma_hat_"&amp;EA110&amp;";"</f>
        <v>alpha_hat_44 = A_44*gamma_hat_44;</v>
      </c>
      <c r="EZ110" s="1" t="str">
        <f>"xlswrite('G:\Mi unidad\1. PROYECTOS TELLO 2022\SCM SPILL OVERS\outputs\pobreza\distancia_centro_salud\1%\simulacion_3\synthetic_control_spillover_outputs.xlsx',synthetic_control_sp_"&amp;$A51&amp;","&amp;$A51&amp;")"</f>
        <v>xlswrite('G:\Mi unidad\1. PROYECTOS TELLO 2022\SCM SPILL OVERS\outputs\pobreza\distancia_centro_salud\1%\simulacion_3\synthetic_control_spillover_outputs.xlsx',synthetic_control_sp_144,144)</v>
      </c>
      <c r="FG110" s="1" t="str">
        <f>"xlswrite('G:\Mi unidad\1. PROYECTOS TELLO 2022\SCM SPILL OVERS\outputs\pobreza\informalidad\1%\simulacion_3\synthetic_control_spillover_outputs.xlsx',synthetic_control_sp_"&amp;$A51&amp;","&amp;$A51&amp;")"</f>
        <v>xlswrite('G:\Mi unidad\1. PROYECTOS TELLO 2022\SCM SPILL OVERS\outputs\pobreza\informalidad\1%\simulacion_3\synthetic_control_spillover_outputs.xlsx',synthetic_control_sp_144,144)</v>
      </c>
      <c r="FM110" s="1" t="str">
        <f>"xlswrite('G:\Mi unidad\1. PROYECTOS TELLO 2022\SCM SPILL OVERS\outputs\pobreza\densidad\1%\simulacion_3\synthetic_control_spillover_outputs.xlsx',synthetic_control_sp_"&amp;$A51&amp;","&amp;$A51&amp;")"</f>
        <v>xlswrite('G:\Mi unidad\1. PROYECTOS TELLO 2022\SCM SPILL OVERS\outputs\pobreza\densidad\1%\simulacion_3\synthetic_control_spillover_outputs.xlsx',synthetic_control_sp_144,144)</v>
      </c>
      <c r="FT110" s="1" t="str">
        <f>"xlswrite('G:\Mi unidad\1. PROYECTOS TELLO 2022\SCM SPILL OVERS\outputs\pobreza\bajo_niv_educ\1%\simulacion_3\synthetic_control_spillover_outputs.xlsx',synthetic_control_sp_"&amp;$A51&amp;","&amp;$A51&amp;")"</f>
        <v>xlswrite('G:\Mi unidad\1. PROYECTOS TELLO 2022\SCM SPILL OVERS\outputs\pobreza\bajo_niv_educ\1%\simulacion_3\synthetic_control_spillover_outputs.xlsx',synthetic_control_sp_144,144)</v>
      </c>
      <c r="FZ110" s="1" t="str">
        <f>"xlswrite('G:\Mi unidad\1. PROYECTOS TELLO 2022\SCM SPILL OVERS\outputs\pobreza\bajo_ingreso\1%\simulacion_3\synthetic_control_spillover_outputs.xlsx',synthetic_control_sp_"&amp;$A51&amp;","&amp;$A51&amp;")"</f>
        <v>xlswrite('G:\Mi unidad\1. PROYECTOS TELLO 2022\SCM SPILL OVERS\outputs\pobreza\bajo_ingreso\1%\simulacion_3\synthetic_control_spillover_outputs.xlsx',synthetic_control_sp_144,144)</v>
      </c>
      <c r="GF110" s="1" t="str">
        <f>"xlswrite('G:\Mi unidad\1. PROYECTOS TELLO 2022\SCM SPILL OVERS\outputs\pobreza\densidad_g\1%\simulacion_3\synthetic_control_spillover_outputs.xlsx',synthetic_control_sp_"&amp;$A51&amp;","&amp;$A51&amp;")"</f>
        <v>xlswrite('G:\Mi unidad\1. PROYECTOS TELLO 2022\SCM SPILL OVERS\outputs\pobreza\densidad_g\1%\simulacion_3\synthetic_control_spillover_outputs.xlsx',synthetic_control_sp_144,144)</v>
      </c>
      <c r="GM110" s="1" t="str">
        <f>"xlswrite('G:\Mi unidad\1. PROYECTOS TELLO 2022\SCM SPILL OVERS\outputs\pobreza\alimentos\1%\simulacion_3\synthetic_control_spillover_outputs.xlsx',synthetic_control_sp_"&amp;$A51&amp;","&amp;$A51&amp;");"</f>
        <v>xlswrite('G:\Mi unidad\1. PROYECTOS TELLO 2022\SCM SPILL OVERS\outputs\pobreza\alimentos\1%\simulacion_3\synthetic_control_spillover_outputs.xlsx',synthetic_control_sp_144,144);</v>
      </c>
      <c r="GT110" s="1" t="str">
        <f>"xlswrite('G:\Mi unidad\1. PROYECTOS TELLO 2022\SCM SPILL OVERS\outputs\pobreza\jefe_hogar\1%\simulacion_3\synthetic_control_spillover_outputs.xlsx',synthetic_control_sp_"&amp;$A51&amp;","&amp;$A51&amp;");"</f>
        <v>xlswrite('G:\Mi unidad\1. PROYECTOS TELLO 2022\SCM SPILL OVERS\outputs\pobreza\jefe_hogar\1%\simulacion_3\synthetic_control_spillover_outputs.xlsx',synthetic_control_sp_144,144);</v>
      </c>
      <c r="GZ110" s="1" t="str">
        <f>"xlswrite('G:\Mi unidad\1. PROYECTOS TELLO 2022\SCM SPILL OVERS\outputs\pobreza\mujeres\1%\simulacion_3\synthetic_control_spillover_outputs.xlsx',synthetic_control_sp_"&amp;$A51&amp;","&amp;$A51&amp;");"</f>
        <v>xlswrite('G:\Mi unidad\1. PROYECTOS TELLO 2022\SCM SPILL OVERS\outputs\pobreza\mujeres\1%\simulacion_3\synthetic_control_spillover_outputs.xlsx',synthetic_control_sp_144,144);</v>
      </c>
      <c r="HF110" s="1" t="str">
        <f>"xlswrite('G:\Mi unidad\1. PROYECTOS TELLO 2022\SCM SPILL OVERS\outputs\pobreza\criminalidad\1%\simulacion_3\synthetic_control_spillover_outputs.xlsx',synthetic_control_sp_"&amp;$A51&amp;","&amp;$A51&amp;");"</f>
        <v>xlswrite('G:\Mi unidad\1. PROYECTOS TELLO 2022\SCM SPILL OVERS\outputs\pobreza\criminalidad\1%\simulacion_3\synthetic_control_spillover_outputs.xlsx',synthetic_control_sp_144,144);</v>
      </c>
      <c r="HM110">
        <v>41</v>
      </c>
      <c r="HN110" t="s">
        <v>18</v>
      </c>
      <c r="HT110">
        <v>65</v>
      </c>
      <c r="HU110" t="s">
        <v>18</v>
      </c>
      <c r="IA110">
        <v>76</v>
      </c>
      <c r="IB110" t="str">
        <f>"xlswrite('G:\Mi unidad\1. PROYECTOS TELLO 2022\SCM SPILL OVERS\outputs\pobreza\bajo_niv_educ\1%\simulacion_3\output_tests.xlsx',alpha1_hat_vec_"&amp;IA110&amp;"','alpha1_hat_vec_"&amp;IA110&amp;"');"</f>
        <v>xlswrite('G:\Mi unidad\1. PROYECTOS TELLO 2022\SCM SPILL OVERS\outputs\pobreza\bajo_niv_educ\1%\simulacion_3\output_tests.xlsx',alpha1_hat_vec_76','alpha1_hat_vec_76');</v>
      </c>
      <c r="IO110">
        <v>76</v>
      </c>
      <c r="IP110" t="str">
        <f>"xlswrite('G:\Mi unidad\1. PROYECTOS TELLO 2022\SCM SPILL OVERS\outputs\pobreza\bajo_ingreso\1%\simulacion_3\output_tests.xlsx',alpha1_hat_vec_"&amp;IO110&amp;"','alpha1_hat_vec_"&amp;IO110&amp;"');"</f>
        <v>xlswrite('G:\Mi unidad\1. PROYECTOS TELLO 2022\SCM SPILL OVERS\outputs\pobreza\bajo_ingreso\1%\simulacion_3\output_tests.xlsx',alpha1_hat_vec_76','alpha1_hat_vec_76');</v>
      </c>
      <c r="JA110">
        <v>76</v>
      </c>
      <c r="JB110" t="str">
        <f>"xlswrite('G:\Mi unidad\1. PROYECTOS TELLO 2022\SCM SPILL OVERS\outputs\pobreza\densidad\1%\simulacion_3\output_tests.xlsx',alpha1_hat_vec_"&amp;JA110&amp;"','alpha1_hat_vec_"&amp;JA110&amp;"');"</f>
        <v>xlswrite('G:\Mi unidad\1. PROYECTOS TELLO 2022\SCM SPILL OVERS\outputs\pobreza\densidad\1%\simulacion_3\output_tests.xlsx',alpha1_hat_vec_76','alpha1_hat_vec_76');</v>
      </c>
      <c r="JM110">
        <v>76</v>
      </c>
      <c r="JN110" t="str">
        <f>"xlswrite('G:\Mi unidad\1. PROYECTOS TELLO 2022\SCM SPILL OVERS\outputs\pobreza\densidad_g\1%\simulacion_3\output_tests.xlsx',alpha1_hat_vec_"&amp;JM110&amp;"','alpha1_hat_vec_"&amp;JM110&amp;"');"</f>
        <v>xlswrite('G:\Mi unidad\1. PROYECTOS TELLO 2022\SCM SPILL OVERS\outputs\pobreza\densidad_g\1%\simulacion_3\output_tests.xlsx',alpha1_hat_vec_76','alpha1_hat_vec_76');</v>
      </c>
      <c r="JY110">
        <v>76</v>
      </c>
      <c r="JZ110" t="str">
        <f>"xlswrite('G:\Mi unidad\1. PROYECTOS TELLO 2022\SCM SPILL OVERS\outputs\pobreza\distancia_centro_salud\1%\simulacion_3\output_tests.xlsx',alpha1_hat_vec_"&amp;JY110&amp;"','alpha1_hat_vec_"&amp;JY110&amp;"');"</f>
        <v>xlswrite('G:\Mi unidad\1. PROYECTOS TELLO 2022\SCM SPILL OVERS\outputs\pobreza\distancia_centro_salud\1%\simulacion_3\output_tests.xlsx',alpha1_hat_vec_76','alpha1_hat_vec_76');</v>
      </c>
      <c r="KL110">
        <v>76</v>
      </c>
      <c r="KM110" t="str">
        <f>"xlswrite('G:\Mi unidad\1. PROYECTOS TELLO 2022\SCM SPILL OVERS\outputs\pobreza\informalidad\1%\simulacion_3\output_tests.xlsx',alpha1_hat_vec_"&amp;KL110&amp;"','alpha1_hat_vec_"&amp;KL110&amp;"');"</f>
        <v>xlswrite('G:\Mi unidad\1. PROYECTOS TELLO 2022\SCM SPILL OVERS\outputs\pobreza\informalidad\1%\simulacion_3\output_tests.xlsx',alpha1_hat_vec_76','alpha1_hat_vec_76');</v>
      </c>
      <c r="KY110">
        <v>76</v>
      </c>
      <c r="KZ110" t="str">
        <f>"xlswrite('G:\Mi unidad\1. PROYECTOS TELLO 2022\SCM SPILL OVERS\outputs\pobreza\alimentos\1%\simulacion_3\output_tests.xlsx',alpha1_hat_vec_"&amp;KY110&amp;"','alpha1_hat_vec_"&amp;KY110&amp;"');"</f>
        <v>xlswrite('G:\Mi unidad\1. PROYECTOS TELLO 2022\SCM SPILL OVERS\outputs\pobreza\alimentos\1%\simulacion_3\output_tests.xlsx',alpha1_hat_vec_76','alpha1_hat_vec_76');</v>
      </c>
      <c r="LF110">
        <v>76</v>
      </c>
      <c r="LG110" t="str">
        <f>"xlswrite('G:\Mi unidad\1. PROYECTOS TELLO 2022\SCM SPILL OVERS\outputs\pobreza\jefe_hogar\1%\simulacion_3\output_tests.xlsx',alpha1_hat_vec_"&amp;LF110&amp;"','alpha1_hat_vec_"&amp;LF110&amp;"');"</f>
        <v>xlswrite('G:\Mi unidad\1. PROYECTOS TELLO 2022\SCM SPILL OVERS\outputs\pobreza\jefe_hogar\1%\simulacion_3\output_tests.xlsx',alpha1_hat_vec_76','alpha1_hat_vec_76');</v>
      </c>
      <c r="LM110">
        <v>76</v>
      </c>
      <c r="LN110" t="str">
        <f>"xlswrite('G:\Mi unidad\1. PROYECTOS TELLO 2022\SCM SPILL OVERS\outputs\pobreza\mujeres\1%\simulacion_3\output_tests.xlsx',alpha1_hat_vec_"&amp;LM110&amp;"','alpha1_hat_vec_"&amp;LM110&amp;"');"</f>
        <v>xlswrite('G:\Mi unidad\1. PROYECTOS TELLO 2022\SCM SPILL OVERS\outputs\pobreza\mujeres\1%\simulacion_3\output_tests.xlsx',alpha1_hat_vec_76','alpha1_hat_vec_76');</v>
      </c>
      <c r="LY110">
        <v>76</v>
      </c>
      <c r="LZ110" t="str">
        <f>"xlswrite('G:\Mi unidad\1. PROYECTOS TELLO 2022\SCM SPILL OVERS\outputs\pobreza\criminalidad\1%\simulacion_3\output_tests.xlsx',alpha1_hat_vec_"&amp;LY110&amp;"','alpha1_hat_vec_"&amp;LY110&amp;"');"</f>
        <v>xlswrite('G:\Mi unidad\1. PROYECTOS TELLO 2022\SCM SPILL OVERS\outputs\pobreza\criminalidad\1%\simulacion_3\output_tests.xlsx',alpha1_hat_vec_76','alpha1_hat_vec_76');</v>
      </c>
    </row>
    <row r="111" spans="64:338" x14ac:dyDescent="0.3">
      <c r="BL111">
        <v>76</v>
      </c>
      <c r="BR111">
        <v>76</v>
      </c>
      <c r="BS111" s="1" t="str">
        <f>"A_"&amp;BR107&amp;"(:,ind_"&amp;BR107&amp;" == 0) = [];"</f>
        <v>A_76(:,ind_76 == 0) = [];</v>
      </c>
      <c r="BX111">
        <v>76</v>
      </c>
      <c r="BY111" s="1" t="str">
        <f>"A_"&amp;BX107&amp;"(:,ind_"&amp;BX107&amp;" == 0) = [];"</f>
        <v>A_76(:,ind_76 == 0) = [];</v>
      </c>
      <c r="CD111">
        <v>76</v>
      </c>
      <c r="CE111" s="1" t="str">
        <f>"A_"&amp;CD107&amp;"(:,ind_"&amp;CD107&amp;" == 0) = [];"</f>
        <v>A_76(:,ind_76 == 0) = [];</v>
      </c>
      <c r="CJ111">
        <v>76</v>
      </c>
      <c r="CK111" s="1" t="str">
        <f>"A_"&amp;CJ107&amp;"(:,ind_"&amp;CJ107&amp;" == 0) = [];"</f>
        <v>A_76(:,ind_76 == 0) = [];</v>
      </c>
      <c r="CQ111">
        <v>76</v>
      </c>
      <c r="CR111" t="s">
        <v>284</v>
      </c>
      <c r="CV111">
        <v>76</v>
      </c>
      <c r="CW111" t="s">
        <v>285</v>
      </c>
      <c r="DA111">
        <v>76</v>
      </c>
      <c r="DB111" t="s">
        <v>285</v>
      </c>
      <c r="DF111">
        <v>76</v>
      </c>
      <c r="DG111" t="s">
        <v>285</v>
      </c>
      <c r="EA111">
        <v>44</v>
      </c>
      <c r="EB111" s="1" t="str">
        <f>"alpha1_hat_vec_"&amp;EA111&amp;"(s) = alpha_hat_"&amp;EA111&amp;"(1);"</f>
        <v>alpha1_hat_vec_44(s) = alpha_hat_44(1);</v>
      </c>
      <c r="EZ111" s="1" t="str">
        <f>"xlswrite('G:\Mi unidad\1. PROYECTOS TELLO 2022\SCM SPILL OVERS\outputs\pobreza\distancia_centro_salud\1%\simulacion_3\synthetic_control_spillover_outputs.xlsx',synthetic_control_sp_"&amp;$A52&amp;","&amp;$A52&amp;")"</f>
        <v>xlswrite('G:\Mi unidad\1. PROYECTOS TELLO 2022\SCM SPILL OVERS\outputs\pobreza\distancia_centro_salud\1%\simulacion_3\synthetic_control_spillover_outputs.xlsx',synthetic_control_sp_149,149)</v>
      </c>
      <c r="FG111" s="1" t="str">
        <f>"xlswrite('G:\Mi unidad\1. PROYECTOS TELLO 2022\SCM SPILL OVERS\outputs\pobreza\informalidad\1%\simulacion_3\synthetic_control_spillover_outputs.xlsx',synthetic_control_sp_"&amp;$A52&amp;","&amp;$A52&amp;")"</f>
        <v>xlswrite('G:\Mi unidad\1. PROYECTOS TELLO 2022\SCM SPILL OVERS\outputs\pobreza\informalidad\1%\simulacion_3\synthetic_control_spillover_outputs.xlsx',synthetic_control_sp_149,149)</v>
      </c>
      <c r="FM111" s="1" t="str">
        <f>"xlswrite('G:\Mi unidad\1. PROYECTOS TELLO 2022\SCM SPILL OVERS\outputs\pobreza\densidad\1%\simulacion_3\synthetic_control_spillover_outputs.xlsx',synthetic_control_sp_"&amp;$A52&amp;","&amp;$A52&amp;")"</f>
        <v>xlswrite('G:\Mi unidad\1. PROYECTOS TELLO 2022\SCM SPILL OVERS\outputs\pobreza\densidad\1%\simulacion_3\synthetic_control_spillover_outputs.xlsx',synthetic_control_sp_149,149)</v>
      </c>
      <c r="FT111" s="1" t="str">
        <f>"xlswrite('G:\Mi unidad\1. PROYECTOS TELLO 2022\SCM SPILL OVERS\outputs\pobreza\bajo_niv_educ\1%\simulacion_3\synthetic_control_spillover_outputs.xlsx',synthetic_control_sp_"&amp;$A52&amp;","&amp;$A52&amp;")"</f>
        <v>xlswrite('G:\Mi unidad\1. PROYECTOS TELLO 2022\SCM SPILL OVERS\outputs\pobreza\bajo_niv_educ\1%\simulacion_3\synthetic_control_spillover_outputs.xlsx',synthetic_control_sp_149,149)</v>
      </c>
      <c r="FZ111" s="1" t="str">
        <f>"xlswrite('G:\Mi unidad\1. PROYECTOS TELLO 2022\SCM SPILL OVERS\outputs\pobreza\bajo_ingreso\1%\simulacion_3\synthetic_control_spillover_outputs.xlsx',synthetic_control_sp_"&amp;$A52&amp;","&amp;$A52&amp;")"</f>
        <v>xlswrite('G:\Mi unidad\1. PROYECTOS TELLO 2022\SCM SPILL OVERS\outputs\pobreza\bajo_ingreso\1%\simulacion_3\synthetic_control_spillover_outputs.xlsx',synthetic_control_sp_149,149)</v>
      </c>
      <c r="GF111" s="1" t="str">
        <f>"xlswrite('G:\Mi unidad\1. PROYECTOS TELLO 2022\SCM SPILL OVERS\outputs\pobreza\densidad_g\1%\simulacion_3\synthetic_control_spillover_outputs.xlsx',synthetic_control_sp_"&amp;$A52&amp;","&amp;$A52&amp;")"</f>
        <v>xlswrite('G:\Mi unidad\1. PROYECTOS TELLO 2022\SCM SPILL OVERS\outputs\pobreza\densidad_g\1%\simulacion_3\synthetic_control_spillover_outputs.xlsx',synthetic_control_sp_149,149)</v>
      </c>
      <c r="GM111" s="1" t="str">
        <f>"xlswrite('G:\Mi unidad\1. PROYECTOS TELLO 2022\SCM SPILL OVERS\outputs\pobreza\alimentos\1%\simulacion_3\synthetic_control_spillover_outputs.xlsx',synthetic_control_sp_"&amp;$A52&amp;","&amp;$A52&amp;");"</f>
        <v>xlswrite('G:\Mi unidad\1. PROYECTOS TELLO 2022\SCM SPILL OVERS\outputs\pobreza\alimentos\1%\simulacion_3\synthetic_control_spillover_outputs.xlsx',synthetic_control_sp_149,149);</v>
      </c>
      <c r="GT111" s="1" t="str">
        <f>"xlswrite('G:\Mi unidad\1. PROYECTOS TELLO 2022\SCM SPILL OVERS\outputs\pobreza\jefe_hogar\1%\simulacion_3\synthetic_control_spillover_outputs.xlsx',synthetic_control_sp_"&amp;$A52&amp;","&amp;$A52&amp;");"</f>
        <v>xlswrite('G:\Mi unidad\1. PROYECTOS TELLO 2022\SCM SPILL OVERS\outputs\pobreza\jefe_hogar\1%\simulacion_3\synthetic_control_spillover_outputs.xlsx',synthetic_control_sp_149,149);</v>
      </c>
      <c r="GZ111" s="1" t="str">
        <f>"xlswrite('G:\Mi unidad\1. PROYECTOS TELLO 2022\SCM SPILL OVERS\outputs\pobreza\mujeres\1%\simulacion_3\synthetic_control_spillover_outputs.xlsx',synthetic_control_sp_"&amp;$A52&amp;","&amp;$A52&amp;");"</f>
        <v>xlswrite('G:\Mi unidad\1. PROYECTOS TELLO 2022\SCM SPILL OVERS\outputs\pobreza\mujeres\1%\simulacion_3\synthetic_control_spillover_outputs.xlsx',synthetic_control_sp_149,149);</v>
      </c>
      <c r="HF111" s="1" t="str">
        <f>"xlswrite('G:\Mi unidad\1. PROYECTOS TELLO 2022\SCM SPILL OVERS\outputs\pobreza\criminalidad\1%\simulacion_3\synthetic_control_spillover_outputs.xlsx',synthetic_control_sp_"&amp;$A52&amp;","&amp;$A52&amp;");"</f>
        <v>xlswrite('G:\Mi unidad\1. PROYECTOS TELLO 2022\SCM SPILL OVERS\outputs\pobreza\criminalidad\1%\simulacion_3\synthetic_control_spillover_outputs.xlsx',synthetic_control_sp_149,149);</v>
      </c>
      <c r="HM111">
        <v>42</v>
      </c>
      <c r="HN111" t="str">
        <f>"p_value_vec_"&amp;HM111&amp;" = zeros(1,S);"</f>
        <v>p_value_vec_42 = zeros(1,S);</v>
      </c>
      <c r="HT111">
        <v>66</v>
      </c>
      <c r="HU111" t="str">
        <f>"spillover_test_"&amp;HT111&amp;" = zeros(1,S);"</f>
        <v>spillover_test_66 = zeros(1,S);</v>
      </c>
      <c r="IA111">
        <v>76</v>
      </c>
      <c r="IB111" t="str">
        <f>"xlswrite('G:\Mi unidad\1. PROYECTOS TELLO 2022\SCM SPILL OVERS\outputs\pobreza\bajo_niv_educ\1%\simulacion_3\output_tests.xlsx',spillover_test_"&amp;IA111&amp;"','sp_test_"&amp;IA111&amp;"');"</f>
        <v>xlswrite('G:\Mi unidad\1. PROYECTOS TELLO 2022\SCM SPILL OVERS\outputs\pobreza\bajo_niv_educ\1%\simulacion_3\output_tests.xlsx',spillover_test_76','sp_test_76');</v>
      </c>
      <c r="IO111">
        <v>76</v>
      </c>
      <c r="IP111" t="str">
        <f>"xlswrite('G:\Mi unidad\1. PROYECTOS TELLO 2022\SCM SPILL OVERS\outputs\pobreza\bajo_ingreso\1%\simulacion_3\output_tests.xlsx',spillover_test_"&amp;IO111&amp;"','sp_test_"&amp;IO111&amp;"');"</f>
        <v>xlswrite('G:\Mi unidad\1. PROYECTOS TELLO 2022\SCM SPILL OVERS\outputs\pobreza\bajo_ingreso\1%\simulacion_3\output_tests.xlsx',spillover_test_76','sp_test_76');</v>
      </c>
      <c r="JA111">
        <v>76</v>
      </c>
      <c r="JB111" t="str">
        <f>"xlswrite('G:\Mi unidad\1. PROYECTOS TELLO 2022\SCM SPILL OVERS\outputs\pobreza\densidad\1%\simulacion_3\output_tests.xlsx',spillover_test_"&amp;JA111&amp;"','sp_test_"&amp;JA111&amp;"');"</f>
        <v>xlswrite('G:\Mi unidad\1. PROYECTOS TELLO 2022\SCM SPILL OVERS\outputs\pobreza\densidad\1%\simulacion_3\output_tests.xlsx',spillover_test_76','sp_test_76');</v>
      </c>
      <c r="JM111">
        <v>76</v>
      </c>
      <c r="JN111" t="str">
        <f>"xlswrite('G:\Mi unidad\1. PROYECTOS TELLO 2022\SCM SPILL OVERS\outputs\pobreza\densidad_g\1%\simulacion_3\output_tests.xlsx',spillover_test_"&amp;JM111&amp;"','sp_test_"&amp;JM111&amp;"');"</f>
        <v>xlswrite('G:\Mi unidad\1. PROYECTOS TELLO 2022\SCM SPILL OVERS\outputs\pobreza\densidad_g\1%\simulacion_3\output_tests.xlsx',spillover_test_76','sp_test_76');</v>
      </c>
      <c r="JY111">
        <v>76</v>
      </c>
      <c r="JZ111" t="str">
        <f>"xlswrite('G:\Mi unidad\1. PROYECTOS TELLO 2022\SCM SPILL OVERS\outputs\pobreza\distancia_centro_salud\1%\simulacion_3\output_tests.xlsx',spillover_test_"&amp;JY111&amp;"','sp_test_"&amp;JY111&amp;"');"</f>
        <v>xlswrite('G:\Mi unidad\1. PROYECTOS TELLO 2022\SCM SPILL OVERS\outputs\pobreza\distancia_centro_salud\1%\simulacion_3\output_tests.xlsx',spillover_test_76','sp_test_76');</v>
      </c>
      <c r="KL111">
        <v>76</v>
      </c>
      <c r="KM111" t="str">
        <f>"xlswrite('G:\Mi unidad\1. PROYECTOS TELLO 2022\SCM SPILL OVERS\outputs\pobreza\informalidad\1%\simulacion_3\output_tests.xlsx',spillover_test_"&amp;KL111&amp;"','sp_test_"&amp;KL111&amp;"');"</f>
        <v>xlswrite('G:\Mi unidad\1. PROYECTOS TELLO 2022\SCM SPILL OVERS\outputs\pobreza\informalidad\1%\simulacion_3\output_tests.xlsx',spillover_test_76','sp_test_76');</v>
      </c>
      <c r="KY111">
        <v>76</v>
      </c>
      <c r="KZ111" t="str">
        <f>"xlswrite('G:\Mi unidad\1. PROYECTOS TELLO 2022\SCM SPILL OVERS\outputs\pobreza\alimentos\1%\simulacion_3\output_tests.xlsx',spillover_test_"&amp;KY111&amp;"','sp_test_"&amp;KY111&amp;"');"</f>
        <v>xlswrite('G:\Mi unidad\1. PROYECTOS TELLO 2022\SCM SPILL OVERS\outputs\pobreza\alimentos\1%\simulacion_3\output_tests.xlsx',spillover_test_76','sp_test_76');</v>
      </c>
      <c r="LF111">
        <v>76</v>
      </c>
      <c r="LG111" t="str">
        <f>"xlswrite('G:\Mi unidad\1. PROYECTOS TELLO 2022\SCM SPILL OVERS\outputs\pobreza\jefe_hogar\1%\simulacion_3\output_tests.xlsx',spillover_test_"&amp;LF111&amp;"','sp_test_"&amp;LF111&amp;"');"</f>
        <v>xlswrite('G:\Mi unidad\1. PROYECTOS TELLO 2022\SCM SPILL OVERS\outputs\pobreza\jefe_hogar\1%\simulacion_3\output_tests.xlsx',spillover_test_76','sp_test_76');</v>
      </c>
      <c r="LM111">
        <v>76</v>
      </c>
      <c r="LN111" t="str">
        <f>"xlswrite('G:\Mi unidad\1. PROYECTOS TELLO 2022\SCM SPILL OVERS\outputs\pobreza\mujeres\1%\simulacion_3\output_tests.xlsx',spillover_test_"&amp;LM111&amp;"','sp_test_"&amp;LM111&amp;"');"</f>
        <v>xlswrite('G:\Mi unidad\1. PROYECTOS TELLO 2022\SCM SPILL OVERS\outputs\pobreza\mujeres\1%\simulacion_3\output_tests.xlsx',spillover_test_76','sp_test_76');</v>
      </c>
      <c r="LY111">
        <v>76</v>
      </c>
      <c r="LZ111" t="str">
        <f>"xlswrite('G:\Mi unidad\1. PROYECTOS TELLO 2022\SCM SPILL OVERS\outputs\pobreza\criminalidad\1%\simulacion_3\output_tests.xlsx',spillover_test_"&amp;LY111&amp;"','sp_test_"&amp;LY111&amp;"');"</f>
        <v>xlswrite('G:\Mi unidad\1. PROYECTOS TELLO 2022\SCM SPILL OVERS\outputs\pobreza\criminalidad\1%\simulacion_3\output_tests.xlsx',spillover_test_76','sp_test_76');</v>
      </c>
    </row>
    <row r="112" spans="64:338" x14ac:dyDescent="0.3">
      <c r="BL112">
        <v>77</v>
      </c>
      <c r="BM112" s="1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283</v>
      </c>
      <c r="CV112">
        <v>77</v>
      </c>
      <c r="CW112" t="s">
        <v>286</v>
      </c>
      <c r="DA112">
        <v>77</v>
      </c>
      <c r="DB112" t="s">
        <v>286</v>
      </c>
      <c r="DF112">
        <v>77</v>
      </c>
      <c r="DG112" t="s">
        <v>286</v>
      </c>
      <c r="EA112">
        <v>44</v>
      </c>
      <c r="EB112" s="1" t="str">
        <f>"synthetic_control_sp_"&amp;EA112&amp;"(T+s) = Y_"&amp;EA112&amp;"(1,T+s)-alpha1_hat_vec_"&amp;EA112&amp;"(s);"</f>
        <v>synthetic_control_sp_44(T+s) = Y_44(1,T+s)-alpha1_hat_vec_44(s);</v>
      </c>
      <c r="EZ112" s="1" t="str">
        <f>"xlswrite('G:\Mi unidad\1. PROYECTOS TELLO 2022\SCM SPILL OVERS\outputs\pobreza\distancia_centro_salud\1%\simulacion_3\synthetic_control_spillover_outputs.xlsx',synthetic_control_sp_"&amp;$A53&amp;","&amp;$A53&amp;")"</f>
        <v>xlswrite('G:\Mi unidad\1. PROYECTOS TELLO 2022\SCM SPILL OVERS\outputs\pobreza\distancia_centro_salud\1%\simulacion_3\synthetic_control_spillover_outputs.xlsx',synthetic_control_sp_150,150)</v>
      </c>
      <c r="FG112" s="1" t="str">
        <f>"xlswrite('G:\Mi unidad\1. PROYECTOS TELLO 2022\SCM SPILL OVERS\outputs\pobreza\informalidad\1%\simulacion_3\synthetic_control_spillover_outputs.xlsx',synthetic_control_sp_"&amp;$A53&amp;","&amp;$A53&amp;")"</f>
        <v>xlswrite('G:\Mi unidad\1. PROYECTOS TELLO 2022\SCM SPILL OVERS\outputs\pobreza\informalidad\1%\simulacion_3\synthetic_control_spillover_outputs.xlsx',synthetic_control_sp_150,150)</v>
      </c>
      <c r="FM112" s="1" t="str">
        <f>"xlswrite('G:\Mi unidad\1. PROYECTOS TELLO 2022\SCM SPILL OVERS\outputs\pobreza\densidad\1%\simulacion_3\synthetic_control_spillover_outputs.xlsx',synthetic_control_sp_"&amp;$A53&amp;","&amp;$A53&amp;")"</f>
        <v>xlswrite('G:\Mi unidad\1. PROYECTOS TELLO 2022\SCM SPILL OVERS\outputs\pobreza\densidad\1%\simulacion_3\synthetic_control_spillover_outputs.xlsx',synthetic_control_sp_150,150)</v>
      </c>
      <c r="FT112" s="1" t="str">
        <f>"xlswrite('G:\Mi unidad\1. PROYECTOS TELLO 2022\SCM SPILL OVERS\outputs\pobreza\bajo_niv_educ\1%\simulacion_3\synthetic_control_spillover_outputs.xlsx',synthetic_control_sp_"&amp;$A53&amp;","&amp;$A53&amp;")"</f>
        <v>xlswrite('G:\Mi unidad\1. PROYECTOS TELLO 2022\SCM SPILL OVERS\outputs\pobreza\bajo_niv_educ\1%\simulacion_3\synthetic_control_spillover_outputs.xlsx',synthetic_control_sp_150,150)</v>
      </c>
      <c r="FZ112" s="1" t="str">
        <f>"xlswrite('G:\Mi unidad\1. PROYECTOS TELLO 2022\SCM SPILL OVERS\outputs\pobreza\bajo_ingreso\1%\simulacion_3\synthetic_control_spillover_outputs.xlsx',synthetic_control_sp_"&amp;$A53&amp;","&amp;$A53&amp;")"</f>
        <v>xlswrite('G:\Mi unidad\1. PROYECTOS TELLO 2022\SCM SPILL OVERS\outputs\pobreza\bajo_ingreso\1%\simulacion_3\synthetic_control_spillover_outputs.xlsx',synthetic_control_sp_150,150)</v>
      </c>
      <c r="GF112" s="1" t="str">
        <f>"xlswrite('G:\Mi unidad\1. PROYECTOS TELLO 2022\SCM SPILL OVERS\outputs\pobreza\densidad_g\1%\simulacion_3\synthetic_control_spillover_outputs.xlsx',synthetic_control_sp_"&amp;$A53&amp;","&amp;$A53&amp;")"</f>
        <v>xlswrite('G:\Mi unidad\1. PROYECTOS TELLO 2022\SCM SPILL OVERS\outputs\pobreza\densidad_g\1%\simulacion_3\synthetic_control_spillover_outputs.xlsx',synthetic_control_sp_150,150)</v>
      </c>
      <c r="GM112" s="1" t="str">
        <f>"xlswrite('G:\Mi unidad\1. PROYECTOS TELLO 2022\SCM SPILL OVERS\outputs\pobreza\alimentos\1%\simulacion_3\synthetic_control_spillover_outputs.xlsx',synthetic_control_sp_"&amp;$A53&amp;","&amp;$A53&amp;");"</f>
        <v>xlswrite('G:\Mi unidad\1. PROYECTOS TELLO 2022\SCM SPILL OVERS\outputs\pobreza\alimentos\1%\simulacion_3\synthetic_control_spillover_outputs.xlsx',synthetic_control_sp_150,150);</v>
      </c>
      <c r="GT112" s="1" t="str">
        <f>"xlswrite('G:\Mi unidad\1. PROYECTOS TELLO 2022\SCM SPILL OVERS\outputs\pobreza\jefe_hogar\1%\simulacion_3\synthetic_control_spillover_outputs.xlsx',synthetic_control_sp_"&amp;$A53&amp;","&amp;$A53&amp;");"</f>
        <v>xlswrite('G:\Mi unidad\1. PROYECTOS TELLO 2022\SCM SPILL OVERS\outputs\pobreza\jefe_hogar\1%\simulacion_3\synthetic_control_spillover_outputs.xlsx',synthetic_control_sp_150,150);</v>
      </c>
      <c r="GZ112" s="1" t="str">
        <f>"xlswrite('G:\Mi unidad\1. PROYECTOS TELLO 2022\SCM SPILL OVERS\outputs\pobreza\mujeres\1%\simulacion_3\synthetic_control_spillover_outputs.xlsx',synthetic_control_sp_"&amp;$A53&amp;","&amp;$A53&amp;");"</f>
        <v>xlswrite('G:\Mi unidad\1. PROYECTOS TELLO 2022\SCM SPILL OVERS\outputs\pobreza\mujeres\1%\simulacion_3\synthetic_control_spillover_outputs.xlsx',synthetic_control_sp_150,150);</v>
      </c>
      <c r="HF112" s="1" t="str">
        <f>"xlswrite('G:\Mi unidad\1. PROYECTOS TELLO 2022\SCM SPILL OVERS\outputs\pobreza\criminalidad\1%\simulacion_3\synthetic_control_spillover_outputs.xlsx',synthetic_control_sp_"&amp;$A53&amp;","&amp;$A53&amp;");"</f>
        <v>xlswrite('G:\Mi unidad\1. PROYECTOS TELLO 2022\SCM SPILL OVERS\outputs\pobreza\criminalidad\1%\simulacion_3\synthetic_control_spillover_outputs.xlsx',synthetic_control_sp_150,150);</v>
      </c>
      <c r="HM112">
        <v>42</v>
      </c>
      <c r="HN112" t="str">
        <f>"lb_vec_"&amp;HM112&amp;" = zeros(1,S);"</f>
        <v>lb_vec_42 = zeros(1,S);</v>
      </c>
      <c r="HT112">
        <v>66</v>
      </c>
      <c r="HU112" t="s">
        <v>35</v>
      </c>
      <c r="IA112">
        <v>77</v>
      </c>
      <c r="IB112" t="str">
        <f>"xlswrite('G:\Mi unidad\1. PROYECTOS TELLO 2022\SCM SPILL OVERS\outputs\pobreza\bajo_niv_educ\1%\simulacion_3\output_tests.xlsx',lb_vec_"&amp;IA112&amp;"','lb_vec_"&amp;IA112&amp;"');"</f>
        <v>xlswrite('G:\Mi unidad\1. PROYECTOS TELLO 2022\SCM SPILL OVERS\outputs\pobreza\bajo_niv_educ\1%\simulacion_3\output_tests.xlsx',lb_vec_77','lb_vec_77');</v>
      </c>
      <c r="IO112">
        <v>77</v>
      </c>
      <c r="IP112" t="str">
        <f>"xlswrite('G:\Mi unidad\1. PROYECTOS TELLO 2022\SCM SPILL OVERS\outputs\pobreza\bajo_ingreso\1%\simulacion_3\output_tests.xlsx',lb_vec_"&amp;IO112&amp;"','lb_vec_"&amp;IO112&amp;"');"</f>
        <v>xlswrite('G:\Mi unidad\1. PROYECTOS TELLO 2022\SCM SPILL OVERS\outputs\pobreza\bajo_ingreso\1%\simulacion_3\output_tests.xlsx',lb_vec_77','lb_vec_77');</v>
      </c>
      <c r="JA112">
        <v>77</v>
      </c>
      <c r="JB112" t="str">
        <f>"xlswrite('G:\Mi unidad\1. PROYECTOS TELLO 2022\SCM SPILL OVERS\outputs\pobreza\densidad\1%\simulacion_3\output_tests.xlsx',lb_vec_"&amp;JA112&amp;"','lb_vec_"&amp;JA112&amp;"');"</f>
        <v>xlswrite('G:\Mi unidad\1. PROYECTOS TELLO 2022\SCM SPILL OVERS\outputs\pobreza\densidad\1%\simulacion_3\output_tests.xlsx',lb_vec_77','lb_vec_77');</v>
      </c>
      <c r="JM112">
        <v>77</v>
      </c>
      <c r="JN112" t="str">
        <f>"xlswrite('G:\Mi unidad\1. PROYECTOS TELLO 2022\SCM SPILL OVERS\outputs\pobreza\densidad_g\1%\simulacion_3\output_tests.xlsx',lb_vec_"&amp;JM112&amp;"','lb_vec_"&amp;JM112&amp;"');"</f>
        <v>xlswrite('G:\Mi unidad\1. PROYECTOS TELLO 2022\SCM SPILL OVERS\outputs\pobreza\densidad_g\1%\simulacion_3\output_tests.xlsx',lb_vec_77','lb_vec_77');</v>
      </c>
      <c r="JY112">
        <v>77</v>
      </c>
      <c r="JZ112" t="str">
        <f>"xlswrite('G:\Mi unidad\1. PROYECTOS TELLO 2022\SCM SPILL OVERS\outputs\pobreza\distancia_centro_salud\1%\simulacion_3\output_tests.xlsx',lb_vec_"&amp;JY112&amp;"','lb_vec_"&amp;JY112&amp;"');"</f>
        <v>xlswrite('G:\Mi unidad\1. PROYECTOS TELLO 2022\SCM SPILL OVERS\outputs\pobreza\distancia_centro_salud\1%\simulacion_3\output_tests.xlsx',lb_vec_77','lb_vec_77');</v>
      </c>
      <c r="KL112">
        <v>77</v>
      </c>
      <c r="KM112" t="str">
        <f>"xlswrite('G:\Mi unidad\1. PROYECTOS TELLO 2022\SCM SPILL OVERS\outputs\pobreza\informalidad\1%\simulacion_3\output_tests.xlsx',lb_vec_"&amp;KL112&amp;"','lb_vec_"&amp;KL112&amp;"');"</f>
        <v>xlswrite('G:\Mi unidad\1. PROYECTOS TELLO 2022\SCM SPILL OVERS\outputs\pobreza\informalidad\1%\simulacion_3\output_tests.xlsx',lb_vec_77','lb_vec_77');</v>
      </c>
      <c r="KY112">
        <v>77</v>
      </c>
      <c r="KZ112" t="str">
        <f>"xlswrite('G:\Mi unidad\1. PROYECTOS TELLO 2022\SCM SPILL OVERS\outputs\pobreza\alimentos\1%\simulacion_3\output_tests.xlsx',lb_vec_"&amp;KY112&amp;"','lb_vec_"&amp;KY112&amp;"');"</f>
        <v>xlswrite('G:\Mi unidad\1. PROYECTOS TELLO 2022\SCM SPILL OVERS\outputs\pobreza\alimentos\1%\simulacion_3\output_tests.xlsx',lb_vec_77','lb_vec_77');</v>
      </c>
      <c r="LF112">
        <v>77</v>
      </c>
      <c r="LG112" t="str">
        <f>"xlswrite('G:\Mi unidad\1. PROYECTOS TELLO 2022\SCM SPILL OVERS\outputs\pobreza\jefe_hogar\1%\simulacion_3\output_tests.xlsx',lb_vec_"&amp;LF112&amp;"','lb_vec_"&amp;LF112&amp;"');"</f>
        <v>xlswrite('G:\Mi unidad\1. PROYECTOS TELLO 2022\SCM SPILL OVERS\outputs\pobreza\jefe_hogar\1%\simulacion_3\output_tests.xlsx',lb_vec_77','lb_vec_77');</v>
      </c>
      <c r="LM112">
        <v>77</v>
      </c>
      <c r="LN112" t="str">
        <f>"xlswrite('G:\Mi unidad\1. PROYECTOS TELLO 2022\SCM SPILL OVERS\outputs\pobreza\mujeres\1%\simulacion_3\output_tests.xlsx',lb_vec_"&amp;LM112&amp;"','lb_vec_"&amp;LM112&amp;"');"</f>
        <v>xlswrite('G:\Mi unidad\1. PROYECTOS TELLO 2022\SCM SPILL OVERS\outputs\pobreza\mujeres\1%\simulacion_3\output_tests.xlsx',lb_vec_77','lb_vec_77');</v>
      </c>
      <c r="LY112">
        <v>77</v>
      </c>
      <c r="LZ112" t="str">
        <f>"xlswrite('G:\Mi unidad\1. PROYECTOS TELLO 2022\SCM SPILL OVERS\outputs\pobreza\criminalidad\1%\simulacion_3\output_tests.xlsx',lb_vec_"&amp;LY112&amp;"','lb_vec_"&amp;LY112&amp;"');"</f>
        <v>xlswrite('G:\Mi unidad\1. PROYECTOS TELLO 2022\SCM SPILL OVERS\outputs\pobreza\criminalidad\1%\simulacion_3\output_tests.xlsx',lb_vec_77','lb_vec_77');</v>
      </c>
    </row>
    <row r="113" spans="64:338" x14ac:dyDescent="0.3">
      <c r="BL113">
        <v>77</v>
      </c>
      <c r="BM113" s="1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285</v>
      </c>
      <c r="CV113">
        <v>77</v>
      </c>
      <c r="CW113" t="s">
        <v>287</v>
      </c>
      <c r="DA113">
        <v>77</v>
      </c>
      <c r="DB113" t="s">
        <v>287</v>
      </c>
      <c r="DF113">
        <v>77</v>
      </c>
      <c r="DG113" t="s">
        <v>287</v>
      </c>
      <c r="EA113">
        <v>44</v>
      </c>
      <c r="EB113" s="3" t="s">
        <v>18</v>
      </c>
      <c r="EZ113" s="1" t="str">
        <f>"xlswrite('G:\Mi unidad\1. PROYECTOS TELLO 2022\SCM SPILL OVERS\outputs\pobreza\distancia_centro_salud\1%\simulacion_3\synthetic_control_spillover_outputs.xlsx',synthetic_control_sp_"&amp;$A54&amp;","&amp;$A54&amp;")"</f>
        <v>xlswrite('G:\Mi unidad\1. PROYECTOS TELLO 2022\SCM SPILL OVERS\outputs\pobreza\distancia_centro_salud\1%\simulacion_3\synthetic_control_spillover_outputs.xlsx',synthetic_control_sp_152,152)</v>
      </c>
      <c r="FG113" s="1" t="str">
        <f>"xlswrite('G:\Mi unidad\1. PROYECTOS TELLO 2022\SCM SPILL OVERS\outputs\pobreza\informalidad\1%\simulacion_3\synthetic_control_spillover_outputs.xlsx',synthetic_control_sp_"&amp;$A54&amp;","&amp;$A54&amp;")"</f>
        <v>xlswrite('G:\Mi unidad\1. PROYECTOS TELLO 2022\SCM SPILL OVERS\outputs\pobreza\informalidad\1%\simulacion_3\synthetic_control_spillover_outputs.xlsx',synthetic_control_sp_152,152)</v>
      </c>
      <c r="FM113" s="1" t="str">
        <f>"xlswrite('G:\Mi unidad\1. PROYECTOS TELLO 2022\SCM SPILL OVERS\outputs\pobreza\densidad\1%\simulacion_3\synthetic_control_spillover_outputs.xlsx',synthetic_control_sp_"&amp;$A54&amp;","&amp;$A54&amp;")"</f>
        <v>xlswrite('G:\Mi unidad\1. PROYECTOS TELLO 2022\SCM SPILL OVERS\outputs\pobreza\densidad\1%\simulacion_3\synthetic_control_spillover_outputs.xlsx',synthetic_control_sp_152,152)</v>
      </c>
      <c r="FT113" s="1" t="str">
        <f>"xlswrite('G:\Mi unidad\1. PROYECTOS TELLO 2022\SCM SPILL OVERS\outputs\pobreza\bajo_niv_educ\1%\simulacion_3\synthetic_control_spillover_outputs.xlsx',synthetic_control_sp_"&amp;$A54&amp;","&amp;$A54&amp;")"</f>
        <v>xlswrite('G:\Mi unidad\1. PROYECTOS TELLO 2022\SCM SPILL OVERS\outputs\pobreza\bajo_niv_educ\1%\simulacion_3\synthetic_control_spillover_outputs.xlsx',synthetic_control_sp_152,152)</v>
      </c>
      <c r="FZ113" s="1" t="str">
        <f>"xlswrite('G:\Mi unidad\1. PROYECTOS TELLO 2022\SCM SPILL OVERS\outputs\pobreza\bajo_ingreso\1%\simulacion_3\synthetic_control_spillover_outputs.xlsx',synthetic_control_sp_"&amp;$A54&amp;","&amp;$A54&amp;")"</f>
        <v>xlswrite('G:\Mi unidad\1. PROYECTOS TELLO 2022\SCM SPILL OVERS\outputs\pobreza\bajo_ingreso\1%\simulacion_3\synthetic_control_spillover_outputs.xlsx',synthetic_control_sp_152,152)</v>
      </c>
      <c r="GF113" s="1" t="str">
        <f>"xlswrite('G:\Mi unidad\1. PROYECTOS TELLO 2022\SCM SPILL OVERS\outputs\pobreza\densidad_g\1%\simulacion_3\synthetic_control_spillover_outputs.xlsx',synthetic_control_sp_"&amp;$A54&amp;","&amp;$A54&amp;")"</f>
        <v>xlswrite('G:\Mi unidad\1. PROYECTOS TELLO 2022\SCM SPILL OVERS\outputs\pobreza\densidad_g\1%\simulacion_3\synthetic_control_spillover_outputs.xlsx',synthetic_control_sp_152,152)</v>
      </c>
      <c r="GM113" s="1" t="str">
        <f>"xlswrite('G:\Mi unidad\1. PROYECTOS TELLO 2022\SCM SPILL OVERS\outputs\pobreza\alimentos\1%\simulacion_3\synthetic_control_spillover_outputs.xlsx',synthetic_control_sp_"&amp;$A54&amp;","&amp;$A54&amp;");"</f>
        <v>xlswrite('G:\Mi unidad\1. PROYECTOS TELLO 2022\SCM SPILL OVERS\outputs\pobreza\alimentos\1%\simulacion_3\synthetic_control_spillover_outputs.xlsx',synthetic_control_sp_152,152);</v>
      </c>
      <c r="GT113" s="1" t="str">
        <f>"xlswrite('G:\Mi unidad\1. PROYECTOS TELLO 2022\SCM SPILL OVERS\outputs\pobreza\jefe_hogar\1%\simulacion_3\synthetic_control_spillover_outputs.xlsx',synthetic_control_sp_"&amp;$A54&amp;","&amp;$A54&amp;");"</f>
        <v>xlswrite('G:\Mi unidad\1. PROYECTOS TELLO 2022\SCM SPILL OVERS\outputs\pobreza\jefe_hogar\1%\simulacion_3\synthetic_control_spillover_outputs.xlsx',synthetic_control_sp_152,152);</v>
      </c>
      <c r="GZ113" s="1" t="str">
        <f>"xlswrite('G:\Mi unidad\1. PROYECTOS TELLO 2022\SCM SPILL OVERS\outputs\pobreza\mujeres\1%\simulacion_3\synthetic_control_spillover_outputs.xlsx',synthetic_control_sp_"&amp;$A54&amp;","&amp;$A54&amp;");"</f>
        <v>xlswrite('G:\Mi unidad\1. PROYECTOS TELLO 2022\SCM SPILL OVERS\outputs\pobreza\mujeres\1%\simulacion_3\synthetic_control_spillover_outputs.xlsx',synthetic_control_sp_152,152);</v>
      </c>
      <c r="HF113" s="1" t="str">
        <f>"xlswrite('G:\Mi unidad\1. PROYECTOS TELLO 2022\SCM SPILL OVERS\outputs\pobreza\criminalidad\1%\simulacion_3\synthetic_control_spillover_outputs.xlsx',synthetic_control_sp_"&amp;$A54&amp;","&amp;$A54&amp;");"</f>
        <v>xlswrite('G:\Mi unidad\1. PROYECTOS TELLO 2022\SCM SPILL OVERS\outputs\pobreza\criminalidad\1%\simulacion_3\synthetic_control_spillover_outputs.xlsx',synthetic_control_sp_152,152);</v>
      </c>
      <c r="HM113">
        <v>42</v>
      </c>
      <c r="HN113" t="str">
        <f>"ub_vec_"&amp;HM113&amp;" = zeros(1,S);"</f>
        <v>ub_vec_42 = zeros(1,S);</v>
      </c>
      <c r="HT113">
        <v>66</v>
      </c>
      <c r="HU113" t="s">
        <v>36</v>
      </c>
      <c r="IA113">
        <v>77</v>
      </c>
      <c r="IB113" t="str">
        <f>"xlswrite('G:\Mi unidad\1. PROYECTOS TELLO 2022\SCM SPILL OVERS\outputs\pobreza\bajo_niv_educ\1%\simulacion_3\output_tests.xlsx',ub_vec_"&amp;IA113&amp;"','ub_vec_"&amp;IA113&amp;"');"</f>
        <v>xlswrite('G:\Mi unidad\1. PROYECTOS TELLO 2022\SCM SPILL OVERS\outputs\pobreza\bajo_niv_educ\1%\simulacion_3\output_tests.xlsx',ub_vec_77','ub_vec_77');</v>
      </c>
      <c r="IO113">
        <v>77</v>
      </c>
      <c r="IP113" t="str">
        <f>"xlswrite('G:\Mi unidad\1. PROYECTOS TELLO 2022\SCM SPILL OVERS\outputs\pobreza\bajo_ingreso\1%\simulacion_3\output_tests.xlsx',ub_vec_"&amp;IO113&amp;"','ub_vec_"&amp;IO113&amp;"');"</f>
        <v>xlswrite('G:\Mi unidad\1. PROYECTOS TELLO 2022\SCM SPILL OVERS\outputs\pobreza\bajo_ingreso\1%\simulacion_3\output_tests.xlsx',ub_vec_77','ub_vec_77');</v>
      </c>
      <c r="JA113">
        <v>77</v>
      </c>
      <c r="JB113" t="str">
        <f>"xlswrite('G:\Mi unidad\1. PROYECTOS TELLO 2022\SCM SPILL OVERS\outputs\pobreza\densidad\1%\simulacion_3\output_tests.xlsx',ub_vec_"&amp;JA113&amp;"','ub_vec_"&amp;JA113&amp;"');"</f>
        <v>xlswrite('G:\Mi unidad\1. PROYECTOS TELLO 2022\SCM SPILL OVERS\outputs\pobreza\densidad\1%\simulacion_3\output_tests.xlsx',ub_vec_77','ub_vec_77');</v>
      </c>
      <c r="JM113">
        <v>77</v>
      </c>
      <c r="JN113" t="str">
        <f>"xlswrite('G:\Mi unidad\1. PROYECTOS TELLO 2022\SCM SPILL OVERS\outputs\pobreza\densidad_g\1%\simulacion_3\output_tests.xlsx',ub_vec_"&amp;JM113&amp;"','ub_vec_"&amp;JM113&amp;"');"</f>
        <v>xlswrite('G:\Mi unidad\1. PROYECTOS TELLO 2022\SCM SPILL OVERS\outputs\pobreza\densidad_g\1%\simulacion_3\output_tests.xlsx',ub_vec_77','ub_vec_77');</v>
      </c>
      <c r="JY113">
        <v>77</v>
      </c>
      <c r="JZ113" t="str">
        <f>"xlswrite('G:\Mi unidad\1. PROYECTOS TELLO 2022\SCM SPILL OVERS\outputs\pobreza\distancia_centro_salud\1%\simulacion_3\output_tests.xlsx',ub_vec_"&amp;JY113&amp;"','ub_vec_"&amp;JY113&amp;"');"</f>
        <v>xlswrite('G:\Mi unidad\1. PROYECTOS TELLO 2022\SCM SPILL OVERS\outputs\pobreza\distancia_centro_salud\1%\simulacion_3\output_tests.xlsx',ub_vec_77','ub_vec_77');</v>
      </c>
      <c r="KL113">
        <v>77</v>
      </c>
      <c r="KM113" t="str">
        <f>"xlswrite('G:\Mi unidad\1. PROYECTOS TELLO 2022\SCM SPILL OVERS\outputs\pobreza\informalidad\1%\simulacion_3\output_tests.xlsx',ub_vec_"&amp;KL113&amp;"','ub_vec_"&amp;KL113&amp;"');"</f>
        <v>xlswrite('G:\Mi unidad\1. PROYECTOS TELLO 2022\SCM SPILL OVERS\outputs\pobreza\informalidad\1%\simulacion_3\output_tests.xlsx',ub_vec_77','ub_vec_77');</v>
      </c>
      <c r="KY113">
        <v>77</v>
      </c>
      <c r="KZ113" t="str">
        <f>"xlswrite('G:\Mi unidad\1. PROYECTOS TELLO 2022\SCM SPILL OVERS\outputs\pobreza\alimentos\1%\simulacion_3\output_tests.xlsx',ub_vec_"&amp;KY113&amp;"','ub_vec_"&amp;KY113&amp;"');"</f>
        <v>xlswrite('G:\Mi unidad\1. PROYECTOS TELLO 2022\SCM SPILL OVERS\outputs\pobreza\alimentos\1%\simulacion_3\output_tests.xlsx',ub_vec_77','ub_vec_77');</v>
      </c>
      <c r="LF113">
        <v>77</v>
      </c>
      <c r="LG113" t="str">
        <f>"xlswrite('G:\Mi unidad\1. PROYECTOS TELLO 2022\SCM SPILL OVERS\outputs\pobreza\jefe_hogar\1%\simulacion_3\output_tests.xlsx',ub_vec_"&amp;LF113&amp;"','ub_vec_"&amp;LF113&amp;"');"</f>
        <v>xlswrite('G:\Mi unidad\1. PROYECTOS TELLO 2022\SCM SPILL OVERS\outputs\pobreza\jefe_hogar\1%\simulacion_3\output_tests.xlsx',ub_vec_77','ub_vec_77');</v>
      </c>
      <c r="LM113">
        <v>77</v>
      </c>
      <c r="LN113" t="str">
        <f>"xlswrite('G:\Mi unidad\1. PROYECTOS TELLO 2022\SCM SPILL OVERS\outputs\pobreza\mujeres\1%\simulacion_3\output_tests.xlsx',ub_vec_"&amp;LM113&amp;"','ub_vec_"&amp;LM113&amp;"');"</f>
        <v>xlswrite('G:\Mi unidad\1. PROYECTOS TELLO 2022\SCM SPILL OVERS\outputs\pobreza\mujeres\1%\simulacion_3\output_tests.xlsx',ub_vec_77','ub_vec_77');</v>
      </c>
      <c r="LY113">
        <v>77</v>
      </c>
      <c r="LZ113" t="str">
        <f>"xlswrite('G:\Mi unidad\1. PROYECTOS TELLO 2022\SCM SPILL OVERS\outputs\pobreza\criminalidad\1%\simulacion_3\output_tests.xlsx',ub_vec_"&amp;LY113&amp;"','ub_vec_"&amp;LY113&amp;"');"</f>
        <v>xlswrite('G:\Mi unidad\1. PROYECTOS TELLO 2022\SCM SPILL OVERS\outputs\pobreza\criminalidad\1%\simulacion_3\output_tests.xlsx',ub_vec_77','ub_vec_77');</v>
      </c>
    </row>
    <row r="114" spans="64:338" x14ac:dyDescent="0.3">
      <c r="BL114">
        <v>77</v>
      </c>
      <c r="BM114" s="1" t="str">
        <f>"A_"&amp;BL112&amp;"(:,ind_"&amp;BL112&amp;" == 0) = [];"</f>
        <v>A_77(:,ind_77 == 0) = [];</v>
      </c>
      <c r="BR114">
        <v>77</v>
      </c>
      <c r="BS114" s="1" t="str">
        <f>"ind_"&amp;BR112&amp;" = xlsread('spillover_bajo_niv_educ_"&amp;BR112&amp;".xlsx')"</f>
        <v>ind_77 = xlsread('spillover_bajo_niv_educ_77.xlsx')</v>
      </c>
      <c r="BX114">
        <v>77</v>
      </c>
      <c r="BY114" s="1" t="str">
        <f>"ind_"&amp;BX112&amp;" = xlsread('spillover_bajoingreso_"&amp;BX112&amp;".xlsx')"</f>
        <v>ind_77 = xlsread('spillover_bajoingreso_77.xlsx')</v>
      </c>
      <c r="CD114">
        <v>77</v>
      </c>
      <c r="CE114" s="1" t="str">
        <f>"ind_"&amp;CD112&amp;" = xlsread('spillover_densidad_"&amp;CD112&amp;".xlsx')"</f>
        <v>ind_77 = xlsread('spillover_densidad_77.xlsx')</v>
      </c>
      <c r="CJ114">
        <v>77</v>
      </c>
      <c r="CK114" s="1" t="str">
        <f>"ind_"&amp;CJ112&amp;" = xlsread('spillover_tiempo_cs_"&amp;CJ112&amp;".xlsx')"</f>
        <v>ind_77 = xlsread('spillover_tiempo_cs_77.xlsx')</v>
      </c>
      <c r="CQ114">
        <v>77</v>
      </c>
      <c r="CR114" t="s">
        <v>286</v>
      </c>
      <c r="CV114">
        <v>77</v>
      </c>
      <c r="CW114" t="s">
        <v>288</v>
      </c>
      <c r="DA114">
        <v>77</v>
      </c>
      <c r="DB114" t="s">
        <v>289</v>
      </c>
      <c r="DF114">
        <v>77</v>
      </c>
      <c r="DG114" t="s">
        <v>290</v>
      </c>
      <c r="EA114">
        <v>45</v>
      </c>
      <c r="EB114" s="3" t="str">
        <f>"%PROVINCIA "&amp;EA114</f>
        <v>%PROVINCIA 45</v>
      </c>
      <c r="EZ114" s="1" t="str">
        <f>"xlswrite('G:\Mi unidad\1. PROYECTOS TELLO 2022\SCM SPILL OVERS\outputs\pobreza\distancia_centro_salud\1%\simulacion_3\synthetic_control_spillover_outputs.xlsx',synthetic_control_sp_"&amp;$A55&amp;","&amp;$A55&amp;")"</f>
        <v>xlswrite('G:\Mi unidad\1. PROYECTOS TELLO 2022\SCM SPILL OVERS\outputs\pobreza\distancia_centro_salud\1%\simulacion_3\synthetic_control_spillover_outputs.xlsx',synthetic_control_sp_153,153)</v>
      </c>
      <c r="FG114" s="1" t="str">
        <f>"xlswrite('G:\Mi unidad\1. PROYECTOS TELLO 2022\SCM SPILL OVERS\outputs\pobreza\informalidad\1%\simulacion_3\synthetic_control_spillover_outputs.xlsx',synthetic_control_sp_"&amp;$A55&amp;","&amp;$A55&amp;")"</f>
        <v>xlswrite('G:\Mi unidad\1. PROYECTOS TELLO 2022\SCM SPILL OVERS\outputs\pobreza\informalidad\1%\simulacion_3\synthetic_control_spillover_outputs.xlsx',synthetic_control_sp_153,153)</v>
      </c>
      <c r="FM114" s="1" t="str">
        <f>"xlswrite('G:\Mi unidad\1. PROYECTOS TELLO 2022\SCM SPILL OVERS\outputs\pobreza\densidad\1%\simulacion_3\synthetic_control_spillover_outputs.xlsx',synthetic_control_sp_"&amp;$A55&amp;","&amp;$A55&amp;")"</f>
        <v>xlswrite('G:\Mi unidad\1. PROYECTOS TELLO 2022\SCM SPILL OVERS\outputs\pobreza\densidad\1%\simulacion_3\synthetic_control_spillover_outputs.xlsx',synthetic_control_sp_153,153)</v>
      </c>
      <c r="FT114" s="1" t="str">
        <f>"xlswrite('G:\Mi unidad\1. PROYECTOS TELLO 2022\SCM SPILL OVERS\outputs\pobreza\bajo_niv_educ\1%\simulacion_3\synthetic_control_spillover_outputs.xlsx',synthetic_control_sp_"&amp;$A55&amp;","&amp;$A55&amp;")"</f>
        <v>xlswrite('G:\Mi unidad\1. PROYECTOS TELLO 2022\SCM SPILL OVERS\outputs\pobreza\bajo_niv_educ\1%\simulacion_3\synthetic_control_spillover_outputs.xlsx',synthetic_control_sp_153,153)</v>
      </c>
      <c r="FZ114" s="1" t="str">
        <f>"xlswrite('G:\Mi unidad\1. PROYECTOS TELLO 2022\SCM SPILL OVERS\outputs\pobreza\bajo_ingreso\1%\simulacion_3\synthetic_control_spillover_outputs.xlsx',synthetic_control_sp_"&amp;$A55&amp;","&amp;$A55&amp;")"</f>
        <v>xlswrite('G:\Mi unidad\1. PROYECTOS TELLO 2022\SCM SPILL OVERS\outputs\pobreza\bajo_ingreso\1%\simulacion_3\synthetic_control_spillover_outputs.xlsx',synthetic_control_sp_153,153)</v>
      </c>
      <c r="GF114" s="1" t="str">
        <f>"xlswrite('G:\Mi unidad\1. PROYECTOS TELLO 2022\SCM SPILL OVERS\outputs\pobreza\densidad_g\1%\simulacion_3\synthetic_control_spillover_outputs.xlsx',synthetic_control_sp_"&amp;$A55&amp;","&amp;$A55&amp;")"</f>
        <v>xlswrite('G:\Mi unidad\1. PROYECTOS TELLO 2022\SCM SPILL OVERS\outputs\pobreza\densidad_g\1%\simulacion_3\synthetic_control_spillover_outputs.xlsx',synthetic_control_sp_153,153)</v>
      </c>
      <c r="GM114" s="1" t="str">
        <f>"xlswrite('G:\Mi unidad\1. PROYECTOS TELLO 2022\SCM SPILL OVERS\outputs\pobreza\alimentos\1%\simulacion_3\synthetic_control_spillover_outputs.xlsx',synthetic_control_sp_"&amp;$A55&amp;","&amp;$A55&amp;");"</f>
        <v>xlswrite('G:\Mi unidad\1. PROYECTOS TELLO 2022\SCM SPILL OVERS\outputs\pobreza\alimentos\1%\simulacion_3\synthetic_control_spillover_outputs.xlsx',synthetic_control_sp_153,153);</v>
      </c>
      <c r="GT114" s="1" t="str">
        <f>"xlswrite('G:\Mi unidad\1. PROYECTOS TELLO 2022\SCM SPILL OVERS\outputs\pobreza\jefe_hogar\1%\simulacion_3\synthetic_control_spillover_outputs.xlsx',synthetic_control_sp_"&amp;$A55&amp;","&amp;$A55&amp;");"</f>
        <v>xlswrite('G:\Mi unidad\1. PROYECTOS TELLO 2022\SCM SPILL OVERS\outputs\pobreza\jefe_hogar\1%\simulacion_3\synthetic_control_spillover_outputs.xlsx',synthetic_control_sp_153,153);</v>
      </c>
      <c r="GZ114" s="1" t="str">
        <f>"xlswrite('G:\Mi unidad\1. PROYECTOS TELLO 2022\SCM SPILL OVERS\outputs\pobreza\mujeres\1%\simulacion_3\synthetic_control_spillover_outputs.xlsx',synthetic_control_sp_"&amp;$A55&amp;","&amp;$A55&amp;");"</f>
        <v>xlswrite('G:\Mi unidad\1. PROYECTOS TELLO 2022\SCM SPILL OVERS\outputs\pobreza\mujeres\1%\simulacion_3\synthetic_control_spillover_outputs.xlsx',synthetic_control_sp_153,153);</v>
      </c>
      <c r="HF114" s="1" t="str">
        <f>"xlswrite('G:\Mi unidad\1. PROYECTOS TELLO 2022\SCM SPILL OVERS\outputs\pobreza\criminalidad\1%\simulacion_3\synthetic_control_spillover_outputs.xlsx',synthetic_control_sp_"&amp;$A55&amp;","&amp;$A55&amp;");"</f>
        <v>xlswrite('G:\Mi unidad\1. PROYECTOS TELLO 2022\SCM SPILL OVERS\outputs\pobreza\criminalidad\1%\simulacion_3\synthetic_control_spillover_outputs.xlsx',synthetic_control_sp_153,153);</v>
      </c>
      <c r="HM114">
        <v>42</v>
      </c>
      <c r="HN114" t="s">
        <v>35</v>
      </c>
      <c r="HT114">
        <v>66</v>
      </c>
      <c r="HU114" t="s">
        <v>37</v>
      </c>
      <c r="IA114">
        <v>77</v>
      </c>
      <c r="IB114" t="str">
        <f>"xlswrite('G:\Mi unidad\1. PROYECTOS TELLO 2022\SCM SPILL OVERS\outputs\pobreza\bajo_niv_educ\1%\simulacion_3\output_tests.xlsx',p_value_vec_"&amp;IA114&amp;"','p_value_vec_"&amp;IA114&amp;"');"</f>
        <v>xlswrite('G:\Mi unidad\1. PROYECTOS TELLO 2022\SCM SPILL OVERS\outputs\pobreza\bajo_niv_educ\1%\simulacion_3\output_tests.xlsx',p_value_vec_77','p_value_vec_77');</v>
      </c>
      <c r="IO114">
        <v>77</v>
      </c>
      <c r="IP114" t="str">
        <f>"xlswrite('G:\Mi unidad\1. PROYECTOS TELLO 2022\SCM SPILL OVERS\outputs\pobreza\bajo_ingreso\1%\simulacion_3\output_tests.xlsx',p_value_vec_"&amp;IO114&amp;"','p_value_vec_"&amp;IO114&amp;"');"</f>
        <v>xlswrite('G:\Mi unidad\1. PROYECTOS TELLO 2022\SCM SPILL OVERS\outputs\pobreza\bajo_ingreso\1%\simulacion_3\output_tests.xlsx',p_value_vec_77','p_value_vec_77');</v>
      </c>
      <c r="JA114">
        <v>77</v>
      </c>
      <c r="JB114" t="str">
        <f>"xlswrite('G:\Mi unidad\1. PROYECTOS TELLO 2022\SCM SPILL OVERS\outputs\pobreza\densidad\1%\simulacion_3\output_tests.xlsx',p_value_vec_"&amp;JA114&amp;"','p_value_vec_"&amp;JA114&amp;"');"</f>
        <v>xlswrite('G:\Mi unidad\1. PROYECTOS TELLO 2022\SCM SPILL OVERS\outputs\pobreza\densidad\1%\simulacion_3\output_tests.xlsx',p_value_vec_77','p_value_vec_77');</v>
      </c>
      <c r="JM114">
        <v>77</v>
      </c>
      <c r="JN114" t="str">
        <f>"xlswrite('G:\Mi unidad\1. PROYECTOS TELLO 2022\SCM SPILL OVERS\outputs\pobreza\densidad_g\1%\simulacion_3\output_tests.xlsx',p_value_vec_"&amp;JM114&amp;"','p_value_vec_"&amp;JM114&amp;"');"</f>
        <v>xlswrite('G:\Mi unidad\1. PROYECTOS TELLO 2022\SCM SPILL OVERS\outputs\pobreza\densidad_g\1%\simulacion_3\output_tests.xlsx',p_value_vec_77','p_value_vec_77');</v>
      </c>
      <c r="JY114">
        <v>77</v>
      </c>
      <c r="JZ114" t="str">
        <f>"xlswrite('G:\Mi unidad\1. PROYECTOS TELLO 2022\SCM SPILL OVERS\outputs\pobreza\distancia_centro_salud\1%\simulacion_3\output_tests.xlsx',p_value_vec_"&amp;JY114&amp;"','p_value_vec_"&amp;JY114&amp;"');"</f>
        <v>xlswrite('G:\Mi unidad\1. PROYECTOS TELLO 2022\SCM SPILL OVERS\outputs\pobreza\distancia_centro_salud\1%\simulacion_3\output_tests.xlsx',p_value_vec_77','p_value_vec_77');</v>
      </c>
      <c r="KL114">
        <v>77</v>
      </c>
      <c r="KM114" t="str">
        <f>"xlswrite('G:\Mi unidad\1. PROYECTOS TELLO 2022\SCM SPILL OVERS\outputs\pobreza\informalidad\1%\simulacion_3\output_tests.xlsx',p_value_vec_"&amp;KL114&amp;"','p_value_vec_"&amp;KL114&amp;"');"</f>
        <v>xlswrite('G:\Mi unidad\1. PROYECTOS TELLO 2022\SCM SPILL OVERS\outputs\pobreza\informalidad\1%\simulacion_3\output_tests.xlsx',p_value_vec_77','p_value_vec_77');</v>
      </c>
      <c r="KY114">
        <v>77</v>
      </c>
      <c r="KZ114" t="str">
        <f>"xlswrite('G:\Mi unidad\1. PROYECTOS TELLO 2022\SCM SPILL OVERS\outputs\pobreza\alimentos\1%\simulacion_3\output_tests.xlsx',p_value_vec_"&amp;KY114&amp;"','p_value_vec_"&amp;KY114&amp;"');"</f>
        <v>xlswrite('G:\Mi unidad\1. PROYECTOS TELLO 2022\SCM SPILL OVERS\outputs\pobreza\alimentos\1%\simulacion_3\output_tests.xlsx',p_value_vec_77','p_value_vec_77');</v>
      </c>
      <c r="LF114">
        <v>77</v>
      </c>
      <c r="LG114" t="str">
        <f>"xlswrite('G:\Mi unidad\1. PROYECTOS TELLO 2022\SCM SPILL OVERS\outputs\pobreza\jefe_hogar\1%\simulacion_3\output_tests.xlsx',p_value_vec_"&amp;LF114&amp;"','p_value_vec_"&amp;LF114&amp;"');"</f>
        <v>xlswrite('G:\Mi unidad\1. PROYECTOS TELLO 2022\SCM SPILL OVERS\outputs\pobreza\jefe_hogar\1%\simulacion_3\output_tests.xlsx',p_value_vec_77','p_value_vec_77');</v>
      </c>
      <c r="LM114">
        <v>77</v>
      </c>
      <c r="LN114" t="str">
        <f>"xlswrite('G:\Mi unidad\1. PROYECTOS TELLO 2022\SCM SPILL OVERS\outputs\pobreza\mujeres\1%\simulacion_3\output_tests.xlsx',p_value_vec_"&amp;LM114&amp;"','p_value_vec_"&amp;LM114&amp;"');"</f>
        <v>xlswrite('G:\Mi unidad\1. PROYECTOS TELLO 2022\SCM SPILL OVERS\outputs\pobreza\mujeres\1%\simulacion_3\output_tests.xlsx',p_value_vec_77','p_value_vec_77');</v>
      </c>
      <c r="LY114">
        <v>77</v>
      </c>
      <c r="LZ114" t="str">
        <f>"xlswrite('G:\Mi unidad\1. PROYECTOS TELLO 2022\SCM SPILL OVERS\outputs\pobreza\criminalidad\1%\simulacion_3\output_tests.xlsx',p_value_vec_"&amp;LY114&amp;"','p_value_vec_"&amp;LY114&amp;"');"</f>
        <v>xlswrite('G:\Mi unidad\1. PROYECTOS TELLO 2022\SCM SPILL OVERS\outputs\pobreza\criminalidad\1%\simulacion_3\output_tests.xlsx',p_value_vec_77','p_value_vec_77');</v>
      </c>
    </row>
    <row r="115" spans="64:338" x14ac:dyDescent="0.3">
      <c r="BL115">
        <v>77</v>
      </c>
      <c r="BR115">
        <v>77</v>
      </c>
      <c r="BS115" s="1" t="str">
        <f>"A_"&amp;BR112&amp;" = eye(N);"</f>
        <v>A_77 = eye(N);</v>
      </c>
      <c r="BX115">
        <v>77</v>
      </c>
      <c r="BY115" s="1" t="str">
        <f>"A_"&amp;BX112&amp;" = eye(N);"</f>
        <v>A_77 = eye(N);</v>
      </c>
      <c r="CD115">
        <v>77</v>
      </c>
      <c r="CE115" s="1" t="str">
        <f>"A_"&amp;CD112&amp;" = eye(N);"</f>
        <v>A_77 = eye(N);</v>
      </c>
      <c r="CJ115">
        <v>77</v>
      </c>
      <c r="CK115" s="1" t="str">
        <f>"A_"&amp;CJ112&amp;" = eye(N);"</f>
        <v>A_77 = eye(N);</v>
      </c>
      <c r="CQ115">
        <v>77</v>
      </c>
      <c r="CR115" t="s">
        <v>287</v>
      </c>
      <c r="CV115">
        <v>77</v>
      </c>
      <c r="CW115" t="s">
        <v>291</v>
      </c>
      <c r="DA115">
        <v>77</v>
      </c>
      <c r="DB115" t="s">
        <v>291</v>
      </c>
      <c r="DF115">
        <v>77</v>
      </c>
      <c r="DG115" t="s">
        <v>291</v>
      </c>
      <c r="EA115">
        <v>45</v>
      </c>
      <c r="EB115" s="3" t="s">
        <v>17</v>
      </c>
      <c r="EZ115" s="1" t="str">
        <f>"xlswrite('G:\Mi unidad\1. PROYECTOS TELLO 2022\SCM SPILL OVERS\outputs\pobreza\distancia_centro_salud\1%\simulacion_3\synthetic_control_spillover_outputs.xlsx',synthetic_control_sp_"&amp;$A56&amp;","&amp;$A56&amp;")"</f>
        <v>xlswrite('G:\Mi unidad\1. PROYECTOS TELLO 2022\SCM SPILL OVERS\outputs\pobreza\distancia_centro_salud\1%\simulacion_3\synthetic_control_spillover_outputs.xlsx',synthetic_control_sp_157,157)</v>
      </c>
      <c r="FG115" s="1" t="str">
        <f>"xlswrite('G:\Mi unidad\1. PROYECTOS TELLO 2022\SCM SPILL OVERS\outputs\pobreza\informalidad\1%\simulacion_3\synthetic_control_spillover_outputs.xlsx',synthetic_control_sp_"&amp;$A56&amp;","&amp;$A56&amp;")"</f>
        <v>xlswrite('G:\Mi unidad\1. PROYECTOS TELLO 2022\SCM SPILL OVERS\outputs\pobreza\informalidad\1%\simulacion_3\synthetic_control_spillover_outputs.xlsx',synthetic_control_sp_157,157)</v>
      </c>
      <c r="FM115" s="1" t="str">
        <f>"xlswrite('G:\Mi unidad\1. PROYECTOS TELLO 2022\SCM SPILL OVERS\outputs\pobreza\densidad\1%\simulacion_3\synthetic_control_spillover_outputs.xlsx',synthetic_control_sp_"&amp;$A56&amp;","&amp;$A56&amp;")"</f>
        <v>xlswrite('G:\Mi unidad\1. PROYECTOS TELLO 2022\SCM SPILL OVERS\outputs\pobreza\densidad\1%\simulacion_3\synthetic_control_spillover_outputs.xlsx',synthetic_control_sp_157,157)</v>
      </c>
      <c r="FT115" s="1" t="str">
        <f>"xlswrite('G:\Mi unidad\1. PROYECTOS TELLO 2022\SCM SPILL OVERS\outputs\pobreza\bajo_niv_educ\1%\simulacion_3\synthetic_control_spillover_outputs.xlsx',synthetic_control_sp_"&amp;$A56&amp;","&amp;$A56&amp;")"</f>
        <v>xlswrite('G:\Mi unidad\1. PROYECTOS TELLO 2022\SCM SPILL OVERS\outputs\pobreza\bajo_niv_educ\1%\simulacion_3\synthetic_control_spillover_outputs.xlsx',synthetic_control_sp_157,157)</v>
      </c>
      <c r="FZ115" s="1" t="str">
        <f>"xlswrite('G:\Mi unidad\1. PROYECTOS TELLO 2022\SCM SPILL OVERS\outputs\pobreza\bajo_ingreso\1%\simulacion_3\synthetic_control_spillover_outputs.xlsx',synthetic_control_sp_"&amp;$A56&amp;","&amp;$A56&amp;")"</f>
        <v>xlswrite('G:\Mi unidad\1. PROYECTOS TELLO 2022\SCM SPILL OVERS\outputs\pobreza\bajo_ingreso\1%\simulacion_3\synthetic_control_spillover_outputs.xlsx',synthetic_control_sp_157,157)</v>
      </c>
      <c r="GF115" s="1" t="str">
        <f>"xlswrite('G:\Mi unidad\1. PROYECTOS TELLO 2022\SCM SPILL OVERS\outputs\pobreza\densidad_g\1%\simulacion_3\synthetic_control_spillover_outputs.xlsx',synthetic_control_sp_"&amp;$A56&amp;","&amp;$A56&amp;")"</f>
        <v>xlswrite('G:\Mi unidad\1. PROYECTOS TELLO 2022\SCM SPILL OVERS\outputs\pobreza\densidad_g\1%\simulacion_3\synthetic_control_spillover_outputs.xlsx',synthetic_control_sp_157,157)</v>
      </c>
      <c r="GM115" s="1" t="str">
        <f>"xlswrite('G:\Mi unidad\1. PROYECTOS TELLO 2022\SCM SPILL OVERS\outputs\pobreza\alimentos\1%\simulacion_3\synthetic_control_spillover_outputs.xlsx',synthetic_control_sp_"&amp;$A56&amp;","&amp;$A56&amp;");"</f>
        <v>xlswrite('G:\Mi unidad\1. PROYECTOS TELLO 2022\SCM SPILL OVERS\outputs\pobreza\alimentos\1%\simulacion_3\synthetic_control_spillover_outputs.xlsx',synthetic_control_sp_157,157);</v>
      </c>
      <c r="GT115" s="1" t="str">
        <f>"xlswrite('G:\Mi unidad\1. PROYECTOS TELLO 2022\SCM SPILL OVERS\outputs\pobreza\jefe_hogar\1%\simulacion_3\synthetic_control_spillover_outputs.xlsx',synthetic_control_sp_"&amp;$A56&amp;","&amp;$A56&amp;");"</f>
        <v>xlswrite('G:\Mi unidad\1. PROYECTOS TELLO 2022\SCM SPILL OVERS\outputs\pobreza\jefe_hogar\1%\simulacion_3\synthetic_control_spillover_outputs.xlsx',synthetic_control_sp_157,157);</v>
      </c>
      <c r="GZ115" s="1" t="str">
        <f>"xlswrite('G:\Mi unidad\1. PROYECTOS TELLO 2022\SCM SPILL OVERS\outputs\pobreza\mujeres\1%\simulacion_3\synthetic_control_spillover_outputs.xlsx',synthetic_control_sp_"&amp;$A56&amp;","&amp;$A56&amp;");"</f>
        <v>xlswrite('G:\Mi unidad\1. PROYECTOS TELLO 2022\SCM SPILL OVERS\outputs\pobreza\mujeres\1%\simulacion_3\synthetic_control_spillover_outputs.xlsx',synthetic_control_sp_157,157);</v>
      </c>
      <c r="HF115" s="1" t="str">
        <f>"xlswrite('G:\Mi unidad\1. PROYECTOS TELLO 2022\SCM SPILL OVERS\outputs\pobreza\criminalidad\1%\simulacion_3\synthetic_control_spillover_outputs.xlsx',synthetic_control_sp_"&amp;$A56&amp;","&amp;$A56&amp;");"</f>
        <v>xlswrite('G:\Mi unidad\1. PROYECTOS TELLO 2022\SCM SPILL OVERS\outputs\pobreza\criminalidad\1%\simulacion_3\synthetic_control_spillover_outputs.xlsx',synthetic_control_sp_157,157);</v>
      </c>
      <c r="HM115">
        <v>42</v>
      </c>
      <c r="HN115" t="str">
        <f>"    [p_value_"&amp;HM115&amp; ",lb_"&amp;HM115&amp;",ub_"&amp;HM115&amp;"] = sp_andrews_te(Y_pre_"&amp;HM115&amp;",pobreza_"&amp;HM115&amp;"(:,T+s),A_"&amp;HM115&amp;",C,.05);"</f>
        <v xml:space="preserve">    [p_value_42,lb_42,ub_42] = sp_andrews_te(Y_pre_42,pobreza_42(:,T+s),A_42,C,.05);</v>
      </c>
      <c r="HT115">
        <v>66</v>
      </c>
      <c r="HU115" t="str">
        <f>"    spillover_test_"&amp;HT115&amp;"(s) = sp_andrews(Y_pre_"&amp;HT115&amp;",pobreza_"&amp;HT115&amp;"(:,T+s),A_"&amp;HT115&amp;",C,d,alpha_sig);"</f>
        <v xml:space="preserve">    spillover_test_66(s) = sp_andrews(Y_pre_66,pobreza_66(:,T+s),A_66,C,d,alpha_sig);</v>
      </c>
      <c r="IA115">
        <v>77</v>
      </c>
      <c r="IB115" t="str">
        <f>"xlswrite('G:\Mi unidad\1. PROYECTOS TELLO 2022\SCM SPILL OVERS\outputs\pobreza\bajo_niv_educ\1%\simulacion_3\output_tests.xlsx',alpha1_hat_vec_"&amp;IA115&amp;"','alpha1_hat_vec_"&amp;IA115&amp;"');"</f>
        <v>xlswrite('G:\Mi unidad\1. PROYECTOS TELLO 2022\SCM SPILL OVERS\outputs\pobreza\bajo_niv_educ\1%\simulacion_3\output_tests.xlsx',alpha1_hat_vec_77','alpha1_hat_vec_77');</v>
      </c>
      <c r="IO115">
        <v>77</v>
      </c>
      <c r="IP115" t="str">
        <f>"xlswrite('G:\Mi unidad\1. PROYECTOS TELLO 2022\SCM SPILL OVERS\outputs\pobreza\bajo_ingreso\1%\simulacion_3\output_tests.xlsx',alpha1_hat_vec_"&amp;IO115&amp;"','alpha1_hat_vec_"&amp;IO115&amp;"');"</f>
        <v>xlswrite('G:\Mi unidad\1. PROYECTOS TELLO 2022\SCM SPILL OVERS\outputs\pobreza\bajo_ingreso\1%\simulacion_3\output_tests.xlsx',alpha1_hat_vec_77','alpha1_hat_vec_77');</v>
      </c>
      <c r="JA115">
        <v>77</v>
      </c>
      <c r="JB115" t="str">
        <f>"xlswrite('G:\Mi unidad\1. PROYECTOS TELLO 2022\SCM SPILL OVERS\outputs\pobreza\densidad\1%\simulacion_3\output_tests.xlsx',alpha1_hat_vec_"&amp;JA115&amp;"','alpha1_hat_vec_"&amp;JA115&amp;"');"</f>
        <v>xlswrite('G:\Mi unidad\1. PROYECTOS TELLO 2022\SCM SPILL OVERS\outputs\pobreza\densidad\1%\simulacion_3\output_tests.xlsx',alpha1_hat_vec_77','alpha1_hat_vec_77');</v>
      </c>
      <c r="JM115">
        <v>77</v>
      </c>
      <c r="JN115" t="str">
        <f>"xlswrite('G:\Mi unidad\1. PROYECTOS TELLO 2022\SCM SPILL OVERS\outputs\pobreza\densidad_g\1%\simulacion_3\output_tests.xlsx',alpha1_hat_vec_"&amp;JM115&amp;"','alpha1_hat_vec_"&amp;JM115&amp;"');"</f>
        <v>xlswrite('G:\Mi unidad\1. PROYECTOS TELLO 2022\SCM SPILL OVERS\outputs\pobreza\densidad_g\1%\simulacion_3\output_tests.xlsx',alpha1_hat_vec_77','alpha1_hat_vec_77');</v>
      </c>
      <c r="JY115">
        <v>77</v>
      </c>
      <c r="JZ115" t="str">
        <f>"xlswrite('G:\Mi unidad\1. PROYECTOS TELLO 2022\SCM SPILL OVERS\outputs\pobreza\distancia_centro_salud\1%\simulacion_3\output_tests.xlsx',alpha1_hat_vec_"&amp;JY115&amp;"','alpha1_hat_vec_"&amp;JY115&amp;"');"</f>
        <v>xlswrite('G:\Mi unidad\1. PROYECTOS TELLO 2022\SCM SPILL OVERS\outputs\pobreza\distancia_centro_salud\1%\simulacion_3\output_tests.xlsx',alpha1_hat_vec_77','alpha1_hat_vec_77');</v>
      </c>
      <c r="KL115">
        <v>77</v>
      </c>
      <c r="KM115" t="str">
        <f>"xlswrite('G:\Mi unidad\1. PROYECTOS TELLO 2022\SCM SPILL OVERS\outputs\pobreza\informalidad\1%\simulacion_3\output_tests.xlsx',alpha1_hat_vec_"&amp;KL115&amp;"','alpha1_hat_vec_"&amp;KL115&amp;"');"</f>
        <v>xlswrite('G:\Mi unidad\1. PROYECTOS TELLO 2022\SCM SPILL OVERS\outputs\pobreza\informalidad\1%\simulacion_3\output_tests.xlsx',alpha1_hat_vec_77','alpha1_hat_vec_77');</v>
      </c>
      <c r="KY115">
        <v>77</v>
      </c>
      <c r="KZ115" t="str">
        <f>"xlswrite('G:\Mi unidad\1. PROYECTOS TELLO 2022\SCM SPILL OVERS\outputs\pobreza\alimentos\1%\simulacion_3\output_tests.xlsx',alpha1_hat_vec_"&amp;KY115&amp;"','alpha1_hat_vec_"&amp;KY115&amp;"');"</f>
        <v>xlswrite('G:\Mi unidad\1. PROYECTOS TELLO 2022\SCM SPILL OVERS\outputs\pobreza\alimentos\1%\simulacion_3\output_tests.xlsx',alpha1_hat_vec_77','alpha1_hat_vec_77');</v>
      </c>
      <c r="LF115">
        <v>77</v>
      </c>
      <c r="LG115" t="str">
        <f>"xlswrite('G:\Mi unidad\1. PROYECTOS TELLO 2022\SCM SPILL OVERS\outputs\pobreza\jefe_hogar\1%\simulacion_3\output_tests.xlsx',alpha1_hat_vec_"&amp;LF115&amp;"','alpha1_hat_vec_"&amp;LF115&amp;"');"</f>
        <v>xlswrite('G:\Mi unidad\1. PROYECTOS TELLO 2022\SCM SPILL OVERS\outputs\pobreza\jefe_hogar\1%\simulacion_3\output_tests.xlsx',alpha1_hat_vec_77','alpha1_hat_vec_77');</v>
      </c>
      <c r="LM115">
        <v>77</v>
      </c>
      <c r="LN115" t="str">
        <f>"xlswrite('G:\Mi unidad\1. PROYECTOS TELLO 2022\SCM SPILL OVERS\outputs\pobreza\mujeres\1%\simulacion_3\output_tests.xlsx',alpha1_hat_vec_"&amp;LM115&amp;"','alpha1_hat_vec_"&amp;LM115&amp;"');"</f>
        <v>xlswrite('G:\Mi unidad\1. PROYECTOS TELLO 2022\SCM SPILL OVERS\outputs\pobreza\mujeres\1%\simulacion_3\output_tests.xlsx',alpha1_hat_vec_77','alpha1_hat_vec_77');</v>
      </c>
      <c r="LY115">
        <v>77</v>
      </c>
      <c r="LZ115" t="str">
        <f>"xlswrite('G:\Mi unidad\1. PROYECTOS TELLO 2022\SCM SPILL OVERS\outputs\pobreza\criminalidad\1%\simulacion_3\output_tests.xlsx',alpha1_hat_vec_"&amp;LY115&amp;"','alpha1_hat_vec_"&amp;LY115&amp;"');"</f>
        <v>xlswrite('G:\Mi unidad\1. PROYECTOS TELLO 2022\SCM SPILL OVERS\outputs\pobreza\criminalidad\1%\simulacion_3\output_tests.xlsx',alpha1_hat_vec_77','alpha1_hat_vec_77');</v>
      </c>
    </row>
    <row r="116" spans="64:338" x14ac:dyDescent="0.3">
      <c r="BL116">
        <v>77</v>
      </c>
      <c r="BR116">
        <v>77</v>
      </c>
      <c r="BS116" s="1" t="str">
        <f>"A_"&amp;BR112&amp;"(:,ind_"&amp;BR112&amp;" == 0) = [];"</f>
        <v>A_77(:,ind_77 == 0) = [];</v>
      </c>
      <c r="BX116">
        <v>77</v>
      </c>
      <c r="BY116" s="1" t="str">
        <f>"A_"&amp;BX112&amp;"(:,ind_"&amp;BX112&amp;" == 0) = [];"</f>
        <v>A_77(:,ind_77 == 0) = [];</v>
      </c>
      <c r="CD116">
        <v>77</v>
      </c>
      <c r="CE116" s="1" t="str">
        <f>"A_"&amp;CD112&amp;"(:,ind_"&amp;CD112&amp;" == 0) = [];"</f>
        <v>A_77(:,ind_77 == 0) = [];</v>
      </c>
      <c r="CJ116">
        <v>77</v>
      </c>
      <c r="CK116" s="1" t="str">
        <f>"A_"&amp;CJ112&amp;"(:,ind_"&amp;CJ112&amp;" == 0) = [];"</f>
        <v>A_77(:,ind_77 == 0) = [];</v>
      </c>
      <c r="CQ116">
        <v>77</v>
      </c>
      <c r="CR116" t="s">
        <v>292</v>
      </c>
      <c r="CV116">
        <v>77</v>
      </c>
      <c r="CW116" t="s">
        <v>293</v>
      </c>
      <c r="DA116">
        <v>77</v>
      </c>
      <c r="DB116" t="s">
        <v>293</v>
      </c>
      <c r="DF116">
        <v>77</v>
      </c>
      <c r="DG116" t="s">
        <v>293</v>
      </c>
      <c r="EA116">
        <v>45</v>
      </c>
      <c r="EB116" s="1" t="str">
        <f>"Y_Ts_"&amp;EA116&amp;" = Y_"&amp;EA116&amp;"(:,T+s);"</f>
        <v>Y_Ts_45 = Y_45(:,T+s);</v>
      </c>
      <c r="EZ116" s="1" t="str">
        <f>"xlswrite('G:\Mi unidad\1. PROYECTOS TELLO 2022\SCM SPILL OVERS\outputs\pobreza\distancia_centro_salud\1%\simulacion_3\synthetic_control_spillover_outputs.xlsx',synthetic_control_sp_"&amp;$A57&amp;","&amp;$A57&amp;")"</f>
        <v>xlswrite('G:\Mi unidad\1. PROYECTOS TELLO 2022\SCM SPILL OVERS\outputs\pobreza\distancia_centro_salud\1%\simulacion_3\synthetic_control_spillover_outputs.xlsx',synthetic_control_sp_158,158)</v>
      </c>
      <c r="FG116" s="1" t="str">
        <f>"xlswrite('G:\Mi unidad\1. PROYECTOS TELLO 2022\SCM SPILL OVERS\outputs\pobreza\informalidad\1%\simulacion_3\synthetic_control_spillover_outputs.xlsx',synthetic_control_sp_"&amp;$A57&amp;","&amp;$A57&amp;")"</f>
        <v>xlswrite('G:\Mi unidad\1. PROYECTOS TELLO 2022\SCM SPILL OVERS\outputs\pobreza\informalidad\1%\simulacion_3\synthetic_control_spillover_outputs.xlsx',synthetic_control_sp_158,158)</v>
      </c>
      <c r="FM116" s="1" t="str">
        <f>"xlswrite('G:\Mi unidad\1. PROYECTOS TELLO 2022\SCM SPILL OVERS\outputs\pobreza\densidad\1%\simulacion_3\synthetic_control_spillover_outputs.xlsx',synthetic_control_sp_"&amp;$A57&amp;","&amp;$A57&amp;")"</f>
        <v>xlswrite('G:\Mi unidad\1. PROYECTOS TELLO 2022\SCM SPILL OVERS\outputs\pobreza\densidad\1%\simulacion_3\synthetic_control_spillover_outputs.xlsx',synthetic_control_sp_158,158)</v>
      </c>
      <c r="FT116" s="1" t="str">
        <f>"xlswrite('G:\Mi unidad\1. PROYECTOS TELLO 2022\SCM SPILL OVERS\outputs\pobreza\bajo_niv_educ\1%\simulacion_3\synthetic_control_spillover_outputs.xlsx',synthetic_control_sp_"&amp;$A57&amp;","&amp;$A57&amp;")"</f>
        <v>xlswrite('G:\Mi unidad\1. PROYECTOS TELLO 2022\SCM SPILL OVERS\outputs\pobreza\bajo_niv_educ\1%\simulacion_3\synthetic_control_spillover_outputs.xlsx',synthetic_control_sp_158,158)</v>
      </c>
      <c r="FZ116" s="1" t="str">
        <f>"xlswrite('G:\Mi unidad\1. PROYECTOS TELLO 2022\SCM SPILL OVERS\outputs\pobreza\bajo_ingreso\1%\simulacion_3\synthetic_control_spillover_outputs.xlsx',synthetic_control_sp_"&amp;$A57&amp;","&amp;$A57&amp;")"</f>
        <v>xlswrite('G:\Mi unidad\1. PROYECTOS TELLO 2022\SCM SPILL OVERS\outputs\pobreza\bajo_ingreso\1%\simulacion_3\synthetic_control_spillover_outputs.xlsx',synthetic_control_sp_158,158)</v>
      </c>
      <c r="GF116" s="1" t="str">
        <f>"xlswrite('G:\Mi unidad\1. PROYECTOS TELLO 2022\SCM SPILL OVERS\outputs\pobreza\densidad_g\1%\simulacion_3\synthetic_control_spillover_outputs.xlsx',synthetic_control_sp_"&amp;$A57&amp;","&amp;$A57&amp;")"</f>
        <v>xlswrite('G:\Mi unidad\1. PROYECTOS TELLO 2022\SCM SPILL OVERS\outputs\pobreza\densidad_g\1%\simulacion_3\synthetic_control_spillover_outputs.xlsx',synthetic_control_sp_158,158)</v>
      </c>
      <c r="GM116" s="1" t="str">
        <f>"xlswrite('G:\Mi unidad\1. PROYECTOS TELLO 2022\SCM SPILL OVERS\outputs\pobreza\alimentos\1%\simulacion_3\synthetic_control_spillover_outputs.xlsx',synthetic_control_sp_"&amp;$A57&amp;","&amp;$A57&amp;");"</f>
        <v>xlswrite('G:\Mi unidad\1. PROYECTOS TELLO 2022\SCM SPILL OVERS\outputs\pobreza\alimentos\1%\simulacion_3\synthetic_control_spillover_outputs.xlsx',synthetic_control_sp_158,158);</v>
      </c>
      <c r="GT116" s="1" t="str">
        <f>"xlswrite('G:\Mi unidad\1. PROYECTOS TELLO 2022\SCM SPILL OVERS\outputs\pobreza\jefe_hogar\1%\simulacion_3\synthetic_control_spillover_outputs.xlsx',synthetic_control_sp_"&amp;$A57&amp;","&amp;$A57&amp;");"</f>
        <v>xlswrite('G:\Mi unidad\1. PROYECTOS TELLO 2022\SCM SPILL OVERS\outputs\pobreza\jefe_hogar\1%\simulacion_3\synthetic_control_spillover_outputs.xlsx',synthetic_control_sp_158,158);</v>
      </c>
      <c r="GZ116" s="1" t="str">
        <f>"xlswrite('G:\Mi unidad\1. PROYECTOS TELLO 2022\SCM SPILL OVERS\outputs\pobreza\mujeres\1%\simulacion_3\synthetic_control_spillover_outputs.xlsx',synthetic_control_sp_"&amp;$A57&amp;","&amp;$A57&amp;");"</f>
        <v>xlswrite('G:\Mi unidad\1. PROYECTOS TELLO 2022\SCM SPILL OVERS\outputs\pobreza\mujeres\1%\simulacion_3\synthetic_control_spillover_outputs.xlsx',synthetic_control_sp_158,158);</v>
      </c>
      <c r="HF116" s="1" t="str">
        <f>"xlswrite('G:\Mi unidad\1. PROYECTOS TELLO 2022\SCM SPILL OVERS\outputs\pobreza\criminalidad\1%\simulacion_3\synthetic_control_spillover_outputs.xlsx',synthetic_control_sp_"&amp;$A57&amp;","&amp;$A57&amp;");"</f>
        <v>xlswrite('G:\Mi unidad\1. PROYECTOS TELLO 2022\SCM SPILL OVERS\outputs\pobreza\criminalidad\1%\simulacion_3\synthetic_control_spillover_outputs.xlsx',synthetic_control_sp_158,158);</v>
      </c>
      <c r="HM116">
        <v>42</v>
      </c>
      <c r="HN116" t="str">
        <f>"    p_value_vec_"&amp;HM116&amp;"(s) = p_value_"&amp;HM116&amp;";"</f>
        <v xml:space="preserve">    p_value_vec_42(s) = p_value_42;</v>
      </c>
      <c r="HT116">
        <v>66</v>
      </c>
      <c r="HU116" t="s">
        <v>18</v>
      </c>
      <c r="IA116">
        <v>77</v>
      </c>
      <c r="IB116" t="str">
        <f>"xlswrite('G:\Mi unidad\1. PROYECTOS TELLO 2022\SCM SPILL OVERS\outputs\pobreza\bajo_niv_educ\1%\simulacion_3\output_tests.xlsx',spillover_test_"&amp;IA116&amp;"','sp_test_"&amp;IA116&amp;"');"</f>
        <v>xlswrite('G:\Mi unidad\1. PROYECTOS TELLO 2022\SCM SPILL OVERS\outputs\pobreza\bajo_niv_educ\1%\simulacion_3\output_tests.xlsx',spillover_test_77','sp_test_77');</v>
      </c>
      <c r="IO116">
        <v>77</v>
      </c>
      <c r="IP116" t="str">
        <f>"xlswrite('G:\Mi unidad\1. PROYECTOS TELLO 2022\SCM SPILL OVERS\outputs\pobreza\bajo_ingreso\1%\simulacion_3\output_tests.xlsx',spillover_test_"&amp;IO116&amp;"','sp_test_"&amp;IO116&amp;"');"</f>
        <v>xlswrite('G:\Mi unidad\1. PROYECTOS TELLO 2022\SCM SPILL OVERS\outputs\pobreza\bajo_ingreso\1%\simulacion_3\output_tests.xlsx',spillover_test_77','sp_test_77');</v>
      </c>
      <c r="JA116">
        <v>77</v>
      </c>
      <c r="JB116" t="str">
        <f>"xlswrite('G:\Mi unidad\1. PROYECTOS TELLO 2022\SCM SPILL OVERS\outputs\pobreza\densidad\1%\simulacion_3\output_tests.xlsx',spillover_test_"&amp;JA116&amp;"','sp_test_"&amp;JA116&amp;"');"</f>
        <v>xlswrite('G:\Mi unidad\1. PROYECTOS TELLO 2022\SCM SPILL OVERS\outputs\pobreza\densidad\1%\simulacion_3\output_tests.xlsx',spillover_test_77','sp_test_77');</v>
      </c>
      <c r="JM116">
        <v>77</v>
      </c>
      <c r="JN116" t="str">
        <f>"xlswrite('G:\Mi unidad\1. PROYECTOS TELLO 2022\SCM SPILL OVERS\outputs\pobreza\densidad_g\1%\simulacion_3\output_tests.xlsx',spillover_test_"&amp;JM116&amp;"','sp_test_"&amp;JM116&amp;"');"</f>
        <v>xlswrite('G:\Mi unidad\1. PROYECTOS TELLO 2022\SCM SPILL OVERS\outputs\pobreza\densidad_g\1%\simulacion_3\output_tests.xlsx',spillover_test_77','sp_test_77');</v>
      </c>
      <c r="JY116">
        <v>77</v>
      </c>
      <c r="JZ116" t="str">
        <f>"xlswrite('G:\Mi unidad\1. PROYECTOS TELLO 2022\SCM SPILL OVERS\outputs\pobreza\distancia_centro_salud\1%\simulacion_3\output_tests.xlsx',spillover_test_"&amp;JY116&amp;"','sp_test_"&amp;JY116&amp;"');"</f>
        <v>xlswrite('G:\Mi unidad\1. PROYECTOS TELLO 2022\SCM SPILL OVERS\outputs\pobreza\distancia_centro_salud\1%\simulacion_3\output_tests.xlsx',spillover_test_77','sp_test_77');</v>
      </c>
      <c r="KL116">
        <v>77</v>
      </c>
      <c r="KM116" t="str">
        <f>"xlswrite('G:\Mi unidad\1. PROYECTOS TELLO 2022\SCM SPILL OVERS\outputs\pobreza\informalidad\1%\simulacion_3\output_tests.xlsx',spillover_test_"&amp;KL116&amp;"','sp_test_"&amp;KL116&amp;"');"</f>
        <v>xlswrite('G:\Mi unidad\1. PROYECTOS TELLO 2022\SCM SPILL OVERS\outputs\pobreza\informalidad\1%\simulacion_3\output_tests.xlsx',spillover_test_77','sp_test_77');</v>
      </c>
      <c r="KY116">
        <v>77</v>
      </c>
      <c r="KZ116" t="str">
        <f>"xlswrite('G:\Mi unidad\1. PROYECTOS TELLO 2022\SCM SPILL OVERS\outputs\pobreza\alimentos\1%\simulacion_3\output_tests.xlsx',spillover_test_"&amp;KY116&amp;"','sp_test_"&amp;KY116&amp;"');"</f>
        <v>xlswrite('G:\Mi unidad\1. PROYECTOS TELLO 2022\SCM SPILL OVERS\outputs\pobreza\alimentos\1%\simulacion_3\output_tests.xlsx',spillover_test_77','sp_test_77');</v>
      </c>
      <c r="LF116">
        <v>77</v>
      </c>
      <c r="LG116" t="str">
        <f>"xlswrite('G:\Mi unidad\1. PROYECTOS TELLO 2022\SCM SPILL OVERS\outputs\pobreza\jefe_hogar\1%\simulacion_3\output_tests.xlsx',spillover_test_"&amp;LF116&amp;"','sp_test_"&amp;LF116&amp;"');"</f>
        <v>xlswrite('G:\Mi unidad\1. PROYECTOS TELLO 2022\SCM SPILL OVERS\outputs\pobreza\jefe_hogar\1%\simulacion_3\output_tests.xlsx',spillover_test_77','sp_test_77');</v>
      </c>
      <c r="LM116">
        <v>77</v>
      </c>
      <c r="LN116" t="str">
        <f>"xlswrite('G:\Mi unidad\1. PROYECTOS TELLO 2022\SCM SPILL OVERS\outputs\pobreza\mujeres\1%\simulacion_3\output_tests.xlsx',spillover_test_"&amp;LM116&amp;"','sp_test_"&amp;LM116&amp;"');"</f>
        <v>xlswrite('G:\Mi unidad\1. PROYECTOS TELLO 2022\SCM SPILL OVERS\outputs\pobreza\mujeres\1%\simulacion_3\output_tests.xlsx',spillover_test_77','sp_test_77');</v>
      </c>
      <c r="LY116">
        <v>77</v>
      </c>
      <c r="LZ116" t="str">
        <f>"xlswrite('G:\Mi unidad\1. PROYECTOS TELLO 2022\SCM SPILL OVERS\outputs\pobreza\criminalidad\1%\simulacion_3\output_tests.xlsx',spillover_test_"&amp;LY116&amp;"','sp_test_"&amp;LY116&amp;"');"</f>
        <v>xlswrite('G:\Mi unidad\1. PROYECTOS TELLO 2022\SCM SPILL OVERS\outputs\pobreza\criminalidad\1%\simulacion_3\output_tests.xlsx',spillover_test_77','sp_test_77');</v>
      </c>
    </row>
    <row r="117" spans="64:338" x14ac:dyDescent="0.3">
      <c r="BL117">
        <v>78</v>
      </c>
      <c r="BM117" s="1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291</v>
      </c>
      <c r="CV117">
        <v>78</v>
      </c>
      <c r="CW117" t="s">
        <v>294</v>
      </c>
      <c r="DA117">
        <v>78</v>
      </c>
      <c r="DB117" t="s">
        <v>294</v>
      </c>
      <c r="DF117">
        <v>78</v>
      </c>
      <c r="DG117" t="s">
        <v>294</v>
      </c>
      <c r="EA117">
        <v>45</v>
      </c>
      <c r="EB117" s="1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EZ117" s="1" t="str">
        <f>"xlswrite('G:\Mi unidad\1. PROYECTOS TELLO 2022\SCM SPILL OVERS\outputs\pobreza\distancia_centro_salud\1%\simulacion_3\synthetic_control_spillover_outputs.xlsx',synthetic_control_sp_"&amp;$A58&amp;","&amp;$A58&amp;")"</f>
        <v>xlswrite('G:\Mi unidad\1. PROYECTOS TELLO 2022\SCM SPILL OVERS\outputs\pobreza\distancia_centro_salud\1%\simulacion_3\synthetic_control_spillover_outputs.xlsx',synthetic_control_sp_159,159)</v>
      </c>
      <c r="FG117" s="1" t="str">
        <f>"xlswrite('G:\Mi unidad\1. PROYECTOS TELLO 2022\SCM SPILL OVERS\outputs\pobreza\informalidad\1%\simulacion_3\synthetic_control_spillover_outputs.xlsx',synthetic_control_sp_"&amp;$A58&amp;","&amp;$A58&amp;")"</f>
        <v>xlswrite('G:\Mi unidad\1. PROYECTOS TELLO 2022\SCM SPILL OVERS\outputs\pobreza\informalidad\1%\simulacion_3\synthetic_control_spillover_outputs.xlsx',synthetic_control_sp_159,159)</v>
      </c>
      <c r="FM117" s="1" t="str">
        <f>"xlswrite('G:\Mi unidad\1. PROYECTOS TELLO 2022\SCM SPILL OVERS\outputs\pobreza\densidad\1%\simulacion_3\synthetic_control_spillover_outputs.xlsx',synthetic_control_sp_"&amp;$A58&amp;","&amp;$A58&amp;")"</f>
        <v>xlswrite('G:\Mi unidad\1. PROYECTOS TELLO 2022\SCM SPILL OVERS\outputs\pobreza\densidad\1%\simulacion_3\synthetic_control_spillover_outputs.xlsx',synthetic_control_sp_159,159)</v>
      </c>
      <c r="FT117" s="1" t="str">
        <f>"xlswrite('G:\Mi unidad\1. PROYECTOS TELLO 2022\SCM SPILL OVERS\outputs\pobreza\bajo_niv_educ\1%\simulacion_3\synthetic_control_spillover_outputs.xlsx',synthetic_control_sp_"&amp;$A58&amp;","&amp;$A58&amp;")"</f>
        <v>xlswrite('G:\Mi unidad\1. PROYECTOS TELLO 2022\SCM SPILL OVERS\outputs\pobreza\bajo_niv_educ\1%\simulacion_3\synthetic_control_spillover_outputs.xlsx',synthetic_control_sp_159,159)</v>
      </c>
      <c r="FZ117" s="1" t="str">
        <f>"xlswrite('G:\Mi unidad\1. PROYECTOS TELLO 2022\SCM SPILL OVERS\outputs\pobreza\bajo_ingreso\1%\simulacion_3\synthetic_control_spillover_outputs.xlsx',synthetic_control_sp_"&amp;$A58&amp;","&amp;$A58&amp;")"</f>
        <v>xlswrite('G:\Mi unidad\1. PROYECTOS TELLO 2022\SCM SPILL OVERS\outputs\pobreza\bajo_ingreso\1%\simulacion_3\synthetic_control_spillover_outputs.xlsx',synthetic_control_sp_159,159)</v>
      </c>
      <c r="GF117" s="1" t="str">
        <f>"xlswrite('G:\Mi unidad\1. PROYECTOS TELLO 2022\SCM SPILL OVERS\outputs\pobreza\densidad_g\1%\simulacion_3\synthetic_control_spillover_outputs.xlsx',synthetic_control_sp_"&amp;$A58&amp;","&amp;$A58&amp;")"</f>
        <v>xlswrite('G:\Mi unidad\1. PROYECTOS TELLO 2022\SCM SPILL OVERS\outputs\pobreza\densidad_g\1%\simulacion_3\synthetic_control_spillover_outputs.xlsx',synthetic_control_sp_159,159)</v>
      </c>
      <c r="GM117" s="1" t="str">
        <f>"xlswrite('G:\Mi unidad\1. PROYECTOS TELLO 2022\SCM SPILL OVERS\outputs\pobreza\alimentos\1%\simulacion_3\synthetic_control_spillover_outputs.xlsx',synthetic_control_sp_"&amp;$A58&amp;","&amp;$A58&amp;");"</f>
        <v>xlswrite('G:\Mi unidad\1. PROYECTOS TELLO 2022\SCM SPILL OVERS\outputs\pobreza\alimentos\1%\simulacion_3\synthetic_control_spillover_outputs.xlsx',synthetic_control_sp_159,159);</v>
      </c>
      <c r="GT117" s="1" t="str">
        <f>"xlswrite('G:\Mi unidad\1. PROYECTOS TELLO 2022\SCM SPILL OVERS\outputs\pobreza\jefe_hogar\1%\simulacion_3\synthetic_control_spillover_outputs.xlsx',synthetic_control_sp_"&amp;$A58&amp;","&amp;$A58&amp;");"</f>
        <v>xlswrite('G:\Mi unidad\1. PROYECTOS TELLO 2022\SCM SPILL OVERS\outputs\pobreza\jefe_hogar\1%\simulacion_3\synthetic_control_spillover_outputs.xlsx',synthetic_control_sp_159,159);</v>
      </c>
      <c r="GZ117" s="1" t="str">
        <f>"xlswrite('G:\Mi unidad\1. PROYECTOS TELLO 2022\SCM SPILL OVERS\outputs\pobreza\mujeres\1%\simulacion_3\synthetic_control_spillover_outputs.xlsx',synthetic_control_sp_"&amp;$A58&amp;","&amp;$A58&amp;");"</f>
        <v>xlswrite('G:\Mi unidad\1. PROYECTOS TELLO 2022\SCM SPILL OVERS\outputs\pobreza\mujeres\1%\simulacion_3\synthetic_control_spillover_outputs.xlsx',synthetic_control_sp_159,159);</v>
      </c>
      <c r="HF117" s="1" t="str">
        <f>"xlswrite('G:\Mi unidad\1. PROYECTOS TELLO 2022\SCM SPILL OVERS\outputs\pobreza\criminalidad\1%\simulacion_3\synthetic_control_spillover_outputs.xlsx',synthetic_control_sp_"&amp;$A58&amp;","&amp;$A58&amp;");"</f>
        <v>xlswrite('G:\Mi unidad\1. PROYECTOS TELLO 2022\SCM SPILL OVERS\outputs\pobreza\criminalidad\1%\simulacion_3\synthetic_control_spillover_outputs.xlsx',synthetic_control_sp_159,159);</v>
      </c>
      <c r="HM117">
        <v>42</v>
      </c>
      <c r="HN117" t="str">
        <f>"    lb_vec_"&amp;HM117&amp;"(s) = lb_"&amp;HM117&amp;";"</f>
        <v xml:space="preserve">    lb_vec_42(s) = lb_42;</v>
      </c>
      <c r="HT117">
        <v>71</v>
      </c>
      <c r="HU117" t="str">
        <f>"spillover_test_"&amp;HT117&amp;" = zeros(1,S);"</f>
        <v>spillover_test_71 = zeros(1,S);</v>
      </c>
      <c r="IA117">
        <v>78</v>
      </c>
      <c r="IB117" t="str">
        <f>"xlswrite('G:\Mi unidad\1. PROYECTOS TELLO 2022\SCM SPILL OVERS\outputs\pobreza\bajo_niv_educ\1%\simulacion_3\output_tests.xlsx',lb_vec_"&amp;IA117&amp;"','lb_vec_"&amp;IA117&amp;"');"</f>
        <v>xlswrite('G:\Mi unidad\1. PROYECTOS TELLO 2022\SCM SPILL OVERS\outputs\pobreza\bajo_niv_educ\1%\simulacion_3\output_tests.xlsx',lb_vec_78','lb_vec_78');</v>
      </c>
      <c r="IO117">
        <v>78</v>
      </c>
      <c r="IP117" t="str">
        <f>"xlswrite('G:\Mi unidad\1. PROYECTOS TELLO 2022\SCM SPILL OVERS\outputs\pobreza\bajo_ingreso\1%\simulacion_3\output_tests.xlsx',lb_vec_"&amp;IO117&amp;"','lb_vec_"&amp;IO117&amp;"');"</f>
        <v>xlswrite('G:\Mi unidad\1. PROYECTOS TELLO 2022\SCM SPILL OVERS\outputs\pobreza\bajo_ingreso\1%\simulacion_3\output_tests.xlsx',lb_vec_78','lb_vec_78');</v>
      </c>
      <c r="JA117">
        <v>78</v>
      </c>
      <c r="JB117" t="str">
        <f>"xlswrite('G:\Mi unidad\1. PROYECTOS TELLO 2022\SCM SPILL OVERS\outputs\pobreza\densidad\1%\simulacion_3\output_tests.xlsx',lb_vec_"&amp;JA117&amp;"','lb_vec_"&amp;JA117&amp;"');"</f>
        <v>xlswrite('G:\Mi unidad\1. PROYECTOS TELLO 2022\SCM SPILL OVERS\outputs\pobreza\densidad\1%\simulacion_3\output_tests.xlsx',lb_vec_78','lb_vec_78');</v>
      </c>
      <c r="JM117">
        <v>78</v>
      </c>
      <c r="JN117" t="str">
        <f>"xlswrite('G:\Mi unidad\1. PROYECTOS TELLO 2022\SCM SPILL OVERS\outputs\pobreza\densidad_g\1%\simulacion_3\output_tests.xlsx',lb_vec_"&amp;JM117&amp;"','lb_vec_"&amp;JM117&amp;"');"</f>
        <v>xlswrite('G:\Mi unidad\1. PROYECTOS TELLO 2022\SCM SPILL OVERS\outputs\pobreza\densidad_g\1%\simulacion_3\output_tests.xlsx',lb_vec_78','lb_vec_78');</v>
      </c>
      <c r="JY117">
        <v>78</v>
      </c>
      <c r="JZ117" t="str">
        <f>"xlswrite('G:\Mi unidad\1. PROYECTOS TELLO 2022\SCM SPILL OVERS\outputs\pobreza\distancia_centro_salud\1%\simulacion_3\output_tests.xlsx',lb_vec_"&amp;JY117&amp;"','lb_vec_"&amp;JY117&amp;"');"</f>
        <v>xlswrite('G:\Mi unidad\1. PROYECTOS TELLO 2022\SCM SPILL OVERS\outputs\pobreza\distancia_centro_salud\1%\simulacion_3\output_tests.xlsx',lb_vec_78','lb_vec_78');</v>
      </c>
      <c r="KL117">
        <v>78</v>
      </c>
      <c r="KM117" t="str">
        <f>"xlswrite('G:\Mi unidad\1. PROYECTOS TELLO 2022\SCM SPILL OVERS\outputs\pobreza\informalidad\1%\simulacion_3\output_tests.xlsx',lb_vec_"&amp;KL117&amp;"','lb_vec_"&amp;KL117&amp;"');"</f>
        <v>xlswrite('G:\Mi unidad\1. PROYECTOS TELLO 2022\SCM SPILL OVERS\outputs\pobreza\informalidad\1%\simulacion_3\output_tests.xlsx',lb_vec_78','lb_vec_78');</v>
      </c>
      <c r="KY117">
        <v>78</v>
      </c>
      <c r="KZ117" t="str">
        <f>"xlswrite('G:\Mi unidad\1. PROYECTOS TELLO 2022\SCM SPILL OVERS\outputs\pobreza\alimentos\1%\simulacion_3\output_tests.xlsx',lb_vec_"&amp;KY117&amp;"','lb_vec_"&amp;KY117&amp;"');"</f>
        <v>xlswrite('G:\Mi unidad\1. PROYECTOS TELLO 2022\SCM SPILL OVERS\outputs\pobreza\alimentos\1%\simulacion_3\output_tests.xlsx',lb_vec_78','lb_vec_78');</v>
      </c>
      <c r="LF117">
        <v>78</v>
      </c>
      <c r="LG117" t="str">
        <f>"xlswrite('G:\Mi unidad\1. PROYECTOS TELLO 2022\SCM SPILL OVERS\outputs\pobreza\jefe_hogar\1%\simulacion_3\output_tests.xlsx',lb_vec_"&amp;LF117&amp;"','lb_vec_"&amp;LF117&amp;"');"</f>
        <v>xlswrite('G:\Mi unidad\1. PROYECTOS TELLO 2022\SCM SPILL OVERS\outputs\pobreza\jefe_hogar\1%\simulacion_3\output_tests.xlsx',lb_vec_78','lb_vec_78');</v>
      </c>
      <c r="LM117">
        <v>78</v>
      </c>
      <c r="LN117" t="str">
        <f>"xlswrite('G:\Mi unidad\1. PROYECTOS TELLO 2022\SCM SPILL OVERS\outputs\pobreza\mujeres\1%\simulacion_3\output_tests.xlsx',lb_vec_"&amp;LM117&amp;"','lb_vec_"&amp;LM117&amp;"');"</f>
        <v>xlswrite('G:\Mi unidad\1. PROYECTOS TELLO 2022\SCM SPILL OVERS\outputs\pobreza\mujeres\1%\simulacion_3\output_tests.xlsx',lb_vec_78','lb_vec_78');</v>
      </c>
      <c r="LY117">
        <v>78</v>
      </c>
      <c r="LZ117" t="str">
        <f>"xlswrite('G:\Mi unidad\1. PROYECTOS TELLO 2022\SCM SPILL OVERS\outputs\pobreza\criminalidad\1%\simulacion_3\output_tests.xlsx',lb_vec_"&amp;LY117&amp;"','lb_vec_"&amp;LY117&amp;"');"</f>
        <v>xlswrite('G:\Mi unidad\1. PROYECTOS TELLO 2022\SCM SPILL OVERS\outputs\pobreza\criminalidad\1%\simulacion_3\output_tests.xlsx',lb_vec_78','lb_vec_78');</v>
      </c>
    </row>
    <row r="118" spans="64:338" x14ac:dyDescent="0.3">
      <c r="BL118">
        <v>78</v>
      </c>
      <c r="BM118" s="1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293</v>
      </c>
      <c r="CV118">
        <v>78</v>
      </c>
      <c r="CW118" t="s">
        <v>295</v>
      </c>
      <c r="DA118">
        <v>78</v>
      </c>
      <c r="DB118" t="s">
        <v>295</v>
      </c>
      <c r="DF118">
        <v>78</v>
      </c>
      <c r="DG118" t="s">
        <v>295</v>
      </c>
      <c r="EA118">
        <v>45</v>
      </c>
      <c r="EB118" s="1" t="str">
        <f>"alpha_hat_"&amp;EA118&amp;" = A_"&amp;EA118&amp;"*gamma_hat_"&amp;EA118&amp;";"</f>
        <v>alpha_hat_45 = A_45*gamma_hat_45;</v>
      </c>
      <c r="EZ118" s="1" t="str">
        <f>"xlswrite('G:\Mi unidad\1. PROYECTOS TELLO 2022\SCM SPILL OVERS\outputs\pobreza\distancia_centro_salud\1%\simulacion_3\synthetic_control_spillover_outputs.xlsx',synthetic_control_sp_"&amp;$A59&amp;","&amp;$A59&amp;")"</f>
        <v>xlswrite('G:\Mi unidad\1. PROYECTOS TELLO 2022\SCM SPILL OVERS\outputs\pobreza\distancia_centro_salud\1%\simulacion_3\synthetic_control_spillover_outputs.xlsx',synthetic_control_sp_162,162)</v>
      </c>
      <c r="FG118" s="1" t="str">
        <f>"xlswrite('G:\Mi unidad\1. PROYECTOS TELLO 2022\SCM SPILL OVERS\outputs\pobreza\informalidad\1%\simulacion_3\synthetic_control_spillover_outputs.xlsx',synthetic_control_sp_"&amp;$A59&amp;","&amp;$A59&amp;")"</f>
        <v>xlswrite('G:\Mi unidad\1. PROYECTOS TELLO 2022\SCM SPILL OVERS\outputs\pobreza\informalidad\1%\simulacion_3\synthetic_control_spillover_outputs.xlsx',synthetic_control_sp_162,162)</v>
      </c>
      <c r="FM118" s="1" t="str">
        <f>"xlswrite('G:\Mi unidad\1. PROYECTOS TELLO 2022\SCM SPILL OVERS\outputs\pobreza\densidad\1%\simulacion_3\synthetic_control_spillover_outputs.xlsx',synthetic_control_sp_"&amp;$A59&amp;","&amp;$A59&amp;")"</f>
        <v>xlswrite('G:\Mi unidad\1. PROYECTOS TELLO 2022\SCM SPILL OVERS\outputs\pobreza\densidad\1%\simulacion_3\synthetic_control_spillover_outputs.xlsx',synthetic_control_sp_162,162)</v>
      </c>
      <c r="FT118" s="1" t="str">
        <f>"xlswrite('G:\Mi unidad\1. PROYECTOS TELLO 2022\SCM SPILL OVERS\outputs\pobreza\bajo_niv_educ\1%\simulacion_3\synthetic_control_spillover_outputs.xlsx',synthetic_control_sp_"&amp;$A59&amp;","&amp;$A59&amp;")"</f>
        <v>xlswrite('G:\Mi unidad\1. PROYECTOS TELLO 2022\SCM SPILL OVERS\outputs\pobreza\bajo_niv_educ\1%\simulacion_3\synthetic_control_spillover_outputs.xlsx',synthetic_control_sp_162,162)</v>
      </c>
      <c r="FZ118" s="1" t="str">
        <f>"xlswrite('G:\Mi unidad\1. PROYECTOS TELLO 2022\SCM SPILL OVERS\outputs\pobreza\bajo_ingreso\1%\simulacion_3\synthetic_control_spillover_outputs.xlsx',synthetic_control_sp_"&amp;$A59&amp;","&amp;$A59&amp;")"</f>
        <v>xlswrite('G:\Mi unidad\1. PROYECTOS TELLO 2022\SCM SPILL OVERS\outputs\pobreza\bajo_ingreso\1%\simulacion_3\synthetic_control_spillover_outputs.xlsx',synthetic_control_sp_162,162)</v>
      </c>
      <c r="GF118" s="1" t="str">
        <f>"xlswrite('G:\Mi unidad\1. PROYECTOS TELLO 2022\SCM SPILL OVERS\outputs\pobreza\densidad_g\1%\simulacion_3\synthetic_control_spillover_outputs.xlsx',synthetic_control_sp_"&amp;$A59&amp;","&amp;$A59&amp;")"</f>
        <v>xlswrite('G:\Mi unidad\1. PROYECTOS TELLO 2022\SCM SPILL OVERS\outputs\pobreza\densidad_g\1%\simulacion_3\synthetic_control_spillover_outputs.xlsx',synthetic_control_sp_162,162)</v>
      </c>
      <c r="GM118" s="1" t="str">
        <f>"xlswrite('G:\Mi unidad\1. PROYECTOS TELLO 2022\SCM SPILL OVERS\outputs\pobreza\alimentos\1%\simulacion_3\synthetic_control_spillover_outputs.xlsx',synthetic_control_sp_"&amp;$A59&amp;","&amp;$A59&amp;");"</f>
        <v>xlswrite('G:\Mi unidad\1. PROYECTOS TELLO 2022\SCM SPILL OVERS\outputs\pobreza\alimentos\1%\simulacion_3\synthetic_control_spillover_outputs.xlsx',synthetic_control_sp_162,162);</v>
      </c>
      <c r="GT118" s="1" t="str">
        <f>"xlswrite('G:\Mi unidad\1. PROYECTOS TELLO 2022\SCM SPILL OVERS\outputs\pobreza\jefe_hogar\1%\simulacion_3\synthetic_control_spillover_outputs.xlsx',synthetic_control_sp_"&amp;$A59&amp;","&amp;$A59&amp;");"</f>
        <v>xlswrite('G:\Mi unidad\1. PROYECTOS TELLO 2022\SCM SPILL OVERS\outputs\pobreza\jefe_hogar\1%\simulacion_3\synthetic_control_spillover_outputs.xlsx',synthetic_control_sp_162,162);</v>
      </c>
      <c r="GZ118" s="1" t="str">
        <f>"xlswrite('G:\Mi unidad\1. PROYECTOS TELLO 2022\SCM SPILL OVERS\outputs\pobreza\mujeres\1%\simulacion_3\synthetic_control_spillover_outputs.xlsx',synthetic_control_sp_"&amp;$A59&amp;","&amp;$A59&amp;");"</f>
        <v>xlswrite('G:\Mi unidad\1. PROYECTOS TELLO 2022\SCM SPILL OVERS\outputs\pobreza\mujeres\1%\simulacion_3\synthetic_control_spillover_outputs.xlsx',synthetic_control_sp_162,162);</v>
      </c>
      <c r="HF118" s="1" t="str">
        <f>"xlswrite('G:\Mi unidad\1. PROYECTOS TELLO 2022\SCM SPILL OVERS\outputs\pobreza\criminalidad\1%\simulacion_3\synthetic_control_spillover_outputs.xlsx',synthetic_control_sp_"&amp;$A59&amp;","&amp;$A59&amp;");"</f>
        <v>xlswrite('G:\Mi unidad\1. PROYECTOS TELLO 2022\SCM SPILL OVERS\outputs\pobreza\criminalidad\1%\simulacion_3\synthetic_control_spillover_outputs.xlsx',synthetic_control_sp_162,162);</v>
      </c>
      <c r="HM118">
        <v>42</v>
      </c>
      <c r="HN118" t="str">
        <f>"    ub_vec_"&amp;HM118&amp;"(s) = ub_"&amp;HM117&amp;";"</f>
        <v xml:space="preserve">    ub_vec_42(s) = ub_42;</v>
      </c>
      <c r="HT118">
        <v>71</v>
      </c>
      <c r="HU118" t="s">
        <v>35</v>
      </c>
      <c r="IA118">
        <v>78</v>
      </c>
      <c r="IB118" t="str">
        <f>"xlswrite('G:\Mi unidad\1. PROYECTOS TELLO 2022\SCM SPILL OVERS\outputs\pobreza\bajo_niv_educ\1%\simulacion_3\output_tests.xlsx',ub_vec_"&amp;IA118&amp;"','ub_vec_"&amp;IA118&amp;"');"</f>
        <v>xlswrite('G:\Mi unidad\1. PROYECTOS TELLO 2022\SCM SPILL OVERS\outputs\pobreza\bajo_niv_educ\1%\simulacion_3\output_tests.xlsx',ub_vec_78','ub_vec_78');</v>
      </c>
      <c r="IO118">
        <v>78</v>
      </c>
      <c r="IP118" t="str">
        <f>"xlswrite('G:\Mi unidad\1. PROYECTOS TELLO 2022\SCM SPILL OVERS\outputs\pobreza\bajo_ingreso\1%\simulacion_3\output_tests.xlsx',ub_vec_"&amp;IO118&amp;"','ub_vec_"&amp;IO118&amp;"');"</f>
        <v>xlswrite('G:\Mi unidad\1. PROYECTOS TELLO 2022\SCM SPILL OVERS\outputs\pobreza\bajo_ingreso\1%\simulacion_3\output_tests.xlsx',ub_vec_78','ub_vec_78');</v>
      </c>
      <c r="JA118">
        <v>78</v>
      </c>
      <c r="JB118" t="str">
        <f>"xlswrite('G:\Mi unidad\1. PROYECTOS TELLO 2022\SCM SPILL OVERS\outputs\pobreza\densidad\1%\simulacion_3\output_tests.xlsx',ub_vec_"&amp;JA118&amp;"','ub_vec_"&amp;JA118&amp;"');"</f>
        <v>xlswrite('G:\Mi unidad\1. PROYECTOS TELLO 2022\SCM SPILL OVERS\outputs\pobreza\densidad\1%\simulacion_3\output_tests.xlsx',ub_vec_78','ub_vec_78');</v>
      </c>
      <c r="JM118">
        <v>78</v>
      </c>
      <c r="JN118" t="str">
        <f>"xlswrite('G:\Mi unidad\1. PROYECTOS TELLO 2022\SCM SPILL OVERS\outputs\pobreza\densidad_g\1%\simulacion_3\output_tests.xlsx',ub_vec_"&amp;JM118&amp;"','ub_vec_"&amp;JM118&amp;"');"</f>
        <v>xlswrite('G:\Mi unidad\1. PROYECTOS TELLO 2022\SCM SPILL OVERS\outputs\pobreza\densidad_g\1%\simulacion_3\output_tests.xlsx',ub_vec_78','ub_vec_78');</v>
      </c>
      <c r="JY118">
        <v>78</v>
      </c>
      <c r="JZ118" t="str">
        <f>"xlswrite('G:\Mi unidad\1. PROYECTOS TELLO 2022\SCM SPILL OVERS\outputs\pobreza\distancia_centro_salud\1%\simulacion_3\output_tests.xlsx',ub_vec_"&amp;JY118&amp;"','ub_vec_"&amp;JY118&amp;"');"</f>
        <v>xlswrite('G:\Mi unidad\1. PROYECTOS TELLO 2022\SCM SPILL OVERS\outputs\pobreza\distancia_centro_salud\1%\simulacion_3\output_tests.xlsx',ub_vec_78','ub_vec_78');</v>
      </c>
      <c r="KL118">
        <v>78</v>
      </c>
      <c r="KM118" t="str">
        <f>"xlswrite('G:\Mi unidad\1. PROYECTOS TELLO 2022\SCM SPILL OVERS\outputs\pobreza\informalidad\1%\simulacion_3\output_tests.xlsx',ub_vec_"&amp;KL118&amp;"','ub_vec_"&amp;KL118&amp;"');"</f>
        <v>xlswrite('G:\Mi unidad\1. PROYECTOS TELLO 2022\SCM SPILL OVERS\outputs\pobreza\informalidad\1%\simulacion_3\output_tests.xlsx',ub_vec_78','ub_vec_78');</v>
      </c>
      <c r="KY118">
        <v>78</v>
      </c>
      <c r="KZ118" t="str">
        <f>"xlswrite('G:\Mi unidad\1. PROYECTOS TELLO 2022\SCM SPILL OVERS\outputs\pobreza\alimentos\1%\simulacion_3\output_tests.xlsx',ub_vec_"&amp;KY118&amp;"','ub_vec_"&amp;KY118&amp;"');"</f>
        <v>xlswrite('G:\Mi unidad\1. PROYECTOS TELLO 2022\SCM SPILL OVERS\outputs\pobreza\alimentos\1%\simulacion_3\output_tests.xlsx',ub_vec_78','ub_vec_78');</v>
      </c>
      <c r="LF118">
        <v>78</v>
      </c>
      <c r="LG118" t="str">
        <f>"xlswrite('G:\Mi unidad\1. PROYECTOS TELLO 2022\SCM SPILL OVERS\outputs\pobreza\jefe_hogar\1%\simulacion_3\output_tests.xlsx',ub_vec_"&amp;LF118&amp;"','ub_vec_"&amp;LF118&amp;"');"</f>
        <v>xlswrite('G:\Mi unidad\1. PROYECTOS TELLO 2022\SCM SPILL OVERS\outputs\pobreza\jefe_hogar\1%\simulacion_3\output_tests.xlsx',ub_vec_78','ub_vec_78');</v>
      </c>
      <c r="LM118">
        <v>78</v>
      </c>
      <c r="LN118" t="str">
        <f>"xlswrite('G:\Mi unidad\1. PROYECTOS TELLO 2022\SCM SPILL OVERS\outputs\pobreza\mujeres\1%\simulacion_3\output_tests.xlsx',ub_vec_"&amp;LM118&amp;"','ub_vec_"&amp;LM118&amp;"');"</f>
        <v>xlswrite('G:\Mi unidad\1. PROYECTOS TELLO 2022\SCM SPILL OVERS\outputs\pobreza\mujeres\1%\simulacion_3\output_tests.xlsx',ub_vec_78','ub_vec_78');</v>
      </c>
      <c r="LY118">
        <v>78</v>
      </c>
      <c r="LZ118" t="str">
        <f>"xlswrite('G:\Mi unidad\1. PROYECTOS TELLO 2022\SCM SPILL OVERS\outputs\pobreza\criminalidad\1%\simulacion_3\output_tests.xlsx',ub_vec_"&amp;LY118&amp;"','ub_vec_"&amp;LY118&amp;"');"</f>
        <v>xlswrite('G:\Mi unidad\1. PROYECTOS TELLO 2022\SCM SPILL OVERS\outputs\pobreza\criminalidad\1%\simulacion_3\output_tests.xlsx',ub_vec_78','ub_vec_78');</v>
      </c>
    </row>
    <row r="119" spans="64:338" x14ac:dyDescent="0.3">
      <c r="BL119">
        <v>78</v>
      </c>
      <c r="BM119" s="1" t="str">
        <f>"A_"&amp;BL117&amp;"(:,ind_"&amp;BL117&amp;" == 0) = [];"</f>
        <v>A_78(:,ind_78 == 0) = [];</v>
      </c>
      <c r="BR119">
        <v>78</v>
      </c>
      <c r="BS119" s="1" t="str">
        <f>"ind_"&amp;BR117&amp;" = xlsread('spillover_bajo_niv_educ_"&amp;BR117&amp;".xlsx')"</f>
        <v>ind_78 = xlsread('spillover_bajo_niv_educ_78.xlsx')</v>
      </c>
      <c r="BX119">
        <v>78</v>
      </c>
      <c r="BY119" s="1" t="str">
        <f>"ind_"&amp;BX117&amp;" = xlsread('spillover_bajoingreso_"&amp;BX117&amp;".xlsx')"</f>
        <v>ind_78 = xlsread('spillover_bajoingreso_78.xlsx')</v>
      </c>
      <c r="CD119">
        <v>78</v>
      </c>
      <c r="CE119" s="1" t="str">
        <f>"ind_"&amp;CD117&amp;" = xlsread('spillover_densidad_"&amp;CD117&amp;".xlsx')"</f>
        <v>ind_78 = xlsread('spillover_densidad_78.xlsx')</v>
      </c>
      <c r="CJ119">
        <v>78</v>
      </c>
      <c r="CK119" s="1" t="str">
        <f>"ind_"&amp;CJ117&amp;" = xlsread('spillover_tiempo_cs_"&amp;CJ117&amp;".xlsx')"</f>
        <v>ind_78 = xlsread('spillover_tiempo_cs_78.xlsx')</v>
      </c>
      <c r="CQ119">
        <v>78</v>
      </c>
      <c r="CR119" t="s">
        <v>295</v>
      </c>
      <c r="CV119">
        <v>78</v>
      </c>
      <c r="CW119" t="s">
        <v>296</v>
      </c>
      <c r="DA119">
        <v>78</v>
      </c>
      <c r="DB119" t="s">
        <v>297</v>
      </c>
      <c r="DF119">
        <v>78</v>
      </c>
      <c r="DG119" t="s">
        <v>298</v>
      </c>
      <c r="EA119">
        <v>45</v>
      </c>
      <c r="EB119" s="1" t="str">
        <f>"alpha1_hat_vec_"&amp;EA119&amp;"(s) = alpha_hat_"&amp;EA119&amp;"(1);"</f>
        <v>alpha1_hat_vec_45(s) = alpha_hat_45(1);</v>
      </c>
      <c r="EZ119" s="1" t="str">
        <f>"xlswrite('G:\Mi unidad\1. PROYECTOS TELLO 2022\SCM SPILL OVERS\outputs\pobreza\distancia_centro_salud\1%\simulacion_3\synthetic_control_spillover_outputs.xlsx',synthetic_control_sp_"&amp;$A60&amp;","&amp;$A60&amp;")"</f>
        <v>xlswrite('G:\Mi unidad\1. PROYECTOS TELLO 2022\SCM SPILL OVERS\outputs\pobreza\distancia_centro_salud\1%\simulacion_3\synthetic_control_spillover_outputs.xlsx',synthetic_control_sp_169,169)</v>
      </c>
      <c r="FG119" s="1" t="str">
        <f>"xlswrite('G:\Mi unidad\1. PROYECTOS TELLO 2022\SCM SPILL OVERS\outputs\pobreza\informalidad\1%\simulacion_3\synthetic_control_spillover_outputs.xlsx',synthetic_control_sp_"&amp;$A60&amp;","&amp;$A60&amp;")"</f>
        <v>xlswrite('G:\Mi unidad\1. PROYECTOS TELLO 2022\SCM SPILL OVERS\outputs\pobreza\informalidad\1%\simulacion_3\synthetic_control_spillover_outputs.xlsx',synthetic_control_sp_169,169)</v>
      </c>
      <c r="FM119" s="1" t="str">
        <f>"xlswrite('G:\Mi unidad\1. PROYECTOS TELLO 2022\SCM SPILL OVERS\outputs\pobreza\densidad\1%\simulacion_3\synthetic_control_spillover_outputs.xlsx',synthetic_control_sp_"&amp;$A60&amp;","&amp;$A60&amp;")"</f>
        <v>xlswrite('G:\Mi unidad\1. PROYECTOS TELLO 2022\SCM SPILL OVERS\outputs\pobreza\densidad\1%\simulacion_3\synthetic_control_spillover_outputs.xlsx',synthetic_control_sp_169,169)</v>
      </c>
      <c r="FT119" s="1" t="str">
        <f>"xlswrite('G:\Mi unidad\1. PROYECTOS TELLO 2022\SCM SPILL OVERS\outputs\pobreza\bajo_niv_educ\1%\simulacion_3\synthetic_control_spillover_outputs.xlsx',synthetic_control_sp_"&amp;$A60&amp;","&amp;$A60&amp;")"</f>
        <v>xlswrite('G:\Mi unidad\1. PROYECTOS TELLO 2022\SCM SPILL OVERS\outputs\pobreza\bajo_niv_educ\1%\simulacion_3\synthetic_control_spillover_outputs.xlsx',synthetic_control_sp_169,169)</v>
      </c>
      <c r="FZ119" s="1" t="str">
        <f>"xlswrite('G:\Mi unidad\1. PROYECTOS TELLO 2022\SCM SPILL OVERS\outputs\pobreza\bajo_ingreso\1%\simulacion_3\synthetic_control_spillover_outputs.xlsx',synthetic_control_sp_"&amp;$A60&amp;","&amp;$A60&amp;")"</f>
        <v>xlswrite('G:\Mi unidad\1. PROYECTOS TELLO 2022\SCM SPILL OVERS\outputs\pobreza\bajo_ingreso\1%\simulacion_3\synthetic_control_spillover_outputs.xlsx',synthetic_control_sp_169,169)</v>
      </c>
      <c r="GF119" s="1" t="str">
        <f>"xlswrite('G:\Mi unidad\1. PROYECTOS TELLO 2022\SCM SPILL OVERS\outputs\pobreza\densidad_g\1%\simulacion_3\synthetic_control_spillover_outputs.xlsx',synthetic_control_sp_"&amp;$A60&amp;","&amp;$A60&amp;")"</f>
        <v>xlswrite('G:\Mi unidad\1. PROYECTOS TELLO 2022\SCM SPILL OVERS\outputs\pobreza\densidad_g\1%\simulacion_3\synthetic_control_spillover_outputs.xlsx',synthetic_control_sp_169,169)</v>
      </c>
      <c r="GM119" s="1" t="str">
        <f>"xlswrite('G:\Mi unidad\1. PROYECTOS TELLO 2022\SCM SPILL OVERS\outputs\pobreza\alimentos\1%\simulacion_3\synthetic_control_spillover_outputs.xlsx',synthetic_control_sp_"&amp;$A60&amp;","&amp;$A60&amp;");"</f>
        <v>xlswrite('G:\Mi unidad\1. PROYECTOS TELLO 2022\SCM SPILL OVERS\outputs\pobreza\alimentos\1%\simulacion_3\synthetic_control_spillover_outputs.xlsx',synthetic_control_sp_169,169);</v>
      </c>
      <c r="GT119" s="1" t="str">
        <f>"xlswrite('G:\Mi unidad\1. PROYECTOS TELLO 2022\SCM SPILL OVERS\outputs\pobreza\jefe_hogar\1%\simulacion_3\synthetic_control_spillover_outputs.xlsx',synthetic_control_sp_"&amp;$A60&amp;","&amp;$A60&amp;");"</f>
        <v>xlswrite('G:\Mi unidad\1. PROYECTOS TELLO 2022\SCM SPILL OVERS\outputs\pobreza\jefe_hogar\1%\simulacion_3\synthetic_control_spillover_outputs.xlsx',synthetic_control_sp_169,169);</v>
      </c>
      <c r="GZ119" s="1" t="str">
        <f>"xlswrite('G:\Mi unidad\1. PROYECTOS TELLO 2022\SCM SPILL OVERS\outputs\pobreza\mujeres\1%\simulacion_3\synthetic_control_spillover_outputs.xlsx',synthetic_control_sp_"&amp;$A60&amp;","&amp;$A60&amp;");"</f>
        <v>xlswrite('G:\Mi unidad\1. PROYECTOS TELLO 2022\SCM SPILL OVERS\outputs\pobreza\mujeres\1%\simulacion_3\synthetic_control_spillover_outputs.xlsx',synthetic_control_sp_169,169);</v>
      </c>
      <c r="HF119" s="1" t="str">
        <f>"xlswrite('G:\Mi unidad\1. PROYECTOS TELLO 2022\SCM SPILL OVERS\outputs\pobreza\criminalidad\1%\simulacion_3\synthetic_control_spillover_outputs.xlsx',synthetic_control_sp_"&amp;$A60&amp;","&amp;$A60&amp;");"</f>
        <v>xlswrite('G:\Mi unidad\1. PROYECTOS TELLO 2022\SCM SPILL OVERS\outputs\pobreza\criminalidad\1%\simulacion_3\synthetic_control_spillover_outputs.xlsx',synthetic_control_sp_169,169);</v>
      </c>
      <c r="HM119">
        <v>42</v>
      </c>
      <c r="HN119" t="s">
        <v>18</v>
      </c>
      <c r="HT119">
        <v>71</v>
      </c>
      <c r="HU119" t="s">
        <v>36</v>
      </c>
      <c r="IA119">
        <v>78</v>
      </c>
      <c r="IB119" t="str">
        <f>"xlswrite('G:\Mi unidad\1. PROYECTOS TELLO 2022\SCM SPILL OVERS\outputs\pobreza\bajo_niv_educ\1%\simulacion_3\output_tests.xlsx',p_value_vec_"&amp;IA119&amp;"','p_value_vec_"&amp;IA119&amp;"');"</f>
        <v>xlswrite('G:\Mi unidad\1. PROYECTOS TELLO 2022\SCM SPILL OVERS\outputs\pobreza\bajo_niv_educ\1%\simulacion_3\output_tests.xlsx',p_value_vec_78','p_value_vec_78');</v>
      </c>
      <c r="IO119">
        <v>78</v>
      </c>
      <c r="IP119" t="str">
        <f>"xlswrite('G:\Mi unidad\1. PROYECTOS TELLO 2022\SCM SPILL OVERS\outputs\pobreza\bajo_ingreso\1%\simulacion_3\output_tests.xlsx',p_value_vec_"&amp;IO119&amp;"','p_value_vec_"&amp;IO119&amp;"');"</f>
        <v>xlswrite('G:\Mi unidad\1. PROYECTOS TELLO 2022\SCM SPILL OVERS\outputs\pobreza\bajo_ingreso\1%\simulacion_3\output_tests.xlsx',p_value_vec_78','p_value_vec_78');</v>
      </c>
      <c r="JA119">
        <v>78</v>
      </c>
      <c r="JB119" t="str">
        <f>"xlswrite('G:\Mi unidad\1. PROYECTOS TELLO 2022\SCM SPILL OVERS\outputs\pobreza\densidad\1%\simulacion_3\output_tests.xlsx',p_value_vec_"&amp;JA119&amp;"','p_value_vec_"&amp;JA119&amp;"');"</f>
        <v>xlswrite('G:\Mi unidad\1. PROYECTOS TELLO 2022\SCM SPILL OVERS\outputs\pobreza\densidad\1%\simulacion_3\output_tests.xlsx',p_value_vec_78','p_value_vec_78');</v>
      </c>
      <c r="JM119">
        <v>78</v>
      </c>
      <c r="JN119" t="str">
        <f>"xlswrite('G:\Mi unidad\1. PROYECTOS TELLO 2022\SCM SPILL OVERS\outputs\pobreza\densidad_g\1%\simulacion_3\output_tests.xlsx',p_value_vec_"&amp;JM119&amp;"','p_value_vec_"&amp;JM119&amp;"');"</f>
        <v>xlswrite('G:\Mi unidad\1. PROYECTOS TELLO 2022\SCM SPILL OVERS\outputs\pobreza\densidad_g\1%\simulacion_3\output_tests.xlsx',p_value_vec_78','p_value_vec_78');</v>
      </c>
      <c r="JY119">
        <v>78</v>
      </c>
      <c r="JZ119" t="str">
        <f>"xlswrite('G:\Mi unidad\1. PROYECTOS TELLO 2022\SCM SPILL OVERS\outputs\pobreza\distancia_centro_salud\1%\simulacion_3\output_tests.xlsx',p_value_vec_"&amp;JY119&amp;"','p_value_vec_"&amp;JY119&amp;"');"</f>
        <v>xlswrite('G:\Mi unidad\1. PROYECTOS TELLO 2022\SCM SPILL OVERS\outputs\pobreza\distancia_centro_salud\1%\simulacion_3\output_tests.xlsx',p_value_vec_78','p_value_vec_78');</v>
      </c>
      <c r="KL119">
        <v>78</v>
      </c>
      <c r="KM119" t="str">
        <f>"xlswrite('G:\Mi unidad\1. PROYECTOS TELLO 2022\SCM SPILL OVERS\outputs\pobreza\informalidad\1%\simulacion_3\output_tests.xlsx',p_value_vec_"&amp;KL119&amp;"','p_value_vec_"&amp;KL119&amp;"');"</f>
        <v>xlswrite('G:\Mi unidad\1. PROYECTOS TELLO 2022\SCM SPILL OVERS\outputs\pobreza\informalidad\1%\simulacion_3\output_tests.xlsx',p_value_vec_78','p_value_vec_78');</v>
      </c>
      <c r="KY119">
        <v>78</v>
      </c>
      <c r="KZ119" t="str">
        <f>"xlswrite('G:\Mi unidad\1. PROYECTOS TELLO 2022\SCM SPILL OVERS\outputs\pobreza\alimentos\1%\simulacion_3\output_tests.xlsx',p_value_vec_"&amp;KY119&amp;"','p_value_vec_"&amp;KY119&amp;"');"</f>
        <v>xlswrite('G:\Mi unidad\1. PROYECTOS TELLO 2022\SCM SPILL OVERS\outputs\pobreza\alimentos\1%\simulacion_3\output_tests.xlsx',p_value_vec_78','p_value_vec_78');</v>
      </c>
      <c r="LF119">
        <v>78</v>
      </c>
      <c r="LG119" t="str">
        <f>"xlswrite('G:\Mi unidad\1. PROYECTOS TELLO 2022\SCM SPILL OVERS\outputs\pobreza\jefe_hogar\1%\simulacion_3\output_tests.xlsx',p_value_vec_"&amp;LF119&amp;"','p_value_vec_"&amp;LF119&amp;"');"</f>
        <v>xlswrite('G:\Mi unidad\1. PROYECTOS TELLO 2022\SCM SPILL OVERS\outputs\pobreza\jefe_hogar\1%\simulacion_3\output_tests.xlsx',p_value_vec_78','p_value_vec_78');</v>
      </c>
      <c r="LM119">
        <v>78</v>
      </c>
      <c r="LN119" t="str">
        <f>"xlswrite('G:\Mi unidad\1. PROYECTOS TELLO 2022\SCM SPILL OVERS\outputs\pobreza\mujeres\1%\simulacion_3\output_tests.xlsx',p_value_vec_"&amp;LM119&amp;"','p_value_vec_"&amp;LM119&amp;"');"</f>
        <v>xlswrite('G:\Mi unidad\1. PROYECTOS TELLO 2022\SCM SPILL OVERS\outputs\pobreza\mujeres\1%\simulacion_3\output_tests.xlsx',p_value_vec_78','p_value_vec_78');</v>
      </c>
      <c r="LY119">
        <v>78</v>
      </c>
      <c r="LZ119" t="str">
        <f>"xlswrite('G:\Mi unidad\1. PROYECTOS TELLO 2022\SCM SPILL OVERS\outputs\pobreza\criminalidad\1%\simulacion_3\output_tests.xlsx',p_value_vec_"&amp;LY119&amp;"','p_value_vec_"&amp;LY119&amp;"');"</f>
        <v>xlswrite('G:\Mi unidad\1. PROYECTOS TELLO 2022\SCM SPILL OVERS\outputs\pobreza\criminalidad\1%\simulacion_3\output_tests.xlsx',p_value_vec_78','p_value_vec_78');</v>
      </c>
    </row>
    <row r="120" spans="64:338" x14ac:dyDescent="0.3">
      <c r="BL120">
        <v>78</v>
      </c>
      <c r="BR120">
        <v>78</v>
      </c>
      <c r="BS120" s="1" t="str">
        <f>"A_"&amp;BR117&amp;" = eye(N);"</f>
        <v>A_78 = eye(N);</v>
      </c>
      <c r="BX120">
        <v>78</v>
      </c>
      <c r="BY120" s="1" t="str">
        <f>"A_"&amp;BX117&amp;" = eye(N);"</f>
        <v>A_78 = eye(N);</v>
      </c>
      <c r="CD120">
        <v>78</v>
      </c>
      <c r="CE120" s="1" t="str">
        <f>"A_"&amp;CD117&amp;" = eye(N);"</f>
        <v>A_78 = eye(N);</v>
      </c>
      <c r="CJ120">
        <v>78</v>
      </c>
      <c r="CK120" s="1" t="str">
        <f>"A_"&amp;CJ117&amp;" = eye(N);"</f>
        <v>A_78 = eye(N);</v>
      </c>
      <c r="CQ120">
        <v>78</v>
      </c>
      <c r="CR120" t="s">
        <v>299</v>
      </c>
      <c r="CV120">
        <v>78</v>
      </c>
      <c r="CW120" t="s">
        <v>300</v>
      </c>
      <c r="DA120">
        <v>78</v>
      </c>
      <c r="DB120" t="s">
        <v>300</v>
      </c>
      <c r="DF120">
        <v>78</v>
      </c>
      <c r="DG120" t="s">
        <v>300</v>
      </c>
      <c r="EA120">
        <v>45</v>
      </c>
      <c r="EB120" s="1" t="str">
        <f>"synthetic_control_sp_"&amp;EA120&amp;"(T+s) = Y_"&amp;EA120&amp;"(1,T+s)-alpha1_hat_vec_"&amp;EA120&amp;"(s);"</f>
        <v>synthetic_control_sp_45(T+s) = Y_45(1,T+s)-alpha1_hat_vec_45(s);</v>
      </c>
      <c r="EZ120" s="1" t="str">
        <f>"xlswrite('G:\Mi unidad\1. PROYECTOS TELLO 2022\SCM SPILL OVERS\outputs\pobreza\distancia_centro_salud\1%\simulacion_3\observado_outputs.xlsx',tratado_"&amp;$A2&amp;","&amp;$A2&amp;")"</f>
        <v>xlswrite('G:\Mi unidad\1. PROYECTOS TELLO 2022\SCM SPILL OVERS\outputs\pobreza\distancia_centro_salud\1%\simulacion_3\observado_outputs.xlsx',tratado_1,1)</v>
      </c>
      <c r="FG120" s="1" t="str">
        <f>"xlswrite('G:\Mi unidad\1. PROYECTOS TELLO 2022\SCM SPILL OVERS\outputs\pobreza\informalidad\1%\simulacion_3\observado_outputs.xlsx',tratado_"&amp;$A2&amp;","&amp;$A2&amp;")"</f>
        <v>xlswrite('G:\Mi unidad\1. PROYECTOS TELLO 2022\SCM SPILL OVERS\outputs\pobreza\informalidad\1%\simulacion_3\observado_outputs.xlsx',tratado_1,1)</v>
      </c>
      <c r="FM120" s="1" t="str">
        <f>"xlswrite('G:\Mi unidad\1. PROYECTOS TELLO 2022\SCM SPILL OVERS\outputs\pobreza\densidad\1%\simulacion_3\observado_outputs.xlsx',tratado_"&amp;$A2&amp;","&amp;$A2&amp;")"</f>
        <v>xlswrite('G:\Mi unidad\1. PROYECTOS TELLO 2022\SCM SPILL OVERS\outputs\pobreza\densidad\1%\simulacion_3\observado_outputs.xlsx',tratado_1,1)</v>
      </c>
      <c r="FT120" s="1" t="str">
        <f>"xlswrite('G:\Mi unidad\1. PROYECTOS TELLO 2022\SCM SPILL OVERS\outputs\pobreza\bajo_niv_educ\1%\simulacion_3\observado_outputs.xlsx',tratado_"&amp;$A2&amp;","&amp;$A2&amp;")"</f>
        <v>xlswrite('G:\Mi unidad\1. PROYECTOS TELLO 2022\SCM SPILL OVERS\outputs\pobreza\bajo_niv_educ\1%\simulacion_3\observado_outputs.xlsx',tratado_1,1)</v>
      </c>
      <c r="FZ120" s="1" t="str">
        <f>"xlswrite('G:\Mi unidad\1. PROYECTOS TELLO 2022\SCM SPILL OVERS\outputs\pobreza\bajo_ingreso\1%\simulacion_3\observado_outputs.xlsx',tratado_"&amp;$A2&amp;","&amp;$A2&amp;")"</f>
        <v>xlswrite('G:\Mi unidad\1. PROYECTOS TELLO 2022\SCM SPILL OVERS\outputs\pobreza\bajo_ingreso\1%\simulacion_3\observado_outputs.xlsx',tratado_1,1)</v>
      </c>
      <c r="GF120" s="1" t="str">
        <f>"xlswrite('G:\Mi unidad\1. PROYECTOS TELLO 2022\SCM SPILL OVERS\outputs\pobreza\densidad_g\1%\simulacion_3\observado_outputs.xlsx',tratado_"&amp;$A2&amp;","&amp;$A2&amp;")"</f>
        <v>xlswrite('G:\Mi unidad\1. PROYECTOS TELLO 2022\SCM SPILL OVERS\outputs\pobreza\densidad_g\1%\simulacion_3\observado_outputs.xlsx',tratado_1,1)</v>
      </c>
      <c r="GM120" s="1" t="str">
        <f>"xlswrite('G:\Mi unidad\1. PROYECTOS TELLO 2022\SCM SPILL OVERS\outputs\pobreza\alimentos\1%\simulacion_3\observado_outputs.xlsx',tratado_"&amp;$A2&amp;","&amp;$A2&amp;");"</f>
        <v>xlswrite('G:\Mi unidad\1. PROYECTOS TELLO 2022\SCM SPILL OVERS\outputs\pobreza\alimentos\1%\simulacion_3\observado_outputs.xlsx',tratado_1,1);</v>
      </c>
      <c r="GT120" s="1" t="str">
        <f>"xlswrite('G:\Mi unidad\1. PROYECTOS TELLO 2022\SCM SPILL OVERS\outputs\pobreza\jefe_hogar\1%\simulacion_3\observado_outputs.xlsx',tratado_"&amp;$A2&amp;","&amp;$A2&amp;");"</f>
        <v>xlswrite('G:\Mi unidad\1. PROYECTOS TELLO 2022\SCM SPILL OVERS\outputs\pobreza\jefe_hogar\1%\simulacion_3\observado_outputs.xlsx',tratado_1,1);</v>
      </c>
      <c r="GZ120" s="1" t="str">
        <f>"xlswrite('G:\Mi unidad\1. PROYECTOS TELLO 2022\SCM SPILL OVERS\outputs\pobreza\mujeres\1%\simulacion_3\observado_outputs.xlsx',tratado_"&amp;$A2&amp;","&amp;$A2&amp;");"</f>
        <v>xlswrite('G:\Mi unidad\1. PROYECTOS TELLO 2022\SCM SPILL OVERS\outputs\pobreza\mujeres\1%\simulacion_3\observado_outputs.xlsx',tratado_1,1);</v>
      </c>
      <c r="HF120" s="1" t="str">
        <f>"xlswrite('G:\Mi unidad\1. PROYECTOS TELLO 2022\SCM SPILL OVERS\outputs\pobreza\criminalidad\1%\simulacion_3\observado_outputs.xlsx',tratado_"&amp;$A2&amp;","&amp;$A2&amp;");"</f>
        <v>xlswrite('G:\Mi unidad\1. PROYECTOS TELLO 2022\SCM SPILL OVERS\outputs\pobreza\criminalidad\1%\simulacion_3\observado_outputs.xlsx',tratado_1,1);</v>
      </c>
      <c r="HM120">
        <v>44</v>
      </c>
      <c r="HN120" t="str">
        <f>"p_value_vec_"&amp;HM120&amp;" = zeros(1,S);"</f>
        <v>p_value_vec_44 = zeros(1,S);</v>
      </c>
      <c r="HT120">
        <v>71</v>
      </c>
      <c r="HU120" t="s">
        <v>37</v>
      </c>
      <c r="IA120">
        <v>78</v>
      </c>
      <c r="IB120" t="str">
        <f>"xlswrite('G:\Mi unidad\1. PROYECTOS TELLO 2022\SCM SPILL OVERS\outputs\pobreza\bajo_niv_educ\1%\simulacion_3\output_tests.xlsx',alpha1_hat_vec_"&amp;IA120&amp;"','alpha1_hat_vec_"&amp;IA120&amp;"');"</f>
        <v>xlswrite('G:\Mi unidad\1. PROYECTOS TELLO 2022\SCM SPILL OVERS\outputs\pobreza\bajo_niv_educ\1%\simulacion_3\output_tests.xlsx',alpha1_hat_vec_78','alpha1_hat_vec_78');</v>
      </c>
      <c r="IO120">
        <v>78</v>
      </c>
      <c r="IP120" t="str">
        <f>"xlswrite('G:\Mi unidad\1. PROYECTOS TELLO 2022\SCM SPILL OVERS\outputs\pobreza\bajo_ingreso\1%\simulacion_3\output_tests.xlsx',alpha1_hat_vec_"&amp;IO120&amp;"','alpha1_hat_vec_"&amp;IO120&amp;"');"</f>
        <v>xlswrite('G:\Mi unidad\1. PROYECTOS TELLO 2022\SCM SPILL OVERS\outputs\pobreza\bajo_ingreso\1%\simulacion_3\output_tests.xlsx',alpha1_hat_vec_78','alpha1_hat_vec_78');</v>
      </c>
      <c r="JA120">
        <v>78</v>
      </c>
      <c r="JB120" t="str">
        <f>"xlswrite('G:\Mi unidad\1. PROYECTOS TELLO 2022\SCM SPILL OVERS\outputs\pobreza\densidad\1%\simulacion_3\output_tests.xlsx',alpha1_hat_vec_"&amp;JA120&amp;"','alpha1_hat_vec_"&amp;JA120&amp;"');"</f>
        <v>xlswrite('G:\Mi unidad\1. PROYECTOS TELLO 2022\SCM SPILL OVERS\outputs\pobreza\densidad\1%\simulacion_3\output_tests.xlsx',alpha1_hat_vec_78','alpha1_hat_vec_78');</v>
      </c>
      <c r="JM120">
        <v>78</v>
      </c>
      <c r="JN120" t="str">
        <f>"xlswrite('G:\Mi unidad\1. PROYECTOS TELLO 2022\SCM SPILL OVERS\outputs\pobreza\densidad_g\1%\simulacion_3\output_tests.xlsx',alpha1_hat_vec_"&amp;JM120&amp;"','alpha1_hat_vec_"&amp;JM120&amp;"');"</f>
        <v>xlswrite('G:\Mi unidad\1. PROYECTOS TELLO 2022\SCM SPILL OVERS\outputs\pobreza\densidad_g\1%\simulacion_3\output_tests.xlsx',alpha1_hat_vec_78','alpha1_hat_vec_78');</v>
      </c>
      <c r="JY120">
        <v>78</v>
      </c>
      <c r="JZ120" t="str">
        <f>"xlswrite('G:\Mi unidad\1. PROYECTOS TELLO 2022\SCM SPILL OVERS\outputs\pobreza\distancia_centro_salud\1%\simulacion_3\output_tests.xlsx',alpha1_hat_vec_"&amp;JY120&amp;"','alpha1_hat_vec_"&amp;JY120&amp;"');"</f>
        <v>xlswrite('G:\Mi unidad\1. PROYECTOS TELLO 2022\SCM SPILL OVERS\outputs\pobreza\distancia_centro_salud\1%\simulacion_3\output_tests.xlsx',alpha1_hat_vec_78','alpha1_hat_vec_78');</v>
      </c>
      <c r="KL120">
        <v>78</v>
      </c>
      <c r="KM120" t="str">
        <f>"xlswrite('G:\Mi unidad\1. PROYECTOS TELLO 2022\SCM SPILL OVERS\outputs\pobreza\informalidad\1%\simulacion_3\output_tests.xlsx',alpha1_hat_vec_"&amp;KL120&amp;"','alpha1_hat_vec_"&amp;KL120&amp;"');"</f>
        <v>xlswrite('G:\Mi unidad\1. PROYECTOS TELLO 2022\SCM SPILL OVERS\outputs\pobreza\informalidad\1%\simulacion_3\output_tests.xlsx',alpha1_hat_vec_78','alpha1_hat_vec_78');</v>
      </c>
      <c r="KY120">
        <v>78</v>
      </c>
      <c r="KZ120" t="str">
        <f>"xlswrite('G:\Mi unidad\1. PROYECTOS TELLO 2022\SCM SPILL OVERS\outputs\pobreza\alimentos\1%\simulacion_3\output_tests.xlsx',alpha1_hat_vec_"&amp;KY120&amp;"','alpha1_hat_vec_"&amp;KY120&amp;"');"</f>
        <v>xlswrite('G:\Mi unidad\1. PROYECTOS TELLO 2022\SCM SPILL OVERS\outputs\pobreza\alimentos\1%\simulacion_3\output_tests.xlsx',alpha1_hat_vec_78','alpha1_hat_vec_78');</v>
      </c>
      <c r="LF120">
        <v>78</v>
      </c>
      <c r="LG120" t="str">
        <f>"xlswrite('G:\Mi unidad\1. PROYECTOS TELLO 2022\SCM SPILL OVERS\outputs\pobreza\jefe_hogar\1%\simulacion_3\output_tests.xlsx',alpha1_hat_vec_"&amp;LF120&amp;"','alpha1_hat_vec_"&amp;LF120&amp;"');"</f>
        <v>xlswrite('G:\Mi unidad\1. PROYECTOS TELLO 2022\SCM SPILL OVERS\outputs\pobreza\jefe_hogar\1%\simulacion_3\output_tests.xlsx',alpha1_hat_vec_78','alpha1_hat_vec_78');</v>
      </c>
      <c r="LM120">
        <v>78</v>
      </c>
      <c r="LN120" t="str">
        <f>"xlswrite('G:\Mi unidad\1. PROYECTOS TELLO 2022\SCM SPILL OVERS\outputs\pobreza\mujeres\1%\simulacion_3\output_tests.xlsx',alpha1_hat_vec_"&amp;LM120&amp;"','alpha1_hat_vec_"&amp;LM120&amp;"');"</f>
        <v>xlswrite('G:\Mi unidad\1. PROYECTOS TELLO 2022\SCM SPILL OVERS\outputs\pobreza\mujeres\1%\simulacion_3\output_tests.xlsx',alpha1_hat_vec_78','alpha1_hat_vec_78');</v>
      </c>
      <c r="LY120">
        <v>78</v>
      </c>
      <c r="LZ120" t="str">
        <f>"xlswrite('G:\Mi unidad\1. PROYECTOS TELLO 2022\SCM SPILL OVERS\outputs\pobreza\criminalidad\1%\simulacion_3\output_tests.xlsx',alpha1_hat_vec_"&amp;LY120&amp;"','alpha1_hat_vec_"&amp;LY120&amp;"');"</f>
        <v>xlswrite('G:\Mi unidad\1. PROYECTOS TELLO 2022\SCM SPILL OVERS\outputs\pobreza\criminalidad\1%\simulacion_3\output_tests.xlsx',alpha1_hat_vec_78','alpha1_hat_vec_78');</v>
      </c>
    </row>
    <row r="121" spans="64:338" x14ac:dyDescent="0.3">
      <c r="BL121">
        <v>78</v>
      </c>
      <c r="BR121">
        <v>78</v>
      </c>
      <c r="BS121" s="1" t="str">
        <f>"A_"&amp;BR117&amp;"(:,ind_"&amp;BR117&amp;" == 0) = [];"</f>
        <v>A_78(:,ind_78 == 0) = [];</v>
      </c>
      <c r="BX121">
        <v>78</v>
      </c>
      <c r="BY121" s="1" t="str">
        <f>"A_"&amp;BX117&amp;"(:,ind_"&amp;BX117&amp;" == 0) = [];"</f>
        <v>A_78(:,ind_78 == 0) = [];</v>
      </c>
      <c r="CD121">
        <v>78</v>
      </c>
      <c r="CE121" s="1" t="str">
        <f>"A_"&amp;CD117&amp;"(:,ind_"&amp;CD117&amp;" == 0) = [];"</f>
        <v>A_78(:,ind_78 == 0) = [];</v>
      </c>
      <c r="CJ121">
        <v>78</v>
      </c>
      <c r="CK121" s="1" t="str">
        <f>"A_"&amp;CJ117&amp;"(:,ind_"&amp;CJ117&amp;" == 0) = [];"</f>
        <v>A_78(:,ind_78 == 0) = [];</v>
      </c>
      <c r="CQ121">
        <v>78</v>
      </c>
      <c r="CR121" t="s">
        <v>300</v>
      </c>
      <c r="CV121">
        <v>78</v>
      </c>
      <c r="CW121" t="s">
        <v>301</v>
      </c>
      <c r="DA121">
        <v>78</v>
      </c>
      <c r="DB121" t="s">
        <v>301</v>
      </c>
      <c r="DF121">
        <v>78</v>
      </c>
      <c r="DG121" t="s">
        <v>301</v>
      </c>
      <c r="EA121">
        <v>45</v>
      </c>
      <c r="EB121" s="3" t="s">
        <v>18</v>
      </c>
      <c r="EZ121" s="1" t="str">
        <f>"xlswrite('G:\Mi unidad\1. PROYECTOS TELLO 2022\SCM SPILL OVERS\outputs\pobreza\distancia_centro_salud\1%\simulacion_3\observado_outputs.xlsx',tratado_"&amp;$A3&amp;","&amp;$A3&amp;")"</f>
        <v>xlswrite('G:\Mi unidad\1. PROYECTOS TELLO 2022\SCM SPILL OVERS\outputs\pobreza\distancia_centro_salud\1%\simulacion_3\observado_outputs.xlsx',tratado_7,7)</v>
      </c>
      <c r="FG121" s="1" t="str">
        <f>"xlswrite('G:\Mi unidad\1. PROYECTOS TELLO 2022\SCM SPILL OVERS\outputs\pobreza\informalidad\1%\simulacion_3\observado_outputs.xlsx',tratado_"&amp;$A3&amp;","&amp;$A3&amp;")"</f>
        <v>xlswrite('G:\Mi unidad\1. PROYECTOS TELLO 2022\SCM SPILL OVERS\outputs\pobreza\informalidad\1%\simulacion_3\observado_outputs.xlsx',tratado_7,7)</v>
      </c>
      <c r="FM121" s="1" t="str">
        <f>"xlswrite('G:\Mi unidad\1. PROYECTOS TELLO 2022\SCM SPILL OVERS\outputs\pobreza\densidad\1%\simulacion_3\observado_outputs.xlsx',tratado_"&amp;$A3&amp;","&amp;$A3&amp;")"</f>
        <v>xlswrite('G:\Mi unidad\1. PROYECTOS TELLO 2022\SCM SPILL OVERS\outputs\pobreza\densidad\1%\simulacion_3\observado_outputs.xlsx',tratado_7,7)</v>
      </c>
      <c r="FT121" s="1" t="str">
        <f>"xlswrite('G:\Mi unidad\1. PROYECTOS TELLO 2022\SCM SPILL OVERS\outputs\pobreza\bajo_niv_educ\1%\simulacion_3\observado_outputs.xlsx',tratado_"&amp;$A3&amp;","&amp;$A3&amp;")"</f>
        <v>xlswrite('G:\Mi unidad\1. PROYECTOS TELLO 2022\SCM SPILL OVERS\outputs\pobreza\bajo_niv_educ\1%\simulacion_3\observado_outputs.xlsx',tratado_7,7)</v>
      </c>
      <c r="FZ121" s="1" t="str">
        <f>"xlswrite('G:\Mi unidad\1. PROYECTOS TELLO 2022\SCM SPILL OVERS\outputs\pobreza\bajo_ingreso\1%\simulacion_3\observado_outputs.xlsx',tratado_"&amp;$A3&amp;","&amp;$A3&amp;")"</f>
        <v>xlswrite('G:\Mi unidad\1. PROYECTOS TELLO 2022\SCM SPILL OVERS\outputs\pobreza\bajo_ingreso\1%\simulacion_3\observado_outputs.xlsx',tratado_7,7)</v>
      </c>
      <c r="GF121" s="1" t="str">
        <f>"xlswrite('G:\Mi unidad\1. PROYECTOS TELLO 2022\SCM SPILL OVERS\outputs\pobreza\densidad_g\1%\simulacion_3\observado_outputs.xlsx',tratado_"&amp;$A3&amp;","&amp;$A3&amp;")"</f>
        <v>xlswrite('G:\Mi unidad\1. PROYECTOS TELLO 2022\SCM SPILL OVERS\outputs\pobreza\densidad_g\1%\simulacion_3\observado_outputs.xlsx',tratado_7,7)</v>
      </c>
      <c r="GM121" s="1" t="str">
        <f>"xlswrite('G:\Mi unidad\1. PROYECTOS TELLO 2022\SCM SPILL OVERS\outputs\pobreza\alimentos\1%\simulacion_3\observado_outputs.xlsx',tratado_"&amp;$A3&amp;","&amp;$A3&amp;");"</f>
        <v>xlswrite('G:\Mi unidad\1. PROYECTOS TELLO 2022\SCM SPILL OVERS\outputs\pobreza\alimentos\1%\simulacion_3\observado_outputs.xlsx',tratado_7,7);</v>
      </c>
      <c r="GT121" s="1" t="str">
        <f>"xlswrite('G:\Mi unidad\1. PROYECTOS TELLO 2022\SCM SPILL OVERS\outputs\pobreza\jefe_hogar\1%\simulacion_3\observado_outputs.xlsx',tratado_"&amp;$A3&amp;","&amp;$A3&amp;");"</f>
        <v>xlswrite('G:\Mi unidad\1. PROYECTOS TELLO 2022\SCM SPILL OVERS\outputs\pobreza\jefe_hogar\1%\simulacion_3\observado_outputs.xlsx',tratado_7,7);</v>
      </c>
      <c r="GZ121" s="1" t="str">
        <f>"xlswrite('G:\Mi unidad\1. PROYECTOS TELLO 2022\SCM SPILL OVERS\outputs\pobreza\mujeres\1%\simulacion_3\observado_outputs.xlsx',tratado_"&amp;$A3&amp;","&amp;$A3&amp;");"</f>
        <v>xlswrite('G:\Mi unidad\1. PROYECTOS TELLO 2022\SCM SPILL OVERS\outputs\pobreza\mujeres\1%\simulacion_3\observado_outputs.xlsx',tratado_7,7);</v>
      </c>
      <c r="HF121" s="1" t="str">
        <f>"xlswrite('G:\Mi unidad\1. PROYECTOS TELLO 2022\SCM SPILL OVERS\outputs\pobreza\criminalidad\1%\simulacion_3\observado_outputs.xlsx',tratado_"&amp;$A3&amp;","&amp;$A3&amp;");"</f>
        <v>xlswrite('G:\Mi unidad\1. PROYECTOS TELLO 2022\SCM SPILL OVERS\outputs\pobreza\criminalidad\1%\simulacion_3\observado_outputs.xlsx',tratado_7,7);</v>
      </c>
      <c r="HM121">
        <v>44</v>
      </c>
      <c r="HN121" t="str">
        <f>"lb_vec_"&amp;HM121&amp;" = zeros(1,S);"</f>
        <v>lb_vec_44 = zeros(1,S);</v>
      </c>
      <c r="HT121">
        <v>71</v>
      </c>
      <c r="HU121" t="str">
        <f>"    spillover_test_"&amp;HT121&amp;"(s) = sp_andrews(Y_pre_"&amp;HT121&amp;",pobreza_"&amp;HT121&amp;"(:,T+s),A_"&amp;HT121&amp;",C,d,alpha_sig);"</f>
        <v xml:space="preserve">    spillover_test_71(s) = sp_andrews(Y_pre_71,pobreza_71(:,T+s),A_71,C,d,alpha_sig);</v>
      </c>
      <c r="IA121">
        <v>78</v>
      </c>
      <c r="IB121" t="str">
        <f>"xlswrite('G:\Mi unidad\1. PROYECTOS TELLO 2022\SCM SPILL OVERS\outputs\pobreza\bajo_niv_educ\1%\simulacion_3\output_tests.xlsx',spillover_test_"&amp;IA121&amp;"','sp_test_"&amp;IA121&amp;"');"</f>
        <v>xlswrite('G:\Mi unidad\1. PROYECTOS TELLO 2022\SCM SPILL OVERS\outputs\pobreza\bajo_niv_educ\1%\simulacion_3\output_tests.xlsx',spillover_test_78','sp_test_78');</v>
      </c>
      <c r="IO121">
        <v>78</v>
      </c>
      <c r="IP121" t="str">
        <f>"xlswrite('G:\Mi unidad\1. PROYECTOS TELLO 2022\SCM SPILL OVERS\outputs\pobreza\bajo_ingreso\1%\simulacion_3\output_tests.xlsx',spillover_test_"&amp;IO121&amp;"','sp_test_"&amp;IO121&amp;"');"</f>
        <v>xlswrite('G:\Mi unidad\1. PROYECTOS TELLO 2022\SCM SPILL OVERS\outputs\pobreza\bajo_ingreso\1%\simulacion_3\output_tests.xlsx',spillover_test_78','sp_test_78');</v>
      </c>
      <c r="JA121">
        <v>78</v>
      </c>
      <c r="JB121" t="str">
        <f>"xlswrite('G:\Mi unidad\1. PROYECTOS TELLO 2022\SCM SPILL OVERS\outputs\pobreza\densidad\1%\simulacion_3\output_tests.xlsx',spillover_test_"&amp;JA121&amp;"','sp_test_"&amp;JA121&amp;"');"</f>
        <v>xlswrite('G:\Mi unidad\1. PROYECTOS TELLO 2022\SCM SPILL OVERS\outputs\pobreza\densidad\1%\simulacion_3\output_tests.xlsx',spillover_test_78','sp_test_78');</v>
      </c>
      <c r="JM121">
        <v>78</v>
      </c>
      <c r="JN121" t="str">
        <f>"xlswrite('G:\Mi unidad\1. PROYECTOS TELLO 2022\SCM SPILL OVERS\outputs\pobreza\densidad_g\1%\simulacion_3\output_tests.xlsx',spillover_test_"&amp;JM121&amp;"','sp_test_"&amp;JM121&amp;"');"</f>
        <v>xlswrite('G:\Mi unidad\1. PROYECTOS TELLO 2022\SCM SPILL OVERS\outputs\pobreza\densidad_g\1%\simulacion_3\output_tests.xlsx',spillover_test_78','sp_test_78');</v>
      </c>
      <c r="JY121">
        <v>78</v>
      </c>
      <c r="JZ121" t="str">
        <f>"xlswrite('G:\Mi unidad\1. PROYECTOS TELLO 2022\SCM SPILL OVERS\outputs\pobreza\distancia_centro_salud\1%\simulacion_3\output_tests.xlsx',spillover_test_"&amp;JY121&amp;"','sp_test_"&amp;JY121&amp;"');"</f>
        <v>xlswrite('G:\Mi unidad\1. PROYECTOS TELLO 2022\SCM SPILL OVERS\outputs\pobreza\distancia_centro_salud\1%\simulacion_3\output_tests.xlsx',spillover_test_78','sp_test_78');</v>
      </c>
      <c r="KL121">
        <v>78</v>
      </c>
      <c r="KM121" t="str">
        <f>"xlswrite('G:\Mi unidad\1. PROYECTOS TELLO 2022\SCM SPILL OVERS\outputs\pobreza\informalidad\1%\simulacion_3\output_tests.xlsx',spillover_test_"&amp;KL121&amp;"','sp_test_"&amp;KL121&amp;"');"</f>
        <v>xlswrite('G:\Mi unidad\1. PROYECTOS TELLO 2022\SCM SPILL OVERS\outputs\pobreza\informalidad\1%\simulacion_3\output_tests.xlsx',spillover_test_78','sp_test_78');</v>
      </c>
      <c r="KY121">
        <v>78</v>
      </c>
      <c r="KZ121" t="str">
        <f>"xlswrite('G:\Mi unidad\1. PROYECTOS TELLO 2022\SCM SPILL OVERS\outputs\pobreza\alimentos\1%\simulacion_3\output_tests.xlsx',spillover_test_"&amp;KY121&amp;"','sp_test_"&amp;KY121&amp;"');"</f>
        <v>xlswrite('G:\Mi unidad\1. PROYECTOS TELLO 2022\SCM SPILL OVERS\outputs\pobreza\alimentos\1%\simulacion_3\output_tests.xlsx',spillover_test_78','sp_test_78');</v>
      </c>
      <c r="LF121">
        <v>78</v>
      </c>
      <c r="LG121" t="str">
        <f>"xlswrite('G:\Mi unidad\1. PROYECTOS TELLO 2022\SCM SPILL OVERS\outputs\pobreza\jefe_hogar\1%\simulacion_3\output_tests.xlsx',spillover_test_"&amp;LF121&amp;"','sp_test_"&amp;LF121&amp;"');"</f>
        <v>xlswrite('G:\Mi unidad\1. PROYECTOS TELLO 2022\SCM SPILL OVERS\outputs\pobreza\jefe_hogar\1%\simulacion_3\output_tests.xlsx',spillover_test_78','sp_test_78');</v>
      </c>
      <c r="LM121">
        <v>78</v>
      </c>
      <c r="LN121" t="str">
        <f>"xlswrite('G:\Mi unidad\1. PROYECTOS TELLO 2022\SCM SPILL OVERS\outputs\pobreza\mujeres\1%\simulacion_3\output_tests.xlsx',spillover_test_"&amp;LM121&amp;"','sp_test_"&amp;LM121&amp;"');"</f>
        <v>xlswrite('G:\Mi unidad\1. PROYECTOS TELLO 2022\SCM SPILL OVERS\outputs\pobreza\mujeres\1%\simulacion_3\output_tests.xlsx',spillover_test_78','sp_test_78');</v>
      </c>
      <c r="LY121">
        <v>78</v>
      </c>
      <c r="LZ121" t="str">
        <f>"xlswrite('G:\Mi unidad\1. PROYECTOS TELLO 2022\SCM SPILL OVERS\outputs\pobreza\criminalidad\1%\simulacion_3\output_tests.xlsx',spillover_test_"&amp;LY121&amp;"','sp_test_"&amp;LY121&amp;"');"</f>
        <v>xlswrite('G:\Mi unidad\1. PROYECTOS TELLO 2022\SCM SPILL OVERS\outputs\pobreza\criminalidad\1%\simulacion_3\output_tests.xlsx',spillover_test_78','sp_test_78');</v>
      </c>
    </row>
    <row r="122" spans="64:338" x14ac:dyDescent="0.3">
      <c r="BL122">
        <v>79</v>
      </c>
      <c r="BM122" s="1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301</v>
      </c>
      <c r="CV122">
        <v>79</v>
      </c>
      <c r="CW122" t="s">
        <v>302</v>
      </c>
      <c r="DA122">
        <v>79</v>
      </c>
      <c r="DB122" t="s">
        <v>302</v>
      </c>
      <c r="DF122">
        <v>79</v>
      </c>
      <c r="DG122" t="s">
        <v>302</v>
      </c>
      <c r="EA122">
        <v>55</v>
      </c>
      <c r="EB122" s="3" t="str">
        <f>"%PROVINCIA "&amp;EA122</f>
        <v>%PROVINCIA 55</v>
      </c>
      <c r="EZ122" s="1" t="str">
        <f>"xlswrite('G:\Mi unidad\1. PROYECTOS TELLO 2022\SCM SPILL OVERS\outputs\pobreza\distancia_centro_salud\1%\simulacion_3\observado_outputs.xlsx',tratado_"&amp;$A4&amp;","&amp;$A4&amp;")"</f>
        <v>xlswrite('G:\Mi unidad\1. PROYECTOS TELLO 2022\SCM SPILL OVERS\outputs\pobreza\distancia_centro_salud\1%\simulacion_3\observado_outputs.xlsx',tratado_10,10)</v>
      </c>
      <c r="FG122" s="1" t="str">
        <f>"xlswrite('G:\Mi unidad\1. PROYECTOS TELLO 2022\SCM SPILL OVERS\outputs\pobreza\informalidad\1%\simulacion_3\observado_outputs.xlsx',tratado_"&amp;$A4&amp;","&amp;$A4&amp;")"</f>
        <v>xlswrite('G:\Mi unidad\1. PROYECTOS TELLO 2022\SCM SPILL OVERS\outputs\pobreza\informalidad\1%\simulacion_3\observado_outputs.xlsx',tratado_10,10)</v>
      </c>
      <c r="FM122" s="1" t="str">
        <f>"xlswrite('G:\Mi unidad\1. PROYECTOS TELLO 2022\SCM SPILL OVERS\outputs\pobreza\densidad\1%\simulacion_3\observado_outputs.xlsx',tratado_"&amp;$A4&amp;","&amp;$A4&amp;")"</f>
        <v>xlswrite('G:\Mi unidad\1. PROYECTOS TELLO 2022\SCM SPILL OVERS\outputs\pobreza\densidad\1%\simulacion_3\observado_outputs.xlsx',tratado_10,10)</v>
      </c>
      <c r="FT122" s="1" t="str">
        <f>"xlswrite('G:\Mi unidad\1. PROYECTOS TELLO 2022\SCM SPILL OVERS\outputs\pobreza\bajo_niv_educ\1%\simulacion_3\observado_outputs.xlsx',tratado_"&amp;$A4&amp;","&amp;$A4&amp;")"</f>
        <v>xlswrite('G:\Mi unidad\1. PROYECTOS TELLO 2022\SCM SPILL OVERS\outputs\pobreza\bajo_niv_educ\1%\simulacion_3\observado_outputs.xlsx',tratado_10,10)</v>
      </c>
      <c r="FZ122" s="1" t="str">
        <f>"xlswrite('G:\Mi unidad\1. PROYECTOS TELLO 2022\SCM SPILL OVERS\outputs\pobreza\bajo_ingreso\1%\simulacion_3\observado_outputs.xlsx',tratado_"&amp;$A4&amp;","&amp;$A4&amp;")"</f>
        <v>xlswrite('G:\Mi unidad\1. PROYECTOS TELLO 2022\SCM SPILL OVERS\outputs\pobreza\bajo_ingreso\1%\simulacion_3\observado_outputs.xlsx',tratado_10,10)</v>
      </c>
      <c r="GF122" s="1" t="str">
        <f>"xlswrite('G:\Mi unidad\1. PROYECTOS TELLO 2022\SCM SPILL OVERS\outputs\pobreza\densidad_g\1%\simulacion_3\observado_outputs.xlsx',tratado_"&amp;$A4&amp;","&amp;$A4&amp;")"</f>
        <v>xlswrite('G:\Mi unidad\1. PROYECTOS TELLO 2022\SCM SPILL OVERS\outputs\pobreza\densidad_g\1%\simulacion_3\observado_outputs.xlsx',tratado_10,10)</v>
      </c>
      <c r="GM122" s="1" t="str">
        <f>"xlswrite('G:\Mi unidad\1. PROYECTOS TELLO 2022\SCM SPILL OVERS\outputs\pobreza\alimentos\1%\simulacion_3\observado_outputs.xlsx',tratado_"&amp;$A4&amp;","&amp;$A4&amp;");"</f>
        <v>xlswrite('G:\Mi unidad\1. PROYECTOS TELLO 2022\SCM SPILL OVERS\outputs\pobreza\alimentos\1%\simulacion_3\observado_outputs.xlsx',tratado_10,10);</v>
      </c>
      <c r="GT122" s="1" t="str">
        <f>"xlswrite('G:\Mi unidad\1. PROYECTOS TELLO 2022\SCM SPILL OVERS\outputs\pobreza\jefe_hogar\1%\simulacion_3\observado_outputs.xlsx',tratado_"&amp;$A4&amp;","&amp;$A4&amp;");"</f>
        <v>xlswrite('G:\Mi unidad\1. PROYECTOS TELLO 2022\SCM SPILL OVERS\outputs\pobreza\jefe_hogar\1%\simulacion_3\observado_outputs.xlsx',tratado_10,10);</v>
      </c>
      <c r="GZ122" s="1" t="str">
        <f>"xlswrite('G:\Mi unidad\1. PROYECTOS TELLO 2022\SCM SPILL OVERS\outputs\pobreza\mujeres\1%\simulacion_3\observado_outputs.xlsx',tratado_"&amp;$A4&amp;","&amp;$A4&amp;");"</f>
        <v>xlswrite('G:\Mi unidad\1. PROYECTOS TELLO 2022\SCM SPILL OVERS\outputs\pobreza\mujeres\1%\simulacion_3\observado_outputs.xlsx',tratado_10,10);</v>
      </c>
      <c r="HF122" s="1" t="str">
        <f>"xlswrite('G:\Mi unidad\1. PROYECTOS TELLO 2022\SCM SPILL OVERS\outputs\pobreza\criminalidad\1%\simulacion_3\observado_outputs.xlsx',tratado_"&amp;$A4&amp;","&amp;$A4&amp;");"</f>
        <v>xlswrite('G:\Mi unidad\1. PROYECTOS TELLO 2022\SCM SPILL OVERS\outputs\pobreza\criminalidad\1%\simulacion_3\observado_outputs.xlsx',tratado_10,10);</v>
      </c>
      <c r="HM122">
        <v>44</v>
      </c>
      <c r="HN122" t="str">
        <f>"ub_vec_"&amp;HM122&amp;" = zeros(1,S);"</f>
        <v>ub_vec_44 = zeros(1,S);</v>
      </c>
      <c r="HT122">
        <v>71</v>
      </c>
      <c r="HU122" t="s">
        <v>18</v>
      </c>
      <c r="IA122">
        <v>79</v>
      </c>
      <c r="IB122" t="str">
        <f>"xlswrite('G:\Mi unidad\1. PROYECTOS TELLO 2022\SCM SPILL OVERS\outputs\pobreza\bajo_niv_educ\1%\simulacion_3\output_tests.xlsx',lb_vec_"&amp;IA122&amp;"','lb_vec_"&amp;IA122&amp;"');"</f>
        <v>xlswrite('G:\Mi unidad\1. PROYECTOS TELLO 2022\SCM SPILL OVERS\outputs\pobreza\bajo_niv_educ\1%\simulacion_3\output_tests.xlsx',lb_vec_79','lb_vec_79');</v>
      </c>
      <c r="IO122">
        <v>79</v>
      </c>
      <c r="IP122" t="str">
        <f>"xlswrite('G:\Mi unidad\1. PROYECTOS TELLO 2022\SCM SPILL OVERS\outputs\pobreza\bajo_ingreso\1%\simulacion_3\output_tests.xlsx',lb_vec_"&amp;IO122&amp;"','lb_vec_"&amp;IO122&amp;"');"</f>
        <v>xlswrite('G:\Mi unidad\1. PROYECTOS TELLO 2022\SCM SPILL OVERS\outputs\pobreza\bajo_ingreso\1%\simulacion_3\output_tests.xlsx',lb_vec_79','lb_vec_79');</v>
      </c>
      <c r="JA122">
        <v>79</v>
      </c>
      <c r="JB122" t="str">
        <f>"xlswrite('G:\Mi unidad\1. PROYECTOS TELLO 2022\SCM SPILL OVERS\outputs\pobreza\densidad\1%\simulacion_3\output_tests.xlsx',lb_vec_"&amp;JA122&amp;"','lb_vec_"&amp;JA122&amp;"');"</f>
        <v>xlswrite('G:\Mi unidad\1. PROYECTOS TELLO 2022\SCM SPILL OVERS\outputs\pobreza\densidad\1%\simulacion_3\output_tests.xlsx',lb_vec_79','lb_vec_79');</v>
      </c>
      <c r="JM122">
        <v>79</v>
      </c>
      <c r="JN122" t="str">
        <f>"xlswrite('G:\Mi unidad\1. PROYECTOS TELLO 2022\SCM SPILL OVERS\outputs\pobreza\densidad_g\1%\simulacion_3\output_tests.xlsx',lb_vec_"&amp;JM122&amp;"','lb_vec_"&amp;JM122&amp;"');"</f>
        <v>xlswrite('G:\Mi unidad\1. PROYECTOS TELLO 2022\SCM SPILL OVERS\outputs\pobreza\densidad_g\1%\simulacion_3\output_tests.xlsx',lb_vec_79','lb_vec_79');</v>
      </c>
      <c r="JY122">
        <v>79</v>
      </c>
      <c r="JZ122" t="str">
        <f>"xlswrite('G:\Mi unidad\1. PROYECTOS TELLO 2022\SCM SPILL OVERS\outputs\pobreza\distancia_centro_salud\1%\simulacion_3\output_tests.xlsx',lb_vec_"&amp;JY122&amp;"','lb_vec_"&amp;JY122&amp;"');"</f>
        <v>xlswrite('G:\Mi unidad\1. PROYECTOS TELLO 2022\SCM SPILL OVERS\outputs\pobreza\distancia_centro_salud\1%\simulacion_3\output_tests.xlsx',lb_vec_79','lb_vec_79');</v>
      </c>
      <c r="KL122">
        <v>79</v>
      </c>
      <c r="KM122" t="str">
        <f>"xlswrite('G:\Mi unidad\1. PROYECTOS TELLO 2022\SCM SPILL OVERS\outputs\pobreza\informalidad\1%\simulacion_3\output_tests.xlsx',lb_vec_"&amp;KL122&amp;"','lb_vec_"&amp;KL122&amp;"');"</f>
        <v>xlswrite('G:\Mi unidad\1. PROYECTOS TELLO 2022\SCM SPILL OVERS\outputs\pobreza\informalidad\1%\simulacion_3\output_tests.xlsx',lb_vec_79','lb_vec_79');</v>
      </c>
      <c r="KY122">
        <v>79</v>
      </c>
      <c r="KZ122" t="str">
        <f>"xlswrite('G:\Mi unidad\1. PROYECTOS TELLO 2022\SCM SPILL OVERS\outputs\pobreza\alimentos\1%\simulacion_3\output_tests.xlsx',lb_vec_"&amp;KY122&amp;"','lb_vec_"&amp;KY122&amp;"');"</f>
        <v>xlswrite('G:\Mi unidad\1. PROYECTOS TELLO 2022\SCM SPILL OVERS\outputs\pobreza\alimentos\1%\simulacion_3\output_tests.xlsx',lb_vec_79','lb_vec_79');</v>
      </c>
      <c r="LF122">
        <v>79</v>
      </c>
      <c r="LG122" t="str">
        <f>"xlswrite('G:\Mi unidad\1. PROYECTOS TELLO 2022\SCM SPILL OVERS\outputs\pobreza\jefe_hogar\1%\simulacion_3\output_tests.xlsx',lb_vec_"&amp;LF122&amp;"','lb_vec_"&amp;LF122&amp;"');"</f>
        <v>xlswrite('G:\Mi unidad\1. PROYECTOS TELLO 2022\SCM SPILL OVERS\outputs\pobreza\jefe_hogar\1%\simulacion_3\output_tests.xlsx',lb_vec_79','lb_vec_79');</v>
      </c>
      <c r="LM122">
        <v>79</v>
      </c>
      <c r="LN122" t="str">
        <f>"xlswrite('G:\Mi unidad\1. PROYECTOS TELLO 2022\SCM SPILL OVERS\outputs\pobreza\mujeres\1%\simulacion_3\output_tests.xlsx',lb_vec_"&amp;LM122&amp;"','lb_vec_"&amp;LM122&amp;"');"</f>
        <v>xlswrite('G:\Mi unidad\1. PROYECTOS TELLO 2022\SCM SPILL OVERS\outputs\pobreza\mujeres\1%\simulacion_3\output_tests.xlsx',lb_vec_79','lb_vec_79');</v>
      </c>
      <c r="LY122">
        <v>79</v>
      </c>
      <c r="LZ122" t="str">
        <f>"xlswrite('G:\Mi unidad\1. PROYECTOS TELLO 2022\SCM SPILL OVERS\outputs\pobreza\criminalidad\1%\simulacion_3\output_tests.xlsx',lb_vec_"&amp;LY122&amp;"','lb_vec_"&amp;LY122&amp;"');"</f>
        <v>xlswrite('G:\Mi unidad\1. PROYECTOS TELLO 2022\SCM SPILL OVERS\outputs\pobreza\criminalidad\1%\simulacion_3\output_tests.xlsx',lb_vec_79','lb_vec_79');</v>
      </c>
    </row>
    <row r="123" spans="64:338" x14ac:dyDescent="0.3">
      <c r="BL123">
        <v>79</v>
      </c>
      <c r="BM123" s="1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302</v>
      </c>
      <c r="CV123">
        <v>79</v>
      </c>
      <c r="CW123" t="s">
        <v>303</v>
      </c>
      <c r="DA123">
        <v>79</v>
      </c>
      <c r="DB123" t="s">
        <v>303</v>
      </c>
      <c r="DF123">
        <v>79</v>
      </c>
      <c r="DG123" t="s">
        <v>303</v>
      </c>
      <c r="EA123">
        <v>55</v>
      </c>
      <c r="EB123" s="3" t="s">
        <v>17</v>
      </c>
      <c r="EZ123" s="1" t="str">
        <f>"xlswrite('G:\Mi unidad\1. PROYECTOS TELLO 2022\SCM SPILL OVERS\outputs\pobreza\distancia_centro_salud\1%\simulacion_3\observado_outputs.xlsx',tratado_"&amp;$A5&amp;","&amp;$A5&amp;")"</f>
        <v>xlswrite('G:\Mi unidad\1. PROYECTOS TELLO 2022\SCM SPILL OVERS\outputs\pobreza\distancia_centro_salud\1%\simulacion_3\observado_outputs.xlsx',tratado_16,16)</v>
      </c>
      <c r="FG123" s="1" t="str">
        <f>"xlswrite('G:\Mi unidad\1. PROYECTOS TELLO 2022\SCM SPILL OVERS\outputs\pobreza\informalidad\1%\simulacion_3\observado_outputs.xlsx',tratado_"&amp;$A5&amp;","&amp;$A5&amp;")"</f>
        <v>xlswrite('G:\Mi unidad\1. PROYECTOS TELLO 2022\SCM SPILL OVERS\outputs\pobreza\informalidad\1%\simulacion_3\observado_outputs.xlsx',tratado_16,16)</v>
      </c>
      <c r="FM123" s="1" t="str">
        <f>"xlswrite('G:\Mi unidad\1. PROYECTOS TELLO 2022\SCM SPILL OVERS\outputs\pobreza\densidad\1%\simulacion_3\observado_outputs.xlsx',tratado_"&amp;$A5&amp;","&amp;$A5&amp;")"</f>
        <v>xlswrite('G:\Mi unidad\1. PROYECTOS TELLO 2022\SCM SPILL OVERS\outputs\pobreza\densidad\1%\simulacion_3\observado_outputs.xlsx',tratado_16,16)</v>
      </c>
      <c r="FT123" s="1" t="str">
        <f>"xlswrite('G:\Mi unidad\1. PROYECTOS TELLO 2022\SCM SPILL OVERS\outputs\pobreza\bajo_niv_educ\1%\simulacion_3\observado_outputs.xlsx',tratado_"&amp;$A5&amp;","&amp;$A5&amp;")"</f>
        <v>xlswrite('G:\Mi unidad\1. PROYECTOS TELLO 2022\SCM SPILL OVERS\outputs\pobreza\bajo_niv_educ\1%\simulacion_3\observado_outputs.xlsx',tratado_16,16)</v>
      </c>
      <c r="FZ123" s="1" t="str">
        <f>"xlswrite('G:\Mi unidad\1. PROYECTOS TELLO 2022\SCM SPILL OVERS\outputs\pobreza\bajo_ingreso\1%\simulacion_3\observado_outputs.xlsx',tratado_"&amp;$A5&amp;","&amp;$A5&amp;")"</f>
        <v>xlswrite('G:\Mi unidad\1. PROYECTOS TELLO 2022\SCM SPILL OVERS\outputs\pobreza\bajo_ingreso\1%\simulacion_3\observado_outputs.xlsx',tratado_16,16)</v>
      </c>
      <c r="GF123" s="1" t="str">
        <f>"xlswrite('G:\Mi unidad\1. PROYECTOS TELLO 2022\SCM SPILL OVERS\outputs\pobreza\densidad_g\1%\simulacion_3\observado_outputs.xlsx',tratado_"&amp;$A5&amp;","&amp;$A5&amp;")"</f>
        <v>xlswrite('G:\Mi unidad\1. PROYECTOS TELLO 2022\SCM SPILL OVERS\outputs\pobreza\densidad_g\1%\simulacion_3\observado_outputs.xlsx',tratado_16,16)</v>
      </c>
      <c r="GM123" s="1" t="str">
        <f>"xlswrite('G:\Mi unidad\1. PROYECTOS TELLO 2022\SCM SPILL OVERS\outputs\pobreza\alimentos\1%\simulacion_3\observado_outputs.xlsx',tratado_"&amp;$A5&amp;","&amp;$A5&amp;");"</f>
        <v>xlswrite('G:\Mi unidad\1. PROYECTOS TELLO 2022\SCM SPILL OVERS\outputs\pobreza\alimentos\1%\simulacion_3\observado_outputs.xlsx',tratado_16,16);</v>
      </c>
      <c r="GT123" s="1" t="str">
        <f>"xlswrite('G:\Mi unidad\1. PROYECTOS TELLO 2022\SCM SPILL OVERS\outputs\pobreza\jefe_hogar\1%\simulacion_3\observado_outputs.xlsx',tratado_"&amp;$A5&amp;","&amp;$A5&amp;");"</f>
        <v>xlswrite('G:\Mi unidad\1. PROYECTOS TELLO 2022\SCM SPILL OVERS\outputs\pobreza\jefe_hogar\1%\simulacion_3\observado_outputs.xlsx',tratado_16,16);</v>
      </c>
      <c r="GZ123" s="1" t="str">
        <f>"xlswrite('G:\Mi unidad\1. PROYECTOS TELLO 2022\SCM SPILL OVERS\outputs\pobreza\mujeres\1%\simulacion_3\observado_outputs.xlsx',tratado_"&amp;$A5&amp;","&amp;$A5&amp;");"</f>
        <v>xlswrite('G:\Mi unidad\1. PROYECTOS TELLO 2022\SCM SPILL OVERS\outputs\pobreza\mujeres\1%\simulacion_3\observado_outputs.xlsx',tratado_16,16);</v>
      </c>
      <c r="HF123" s="1" t="str">
        <f>"xlswrite('G:\Mi unidad\1. PROYECTOS TELLO 2022\SCM SPILL OVERS\outputs\pobreza\criminalidad\1%\simulacion_3\observado_outputs.xlsx',tratado_"&amp;$A5&amp;","&amp;$A5&amp;");"</f>
        <v>xlswrite('G:\Mi unidad\1. PROYECTOS TELLO 2022\SCM SPILL OVERS\outputs\pobreza\criminalidad\1%\simulacion_3\observado_outputs.xlsx',tratado_16,16);</v>
      </c>
      <c r="HM123">
        <v>44</v>
      </c>
      <c r="HN123" t="s">
        <v>35</v>
      </c>
      <c r="HT123">
        <v>75</v>
      </c>
      <c r="HU123" t="str">
        <f>"spillover_test_"&amp;HT123&amp;" = zeros(1,S);"</f>
        <v>spillover_test_75 = zeros(1,S);</v>
      </c>
      <c r="IA123">
        <v>79</v>
      </c>
      <c r="IB123" t="str">
        <f>"xlswrite('G:\Mi unidad\1. PROYECTOS TELLO 2022\SCM SPILL OVERS\outputs\pobreza\bajo_niv_educ\1%\simulacion_3\output_tests.xlsx',ub_vec_"&amp;IA123&amp;"','ub_vec_"&amp;IA123&amp;"');"</f>
        <v>xlswrite('G:\Mi unidad\1. PROYECTOS TELLO 2022\SCM SPILL OVERS\outputs\pobreza\bajo_niv_educ\1%\simulacion_3\output_tests.xlsx',ub_vec_79','ub_vec_79');</v>
      </c>
      <c r="IO123">
        <v>79</v>
      </c>
      <c r="IP123" t="str">
        <f>"xlswrite('G:\Mi unidad\1. PROYECTOS TELLO 2022\SCM SPILL OVERS\outputs\pobreza\bajo_ingreso\1%\simulacion_3\output_tests.xlsx',ub_vec_"&amp;IO123&amp;"','ub_vec_"&amp;IO123&amp;"');"</f>
        <v>xlswrite('G:\Mi unidad\1. PROYECTOS TELLO 2022\SCM SPILL OVERS\outputs\pobreza\bajo_ingreso\1%\simulacion_3\output_tests.xlsx',ub_vec_79','ub_vec_79');</v>
      </c>
      <c r="JA123">
        <v>79</v>
      </c>
      <c r="JB123" t="str">
        <f>"xlswrite('G:\Mi unidad\1. PROYECTOS TELLO 2022\SCM SPILL OVERS\outputs\pobreza\densidad\1%\simulacion_3\output_tests.xlsx',ub_vec_"&amp;JA123&amp;"','ub_vec_"&amp;JA123&amp;"');"</f>
        <v>xlswrite('G:\Mi unidad\1. PROYECTOS TELLO 2022\SCM SPILL OVERS\outputs\pobreza\densidad\1%\simulacion_3\output_tests.xlsx',ub_vec_79','ub_vec_79');</v>
      </c>
      <c r="JM123">
        <v>79</v>
      </c>
      <c r="JN123" t="str">
        <f>"xlswrite('G:\Mi unidad\1. PROYECTOS TELLO 2022\SCM SPILL OVERS\outputs\pobreza\densidad_g\1%\simulacion_3\output_tests.xlsx',ub_vec_"&amp;JM123&amp;"','ub_vec_"&amp;JM123&amp;"');"</f>
        <v>xlswrite('G:\Mi unidad\1. PROYECTOS TELLO 2022\SCM SPILL OVERS\outputs\pobreza\densidad_g\1%\simulacion_3\output_tests.xlsx',ub_vec_79','ub_vec_79');</v>
      </c>
      <c r="JY123">
        <v>79</v>
      </c>
      <c r="JZ123" t="str">
        <f>"xlswrite('G:\Mi unidad\1. PROYECTOS TELLO 2022\SCM SPILL OVERS\outputs\pobreza\distancia_centro_salud\1%\simulacion_3\output_tests.xlsx',ub_vec_"&amp;JY123&amp;"','ub_vec_"&amp;JY123&amp;"');"</f>
        <v>xlswrite('G:\Mi unidad\1. PROYECTOS TELLO 2022\SCM SPILL OVERS\outputs\pobreza\distancia_centro_salud\1%\simulacion_3\output_tests.xlsx',ub_vec_79','ub_vec_79');</v>
      </c>
      <c r="KL123">
        <v>79</v>
      </c>
      <c r="KM123" t="str">
        <f>"xlswrite('G:\Mi unidad\1. PROYECTOS TELLO 2022\SCM SPILL OVERS\outputs\pobreza\informalidad\1%\simulacion_3\output_tests.xlsx',ub_vec_"&amp;KL123&amp;"','ub_vec_"&amp;KL123&amp;"');"</f>
        <v>xlswrite('G:\Mi unidad\1. PROYECTOS TELLO 2022\SCM SPILL OVERS\outputs\pobreza\informalidad\1%\simulacion_3\output_tests.xlsx',ub_vec_79','ub_vec_79');</v>
      </c>
      <c r="KY123">
        <v>79</v>
      </c>
      <c r="KZ123" t="str">
        <f>"xlswrite('G:\Mi unidad\1. PROYECTOS TELLO 2022\SCM SPILL OVERS\outputs\pobreza\alimentos\1%\simulacion_3\output_tests.xlsx',ub_vec_"&amp;KY123&amp;"','ub_vec_"&amp;KY123&amp;"');"</f>
        <v>xlswrite('G:\Mi unidad\1. PROYECTOS TELLO 2022\SCM SPILL OVERS\outputs\pobreza\alimentos\1%\simulacion_3\output_tests.xlsx',ub_vec_79','ub_vec_79');</v>
      </c>
      <c r="LF123">
        <v>79</v>
      </c>
      <c r="LG123" t="str">
        <f>"xlswrite('G:\Mi unidad\1. PROYECTOS TELLO 2022\SCM SPILL OVERS\outputs\pobreza\jefe_hogar\1%\simulacion_3\output_tests.xlsx',ub_vec_"&amp;LF123&amp;"','ub_vec_"&amp;LF123&amp;"');"</f>
        <v>xlswrite('G:\Mi unidad\1. PROYECTOS TELLO 2022\SCM SPILL OVERS\outputs\pobreza\jefe_hogar\1%\simulacion_3\output_tests.xlsx',ub_vec_79','ub_vec_79');</v>
      </c>
      <c r="LM123">
        <v>79</v>
      </c>
      <c r="LN123" t="str">
        <f>"xlswrite('G:\Mi unidad\1. PROYECTOS TELLO 2022\SCM SPILL OVERS\outputs\pobreza\mujeres\1%\simulacion_3\output_tests.xlsx',ub_vec_"&amp;LM123&amp;"','ub_vec_"&amp;LM123&amp;"');"</f>
        <v>xlswrite('G:\Mi unidad\1. PROYECTOS TELLO 2022\SCM SPILL OVERS\outputs\pobreza\mujeres\1%\simulacion_3\output_tests.xlsx',ub_vec_79','ub_vec_79');</v>
      </c>
      <c r="LY123">
        <v>79</v>
      </c>
      <c r="LZ123" t="str">
        <f>"xlswrite('G:\Mi unidad\1. PROYECTOS TELLO 2022\SCM SPILL OVERS\outputs\pobreza\criminalidad\1%\simulacion_3\output_tests.xlsx',ub_vec_"&amp;LY123&amp;"','ub_vec_"&amp;LY123&amp;"');"</f>
        <v>xlswrite('G:\Mi unidad\1. PROYECTOS TELLO 2022\SCM SPILL OVERS\outputs\pobreza\criminalidad\1%\simulacion_3\output_tests.xlsx',ub_vec_79','ub_vec_79');</v>
      </c>
    </row>
    <row r="124" spans="64:338" x14ac:dyDescent="0.3">
      <c r="BL124">
        <v>79</v>
      </c>
      <c r="BM124" s="1" t="str">
        <f>"A_"&amp;BL122&amp;"(:,ind_"&amp;BL122&amp;" == 0) = [];"</f>
        <v>A_79(:,ind_79 == 0) = [];</v>
      </c>
      <c r="BR124">
        <v>79</v>
      </c>
      <c r="BS124" s="1" t="str">
        <f>"ind_"&amp;BR122&amp;" = xlsread('spillover_bajo_niv_educ_"&amp;BR122&amp;".xlsx')"</f>
        <v>ind_79 = xlsread('spillover_bajo_niv_educ_79.xlsx')</v>
      </c>
      <c r="BX124">
        <v>79</v>
      </c>
      <c r="BY124" s="1" t="str">
        <f>"ind_"&amp;BX122&amp;" = xlsread('spillover_bajoingreso_"&amp;BX122&amp;".xlsx')"</f>
        <v>ind_79 = xlsread('spillover_bajoingreso_79.xlsx')</v>
      </c>
      <c r="CD124">
        <v>79</v>
      </c>
      <c r="CE124" s="1" t="str">
        <f>"ind_"&amp;CD122&amp;" = xlsread('spillover_densidad_"&amp;CD122&amp;".xlsx')"</f>
        <v>ind_79 = xlsread('spillover_densidad_79.xlsx')</v>
      </c>
      <c r="CJ124">
        <v>79</v>
      </c>
      <c r="CK124" s="1" t="str">
        <f>"ind_"&amp;CJ122&amp;" = xlsread('spillover_tiempo_cs_"&amp;CJ122&amp;".xlsx')"</f>
        <v>ind_79 = xlsread('spillover_tiempo_cs_79.xlsx')</v>
      </c>
      <c r="CQ124">
        <v>79</v>
      </c>
      <c r="CR124" t="s">
        <v>303</v>
      </c>
      <c r="CV124">
        <v>79</v>
      </c>
      <c r="CW124" t="s">
        <v>304</v>
      </c>
      <c r="DA124">
        <v>79</v>
      </c>
      <c r="DB124" t="s">
        <v>305</v>
      </c>
      <c r="DF124">
        <v>79</v>
      </c>
      <c r="DG124" t="s">
        <v>306</v>
      </c>
      <c r="EA124">
        <v>55</v>
      </c>
      <c r="EB124" s="1" t="str">
        <f>"Y_Ts_"&amp;EA124&amp;" = Y_"&amp;EA124&amp;"(:,T+s);"</f>
        <v>Y_Ts_55 = Y_55(:,T+s);</v>
      </c>
      <c r="EZ124" s="1" t="str">
        <f>"xlswrite('G:\Mi unidad\1. PROYECTOS TELLO 2022\SCM SPILL OVERS\outputs\pobreza\distancia_centro_salud\1%\simulacion_3\observado_outputs.xlsx',tratado_"&amp;$A6&amp;","&amp;$A6&amp;")"</f>
        <v>xlswrite('G:\Mi unidad\1. PROYECTOS TELLO 2022\SCM SPILL OVERS\outputs\pobreza\distancia_centro_salud\1%\simulacion_3\observado_outputs.xlsx',tratado_17,17)</v>
      </c>
      <c r="FG124" s="1" t="str">
        <f>"xlswrite('G:\Mi unidad\1. PROYECTOS TELLO 2022\SCM SPILL OVERS\outputs\pobreza\informalidad\1%\simulacion_3\observado_outputs.xlsx',tratado_"&amp;$A6&amp;","&amp;$A6&amp;")"</f>
        <v>xlswrite('G:\Mi unidad\1. PROYECTOS TELLO 2022\SCM SPILL OVERS\outputs\pobreza\informalidad\1%\simulacion_3\observado_outputs.xlsx',tratado_17,17)</v>
      </c>
      <c r="FM124" s="1" t="str">
        <f>"xlswrite('G:\Mi unidad\1. PROYECTOS TELLO 2022\SCM SPILL OVERS\outputs\pobreza\densidad\1%\simulacion_3\observado_outputs.xlsx',tratado_"&amp;$A6&amp;","&amp;$A6&amp;")"</f>
        <v>xlswrite('G:\Mi unidad\1. PROYECTOS TELLO 2022\SCM SPILL OVERS\outputs\pobreza\densidad\1%\simulacion_3\observado_outputs.xlsx',tratado_17,17)</v>
      </c>
      <c r="FT124" s="1" t="str">
        <f>"xlswrite('G:\Mi unidad\1. PROYECTOS TELLO 2022\SCM SPILL OVERS\outputs\pobreza\bajo_niv_educ\1%\simulacion_3\observado_outputs.xlsx',tratado_"&amp;$A6&amp;","&amp;$A6&amp;")"</f>
        <v>xlswrite('G:\Mi unidad\1. PROYECTOS TELLO 2022\SCM SPILL OVERS\outputs\pobreza\bajo_niv_educ\1%\simulacion_3\observado_outputs.xlsx',tratado_17,17)</v>
      </c>
      <c r="FZ124" s="1" t="str">
        <f>"xlswrite('G:\Mi unidad\1. PROYECTOS TELLO 2022\SCM SPILL OVERS\outputs\pobreza\bajo_ingreso\1%\simulacion_3\observado_outputs.xlsx',tratado_"&amp;$A6&amp;","&amp;$A6&amp;")"</f>
        <v>xlswrite('G:\Mi unidad\1. PROYECTOS TELLO 2022\SCM SPILL OVERS\outputs\pobreza\bajo_ingreso\1%\simulacion_3\observado_outputs.xlsx',tratado_17,17)</v>
      </c>
      <c r="GF124" s="1" t="str">
        <f>"xlswrite('G:\Mi unidad\1. PROYECTOS TELLO 2022\SCM SPILL OVERS\outputs\pobreza\densidad_g\1%\simulacion_3\observado_outputs.xlsx',tratado_"&amp;$A6&amp;","&amp;$A6&amp;")"</f>
        <v>xlswrite('G:\Mi unidad\1. PROYECTOS TELLO 2022\SCM SPILL OVERS\outputs\pobreza\densidad_g\1%\simulacion_3\observado_outputs.xlsx',tratado_17,17)</v>
      </c>
      <c r="GM124" s="1" t="str">
        <f>"xlswrite('G:\Mi unidad\1. PROYECTOS TELLO 2022\SCM SPILL OVERS\outputs\pobreza\alimentos\1%\simulacion_3\observado_outputs.xlsx',tratado_"&amp;$A6&amp;","&amp;$A6&amp;");"</f>
        <v>xlswrite('G:\Mi unidad\1. PROYECTOS TELLO 2022\SCM SPILL OVERS\outputs\pobreza\alimentos\1%\simulacion_3\observado_outputs.xlsx',tratado_17,17);</v>
      </c>
      <c r="GT124" s="1" t="str">
        <f>"xlswrite('G:\Mi unidad\1. PROYECTOS TELLO 2022\SCM SPILL OVERS\outputs\pobreza\jefe_hogar\1%\simulacion_3\observado_outputs.xlsx',tratado_"&amp;$A6&amp;","&amp;$A6&amp;");"</f>
        <v>xlswrite('G:\Mi unidad\1. PROYECTOS TELLO 2022\SCM SPILL OVERS\outputs\pobreza\jefe_hogar\1%\simulacion_3\observado_outputs.xlsx',tratado_17,17);</v>
      </c>
      <c r="GZ124" s="1" t="str">
        <f>"xlswrite('G:\Mi unidad\1. PROYECTOS TELLO 2022\SCM SPILL OVERS\outputs\pobreza\mujeres\1%\simulacion_3\observado_outputs.xlsx',tratado_"&amp;$A6&amp;","&amp;$A6&amp;");"</f>
        <v>xlswrite('G:\Mi unidad\1. PROYECTOS TELLO 2022\SCM SPILL OVERS\outputs\pobreza\mujeres\1%\simulacion_3\observado_outputs.xlsx',tratado_17,17);</v>
      </c>
      <c r="HF124" s="1" t="str">
        <f>"xlswrite('G:\Mi unidad\1. PROYECTOS TELLO 2022\SCM SPILL OVERS\outputs\pobreza\criminalidad\1%\simulacion_3\observado_outputs.xlsx',tratado_"&amp;$A6&amp;","&amp;$A6&amp;");"</f>
        <v>xlswrite('G:\Mi unidad\1. PROYECTOS TELLO 2022\SCM SPILL OVERS\outputs\pobreza\criminalidad\1%\simulacion_3\observado_outputs.xlsx',tratado_17,17);</v>
      </c>
      <c r="HM124">
        <v>44</v>
      </c>
      <c r="HN124" t="str">
        <f>"    [p_value_"&amp;HM124&amp; ",lb_"&amp;HM124&amp;",ub_"&amp;HM124&amp;"] = sp_andrews_te(Y_pre_"&amp;HM124&amp;",pobreza_"&amp;HM124&amp;"(:,T+s),A_"&amp;HM124&amp;",C,.05);"</f>
        <v xml:space="preserve">    [p_value_44,lb_44,ub_44] = sp_andrews_te(Y_pre_44,pobreza_44(:,T+s),A_44,C,.05);</v>
      </c>
      <c r="HT124">
        <v>75</v>
      </c>
      <c r="HU124" t="s">
        <v>35</v>
      </c>
      <c r="IA124">
        <v>79</v>
      </c>
      <c r="IB124" t="str">
        <f>"xlswrite('G:\Mi unidad\1. PROYECTOS TELLO 2022\SCM SPILL OVERS\outputs\pobreza\bajo_niv_educ\1%\simulacion_3\output_tests.xlsx',p_value_vec_"&amp;IA124&amp;"','p_value_vec_"&amp;IA124&amp;"');"</f>
        <v>xlswrite('G:\Mi unidad\1. PROYECTOS TELLO 2022\SCM SPILL OVERS\outputs\pobreza\bajo_niv_educ\1%\simulacion_3\output_tests.xlsx',p_value_vec_79','p_value_vec_79');</v>
      </c>
      <c r="IO124">
        <v>79</v>
      </c>
      <c r="IP124" t="str">
        <f>"xlswrite('G:\Mi unidad\1. PROYECTOS TELLO 2022\SCM SPILL OVERS\outputs\pobreza\bajo_ingreso\1%\simulacion_3\output_tests.xlsx',p_value_vec_"&amp;IO124&amp;"','p_value_vec_"&amp;IO124&amp;"');"</f>
        <v>xlswrite('G:\Mi unidad\1. PROYECTOS TELLO 2022\SCM SPILL OVERS\outputs\pobreza\bajo_ingreso\1%\simulacion_3\output_tests.xlsx',p_value_vec_79','p_value_vec_79');</v>
      </c>
      <c r="JA124">
        <v>79</v>
      </c>
      <c r="JB124" t="str">
        <f>"xlswrite('G:\Mi unidad\1. PROYECTOS TELLO 2022\SCM SPILL OVERS\outputs\pobreza\densidad\1%\simulacion_3\output_tests.xlsx',p_value_vec_"&amp;JA124&amp;"','p_value_vec_"&amp;JA124&amp;"');"</f>
        <v>xlswrite('G:\Mi unidad\1. PROYECTOS TELLO 2022\SCM SPILL OVERS\outputs\pobreza\densidad\1%\simulacion_3\output_tests.xlsx',p_value_vec_79','p_value_vec_79');</v>
      </c>
      <c r="JM124">
        <v>79</v>
      </c>
      <c r="JN124" t="str">
        <f>"xlswrite('G:\Mi unidad\1. PROYECTOS TELLO 2022\SCM SPILL OVERS\outputs\pobreza\densidad_g\1%\simulacion_3\output_tests.xlsx',p_value_vec_"&amp;JM124&amp;"','p_value_vec_"&amp;JM124&amp;"');"</f>
        <v>xlswrite('G:\Mi unidad\1. PROYECTOS TELLO 2022\SCM SPILL OVERS\outputs\pobreza\densidad_g\1%\simulacion_3\output_tests.xlsx',p_value_vec_79','p_value_vec_79');</v>
      </c>
      <c r="JY124">
        <v>79</v>
      </c>
      <c r="JZ124" t="str">
        <f>"xlswrite('G:\Mi unidad\1. PROYECTOS TELLO 2022\SCM SPILL OVERS\outputs\pobreza\distancia_centro_salud\1%\simulacion_3\output_tests.xlsx',p_value_vec_"&amp;JY124&amp;"','p_value_vec_"&amp;JY124&amp;"');"</f>
        <v>xlswrite('G:\Mi unidad\1. PROYECTOS TELLO 2022\SCM SPILL OVERS\outputs\pobreza\distancia_centro_salud\1%\simulacion_3\output_tests.xlsx',p_value_vec_79','p_value_vec_79');</v>
      </c>
      <c r="KL124">
        <v>79</v>
      </c>
      <c r="KM124" t="str">
        <f>"xlswrite('G:\Mi unidad\1. PROYECTOS TELLO 2022\SCM SPILL OVERS\outputs\pobreza\informalidad\1%\simulacion_3\output_tests.xlsx',p_value_vec_"&amp;KL124&amp;"','p_value_vec_"&amp;KL124&amp;"');"</f>
        <v>xlswrite('G:\Mi unidad\1. PROYECTOS TELLO 2022\SCM SPILL OVERS\outputs\pobreza\informalidad\1%\simulacion_3\output_tests.xlsx',p_value_vec_79','p_value_vec_79');</v>
      </c>
      <c r="KY124">
        <v>79</v>
      </c>
      <c r="KZ124" t="str">
        <f>"xlswrite('G:\Mi unidad\1. PROYECTOS TELLO 2022\SCM SPILL OVERS\outputs\pobreza\alimentos\1%\simulacion_3\output_tests.xlsx',p_value_vec_"&amp;KY124&amp;"','p_value_vec_"&amp;KY124&amp;"');"</f>
        <v>xlswrite('G:\Mi unidad\1. PROYECTOS TELLO 2022\SCM SPILL OVERS\outputs\pobreza\alimentos\1%\simulacion_3\output_tests.xlsx',p_value_vec_79','p_value_vec_79');</v>
      </c>
      <c r="LF124">
        <v>79</v>
      </c>
      <c r="LG124" t="str">
        <f>"xlswrite('G:\Mi unidad\1. PROYECTOS TELLO 2022\SCM SPILL OVERS\outputs\pobreza\jefe_hogar\1%\simulacion_3\output_tests.xlsx',p_value_vec_"&amp;LF124&amp;"','p_value_vec_"&amp;LF124&amp;"');"</f>
        <v>xlswrite('G:\Mi unidad\1. PROYECTOS TELLO 2022\SCM SPILL OVERS\outputs\pobreza\jefe_hogar\1%\simulacion_3\output_tests.xlsx',p_value_vec_79','p_value_vec_79');</v>
      </c>
      <c r="LM124">
        <v>79</v>
      </c>
      <c r="LN124" t="str">
        <f>"xlswrite('G:\Mi unidad\1. PROYECTOS TELLO 2022\SCM SPILL OVERS\outputs\pobreza\mujeres\1%\simulacion_3\output_tests.xlsx',p_value_vec_"&amp;LM124&amp;"','p_value_vec_"&amp;LM124&amp;"');"</f>
        <v>xlswrite('G:\Mi unidad\1. PROYECTOS TELLO 2022\SCM SPILL OVERS\outputs\pobreza\mujeres\1%\simulacion_3\output_tests.xlsx',p_value_vec_79','p_value_vec_79');</v>
      </c>
      <c r="LY124">
        <v>79</v>
      </c>
      <c r="LZ124" t="str">
        <f>"xlswrite('G:\Mi unidad\1. PROYECTOS TELLO 2022\SCM SPILL OVERS\outputs\pobreza\criminalidad\1%\simulacion_3\output_tests.xlsx',p_value_vec_"&amp;LY124&amp;"','p_value_vec_"&amp;LY124&amp;"');"</f>
        <v>xlswrite('G:\Mi unidad\1. PROYECTOS TELLO 2022\SCM SPILL OVERS\outputs\pobreza\criminalidad\1%\simulacion_3\output_tests.xlsx',p_value_vec_79','p_value_vec_79');</v>
      </c>
    </row>
    <row r="125" spans="64:338" x14ac:dyDescent="0.3">
      <c r="BL125">
        <v>79</v>
      </c>
      <c r="BR125">
        <v>79</v>
      </c>
      <c r="BS125" s="1" t="str">
        <f>"A_"&amp;BR122&amp;" = eye(N);"</f>
        <v>A_79 = eye(N);</v>
      </c>
      <c r="BX125">
        <v>79</v>
      </c>
      <c r="BY125" s="1" t="str">
        <f>"A_"&amp;BX122&amp;" = eye(N);"</f>
        <v>A_79 = eye(N);</v>
      </c>
      <c r="CD125">
        <v>79</v>
      </c>
      <c r="CE125" s="1" t="str">
        <f>"A_"&amp;CD122&amp;" = eye(N);"</f>
        <v>A_79 = eye(N);</v>
      </c>
      <c r="CJ125">
        <v>79</v>
      </c>
      <c r="CK125" s="1" t="str">
        <f>"A_"&amp;CJ122&amp;" = eye(N);"</f>
        <v>A_79 = eye(N);</v>
      </c>
      <c r="CQ125">
        <v>79</v>
      </c>
      <c r="CR125" t="s">
        <v>307</v>
      </c>
      <c r="CV125">
        <v>79</v>
      </c>
      <c r="CW125" t="s">
        <v>308</v>
      </c>
      <c r="DA125">
        <v>79</v>
      </c>
      <c r="DB125" t="s">
        <v>308</v>
      </c>
      <c r="DF125">
        <v>79</v>
      </c>
      <c r="DG125" t="s">
        <v>308</v>
      </c>
      <c r="EA125">
        <v>55</v>
      </c>
      <c r="EB125" s="1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EZ125" s="1" t="str">
        <f>"xlswrite('G:\Mi unidad\1. PROYECTOS TELLO 2022\SCM SPILL OVERS\outputs\pobreza\distancia_centro_salud\1%\simulacion_3\observado_outputs.xlsx',tratado_"&amp;$A7&amp;","&amp;$A7&amp;")"</f>
        <v>xlswrite('G:\Mi unidad\1. PROYECTOS TELLO 2022\SCM SPILL OVERS\outputs\pobreza\distancia_centro_salud\1%\simulacion_3\observado_outputs.xlsx',tratado_18,18)</v>
      </c>
      <c r="FG125" s="1" t="str">
        <f>"xlswrite('G:\Mi unidad\1. PROYECTOS TELLO 2022\SCM SPILL OVERS\outputs\pobreza\informalidad\1%\simulacion_3\observado_outputs.xlsx',tratado_"&amp;$A7&amp;","&amp;$A7&amp;")"</f>
        <v>xlswrite('G:\Mi unidad\1. PROYECTOS TELLO 2022\SCM SPILL OVERS\outputs\pobreza\informalidad\1%\simulacion_3\observado_outputs.xlsx',tratado_18,18)</v>
      </c>
      <c r="FM125" s="1" t="str">
        <f>"xlswrite('G:\Mi unidad\1. PROYECTOS TELLO 2022\SCM SPILL OVERS\outputs\pobreza\densidad\1%\simulacion_3\observado_outputs.xlsx',tratado_"&amp;$A7&amp;","&amp;$A7&amp;")"</f>
        <v>xlswrite('G:\Mi unidad\1. PROYECTOS TELLO 2022\SCM SPILL OVERS\outputs\pobreza\densidad\1%\simulacion_3\observado_outputs.xlsx',tratado_18,18)</v>
      </c>
      <c r="FT125" s="1" t="str">
        <f>"xlswrite('G:\Mi unidad\1. PROYECTOS TELLO 2022\SCM SPILL OVERS\outputs\pobreza\bajo_niv_educ\1%\simulacion_3\observado_outputs.xlsx',tratado_"&amp;$A7&amp;","&amp;$A7&amp;")"</f>
        <v>xlswrite('G:\Mi unidad\1. PROYECTOS TELLO 2022\SCM SPILL OVERS\outputs\pobreza\bajo_niv_educ\1%\simulacion_3\observado_outputs.xlsx',tratado_18,18)</v>
      </c>
      <c r="FZ125" s="1" t="str">
        <f>"xlswrite('G:\Mi unidad\1. PROYECTOS TELLO 2022\SCM SPILL OVERS\outputs\pobreza\bajo_ingreso\1%\simulacion_3\observado_outputs.xlsx',tratado_"&amp;$A7&amp;","&amp;$A7&amp;")"</f>
        <v>xlswrite('G:\Mi unidad\1. PROYECTOS TELLO 2022\SCM SPILL OVERS\outputs\pobreza\bajo_ingreso\1%\simulacion_3\observado_outputs.xlsx',tratado_18,18)</v>
      </c>
      <c r="GF125" s="1" t="str">
        <f>"xlswrite('G:\Mi unidad\1. PROYECTOS TELLO 2022\SCM SPILL OVERS\outputs\pobreza\densidad_g\1%\simulacion_3\observado_outputs.xlsx',tratado_"&amp;$A7&amp;","&amp;$A7&amp;")"</f>
        <v>xlswrite('G:\Mi unidad\1. PROYECTOS TELLO 2022\SCM SPILL OVERS\outputs\pobreza\densidad_g\1%\simulacion_3\observado_outputs.xlsx',tratado_18,18)</v>
      </c>
      <c r="GM125" s="1" t="str">
        <f>"xlswrite('G:\Mi unidad\1. PROYECTOS TELLO 2022\SCM SPILL OVERS\outputs\pobreza\alimentos\1%\simulacion_3\observado_outputs.xlsx',tratado_"&amp;$A7&amp;","&amp;$A7&amp;");"</f>
        <v>xlswrite('G:\Mi unidad\1. PROYECTOS TELLO 2022\SCM SPILL OVERS\outputs\pobreza\alimentos\1%\simulacion_3\observado_outputs.xlsx',tratado_18,18);</v>
      </c>
      <c r="GT125" s="1" t="str">
        <f>"xlswrite('G:\Mi unidad\1. PROYECTOS TELLO 2022\SCM SPILL OVERS\outputs\pobreza\jefe_hogar\1%\simulacion_3\observado_outputs.xlsx',tratado_"&amp;$A7&amp;","&amp;$A7&amp;");"</f>
        <v>xlswrite('G:\Mi unidad\1. PROYECTOS TELLO 2022\SCM SPILL OVERS\outputs\pobreza\jefe_hogar\1%\simulacion_3\observado_outputs.xlsx',tratado_18,18);</v>
      </c>
      <c r="GZ125" s="1" t="str">
        <f>"xlswrite('G:\Mi unidad\1. PROYECTOS TELLO 2022\SCM SPILL OVERS\outputs\pobreza\mujeres\1%\simulacion_3\observado_outputs.xlsx',tratado_"&amp;$A7&amp;","&amp;$A7&amp;");"</f>
        <v>xlswrite('G:\Mi unidad\1. PROYECTOS TELLO 2022\SCM SPILL OVERS\outputs\pobreza\mujeres\1%\simulacion_3\observado_outputs.xlsx',tratado_18,18);</v>
      </c>
      <c r="HF125" s="1" t="str">
        <f>"xlswrite('G:\Mi unidad\1. PROYECTOS TELLO 2022\SCM SPILL OVERS\outputs\pobreza\criminalidad\1%\simulacion_3\observado_outputs.xlsx',tratado_"&amp;$A7&amp;","&amp;$A7&amp;");"</f>
        <v>xlswrite('G:\Mi unidad\1. PROYECTOS TELLO 2022\SCM SPILL OVERS\outputs\pobreza\criminalidad\1%\simulacion_3\observado_outputs.xlsx',tratado_18,18);</v>
      </c>
      <c r="HM125">
        <v>44</v>
      </c>
      <c r="HN125" t="str">
        <f>"    p_value_vec_"&amp;HM125&amp;"(s) = p_value_"&amp;HM125&amp;";"</f>
        <v xml:space="preserve">    p_value_vec_44(s) = p_value_44;</v>
      </c>
      <c r="HT125">
        <v>75</v>
      </c>
      <c r="HU125" t="s">
        <v>36</v>
      </c>
      <c r="IA125">
        <v>79</v>
      </c>
      <c r="IB125" t="str">
        <f>"xlswrite('G:\Mi unidad\1. PROYECTOS TELLO 2022\SCM SPILL OVERS\outputs\pobreza\bajo_niv_educ\1%\simulacion_3\output_tests.xlsx',alpha1_hat_vec_"&amp;IA125&amp;"','alpha1_hat_vec_"&amp;IA125&amp;"');"</f>
        <v>xlswrite('G:\Mi unidad\1. PROYECTOS TELLO 2022\SCM SPILL OVERS\outputs\pobreza\bajo_niv_educ\1%\simulacion_3\output_tests.xlsx',alpha1_hat_vec_79','alpha1_hat_vec_79');</v>
      </c>
      <c r="IO125">
        <v>79</v>
      </c>
      <c r="IP125" t="str">
        <f>"xlswrite('G:\Mi unidad\1. PROYECTOS TELLO 2022\SCM SPILL OVERS\outputs\pobreza\bajo_ingreso\1%\simulacion_3\output_tests.xlsx',alpha1_hat_vec_"&amp;IO125&amp;"','alpha1_hat_vec_"&amp;IO125&amp;"');"</f>
        <v>xlswrite('G:\Mi unidad\1. PROYECTOS TELLO 2022\SCM SPILL OVERS\outputs\pobreza\bajo_ingreso\1%\simulacion_3\output_tests.xlsx',alpha1_hat_vec_79','alpha1_hat_vec_79');</v>
      </c>
      <c r="JA125">
        <v>79</v>
      </c>
      <c r="JB125" t="str">
        <f>"xlswrite('G:\Mi unidad\1. PROYECTOS TELLO 2022\SCM SPILL OVERS\outputs\pobreza\densidad\1%\simulacion_3\output_tests.xlsx',alpha1_hat_vec_"&amp;JA125&amp;"','alpha1_hat_vec_"&amp;JA125&amp;"');"</f>
        <v>xlswrite('G:\Mi unidad\1. PROYECTOS TELLO 2022\SCM SPILL OVERS\outputs\pobreza\densidad\1%\simulacion_3\output_tests.xlsx',alpha1_hat_vec_79','alpha1_hat_vec_79');</v>
      </c>
      <c r="JM125">
        <v>79</v>
      </c>
      <c r="JN125" t="str">
        <f>"xlswrite('G:\Mi unidad\1. PROYECTOS TELLO 2022\SCM SPILL OVERS\outputs\pobreza\densidad_g\1%\simulacion_3\output_tests.xlsx',alpha1_hat_vec_"&amp;JM125&amp;"','alpha1_hat_vec_"&amp;JM125&amp;"');"</f>
        <v>xlswrite('G:\Mi unidad\1. PROYECTOS TELLO 2022\SCM SPILL OVERS\outputs\pobreza\densidad_g\1%\simulacion_3\output_tests.xlsx',alpha1_hat_vec_79','alpha1_hat_vec_79');</v>
      </c>
      <c r="JY125">
        <v>79</v>
      </c>
      <c r="JZ125" t="str">
        <f>"xlswrite('G:\Mi unidad\1. PROYECTOS TELLO 2022\SCM SPILL OVERS\outputs\pobreza\distancia_centro_salud\1%\simulacion_3\output_tests.xlsx',alpha1_hat_vec_"&amp;JY125&amp;"','alpha1_hat_vec_"&amp;JY125&amp;"');"</f>
        <v>xlswrite('G:\Mi unidad\1. PROYECTOS TELLO 2022\SCM SPILL OVERS\outputs\pobreza\distancia_centro_salud\1%\simulacion_3\output_tests.xlsx',alpha1_hat_vec_79','alpha1_hat_vec_79');</v>
      </c>
      <c r="KL125">
        <v>79</v>
      </c>
      <c r="KM125" t="str">
        <f>"xlswrite('G:\Mi unidad\1. PROYECTOS TELLO 2022\SCM SPILL OVERS\outputs\pobreza\informalidad\1%\simulacion_3\output_tests.xlsx',alpha1_hat_vec_"&amp;KL125&amp;"','alpha1_hat_vec_"&amp;KL125&amp;"');"</f>
        <v>xlswrite('G:\Mi unidad\1. PROYECTOS TELLO 2022\SCM SPILL OVERS\outputs\pobreza\informalidad\1%\simulacion_3\output_tests.xlsx',alpha1_hat_vec_79','alpha1_hat_vec_79');</v>
      </c>
      <c r="KY125">
        <v>79</v>
      </c>
      <c r="KZ125" t="str">
        <f>"xlswrite('G:\Mi unidad\1. PROYECTOS TELLO 2022\SCM SPILL OVERS\outputs\pobreza\alimentos\1%\simulacion_3\output_tests.xlsx',alpha1_hat_vec_"&amp;KY125&amp;"','alpha1_hat_vec_"&amp;KY125&amp;"');"</f>
        <v>xlswrite('G:\Mi unidad\1. PROYECTOS TELLO 2022\SCM SPILL OVERS\outputs\pobreza\alimentos\1%\simulacion_3\output_tests.xlsx',alpha1_hat_vec_79','alpha1_hat_vec_79');</v>
      </c>
      <c r="LF125">
        <v>79</v>
      </c>
      <c r="LG125" t="str">
        <f>"xlswrite('G:\Mi unidad\1. PROYECTOS TELLO 2022\SCM SPILL OVERS\outputs\pobreza\jefe_hogar\1%\simulacion_3\output_tests.xlsx',alpha1_hat_vec_"&amp;LF125&amp;"','alpha1_hat_vec_"&amp;LF125&amp;"');"</f>
        <v>xlswrite('G:\Mi unidad\1. PROYECTOS TELLO 2022\SCM SPILL OVERS\outputs\pobreza\jefe_hogar\1%\simulacion_3\output_tests.xlsx',alpha1_hat_vec_79','alpha1_hat_vec_79');</v>
      </c>
      <c r="LM125">
        <v>79</v>
      </c>
      <c r="LN125" t="str">
        <f>"xlswrite('G:\Mi unidad\1. PROYECTOS TELLO 2022\SCM SPILL OVERS\outputs\pobreza\mujeres\1%\simulacion_3\output_tests.xlsx',alpha1_hat_vec_"&amp;LM125&amp;"','alpha1_hat_vec_"&amp;LM125&amp;"');"</f>
        <v>xlswrite('G:\Mi unidad\1. PROYECTOS TELLO 2022\SCM SPILL OVERS\outputs\pobreza\mujeres\1%\simulacion_3\output_tests.xlsx',alpha1_hat_vec_79','alpha1_hat_vec_79');</v>
      </c>
      <c r="LY125">
        <v>79</v>
      </c>
      <c r="LZ125" t="str">
        <f>"xlswrite('G:\Mi unidad\1. PROYECTOS TELLO 2022\SCM SPILL OVERS\outputs\pobreza\criminalidad\1%\simulacion_3\output_tests.xlsx',alpha1_hat_vec_"&amp;LY125&amp;"','alpha1_hat_vec_"&amp;LY125&amp;"');"</f>
        <v>xlswrite('G:\Mi unidad\1. PROYECTOS TELLO 2022\SCM SPILL OVERS\outputs\pobreza\criminalidad\1%\simulacion_3\output_tests.xlsx',alpha1_hat_vec_79','alpha1_hat_vec_79');</v>
      </c>
    </row>
    <row r="126" spans="64:338" x14ac:dyDescent="0.3">
      <c r="BL126">
        <v>79</v>
      </c>
      <c r="BR126">
        <v>79</v>
      </c>
      <c r="BS126" s="1" t="str">
        <f>"A_"&amp;BR122&amp;"(:,ind_"&amp;BR122&amp;" == 0) = [];"</f>
        <v>A_79(:,ind_79 == 0) = [];</v>
      </c>
      <c r="BX126">
        <v>79</v>
      </c>
      <c r="BY126" s="1" t="str">
        <f>"A_"&amp;BX122&amp;"(:,ind_"&amp;BX122&amp;" == 0) = [];"</f>
        <v>A_79(:,ind_79 == 0) = [];</v>
      </c>
      <c r="CD126">
        <v>79</v>
      </c>
      <c r="CE126" s="1" t="str">
        <f>"A_"&amp;CD122&amp;"(:,ind_"&amp;CD122&amp;" == 0) = [];"</f>
        <v>A_79(:,ind_79 == 0) = [];</v>
      </c>
      <c r="CJ126">
        <v>79</v>
      </c>
      <c r="CK126" s="1" t="str">
        <f>"A_"&amp;CJ122&amp;"(:,ind_"&amp;CJ122&amp;" == 0) = [];"</f>
        <v>A_79(:,ind_79 == 0) = [];</v>
      </c>
      <c r="CQ126">
        <v>79</v>
      </c>
      <c r="CR126" t="s">
        <v>308</v>
      </c>
      <c r="CV126">
        <v>79</v>
      </c>
      <c r="CW126" t="s">
        <v>309</v>
      </c>
      <c r="DA126">
        <v>79</v>
      </c>
      <c r="DB126" t="s">
        <v>309</v>
      </c>
      <c r="DF126">
        <v>79</v>
      </c>
      <c r="DG126" t="s">
        <v>309</v>
      </c>
      <c r="EA126">
        <v>55</v>
      </c>
      <c r="EB126" s="1" t="str">
        <f>"alpha_hat_"&amp;EA126&amp;" = A_"&amp;EA126&amp;"*gamma_hat_"&amp;EA126&amp;";"</f>
        <v>alpha_hat_55 = A_55*gamma_hat_55;</v>
      </c>
      <c r="EZ126" s="1" t="str">
        <f>"xlswrite('G:\Mi unidad\1. PROYECTOS TELLO 2022\SCM SPILL OVERS\outputs\pobreza\distancia_centro_salud\1%\simulacion_3\observado_outputs.xlsx',tratado_"&amp;$A8&amp;","&amp;$A8&amp;")"</f>
        <v>xlswrite('G:\Mi unidad\1. PROYECTOS TELLO 2022\SCM SPILL OVERS\outputs\pobreza\distancia_centro_salud\1%\simulacion_3\observado_outputs.xlsx',tratado_23,23)</v>
      </c>
      <c r="FG126" s="1" t="str">
        <f>"xlswrite('G:\Mi unidad\1. PROYECTOS TELLO 2022\SCM SPILL OVERS\outputs\pobreza\informalidad\1%\simulacion_3\observado_outputs.xlsx',tratado_"&amp;$A8&amp;","&amp;$A8&amp;")"</f>
        <v>xlswrite('G:\Mi unidad\1. PROYECTOS TELLO 2022\SCM SPILL OVERS\outputs\pobreza\informalidad\1%\simulacion_3\observado_outputs.xlsx',tratado_23,23)</v>
      </c>
      <c r="FM126" s="1" t="str">
        <f>"xlswrite('G:\Mi unidad\1. PROYECTOS TELLO 2022\SCM SPILL OVERS\outputs\pobreza\densidad\1%\simulacion_3\observado_outputs.xlsx',tratado_"&amp;$A8&amp;","&amp;$A8&amp;")"</f>
        <v>xlswrite('G:\Mi unidad\1. PROYECTOS TELLO 2022\SCM SPILL OVERS\outputs\pobreza\densidad\1%\simulacion_3\observado_outputs.xlsx',tratado_23,23)</v>
      </c>
      <c r="FT126" s="1" t="str">
        <f>"xlswrite('G:\Mi unidad\1. PROYECTOS TELLO 2022\SCM SPILL OVERS\outputs\pobreza\bajo_niv_educ\1%\simulacion_3\observado_outputs.xlsx',tratado_"&amp;$A8&amp;","&amp;$A8&amp;")"</f>
        <v>xlswrite('G:\Mi unidad\1. PROYECTOS TELLO 2022\SCM SPILL OVERS\outputs\pobreza\bajo_niv_educ\1%\simulacion_3\observado_outputs.xlsx',tratado_23,23)</v>
      </c>
      <c r="FZ126" s="1" t="str">
        <f>"xlswrite('G:\Mi unidad\1. PROYECTOS TELLO 2022\SCM SPILL OVERS\outputs\pobreza\bajo_ingreso\1%\simulacion_3\observado_outputs.xlsx',tratado_"&amp;$A8&amp;","&amp;$A8&amp;")"</f>
        <v>xlswrite('G:\Mi unidad\1. PROYECTOS TELLO 2022\SCM SPILL OVERS\outputs\pobreza\bajo_ingreso\1%\simulacion_3\observado_outputs.xlsx',tratado_23,23)</v>
      </c>
      <c r="GF126" s="1" t="str">
        <f>"xlswrite('G:\Mi unidad\1. PROYECTOS TELLO 2022\SCM SPILL OVERS\outputs\pobreza\densidad_g\1%\simulacion_3\observado_outputs.xlsx',tratado_"&amp;$A8&amp;","&amp;$A8&amp;")"</f>
        <v>xlswrite('G:\Mi unidad\1. PROYECTOS TELLO 2022\SCM SPILL OVERS\outputs\pobreza\densidad_g\1%\simulacion_3\observado_outputs.xlsx',tratado_23,23)</v>
      </c>
      <c r="GM126" s="1" t="str">
        <f>"xlswrite('G:\Mi unidad\1. PROYECTOS TELLO 2022\SCM SPILL OVERS\outputs\pobreza\alimentos\1%\simulacion_3\observado_outputs.xlsx',tratado_"&amp;$A8&amp;","&amp;$A8&amp;");"</f>
        <v>xlswrite('G:\Mi unidad\1. PROYECTOS TELLO 2022\SCM SPILL OVERS\outputs\pobreza\alimentos\1%\simulacion_3\observado_outputs.xlsx',tratado_23,23);</v>
      </c>
      <c r="GT126" s="1" t="str">
        <f>"xlswrite('G:\Mi unidad\1. PROYECTOS TELLO 2022\SCM SPILL OVERS\outputs\pobreza\jefe_hogar\1%\simulacion_3\observado_outputs.xlsx',tratado_"&amp;$A8&amp;","&amp;$A8&amp;");"</f>
        <v>xlswrite('G:\Mi unidad\1. PROYECTOS TELLO 2022\SCM SPILL OVERS\outputs\pobreza\jefe_hogar\1%\simulacion_3\observado_outputs.xlsx',tratado_23,23);</v>
      </c>
      <c r="GZ126" s="1" t="str">
        <f>"xlswrite('G:\Mi unidad\1. PROYECTOS TELLO 2022\SCM SPILL OVERS\outputs\pobreza\mujeres\1%\simulacion_3\observado_outputs.xlsx',tratado_"&amp;$A8&amp;","&amp;$A8&amp;");"</f>
        <v>xlswrite('G:\Mi unidad\1. PROYECTOS TELLO 2022\SCM SPILL OVERS\outputs\pobreza\mujeres\1%\simulacion_3\observado_outputs.xlsx',tratado_23,23);</v>
      </c>
      <c r="HF126" s="1" t="str">
        <f>"xlswrite('G:\Mi unidad\1. PROYECTOS TELLO 2022\SCM SPILL OVERS\outputs\pobreza\criminalidad\1%\simulacion_3\observado_outputs.xlsx',tratado_"&amp;$A8&amp;","&amp;$A8&amp;");"</f>
        <v>xlswrite('G:\Mi unidad\1. PROYECTOS TELLO 2022\SCM SPILL OVERS\outputs\pobreza\criminalidad\1%\simulacion_3\observado_outputs.xlsx',tratado_23,23);</v>
      </c>
      <c r="HM126">
        <v>44</v>
      </c>
      <c r="HN126" t="str">
        <f>"    lb_vec_"&amp;HM126&amp;"(s) = lb_"&amp;HM126&amp;";"</f>
        <v xml:space="preserve">    lb_vec_44(s) = lb_44;</v>
      </c>
      <c r="HT126">
        <v>75</v>
      </c>
      <c r="HU126" t="s">
        <v>37</v>
      </c>
      <c r="IA126">
        <v>79</v>
      </c>
      <c r="IB126" t="str">
        <f>"xlswrite('G:\Mi unidad\1. PROYECTOS TELLO 2022\SCM SPILL OVERS\outputs\pobreza\bajo_niv_educ\1%\simulacion_3\output_tests.xlsx',spillover_test_"&amp;IA126&amp;"','sp_test_"&amp;IA126&amp;"');"</f>
        <v>xlswrite('G:\Mi unidad\1. PROYECTOS TELLO 2022\SCM SPILL OVERS\outputs\pobreza\bajo_niv_educ\1%\simulacion_3\output_tests.xlsx',spillover_test_79','sp_test_79');</v>
      </c>
      <c r="IO126">
        <v>79</v>
      </c>
      <c r="IP126" t="str">
        <f>"xlswrite('G:\Mi unidad\1. PROYECTOS TELLO 2022\SCM SPILL OVERS\outputs\pobreza\bajo_ingreso\1%\simulacion_3\output_tests.xlsx',spillover_test_"&amp;IO126&amp;"','sp_test_"&amp;IO126&amp;"');"</f>
        <v>xlswrite('G:\Mi unidad\1. PROYECTOS TELLO 2022\SCM SPILL OVERS\outputs\pobreza\bajo_ingreso\1%\simulacion_3\output_tests.xlsx',spillover_test_79','sp_test_79');</v>
      </c>
      <c r="JA126">
        <v>79</v>
      </c>
      <c r="JB126" t="str">
        <f>"xlswrite('G:\Mi unidad\1. PROYECTOS TELLO 2022\SCM SPILL OVERS\outputs\pobreza\densidad\1%\simulacion_3\output_tests.xlsx',spillover_test_"&amp;JA126&amp;"','sp_test_"&amp;JA126&amp;"');"</f>
        <v>xlswrite('G:\Mi unidad\1. PROYECTOS TELLO 2022\SCM SPILL OVERS\outputs\pobreza\densidad\1%\simulacion_3\output_tests.xlsx',spillover_test_79','sp_test_79');</v>
      </c>
      <c r="JM126">
        <v>79</v>
      </c>
      <c r="JN126" t="str">
        <f>"xlswrite('G:\Mi unidad\1. PROYECTOS TELLO 2022\SCM SPILL OVERS\outputs\pobreza\densidad_g\1%\simulacion_3\output_tests.xlsx',spillover_test_"&amp;JM126&amp;"','sp_test_"&amp;JM126&amp;"');"</f>
        <v>xlswrite('G:\Mi unidad\1. PROYECTOS TELLO 2022\SCM SPILL OVERS\outputs\pobreza\densidad_g\1%\simulacion_3\output_tests.xlsx',spillover_test_79','sp_test_79');</v>
      </c>
      <c r="JY126">
        <v>79</v>
      </c>
      <c r="JZ126" t="str">
        <f>"xlswrite('G:\Mi unidad\1. PROYECTOS TELLO 2022\SCM SPILL OVERS\outputs\pobreza\distancia_centro_salud\1%\simulacion_3\output_tests.xlsx',spillover_test_"&amp;JY126&amp;"','sp_test_"&amp;JY126&amp;"');"</f>
        <v>xlswrite('G:\Mi unidad\1. PROYECTOS TELLO 2022\SCM SPILL OVERS\outputs\pobreza\distancia_centro_salud\1%\simulacion_3\output_tests.xlsx',spillover_test_79','sp_test_79');</v>
      </c>
      <c r="KL126">
        <v>79</v>
      </c>
      <c r="KM126" t="str">
        <f>"xlswrite('G:\Mi unidad\1. PROYECTOS TELLO 2022\SCM SPILL OVERS\outputs\pobreza\informalidad\1%\simulacion_3\output_tests.xlsx',spillover_test_"&amp;KL126&amp;"','sp_test_"&amp;KL126&amp;"');"</f>
        <v>xlswrite('G:\Mi unidad\1. PROYECTOS TELLO 2022\SCM SPILL OVERS\outputs\pobreza\informalidad\1%\simulacion_3\output_tests.xlsx',spillover_test_79','sp_test_79');</v>
      </c>
      <c r="KY126">
        <v>79</v>
      </c>
      <c r="KZ126" t="str">
        <f>"xlswrite('G:\Mi unidad\1. PROYECTOS TELLO 2022\SCM SPILL OVERS\outputs\pobreza\alimentos\1%\simulacion_3\output_tests.xlsx',spillover_test_"&amp;KY126&amp;"','sp_test_"&amp;KY126&amp;"');"</f>
        <v>xlswrite('G:\Mi unidad\1. PROYECTOS TELLO 2022\SCM SPILL OVERS\outputs\pobreza\alimentos\1%\simulacion_3\output_tests.xlsx',spillover_test_79','sp_test_79');</v>
      </c>
      <c r="LF126">
        <v>79</v>
      </c>
      <c r="LG126" t="str">
        <f>"xlswrite('G:\Mi unidad\1. PROYECTOS TELLO 2022\SCM SPILL OVERS\outputs\pobreza\jefe_hogar\1%\simulacion_3\output_tests.xlsx',spillover_test_"&amp;LF126&amp;"','sp_test_"&amp;LF126&amp;"');"</f>
        <v>xlswrite('G:\Mi unidad\1. PROYECTOS TELLO 2022\SCM SPILL OVERS\outputs\pobreza\jefe_hogar\1%\simulacion_3\output_tests.xlsx',spillover_test_79','sp_test_79');</v>
      </c>
      <c r="LM126">
        <v>79</v>
      </c>
      <c r="LN126" t="str">
        <f>"xlswrite('G:\Mi unidad\1. PROYECTOS TELLO 2022\SCM SPILL OVERS\outputs\pobreza\mujeres\1%\simulacion_3\output_tests.xlsx',spillover_test_"&amp;LM126&amp;"','sp_test_"&amp;LM126&amp;"');"</f>
        <v>xlswrite('G:\Mi unidad\1. PROYECTOS TELLO 2022\SCM SPILL OVERS\outputs\pobreza\mujeres\1%\simulacion_3\output_tests.xlsx',spillover_test_79','sp_test_79');</v>
      </c>
      <c r="LY126">
        <v>79</v>
      </c>
      <c r="LZ126" t="str">
        <f>"xlswrite('G:\Mi unidad\1. PROYECTOS TELLO 2022\SCM SPILL OVERS\outputs\pobreza\criminalidad\1%\simulacion_3\output_tests.xlsx',spillover_test_"&amp;LY126&amp;"','sp_test_"&amp;LY126&amp;"');"</f>
        <v>xlswrite('G:\Mi unidad\1. PROYECTOS TELLO 2022\SCM SPILL OVERS\outputs\pobreza\criminalidad\1%\simulacion_3\output_tests.xlsx',spillover_test_79','sp_test_79');</v>
      </c>
    </row>
    <row r="127" spans="64:338" x14ac:dyDescent="0.3">
      <c r="BL127">
        <v>80</v>
      </c>
      <c r="BM127" s="1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309</v>
      </c>
      <c r="CV127">
        <v>80</v>
      </c>
      <c r="CW127" t="s">
        <v>310</v>
      </c>
      <c r="DA127">
        <v>80</v>
      </c>
      <c r="DB127" t="s">
        <v>310</v>
      </c>
      <c r="DF127">
        <v>80</v>
      </c>
      <c r="DG127" t="s">
        <v>310</v>
      </c>
      <c r="EA127">
        <v>55</v>
      </c>
      <c r="EB127" s="1" t="str">
        <f>"alpha1_hat_vec_"&amp;EA127&amp;"(s) = alpha_hat_"&amp;EA127&amp;"(1);"</f>
        <v>alpha1_hat_vec_55(s) = alpha_hat_55(1);</v>
      </c>
      <c r="EZ127" s="1" t="str">
        <f>"xlswrite('G:\Mi unidad\1. PROYECTOS TELLO 2022\SCM SPILL OVERS\outputs\pobreza\distancia_centro_salud\1%\simulacion_3\observado_outputs.xlsx',tratado_"&amp;$A9&amp;","&amp;$A9&amp;")"</f>
        <v>xlswrite('G:\Mi unidad\1. PROYECTOS TELLO 2022\SCM SPILL OVERS\outputs\pobreza\distancia_centro_salud\1%\simulacion_3\observado_outputs.xlsx',tratado_26,26)</v>
      </c>
      <c r="FG127" s="1" t="str">
        <f>"xlswrite('G:\Mi unidad\1. PROYECTOS TELLO 2022\SCM SPILL OVERS\outputs\pobreza\informalidad\1%\simulacion_3\observado_outputs.xlsx',tratado_"&amp;$A9&amp;","&amp;$A9&amp;")"</f>
        <v>xlswrite('G:\Mi unidad\1. PROYECTOS TELLO 2022\SCM SPILL OVERS\outputs\pobreza\informalidad\1%\simulacion_3\observado_outputs.xlsx',tratado_26,26)</v>
      </c>
      <c r="FM127" s="1" t="str">
        <f>"xlswrite('G:\Mi unidad\1. PROYECTOS TELLO 2022\SCM SPILL OVERS\outputs\pobreza\densidad\1%\simulacion_3\observado_outputs.xlsx',tratado_"&amp;$A9&amp;","&amp;$A9&amp;")"</f>
        <v>xlswrite('G:\Mi unidad\1. PROYECTOS TELLO 2022\SCM SPILL OVERS\outputs\pobreza\densidad\1%\simulacion_3\observado_outputs.xlsx',tratado_26,26)</v>
      </c>
      <c r="FT127" s="1" t="str">
        <f>"xlswrite('G:\Mi unidad\1. PROYECTOS TELLO 2022\SCM SPILL OVERS\outputs\pobreza\bajo_niv_educ\1%\simulacion_3\observado_outputs.xlsx',tratado_"&amp;$A9&amp;","&amp;$A9&amp;")"</f>
        <v>xlswrite('G:\Mi unidad\1. PROYECTOS TELLO 2022\SCM SPILL OVERS\outputs\pobreza\bajo_niv_educ\1%\simulacion_3\observado_outputs.xlsx',tratado_26,26)</v>
      </c>
      <c r="FZ127" s="1" t="str">
        <f>"xlswrite('G:\Mi unidad\1. PROYECTOS TELLO 2022\SCM SPILL OVERS\outputs\pobreza\bajo_ingreso\1%\simulacion_3\observado_outputs.xlsx',tratado_"&amp;$A9&amp;","&amp;$A9&amp;")"</f>
        <v>xlswrite('G:\Mi unidad\1. PROYECTOS TELLO 2022\SCM SPILL OVERS\outputs\pobreza\bajo_ingreso\1%\simulacion_3\observado_outputs.xlsx',tratado_26,26)</v>
      </c>
      <c r="GF127" s="1" t="str">
        <f>"xlswrite('G:\Mi unidad\1. PROYECTOS TELLO 2022\SCM SPILL OVERS\outputs\pobreza\densidad_g\1%\simulacion_3\observado_outputs.xlsx',tratado_"&amp;$A9&amp;","&amp;$A9&amp;")"</f>
        <v>xlswrite('G:\Mi unidad\1. PROYECTOS TELLO 2022\SCM SPILL OVERS\outputs\pobreza\densidad_g\1%\simulacion_3\observado_outputs.xlsx',tratado_26,26)</v>
      </c>
      <c r="GM127" s="1" t="str">
        <f>"xlswrite('G:\Mi unidad\1. PROYECTOS TELLO 2022\SCM SPILL OVERS\outputs\pobreza\alimentos\1%\simulacion_3\observado_outputs.xlsx',tratado_"&amp;$A9&amp;","&amp;$A9&amp;");"</f>
        <v>xlswrite('G:\Mi unidad\1. PROYECTOS TELLO 2022\SCM SPILL OVERS\outputs\pobreza\alimentos\1%\simulacion_3\observado_outputs.xlsx',tratado_26,26);</v>
      </c>
      <c r="GT127" s="1" t="str">
        <f>"xlswrite('G:\Mi unidad\1. PROYECTOS TELLO 2022\SCM SPILL OVERS\outputs\pobreza\jefe_hogar\1%\simulacion_3\observado_outputs.xlsx',tratado_"&amp;$A9&amp;","&amp;$A9&amp;");"</f>
        <v>xlswrite('G:\Mi unidad\1. PROYECTOS TELLO 2022\SCM SPILL OVERS\outputs\pobreza\jefe_hogar\1%\simulacion_3\observado_outputs.xlsx',tratado_26,26);</v>
      </c>
      <c r="GZ127" s="1" t="str">
        <f>"xlswrite('G:\Mi unidad\1. PROYECTOS TELLO 2022\SCM SPILL OVERS\outputs\pobreza\mujeres\1%\simulacion_3\observado_outputs.xlsx',tratado_"&amp;$A9&amp;","&amp;$A9&amp;");"</f>
        <v>xlswrite('G:\Mi unidad\1. PROYECTOS TELLO 2022\SCM SPILL OVERS\outputs\pobreza\mujeres\1%\simulacion_3\observado_outputs.xlsx',tratado_26,26);</v>
      </c>
      <c r="HF127" s="1" t="str">
        <f>"xlswrite('G:\Mi unidad\1. PROYECTOS TELLO 2022\SCM SPILL OVERS\outputs\pobreza\criminalidad\1%\simulacion_3\observado_outputs.xlsx',tratado_"&amp;$A9&amp;","&amp;$A9&amp;");"</f>
        <v>xlswrite('G:\Mi unidad\1. PROYECTOS TELLO 2022\SCM SPILL OVERS\outputs\pobreza\criminalidad\1%\simulacion_3\observado_outputs.xlsx',tratado_26,26);</v>
      </c>
      <c r="HM127">
        <v>44</v>
      </c>
      <c r="HN127" t="str">
        <f>"    ub_vec_"&amp;HM127&amp;"(s) = ub_"&amp;HM126&amp;";"</f>
        <v xml:space="preserve">    ub_vec_44(s) = ub_44;</v>
      </c>
      <c r="HT127">
        <v>75</v>
      </c>
      <c r="HU127" t="str">
        <f>"    spillover_test_"&amp;HT127&amp;"(s) = sp_andrews(Y_pre_"&amp;HT127&amp;",pobreza_"&amp;HT127&amp;"(:,T+s),A_"&amp;HT127&amp;",C,d,alpha_sig);"</f>
        <v xml:space="preserve">    spillover_test_75(s) = sp_andrews(Y_pre_75,pobreza_75(:,T+s),A_75,C,d,alpha_sig);</v>
      </c>
      <c r="IA127">
        <v>80</v>
      </c>
      <c r="IB127" t="str">
        <f>"xlswrite('G:\Mi unidad\1. PROYECTOS TELLO 2022\SCM SPILL OVERS\outputs\pobreza\bajo_niv_educ\1%\simulacion_3\output_tests.xlsx',lb_vec_"&amp;IA127&amp;"','lb_vec_"&amp;IA127&amp;"');"</f>
        <v>xlswrite('G:\Mi unidad\1. PROYECTOS TELLO 2022\SCM SPILL OVERS\outputs\pobreza\bajo_niv_educ\1%\simulacion_3\output_tests.xlsx',lb_vec_80','lb_vec_80');</v>
      </c>
      <c r="IO127">
        <v>80</v>
      </c>
      <c r="IP127" t="str">
        <f>"xlswrite('G:\Mi unidad\1. PROYECTOS TELLO 2022\SCM SPILL OVERS\outputs\pobreza\bajo_ingreso\1%\simulacion_3\output_tests.xlsx',lb_vec_"&amp;IO127&amp;"','lb_vec_"&amp;IO127&amp;"');"</f>
        <v>xlswrite('G:\Mi unidad\1. PROYECTOS TELLO 2022\SCM SPILL OVERS\outputs\pobreza\bajo_ingreso\1%\simulacion_3\output_tests.xlsx',lb_vec_80','lb_vec_80');</v>
      </c>
      <c r="JA127">
        <v>80</v>
      </c>
      <c r="JB127" t="str">
        <f>"xlswrite('G:\Mi unidad\1. PROYECTOS TELLO 2022\SCM SPILL OVERS\outputs\pobreza\densidad\1%\simulacion_3\output_tests.xlsx',lb_vec_"&amp;JA127&amp;"','lb_vec_"&amp;JA127&amp;"');"</f>
        <v>xlswrite('G:\Mi unidad\1. PROYECTOS TELLO 2022\SCM SPILL OVERS\outputs\pobreza\densidad\1%\simulacion_3\output_tests.xlsx',lb_vec_80','lb_vec_80');</v>
      </c>
      <c r="JM127">
        <v>80</v>
      </c>
      <c r="JN127" t="str">
        <f>"xlswrite('G:\Mi unidad\1. PROYECTOS TELLO 2022\SCM SPILL OVERS\outputs\pobreza\densidad_g\1%\simulacion_3\output_tests.xlsx',lb_vec_"&amp;JM127&amp;"','lb_vec_"&amp;JM127&amp;"');"</f>
        <v>xlswrite('G:\Mi unidad\1. PROYECTOS TELLO 2022\SCM SPILL OVERS\outputs\pobreza\densidad_g\1%\simulacion_3\output_tests.xlsx',lb_vec_80','lb_vec_80');</v>
      </c>
      <c r="JY127">
        <v>80</v>
      </c>
      <c r="JZ127" t="str">
        <f>"xlswrite('G:\Mi unidad\1. PROYECTOS TELLO 2022\SCM SPILL OVERS\outputs\pobreza\distancia_centro_salud\1%\simulacion_3\output_tests.xlsx',lb_vec_"&amp;JY127&amp;"','lb_vec_"&amp;JY127&amp;"');"</f>
        <v>xlswrite('G:\Mi unidad\1. PROYECTOS TELLO 2022\SCM SPILL OVERS\outputs\pobreza\distancia_centro_salud\1%\simulacion_3\output_tests.xlsx',lb_vec_80','lb_vec_80');</v>
      </c>
      <c r="KL127">
        <v>80</v>
      </c>
      <c r="KM127" t="str">
        <f>"xlswrite('G:\Mi unidad\1. PROYECTOS TELLO 2022\SCM SPILL OVERS\outputs\pobreza\informalidad\1%\simulacion_3\output_tests.xlsx',lb_vec_"&amp;KL127&amp;"','lb_vec_"&amp;KL127&amp;"');"</f>
        <v>xlswrite('G:\Mi unidad\1. PROYECTOS TELLO 2022\SCM SPILL OVERS\outputs\pobreza\informalidad\1%\simulacion_3\output_tests.xlsx',lb_vec_80','lb_vec_80');</v>
      </c>
      <c r="KY127">
        <v>80</v>
      </c>
      <c r="KZ127" t="str">
        <f>"xlswrite('G:\Mi unidad\1. PROYECTOS TELLO 2022\SCM SPILL OVERS\outputs\pobreza\alimentos\1%\simulacion_3\output_tests.xlsx',lb_vec_"&amp;KY127&amp;"','lb_vec_"&amp;KY127&amp;"');"</f>
        <v>xlswrite('G:\Mi unidad\1. PROYECTOS TELLO 2022\SCM SPILL OVERS\outputs\pobreza\alimentos\1%\simulacion_3\output_tests.xlsx',lb_vec_80','lb_vec_80');</v>
      </c>
      <c r="LF127">
        <v>80</v>
      </c>
      <c r="LG127" t="str">
        <f>"xlswrite('G:\Mi unidad\1. PROYECTOS TELLO 2022\SCM SPILL OVERS\outputs\pobreza\jefe_hogar\1%\simulacion_3\output_tests.xlsx',lb_vec_"&amp;LF127&amp;"','lb_vec_"&amp;LF127&amp;"');"</f>
        <v>xlswrite('G:\Mi unidad\1. PROYECTOS TELLO 2022\SCM SPILL OVERS\outputs\pobreza\jefe_hogar\1%\simulacion_3\output_tests.xlsx',lb_vec_80','lb_vec_80');</v>
      </c>
      <c r="LM127">
        <v>80</v>
      </c>
      <c r="LN127" t="str">
        <f>"xlswrite('G:\Mi unidad\1. PROYECTOS TELLO 2022\SCM SPILL OVERS\outputs\pobreza\mujeres\1%\simulacion_3\output_tests.xlsx',lb_vec_"&amp;LM127&amp;"','lb_vec_"&amp;LM127&amp;"');"</f>
        <v>xlswrite('G:\Mi unidad\1. PROYECTOS TELLO 2022\SCM SPILL OVERS\outputs\pobreza\mujeres\1%\simulacion_3\output_tests.xlsx',lb_vec_80','lb_vec_80');</v>
      </c>
      <c r="LY127">
        <v>80</v>
      </c>
      <c r="LZ127" t="str">
        <f>"xlswrite('G:\Mi unidad\1. PROYECTOS TELLO 2022\SCM SPILL OVERS\outputs\pobreza\criminalidad\1%\simulacion_3\output_tests.xlsx',lb_vec_"&amp;LY127&amp;"','lb_vec_"&amp;LY127&amp;"');"</f>
        <v>xlswrite('G:\Mi unidad\1. PROYECTOS TELLO 2022\SCM SPILL OVERS\outputs\pobreza\criminalidad\1%\simulacion_3\output_tests.xlsx',lb_vec_80','lb_vec_80');</v>
      </c>
    </row>
    <row r="128" spans="64:338" x14ac:dyDescent="0.3">
      <c r="BL128">
        <v>80</v>
      </c>
      <c r="BM128" s="1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310</v>
      </c>
      <c r="CV128">
        <v>80</v>
      </c>
      <c r="CW128" t="s">
        <v>311</v>
      </c>
      <c r="DA128">
        <v>80</v>
      </c>
      <c r="DB128" t="s">
        <v>311</v>
      </c>
      <c r="DF128">
        <v>80</v>
      </c>
      <c r="DG128" t="s">
        <v>311</v>
      </c>
      <c r="EA128">
        <v>55</v>
      </c>
      <c r="EB128" s="1" t="str">
        <f>"synthetic_control_sp_"&amp;EA128&amp;"(T+s) = Y_"&amp;EA128&amp;"(1,T+s)-alpha1_hat_vec_"&amp;EA128&amp;"(s);"</f>
        <v>synthetic_control_sp_55(T+s) = Y_55(1,T+s)-alpha1_hat_vec_55(s);</v>
      </c>
      <c r="EZ128" s="1" t="str">
        <f>"xlswrite('G:\Mi unidad\1. PROYECTOS TELLO 2022\SCM SPILL OVERS\outputs\pobreza\distancia_centro_salud\1%\simulacion_3\observado_outputs.xlsx',tratado_"&amp;$A10&amp;","&amp;$A10&amp;")"</f>
        <v>xlswrite('G:\Mi unidad\1. PROYECTOS TELLO 2022\SCM SPILL OVERS\outputs\pobreza\distancia_centro_salud\1%\simulacion_3\observado_outputs.xlsx',tratado_27,27)</v>
      </c>
      <c r="FG128" s="1" t="str">
        <f>"xlswrite('G:\Mi unidad\1. PROYECTOS TELLO 2022\SCM SPILL OVERS\outputs\pobreza\informalidad\1%\simulacion_3\observado_outputs.xlsx',tratado_"&amp;$A10&amp;","&amp;$A10&amp;")"</f>
        <v>xlswrite('G:\Mi unidad\1. PROYECTOS TELLO 2022\SCM SPILL OVERS\outputs\pobreza\informalidad\1%\simulacion_3\observado_outputs.xlsx',tratado_27,27)</v>
      </c>
      <c r="FM128" s="1" t="str">
        <f>"xlswrite('G:\Mi unidad\1. PROYECTOS TELLO 2022\SCM SPILL OVERS\outputs\pobreza\densidad\1%\simulacion_3\observado_outputs.xlsx',tratado_"&amp;$A10&amp;","&amp;$A10&amp;")"</f>
        <v>xlswrite('G:\Mi unidad\1. PROYECTOS TELLO 2022\SCM SPILL OVERS\outputs\pobreza\densidad\1%\simulacion_3\observado_outputs.xlsx',tratado_27,27)</v>
      </c>
      <c r="FT128" s="1" t="str">
        <f>"xlswrite('G:\Mi unidad\1. PROYECTOS TELLO 2022\SCM SPILL OVERS\outputs\pobreza\bajo_niv_educ\1%\simulacion_3\observado_outputs.xlsx',tratado_"&amp;$A10&amp;","&amp;$A10&amp;")"</f>
        <v>xlswrite('G:\Mi unidad\1. PROYECTOS TELLO 2022\SCM SPILL OVERS\outputs\pobreza\bajo_niv_educ\1%\simulacion_3\observado_outputs.xlsx',tratado_27,27)</v>
      </c>
      <c r="FZ128" s="1" t="str">
        <f>"xlswrite('G:\Mi unidad\1. PROYECTOS TELLO 2022\SCM SPILL OVERS\outputs\pobreza\bajo_ingreso\1%\simulacion_3\observado_outputs.xlsx',tratado_"&amp;$A10&amp;","&amp;$A10&amp;")"</f>
        <v>xlswrite('G:\Mi unidad\1. PROYECTOS TELLO 2022\SCM SPILL OVERS\outputs\pobreza\bajo_ingreso\1%\simulacion_3\observado_outputs.xlsx',tratado_27,27)</v>
      </c>
      <c r="GF128" s="1" t="str">
        <f>"xlswrite('G:\Mi unidad\1. PROYECTOS TELLO 2022\SCM SPILL OVERS\outputs\pobreza\densidad_g\1%\simulacion_3\observado_outputs.xlsx',tratado_"&amp;$A10&amp;","&amp;$A10&amp;")"</f>
        <v>xlswrite('G:\Mi unidad\1. PROYECTOS TELLO 2022\SCM SPILL OVERS\outputs\pobreza\densidad_g\1%\simulacion_3\observado_outputs.xlsx',tratado_27,27)</v>
      </c>
      <c r="GM128" s="1" t="str">
        <f>"xlswrite('G:\Mi unidad\1. PROYECTOS TELLO 2022\SCM SPILL OVERS\outputs\pobreza\alimentos\1%\simulacion_3\observado_outputs.xlsx',tratado_"&amp;$A10&amp;","&amp;$A10&amp;");"</f>
        <v>xlswrite('G:\Mi unidad\1. PROYECTOS TELLO 2022\SCM SPILL OVERS\outputs\pobreza\alimentos\1%\simulacion_3\observado_outputs.xlsx',tratado_27,27);</v>
      </c>
      <c r="GT128" s="1" t="str">
        <f>"xlswrite('G:\Mi unidad\1. PROYECTOS TELLO 2022\SCM SPILL OVERS\outputs\pobreza\jefe_hogar\1%\simulacion_3\observado_outputs.xlsx',tratado_"&amp;$A10&amp;","&amp;$A10&amp;");"</f>
        <v>xlswrite('G:\Mi unidad\1. PROYECTOS TELLO 2022\SCM SPILL OVERS\outputs\pobreza\jefe_hogar\1%\simulacion_3\observado_outputs.xlsx',tratado_27,27);</v>
      </c>
      <c r="GZ128" s="1" t="str">
        <f>"xlswrite('G:\Mi unidad\1. PROYECTOS TELLO 2022\SCM SPILL OVERS\outputs\pobreza\mujeres\1%\simulacion_3\observado_outputs.xlsx',tratado_"&amp;$A10&amp;","&amp;$A10&amp;");"</f>
        <v>xlswrite('G:\Mi unidad\1. PROYECTOS TELLO 2022\SCM SPILL OVERS\outputs\pobreza\mujeres\1%\simulacion_3\observado_outputs.xlsx',tratado_27,27);</v>
      </c>
      <c r="HF128" s="1" t="str">
        <f>"xlswrite('G:\Mi unidad\1. PROYECTOS TELLO 2022\SCM SPILL OVERS\outputs\pobreza\criminalidad\1%\simulacion_3\observado_outputs.xlsx',tratado_"&amp;$A10&amp;","&amp;$A10&amp;");"</f>
        <v>xlswrite('G:\Mi unidad\1. PROYECTOS TELLO 2022\SCM SPILL OVERS\outputs\pobreza\criminalidad\1%\simulacion_3\observado_outputs.xlsx',tratado_27,27);</v>
      </c>
      <c r="HM128">
        <v>44</v>
      </c>
      <c r="HN128" t="s">
        <v>18</v>
      </c>
      <c r="HT128">
        <v>75</v>
      </c>
      <c r="HU128" t="s">
        <v>18</v>
      </c>
      <c r="IA128">
        <v>80</v>
      </c>
      <c r="IB128" t="str">
        <f>"xlswrite('G:\Mi unidad\1. PROYECTOS TELLO 2022\SCM SPILL OVERS\outputs\pobreza\bajo_niv_educ\1%\simulacion_3\output_tests.xlsx',ub_vec_"&amp;IA128&amp;"','ub_vec_"&amp;IA128&amp;"');"</f>
        <v>xlswrite('G:\Mi unidad\1. PROYECTOS TELLO 2022\SCM SPILL OVERS\outputs\pobreza\bajo_niv_educ\1%\simulacion_3\output_tests.xlsx',ub_vec_80','ub_vec_80');</v>
      </c>
      <c r="IO128">
        <v>80</v>
      </c>
      <c r="IP128" t="str">
        <f>"xlswrite('G:\Mi unidad\1. PROYECTOS TELLO 2022\SCM SPILL OVERS\outputs\pobreza\bajo_ingreso\1%\simulacion_3\output_tests.xlsx',ub_vec_"&amp;IO128&amp;"','ub_vec_"&amp;IO128&amp;"');"</f>
        <v>xlswrite('G:\Mi unidad\1. PROYECTOS TELLO 2022\SCM SPILL OVERS\outputs\pobreza\bajo_ingreso\1%\simulacion_3\output_tests.xlsx',ub_vec_80','ub_vec_80');</v>
      </c>
      <c r="JA128">
        <v>80</v>
      </c>
      <c r="JB128" t="str">
        <f>"xlswrite('G:\Mi unidad\1. PROYECTOS TELLO 2022\SCM SPILL OVERS\outputs\pobreza\densidad\1%\simulacion_3\output_tests.xlsx',ub_vec_"&amp;JA128&amp;"','ub_vec_"&amp;JA128&amp;"');"</f>
        <v>xlswrite('G:\Mi unidad\1. PROYECTOS TELLO 2022\SCM SPILL OVERS\outputs\pobreza\densidad\1%\simulacion_3\output_tests.xlsx',ub_vec_80','ub_vec_80');</v>
      </c>
      <c r="JM128">
        <v>80</v>
      </c>
      <c r="JN128" t="str">
        <f>"xlswrite('G:\Mi unidad\1. PROYECTOS TELLO 2022\SCM SPILL OVERS\outputs\pobreza\densidad_g\1%\simulacion_3\output_tests.xlsx',ub_vec_"&amp;JM128&amp;"','ub_vec_"&amp;JM128&amp;"');"</f>
        <v>xlswrite('G:\Mi unidad\1. PROYECTOS TELLO 2022\SCM SPILL OVERS\outputs\pobreza\densidad_g\1%\simulacion_3\output_tests.xlsx',ub_vec_80','ub_vec_80');</v>
      </c>
      <c r="JY128">
        <v>80</v>
      </c>
      <c r="JZ128" t="str">
        <f>"xlswrite('G:\Mi unidad\1. PROYECTOS TELLO 2022\SCM SPILL OVERS\outputs\pobreza\distancia_centro_salud\1%\simulacion_3\output_tests.xlsx',ub_vec_"&amp;JY128&amp;"','ub_vec_"&amp;JY128&amp;"');"</f>
        <v>xlswrite('G:\Mi unidad\1. PROYECTOS TELLO 2022\SCM SPILL OVERS\outputs\pobreza\distancia_centro_salud\1%\simulacion_3\output_tests.xlsx',ub_vec_80','ub_vec_80');</v>
      </c>
      <c r="KL128">
        <v>80</v>
      </c>
      <c r="KM128" t="str">
        <f>"xlswrite('G:\Mi unidad\1. PROYECTOS TELLO 2022\SCM SPILL OVERS\outputs\pobreza\informalidad\1%\simulacion_3\output_tests.xlsx',ub_vec_"&amp;KL128&amp;"','ub_vec_"&amp;KL128&amp;"');"</f>
        <v>xlswrite('G:\Mi unidad\1. PROYECTOS TELLO 2022\SCM SPILL OVERS\outputs\pobreza\informalidad\1%\simulacion_3\output_tests.xlsx',ub_vec_80','ub_vec_80');</v>
      </c>
      <c r="KY128">
        <v>80</v>
      </c>
      <c r="KZ128" t="str">
        <f>"xlswrite('G:\Mi unidad\1. PROYECTOS TELLO 2022\SCM SPILL OVERS\outputs\pobreza\alimentos\1%\simulacion_3\output_tests.xlsx',ub_vec_"&amp;KY128&amp;"','ub_vec_"&amp;KY128&amp;"');"</f>
        <v>xlswrite('G:\Mi unidad\1. PROYECTOS TELLO 2022\SCM SPILL OVERS\outputs\pobreza\alimentos\1%\simulacion_3\output_tests.xlsx',ub_vec_80','ub_vec_80');</v>
      </c>
      <c r="LF128">
        <v>80</v>
      </c>
      <c r="LG128" t="str">
        <f>"xlswrite('G:\Mi unidad\1. PROYECTOS TELLO 2022\SCM SPILL OVERS\outputs\pobreza\jefe_hogar\1%\simulacion_3\output_tests.xlsx',ub_vec_"&amp;LF128&amp;"','ub_vec_"&amp;LF128&amp;"');"</f>
        <v>xlswrite('G:\Mi unidad\1. PROYECTOS TELLO 2022\SCM SPILL OVERS\outputs\pobreza\jefe_hogar\1%\simulacion_3\output_tests.xlsx',ub_vec_80','ub_vec_80');</v>
      </c>
      <c r="LM128">
        <v>80</v>
      </c>
      <c r="LN128" t="str">
        <f>"xlswrite('G:\Mi unidad\1. PROYECTOS TELLO 2022\SCM SPILL OVERS\outputs\pobreza\mujeres\1%\simulacion_3\output_tests.xlsx',ub_vec_"&amp;LM128&amp;"','ub_vec_"&amp;LM128&amp;"');"</f>
        <v>xlswrite('G:\Mi unidad\1. PROYECTOS TELLO 2022\SCM SPILL OVERS\outputs\pobreza\mujeres\1%\simulacion_3\output_tests.xlsx',ub_vec_80','ub_vec_80');</v>
      </c>
      <c r="LY128">
        <v>80</v>
      </c>
      <c r="LZ128" t="str">
        <f>"xlswrite('G:\Mi unidad\1. PROYECTOS TELLO 2022\SCM SPILL OVERS\outputs\pobreza\criminalidad\1%\simulacion_3\output_tests.xlsx',ub_vec_"&amp;LY128&amp;"','ub_vec_"&amp;LY128&amp;"');"</f>
        <v>xlswrite('G:\Mi unidad\1. PROYECTOS TELLO 2022\SCM SPILL OVERS\outputs\pobreza\criminalidad\1%\simulacion_3\output_tests.xlsx',ub_vec_80','ub_vec_80');</v>
      </c>
    </row>
    <row r="129" spans="64:338" x14ac:dyDescent="0.3">
      <c r="BL129">
        <v>80</v>
      </c>
      <c r="BM129" s="1" t="str">
        <f>"A_"&amp;BL127&amp;"(:,ind_"&amp;BL127&amp;" == 0) = [];"</f>
        <v>A_80(:,ind_80 == 0) = [];</v>
      </c>
      <c r="BR129">
        <v>80</v>
      </c>
      <c r="BS129" s="1" t="str">
        <f>"ind_"&amp;BR127&amp;" = xlsread('spillover_bajo_niv_educ_"&amp;BR127&amp;".xlsx')"</f>
        <v>ind_80 = xlsread('spillover_bajo_niv_educ_80.xlsx')</v>
      </c>
      <c r="BX129">
        <v>80</v>
      </c>
      <c r="BY129" s="1" t="str">
        <f>"ind_"&amp;BX127&amp;" = xlsread('spillover_bajoingreso_"&amp;BX127&amp;".xlsx')"</f>
        <v>ind_80 = xlsread('spillover_bajoingreso_80.xlsx')</v>
      </c>
      <c r="CD129">
        <v>80</v>
      </c>
      <c r="CE129" s="1" t="str">
        <f>"ind_"&amp;CD127&amp;" = xlsread('spillover_densidad_"&amp;CD127&amp;".xlsx')"</f>
        <v>ind_80 = xlsread('spillover_densidad_80.xlsx')</v>
      </c>
      <c r="CJ129">
        <v>80</v>
      </c>
      <c r="CK129" s="1" t="str">
        <f>"ind_"&amp;CJ127&amp;" = xlsread('spillover_tiempo_cs_"&amp;CJ127&amp;".xlsx')"</f>
        <v>ind_80 = xlsread('spillover_tiempo_cs_80.xlsx')</v>
      </c>
      <c r="CQ129">
        <v>80</v>
      </c>
      <c r="CR129" t="s">
        <v>311</v>
      </c>
      <c r="CV129">
        <v>80</v>
      </c>
      <c r="CW129" t="s">
        <v>312</v>
      </c>
      <c r="DA129">
        <v>80</v>
      </c>
      <c r="DB129" t="s">
        <v>313</v>
      </c>
      <c r="DF129">
        <v>80</v>
      </c>
      <c r="DG129" t="s">
        <v>314</v>
      </c>
      <c r="EA129">
        <v>55</v>
      </c>
      <c r="EB129" s="3" t="s">
        <v>18</v>
      </c>
      <c r="EZ129" s="1" t="str">
        <f>"xlswrite('G:\Mi unidad\1. PROYECTOS TELLO 2022\SCM SPILL OVERS\outputs\pobreza\distancia_centro_salud\1%\simulacion_3\observado_outputs.xlsx',tratado_"&amp;$A11&amp;","&amp;$A11&amp;")"</f>
        <v>xlswrite('G:\Mi unidad\1. PROYECTOS TELLO 2022\SCM SPILL OVERS\outputs\pobreza\distancia_centro_salud\1%\simulacion_3\observado_outputs.xlsx',tratado_38,38)</v>
      </c>
      <c r="FG129" s="1" t="str">
        <f>"xlswrite('G:\Mi unidad\1. PROYECTOS TELLO 2022\SCM SPILL OVERS\outputs\pobreza\informalidad\1%\simulacion_3\observado_outputs.xlsx',tratado_"&amp;$A11&amp;","&amp;$A11&amp;")"</f>
        <v>xlswrite('G:\Mi unidad\1. PROYECTOS TELLO 2022\SCM SPILL OVERS\outputs\pobreza\informalidad\1%\simulacion_3\observado_outputs.xlsx',tratado_38,38)</v>
      </c>
      <c r="FM129" s="1" t="str">
        <f>"xlswrite('G:\Mi unidad\1. PROYECTOS TELLO 2022\SCM SPILL OVERS\outputs\pobreza\densidad\1%\simulacion_3\observado_outputs.xlsx',tratado_"&amp;$A11&amp;","&amp;$A11&amp;")"</f>
        <v>xlswrite('G:\Mi unidad\1. PROYECTOS TELLO 2022\SCM SPILL OVERS\outputs\pobreza\densidad\1%\simulacion_3\observado_outputs.xlsx',tratado_38,38)</v>
      </c>
      <c r="FT129" s="1" t="str">
        <f>"xlswrite('G:\Mi unidad\1. PROYECTOS TELLO 2022\SCM SPILL OVERS\outputs\pobreza\bajo_niv_educ\1%\simulacion_3\observado_outputs.xlsx',tratado_"&amp;$A11&amp;","&amp;$A11&amp;")"</f>
        <v>xlswrite('G:\Mi unidad\1. PROYECTOS TELLO 2022\SCM SPILL OVERS\outputs\pobreza\bajo_niv_educ\1%\simulacion_3\observado_outputs.xlsx',tratado_38,38)</v>
      </c>
      <c r="FZ129" s="1" t="str">
        <f>"xlswrite('G:\Mi unidad\1. PROYECTOS TELLO 2022\SCM SPILL OVERS\outputs\pobreza\bajo_ingreso\1%\simulacion_3\observado_outputs.xlsx',tratado_"&amp;$A11&amp;","&amp;$A11&amp;")"</f>
        <v>xlswrite('G:\Mi unidad\1. PROYECTOS TELLO 2022\SCM SPILL OVERS\outputs\pobreza\bajo_ingreso\1%\simulacion_3\observado_outputs.xlsx',tratado_38,38)</v>
      </c>
      <c r="GF129" s="1" t="str">
        <f>"xlswrite('G:\Mi unidad\1. PROYECTOS TELLO 2022\SCM SPILL OVERS\outputs\pobreza\densidad_g\1%\simulacion_3\observado_outputs.xlsx',tratado_"&amp;$A11&amp;","&amp;$A11&amp;")"</f>
        <v>xlswrite('G:\Mi unidad\1. PROYECTOS TELLO 2022\SCM SPILL OVERS\outputs\pobreza\densidad_g\1%\simulacion_3\observado_outputs.xlsx',tratado_38,38)</v>
      </c>
      <c r="GM129" s="1" t="str">
        <f>"xlswrite('G:\Mi unidad\1. PROYECTOS TELLO 2022\SCM SPILL OVERS\outputs\pobreza\alimentos\1%\simulacion_3\observado_outputs.xlsx',tratado_"&amp;$A11&amp;","&amp;$A11&amp;");"</f>
        <v>xlswrite('G:\Mi unidad\1. PROYECTOS TELLO 2022\SCM SPILL OVERS\outputs\pobreza\alimentos\1%\simulacion_3\observado_outputs.xlsx',tratado_38,38);</v>
      </c>
      <c r="GT129" s="1" t="str">
        <f>"xlswrite('G:\Mi unidad\1. PROYECTOS TELLO 2022\SCM SPILL OVERS\outputs\pobreza\jefe_hogar\1%\simulacion_3\observado_outputs.xlsx',tratado_"&amp;$A11&amp;","&amp;$A11&amp;");"</f>
        <v>xlswrite('G:\Mi unidad\1. PROYECTOS TELLO 2022\SCM SPILL OVERS\outputs\pobreza\jefe_hogar\1%\simulacion_3\observado_outputs.xlsx',tratado_38,38);</v>
      </c>
      <c r="GZ129" s="1" t="str">
        <f>"xlswrite('G:\Mi unidad\1. PROYECTOS TELLO 2022\SCM SPILL OVERS\outputs\pobreza\mujeres\1%\simulacion_3\observado_outputs.xlsx',tratado_"&amp;$A11&amp;","&amp;$A11&amp;");"</f>
        <v>xlswrite('G:\Mi unidad\1. PROYECTOS TELLO 2022\SCM SPILL OVERS\outputs\pobreza\mujeres\1%\simulacion_3\observado_outputs.xlsx',tratado_38,38);</v>
      </c>
      <c r="HF129" s="1" t="str">
        <f>"xlswrite('G:\Mi unidad\1. PROYECTOS TELLO 2022\SCM SPILL OVERS\outputs\pobreza\criminalidad\1%\simulacion_3\observado_outputs.xlsx',tratado_"&amp;$A11&amp;","&amp;$A11&amp;");"</f>
        <v>xlswrite('G:\Mi unidad\1. PROYECTOS TELLO 2022\SCM SPILL OVERS\outputs\pobreza\criminalidad\1%\simulacion_3\observado_outputs.xlsx',tratado_38,38);</v>
      </c>
      <c r="HM129">
        <v>45</v>
      </c>
      <c r="HN129" t="str">
        <f>"p_value_vec_"&amp;HM129&amp;" = zeros(1,S);"</f>
        <v>p_value_vec_45 = zeros(1,S);</v>
      </c>
      <c r="HT129">
        <v>76</v>
      </c>
      <c r="HU129" t="str">
        <f>"spillover_test_"&amp;HT129&amp;" = zeros(1,S);"</f>
        <v>spillover_test_76 = zeros(1,S);</v>
      </c>
      <c r="IA129">
        <v>80</v>
      </c>
      <c r="IB129" t="str">
        <f>"xlswrite('G:\Mi unidad\1. PROYECTOS TELLO 2022\SCM SPILL OVERS\outputs\pobreza\bajo_niv_educ\1%\simulacion_3\output_tests.xlsx',p_value_vec_"&amp;IA129&amp;"','p_value_vec_"&amp;IA129&amp;"');"</f>
        <v>xlswrite('G:\Mi unidad\1. PROYECTOS TELLO 2022\SCM SPILL OVERS\outputs\pobreza\bajo_niv_educ\1%\simulacion_3\output_tests.xlsx',p_value_vec_80','p_value_vec_80');</v>
      </c>
      <c r="IO129">
        <v>80</v>
      </c>
      <c r="IP129" t="str">
        <f>"xlswrite('G:\Mi unidad\1. PROYECTOS TELLO 2022\SCM SPILL OVERS\outputs\pobreza\bajo_ingreso\1%\simulacion_3\output_tests.xlsx',p_value_vec_"&amp;IO129&amp;"','p_value_vec_"&amp;IO129&amp;"');"</f>
        <v>xlswrite('G:\Mi unidad\1. PROYECTOS TELLO 2022\SCM SPILL OVERS\outputs\pobreza\bajo_ingreso\1%\simulacion_3\output_tests.xlsx',p_value_vec_80','p_value_vec_80');</v>
      </c>
      <c r="JA129">
        <v>80</v>
      </c>
      <c r="JB129" t="str">
        <f>"xlswrite('G:\Mi unidad\1. PROYECTOS TELLO 2022\SCM SPILL OVERS\outputs\pobreza\densidad\1%\simulacion_3\output_tests.xlsx',p_value_vec_"&amp;JA129&amp;"','p_value_vec_"&amp;JA129&amp;"');"</f>
        <v>xlswrite('G:\Mi unidad\1. PROYECTOS TELLO 2022\SCM SPILL OVERS\outputs\pobreza\densidad\1%\simulacion_3\output_tests.xlsx',p_value_vec_80','p_value_vec_80');</v>
      </c>
      <c r="JM129">
        <v>80</v>
      </c>
      <c r="JN129" t="str">
        <f>"xlswrite('G:\Mi unidad\1. PROYECTOS TELLO 2022\SCM SPILL OVERS\outputs\pobreza\densidad_g\1%\simulacion_3\output_tests.xlsx',p_value_vec_"&amp;JM129&amp;"','p_value_vec_"&amp;JM129&amp;"');"</f>
        <v>xlswrite('G:\Mi unidad\1. PROYECTOS TELLO 2022\SCM SPILL OVERS\outputs\pobreza\densidad_g\1%\simulacion_3\output_tests.xlsx',p_value_vec_80','p_value_vec_80');</v>
      </c>
      <c r="JY129">
        <v>80</v>
      </c>
      <c r="JZ129" t="str">
        <f>"xlswrite('G:\Mi unidad\1. PROYECTOS TELLO 2022\SCM SPILL OVERS\outputs\pobreza\distancia_centro_salud\1%\simulacion_3\output_tests.xlsx',p_value_vec_"&amp;JY129&amp;"','p_value_vec_"&amp;JY129&amp;"');"</f>
        <v>xlswrite('G:\Mi unidad\1. PROYECTOS TELLO 2022\SCM SPILL OVERS\outputs\pobreza\distancia_centro_salud\1%\simulacion_3\output_tests.xlsx',p_value_vec_80','p_value_vec_80');</v>
      </c>
      <c r="KL129">
        <v>80</v>
      </c>
      <c r="KM129" t="str">
        <f>"xlswrite('G:\Mi unidad\1. PROYECTOS TELLO 2022\SCM SPILL OVERS\outputs\pobreza\informalidad\1%\simulacion_3\output_tests.xlsx',p_value_vec_"&amp;KL129&amp;"','p_value_vec_"&amp;KL129&amp;"');"</f>
        <v>xlswrite('G:\Mi unidad\1. PROYECTOS TELLO 2022\SCM SPILL OVERS\outputs\pobreza\informalidad\1%\simulacion_3\output_tests.xlsx',p_value_vec_80','p_value_vec_80');</v>
      </c>
      <c r="KY129">
        <v>80</v>
      </c>
      <c r="KZ129" t="str">
        <f>"xlswrite('G:\Mi unidad\1. PROYECTOS TELLO 2022\SCM SPILL OVERS\outputs\pobreza\alimentos\1%\simulacion_3\output_tests.xlsx',p_value_vec_"&amp;KY129&amp;"','p_value_vec_"&amp;KY129&amp;"');"</f>
        <v>xlswrite('G:\Mi unidad\1. PROYECTOS TELLO 2022\SCM SPILL OVERS\outputs\pobreza\alimentos\1%\simulacion_3\output_tests.xlsx',p_value_vec_80','p_value_vec_80');</v>
      </c>
      <c r="LF129">
        <v>80</v>
      </c>
      <c r="LG129" t="str">
        <f>"xlswrite('G:\Mi unidad\1. PROYECTOS TELLO 2022\SCM SPILL OVERS\outputs\pobreza\jefe_hogar\1%\simulacion_3\output_tests.xlsx',p_value_vec_"&amp;LF129&amp;"','p_value_vec_"&amp;LF129&amp;"');"</f>
        <v>xlswrite('G:\Mi unidad\1. PROYECTOS TELLO 2022\SCM SPILL OVERS\outputs\pobreza\jefe_hogar\1%\simulacion_3\output_tests.xlsx',p_value_vec_80','p_value_vec_80');</v>
      </c>
      <c r="LM129">
        <v>80</v>
      </c>
      <c r="LN129" t="str">
        <f>"xlswrite('G:\Mi unidad\1. PROYECTOS TELLO 2022\SCM SPILL OVERS\outputs\pobreza\mujeres\1%\simulacion_3\output_tests.xlsx',p_value_vec_"&amp;LM129&amp;"','p_value_vec_"&amp;LM129&amp;"');"</f>
        <v>xlswrite('G:\Mi unidad\1. PROYECTOS TELLO 2022\SCM SPILL OVERS\outputs\pobreza\mujeres\1%\simulacion_3\output_tests.xlsx',p_value_vec_80','p_value_vec_80');</v>
      </c>
      <c r="LY129">
        <v>80</v>
      </c>
      <c r="LZ129" t="str">
        <f>"xlswrite('G:\Mi unidad\1. PROYECTOS TELLO 2022\SCM SPILL OVERS\outputs\pobreza\criminalidad\1%\simulacion_3\output_tests.xlsx',p_value_vec_"&amp;LY129&amp;"','p_value_vec_"&amp;LY129&amp;"');"</f>
        <v>xlswrite('G:\Mi unidad\1. PROYECTOS TELLO 2022\SCM SPILL OVERS\outputs\pobreza\criminalidad\1%\simulacion_3\output_tests.xlsx',p_value_vec_80','p_value_vec_80');</v>
      </c>
    </row>
    <row r="130" spans="64:338" x14ac:dyDescent="0.3">
      <c r="BL130">
        <v>80</v>
      </c>
      <c r="BR130">
        <v>80</v>
      </c>
      <c r="BS130" s="1" t="str">
        <f>"A_"&amp;BR127&amp;" = eye(N);"</f>
        <v>A_80 = eye(N);</v>
      </c>
      <c r="BX130">
        <v>80</v>
      </c>
      <c r="BY130" s="1" t="str">
        <f>"A_"&amp;BX127&amp;" = eye(N);"</f>
        <v>A_80 = eye(N);</v>
      </c>
      <c r="CD130">
        <v>80</v>
      </c>
      <c r="CE130" s="1" t="str">
        <f>"A_"&amp;CD127&amp;" = eye(N);"</f>
        <v>A_80 = eye(N);</v>
      </c>
      <c r="CJ130">
        <v>80</v>
      </c>
      <c r="CK130" s="1" t="str">
        <f>"A_"&amp;CJ127&amp;" = eye(N);"</f>
        <v>A_80 = eye(N);</v>
      </c>
      <c r="CQ130">
        <v>80</v>
      </c>
      <c r="CR130" t="s">
        <v>315</v>
      </c>
      <c r="CV130">
        <v>80</v>
      </c>
      <c r="CW130" t="s">
        <v>316</v>
      </c>
      <c r="DA130">
        <v>80</v>
      </c>
      <c r="DB130" t="s">
        <v>316</v>
      </c>
      <c r="DF130">
        <v>80</v>
      </c>
      <c r="DG130" t="s">
        <v>316</v>
      </c>
      <c r="EA130">
        <v>57</v>
      </c>
      <c r="EB130" s="3" t="str">
        <f>"%PROVINCIA "&amp;EA130</f>
        <v>%PROVINCIA 57</v>
      </c>
      <c r="EZ130" s="1" t="str">
        <f>"xlswrite('G:\Mi unidad\1. PROYECTOS TELLO 2022\SCM SPILL OVERS\outputs\pobreza\distancia_centro_salud\1%\simulacion_3\observado_outputs.xlsx',tratado_"&amp;$A12&amp;","&amp;$A12&amp;")"</f>
        <v>xlswrite('G:\Mi unidad\1. PROYECTOS TELLO 2022\SCM SPILL OVERS\outputs\pobreza\distancia_centro_salud\1%\simulacion_3\observado_outputs.xlsx',tratado_39,39)</v>
      </c>
      <c r="FG130" s="1" t="str">
        <f>"xlswrite('G:\Mi unidad\1. PROYECTOS TELLO 2022\SCM SPILL OVERS\outputs\pobreza\informalidad\1%\simulacion_3\observado_outputs.xlsx',tratado_"&amp;$A12&amp;","&amp;$A12&amp;")"</f>
        <v>xlswrite('G:\Mi unidad\1. PROYECTOS TELLO 2022\SCM SPILL OVERS\outputs\pobreza\informalidad\1%\simulacion_3\observado_outputs.xlsx',tratado_39,39)</v>
      </c>
      <c r="FM130" s="1" t="str">
        <f>"xlswrite('G:\Mi unidad\1. PROYECTOS TELLO 2022\SCM SPILL OVERS\outputs\pobreza\densidad\1%\simulacion_3\observado_outputs.xlsx',tratado_"&amp;$A12&amp;","&amp;$A12&amp;")"</f>
        <v>xlswrite('G:\Mi unidad\1. PROYECTOS TELLO 2022\SCM SPILL OVERS\outputs\pobreza\densidad\1%\simulacion_3\observado_outputs.xlsx',tratado_39,39)</v>
      </c>
      <c r="FT130" s="1" t="str">
        <f>"xlswrite('G:\Mi unidad\1. PROYECTOS TELLO 2022\SCM SPILL OVERS\outputs\pobreza\bajo_niv_educ\1%\simulacion_3\observado_outputs.xlsx',tratado_"&amp;$A12&amp;","&amp;$A12&amp;")"</f>
        <v>xlswrite('G:\Mi unidad\1. PROYECTOS TELLO 2022\SCM SPILL OVERS\outputs\pobreza\bajo_niv_educ\1%\simulacion_3\observado_outputs.xlsx',tratado_39,39)</v>
      </c>
      <c r="FZ130" s="1" t="str">
        <f>"xlswrite('G:\Mi unidad\1. PROYECTOS TELLO 2022\SCM SPILL OVERS\outputs\pobreza\bajo_ingreso\1%\simulacion_3\observado_outputs.xlsx',tratado_"&amp;$A12&amp;","&amp;$A12&amp;")"</f>
        <v>xlswrite('G:\Mi unidad\1. PROYECTOS TELLO 2022\SCM SPILL OVERS\outputs\pobreza\bajo_ingreso\1%\simulacion_3\observado_outputs.xlsx',tratado_39,39)</v>
      </c>
      <c r="GF130" s="1" t="str">
        <f>"xlswrite('G:\Mi unidad\1. PROYECTOS TELLO 2022\SCM SPILL OVERS\outputs\pobreza\densidad_g\1%\simulacion_3\observado_outputs.xlsx',tratado_"&amp;$A12&amp;","&amp;$A12&amp;")"</f>
        <v>xlswrite('G:\Mi unidad\1. PROYECTOS TELLO 2022\SCM SPILL OVERS\outputs\pobreza\densidad_g\1%\simulacion_3\observado_outputs.xlsx',tratado_39,39)</v>
      </c>
      <c r="GM130" s="1" t="str">
        <f>"xlswrite('G:\Mi unidad\1. PROYECTOS TELLO 2022\SCM SPILL OVERS\outputs\pobreza\alimentos\1%\simulacion_3\observado_outputs.xlsx',tratado_"&amp;$A12&amp;","&amp;$A12&amp;");"</f>
        <v>xlswrite('G:\Mi unidad\1. PROYECTOS TELLO 2022\SCM SPILL OVERS\outputs\pobreza\alimentos\1%\simulacion_3\observado_outputs.xlsx',tratado_39,39);</v>
      </c>
      <c r="GT130" s="1" t="str">
        <f>"xlswrite('G:\Mi unidad\1. PROYECTOS TELLO 2022\SCM SPILL OVERS\outputs\pobreza\jefe_hogar\1%\simulacion_3\observado_outputs.xlsx',tratado_"&amp;$A12&amp;","&amp;$A12&amp;");"</f>
        <v>xlswrite('G:\Mi unidad\1. PROYECTOS TELLO 2022\SCM SPILL OVERS\outputs\pobreza\jefe_hogar\1%\simulacion_3\observado_outputs.xlsx',tratado_39,39);</v>
      </c>
      <c r="GZ130" s="1" t="str">
        <f>"xlswrite('G:\Mi unidad\1. PROYECTOS TELLO 2022\SCM SPILL OVERS\outputs\pobreza\mujeres\1%\simulacion_3\observado_outputs.xlsx',tratado_"&amp;$A12&amp;","&amp;$A12&amp;");"</f>
        <v>xlswrite('G:\Mi unidad\1. PROYECTOS TELLO 2022\SCM SPILL OVERS\outputs\pobreza\mujeres\1%\simulacion_3\observado_outputs.xlsx',tratado_39,39);</v>
      </c>
      <c r="HF130" s="1" t="str">
        <f>"xlswrite('G:\Mi unidad\1. PROYECTOS TELLO 2022\SCM SPILL OVERS\outputs\pobreza\criminalidad\1%\simulacion_3\observado_outputs.xlsx',tratado_"&amp;$A12&amp;","&amp;$A12&amp;");"</f>
        <v>xlswrite('G:\Mi unidad\1. PROYECTOS TELLO 2022\SCM SPILL OVERS\outputs\pobreza\criminalidad\1%\simulacion_3\observado_outputs.xlsx',tratado_39,39);</v>
      </c>
      <c r="HM130">
        <v>45</v>
      </c>
      <c r="HN130" t="str">
        <f>"lb_vec_"&amp;HM130&amp;" = zeros(1,S);"</f>
        <v>lb_vec_45 = zeros(1,S);</v>
      </c>
      <c r="HT130">
        <v>76</v>
      </c>
      <c r="HU130" t="s">
        <v>35</v>
      </c>
      <c r="IA130">
        <v>80</v>
      </c>
      <c r="IB130" t="str">
        <f>"xlswrite('G:\Mi unidad\1. PROYECTOS TELLO 2022\SCM SPILL OVERS\outputs\pobreza\bajo_niv_educ\1%\simulacion_3\output_tests.xlsx',alpha1_hat_vec_"&amp;IA130&amp;"','alpha1_hat_vec_"&amp;IA130&amp;"');"</f>
        <v>xlswrite('G:\Mi unidad\1. PROYECTOS TELLO 2022\SCM SPILL OVERS\outputs\pobreza\bajo_niv_educ\1%\simulacion_3\output_tests.xlsx',alpha1_hat_vec_80','alpha1_hat_vec_80');</v>
      </c>
      <c r="IO130">
        <v>80</v>
      </c>
      <c r="IP130" t="str">
        <f>"xlswrite('G:\Mi unidad\1. PROYECTOS TELLO 2022\SCM SPILL OVERS\outputs\pobreza\bajo_ingreso\1%\simulacion_3\output_tests.xlsx',alpha1_hat_vec_"&amp;IO130&amp;"','alpha1_hat_vec_"&amp;IO130&amp;"');"</f>
        <v>xlswrite('G:\Mi unidad\1. PROYECTOS TELLO 2022\SCM SPILL OVERS\outputs\pobreza\bajo_ingreso\1%\simulacion_3\output_tests.xlsx',alpha1_hat_vec_80','alpha1_hat_vec_80');</v>
      </c>
      <c r="JA130">
        <v>80</v>
      </c>
      <c r="JB130" t="str">
        <f>"xlswrite('G:\Mi unidad\1. PROYECTOS TELLO 2022\SCM SPILL OVERS\outputs\pobreza\densidad\1%\simulacion_3\output_tests.xlsx',alpha1_hat_vec_"&amp;JA130&amp;"','alpha1_hat_vec_"&amp;JA130&amp;"');"</f>
        <v>xlswrite('G:\Mi unidad\1. PROYECTOS TELLO 2022\SCM SPILL OVERS\outputs\pobreza\densidad\1%\simulacion_3\output_tests.xlsx',alpha1_hat_vec_80','alpha1_hat_vec_80');</v>
      </c>
      <c r="JM130">
        <v>80</v>
      </c>
      <c r="JN130" t="str">
        <f>"xlswrite('G:\Mi unidad\1. PROYECTOS TELLO 2022\SCM SPILL OVERS\outputs\pobreza\densidad_g\1%\simulacion_3\output_tests.xlsx',alpha1_hat_vec_"&amp;JM130&amp;"','alpha1_hat_vec_"&amp;JM130&amp;"');"</f>
        <v>xlswrite('G:\Mi unidad\1. PROYECTOS TELLO 2022\SCM SPILL OVERS\outputs\pobreza\densidad_g\1%\simulacion_3\output_tests.xlsx',alpha1_hat_vec_80','alpha1_hat_vec_80');</v>
      </c>
      <c r="JY130">
        <v>80</v>
      </c>
      <c r="JZ130" t="str">
        <f>"xlswrite('G:\Mi unidad\1. PROYECTOS TELLO 2022\SCM SPILL OVERS\outputs\pobreza\distancia_centro_salud\1%\simulacion_3\output_tests.xlsx',alpha1_hat_vec_"&amp;JY130&amp;"','alpha1_hat_vec_"&amp;JY130&amp;"');"</f>
        <v>xlswrite('G:\Mi unidad\1. PROYECTOS TELLO 2022\SCM SPILL OVERS\outputs\pobreza\distancia_centro_salud\1%\simulacion_3\output_tests.xlsx',alpha1_hat_vec_80','alpha1_hat_vec_80');</v>
      </c>
      <c r="KL130">
        <v>80</v>
      </c>
      <c r="KM130" t="str">
        <f>"xlswrite('G:\Mi unidad\1. PROYECTOS TELLO 2022\SCM SPILL OVERS\outputs\pobreza\informalidad\1%\simulacion_3\output_tests.xlsx',alpha1_hat_vec_"&amp;KL130&amp;"','alpha1_hat_vec_"&amp;KL130&amp;"');"</f>
        <v>xlswrite('G:\Mi unidad\1. PROYECTOS TELLO 2022\SCM SPILL OVERS\outputs\pobreza\informalidad\1%\simulacion_3\output_tests.xlsx',alpha1_hat_vec_80','alpha1_hat_vec_80');</v>
      </c>
      <c r="KY130">
        <v>80</v>
      </c>
      <c r="KZ130" t="str">
        <f>"xlswrite('G:\Mi unidad\1. PROYECTOS TELLO 2022\SCM SPILL OVERS\outputs\pobreza\alimentos\1%\simulacion_3\output_tests.xlsx',alpha1_hat_vec_"&amp;KY130&amp;"','alpha1_hat_vec_"&amp;KY130&amp;"');"</f>
        <v>xlswrite('G:\Mi unidad\1. PROYECTOS TELLO 2022\SCM SPILL OVERS\outputs\pobreza\alimentos\1%\simulacion_3\output_tests.xlsx',alpha1_hat_vec_80','alpha1_hat_vec_80');</v>
      </c>
      <c r="LF130">
        <v>80</v>
      </c>
      <c r="LG130" t="str">
        <f>"xlswrite('G:\Mi unidad\1. PROYECTOS TELLO 2022\SCM SPILL OVERS\outputs\pobreza\jefe_hogar\1%\simulacion_3\output_tests.xlsx',alpha1_hat_vec_"&amp;LF130&amp;"','alpha1_hat_vec_"&amp;LF130&amp;"');"</f>
        <v>xlswrite('G:\Mi unidad\1. PROYECTOS TELLO 2022\SCM SPILL OVERS\outputs\pobreza\jefe_hogar\1%\simulacion_3\output_tests.xlsx',alpha1_hat_vec_80','alpha1_hat_vec_80');</v>
      </c>
      <c r="LM130">
        <v>80</v>
      </c>
      <c r="LN130" t="str">
        <f>"xlswrite('G:\Mi unidad\1. PROYECTOS TELLO 2022\SCM SPILL OVERS\outputs\pobreza\mujeres\1%\simulacion_3\output_tests.xlsx',alpha1_hat_vec_"&amp;LM130&amp;"','alpha1_hat_vec_"&amp;LM130&amp;"');"</f>
        <v>xlswrite('G:\Mi unidad\1. PROYECTOS TELLO 2022\SCM SPILL OVERS\outputs\pobreza\mujeres\1%\simulacion_3\output_tests.xlsx',alpha1_hat_vec_80','alpha1_hat_vec_80');</v>
      </c>
      <c r="LY130">
        <v>80</v>
      </c>
      <c r="LZ130" t="str">
        <f>"xlswrite('G:\Mi unidad\1. PROYECTOS TELLO 2022\SCM SPILL OVERS\outputs\pobreza\criminalidad\1%\simulacion_3\output_tests.xlsx',alpha1_hat_vec_"&amp;LY130&amp;"','alpha1_hat_vec_"&amp;LY130&amp;"');"</f>
        <v>xlswrite('G:\Mi unidad\1. PROYECTOS TELLO 2022\SCM SPILL OVERS\outputs\pobreza\criminalidad\1%\simulacion_3\output_tests.xlsx',alpha1_hat_vec_80','alpha1_hat_vec_80');</v>
      </c>
    </row>
    <row r="131" spans="64:338" x14ac:dyDescent="0.3">
      <c r="BL131">
        <v>80</v>
      </c>
      <c r="BR131">
        <v>80</v>
      </c>
      <c r="BS131" s="1" t="str">
        <f>"A_"&amp;BR127&amp;"(:,ind_"&amp;BR127&amp;" == 0) = [];"</f>
        <v>A_80(:,ind_80 == 0) = [];</v>
      </c>
      <c r="BX131">
        <v>80</v>
      </c>
      <c r="BY131" s="1" t="str">
        <f>"A_"&amp;BX127&amp;"(:,ind_"&amp;BX127&amp;" == 0) = [];"</f>
        <v>A_80(:,ind_80 == 0) = [];</v>
      </c>
      <c r="CD131">
        <v>80</v>
      </c>
      <c r="CE131" s="1" t="str">
        <f>"A_"&amp;CD127&amp;"(:,ind_"&amp;CD127&amp;" == 0) = [];"</f>
        <v>A_80(:,ind_80 == 0) = [];</v>
      </c>
      <c r="CJ131">
        <v>80</v>
      </c>
      <c r="CK131" s="1" t="str">
        <f>"A_"&amp;CJ127&amp;"(:,ind_"&amp;CJ127&amp;" == 0) = [];"</f>
        <v>A_80(:,ind_80 == 0) = [];</v>
      </c>
      <c r="CQ131">
        <v>80</v>
      </c>
      <c r="CR131" t="s">
        <v>316</v>
      </c>
      <c r="CV131">
        <v>80</v>
      </c>
      <c r="CW131" t="s">
        <v>317</v>
      </c>
      <c r="DA131">
        <v>80</v>
      </c>
      <c r="DB131" t="s">
        <v>317</v>
      </c>
      <c r="DF131">
        <v>80</v>
      </c>
      <c r="DG131" t="s">
        <v>317</v>
      </c>
      <c r="EA131">
        <v>57</v>
      </c>
      <c r="EB131" s="3" t="s">
        <v>17</v>
      </c>
      <c r="EZ131" s="1" t="str">
        <f>"xlswrite('G:\Mi unidad\1. PROYECTOS TELLO 2022\SCM SPILL OVERS\outputs\pobreza\distancia_centro_salud\1%\simulacion_3\observado_outputs.xlsx',tratado_"&amp;$A13&amp;","&amp;$A13&amp;")"</f>
        <v>xlswrite('G:\Mi unidad\1. PROYECTOS TELLO 2022\SCM SPILL OVERS\outputs\pobreza\distancia_centro_salud\1%\simulacion_3\observado_outputs.xlsx',tratado_41,41)</v>
      </c>
      <c r="FG131" s="1" t="str">
        <f>"xlswrite('G:\Mi unidad\1. PROYECTOS TELLO 2022\SCM SPILL OVERS\outputs\pobreza\informalidad\1%\simulacion_3\observado_outputs.xlsx',tratado_"&amp;$A13&amp;","&amp;$A13&amp;")"</f>
        <v>xlswrite('G:\Mi unidad\1. PROYECTOS TELLO 2022\SCM SPILL OVERS\outputs\pobreza\informalidad\1%\simulacion_3\observado_outputs.xlsx',tratado_41,41)</v>
      </c>
      <c r="FM131" s="1" t="str">
        <f>"xlswrite('G:\Mi unidad\1. PROYECTOS TELLO 2022\SCM SPILL OVERS\outputs\pobreza\densidad\1%\simulacion_3\observado_outputs.xlsx',tratado_"&amp;$A13&amp;","&amp;$A13&amp;")"</f>
        <v>xlswrite('G:\Mi unidad\1. PROYECTOS TELLO 2022\SCM SPILL OVERS\outputs\pobreza\densidad\1%\simulacion_3\observado_outputs.xlsx',tratado_41,41)</v>
      </c>
      <c r="FT131" s="1" t="str">
        <f>"xlswrite('G:\Mi unidad\1. PROYECTOS TELLO 2022\SCM SPILL OVERS\outputs\pobreza\bajo_niv_educ\1%\simulacion_3\observado_outputs.xlsx',tratado_"&amp;$A13&amp;","&amp;$A13&amp;")"</f>
        <v>xlswrite('G:\Mi unidad\1. PROYECTOS TELLO 2022\SCM SPILL OVERS\outputs\pobreza\bajo_niv_educ\1%\simulacion_3\observado_outputs.xlsx',tratado_41,41)</v>
      </c>
      <c r="FZ131" s="1" t="str">
        <f>"xlswrite('G:\Mi unidad\1. PROYECTOS TELLO 2022\SCM SPILL OVERS\outputs\pobreza\bajo_ingreso\1%\simulacion_3\observado_outputs.xlsx',tratado_"&amp;$A13&amp;","&amp;$A13&amp;")"</f>
        <v>xlswrite('G:\Mi unidad\1. PROYECTOS TELLO 2022\SCM SPILL OVERS\outputs\pobreza\bajo_ingreso\1%\simulacion_3\observado_outputs.xlsx',tratado_41,41)</v>
      </c>
      <c r="GF131" s="1" t="str">
        <f>"xlswrite('G:\Mi unidad\1. PROYECTOS TELLO 2022\SCM SPILL OVERS\outputs\pobreza\densidad_g\1%\simulacion_3\observado_outputs.xlsx',tratado_"&amp;$A13&amp;","&amp;$A13&amp;")"</f>
        <v>xlswrite('G:\Mi unidad\1. PROYECTOS TELLO 2022\SCM SPILL OVERS\outputs\pobreza\densidad_g\1%\simulacion_3\observado_outputs.xlsx',tratado_41,41)</v>
      </c>
      <c r="GM131" s="1" t="str">
        <f>"xlswrite('G:\Mi unidad\1. PROYECTOS TELLO 2022\SCM SPILL OVERS\outputs\pobreza\alimentos\1%\simulacion_3\observado_outputs.xlsx',tratado_"&amp;$A13&amp;","&amp;$A13&amp;");"</f>
        <v>xlswrite('G:\Mi unidad\1. PROYECTOS TELLO 2022\SCM SPILL OVERS\outputs\pobreza\alimentos\1%\simulacion_3\observado_outputs.xlsx',tratado_41,41);</v>
      </c>
      <c r="GT131" s="1" t="str">
        <f>"xlswrite('G:\Mi unidad\1. PROYECTOS TELLO 2022\SCM SPILL OVERS\outputs\pobreza\jefe_hogar\1%\simulacion_3\observado_outputs.xlsx',tratado_"&amp;$A13&amp;","&amp;$A13&amp;");"</f>
        <v>xlswrite('G:\Mi unidad\1. PROYECTOS TELLO 2022\SCM SPILL OVERS\outputs\pobreza\jefe_hogar\1%\simulacion_3\observado_outputs.xlsx',tratado_41,41);</v>
      </c>
      <c r="GZ131" s="1" t="str">
        <f>"xlswrite('G:\Mi unidad\1. PROYECTOS TELLO 2022\SCM SPILL OVERS\outputs\pobreza\mujeres\1%\simulacion_3\observado_outputs.xlsx',tratado_"&amp;$A13&amp;","&amp;$A13&amp;");"</f>
        <v>xlswrite('G:\Mi unidad\1. PROYECTOS TELLO 2022\SCM SPILL OVERS\outputs\pobreza\mujeres\1%\simulacion_3\observado_outputs.xlsx',tratado_41,41);</v>
      </c>
      <c r="HF131" s="1" t="str">
        <f>"xlswrite('G:\Mi unidad\1. PROYECTOS TELLO 2022\SCM SPILL OVERS\outputs\pobreza\criminalidad\1%\simulacion_3\observado_outputs.xlsx',tratado_"&amp;$A13&amp;","&amp;$A13&amp;");"</f>
        <v>xlswrite('G:\Mi unidad\1. PROYECTOS TELLO 2022\SCM SPILL OVERS\outputs\pobreza\criminalidad\1%\simulacion_3\observado_outputs.xlsx',tratado_41,41);</v>
      </c>
      <c r="HM131">
        <v>45</v>
      </c>
      <c r="HN131" t="str">
        <f>"ub_vec_"&amp;HM131&amp;" = zeros(1,S);"</f>
        <v>ub_vec_45 = zeros(1,S);</v>
      </c>
      <c r="HT131">
        <v>76</v>
      </c>
      <c r="HU131" t="s">
        <v>36</v>
      </c>
      <c r="IA131">
        <v>80</v>
      </c>
      <c r="IB131" t="str">
        <f>"xlswrite('G:\Mi unidad\1. PROYECTOS TELLO 2022\SCM SPILL OVERS\outputs\pobreza\bajo_niv_educ\1%\simulacion_3\output_tests.xlsx',spillover_test_"&amp;IA131&amp;"','sp_test_"&amp;IA131&amp;"');"</f>
        <v>xlswrite('G:\Mi unidad\1. PROYECTOS TELLO 2022\SCM SPILL OVERS\outputs\pobreza\bajo_niv_educ\1%\simulacion_3\output_tests.xlsx',spillover_test_80','sp_test_80');</v>
      </c>
      <c r="IO131">
        <v>80</v>
      </c>
      <c r="IP131" t="str">
        <f>"xlswrite('G:\Mi unidad\1. PROYECTOS TELLO 2022\SCM SPILL OVERS\outputs\pobreza\bajo_ingreso\1%\simulacion_3\output_tests.xlsx',spillover_test_"&amp;IO131&amp;"','sp_test_"&amp;IO131&amp;"');"</f>
        <v>xlswrite('G:\Mi unidad\1. PROYECTOS TELLO 2022\SCM SPILL OVERS\outputs\pobreza\bajo_ingreso\1%\simulacion_3\output_tests.xlsx',spillover_test_80','sp_test_80');</v>
      </c>
      <c r="JA131">
        <v>80</v>
      </c>
      <c r="JB131" t="str">
        <f>"xlswrite('G:\Mi unidad\1. PROYECTOS TELLO 2022\SCM SPILL OVERS\outputs\pobreza\densidad\1%\simulacion_3\output_tests.xlsx',spillover_test_"&amp;JA131&amp;"','sp_test_"&amp;JA131&amp;"');"</f>
        <v>xlswrite('G:\Mi unidad\1. PROYECTOS TELLO 2022\SCM SPILL OVERS\outputs\pobreza\densidad\1%\simulacion_3\output_tests.xlsx',spillover_test_80','sp_test_80');</v>
      </c>
      <c r="JM131">
        <v>80</v>
      </c>
      <c r="JN131" t="str">
        <f>"xlswrite('G:\Mi unidad\1. PROYECTOS TELLO 2022\SCM SPILL OVERS\outputs\pobreza\densidad_g\1%\simulacion_3\output_tests.xlsx',spillover_test_"&amp;JM131&amp;"','sp_test_"&amp;JM131&amp;"');"</f>
        <v>xlswrite('G:\Mi unidad\1. PROYECTOS TELLO 2022\SCM SPILL OVERS\outputs\pobreza\densidad_g\1%\simulacion_3\output_tests.xlsx',spillover_test_80','sp_test_80');</v>
      </c>
      <c r="JY131">
        <v>80</v>
      </c>
      <c r="JZ131" t="str">
        <f>"xlswrite('G:\Mi unidad\1. PROYECTOS TELLO 2022\SCM SPILL OVERS\outputs\pobreza\distancia_centro_salud\1%\simulacion_3\output_tests.xlsx',spillover_test_"&amp;JY131&amp;"','sp_test_"&amp;JY131&amp;"');"</f>
        <v>xlswrite('G:\Mi unidad\1. PROYECTOS TELLO 2022\SCM SPILL OVERS\outputs\pobreza\distancia_centro_salud\1%\simulacion_3\output_tests.xlsx',spillover_test_80','sp_test_80');</v>
      </c>
      <c r="KL131">
        <v>80</v>
      </c>
      <c r="KM131" t="str">
        <f>"xlswrite('G:\Mi unidad\1. PROYECTOS TELLO 2022\SCM SPILL OVERS\outputs\pobreza\informalidad\1%\simulacion_3\output_tests.xlsx',spillover_test_"&amp;KL131&amp;"','sp_test_"&amp;KL131&amp;"');"</f>
        <v>xlswrite('G:\Mi unidad\1. PROYECTOS TELLO 2022\SCM SPILL OVERS\outputs\pobreza\informalidad\1%\simulacion_3\output_tests.xlsx',spillover_test_80','sp_test_80');</v>
      </c>
      <c r="KY131">
        <v>80</v>
      </c>
      <c r="KZ131" t="str">
        <f>"xlswrite('G:\Mi unidad\1. PROYECTOS TELLO 2022\SCM SPILL OVERS\outputs\pobreza\alimentos\1%\simulacion_3\output_tests.xlsx',spillover_test_"&amp;KY131&amp;"','sp_test_"&amp;KY131&amp;"');"</f>
        <v>xlswrite('G:\Mi unidad\1. PROYECTOS TELLO 2022\SCM SPILL OVERS\outputs\pobreza\alimentos\1%\simulacion_3\output_tests.xlsx',spillover_test_80','sp_test_80');</v>
      </c>
      <c r="LF131">
        <v>80</v>
      </c>
      <c r="LG131" t="str">
        <f>"xlswrite('G:\Mi unidad\1. PROYECTOS TELLO 2022\SCM SPILL OVERS\outputs\pobreza\jefe_hogar\1%\simulacion_3\output_tests.xlsx',spillover_test_"&amp;LF131&amp;"','sp_test_"&amp;LF131&amp;"');"</f>
        <v>xlswrite('G:\Mi unidad\1. PROYECTOS TELLO 2022\SCM SPILL OVERS\outputs\pobreza\jefe_hogar\1%\simulacion_3\output_tests.xlsx',spillover_test_80','sp_test_80');</v>
      </c>
      <c r="LM131">
        <v>80</v>
      </c>
      <c r="LN131" t="str">
        <f>"xlswrite('G:\Mi unidad\1. PROYECTOS TELLO 2022\SCM SPILL OVERS\outputs\pobreza\mujeres\1%\simulacion_3\output_tests.xlsx',spillover_test_"&amp;LM131&amp;"','sp_test_"&amp;LM131&amp;"');"</f>
        <v>xlswrite('G:\Mi unidad\1. PROYECTOS TELLO 2022\SCM SPILL OVERS\outputs\pobreza\mujeres\1%\simulacion_3\output_tests.xlsx',spillover_test_80','sp_test_80');</v>
      </c>
      <c r="LY131">
        <v>80</v>
      </c>
      <c r="LZ131" t="str">
        <f>"xlswrite('G:\Mi unidad\1. PROYECTOS TELLO 2022\SCM SPILL OVERS\outputs\pobreza\criminalidad\1%\simulacion_3\output_tests.xlsx',spillover_test_"&amp;LY131&amp;"','sp_test_"&amp;LY131&amp;"');"</f>
        <v>xlswrite('G:\Mi unidad\1. PROYECTOS TELLO 2022\SCM SPILL OVERS\outputs\pobreza\criminalidad\1%\simulacion_3\output_tests.xlsx',spillover_test_80','sp_test_80');</v>
      </c>
    </row>
    <row r="132" spans="64:338" x14ac:dyDescent="0.3">
      <c r="BL132">
        <v>84</v>
      </c>
      <c r="BM132" s="1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317</v>
      </c>
      <c r="CV132">
        <v>84</v>
      </c>
      <c r="CW132" t="s">
        <v>318</v>
      </c>
      <c r="DA132">
        <v>84</v>
      </c>
      <c r="DB132" t="s">
        <v>318</v>
      </c>
      <c r="DF132">
        <v>84</v>
      </c>
      <c r="DG132" t="s">
        <v>318</v>
      </c>
      <c r="EA132">
        <v>57</v>
      </c>
      <c r="EB132" s="1" t="str">
        <f>"Y_Ts_"&amp;EA132&amp;" = Y_"&amp;EA132&amp;"(:,T+s);"</f>
        <v>Y_Ts_57 = Y_57(:,T+s);</v>
      </c>
      <c r="EZ132" s="1" t="str">
        <f>"xlswrite('G:\Mi unidad\1. PROYECTOS TELLO 2022\SCM SPILL OVERS\outputs\pobreza\distancia_centro_salud\1%\simulacion_3\observado_outputs.xlsx',tratado_"&amp;$A14&amp;","&amp;$A14&amp;")"</f>
        <v>xlswrite('G:\Mi unidad\1. PROYECTOS TELLO 2022\SCM SPILL OVERS\outputs\pobreza\distancia_centro_salud\1%\simulacion_3\observado_outputs.xlsx',tratado_42,42)</v>
      </c>
      <c r="FG132" s="1" t="str">
        <f>"xlswrite('G:\Mi unidad\1. PROYECTOS TELLO 2022\SCM SPILL OVERS\outputs\pobreza\informalidad\1%\simulacion_3\observado_outputs.xlsx',tratado_"&amp;$A14&amp;","&amp;$A14&amp;")"</f>
        <v>xlswrite('G:\Mi unidad\1. PROYECTOS TELLO 2022\SCM SPILL OVERS\outputs\pobreza\informalidad\1%\simulacion_3\observado_outputs.xlsx',tratado_42,42)</v>
      </c>
      <c r="FM132" s="1" t="str">
        <f>"xlswrite('G:\Mi unidad\1. PROYECTOS TELLO 2022\SCM SPILL OVERS\outputs\pobreza\densidad\1%\simulacion_3\observado_outputs.xlsx',tratado_"&amp;$A14&amp;","&amp;$A14&amp;")"</f>
        <v>xlswrite('G:\Mi unidad\1. PROYECTOS TELLO 2022\SCM SPILL OVERS\outputs\pobreza\densidad\1%\simulacion_3\observado_outputs.xlsx',tratado_42,42)</v>
      </c>
      <c r="FT132" s="1" t="str">
        <f>"xlswrite('G:\Mi unidad\1. PROYECTOS TELLO 2022\SCM SPILL OVERS\outputs\pobreza\bajo_niv_educ\1%\simulacion_3\observado_outputs.xlsx',tratado_"&amp;$A14&amp;","&amp;$A14&amp;")"</f>
        <v>xlswrite('G:\Mi unidad\1. PROYECTOS TELLO 2022\SCM SPILL OVERS\outputs\pobreza\bajo_niv_educ\1%\simulacion_3\observado_outputs.xlsx',tratado_42,42)</v>
      </c>
      <c r="FZ132" s="1" t="str">
        <f>"xlswrite('G:\Mi unidad\1. PROYECTOS TELLO 2022\SCM SPILL OVERS\outputs\pobreza\bajo_ingreso\1%\simulacion_3\observado_outputs.xlsx',tratado_"&amp;$A14&amp;","&amp;$A14&amp;")"</f>
        <v>xlswrite('G:\Mi unidad\1. PROYECTOS TELLO 2022\SCM SPILL OVERS\outputs\pobreza\bajo_ingreso\1%\simulacion_3\observado_outputs.xlsx',tratado_42,42)</v>
      </c>
      <c r="GF132" s="1" t="str">
        <f>"xlswrite('G:\Mi unidad\1. PROYECTOS TELLO 2022\SCM SPILL OVERS\outputs\pobreza\densidad_g\1%\simulacion_3\observado_outputs.xlsx',tratado_"&amp;$A14&amp;","&amp;$A14&amp;")"</f>
        <v>xlswrite('G:\Mi unidad\1. PROYECTOS TELLO 2022\SCM SPILL OVERS\outputs\pobreza\densidad_g\1%\simulacion_3\observado_outputs.xlsx',tratado_42,42)</v>
      </c>
      <c r="GM132" s="1" t="str">
        <f>"xlswrite('G:\Mi unidad\1. PROYECTOS TELLO 2022\SCM SPILL OVERS\outputs\pobreza\alimentos\1%\simulacion_3\observado_outputs.xlsx',tratado_"&amp;$A14&amp;","&amp;$A14&amp;");"</f>
        <v>xlswrite('G:\Mi unidad\1. PROYECTOS TELLO 2022\SCM SPILL OVERS\outputs\pobreza\alimentos\1%\simulacion_3\observado_outputs.xlsx',tratado_42,42);</v>
      </c>
      <c r="GT132" s="1" t="str">
        <f>"xlswrite('G:\Mi unidad\1. PROYECTOS TELLO 2022\SCM SPILL OVERS\outputs\pobreza\jefe_hogar\1%\simulacion_3\observado_outputs.xlsx',tratado_"&amp;$A14&amp;","&amp;$A14&amp;");"</f>
        <v>xlswrite('G:\Mi unidad\1. PROYECTOS TELLO 2022\SCM SPILL OVERS\outputs\pobreza\jefe_hogar\1%\simulacion_3\observado_outputs.xlsx',tratado_42,42);</v>
      </c>
      <c r="GZ132" s="1" t="str">
        <f>"xlswrite('G:\Mi unidad\1. PROYECTOS TELLO 2022\SCM SPILL OVERS\outputs\pobreza\mujeres\1%\simulacion_3\observado_outputs.xlsx',tratado_"&amp;$A14&amp;","&amp;$A14&amp;");"</f>
        <v>xlswrite('G:\Mi unidad\1. PROYECTOS TELLO 2022\SCM SPILL OVERS\outputs\pobreza\mujeres\1%\simulacion_3\observado_outputs.xlsx',tratado_42,42);</v>
      </c>
      <c r="HF132" s="1" t="str">
        <f>"xlswrite('G:\Mi unidad\1. PROYECTOS TELLO 2022\SCM SPILL OVERS\outputs\pobreza\criminalidad\1%\simulacion_3\observado_outputs.xlsx',tratado_"&amp;$A14&amp;","&amp;$A14&amp;");"</f>
        <v>xlswrite('G:\Mi unidad\1. PROYECTOS TELLO 2022\SCM SPILL OVERS\outputs\pobreza\criminalidad\1%\simulacion_3\observado_outputs.xlsx',tratado_42,42);</v>
      </c>
      <c r="HM132">
        <v>45</v>
      </c>
      <c r="HN132" t="s">
        <v>35</v>
      </c>
      <c r="HT132">
        <v>76</v>
      </c>
      <c r="HU132" t="s">
        <v>37</v>
      </c>
      <c r="IA132">
        <v>84</v>
      </c>
      <c r="IB132" t="str">
        <f>"xlswrite('G:\Mi unidad\1. PROYECTOS TELLO 2022\SCM SPILL OVERS\outputs\pobreza\bajo_niv_educ\1%\simulacion_3\output_tests.xlsx',lb_vec_"&amp;IA132&amp;"','lb_vec_"&amp;IA132&amp;"');"</f>
        <v>xlswrite('G:\Mi unidad\1. PROYECTOS TELLO 2022\SCM SPILL OVERS\outputs\pobreza\bajo_niv_educ\1%\simulacion_3\output_tests.xlsx',lb_vec_84','lb_vec_84');</v>
      </c>
      <c r="IO132">
        <v>84</v>
      </c>
      <c r="IP132" t="str">
        <f>"xlswrite('G:\Mi unidad\1. PROYECTOS TELLO 2022\SCM SPILL OVERS\outputs\pobreza\bajo_ingreso\1%\simulacion_3\output_tests.xlsx',lb_vec_"&amp;IO132&amp;"','lb_vec_"&amp;IO132&amp;"');"</f>
        <v>xlswrite('G:\Mi unidad\1. PROYECTOS TELLO 2022\SCM SPILL OVERS\outputs\pobreza\bajo_ingreso\1%\simulacion_3\output_tests.xlsx',lb_vec_84','lb_vec_84');</v>
      </c>
      <c r="JA132">
        <v>84</v>
      </c>
      <c r="JB132" t="str">
        <f>"xlswrite('G:\Mi unidad\1. PROYECTOS TELLO 2022\SCM SPILL OVERS\outputs\pobreza\densidad\1%\simulacion_3\output_tests.xlsx',lb_vec_"&amp;JA132&amp;"','lb_vec_"&amp;JA132&amp;"');"</f>
        <v>xlswrite('G:\Mi unidad\1. PROYECTOS TELLO 2022\SCM SPILL OVERS\outputs\pobreza\densidad\1%\simulacion_3\output_tests.xlsx',lb_vec_84','lb_vec_84');</v>
      </c>
      <c r="JM132">
        <v>84</v>
      </c>
      <c r="JN132" t="str">
        <f>"xlswrite('G:\Mi unidad\1. PROYECTOS TELLO 2022\SCM SPILL OVERS\outputs\pobreza\densidad_g\1%\simulacion_3\output_tests.xlsx',lb_vec_"&amp;JM132&amp;"','lb_vec_"&amp;JM132&amp;"');"</f>
        <v>xlswrite('G:\Mi unidad\1. PROYECTOS TELLO 2022\SCM SPILL OVERS\outputs\pobreza\densidad_g\1%\simulacion_3\output_tests.xlsx',lb_vec_84','lb_vec_84');</v>
      </c>
      <c r="JY132">
        <v>84</v>
      </c>
      <c r="JZ132" t="str">
        <f>"xlswrite('G:\Mi unidad\1. PROYECTOS TELLO 2022\SCM SPILL OVERS\outputs\pobreza\distancia_centro_salud\1%\simulacion_3\output_tests.xlsx',lb_vec_"&amp;JY132&amp;"','lb_vec_"&amp;JY132&amp;"');"</f>
        <v>xlswrite('G:\Mi unidad\1. PROYECTOS TELLO 2022\SCM SPILL OVERS\outputs\pobreza\distancia_centro_salud\1%\simulacion_3\output_tests.xlsx',lb_vec_84','lb_vec_84');</v>
      </c>
      <c r="KL132">
        <v>84</v>
      </c>
      <c r="KM132" t="str">
        <f>"xlswrite('G:\Mi unidad\1. PROYECTOS TELLO 2022\SCM SPILL OVERS\outputs\pobreza\informalidad\1%\simulacion_3\output_tests.xlsx',lb_vec_"&amp;KL132&amp;"','lb_vec_"&amp;KL132&amp;"');"</f>
        <v>xlswrite('G:\Mi unidad\1. PROYECTOS TELLO 2022\SCM SPILL OVERS\outputs\pobreza\informalidad\1%\simulacion_3\output_tests.xlsx',lb_vec_84','lb_vec_84');</v>
      </c>
      <c r="KY132">
        <v>84</v>
      </c>
      <c r="KZ132" t="str">
        <f>"xlswrite('G:\Mi unidad\1. PROYECTOS TELLO 2022\SCM SPILL OVERS\outputs\pobreza\alimentos\1%\simulacion_3\output_tests.xlsx',lb_vec_"&amp;KY132&amp;"','lb_vec_"&amp;KY132&amp;"');"</f>
        <v>xlswrite('G:\Mi unidad\1. PROYECTOS TELLO 2022\SCM SPILL OVERS\outputs\pobreza\alimentos\1%\simulacion_3\output_tests.xlsx',lb_vec_84','lb_vec_84');</v>
      </c>
      <c r="LF132">
        <v>84</v>
      </c>
      <c r="LG132" t="str">
        <f>"xlswrite('G:\Mi unidad\1. PROYECTOS TELLO 2022\SCM SPILL OVERS\outputs\pobreza\jefe_hogar\1%\simulacion_3\output_tests.xlsx',lb_vec_"&amp;LF132&amp;"','lb_vec_"&amp;LF132&amp;"');"</f>
        <v>xlswrite('G:\Mi unidad\1. PROYECTOS TELLO 2022\SCM SPILL OVERS\outputs\pobreza\jefe_hogar\1%\simulacion_3\output_tests.xlsx',lb_vec_84','lb_vec_84');</v>
      </c>
      <c r="LM132">
        <v>84</v>
      </c>
      <c r="LN132" t="str">
        <f>"xlswrite('G:\Mi unidad\1. PROYECTOS TELLO 2022\SCM SPILL OVERS\outputs\pobreza\mujeres\1%\simulacion_3\output_tests.xlsx',lb_vec_"&amp;LM132&amp;"','lb_vec_"&amp;LM132&amp;"');"</f>
        <v>xlswrite('G:\Mi unidad\1. PROYECTOS TELLO 2022\SCM SPILL OVERS\outputs\pobreza\mujeres\1%\simulacion_3\output_tests.xlsx',lb_vec_84','lb_vec_84');</v>
      </c>
      <c r="LY132">
        <v>84</v>
      </c>
      <c r="LZ132" t="str">
        <f>"xlswrite('G:\Mi unidad\1. PROYECTOS TELLO 2022\SCM SPILL OVERS\outputs\pobreza\criminalidad\1%\simulacion_3\output_tests.xlsx',lb_vec_"&amp;LY132&amp;"','lb_vec_"&amp;LY132&amp;"');"</f>
        <v>xlswrite('G:\Mi unidad\1. PROYECTOS TELLO 2022\SCM SPILL OVERS\outputs\pobreza\criminalidad\1%\simulacion_3\output_tests.xlsx',lb_vec_84','lb_vec_84');</v>
      </c>
    </row>
    <row r="133" spans="64:338" x14ac:dyDescent="0.3">
      <c r="BL133">
        <v>84</v>
      </c>
      <c r="BM133" s="1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318</v>
      </c>
      <c r="CV133">
        <v>84</v>
      </c>
      <c r="CW133" t="s">
        <v>319</v>
      </c>
      <c r="DA133">
        <v>84</v>
      </c>
      <c r="DB133" t="s">
        <v>319</v>
      </c>
      <c r="DF133">
        <v>84</v>
      </c>
      <c r="DG133" t="s">
        <v>319</v>
      </c>
      <c r="EA133">
        <v>57</v>
      </c>
      <c r="EB133" s="1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EZ133" s="1" t="str">
        <f>"xlswrite('G:\Mi unidad\1. PROYECTOS TELLO 2022\SCM SPILL OVERS\outputs\pobreza\distancia_centro_salud\1%\simulacion_3\observado_outputs.xlsx',tratado_"&amp;$A15&amp;","&amp;$A15&amp;")"</f>
        <v>xlswrite('G:\Mi unidad\1. PROYECTOS TELLO 2022\SCM SPILL OVERS\outputs\pobreza\distancia_centro_salud\1%\simulacion_3\observado_outputs.xlsx',tratado_44,44)</v>
      </c>
      <c r="FG133" s="1" t="str">
        <f>"xlswrite('G:\Mi unidad\1. PROYECTOS TELLO 2022\SCM SPILL OVERS\outputs\pobreza\informalidad\1%\simulacion_3\observado_outputs.xlsx',tratado_"&amp;$A15&amp;","&amp;$A15&amp;")"</f>
        <v>xlswrite('G:\Mi unidad\1. PROYECTOS TELLO 2022\SCM SPILL OVERS\outputs\pobreza\informalidad\1%\simulacion_3\observado_outputs.xlsx',tratado_44,44)</v>
      </c>
      <c r="FM133" s="1" t="str">
        <f>"xlswrite('G:\Mi unidad\1. PROYECTOS TELLO 2022\SCM SPILL OVERS\outputs\pobreza\densidad\1%\simulacion_3\observado_outputs.xlsx',tratado_"&amp;$A15&amp;","&amp;$A15&amp;")"</f>
        <v>xlswrite('G:\Mi unidad\1. PROYECTOS TELLO 2022\SCM SPILL OVERS\outputs\pobreza\densidad\1%\simulacion_3\observado_outputs.xlsx',tratado_44,44)</v>
      </c>
      <c r="FT133" s="1" t="str">
        <f>"xlswrite('G:\Mi unidad\1. PROYECTOS TELLO 2022\SCM SPILL OVERS\outputs\pobreza\bajo_niv_educ\1%\simulacion_3\observado_outputs.xlsx',tratado_"&amp;$A15&amp;","&amp;$A15&amp;")"</f>
        <v>xlswrite('G:\Mi unidad\1. PROYECTOS TELLO 2022\SCM SPILL OVERS\outputs\pobreza\bajo_niv_educ\1%\simulacion_3\observado_outputs.xlsx',tratado_44,44)</v>
      </c>
      <c r="FZ133" s="1" t="str">
        <f>"xlswrite('G:\Mi unidad\1. PROYECTOS TELLO 2022\SCM SPILL OVERS\outputs\pobreza\bajo_ingreso\1%\simulacion_3\observado_outputs.xlsx',tratado_"&amp;$A15&amp;","&amp;$A15&amp;")"</f>
        <v>xlswrite('G:\Mi unidad\1. PROYECTOS TELLO 2022\SCM SPILL OVERS\outputs\pobreza\bajo_ingreso\1%\simulacion_3\observado_outputs.xlsx',tratado_44,44)</v>
      </c>
      <c r="GF133" s="1" t="str">
        <f>"xlswrite('G:\Mi unidad\1. PROYECTOS TELLO 2022\SCM SPILL OVERS\outputs\pobreza\densidad_g\1%\simulacion_3\observado_outputs.xlsx',tratado_"&amp;$A15&amp;","&amp;$A15&amp;")"</f>
        <v>xlswrite('G:\Mi unidad\1. PROYECTOS TELLO 2022\SCM SPILL OVERS\outputs\pobreza\densidad_g\1%\simulacion_3\observado_outputs.xlsx',tratado_44,44)</v>
      </c>
      <c r="GM133" s="1" t="str">
        <f>"xlswrite('G:\Mi unidad\1. PROYECTOS TELLO 2022\SCM SPILL OVERS\outputs\pobreza\alimentos\1%\simulacion_3\observado_outputs.xlsx',tratado_"&amp;$A15&amp;","&amp;$A15&amp;");"</f>
        <v>xlswrite('G:\Mi unidad\1. PROYECTOS TELLO 2022\SCM SPILL OVERS\outputs\pobreza\alimentos\1%\simulacion_3\observado_outputs.xlsx',tratado_44,44);</v>
      </c>
      <c r="GT133" s="1" t="str">
        <f>"xlswrite('G:\Mi unidad\1. PROYECTOS TELLO 2022\SCM SPILL OVERS\outputs\pobreza\jefe_hogar\1%\simulacion_3\observado_outputs.xlsx',tratado_"&amp;$A15&amp;","&amp;$A15&amp;");"</f>
        <v>xlswrite('G:\Mi unidad\1. PROYECTOS TELLO 2022\SCM SPILL OVERS\outputs\pobreza\jefe_hogar\1%\simulacion_3\observado_outputs.xlsx',tratado_44,44);</v>
      </c>
      <c r="GZ133" s="1" t="str">
        <f>"xlswrite('G:\Mi unidad\1. PROYECTOS TELLO 2022\SCM SPILL OVERS\outputs\pobreza\mujeres\1%\simulacion_3\observado_outputs.xlsx',tratado_"&amp;$A15&amp;","&amp;$A15&amp;");"</f>
        <v>xlswrite('G:\Mi unidad\1. PROYECTOS TELLO 2022\SCM SPILL OVERS\outputs\pobreza\mujeres\1%\simulacion_3\observado_outputs.xlsx',tratado_44,44);</v>
      </c>
      <c r="HF133" s="1" t="str">
        <f>"xlswrite('G:\Mi unidad\1. PROYECTOS TELLO 2022\SCM SPILL OVERS\outputs\pobreza\criminalidad\1%\simulacion_3\observado_outputs.xlsx',tratado_"&amp;$A15&amp;","&amp;$A15&amp;");"</f>
        <v>xlswrite('G:\Mi unidad\1. PROYECTOS TELLO 2022\SCM SPILL OVERS\outputs\pobreza\criminalidad\1%\simulacion_3\observado_outputs.xlsx',tratado_44,44);</v>
      </c>
      <c r="HM133">
        <v>45</v>
      </c>
      <c r="HN133" t="str">
        <f>"    [p_value_"&amp;HM133&amp; ",lb_"&amp;HM133&amp;",ub_"&amp;HM133&amp;"] = sp_andrews_te(Y_pre_"&amp;HM133&amp;",pobreza_"&amp;HM133&amp;"(:,T+s),A_"&amp;HM133&amp;",C,.05);"</f>
        <v xml:space="preserve">    [p_value_45,lb_45,ub_45] = sp_andrews_te(Y_pre_45,pobreza_45(:,T+s),A_45,C,.05);</v>
      </c>
      <c r="HT133">
        <v>76</v>
      </c>
      <c r="HU133" t="str">
        <f>"    spillover_test_"&amp;HT133&amp;"(s) = sp_andrews(Y_pre_"&amp;HT133&amp;",pobreza_"&amp;HT133&amp;"(:,T+s),A_"&amp;HT133&amp;",C,d,alpha_sig);"</f>
        <v xml:space="preserve">    spillover_test_76(s) = sp_andrews(Y_pre_76,pobreza_76(:,T+s),A_76,C,d,alpha_sig);</v>
      </c>
      <c r="IA133">
        <v>84</v>
      </c>
      <c r="IB133" t="str">
        <f>"xlswrite('G:\Mi unidad\1. PROYECTOS TELLO 2022\SCM SPILL OVERS\outputs\pobreza\bajo_niv_educ\1%\simulacion_3\output_tests.xlsx',ub_vec_"&amp;IA133&amp;"','ub_vec_"&amp;IA133&amp;"');"</f>
        <v>xlswrite('G:\Mi unidad\1. PROYECTOS TELLO 2022\SCM SPILL OVERS\outputs\pobreza\bajo_niv_educ\1%\simulacion_3\output_tests.xlsx',ub_vec_84','ub_vec_84');</v>
      </c>
      <c r="IO133">
        <v>84</v>
      </c>
      <c r="IP133" t="str">
        <f>"xlswrite('G:\Mi unidad\1. PROYECTOS TELLO 2022\SCM SPILL OVERS\outputs\pobreza\bajo_ingreso\1%\simulacion_3\output_tests.xlsx',ub_vec_"&amp;IO133&amp;"','ub_vec_"&amp;IO133&amp;"');"</f>
        <v>xlswrite('G:\Mi unidad\1. PROYECTOS TELLO 2022\SCM SPILL OVERS\outputs\pobreza\bajo_ingreso\1%\simulacion_3\output_tests.xlsx',ub_vec_84','ub_vec_84');</v>
      </c>
      <c r="JA133">
        <v>84</v>
      </c>
      <c r="JB133" t="str">
        <f>"xlswrite('G:\Mi unidad\1. PROYECTOS TELLO 2022\SCM SPILL OVERS\outputs\pobreza\densidad\1%\simulacion_3\output_tests.xlsx',ub_vec_"&amp;JA133&amp;"','ub_vec_"&amp;JA133&amp;"');"</f>
        <v>xlswrite('G:\Mi unidad\1. PROYECTOS TELLO 2022\SCM SPILL OVERS\outputs\pobreza\densidad\1%\simulacion_3\output_tests.xlsx',ub_vec_84','ub_vec_84');</v>
      </c>
      <c r="JM133">
        <v>84</v>
      </c>
      <c r="JN133" t="str">
        <f>"xlswrite('G:\Mi unidad\1. PROYECTOS TELLO 2022\SCM SPILL OVERS\outputs\pobreza\densidad_g\1%\simulacion_3\output_tests.xlsx',ub_vec_"&amp;JM133&amp;"','ub_vec_"&amp;JM133&amp;"');"</f>
        <v>xlswrite('G:\Mi unidad\1. PROYECTOS TELLO 2022\SCM SPILL OVERS\outputs\pobreza\densidad_g\1%\simulacion_3\output_tests.xlsx',ub_vec_84','ub_vec_84');</v>
      </c>
      <c r="JY133">
        <v>84</v>
      </c>
      <c r="JZ133" t="str">
        <f>"xlswrite('G:\Mi unidad\1. PROYECTOS TELLO 2022\SCM SPILL OVERS\outputs\pobreza\distancia_centro_salud\1%\simulacion_3\output_tests.xlsx',ub_vec_"&amp;JY133&amp;"','ub_vec_"&amp;JY133&amp;"');"</f>
        <v>xlswrite('G:\Mi unidad\1. PROYECTOS TELLO 2022\SCM SPILL OVERS\outputs\pobreza\distancia_centro_salud\1%\simulacion_3\output_tests.xlsx',ub_vec_84','ub_vec_84');</v>
      </c>
      <c r="KL133">
        <v>84</v>
      </c>
      <c r="KM133" t="str">
        <f>"xlswrite('G:\Mi unidad\1. PROYECTOS TELLO 2022\SCM SPILL OVERS\outputs\pobreza\informalidad\1%\simulacion_3\output_tests.xlsx',ub_vec_"&amp;KL133&amp;"','ub_vec_"&amp;KL133&amp;"');"</f>
        <v>xlswrite('G:\Mi unidad\1. PROYECTOS TELLO 2022\SCM SPILL OVERS\outputs\pobreza\informalidad\1%\simulacion_3\output_tests.xlsx',ub_vec_84','ub_vec_84');</v>
      </c>
      <c r="KY133">
        <v>84</v>
      </c>
      <c r="KZ133" t="str">
        <f>"xlswrite('G:\Mi unidad\1. PROYECTOS TELLO 2022\SCM SPILL OVERS\outputs\pobreza\alimentos\1%\simulacion_3\output_tests.xlsx',ub_vec_"&amp;KY133&amp;"','ub_vec_"&amp;KY133&amp;"');"</f>
        <v>xlswrite('G:\Mi unidad\1. PROYECTOS TELLO 2022\SCM SPILL OVERS\outputs\pobreza\alimentos\1%\simulacion_3\output_tests.xlsx',ub_vec_84','ub_vec_84');</v>
      </c>
      <c r="LF133">
        <v>84</v>
      </c>
      <c r="LG133" t="str">
        <f>"xlswrite('G:\Mi unidad\1. PROYECTOS TELLO 2022\SCM SPILL OVERS\outputs\pobreza\jefe_hogar\1%\simulacion_3\output_tests.xlsx',ub_vec_"&amp;LF133&amp;"','ub_vec_"&amp;LF133&amp;"');"</f>
        <v>xlswrite('G:\Mi unidad\1. PROYECTOS TELLO 2022\SCM SPILL OVERS\outputs\pobreza\jefe_hogar\1%\simulacion_3\output_tests.xlsx',ub_vec_84','ub_vec_84');</v>
      </c>
      <c r="LM133">
        <v>84</v>
      </c>
      <c r="LN133" t="str">
        <f>"xlswrite('G:\Mi unidad\1. PROYECTOS TELLO 2022\SCM SPILL OVERS\outputs\pobreza\mujeres\1%\simulacion_3\output_tests.xlsx',ub_vec_"&amp;LM133&amp;"','ub_vec_"&amp;LM133&amp;"');"</f>
        <v>xlswrite('G:\Mi unidad\1. PROYECTOS TELLO 2022\SCM SPILL OVERS\outputs\pobreza\mujeres\1%\simulacion_3\output_tests.xlsx',ub_vec_84','ub_vec_84');</v>
      </c>
      <c r="LY133">
        <v>84</v>
      </c>
      <c r="LZ133" t="str">
        <f>"xlswrite('G:\Mi unidad\1. PROYECTOS TELLO 2022\SCM SPILL OVERS\outputs\pobreza\criminalidad\1%\simulacion_3\output_tests.xlsx',ub_vec_"&amp;LY133&amp;"','ub_vec_"&amp;LY133&amp;"');"</f>
        <v>xlswrite('G:\Mi unidad\1. PROYECTOS TELLO 2022\SCM SPILL OVERS\outputs\pobreza\criminalidad\1%\simulacion_3\output_tests.xlsx',ub_vec_84','ub_vec_84');</v>
      </c>
    </row>
    <row r="134" spans="64:338" x14ac:dyDescent="0.3">
      <c r="BL134">
        <v>84</v>
      </c>
      <c r="BM134" s="1" t="str">
        <f>"A_"&amp;BL132&amp;"(:,ind_"&amp;BL132&amp;" == 0) = [];"</f>
        <v>A_84(:,ind_84 == 0) = [];</v>
      </c>
      <c r="BR134">
        <v>84</v>
      </c>
      <c r="BS134" s="1" t="str">
        <f>"ind_"&amp;BR132&amp;" = xlsread('spillover_bajo_niv_educ_"&amp;BR132&amp;".xlsx')"</f>
        <v>ind_84 = xlsread('spillover_bajo_niv_educ_84.xlsx')</v>
      </c>
      <c r="BX134">
        <v>84</v>
      </c>
      <c r="BY134" s="1" t="str">
        <f>"ind_"&amp;BX132&amp;" = xlsread('spillover_bajoingreso_"&amp;BX132&amp;".xlsx')"</f>
        <v>ind_84 = xlsread('spillover_bajoingreso_84.xlsx')</v>
      </c>
      <c r="CD134">
        <v>84</v>
      </c>
      <c r="CE134" s="1" t="str">
        <f>"ind_"&amp;CD132&amp;" = xlsread('spillover_densidad_"&amp;CD132&amp;".xlsx')"</f>
        <v>ind_84 = xlsread('spillover_densidad_84.xlsx')</v>
      </c>
      <c r="CJ134">
        <v>84</v>
      </c>
      <c r="CK134" s="1" t="str">
        <f>"ind_"&amp;CJ132&amp;" = xlsread('spillover_tiempo_cs_"&amp;CJ132&amp;".xlsx')"</f>
        <v>ind_84 = xlsread('spillover_tiempo_cs_84.xlsx')</v>
      </c>
      <c r="CQ134">
        <v>84</v>
      </c>
      <c r="CR134" t="s">
        <v>319</v>
      </c>
      <c r="CV134">
        <v>84</v>
      </c>
      <c r="CW134" t="s">
        <v>320</v>
      </c>
      <c r="DA134">
        <v>84</v>
      </c>
      <c r="DB134" t="s">
        <v>321</v>
      </c>
      <c r="DF134">
        <v>84</v>
      </c>
      <c r="DG134" t="s">
        <v>322</v>
      </c>
      <c r="EA134">
        <v>57</v>
      </c>
      <c r="EB134" s="1" t="str">
        <f>"alpha_hat_"&amp;EA134&amp;" = A_"&amp;EA134&amp;"*gamma_hat_"&amp;EA134&amp;";"</f>
        <v>alpha_hat_57 = A_57*gamma_hat_57;</v>
      </c>
      <c r="EZ134" s="1" t="str">
        <f>"xlswrite('G:\Mi unidad\1. PROYECTOS TELLO 2022\SCM SPILL OVERS\outputs\pobreza\distancia_centro_salud\1%\simulacion_3\observado_outputs.xlsx',tratado_"&amp;$A16&amp;","&amp;$A16&amp;")"</f>
        <v>xlswrite('G:\Mi unidad\1. PROYECTOS TELLO 2022\SCM SPILL OVERS\outputs\pobreza\distancia_centro_salud\1%\simulacion_3\observado_outputs.xlsx',tratado_45,45)</v>
      </c>
      <c r="FG134" s="1" t="str">
        <f>"xlswrite('G:\Mi unidad\1. PROYECTOS TELLO 2022\SCM SPILL OVERS\outputs\pobreza\informalidad\1%\simulacion_3\observado_outputs.xlsx',tratado_"&amp;$A16&amp;","&amp;$A16&amp;")"</f>
        <v>xlswrite('G:\Mi unidad\1. PROYECTOS TELLO 2022\SCM SPILL OVERS\outputs\pobreza\informalidad\1%\simulacion_3\observado_outputs.xlsx',tratado_45,45)</v>
      </c>
      <c r="FM134" s="1" t="str">
        <f>"xlswrite('G:\Mi unidad\1. PROYECTOS TELLO 2022\SCM SPILL OVERS\outputs\pobreza\densidad\1%\simulacion_3\observado_outputs.xlsx',tratado_"&amp;$A16&amp;","&amp;$A16&amp;")"</f>
        <v>xlswrite('G:\Mi unidad\1. PROYECTOS TELLO 2022\SCM SPILL OVERS\outputs\pobreza\densidad\1%\simulacion_3\observado_outputs.xlsx',tratado_45,45)</v>
      </c>
      <c r="FT134" s="1" t="str">
        <f>"xlswrite('G:\Mi unidad\1. PROYECTOS TELLO 2022\SCM SPILL OVERS\outputs\pobreza\bajo_niv_educ\1%\simulacion_3\observado_outputs.xlsx',tratado_"&amp;$A16&amp;","&amp;$A16&amp;")"</f>
        <v>xlswrite('G:\Mi unidad\1. PROYECTOS TELLO 2022\SCM SPILL OVERS\outputs\pobreza\bajo_niv_educ\1%\simulacion_3\observado_outputs.xlsx',tratado_45,45)</v>
      </c>
      <c r="FZ134" s="1" t="str">
        <f>"xlswrite('G:\Mi unidad\1. PROYECTOS TELLO 2022\SCM SPILL OVERS\outputs\pobreza\bajo_ingreso\1%\simulacion_3\observado_outputs.xlsx',tratado_"&amp;$A16&amp;","&amp;$A16&amp;")"</f>
        <v>xlswrite('G:\Mi unidad\1. PROYECTOS TELLO 2022\SCM SPILL OVERS\outputs\pobreza\bajo_ingreso\1%\simulacion_3\observado_outputs.xlsx',tratado_45,45)</v>
      </c>
      <c r="GF134" s="1" t="str">
        <f>"xlswrite('G:\Mi unidad\1. PROYECTOS TELLO 2022\SCM SPILL OVERS\outputs\pobreza\densidad_g\1%\simulacion_3\observado_outputs.xlsx',tratado_"&amp;$A16&amp;","&amp;$A16&amp;")"</f>
        <v>xlswrite('G:\Mi unidad\1. PROYECTOS TELLO 2022\SCM SPILL OVERS\outputs\pobreza\densidad_g\1%\simulacion_3\observado_outputs.xlsx',tratado_45,45)</v>
      </c>
      <c r="GM134" s="1" t="str">
        <f>"xlswrite('G:\Mi unidad\1. PROYECTOS TELLO 2022\SCM SPILL OVERS\outputs\pobreza\alimentos\1%\simulacion_3\observado_outputs.xlsx',tratado_"&amp;$A16&amp;","&amp;$A16&amp;");"</f>
        <v>xlswrite('G:\Mi unidad\1. PROYECTOS TELLO 2022\SCM SPILL OVERS\outputs\pobreza\alimentos\1%\simulacion_3\observado_outputs.xlsx',tratado_45,45);</v>
      </c>
      <c r="GT134" s="1" t="str">
        <f>"xlswrite('G:\Mi unidad\1. PROYECTOS TELLO 2022\SCM SPILL OVERS\outputs\pobreza\jefe_hogar\1%\simulacion_3\observado_outputs.xlsx',tratado_"&amp;$A16&amp;","&amp;$A16&amp;");"</f>
        <v>xlswrite('G:\Mi unidad\1. PROYECTOS TELLO 2022\SCM SPILL OVERS\outputs\pobreza\jefe_hogar\1%\simulacion_3\observado_outputs.xlsx',tratado_45,45);</v>
      </c>
      <c r="GZ134" s="1" t="str">
        <f>"xlswrite('G:\Mi unidad\1. PROYECTOS TELLO 2022\SCM SPILL OVERS\outputs\pobreza\mujeres\1%\simulacion_3\observado_outputs.xlsx',tratado_"&amp;$A16&amp;","&amp;$A16&amp;");"</f>
        <v>xlswrite('G:\Mi unidad\1. PROYECTOS TELLO 2022\SCM SPILL OVERS\outputs\pobreza\mujeres\1%\simulacion_3\observado_outputs.xlsx',tratado_45,45);</v>
      </c>
      <c r="HF134" s="1" t="str">
        <f>"xlswrite('G:\Mi unidad\1. PROYECTOS TELLO 2022\SCM SPILL OVERS\outputs\pobreza\criminalidad\1%\simulacion_3\observado_outputs.xlsx',tratado_"&amp;$A16&amp;","&amp;$A16&amp;");"</f>
        <v>xlswrite('G:\Mi unidad\1. PROYECTOS TELLO 2022\SCM SPILL OVERS\outputs\pobreza\criminalidad\1%\simulacion_3\observado_outputs.xlsx',tratado_45,45);</v>
      </c>
      <c r="HM134">
        <v>45</v>
      </c>
      <c r="HN134" t="str">
        <f>"    p_value_vec_"&amp;HM134&amp;"(s) = p_value_"&amp;HM134&amp;";"</f>
        <v xml:space="preserve">    p_value_vec_45(s) = p_value_45;</v>
      </c>
      <c r="HT134">
        <v>76</v>
      </c>
      <c r="HU134" t="s">
        <v>18</v>
      </c>
      <c r="IA134">
        <v>84</v>
      </c>
      <c r="IB134" t="str">
        <f>"xlswrite('G:\Mi unidad\1. PROYECTOS TELLO 2022\SCM SPILL OVERS\outputs\pobreza\bajo_niv_educ\1%\simulacion_3\output_tests.xlsx',p_value_vec_"&amp;IA134&amp;"','p_value_vec_"&amp;IA134&amp;"');"</f>
        <v>xlswrite('G:\Mi unidad\1. PROYECTOS TELLO 2022\SCM SPILL OVERS\outputs\pobreza\bajo_niv_educ\1%\simulacion_3\output_tests.xlsx',p_value_vec_84','p_value_vec_84');</v>
      </c>
      <c r="IO134">
        <v>84</v>
      </c>
      <c r="IP134" t="str">
        <f>"xlswrite('G:\Mi unidad\1. PROYECTOS TELLO 2022\SCM SPILL OVERS\outputs\pobreza\bajo_ingreso\1%\simulacion_3\output_tests.xlsx',p_value_vec_"&amp;IO134&amp;"','p_value_vec_"&amp;IO134&amp;"');"</f>
        <v>xlswrite('G:\Mi unidad\1. PROYECTOS TELLO 2022\SCM SPILL OVERS\outputs\pobreza\bajo_ingreso\1%\simulacion_3\output_tests.xlsx',p_value_vec_84','p_value_vec_84');</v>
      </c>
      <c r="JA134">
        <v>84</v>
      </c>
      <c r="JB134" t="str">
        <f>"xlswrite('G:\Mi unidad\1. PROYECTOS TELLO 2022\SCM SPILL OVERS\outputs\pobreza\densidad\1%\simulacion_3\output_tests.xlsx',p_value_vec_"&amp;JA134&amp;"','p_value_vec_"&amp;JA134&amp;"');"</f>
        <v>xlswrite('G:\Mi unidad\1. PROYECTOS TELLO 2022\SCM SPILL OVERS\outputs\pobreza\densidad\1%\simulacion_3\output_tests.xlsx',p_value_vec_84','p_value_vec_84');</v>
      </c>
      <c r="JM134">
        <v>84</v>
      </c>
      <c r="JN134" t="str">
        <f>"xlswrite('G:\Mi unidad\1. PROYECTOS TELLO 2022\SCM SPILL OVERS\outputs\pobreza\densidad_g\1%\simulacion_3\output_tests.xlsx',p_value_vec_"&amp;JM134&amp;"','p_value_vec_"&amp;JM134&amp;"');"</f>
        <v>xlswrite('G:\Mi unidad\1. PROYECTOS TELLO 2022\SCM SPILL OVERS\outputs\pobreza\densidad_g\1%\simulacion_3\output_tests.xlsx',p_value_vec_84','p_value_vec_84');</v>
      </c>
      <c r="JY134">
        <v>84</v>
      </c>
      <c r="JZ134" t="str">
        <f>"xlswrite('G:\Mi unidad\1. PROYECTOS TELLO 2022\SCM SPILL OVERS\outputs\pobreza\distancia_centro_salud\1%\simulacion_3\output_tests.xlsx',p_value_vec_"&amp;JY134&amp;"','p_value_vec_"&amp;JY134&amp;"');"</f>
        <v>xlswrite('G:\Mi unidad\1. PROYECTOS TELLO 2022\SCM SPILL OVERS\outputs\pobreza\distancia_centro_salud\1%\simulacion_3\output_tests.xlsx',p_value_vec_84','p_value_vec_84');</v>
      </c>
      <c r="KL134">
        <v>84</v>
      </c>
      <c r="KM134" t="str">
        <f>"xlswrite('G:\Mi unidad\1. PROYECTOS TELLO 2022\SCM SPILL OVERS\outputs\pobreza\informalidad\1%\simulacion_3\output_tests.xlsx',p_value_vec_"&amp;KL134&amp;"','p_value_vec_"&amp;KL134&amp;"');"</f>
        <v>xlswrite('G:\Mi unidad\1. PROYECTOS TELLO 2022\SCM SPILL OVERS\outputs\pobreza\informalidad\1%\simulacion_3\output_tests.xlsx',p_value_vec_84','p_value_vec_84');</v>
      </c>
      <c r="KY134">
        <v>84</v>
      </c>
      <c r="KZ134" t="str">
        <f>"xlswrite('G:\Mi unidad\1. PROYECTOS TELLO 2022\SCM SPILL OVERS\outputs\pobreza\alimentos\1%\simulacion_3\output_tests.xlsx',p_value_vec_"&amp;KY134&amp;"','p_value_vec_"&amp;KY134&amp;"');"</f>
        <v>xlswrite('G:\Mi unidad\1. PROYECTOS TELLO 2022\SCM SPILL OVERS\outputs\pobreza\alimentos\1%\simulacion_3\output_tests.xlsx',p_value_vec_84','p_value_vec_84');</v>
      </c>
      <c r="LF134">
        <v>84</v>
      </c>
      <c r="LG134" t="str">
        <f>"xlswrite('G:\Mi unidad\1. PROYECTOS TELLO 2022\SCM SPILL OVERS\outputs\pobreza\jefe_hogar\1%\simulacion_3\output_tests.xlsx',p_value_vec_"&amp;LF134&amp;"','p_value_vec_"&amp;LF134&amp;"');"</f>
        <v>xlswrite('G:\Mi unidad\1. PROYECTOS TELLO 2022\SCM SPILL OVERS\outputs\pobreza\jefe_hogar\1%\simulacion_3\output_tests.xlsx',p_value_vec_84','p_value_vec_84');</v>
      </c>
      <c r="LM134">
        <v>84</v>
      </c>
      <c r="LN134" t="str">
        <f>"xlswrite('G:\Mi unidad\1. PROYECTOS TELLO 2022\SCM SPILL OVERS\outputs\pobreza\mujeres\1%\simulacion_3\output_tests.xlsx',p_value_vec_"&amp;LM134&amp;"','p_value_vec_"&amp;LM134&amp;"');"</f>
        <v>xlswrite('G:\Mi unidad\1. PROYECTOS TELLO 2022\SCM SPILL OVERS\outputs\pobreza\mujeres\1%\simulacion_3\output_tests.xlsx',p_value_vec_84','p_value_vec_84');</v>
      </c>
      <c r="LY134">
        <v>84</v>
      </c>
      <c r="LZ134" t="str">
        <f>"xlswrite('G:\Mi unidad\1. PROYECTOS TELLO 2022\SCM SPILL OVERS\outputs\pobreza\criminalidad\1%\simulacion_3\output_tests.xlsx',p_value_vec_"&amp;LY134&amp;"','p_value_vec_"&amp;LY134&amp;"');"</f>
        <v>xlswrite('G:\Mi unidad\1. PROYECTOS TELLO 2022\SCM SPILL OVERS\outputs\pobreza\criminalidad\1%\simulacion_3\output_tests.xlsx',p_value_vec_84','p_value_vec_84');</v>
      </c>
    </row>
    <row r="135" spans="64:338" x14ac:dyDescent="0.3">
      <c r="BL135">
        <v>84</v>
      </c>
      <c r="BR135">
        <v>84</v>
      </c>
      <c r="BS135" s="1" t="str">
        <f>"A_"&amp;BR132&amp;" = eye(N);"</f>
        <v>A_84 = eye(N);</v>
      </c>
      <c r="BX135">
        <v>84</v>
      </c>
      <c r="BY135" s="1" t="str">
        <f>"A_"&amp;BX132&amp;" = eye(N);"</f>
        <v>A_84 = eye(N);</v>
      </c>
      <c r="CD135">
        <v>84</v>
      </c>
      <c r="CE135" s="1" t="str">
        <f>"A_"&amp;CD132&amp;" = eye(N);"</f>
        <v>A_84 = eye(N);</v>
      </c>
      <c r="CJ135">
        <v>84</v>
      </c>
      <c r="CK135" s="1" t="str">
        <f>"A_"&amp;CJ132&amp;" = eye(N);"</f>
        <v>A_84 = eye(N);</v>
      </c>
      <c r="CQ135">
        <v>84</v>
      </c>
      <c r="CR135" t="s">
        <v>323</v>
      </c>
      <c r="CV135">
        <v>84</v>
      </c>
      <c r="CW135" t="s">
        <v>324</v>
      </c>
      <c r="DA135">
        <v>84</v>
      </c>
      <c r="DB135" t="s">
        <v>324</v>
      </c>
      <c r="DF135">
        <v>84</v>
      </c>
      <c r="DG135" t="s">
        <v>324</v>
      </c>
      <c r="EA135">
        <v>57</v>
      </c>
      <c r="EB135" s="1" t="str">
        <f>"alpha1_hat_vec_"&amp;EA135&amp;"(s) = alpha_hat_"&amp;EA135&amp;"(1);"</f>
        <v>alpha1_hat_vec_57(s) = alpha_hat_57(1);</v>
      </c>
      <c r="EZ135" s="1" t="str">
        <f>"xlswrite('G:\Mi unidad\1. PROYECTOS TELLO 2022\SCM SPILL OVERS\outputs\pobreza\distancia_centro_salud\1%\simulacion_3\observado_outputs.xlsx',tratado_"&amp;$A17&amp;","&amp;$A17&amp;")"</f>
        <v>xlswrite('G:\Mi unidad\1. PROYECTOS TELLO 2022\SCM SPILL OVERS\outputs\pobreza\distancia_centro_salud\1%\simulacion_3\observado_outputs.xlsx',tratado_55,55)</v>
      </c>
      <c r="FG135" s="1" t="str">
        <f>"xlswrite('G:\Mi unidad\1. PROYECTOS TELLO 2022\SCM SPILL OVERS\outputs\pobreza\informalidad\1%\simulacion_3\observado_outputs.xlsx',tratado_"&amp;$A17&amp;","&amp;$A17&amp;")"</f>
        <v>xlswrite('G:\Mi unidad\1. PROYECTOS TELLO 2022\SCM SPILL OVERS\outputs\pobreza\informalidad\1%\simulacion_3\observado_outputs.xlsx',tratado_55,55)</v>
      </c>
      <c r="FM135" s="1" t="str">
        <f>"xlswrite('G:\Mi unidad\1. PROYECTOS TELLO 2022\SCM SPILL OVERS\outputs\pobreza\densidad\1%\simulacion_3\observado_outputs.xlsx',tratado_"&amp;$A17&amp;","&amp;$A17&amp;")"</f>
        <v>xlswrite('G:\Mi unidad\1. PROYECTOS TELLO 2022\SCM SPILL OVERS\outputs\pobreza\densidad\1%\simulacion_3\observado_outputs.xlsx',tratado_55,55)</v>
      </c>
      <c r="FT135" s="1" t="str">
        <f>"xlswrite('G:\Mi unidad\1. PROYECTOS TELLO 2022\SCM SPILL OVERS\outputs\pobreza\bajo_niv_educ\1%\simulacion_3\observado_outputs.xlsx',tratado_"&amp;$A17&amp;","&amp;$A17&amp;")"</f>
        <v>xlswrite('G:\Mi unidad\1. PROYECTOS TELLO 2022\SCM SPILL OVERS\outputs\pobreza\bajo_niv_educ\1%\simulacion_3\observado_outputs.xlsx',tratado_55,55)</v>
      </c>
      <c r="FZ135" s="1" t="str">
        <f>"xlswrite('G:\Mi unidad\1. PROYECTOS TELLO 2022\SCM SPILL OVERS\outputs\pobreza\bajo_ingreso\1%\simulacion_3\observado_outputs.xlsx',tratado_"&amp;$A17&amp;","&amp;$A17&amp;")"</f>
        <v>xlswrite('G:\Mi unidad\1. PROYECTOS TELLO 2022\SCM SPILL OVERS\outputs\pobreza\bajo_ingreso\1%\simulacion_3\observado_outputs.xlsx',tratado_55,55)</v>
      </c>
      <c r="GF135" s="1" t="str">
        <f>"xlswrite('G:\Mi unidad\1. PROYECTOS TELLO 2022\SCM SPILL OVERS\outputs\pobreza\densidad_g\1%\simulacion_3\observado_outputs.xlsx',tratado_"&amp;$A17&amp;","&amp;$A17&amp;")"</f>
        <v>xlswrite('G:\Mi unidad\1. PROYECTOS TELLO 2022\SCM SPILL OVERS\outputs\pobreza\densidad_g\1%\simulacion_3\observado_outputs.xlsx',tratado_55,55)</v>
      </c>
      <c r="GM135" s="1" t="str">
        <f>"xlswrite('G:\Mi unidad\1. PROYECTOS TELLO 2022\SCM SPILL OVERS\outputs\pobreza\alimentos\1%\simulacion_3\observado_outputs.xlsx',tratado_"&amp;$A17&amp;","&amp;$A17&amp;");"</f>
        <v>xlswrite('G:\Mi unidad\1. PROYECTOS TELLO 2022\SCM SPILL OVERS\outputs\pobreza\alimentos\1%\simulacion_3\observado_outputs.xlsx',tratado_55,55);</v>
      </c>
      <c r="GT135" s="1" t="str">
        <f>"xlswrite('G:\Mi unidad\1. PROYECTOS TELLO 2022\SCM SPILL OVERS\outputs\pobreza\jefe_hogar\1%\simulacion_3\observado_outputs.xlsx',tratado_"&amp;$A17&amp;","&amp;$A17&amp;");"</f>
        <v>xlswrite('G:\Mi unidad\1. PROYECTOS TELLO 2022\SCM SPILL OVERS\outputs\pobreza\jefe_hogar\1%\simulacion_3\observado_outputs.xlsx',tratado_55,55);</v>
      </c>
      <c r="GZ135" s="1" t="str">
        <f>"xlswrite('G:\Mi unidad\1. PROYECTOS TELLO 2022\SCM SPILL OVERS\outputs\pobreza\mujeres\1%\simulacion_3\observado_outputs.xlsx',tratado_"&amp;$A17&amp;","&amp;$A17&amp;");"</f>
        <v>xlswrite('G:\Mi unidad\1. PROYECTOS TELLO 2022\SCM SPILL OVERS\outputs\pobreza\mujeres\1%\simulacion_3\observado_outputs.xlsx',tratado_55,55);</v>
      </c>
      <c r="HF135" s="1" t="str">
        <f>"xlswrite('G:\Mi unidad\1. PROYECTOS TELLO 2022\SCM SPILL OVERS\outputs\pobreza\criminalidad\1%\simulacion_3\observado_outputs.xlsx',tratado_"&amp;$A17&amp;","&amp;$A17&amp;");"</f>
        <v>xlswrite('G:\Mi unidad\1. PROYECTOS TELLO 2022\SCM SPILL OVERS\outputs\pobreza\criminalidad\1%\simulacion_3\observado_outputs.xlsx',tratado_55,55);</v>
      </c>
      <c r="HM135">
        <v>45</v>
      </c>
      <c r="HN135" t="str">
        <f>"    lb_vec_"&amp;HM135&amp;"(s) = lb_"&amp;HM135&amp;";"</f>
        <v xml:space="preserve">    lb_vec_45(s) = lb_45;</v>
      </c>
      <c r="HT135">
        <v>77</v>
      </c>
      <c r="HU135" t="str">
        <f>"spillover_test_"&amp;HT135&amp;" = zeros(1,S);"</f>
        <v>spillover_test_77 = zeros(1,S);</v>
      </c>
      <c r="IA135">
        <v>84</v>
      </c>
      <c r="IB135" t="str">
        <f>"xlswrite('G:\Mi unidad\1. PROYECTOS TELLO 2022\SCM SPILL OVERS\outputs\pobreza\bajo_niv_educ\1%\simulacion_3\output_tests.xlsx',alpha1_hat_vec_"&amp;IA135&amp;"','alpha1_hat_vec_"&amp;IA135&amp;"');"</f>
        <v>xlswrite('G:\Mi unidad\1. PROYECTOS TELLO 2022\SCM SPILL OVERS\outputs\pobreza\bajo_niv_educ\1%\simulacion_3\output_tests.xlsx',alpha1_hat_vec_84','alpha1_hat_vec_84');</v>
      </c>
      <c r="IO135">
        <v>84</v>
      </c>
      <c r="IP135" t="str">
        <f>"xlswrite('G:\Mi unidad\1. PROYECTOS TELLO 2022\SCM SPILL OVERS\outputs\pobreza\bajo_ingreso\1%\simulacion_3\output_tests.xlsx',alpha1_hat_vec_"&amp;IO135&amp;"','alpha1_hat_vec_"&amp;IO135&amp;"');"</f>
        <v>xlswrite('G:\Mi unidad\1. PROYECTOS TELLO 2022\SCM SPILL OVERS\outputs\pobreza\bajo_ingreso\1%\simulacion_3\output_tests.xlsx',alpha1_hat_vec_84','alpha1_hat_vec_84');</v>
      </c>
      <c r="JA135">
        <v>84</v>
      </c>
      <c r="JB135" t="str">
        <f>"xlswrite('G:\Mi unidad\1. PROYECTOS TELLO 2022\SCM SPILL OVERS\outputs\pobreza\densidad\1%\simulacion_3\output_tests.xlsx',alpha1_hat_vec_"&amp;JA135&amp;"','alpha1_hat_vec_"&amp;JA135&amp;"');"</f>
        <v>xlswrite('G:\Mi unidad\1. PROYECTOS TELLO 2022\SCM SPILL OVERS\outputs\pobreza\densidad\1%\simulacion_3\output_tests.xlsx',alpha1_hat_vec_84','alpha1_hat_vec_84');</v>
      </c>
      <c r="JM135">
        <v>84</v>
      </c>
      <c r="JN135" t="str">
        <f>"xlswrite('G:\Mi unidad\1. PROYECTOS TELLO 2022\SCM SPILL OVERS\outputs\pobreza\densidad_g\1%\simulacion_3\output_tests.xlsx',alpha1_hat_vec_"&amp;JM135&amp;"','alpha1_hat_vec_"&amp;JM135&amp;"');"</f>
        <v>xlswrite('G:\Mi unidad\1. PROYECTOS TELLO 2022\SCM SPILL OVERS\outputs\pobreza\densidad_g\1%\simulacion_3\output_tests.xlsx',alpha1_hat_vec_84','alpha1_hat_vec_84');</v>
      </c>
      <c r="JY135">
        <v>84</v>
      </c>
      <c r="JZ135" t="str">
        <f>"xlswrite('G:\Mi unidad\1. PROYECTOS TELLO 2022\SCM SPILL OVERS\outputs\pobreza\distancia_centro_salud\1%\simulacion_3\output_tests.xlsx',alpha1_hat_vec_"&amp;JY135&amp;"','alpha1_hat_vec_"&amp;JY135&amp;"');"</f>
        <v>xlswrite('G:\Mi unidad\1. PROYECTOS TELLO 2022\SCM SPILL OVERS\outputs\pobreza\distancia_centro_salud\1%\simulacion_3\output_tests.xlsx',alpha1_hat_vec_84','alpha1_hat_vec_84');</v>
      </c>
      <c r="KL135">
        <v>84</v>
      </c>
      <c r="KM135" t="str">
        <f>"xlswrite('G:\Mi unidad\1. PROYECTOS TELLO 2022\SCM SPILL OVERS\outputs\pobreza\informalidad\1%\simulacion_3\output_tests.xlsx',alpha1_hat_vec_"&amp;KL135&amp;"','alpha1_hat_vec_"&amp;KL135&amp;"');"</f>
        <v>xlswrite('G:\Mi unidad\1. PROYECTOS TELLO 2022\SCM SPILL OVERS\outputs\pobreza\informalidad\1%\simulacion_3\output_tests.xlsx',alpha1_hat_vec_84','alpha1_hat_vec_84');</v>
      </c>
      <c r="KY135">
        <v>84</v>
      </c>
      <c r="KZ135" t="str">
        <f>"xlswrite('G:\Mi unidad\1. PROYECTOS TELLO 2022\SCM SPILL OVERS\outputs\pobreza\alimentos\1%\simulacion_3\output_tests.xlsx',alpha1_hat_vec_"&amp;KY135&amp;"','alpha1_hat_vec_"&amp;KY135&amp;"');"</f>
        <v>xlswrite('G:\Mi unidad\1. PROYECTOS TELLO 2022\SCM SPILL OVERS\outputs\pobreza\alimentos\1%\simulacion_3\output_tests.xlsx',alpha1_hat_vec_84','alpha1_hat_vec_84');</v>
      </c>
      <c r="LF135">
        <v>84</v>
      </c>
      <c r="LG135" t="str">
        <f>"xlswrite('G:\Mi unidad\1. PROYECTOS TELLO 2022\SCM SPILL OVERS\outputs\pobreza\jefe_hogar\1%\simulacion_3\output_tests.xlsx',alpha1_hat_vec_"&amp;LF135&amp;"','alpha1_hat_vec_"&amp;LF135&amp;"');"</f>
        <v>xlswrite('G:\Mi unidad\1. PROYECTOS TELLO 2022\SCM SPILL OVERS\outputs\pobreza\jefe_hogar\1%\simulacion_3\output_tests.xlsx',alpha1_hat_vec_84','alpha1_hat_vec_84');</v>
      </c>
      <c r="LM135">
        <v>84</v>
      </c>
      <c r="LN135" t="str">
        <f>"xlswrite('G:\Mi unidad\1. PROYECTOS TELLO 2022\SCM SPILL OVERS\outputs\pobreza\mujeres\1%\simulacion_3\output_tests.xlsx',alpha1_hat_vec_"&amp;LM135&amp;"','alpha1_hat_vec_"&amp;LM135&amp;"');"</f>
        <v>xlswrite('G:\Mi unidad\1. PROYECTOS TELLO 2022\SCM SPILL OVERS\outputs\pobreza\mujeres\1%\simulacion_3\output_tests.xlsx',alpha1_hat_vec_84','alpha1_hat_vec_84');</v>
      </c>
      <c r="LY135">
        <v>84</v>
      </c>
      <c r="LZ135" t="str">
        <f>"xlswrite('G:\Mi unidad\1. PROYECTOS TELLO 2022\SCM SPILL OVERS\outputs\pobreza\criminalidad\1%\simulacion_3\output_tests.xlsx',alpha1_hat_vec_"&amp;LY135&amp;"','alpha1_hat_vec_"&amp;LY135&amp;"');"</f>
        <v>xlswrite('G:\Mi unidad\1. PROYECTOS TELLO 2022\SCM SPILL OVERS\outputs\pobreza\criminalidad\1%\simulacion_3\output_tests.xlsx',alpha1_hat_vec_84','alpha1_hat_vec_84');</v>
      </c>
    </row>
    <row r="136" spans="64:338" x14ac:dyDescent="0.3">
      <c r="BL136">
        <v>84</v>
      </c>
      <c r="BR136">
        <v>84</v>
      </c>
      <c r="BS136" s="1" t="str">
        <f>"A_"&amp;BR132&amp;"(:,ind_"&amp;BR132&amp;" == 0) = [];"</f>
        <v>A_84(:,ind_84 == 0) = [];</v>
      </c>
      <c r="BX136">
        <v>84</v>
      </c>
      <c r="BY136" s="1" t="str">
        <f>"A_"&amp;BX132&amp;"(:,ind_"&amp;BX132&amp;" == 0) = [];"</f>
        <v>A_84(:,ind_84 == 0) = [];</v>
      </c>
      <c r="CD136">
        <v>84</v>
      </c>
      <c r="CE136" s="1" t="str">
        <f>"A_"&amp;CD132&amp;"(:,ind_"&amp;CD132&amp;" == 0) = [];"</f>
        <v>A_84(:,ind_84 == 0) = [];</v>
      </c>
      <c r="CJ136">
        <v>84</v>
      </c>
      <c r="CK136" s="1" t="str">
        <f>"A_"&amp;CJ132&amp;"(:,ind_"&amp;CJ132&amp;" == 0) = [];"</f>
        <v>A_84(:,ind_84 == 0) = [];</v>
      </c>
      <c r="CQ136">
        <v>84</v>
      </c>
      <c r="CR136" t="s">
        <v>324</v>
      </c>
      <c r="CV136">
        <v>84</v>
      </c>
      <c r="CW136" t="s">
        <v>325</v>
      </c>
      <c r="DA136">
        <v>84</v>
      </c>
      <c r="DB136" t="s">
        <v>325</v>
      </c>
      <c r="DF136">
        <v>84</v>
      </c>
      <c r="DG136" t="s">
        <v>325</v>
      </c>
      <c r="EA136">
        <v>57</v>
      </c>
      <c r="EB136" s="1" t="str">
        <f>"synthetic_control_sp_"&amp;EA136&amp;"(T+s) = Y_"&amp;EA136&amp;"(1,T+s)-alpha1_hat_vec_"&amp;EA136&amp;"(s);"</f>
        <v>synthetic_control_sp_57(T+s) = Y_57(1,T+s)-alpha1_hat_vec_57(s);</v>
      </c>
      <c r="EZ136" s="1" t="str">
        <f>"xlswrite('G:\Mi unidad\1. PROYECTOS TELLO 2022\SCM SPILL OVERS\outputs\pobreza\distancia_centro_salud\1%\simulacion_3\observado_outputs.xlsx',tratado_"&amp;$A18&amp;","&amp;$A18&amp;")"</f>
        <v>xlswrite('G:\Mi unidad\1. PROYECTOS TELLO 2022\SCM SPILL OVERS\outputs\pobreza\distancia_centro_salud\1%\simulacion_3\observado_outputs.xlsx',tratado_57,57)</v>
      </c>
      <c r="FG136" s="1" t="str">
        <f>"xlswrite('G:\Mi unidad\1. PROYECTOS TELLO 2022\SCM SPILL OVERS\outputs\pobreza\informalidad\1%\simulacion_3\observado_outputs.xlsx',tratado_"&amp;$A18&amp;","&amp;$A18&amp;")"</f>
        <v>xlswrite('G:\Mi unidad\1. PROYECTOS TELLO 2022\SCM SPILL OVERS\outputs\pobreza\informalidad\1%\simulacion_3\observado_outputs.xlsx',tratado_57,57)</v>
      </c>
      <c r="FM136" s="1" t="str">
        <f>"xlswrite('G:\Mi unidad\1. PROYECTOS TELLO 2022\SCM SPILL OVERS\outputs\pobreza\densidad\1%\simulacion_3\observado_outputs.xlsx',tratado_"&amp;$A18&amp;","&amp;$A18&amp;")"</f>
        <v>xlswrite('G:\Mi unidad\1. PROYECTOS TELLO 2022\SCM SPILL OVERS\outputs\pobreza\densidad\1%\simulacion_3\observado_outputs.xlsx',tratado_57,57)</v>
      </c>
      <c r="FT136" s="1" t="str">
        <f>"xlswrite('G:\Mi unidad\1. PROYECTOS TELLO 2022\SCM SPILL OVERS\outputs\pobreza\bajo_niv_educ\1%\simulacion_3\observado_outputs.xlsx',tratado_"&amp;$A18&amp;","&amp;$A18&amp;")"</f>
        <v>xlswrite('G:\Mi unidad\1. PROYECTOS TELLO 2022\SCM SPILL OVERS\outputs\pobreza\bajo_niv_educ\1%\simulacion_3\observado_outputs.xlsx',tratado_57,57)</v>
      </c>
      <c r="FZ136" s="1" t="str">
        <f>"xlswrite('G:\Mi unidad\1. PROYECTOS TELLO 2022\SCM SPILL OVERS\outputs\pobreza\bajo_ingreso\1%\simulacion_3\observado_outputs.xlsx',tratado_"&amp;$A18&amp;","&amp;$A18&amp;")"</f>
        <v>xlswrite('G:\Mi unidad\1. PROYECTOS TELLO 2022\SCM SPILL OVERS\outputs\pobreza\bajo_ingreso\1%\simulacion_3\observado_outputs.xlsx',tratado_57,57)</v>
      </c>
      <c r="GF136" s="1" t="str">
        <f>"xlswrite('G:\Mi unidad\1. PROYECTOS TELLO 2022\SCM SPILL OVERS\outputs\pobreza\densidad_g\1%\simulacion_3\observado_outputs.xlsx',tratado_"&amp;$A18&amp;","&amp;$A18&amp;")"</f>
        <v>xlswrite('G:\Mi unidad\1. PROYECTOS TELLO 2022\SCM SPILL OVERS\outputs\pobreza\densidad_g\1%\simulacion_3\observado_outputs.xlsx',tratado_57,57)</v>
      </c>
      <c r="GM136" s="1" t="str">
        <f>"xlswrite('G:\Mi unidad\1. PROYECTOS TELLO 2022\SCM SPILL OVERS\outputs\pobreza\alimentos\1%\simulacion_3\observado_outputs.xlsx',tratado_"&amp;$A18&amp;","&amp;$A18&amp;");"</f>
        <v>xlswrite('G:\Mi unidad\1. PROYECTOS TELLO 2022\SCM SPILL OVERS\outputs\pobreza\alimentos\1%\simulacion_3\observado_outputs.xlsx',tratado_57,57);</v>
      </c>
      <c r="GT136" s="1" t="str">
        <f>"xlswrite('G:\Mi unidad\1. PROYECTOS TELLO 2022\SCM SPILL OVERS\outputs\pobreza\jefe_hogar\1%\simulacion_3\observado_outputs.xlsx',tratado_"&amp;$A18&amp;","&amp;$A18&amp;");"</f>
        <v>xlswrite('G:\Mi unidad\1. PROYECTOS TELLO 2022\SCM SPILL OVERS\outputs\pobreza\jefe_hogar\1%\simulacion_3\observado_outputs.xlsx',tratado_57,57);</v>
      </c>
      <c r="GZ136" s="1" t="str">
        <f>"xlswrite('G:\Mi unidad\1. PROYECTOS TELLO 2022\SCM SPILL OVERS\outputs\pobreza\mujeres\1%\simulacion_3\observado_outputs.xlsx',tratado_"&amp;$A18&amp;","&amp;$A18&amp;");"</f>
        <v>xlswrite('G:\Mi unidad\1. PROYECTOS TELLO 2022\SCM SPILL OVERS\outputs\pobreza\mujeres\1%\simulacion_3\observado_outputs.xlsx',tratado_57,57);</v>
      </c>
      <c r="HF136" s="1" t="str">
        <f>"xlswrite('G:\Mi unidad\1. PROYECTOS TELLO 2022\SCM SPILL OVERS\outputs\pobreza\criminalidad\1%\simulacion_3\observado_outputs.xlsx',tratado_"&amp;$A18&amp;","&amp;$A18&amp;");"</f>
        <v>xlswrite('G:\Mi unidad\1. PROYECTOS TELLO 2022\SCM SPILL OVERS\outputs\pobreza\criminalidad\1%\simulacion_3\observado_outputs.xlsx',tratado_57,57);</v>
      </c>
      <c r="HM136">
        <v>45</v>
      </c>
      <c r="HN136" t="str">
        <f>"    ub_vec_"&amp;HM136&amp;"(s) = ub_"&amp;HM135&amp;";"</f>
        <v xml:space="preserve">    ub_vec_45(s) = ub_45;</v>
      </c>
      <c r="HT136">
        <v>77</v>
      </c>
      <c r="HU136" t="s">
        <v>35</v>
      </c>
      <c r="IA136">
        <v>84</v>
      </c>
      <c r="IB136" t="str">
        <f>"xlswrite('G:\Mi unidad\1. PROYECTOS TELLO 2022\SCM SPILL OVERS\outputs\pobreza\bajo_niv_educ\1%\simulacion_3\output_tests.xlsx',spillover_test_"&amp;IA136&amp;"','sp_test_"&amp;IA136&amp;"');"</f>
        <v>xlswrite('G:\Mi unidad\1. PROYECTOS TELLO 2022\SCM SPILL OVERS\outputs\pobreza\bajo_niv_educ\1%\simulacion_3\output_tests.xlsx',spillover_test_84','sp_test_84');</v>
      </c>
      <c r="IO136">
        <v>84</v>
      </c>
      <c r="IP136" t="str">
        <f>"xlswrite('G:\Mi unidad\1. PROYECTOS TELLO 2022\SCM SPILL OVERS\outputs\pobreza\bajo_ingreso\1%\simulacion_3\output_tests.xlsx',spillover_test_"&amp;IO136&amp;"','sp_test_"&amp;IO136&amp;"');"</f>
        <v>xlswrite('G:\Mi unidad\1. PROYECTOS TELLO 2022\SCM SPILL OVERS\outputs\pobreza\bajo_ingreso\1%\simulacion_3\output_tests.xlsx',spillover_test_84','sp_test_84');</v>
      </c>
      <c r="JA136">
        <v>84</v>
      </c>
      <c r="JB136" t="str">
        <f>"xlswrite('G:\Mi unidad\1. PROYECTOS TELLO 2022\SCM SPILL OVERS\outputs\pobreza\densidad\1%\simulacion_3\output_tests.xlsx',spillover_test_"&amp;JA136&amp;"','sp_test_"&amp;JA136&amp;"');"</f>
        <v>xlswrite('G:\Mi unidad\1. PROYECTOS TELLO 2022\SCM SPILL OVERS\outputs\pobreza\densidad\1%\simulacion_3\output_tests.xlsx',spillover_test_84','sp_test_84');</v>
      </c>
      <c r="JM136">
        <v>84</v>
      </c>
      <c r="JN136" t="str">
        <f>"xlswrite('G:\Mi unidad\1. PROYECTOS TELLO 2022\SCM SPILL OVERS\outputs\pobreza\densidad_g\1%\simulacion_3\output_tests.xlsx',spillover_test_"&amp;JM136&amp;"','sp_test_"&amp;JM136&amp;"');"</f>
        <v>xlswrite('G:\Mi unidad\1. PROYECTOS TELLO 2022\SCM SPILL OVERS\outputs\pobreza\densidad_g\1%\simulacion_3\output_tests.xlsx',spillover_test_84','sp_test_84');</v>
      </c>
      <c r="JY136">
        <v>84</v>
      </c>
      <c r="JZ136" t="str">
        <f>"xlswrite('G:\Mi unidad\1. PROYECTOS TELLO 2022\SCM SPILL OVERS\outputs\pobreza\distancia_centro_salud\1%\simulacion_3\output_tests.xlsx',spillover_test_"&amp;JY136&amp;"','sp_test_"&amp;JY136&amp;"');"</f>
        <v>xlswrite('G:\Mi unidad\1. PROYECTOS TELLO 2022\SCM SPILL OVERS\outputs\pobreza\distancia_centro_salud\1%\simulacion_3\output_tests.xlsx',spillover_test_84','sp_test_84');</v>
      </c>
      <c r="KL136">
        <v>84</v>
      </c>
      <c r="KM136" t="str">
        <f>"xlswrite('G:\Mi unidad\1. PROYECTOS TELLO 2022\SCM SPILL OVERS\outputs\pobreza\informalidad\1%\simulacion_3\output_tests.xlsx',spillover_test_"&amp;KL136&amp;"','sp_test_"&amp;KL136&amp;"');"</f>
        <v>xlswrite('G:\Mi unidad\1. PROYECTOS TELLO 2022\SCM SPILL OVERS\outputs\pobreza\informalidad\1%\simulacion_3\output_tests.xlsx',spillover_test_84','sp_test_84');</v>
      </c>
      <c r="KY136">
        <v>84</v>
      </c>
      <c r="KZ136" t="str">
        <f>"xlswrite('G:\Mi unidad\1. PROYECTOS TELLO 2022\SCM SPILL OVERS\outputs\pobreza\alimentos\1%\simulacion_3\output_tests.xlsx',spillover_test_"&amp;KY136&amp;"','sp_test_"&amp;KY136&amp;"');"</f>
        <v>xlswrite('G:\Mi unidad\1. PROYECTOS TELLO 2022\SCM SPILL OVERS\outputs\pobreza\alimentos\1%\simulacion_3\output_tests.xlsx',spillover_test_84','sp_test_84');</v>
      </c>
      <c r="LF136">
        <v>84</v>
      </c>
      <c r="LG136" t="str">
        <f>"xlswrite('G:\Mi unidad\1. PROYECTOS TELLO 2022\SCM SPILL OVERS\outputs\pobreza\jefe_hogar\1%\simulacion_3\output_tests.xlsx',spillover_test_"&amp;LF136&amp;"','sp_test_"&amp;LF136&amp;"');"</f>
        <v>xlswrite('G:\Mi unidad\1. PROYECTOS TELLO 2022\SCM SPILL OVERS\outputs\pobreza\jefe_hogar\1%\simulacion_3\output_tests.xlsx',spillover_test_84','sp_test_84');</v>
      </c>
      <c r="LM136">
        <v>84</v>
      </c>
      <c r="LN136" t="str">
        <f>"xlswrite('G:\Mi unidad\1. PROYECTOS TELLO 2022\SCM SPILL OVERS\outputs\pobreza\mujeres\1%\simulacion_3\output_tests.xlsx',spillover_test_"&amp;LM136&amp;"','sp_test_"&amp;LM136&amp;"');"</f>
        <v>xlswrite('G:\Mi unidad\1. PROYECTOS TELLO 2022\SCM SPILL OVERS\outputs\pobreza\mujeres\1%\simulacion_3\output_tests.xlsx',spillover_test_84','sp_test_84');</v>
      </c>
      <c r="LY136">
        <v>84</v>
      </c>
      <c r="LZ136" t="str">
        <f>"xlswrite('G:\Mi unidad\1. PROYECTOS TELLO 2022\SCM SPILL OVERS\outputs\pobreza\criminalidad\1%\simulacion_3\output_tests.xlsx',spillover_test_"&amp;LY136&amp;"','sp_test_"&amp;LY136&amp;"');"</f>
        <v>xlswrite('G:\Mi unidad\1. PROYECTOS TELLO 2022\SCM SPILL OVERS\outputs\pobreza\criminalidad\1%\simulacion_3\output_tests.xlsx',spillover_test_84','sp_test_84');</v>
      </c>
    </row>
    <row r="137" spans="64:338" x14ac:dyDescent="0.3">
      <c r="BL137">
        <v>86</v>
      </c>
      <c r="BM137" s="1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325</v>
      </c>
      <c r="CV137">
        <v>86</v>
      </c>
      <c r="CW137" t="s">
        <v>326</v>
      </c>
      <c r="DA137">
        <v>86</v>
      </c>
      <c r="DB137" t="s">
        <v>326</v>
      </c>
      <c r="DF137">
        <v>86</v>
      </c>
      <c r="DG137" t="s">
        <v>326</v>
      </c>
      <c r="EA137">
        <v>57</v>
      </c>
      <c r="EB137" s="3" t="s">
        <v>18</v>
      </c>
      <c r="EZ137" s="1" t="str">
        <f>"xlswrite('G:\Mi unidad\1. PROYECTOS TELLO 2022\SCM SPILL OVERS\outputs\pobreza\distancia_centro_salud\1%\simulacion_3\observado_outputs.xlsx',tratado_"&amp;$A19&amp;","&amp;$A19&amp;")"</f>
        <v>xlswrite('G:\Mi unidad\1. PROYECTOS TELLO 2022\SCM SPILL OVERS\outputs\pobreza\distancia_centro_salud\1%\simulacion_3\observado_outputs.xlsx',tratado_65,65)</v>
      </c>
      <c r="FG137" s="1" t="str">
        <f>"xlswrite('G:\Mi unidad\1. PROYECTOS TELLO 2022\SCM SPILL OVERS\outputs\pobreza\informalidad\1%\simulacion_3\observado_outputs.xlsx',tratado_"&amp;$A19&amp;","&amp;$A19&amp;")"</f>
        <v>xlswrite('G:\Mi unidad\1. PROYECTOS TELLO 2022\SCM SPILL OVERS\outputs\pobreza\informalidad\1%\simulacion_3\observado_outputs.xlsx',tratado_65,65)</v>
      </c>
      <c r="FM137" s="1" t="str">
        <f>"xlswrite('G:\Mi unidad\1. PROYECTOS TELLO 2022\SCM SPILL OVERS\outputs\pobreza\densidad\1%\simulacion_3\observado_outputs.xlsx',tratado_"&amp;$A19&amp;","&amp;$A19&amp;")"</f>
        <v>xlswrite('G:\Mi unidad\1. PROYECTOS TELLO 2022\SCM SPILL OVERS\outputs\pobreza\densidad\1%\simulacion_3\observado_outputs.xlsx',tratado_65,65)</v>
      </c>
      <c r="FT137" s="1" t="str">
        <f>"xlswrite('G:\Mi unidad\1. PROYECTOS TELLO 2022\SCM SPILL OVERS\outputs\pobreza\bajo_niv_educ\1%\simulacion_3\observado_outputs.xlsx',tratado_"&amp;$A19&amp;","&amp;$A19&amp;")"</f>
        <v>xlswrite('G:\Mi unidad\1. PROYECTOS TELLO 2022\SCM SPILL OVERS\outputs\pobreza\bajo_niv_educ\1%\simulacion_3\observado_outputs.xlsx',tratado_65,65)</v>
      </c>
      <c r="FZ137" s="1" t="str">
        <f>"xlswrite('G:\Mi unidad\1. PROYECTOS TELLO 2022\SCM SPILL OVERS\outputs\pobreza\bajo_ingreso\1%\simulacion_3\observado_outputs.xlsx',tratado_"&amp;$A19&amp;","&amp;$A19&amp;")"</f>
        <v>xlswrite('G:\Mi unidad\1. PROYECTOS TELLO 2022\SCM SPILL OVERS\outputs\pobreza\bajo_ingreso\1%\simulacion_3\observado_outputs.xlsx',tratado_65,65)</v>
      </c>
      <c r="GF137" s="1" t="str">
        <f>"xlswrite('G:\Mi unidad\1. PROYECTOS TELLO 2022\SCM SPILL OVERS\outputs\pobreza\densidad_g\1%\simulacion_3\observado_outputs.xlsx',tratado_"&amp;$A19&amp;","&amp;$A19&amp;")"</f>
        <v>xlswrite('G:\Mi unidad\1. PROYECTOS TELLO 2022\SCM SPILL OVERS\outputs\pobreza\densidad_g\1%\simulacion_3\observado_outputs.xlsx',tratado_65,65)</v>
      </c>
      <c r="GM137" s="1" t="str">
        <f>"xlswrite('G:\Mi unidad\1. PROYECTOS TELLO 2022\SCM SPILL OVERS\outputs\pobreza\alimentos\1%\simulacion_3\observado_outputs.xlsx',tratado_"&amp;$A19&amp;","&amp;$A19&amp;");"</f>
        <v>xlswrite('G:\Mi unidad\1. PROYECTOS TELLO 2022\SCM SPILL OVERS\outputs\pobreza\alimentos\1%\simulacion_3\observado_outputs.xlsx',tratado_65,65);</v>
      </c>
      <c r="GT137" s="1" t="str">
        <f>"xlswrite('G:\Mi unidad\1. PROYECTOS TELLO 2022\SCM SPILL OVERS\outputs\pobreza\jefe_hogar\1%\simulacion_3\observado_outputs.xlsx',tratado_"&amp;$A19&amp;","&amp;$A19&amp;");"</f>
        <v>xlswrite('G:\Mi unidad\1. PROYECTOS TELLO 2022\SCM SPILL OVERS\outputs\pobreza\jefe_hogar\1%\simulacion_3\observado_outputs.xlsx',tratado_65,65);</v>
      </c>
      <c r="GZ137" s="1" t="str">
        <f>"xlswrite('G:\Mi unidad\1. PROYECTOS TELLO 2022\SCM SPILL OVERS\outputs\pobreza\mujeres\1%\simulacion_3\observado_outputs.xlsx',tratado_"&amp;$A19&amp;","&amp;$A19&amp;");"</f>
        <v>xlswrite('G:\Mi unidad\1. PROYECTOS TELLO 2022\SCM SPILL OVERS\outputs\pobreza\mujeres\1%\simulacion_3\observado_outputs.xlsx',tratado_65,65);</v>
      </c>
      <c r="HF137" s="1" t="str">
        <f>"xlswrite('G:\Mi unidad\1. PROYECTOS TELLO 2022\SCM SPILL OVERS\outputs\pobreza\criminalidad\1%\simulacion_3\observado_outputs.xlsx',tratado_"&amp;$A19&amp;","&amp;$A19&amp;");"</f>
        <v>xlswrite('G:\Mi unidad\1. PROYECTOS TELLO 2022\SCM SPILL OVERS\outputs\pobreza\criminalidad\1%\simulacion_3\observado_outputs.xlsx',tratado_65,65);</v>
      </c>
      <c r="HM137">
        <v>45</v>
      </c>
      <c r="HN137" t="s">
        <v>18</v>
      </c>
      <c r="HT137">
        <v>77</v>
      </c>
      <c r="HU137" t="s">
        <v>36</v>
      </c>
      <c r="IA137">
        <v>86</v>
      </c>
      <c r="IB137" t="str">
        <f>"xlswrite('G:\Mi unidad\1. PROYECTOS TELLO 2022\SCM SPILL OVERS\outputs\pobreza\bajo_niv_educ\1%\simulacion_3\output_tests.xlsx',lb_vec_"&amp;IA137&amp;"','lb_vec_"&amp;IA137&amp;"');"</f>
        <v>xlswrite('G:\Mi unidad\1. PROYECTOS TELLO 2022\SCM SPILL OVERS\outputs\pobreza\bajo_niv_educ\1%\simulacion_3\output_tests.xlsx',lb_vec_86','lb_vec_86');</v>
      </c>
      <c r="IO137">
        <v>86</v>
      </c>
      <c r="IP137" t="str">
        <f>"xlswrite('G:\Mi unidad\1. PROYECTOS TELLO 2022\SCM SPILL OVERS\outputs\pobreza\bajo_ingreso\1%\simulacion_3\output_tests.xlsx',lb_vec_"&amp;IO137&amp;"','lb_vec_"&amp;IO137&amp;"');"</f>
        <v>xlswrite('G:\Mi unidad\1. PROYECTOS TELLO 2022\SCM SPILL OVERS\outputs\pobreza\bajo_ingreso\1%\simulacion_3\output_tests.xlsx',lb_vec_86','lb_vec_86');</v>
      </c>
      <c r="JA137">
        <v>86</v>
      </c>
      <c r="JB137" t="str">
        <f>"xlswrite('G:\Mi unidad\1. PROYECTOS TELLO 2022\SCM SPILL OVERS\outputs\pobreza\densidad\1%\simulacion_3\output_tests.xlsx',lb_vec_"&amp;JA137&amp;"','lb_vec_"&amp;JA137&amp;"');"</f>
        <v>xlswrite('G:\Mi unidad\1. PROYECTOS TELLO 2022\SCM SPILL OVERS\outputs\pobreza\densidad\1%\simulacion_3\output_tests.xlsx',lb_vec_86','lb_vec_86');</v>
      </c>
      <c r="JM137">
        <v>86</v>
      </c>
      <c r="JN137" t="str">
        <f>"xlswrite('G:\Mi unidad\1. PROYECTOS TELLO 2022\SCM SPILL OVERS\outputs\pobreza\densidad_g\1%\simulacion_3\output_tests.xlsx',lb_vec_"&amp;JM137&amp;"','lb_vec_"&amp;JM137&amp;"');"</f>
        <v>xlswrite('G:\Mi unidad\1. PROYECTOS TELLO 2022\SCM SPILL OVERS\outputs\pobreza\densidad_g\1%\simulacion_3\output_tests.xlsx',lb_vec_86','lb_vec_86');</v>
      </c>
      <c r="JY137">
        <v>86</v>
      </c>
      <c r="JZ137" t="str">
        <f>"xlswrite('G:\Mi unidad\1. PROYECTOS TELLO 2022\SCM SPILL OVERS\outputs\pobreza\distancia_centro_salud\1%\simulacion_3\output_tests.xlsx',lb_vec_"&amp;JY137&amp;"','lb_vec_"&amp;JY137&amp;"');"</f>
        <v>xlswrite('G:\Mi unidad\1. PROYECTOS TELLO 2022\SCM SPILL OVERS\outputs\pobreza\distancia_centro_salud\1%\simulacion_3\output_tests.xlsx',lb_vec_86','lb_vec_86');</v>
      </c>
      <c r="KL137">
        <v>86</v>
      </c>
      <c r="KM137" t="str">
        <f>"xlswrite('G:\Mi unidad\1. PROYECTOS TELLO 2022\SCM SPILL OVERS\outputs\pobreza\informalidad\1%\simulacion_3\output_tests.xlsx',lb_vec_"&amp;KL137&amp;"','lb_vec_"&amp;KL137&amp;"');"</f>
        <v>xlswrite('G:\Mi unidad\1. PROYECTOS TELLO 2022\SCM SPILL OVERS\outputs\pobreza\informalidad\1%\simulacion_3\output_tests.xlsx',lb_vec_86','lb_vec_86');</v>
      </c>
      <c r="KY137">
        <v>86</v>
      </c>
      <c r="KZ137" t="str">
        <f>"xlswrite('G:\Mi unidad\1. PROYECTOS TELLO 2022\SCM SPILL OVERS\outputs\pobreza\alimentos\1%\simulacion_3\output_tests.xlsx',lb_vec_"&amp;KY137&amp;"','lb_vec_"&amp;KY137&amp;"');"</f>
        <v>xlswrite('G:\Mi unidad\1. PROYECTOS TELLO 2022\SCM SPILL OVERS\outputs\pobreza\alimentos\1%\simulacion_3\output_tests.xlsx',lb_vec_86','lb_vec_86');</v>
      </c>
      <c r="LF137">
        <v>86</v>
      </c>
      <c r="LG137" t="str">
        <f>"xlswrite('G:\Mi unidad\1. PROYECTOS TELLO 2022\SCM SPILL OVERS\outputs\pobreza\jefe_hogar\1%\simulacion_3\output_tests.xlsx',lb_vec_"&amp;LF137&amp;"','lb_vec_"&amp;LF137&amp;"');"</f>
        <v>xlswrite('G:\Mi unidad\1. PROYECTOS TELLO 2022\SCM SPILL OVERS\outputs\pobreza\jefe_hogar\1%\simulacion_3\output_tests.xlsx',lb_vec_86','lb_vec_86');</v>
      </c>
      <c r="LM137">
        <v>86</v>
      </c>
      <c r="LN137" t="str">
        <f>"xlswrite('G:\Mi unidad\1. PROYECTOS TELLO 2022\SCM SPILL OVERS\outputs\pobreza\mujeres\1%\simulacion_3\output_tests.xlsx',lb_vec_"&amp;LM137&amp;"','lb_vec_"&amp;LM137&amp;"');"</f>
        <v>xlswrite('G:\Mi unidad\1. PROYECTOS TELLO 2022\SCM SPILL OVERS\outputs\pobreza\mujeres\1%\simulacion_3\output_tests.xlsx',lb_vec_86','lb_vec_86');</v>
      </c>
      <c r="LY137">
        <v>86</v>
      </c>
      <c r="LZ137" t="str">
        <f>"xlswrite('G:\Mi unidad\1. PROYECTOS TELLO 2022\SCM SPILL OVERS\outputs\pobreza\criminalidad\1%\simulacion_3\output_tests.xlsx',lb_vec_"&amp;LY137&amp;"','lb_vec_"&amp;LY137&amp;"');"</f>
        <v>xlswrite('G:\Mi unidad\1. PROYECTOS TELLO 2022\SCM SPILL OVERS\outputs\pobreza\criminalidad\1%\simulacion_3\output_tests.xlsx',lb_vec_86','lb_vec_86');</v>
      </c>
    </row>
    <row r="138" spans="64:338" x14ac:dyDescent="0.3">
      <c r="BL138">
        <v>86</v>
      </c>
      <c r="BM138" s="1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326</v>
      </c>
      <c r="CV138">
        <v>86</v>
      </c>
      <c r="CW138" t="s">
        <v>327</v>
      </c>
      <c r="DA138">
        <v>86</v>
      </c>
      <c r="DB138" t="s">
        <v>327</v>
      </c>
      <c r="DF138">
        <v>86</v>
      </c>
      <c r="DG138" t="s">
        <v>327</v>
      </c>
      <c r="EA138">
        <v>65</v>
      </c>
      <c r="EB138" s="3" t="str">
        <f>"%PROVINCIA "&amp;EA138</f>
        <v>%PROVINCIA 65</v>
      </c>
      <c r="EZ138" s="1" t="str">
        <f>"xlswrite('G:\Mi unidad\1. PROYECTOS TELLO 2022\SCM SPILL OVERS\outputs\pobreza\distancia_centro_salud\1%\simulacion_3\observado_outputs.xlsx',tratado_"&amp;$A20&amp;","&amp;$A20&amp;")"</f>
        <v>xlswrite('G:\Mi unidad\1. PROYECTOS TELLO 2022\SCM SPILL OVERS\outputs\pobreza\distancia_centro_salud\1%\simulacion_3\observado_outputs.xlsx',tratado_66,66)</v>
      </c>
      <c r="FG138" s="1" t="str">
        <f>"xlswrite('G:\Mi unidad\1. PROYECTOS TELLO 2022\SCM SPILL OVERS\outputs\pobreza\informalidad\1%\simulacion_3\observado_outputs.xlsx',tratado_"&amp;$A20&amp;","&amp;$A20&amp;")"</f>
        <v>xlswrite('G:\Mi unidad\1. PROYECTOS TELLO 2022\SCM SPILL OVERS\outputs\pobreza\informalidad\1%\simulacion_3\observado_outputs.xlsx',tratado_66,66)</v>
      </c>
      <c r="FM138" s="1" t="str">
        <f>"xlswrite('G:\Mi unidad\1. PROYECTOS TELLO 2022\SCM SPILL OVERS\outputs\pobreza\densidad\1%\simulacion_3\observado_outputs.xlsx',tratado_"&amp;$A20&amp;","&amp;$A20&amp;")"</f>
        <v>xlswrite('G:\Mi unidad\1. PROYECTOS TELLO 2022\SCM SPILL OVERS\outputs\pobreza\densidad\1%\simulacion_3\observado_outputs.xlsx',tratado_66,66)</v>
      </c>
      <c r="FT138" s="1" t="str">
        <f>"xlswrite('G:\Mi unidad\1. PROYECTOS TELLO 2022\SCM SPILL OVERS\outputs\pobreza\bajo_niv_educ\1%\simulacion_3\observado_outputs.xlsx',tratado_"&amp;$A20&amp;","&amp;$A20&amp;")"</f>
        <v>xlswrite('G:\Mi unidad\1. PROYECTOS TELLO 2022\SCM SPILL OVERS\outputs\pobreza\bajo_niv_educ\1%\simulacion_3\observado_outputs.xlsx',tratado_66,66)</v>
      </c>
      <c r="FZ138" s="1" t="str">
        <f>"xlswrite('G:\Mi unidad\1. PROYECTOS TELLO 2022\SCM SPILL OVERS\outputs\pobreza\bajo_ingreso\1%\simulacion_3\observado_outputs.xlsx',tratado_"&amp;$A20&amp;","&amp;$A20&amp;")"</f>
        <v>xlswrite('G:\Mi unidad\1. PROYECTOS TELLO 2022\SCM SPILL OVERS\outputs\pobreza\bajo_ingreso\1%\simulacion_3\observado_outputs.xlsx',tratado_66,66)</v>
      </c>
      <c r="GF138" s="1" t="str">
        <f>"xlswrite('G:\Mi unidad\1. PROYECTOS TELLO 2022\SCM SPILL OVERS\outputs\pobreza\densidad_g\1%\simulacion_3\observado_outputs.xlsx',tratado_"&amp;$A20&amp;","&amp;$A20&amp;")"</f>
        <v>xlswrite('G:\Mi unidad\1. PROYECTOS TELLO 2022\SCM SPILL OVERS\outputs\pobreza\densidad_g\1%\simulacion_3\observado_outputs.xlsx',tratado_66,66)</v>
      </c>
      <c r="GM138" s="1" t="str">
        <f>"xlswrite('G:\Mi unidad\1. PROYECTOS TELLO 2022\SCM SPILL OVERS\outputs\pobreza\alimentos\1%\simulacion_3\observado_outputs.xlsx',tratado_"&amp;$A20&amp;","&amp;$A20&amp;");"</f>
        <v>xlswrite('G:\Mi unidad\1. PROYECTOS TELLO 2022\SCM SPILL OVERS\outputs\pobreza\alimentos\1%\simulacion_3\observado_outputs.xlsx',tratado_66,66);</v>
      </c>
      <c r="GT138" s="1" t="str">
        <f>"xlswrite('G:\Mi unidad\1. PROYECTOS TELLO 2022\SCM SPILL OVERS\outputs\pobreza\jefe_hogar\1%\simulacion_3\observado_outputs.xlsx',tratado_"&amp;$A20&amp;","&amp;$A20&amp;");"</f>
        <v>xlswrite('G:\Mi unidad\1. PROYECTOS TELLO 2022\SCM SPILL OVERS\outputs\pobreza\jefe_hogar\1%\simulacion_3\observado_outputs.xlsx',tratado_66,66);</v>
      </c>
      <c r="GZ138" s="1" t="str">
        <f>"xlswrite('G:\Mi unidad\1. PROYECTOS TELLO 2022\SCM SPILL OVERS\outputs\pobreza\mujeres\1%\simulacion_3\observado_outputs.xlsx',tratado_"&amp;$A20&amp;","&amp;$A20&amp;");"</f>
        <v>xlswrite('G:\Mi unidad\1. PROYECTOS TELLO 2022\SCM SPILL OVERS\outputs\pobreza\mujeres\1%\simulacion_3\observado_outputs.xlsx',tratado_66,66);</v>
      </c>
      <c r="HF138" s="1" t="str">
        <f>"xlswrite('G:\Mi unidad\1. PROYECTOS TELLO 2022\SCM SPILL OVERS\outputs\pobreza\criminalidad\1%\simulacion_3\observado_outputs.xlsx',tratado_"&amp;$A20&amp;","&amp;$A20&amp;");"</f>
        <v>xlswrite('G:\Mi unidad\1. PROYECTOS TELLO 2022\SCM SPILL OVERS\outputs\pobreza\criminalidad\1%\simulacion_3\observado_outputs.xlsx',tratado_66,66);</v>
      </c>
      <c r="HM138">
        <v>55</v>
      </c>
      <c r="HN138" t="str">
        <f>"p_value_vec_"&amp;HM138&amp;" = zeros(1,S);"</f>
        <v>p_value_vec_55 = zeros(1,S);</v>
      </c>
      <c r="HT138">
        <v>77</v>
      </c>
      <c r="HU138" t="s">
        <v>37</v>
      </c>
      <c r="IA138">
        <v>86</v>
      </c>
      <c r="IB138" t="str">
        <f>"xlswrite('G:\Mi unidad\1. PROYECTOS TELLO 2022\SCM SPILL OVERS\outputs\pobreza\bajo_niv_educ\1%\simulacion_3\output_tests.xlsx',ub_vec_"&amp;IA138&amp;"','ub_vec_"&amp;IA138&amp;"');"</f>
        <v>xlswrite('G:\Mi unidad\1. PROYECTOS TELLO 2022\SCM SPILL OVERS\outputs\pobreza\bajo_niv_educ\1%\simulacion_3\output_tests.xlsx',ub_vec_86','ub_vec_86');</v>
      </c>
      <c r="IO138">
        <v>86</v>
      </c>
      <c r="IP138" t="str">
        <f>"xlswrite('G:\Mi unidad\1. PROYECTOS TELLO 2022\SCM SPILL OVERS\outputs\pobreza\bajo_ingreso\1%\simulacion_3\output_tests.xlsx',ub_vec_"&amp;IO138&amp;"','ub_vec_"&amp;IO138&amp;"');"</f>
        <v>xlswrite('G:\Mi unidad\1. PROYECTOS TELLO 2022\SCM SPILL OVERS\outputs\pobreza\bajo_ingreso\1%\simulacion_3\output_tests.xlsx',ub_vec_86','ub_vec_86');</v>
      </c>
      <c r="JA138">
        <v>86</v>
      </c>
      <c r="JB138" t="str">
        <f>"xlswrite('G:\Mi unidad\1. PROYECTOS TELLO 2022\SCM SPILL OVERS\outputs\pobreza\densidad\1%\simulacion_3\output_tests.xlsx',ub_vec_"&amp;JA138&amp;"','ub_vec_"&amp;JA138&amp;"');"</f>
        <v>xlswrite('G:\Mi unidad\1. PROYECTOS TELLO 2022\SCM SPILL OVERS\outputs\pobreza\densidad\1%\simulacion_3\output_tests.xlsx',ub_vec_86','ub_vec_86');</v>
      </c>
      <c r="JM138">
        <v>86</v>
      </c>
      <c r="JN138" t="str">
        <f>"xlswrite('G:\Mi unidad\1. PROYECTOS TELLO 2022\SCM SPILL OVERS\outputs\pobreza\densidad_g\1%\simulacion_3\output_tests.xlsx',ub_vec_"&amp;JM138&amp;"','ub_vec_"&amp;JM138&amp;"');"</f>
        <v>xlswrite('G:\Mi unidad\1. PROYECTOS TELLO 2022\SCM SPILL OVERS\outputs\pobreza\densidad_g\1%\simulacion_3\output_tests.xlsx',ub_vec_86','ub_vec_86');</v>
      </c>
      <c r="JY138">
        <v>86</v>
      </c>
      <c r="JZ138" t="str">
        <f>"xlswrite('G:\Mi unidad\1. PROYECTOS TELLO 2022\SCM SPILL OVERS\outputs\pobreza\distancia_centro_salud\1%\simulacion_3\output_tests.xlsx',ub_vec_"&amp;JY138&amp;"','ub_vec_"&amp;JY138&amp;"');"</f>
        <v>xlswrite('G:\Mi unidad\1. PROYECTOS TELLO 2022\SCM SPILL OVERS\outputs\pobreza\distancia_centro_salud\1%\simulacion_3\output_tests.xlsx',ub_vec_86','ub_vec_86');</v>
      </c>
      <c r="KL138">
        <v>86</v>
      </c>
      <c r="KM138" t="str">
        <f>"xlswrite('G:\Mi unidad\1. PROYECTOS TELLO 2022\SCM SPILL OVERS\outputs\pobreza\informalidad\1%\simulacion_3\output_tests.xlsx',ub_vec_"&amp;KL138&amp;"','ub_vec_"&amp;KL138&amp;"');"</f>
        <v>xlswrite('G:\Mi unidad\1. PROYECTOS TELLO 2022\SCM SPILL OVERS\outputs\pobreza\informalidad\1%\simulacion_3\output_tests.xlsx',ub_vec_86','ub_vec_86');</v>
      </c>
      <c r="KY138">
        <v>86</v>
      </c>
      <c r="KZ138" t="str">
        <f>"xlswrite('G:\Mi unidad\1. PROYECTOS TELLO 2022\SCM SPILL OVERS\outputs\pobreza\alimentos\1%\simulacion_3\output_tests.xlsx',ub_vec_"&amp;KY138&amp;"','ub_vec_"&amp;KY138&amp;"');"</f>
        <v>xlswrite('G:\Mi unidad\1. PROYECTOS TELLO 2022\SCM SPILL OVERS\outputs\pobreza\alimentos\1%\simulacion_3\output_tests.xlsx',ub_vec_86','ub_vec_86');</v>
      </c>
      <c r="LF138">
        <v>86</v>
      </c>
      <c r="LG138" t="str">
        <f>"xlswrite('G:\Mi unidad\1. PROYECTOS TELLO 2022\SCM SPILL OVERS\outputs\pobreza\jefe_hogar\1%\simulacion_3\output_tests.xlsx',ub_vec_"&amp;LF138&amp;"','ub_vec_"&amp;LF138&amp;"');"</f>
        <v>xlswrite('G:\Mi unidad\1. PROYECTOS TELLO 2022\SCM SPILL OVERS\outputs\pobreza\jefe_hogar\1%\simulacion_3\output_tests.xlsx',ub_vec_86','ub_vec_86');</v>
      </c>
      <c r="LM138">
        <v>86</v>
      </c>
      <c r="LN138" t="str">
        <f>"xlswrite('G:\Mi unidad\1. PROYECTOS TELLO 2022\SCM SPILL OVERS\outputs\pobreza\mujeres\1%\simulacion_3\output_tests.xlsx',ub_vec_"&amp;LM138&amp;"','ub_vec_"&amp;LM138&amp;"');"</f>
        <v>xlswrite('G:\Mi unidad\1. PROYECTOS TELLO 2022\SCM SPILL OVERS\outputs\pobreza\mujeres\1%\simulacion_3\output_tests.xlsx',ub_vec_86','ub_vec_86');</v>
      </c>
      <c r="LY138">
        <v>86</v>
      </c>
      <c r="LZ138" t="str">
        <f>"xlswrite('G:\Mi unidad\1. PROYECTOS TELLO 2022\SCM SPILL OVERS\outputs\pobreza\criminalidad\1%\simulacion_3\output_tests.xlsx',ub_vec_"&amp;LY138&amp;"','ub_vec_"&amp;LY138&amp;"');"</f>
        <v>xlswrite('G:\Mi unidad\1. PROYECTOS TELLO 2022\SCM SPILL OVERS\outputs\pobreza\criminalidad\1%\simulacion_3\output_tests.xlsx',ub_vec_86','ub_vec_86');</v>
      </c>
    </row>
    <row r="139" spans="64:338" x14ac:dyDescent="0.3">
      <c r="BL139">
        <v>86</v>
      </c>
      <c r="BM139" s="1" t="str">
        <f>"A_"&amp;BL137&amp;"(:,ind_"&amp;BL137&amp;" == 0) = [];"</f>
        <v>A_86(:,ind_86 == 0) = [];</v>
      </c>
      <c r="BR139">
        <v>86</v>
      </c>
      <c r="BS139" s="1" t="str">
        <f>"ind_"&amp;BR137&amp;" = xlsread('spillover_bajo_niv_educ_"&amp;BR137&amp;".xlsx')"</f>
        <v>ind_86 = xlsread('spillover_bajo_niv_educ_86.xlsx')</v>
      </c>
      <c r="BX139">
        <v>86</v>
      </c>
      <c r="BY139" s="1" t="str">
        <f>"ind_"&amp;BX137&amp;" = xlsread('spillover_bajoingreso_"&amp;BX137&amp;".xlsx')"</f>
        <v>ind_86 = xlsread('spillover_bajoingreso_86.xlsx')</v>
      </c>
      <c r="CD139">
        <v>86</v>
      </c>
      <c r="CE139" s="1" t="str">
        <f>"ind_"&amp;CD137&amp;" = xlsread('spillover_densidad_"&amp;CD137&amp;".xlsx')"</f>
        <v>ind_86 = xlsread('spillover_densidad_86.xlsx')</v>
      </c>
      <c r="CJ139">
        <v>86</v>
      </c>
      <c r="CK139" s="1" t="str">
        <f>"ind_"&amp;CJ137&amp;" = xlsread('spillover_tiempo_cs_"&amp;CJ137&amp;".xlsx')"</f>
        <v>ind_86 = xlsread('spillover_tiempo_cs_86.xlsx')</v>
      </c>
      <c r="CQ139">
        <v>86</v>
      </c>
      <c r="CR139" t="s">
        <v>327</v>
      </c>
      <c r="CV139">
        <v>86</v>
      </c>
      <c r="CW139" t="s">
        <v>328</v>
      </c>
      <c r="DA139">
        <v>86</v>
      </c>
      <c r="DB139" t="s">
        <v>329</v>
      </c>
      <c r="DF139">
        <v>86</v>
      </c>
      <c r="DG139" t="s">
        <v>330</v>
      </c>
      <c r="EA139">
        <v>65</v>
      </c>
      <c r="EB139" s="3" t="s">
        <v>17</v>
      </c>
      <c r="EZ139" s="1" t="str">
        <f>"xlswrite('G:\Mi unidad\1. PROYECTOS TELLO 2022\SCM SPILL OVERS\outputs\pobreza\distancia_centro_salud\1%\simulacion_3\observado_outputs.xlsx',tratado_"&amp;$A21&amp;","&amp;$A21&amp;")"</f>
        <v>xlswrite('G:\Mi unidad\1. PROYECTOS TELLO 2022\SCM SPILL OVERS\outputs\pobreza\distancia_centro_salud\1%\simulacion_3\observado_outputs.xlsx',tratado_71,71)</v>
      </c>
      <c r="FG139" s="1" t="str">
        <f>"xlswrite('G:\Mi unidad\1. PROYECTOS TELLO 2022\SCM SPILL OVERS\outputs\pobreza\informalidad\1%\simulacion_3\observado_outputs.xlsx',tratado_"&amp;$A21&amp;","&amp;$A21&amp;")"</f>
        <v>xlswrite('G:\Mi unidad\1. PROYECTOS TELLO 2022\SCM SPILL OVERS\outputs\pobreza\informalidad\1%\simulacion_3\observado_outputs.xlsx',tratado_71,71)</v>
      </c>
      <c r="FM139" s="1" t="str">
        <f>"xlswrite('G:\Mi unidad\1. PROYECTOS TELLO 2022\SCM SPILL OVERS\outputs\pobreza\densidad\1%\simulacion_3\observado_outputs.xlsx',tratado_"&amp;$A21&amp;","&amp;$A21&amp;")"</f>
        <v>xlswrite('G:\Mi unidad\1. PROYECTOS TELLO 2022\SCM SPILL OVERS\outputs\pobreza\densidad\1%\simulacion_3\observado_outputs.xlsx',tratado_71,71)</v>
      </c>
      <c r="FT139" s="1" t="str">
        <f>"xlswrite('G:\Mi unidad\1. PROYECTOS TELLO 2022\SCM SPILL OVERS\outputs\pobreza\bajo_niv_educ\1%\simulacion_3\observado_outputs.xlsx',tratado_"&amp;$A21&amp;","&amp;$A21&amp;")"</f>
        <v>xlswrite('G:\Mi unidad\1. PROYECTOS TELLO 2022\SCM SPILL OVERS\outputs\pobreza\bajo_niv_educ\1%\simulacion_3\observado_outputs.xlsx',tratado_71,71)</v>
      </c>
      <c r="FZ139" s="1" t="str">
        <f>"xlswrite('G:\Mi unidad\1. PROYECTOS TELLO 2022\SCM SPILL OVERS\outputs\pobreza\bajo_ingreso\1%\simulacion_3\observado_outputs.xlsx',tratado_"&amp;$A21&amp;","&amp;$A21&amp;")"</f>
        <v>xlswrite('G:\Mi unidad\1. PROYECTOS TELLO 2022\SCM SPILL OVERS\outputs\pobreza\bajo_ingreso\1%\simulacion_3\observado_outputs.xlsx',tratado_71,71)</v>
      </c>
      <c r="GF139" s="1" t="str">
        <f>"xlswrite('G:\Mi unidad\1. PROYECTOS TELLO 2022\SCM SPILL OVERS\outputs\pobreza\densidad_g\1%\simulacion_3\observado_outputs.xlsx',tratado_"&amp;$A21&amp;","&amp;$A21&amp;")"</f>
        <v>xlswrite('G:\Mi unidad\1. PROYECTOS TELLO 2022\SCM SPILL OVERS\outputs\pobreza\densidad_g\1%\simulacion_3\observado_outputs.xlsx',tratado_71,71)</v>
      </c>
      <c r="GM139" s="1" t="str">
        <f>"xlswrite('G:\Mi unidad\1. PROYECTOS TELLO 2022\SCM SPILL OVERS\outputs\pobreza\alimentos\1%\simulacion_3\observado_outputs.xlsx',tratado_"&amp;$A21&amp;","&amp;$A21&amp;");"</f>
        <v>xlswrite('G:\Mi unidad\1. PROYECTOS TELLO 2022\SCM SPILL OVERS\outputs\pobreza\alimentos\1%\simulacion_3\observado_outputs.xlsx',tratado_71,71);</v>
      </c>
      <c r="GT139" s="1" t="str">
        <f>"xlswrite('G:\Mi unidad\1. PROYECTOS TELLO 2022\SCM SPILL OVERS\outputs\pobreza\jefe_hogar\1%\simulacion_3\observado_outputs.xlsx',tratado_"&amp;$A21&amp;","&amp;$A21&amp;");"</f>
        <v>xlswrite('G:\Mi unidad\1. PROYECTOS TELLO 2022\SCM SPILL OVERS\outputs\pobreza\jefe_hogar\1%\simulacion_3\observado_outputs.xlsx',tratado_71,71);</v>
      </c>
      <c r="GZ139" s="1" t="str">
        <f>"xlswrite('G:\Mi unidad\1. PROYECTOS TELLO 2022\SCM SPILL OVERS\outputs\pobreza\mujeres\1%\simulacion_3\observado_outputs.xlsx',tratado_"&amp;$A21&amp;","&amp;$A21&amp;");"</f>
        <v>xlswrite('G:\Mi unidad\1. PROYECTOS TELLO 2022\SCM SPILL OVERS\outputs\pobreza\mujeres\1%\simulacion_3\observado_outputs.xlsx',tratado_71,71);</v>
      </c>
      <c r="HF139" s="1" t="str">
        <f>"xlswrite('G:\Mi unidad\1. PROYECTOS TELLO 2022\SCM SPILL OVERS\outputs\pobreza\criminalidad\1%\simulacion_3\observado_outputs.xlsx',tratado_"&amp;$A21&amp;","&amp;$A21&amp;");"</f>
        <v>xlswrite('G:\Mi unidad\1. PROYECTOS TELLO 2022\SCM SPILL OVERS\outputs\pobreza\criminalidad\1%\simulacion_3\observado_outputs.xlsx',tratado_71,71);</v>
      </c>
      <c r="HM139">
        <v>55</v>
      </c>
      <c r="HN139" t="str">
        <f>"lb_vec_"&amp;HM139&amp;" = zeros(1,S);"</f>
        <v>lb_vec_55 = zeros(1,S);</v>
      </c>
      <c r="HT139">
        <v>77</v>
      </c>
      <c r="HU139" t="str">
        <f>"    spillover_test_"&amp;HT139&amp;"(s) = sp_andrews(Y_pre_"&amp;HT139&amp;",pobreza_"&amp;HT139&amp;"(:,T+s),A_"&amp;HT139&amp;",C,d,alpha_sig);"</f>
        <v xml:space="preserve">    spillover_test_77(s) = sp_andrews(Y_pre_77,pobreza_77(:,T+s),A_77,C,d,alpha_sig);</v>
      </c>
      <c r="IA139">
        <v>86</v>
      </c>
      <c r="IB139" t="str">
        <f>"xlswrite('G:\Mi unidad\1. PROYECTOS TELLO 2022\SCM SPILL OVERS\outputs\pobreza\bajo_niv_educ\1%\simulacion_3\output_tests.xlsx',p_value_vec_"&amp;IA139&amp;"','p_value_vec_"&amp;IA139&amp;"');"</f>
        <v>xlswrite('G:\Mi unidad\1. PROYECTOS TELLO 2022\SCM SPILL OVERS\outputs\pobreza\bajo_niv_educ\1%\simulacion_3\output_tests.xlsx',p_value_vec_86','p_value_vec_86');</v>
      </c>
      <c r="IO139">
        <v>86</v>
      </c>
      <c r="IP139" t="str">
        <f>"xlswrite('G:\Mi unidad\1. PROYECTOS TELLO 2022\SCM SPILL OVERS\outputs\pobreza\bajo_ingreso\1%\simulacion_3\output_tests.xlsx',p_value_vec_"&amp;IO139&amp;"','p_value_vec_"&amp;IO139&amp;"');"</f>
        <v>xlswrite('G:\Mi unidad\1. PROYECTOS TELLO 2022\SCM SPILL OVERS\outputs\pobreza\bajo_ingreso\1%\simulacion_3\output_tests.xlsx',p_value_vec_86','p_value_vec_86');</v>
      </c>
      <c r="JA139">
        <v>86</v>
      </c>
      <c r="JB139" t="str">
        <f>"xlswrite('G:\Mi unidad\1. PROYECTOS TELLO 2022\SCM SPILL OVERS\outputs\pobreza\densidad\1%\simulacion_3\output_tests.xlsx',p_value_vec_"&amp;JA139&amp;"','p_value_vec_"&amp;JA139&amp;"');"</f>
        <v>xlswrite('G:\Mi unidad\1. PROYECTOS TELLO 2022\SCM SPILL OVERS\outputs\pobreza\densidad\1%\simulacion_3\output_tests.xlsx',p_value_vec_86','p_value_vec_86');</v>
      </c>
      <c r="JM139">
        <v>86</v>
      </c>
      <c r="JN139" t="str">
        <f>"xlswrite('G:\Mi unidad\1. PROYECTOS TELLO 2022\SCM SPILL OVERS\outputs\pobreza\densidad_g\1%\simulacion_3\output_tests.xlsx',p_value_vec_"&amp;JM139&amp;"','p_value_vec_"&amp;JM139&amp;"');"</f>
        <v>xlswrite('G:\Mi unidad\1. PROYECTOS TELLO 2022\SCM SPILL OVERS\outputs\pobreza\densidad_g\1%\simulacion_3\output_tests.xlsx',p_value_vec_86','p_value_vec_86');</v>
      </c>
      <c r="JY139">
        <v>86</v>
      </c>
      <c r="JZ139" t="str">
        <f>"xlswrite('G:\Mi unidad\1. PROYECTOS TELLO 2022\SCM SPILL OVERS\outputs\pobreza\distancia_centro_salud\1%\simulacion_3\output_tests.xlsx',p_value_vec_"&amp;JY139&amp;"','p_value_vec_"&amp;JY139&amp;"');"</f>
        <v>xlswrite('G:\Mi unidad\1. PROYECTOS TELLO 2022\SCM SPILL OVERS\outputs\pobreza\distancia_centro_salud\1%\simulacion_3\output_tests.xlsx',p_value_vec_86','p_value_vec_86');</v>
      </c>
      <c r="KL139">
        <v>86</v>
      </c>
      <c r="KM139" t="str">
        <f>"xlswrite('G:\Mi unidad\1. PROYECTOS TELLO 2022\SCM SPILL OVERS\outputs\pobreza\informalidad\1%\simulacion_3\output_tests.xlsx',p_value_vec_"&amp;KL139&amp;"','p_value_vec_"&amp;KL139&amp;"');"</f>
        <v>xlswrite('G:\Mi unidad\1. PROYECTOS TELLO 2022\SCM SPILL OVERS\outputs\pobreza\informalidad\1%\simulacion_3\output_tests.xlsx',p_value_vec_86','p_value_vec_86');</v>
      </c>
      <c r="KY139">
        <v>86</v>
      </c>
      <c r="KZ139" t="str">
        <f>"xlswrite('G:\Mi unidad\1. PROYECTOS TELLO 2022\SCM SPILL OVERS\outputs\pobreza\alimentos\1%\simulacion_3\output_tests.xlsx',p_value_vec_"&amp;KY139&amp;"','p_value_vec_"&amp;KY139&amp;"');"</f>
        <v>xlswrite('G:\Mi unidad\1. PROYECTOS TELLO 2022\SCM SPILL OVERS\outputs\pobreza\alimentos\1%\simulacion_3\output_tests.xlsx',p_value_vec_86','p_value_vec_86');</v>
      </c>
      <c r="LF139">
        <v>86</v>
      </c>
      <c r="LG139" t="str">
        <f>"xlswrite('G:\Mi unidad\1. PROYECTOS TELLO 2022\SCM SPILL OVERS\outputs\pobreza\jefe_hogar\1%\simulacion_3\output_tests.xlsx',p_value_vec_"&amp;LF139&amp;"','p_value_vec_"&amp;LF139&amp;"');"</f>
        <v>xlswrite('G:\Mi unidad\1. PROYECTOS TELLO 2022\SCM SPILL OVERS\outputs\pobreza\jefe_hogar\1%\simulacion_3\output_tests.xlsx',p_value_vec_86','p_value_vec_86');</v>
      </c>
      <c r="LM139">
        <v>86</v>
      </c>
      <c r="LN139" t="str">
        <f>"xlswrite('G:\Mi unidad\1. PROYECTOS TELLO 2022\SCM SPILL OVERS\outputs\pobreza\mujeres\1%\simulacion_3\output_tests.xlsx',p_value_vec_"&amp;LM139&amp;"','p_value_vec_"&amp;LM139&amp;"');"</f>
        <v>xlswrite('G:\Mi unidad\1. PROYECTOS TELLO 2022\SCM SPILL OVERS\outputs\pobreza\mujeres\1%\simulacion_3\output_tests.xlsx',p_value_vec_86','p_value_vec_86');</v>
      </c>
      <c r="LY139">
        <v>86</v>
      </c>
      <c r="LZ139" t="str">
        <f>"xlswrite('G:\Mi unidad\1. PROYECTOS TELLO 2022\SCM SPILL OVERS\outputs\pobreza\criminalidad\1%\simulacion_3\output_tests.xlsx',p_value_vec_"&amp;LY139&amp;"','p_value_vec_"&amp;LY139&amp;"');"</f>
        <v>xlswrite('G:\Mi unidad\1. PROYECTOS TELLO 2022\SCM SPILL OVERS\outputs\pobreza\criminalidad\1%\simulacion_3\output_tests.xlsx',p_value_vec_86','p_value_vec_86');</v>
      </c>
    </row>
    <row r="140" spans="64:338" x14ac:dyDescent="0.3">
      <c r="BL140">
        <v>86</v>
      </c>
      <c r="BR140">
        <v>86</v>
      </c>
      <c r="BS140" s="1" t="str">
        <f>"A_"&amp;BR137&amp;" = eye(N);"</f>
        <v>A_86 = eye(N);</v>
      </c>
      <c r="BX140">
        <v>86</v>
      </c>
      <c r="BY140" s="1" t="str">
        <f>"A_"&amp;BX137&amp;" = eye(N);"</f>
        <v>A_86 = eye(N);</v>
      </c>
      <c r="CD140">
        <v>86</v>
      </c>
      <c r="CE140" s="1" t="str">
        <f>"A_"&amp;CD137&amp;" = eye(N);"</f>
        <v>A_86 = eye(N);</v>
      </c>
      <c r="CJ140">
        <v>86</v>
      </c>
      <c r="CK140" s="1" t="str">
        <f>"A_"&amp;CJ137&amp;" = eye(N);"</f>
        <v>A_86 = eye(N);</v>
      </c>
      <c r="CQ140">
        <v>86</v>
      </c>
      <c r="CR140" t="s">
        <v>331</v>
      </c>
      <c r="CV140">
        <v>86</v>
      </c>
      <c r="CW140" t="s">
        <v>332</v>
      </c>
      <c r="DA140">
        <v>86</v>
      </c>
      <c r="DB140" t="s">
        <v>332</v>
      </c>
      <c r="DF140">
        <v>86</v>
      </c>
      <c r="DG140" t="s">
        <v>332</v>
      </c>
      <c r="EA140">
        <v>65</v>
      </c>
      <c r="EB140" s="1" t="str">
        <f>"Y_Ts_"&amp;EA140&amp;" = Y_"&amp;EA140&amp;"(:,T+s);"</f>
        <v>Y_Ts_65 = Y_65(:,T+s);</v>
      </c>
      <c r="EZ140" s="1" t="str">
        <f>"xlswrite('G:\Mi unidad\1. PROYECTOS TELLO 2022\SCM SPILL OVERS\outputs\pobreza\distancia_centro_salud\1%\simulacion_3\observado_outputs.xlsx',tratado_"&amp;$A22&amp;","&amp;$A22&amp;")"</f>
        <v>xlswrite('G:\Mi unidad\1. PROYECTOS TELLO 2022\SCM SPILL OVERS\outputs\pobreza\distancia_centro_salud\1%\simulacion_3\observado_outputs.xlsx',tratado_75,75)</v>
      </c>
      <c r="FG140" s="1" t="str">
        <f>"xlswrite('G:\Mi unidad\1. PROYECTOS TELLO 2022\SCM SPILL OVERS\outputs\pobreza\informalidad\1%\simulacion_3\observado_outputs.xlsx',tratado_"&amp;$A22&amp;","&amp;$A22&amp;")"</f>
        <v>xlswrite('G:\Mi unidad\1. PROYECTOS TELLO 2022\SCM SPILL OVERS\outputs\pobreza\informalidad\1%\simulacion_3\observado_outputs.xlsx',tratado_75,75)</v>
      </c>
      <c r="FM140" s="1" t="str">
        <f>"xlswrite('G:\Mi unidad\1. PROYECTOS TELLO 2022\SCM SPILL OVERS\outputs\pobreza\densidad\1%\simulacion_3\observado_outputs.xlsx',tratado_"&amp;$A22&amp;","&amp;$A22&amp;")"</f>
        <v>xlswrite('G:\Mi unidad\1. PROYECTOS TELLO 2022\SCM SPILL OVERS\outputs\pobreza\densidad\1%\simulacion_3\observado_outputs.xlsx',tratado_75,75)</v>
      </c>
      <c r="FT140" s="1" t="str">
        <f>"xlswrite('G:\Mi unidad\1. PROYECTOS TELLO 2022\SCM SPILL OVERS\outputs\pobreza\bajo_niv_educ\1%\simulacion_3\observado_outputs.xlsx',tratado_"&amp;$A22&amp;","&amp;$A22&amp;")"</f>
        <v>xlswrite('G:\Mi unidad\1. PROYECTOS TELLO 2022\SCM SPILL OVERS\outputs\pobreza\bajo_niv_educ\1%\simulacion_3\observado_outputs.xlsx',tratado_75,75)</v>
      </c>
      <c r="FZ140" s="1" t="str">
        <f>"xlswrite('G:\Mi unidad\1. PROYECTOS TELLO 2022\SCM SPILL OVERS\outputs\pobreza\bajo_ingreso\1%\simulacion_3\observado_outputs.xlsx',tratado_"&amp;$A22&amp;","&amp;$A22&amp;")"</f>
        <v>xlswrite('G:\Mi unidad\1. PROYECTOS TELLO 2022\SCM SPILL OVERS\outputs\pobreza\bajo_ingreso\1%\simulacion_3\observado_outputs.xlsx',tratado_75,75)</v>
      </c>
      <c r="GF140" s="1" t="str">
        <f>"xlswrite('G:\Mi unidad\1. PROYECTOS TELLO 2022\SCM SPILL OVERS\outputs\pobreza\densidad_g\1%\simulacion_3\observado_outputs.xlsx',tratado_"&amp;$A22&amp;","&amp;$A22&amp;")"</f>
        <v>xlswrite('G:\Mi unidad\1. PROYECTOS TELLO 2022\SCM SPILL OVERS\outputs\pobreza\densidad_g\1%\simulacion_3\observado_outputs.xlsx',tratado_75,75)</v>
      </c>
      <c r="GM140" s="1" t="str">
        <f>"xlswrite('G:\Mi unidad\1. PROYECTOS TELLO 2022\SCM SPILL OVERS\outputs\pobreza\alimentos\1%\simulacion_3\observado_outputs.xlsx',tratado_"&amp;$A22&amp;","&amp;$A22&amp;");"</f>
        <v>xlswrite('G:\Mi unidad\1. PROYECTOS TELLO 2022\SCM SPILL OVERS\outputs\pobreza\alimentos\1%\simulacion_3\observado_outputs.xlsx',tratado_75,75);</v>
      </c>
      <c r="GT140" s="1" t="str">
        <f>"xlswrite('G:\Mi unidad\1. PROYECTOS TELLO 2022\SCM SPILL OVERS\outputs\pobreza\jefe_hogar\1%\simulacion_3\observado_outputs.xlsx',tratado_"&amp;$A22&amp;","&amp;$A22&amp;");"</f>
        <v>xlswrite('G:\Mi unidad\1. PROYECTOS TELLO 2022\SCM SPILL OVERS\outputs\pobreza\jefe_hogar\1%\simulacion_3\observado_outputs.xlsx',tratado_75,75);</v>
      </c>
      <c r="GZ140" s="1" t="str">
        <f>"xlswrite('G:\Mi unidad\1. PROYECTOS TELLO 2022\SCM SPILL OVERS\outputs\pobreza\mujeres\1%\simulacion_3\observado_outputs.xlsx',tratado_"&amp;$A22&amp;","&amp;$A22&amp;");"</f>
        <v>xlswrite('G:\Mi unidad\1. PROYECTOS TELLO 2022\SCM SPILL OVERS\outputs\pobreza\mujeres\1%\simulacion_3\observado_outputs.xlsx',tratado_75,75);</v>
      </c>
      <c r="HF140" s="1" t="str">
        <f>"xlswrite('G:\Mi unidad\1. PROYECTOS TELLO 2022\SCM SPILL OVERS\outputs\pobreza\criminalidad\1%\simulacion_3\observado_outputs.xlsx',tratado_"&amp;$A22&amp;","&amp;$A22&amp;");"</f>
        <v>xlswrite('G:\Mi unidad\1. PROYECTOS TELLO 2022\SCM SPILL OVERS\outputs\pobreza\criminalidad\1%\simulacion_3\observado_outputs.xlsx',tratado_75,75);</v>
      </c>
      <c r="HM140">
        <v>55</v>
      </c>
      <c r="HN140" t="str">
        <f>"ub_vec_"&amp;HM140&amp;" = zeros(1,S);"</f>
        <v>ub_vec_55 = zeros(1,S);</v>
      </c>
      <c r="HT140">
        <v>77</v>
      </c>
      <c r="HU140" t="s">
        <v>18</v>
      </c>
      <c r="IA140">
        <v>86</v>
      </c>
      <c r="IB140" t="str">
        <f>"xlswrite('G:\Mi unidad\1. PROYECTOS TELLO 2022\SCM SPILL OVERS\outputs\pobreza\bajo_niv_educ\1%\simulacion_3\output_tests.xlsx',alpha1_hat_vec_"&amp;IA140&amp;"','alpha1_hat_vec_"&amp;IA140&amp;"');"</f>
        <v>xlswrite('G:\Mi unidad\1. PROYECTOS TELLO 2022\SCM SPILL OVERS\outputs\pobreza\bajo_niv_educ\1%\simulacion_3\output_tests.xlsx',alpha1_hat_vec_86','alpha1_hat_vec_86');</v>
      </c>
      <c r="IO140">
        <v>86</v>
      </c>
      <c r="IP140" t="str">
        <f>"xlswrite('G:\Mi unidad\1. PROYECTOS TELLO 2022\SCM SPILL OVERS\outputs\pobreza\bajo_ingreso\1%\simulacion_3\output_tests.xlsx',alpha1_hat_vec_"&amp;IO140&amp;"','alpha1_hat_vec_"&amp;IO140&amp;"');"</f>
        <v>xlswrite('G:\Mi unidad\1. PROYECTOS TELLO 2022\SCM SPILL OVERS\outputs\pobreza\bajo_ingreso\1%\simulacion_3\output_tests.xlsx',alpha1_hat_vec_86','alpha1_hat_vec_86');</v>
      </c>
      <c r="JA140">
        <v>86</v>
      </c>
      <c r="JB140" t="str">
        <f>"xlswrite('G:\Mi unidad\1. PROYECTOS TELLO 2022\SCM SPILL OVERS\outputs\pobreza\densidad\1%\simulacion_3\output_tests.xlsx',alpha1_hat_vec_"&amp;JA140&amp;"','alpha1_hat_vec_"&amp;JA140&amp;"');"</f>
        <v>xlswrite('G:\Mi unidad\1. PROYECTOS TELLO 2022\SCM SPILL OVERS\outputs\pobreza\densidad\1%\simulacion_3\output_tests.xlsx',alpha1_hat_vec_86','alpha1_hat_vec_86');</v>
      </c>
      <c r="JM140">
        <v>86</v>
      </c>
      <c r="JN140" t="str">
        <f>"xlswrite('G:\Mi unidad\1. PROYECTOS TELLO 2022\SCM SPILL OVERS\outputs\pobreza\densidad_g\1%\simulacion_3\output_tests.xlsx',alpha1_hat_vec_"&amp;JM140&amp;"','alpha1_hat_vec_"&amp;JM140&amp;"');"</f>
        <v>xlswrite('G:\Mi unidad\1. PROYECTOS TELLO 2022\SCM SPILL OVERS\outputs\pobreza\densidad_g\1%\simulacion_3\output_tests.xlsx',alpha1_hat_vec_86','alpha1_hat_vec_86');</v>
      </c>
      <c r="JY140">
        <v>86</v>
      </c>
      <c r="JZ140" t="str">
        <f>"xlswrite('G:\Mi unidad\1. PROYECTOS TELLO 2022\SCM SPILL OVERS\outputs\pobreza\distancia_centro_salud\1%\simulacion_3\output_tests.xlsx',alpha1_hat_vec_"&amp;JY140&amp;"','alpha1_hat_vec_"&amp;JY140&amp;"');"</f>
        <v>xlswrite('G:\Mi unidad\1. PROYECTOS TELLO 2022\SCM SPILL OVERS\outputs\pobreza\distancia_centro_salud\1%\simulacion_3\output_tests.xlsx',alpha1_hat_vec_86','alpha1_hat_vec_86');</v>
      </c>
      <c r="KL140">
        <v>86</v>
      </c>
      <c r="KM140" t="str">
        <f>"xlswrite('G:\Mi unidad\1. PROYECTOS TELLO 2022\SCM SPILL OVERS\outputs\pobreza\informalidad\1%\simulacion_3\output_tests.xlsx',alpha1_hat_vec_"&amp;KL140&amp;"','alpha1_hat_vec_"&amp;KL140&amp;"');"</f>
        <v>xlswrite('G:\Mi unidad\1. PROYECTOS TELLO 2022\SCM SPILL OVERS\outputs\pobreza\informalidad\1%\simulacion_3\output_tests.xlsx',alpha1_hat_vec_86','alpha1_hat_vec_86');</v>
      </c>
      <c r="KY140">
        <v>86</v>
      </c>
      <c r="KZ140" t="str">
        <f>"xlswrite('G:\Mi unidad\1. PROYECTOS TELLO 2022\SCM SPILL OVERS\outputs\pobreza\alimentos\1%\simulacion_3\output_tests.xlsx',alpha1_hat_vec_"&amp;KY140&amp;"','alpha1_hat_vec_"&amp;KY140&amp;"');"</f>
        <v>xlswrite('G:\Mi unidad\1. PROYECTOS TELLO 2022\SCM SPILL OVERS\outputs\pobreza\alimentos\1%\simulacion_3\output_tests.xlsx',alpha1_hat_vec_86','alpha1_hat_vec_86');</v>
      </c>
      <c r="LF140">
        <v>86</v>
      </c>
      <c r="LG140" t="str">
        <f>"xlswrite('G:\Mi unidad\1. PROYECTOS TELLO 2022\SCM SPILL OVERS\outputs\pobreza\jefe_hogar\1%\simulacion_3\output_tests.xlsx',alpha1_hat_vec_"&amp;LF140&amp;"','alpha1_hat_vec_"&amp;LF140&amp;"');"</f>
        <v>xlswrite('G:\Mi unidad\1. PROYECTOS TELLO 2022\SCM SPILL OVERS\outputs\pobreza\jefe_hogar\1%\simulacion_3\output_tests.xlsx',alpha1_hat_vec_86','alpha1_hat_vec_86');</v>
      </c>
      <c r="LM140">
        <v>86</v>
      </c>
      <c r="LN140" t="str">
        <f>"xlswrite('G:\Mi unidad\1. PROYECTOS TELLO 2022\SCM SPILL OVERS\outputs\pobreza\mujeres\1%\simulacion_3\output_tests.xlsx',alpha1_hat_vec_"&amp;LM140&amp;"','alpha1_hat_vec_"&amp;LM140&amp;"');"</f>
        <v>xlswrite('G:\Mi unidad\1. PROYECTOS TELLO 2022\SCM SPILL OVERS\outputs\pobreza\mujeres\1%\simulacion_3\output_tests.xlsx',alpha1_hat_vec_86','alpha1_hat_vec_86');</v>
      </c>
      <c r="LY140">
        <v>86</v>
      </c>
      <c r="LZ140" t="str">
        <f>"xlswrite('G:\Mi unidad\1. PROYECTOS TELLO 2022\SCM SPILL OVERS\outputs\pobreza\criminalidad\1%\simulacion_3\output_tests.xlsx',alpha1_hat_vec_"&amp;LY140&amp;"','alpha1_hat_vec_"&amp;LY140&amp;"');"</f>
        <v>xlswrite('G:\Mi unidad\1. PROYECTOS TELLO 2022\SCM SPILL OVERS\outputs\pobreza\criminalidad\1%\simulacion_3\output_tests.xlsx',alpha1_hat_vec_86','alpha1_hat_vec_86');</v>
      </c>
    </row>
    <row r="141" spans="64:338" x14ac:dyDescent="0.3">
      <c r="BL141">
        <v>86</v>
      </c>
      <c r="BR141">
        <v>86</v>
      </c>
      <c r="BS141" s="1" t="str">
        <f>"A_"&amp;BR137&amp;"(:,ind_"&amp;BR137&amp;" == 0) = [];"</f>
        <v>A_86(:,ind_86 == 0) = [];</v>
      </c>
      <c r="BX141">
        <v>86</v>
      </c>
      <c r="BY141" s="1" t="str">
        <f>"A_"&amp;BX137&amp;"(:,ind_"&amp;BX137&amp;" == 0) = [];"</f>
        <v>A_86(:,ind_86 == 0) = [];</v>
      </c>
      <c r="CD141">
        <v>86</v>
      </c>
      <c r="CE141" s="1" t="str">
        <f>"A_"&amp;CD137&amp;"(:,ind_"&amp;CD137&amp;" == 0) = [];"</f>
        <v>A_86(:,ind_86 == 0) = [];</v>
      </c>
      <c r="CJ141">
        <v>86</v>
      </c>
      <c r="CK141" s="1" t="str">
        <f>"A_"&amp;CJ137&amp;"(:,ind_"&amp;CJ137&amp;" == 0) = [];"</f>
        <v>A_86(:,ind_86 == 0) = [];</v>
      </c>
      <c r="CQ141">
        <v>86</v>
      </c>
      <c r="CR141" t="s">
        <v>332</v>
      </c>
      <c r="CV141">
        <v>86</v>
      </c>
      <c r="CW141" t="s">
        <v>333</v>
      </c>
      <c r="DA141">
        <v>86</v>
      </c>
      <c r="DB141" t="s">
        <v>333</v>
      </c>
      <c r="DF141">
        <v>86</v>
      </c>
      <c r="DG141" t="s">
        <v>333</v>
      </c>
      <c r="EA141">
        <v>65</v>
      </c>
      <c r="EB141" s="1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EZ141" s="1" t="str">
        <f>"xlswrite('G:\Mi unidad\1. PROYECTOS TELLO 2022\SCM SPILL OVERS\outputs\pobreza\distancia_centro_salud\1%\simulacion_3\observado_outputs.xlsx',tratado_"&amp;$A23&amp;","&amp;$A23&amp;")"</f>
        <v>xlswrite('G:\Mi unidad\1. PROYECTOS TELLO 2022\SCM SPILL OVERS\outputs\pobreza\distancia_centro_salud\1%\simulacion_3\observado_outputs.xlsx',tratado_76,76)</v>
      </c>
      <c r="FG141" s="1" t="str">
        <f>"xlswrite('G:\Mi unidad\1. PROYECTOS TELLO 2022\SCM SPILL OVERS\outputs\pobreza\informalidad\1%\simulacion_3\observado_outputs.xlsx',tratado_"&amp;$A23&amp;","&amp;$A23&amp;")"</f>
        <v>xlswrite('G:\Mi unidad\1. PROYECTOS TELLO 2022\SCM SPILL OVERS\outputs\pobreza\informalidad\1%\simulacion_3\observado_outputs.xlsx',tratado_76,76)</v>
      </c>
      <c r="FM141" s="1" t="str">
        <f>"xlswrite('G:\Mi unidad\1. PROYECTOS TELLO 2022\SCM SPILL OVERS\outputs\pobreza\densidad\1%\simulacion_3\observado_outputs.xlsx',tratado_"&amp;$A23&amp;","&amp;$A23&amp;")"</f>
        <v>xlswrite('G:\Mi unidad\1. PROYECTOS TELLO 2022\SCM SPILL OVERS\outputs\pobreza\densidad\1%\simulacion_3\observado_outputs.xlsx',tratado_76,76)</v>
      </c>
      <c r="FT141" s="1" t="str">
        <f>"xlswrite('G:\Mi unidad\1. PROYECTOS TELLO 2022\SCM SPILL OVERS\outputs\pobreza\bajo_niv_educ\1%\simulacion_3\observado_outputs.xlsx',tratado_"&amp;$A23&amp;","&amp;$A23&amp;")"</f>
        <v>xlswrite('G:\Mi unidad\1. PROYECTOS TELLO 2022\SCM SPILL OVERS\outputs\pobreza\bajo_niv_educ\1%\simulacion_3\observado_outputs.xlsx',tratado_76,76)</v>
      </c>
      <c r="FZ141" s="1" t="str">
        <f>"xlswrite('G:\Mi unidad\1. PROYECTOS TELLO 2022\SCM SPILL OVERS\outputs\pobreza\bajo_ingreso\1%\simulacion_3\observado_outputs.xlsx',tratado_"&amp;$A23&amp;","&amp;$A23&amp;")"</f>
        <v>xlswrite('G:\Mi unidad\1. PROYECTOS TELLO 2022\SCM SPILL OVERS\outputs\pobreza\bajo_ingreso\1%\simulacion_3\observado_outputs.xlsx',tratado_76,76)</v>
      </c>
      <c r="GF141" s="1" t="str">
        <f>"xlswrite('G:\Mi unidad\1. PROYECTOS TELLO 2022\SCM SPILL OVERS\outputs\pobreza\densidad_g\1%\simulacion_3\observado_outputs.xlsx',tratado_"&amp;$A23&amp;","&amp;$A23&amp;")"</f>
        <v>xlswrite('G:\Mi unidad\1. PROYECTOS TELLO 2022\SCM SPILL OVERS\outputs\pobreza\densidad_g\1%\simulacion_3\observado_outputs.xlsx',tratado_76,76)</v>
      </c>
      <c r="GM141" s="1" t="str">
        <f>"xlswrite('G:\Mi unidad\1. PROYECTOS TELLO 2022\SCM SPILL OVERS\outputs\pobreza\alimentos\1%\simulacion_3\observado_outputs.xlsx',tratado_"&amp;$A23&amp;","&amp;$A23&amp;");"</f>
        <v>xlswrite('G:\Mi unidad\1. PROYECTOS TELLO 2022\SCM SPILL OVERS\outputs\pobreza\alimentos\1%\simulacion_3\observado_outputs.xlsx',tratado_76,76);</v>
      </c>
      <c r="GT141" s="1" t="str">
        <f>"xlswrite('G:\Mi unidad\1. PROYECTOS TELLO 2022\SCM SPILL OVERS\outputs\pobreza\jefe_hogar\1%\simulacion_3\observado_outputs.xlsx',tratado_"&amp;$A23&amp;","&amp;$A23&amp;");"</f>
        <v>xlswrite('G:\Mi unidad\1. PROYECTOS TELLO 2022\SCM SPILL OVERS\outputs\pobreza\jefe_hogar\1%\simulacion_3\observado_outputs.xlsx',tratado_76,76);</v>
      </c>
      <c r="GZ141" s="1" t="str">
        <f>"xlswrite('G:\Mi unidad\1. PROYECTOS TELLO 2022\SCM SPILL OVERS\outputs\pobreza\mujeres\1%\simulacion_3\observado_outputs.xlsx',tratado_"&amp;$A23&amp;","&amp;$A23&amp;");"</f>
        <v>xlswrite('G:\Mi unidad\1. PROYECTOS TELLO 2022\SCM SPILL OVERS\outputs\pobreza\mujeres\1%\simulacion_3\observado_outputs.xlsx',tratado_76,76);</v>
      </c>
      <c r="HF141" s="1" t="str">
        <f>"xlswrite('G:\Mi unidad\1. PROYECTOS TELLO 2022\SCM SPILL OVERS\outputs\pobreza\criminalidad\1%\simulacion_3\observado_outputs.xlsx',tratado_"&amp;$A23&amp;","&amp;$A23&amp;");"</f>
        <v>xlswrite('G:\Mi unidad\1. PROYECTOS TELLO 2022\SCM SPILL OVERS\outputs\pobreza\criminalidad\1%\simulacion_3\observado_outputs.xlsx',tratado_76,76);</v>
      </c>
      <c r="HM141">
        <v>55</v>
      </c>
      <c r="HN141" t="s">
        <v>35</v>
      </c>
      <c r="HT141">
        <v>78</v>
      </c>
      <c r="HU141" t="str">
        <f>"spillover_test_"&amp;HT141&amp;" = zeros(1,S);"</f>
        <v>spillover_test_78 = zeros(1,S);</v>
      </c>
      <c r="IA141">
        <v>86</v>
      </c>
      <c r="IB141" t="str">
        <f>"xlswrite('G:\Mi unidad\1. PROYECTOS TELLO 2022\SCM SPILL OVERS\outputs\pobreza\bajo_niv_educ\1%\simulacion_3\output_tests.xlsx',spillover_test_"&amp;IA141&amp;"','sp_test_"&amp;IA141&amp;"');"</f>
        <v>xlswrite('G:\Mi unidad\1. PROYECTOS TELLO 2022\SCM SPILL OVERS\outputs\pobreza\bajo_niv_educ\1%\simulacion_3\output_tests.xlsx',spillover_test_86','sp_test_86');</v>
      </c>
      <c r="IO141">
        <v>86</v>
      </c>
      <c r="IP141" t="str">
        <f>"xlswrite('G:\Mi unidad\1. PROYECTOS TELLO 2022\SCM SPILL OVERS\outputs\pobreza\bajo_ingreso\1%\simulacion_3\output_tests.xlsx',spillover_test_"&amp;IO141&amp;"','sp_test_"&amp;IO141&amp;"');"</f>
        <v>xlswrite('G:\Mi unidad\1. PROYECTOS TELLO 2022\SCM SPILL OVERS\outputs\pobreza\bajo_ingreso\1%\simulacion_3\output_tests.xlsx',spillover_test_86','sp_test_86');</v>
      </c>
      <c r="JA141">
        <v>86</v>
      </c>
      <c r="JB141" t="str">
        <f>"xlswrite('G:\Mi unidad\1. PROYECTOS TELLO 2022\SCM SPILL OVERS\outputs\pobreza\densidad\1%\simulacion_3\output_tests.xlsx',spillover_test_"&amp;JA141&amp;"','sp_test_"&amp;JA141&amp;"');"</f>
        <v>xlswrite('G:\Mi unidad\1. PROYECTOS TELLO 2022\SCM SPILL OVERS\outputs\pobreza\densidad\1%\simulacion_3\output_tests.xlsx',spillover_test_86','sp_test_86');</v>
      </c>
      <c r="JM141">
        <v>86</v>
      </c>
      <c r="JN141" t="str">
        <f>"xlswrite('G:\Mi unidad\1. PROYECTOS TELLO 2022\SCM SPILL OVERS\outputs\pobreza\densidad_g\1%\simulacion_3\output_tests.xlsx',spillover_test_"&amp;JM141&amp;"','sp_test_"&amp;JM141&amp;"');"</f>
        <v>xlswrite('G:\Mi unidad\1. PROYECTOS TELLO 2022\SCM SPILL OVERS\outputs\pobreza\densidad_g\1%\simulacion_3\output_tests.xlsx',spillover_test_86','sp_test_86');</v>
      </c>
      <c r="JY141">
        <v>86</v>
      </c>
      <c r="JZ141" t="str">
        <f>"xlswrite('G:\Mi unidad\1. PROYECTOS TELLO 2022\SCM SPILL OVERS\outputs\pobreza\distancia_centro_salud\1%\simulacion_3\output_tests.xlsx',spillover_test_"&amp;JY141&amp;"','sp_test_"&amp;JY141&amp;"');"</f>
        <v>xlswrite('G:\Mi unidad\1. PROYECTOS TELLO 2022\SCM SPILL OVERS\outputs\pobreza\distancia_centro_salud\1%\simulacion_3\output_tests.xlsx',spillover_test_86','sp_test_86');</v>
      </c>
      <c r="KL141">
        <v>86</v>
      </c>
      <c r="KM141" t="str">
        <f>"xlswrite('G:\Mi unidad\1. PROYECTOS TELLO 2022\SCM SPILL OVERS\outputs\pobreza\informalidad\1%\simulacion_3\output_tests.xlsx',spillover_test_"&amp;KL141&amp;"','sp_test_"&amp;KL141&amp;"');"</f>
        <v>xlswrite('G:\Mi unidad\1. PROYECTOS TELLO 2022\SCM SPILL OVERS\outputs\pobreza\informalidad\1%\simulacion_3\output_tests.xlsx',spillover_test_86','sp_test_86');</v>
      </c>
      <c r="KY141">
        <v>86</v>
      </c>
      <c r="KZ141" t="str">
        <f>"xlswrite('G:\Mi unidad\1. PROYECTOS TELLO 2022\SCM SPILL OVERS\outputs\pobreza\alimentos\1%\simulacion_3\output_tests.xlsx',spillover_test_"&amp;KY141&amp;"','sp_test_"&amp;KY141&amp;"');"</f>
        <v>xlswrite('G:\Mi unidad\1. PROYECTOS TELLO 2022\SCM SPILL OVERS\outputs\pobreza\alimentos\1%\simulacion_3\output_tests.xlsx',spillover_test_86','sp_test_86');</v>
      </c>
      <c r="LF141">
        <v>86</v>
      </c>
      <c r="LG141" t="str">
        <f>"xlswrite('G:\Mi unidad\1. PROYECTOS TELLO 2022\SCM SPILL OVERS\outputs\pobreza\jefe_hogar\1%\simulacion_3\output_tests.xlsx',spillover_test_"&amp;LF141&amp;"','sp_test_"&amp;LF141&amp;"');"</f>
        <v>xlswrite('G:\Mi unidad\1. PROYECTOS TELLO 2022\SCM SPILL OVERS\outputs\pobreza\jefe_hogar\1%\simulacion_3\output_tests.xlsx',spillover_test_86','sp_test_86');</v>
      </c>
      <c r="LM141">
        <v>86</v>
      </c>
      <c r="LN141" t="str">
        <f>"xlswrite('G:\Mi unidad\1. PROYECTOS TELLO 2022\SCM SPILL OVERS\outputs\pobreza\mujeres\1%\simulacion_3\output_tests.xlsx',spillover_test_"&amp;LM141&amp;"','sp_test_"&amp;LM141&amp;"');"</f>
        <v>xlswrite('G:\Mi unidad\1. PROYECTOS TELLO 2022\SCM SPILL OVERS\outputs\pobreza\mujeres\1%\simulacion_3\output_tests.xlsx',spillover_test_86','sp_test_86');</v>
      </c>
      <c r="LY141">
        <v>86</v>
      </c>
      <c r="LZ141" t="str">
        <f>"xlswrite('G:\Mi unidad\1. PROYECTOS TELLO 2022\SCM SPILL OVERS\outputs\pobreza\criminalidad\1%\simulacion_3\output_tests.xlsx',spillover_test_"&amp;LY141&amp;"','sp_test_"&amp;LY141&amp;"');"</f>
        <v>xlswrite('G:\Mi unidad\1. PROYECTOS TELLO 2022\SCM SPILL OVERS\outputs\pobreza\criminalidad\1%\simulacion_3\output_tests.xlsx',spillover_test_86','sp_test_86');</v>
      </c>
    </row>
    <row r="142" spans="64:338" x14ac:dyDescent="0.3">
      <c r="BL142">
        <v>87</v>
      </c>
      <c r="BM142" s="1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333</v>
      </c>
      <c r="CV142">
        <v>87</v>
      </c>
      <c r="CW142" t="s">
        <v>334</v>
      </c>
      <c r="DA142">
        <v>87</v>
      </c>
      <c r="DB142" t="s">
        <v>334</v>
      </c>
      <c r="DF142">
        <v>87</v>
      </c>
      <c r="DG142" t="s">
        <v>334</v>
      </c>
      <c r="EA142">
        <v>65</v>
      </c>
      <c r="EB142" s="1" t="str">
        <f>"alpha_hat_"&amp;EA142&amp;" = A_"&amp;EA142&amp;"*gamma_hat_"&amp;EA142&amp;";"</f>
        <v>alpha_hat_65 = A_65*gamma_hat_65;</v>
      </c>
      <c r="EZ142" s="1" t="str">
        <f>"xlswrite('G:\Mi unidad\1. PROYECTOS TELLO 2022\SCM SPILL OVERS\outputs\pobreza\distancia_centro_salud\1%\simulacion_3\observado_outputs.xlsx',tratado_"&amp;$A24&amp;","&amp;$A24&amp;")"</f>
        <v>xlswrite('G:\Mi unidad\1. PROYECTOS TELLO 2022\SCM SPILL OVERS\outputs\pobreza\distancia_centro_salud\1%\simulacion_3\observado_outputs.xlsx',tratado_77,77)</v>
      </c>
      <c r="FG142" s="1" t="str">
        <f>"xlswrite('G:\Mi unidad\1. PROYECTOS TELLO 2022\SCM SPILL OVERS\outputs\pobreza\informalidad\1%\simulacion_3\observado_outputs.xlsx',tratado_"&amp;$A24&amp;","&amp;$A24&amp;")"</f>
        <v>xlswrite('G:\Mi unidad\1. PROYECTOS TELLO 2022\SCM SPILL OVERS\outputs\pobreza\informalidad\1%\simulacion_3\observado_outputs.xlsx',tratado_77,77)</v>
      </c>
      <c r="FM142" s="1" t="str">
        <f>"xlswrite('G:\Mi unidad\1. PROYECTOS TELLO 2022\SCM SPILL OVERS\outputs\pobreza\densidad\1%\simulacion_3\observado_outputs.xlsx',tratado_"&amp;$A24&amp;","&amp;$A24&amp;")"</f>
        <v>xlswrite('G:\Mi unidad\1. PROYECTOS TELLO 2022\SCM SPILL OVERS\outputs\pobreza\densidad\1%\simulacion_3\observado_outputs.xlsx',tratado_77,77)</v>
      </c>
      <c r="FT142" s="1" t="str">
        <f>"xlswrite('G:\Mi unidad\1. PROYECTOS TELLO 2022\SCM SPILL OVERS\outputs\pobreza\bajo_niv_educ\1%\simulacion_3\observado_outputs.xlsx',tratado_"&amp;$A24&amp;","&amp;$A24&amp;")"</f>
        <v>xlswrite('G:\Mi unidad\1. PROYECTOS TELLO 2022\SCM SPILL OVERS\outputs\pobreza\bajo_niv_educ\1%\simulacion_3\observado_outputs.xlsx',tratado_77,77)</v>
      </c>
      <c r="FZ142" s="1" t="str">
        <f>"xlswrite('G:\Mi unidad\1. PROYECTOS TELLO 2022\SCM SPILL OVERS\outputs\pobreza\bajo_ingreso\1%\simulacion_3\observado_outputs.xlsx',tratado_"&amp;$A24&amp;","&amp;$A24&amp;")"</f>
        <v>xlswrite('G:\Mi unidad\1. PROYECTOS TELLO 2022\SCM SPILL OVERS\outputs\pobreza\bajo_ingreso\1%\simulacion_3\observado_outputs.xlsx',tratado_77,77)</v>
      </c>
      <c r="GF142" s="1" t="str">
        <f>"xlswrite('G:\Mi unidad\1. PROYECTOS TELLO 2022\SCM SPILL OVERS\outputs\pobreza\densidad_g\1%\simulacion_3\observado_outputs.xlsx',tratado_"&amp;$A24&amp;","&amp;$A24&amp;")"</f>
        <v>xlswrite('G:\Mi unidad\1. PROYECTOS TELLO 2022\SCM SPILL OVERS\outputs\pobreza\densidad_g\1%\simulacion_3\observado_outputs.xlsx',tratado_77,77)</v>
      </c>
      <c r="GM142" s="1" t="str">
        <f>"xlswrite('G:\Mi unidad\1. PROYECTOS TELLO 2022\SCM SPILL OVERS\outputs\pobreza\alimentos\1%\simulacion_3\observado_outputs.xlsx',tratado_"&amp;$A24&amp;","&amp;$A24&amp;");"</f>
        <v>xlswrite('G:\Mi unidad\1. PROYECTOS TELLO 2022\SCM SPILL OVERS\outputs\pobreza\alimentos\1%\simulacion_3\observado_outputs.xlsx',tratado_77,77);</v>
      </c>
      <c r="GT142" s="1" t="str">
        <f>"xlswrite('G:\Mi unidad\1. PROYECTOS TELLO 2022\SCM SPILL OVERS\outputs\pobreza\jefe_hogar\1%\simulacion_3\observado_outputs.xlsx',tratado_"&amp;$A24&amp;","&amp;$A24&amp;");"</f>
        <v>xlswrite('G:\Mi unidad\1. PROYECTOS TELLO 2022\SCM SPILL OVERS\outputs\pobreza\jefe_hogar\1%\simulacion_3\observado_outputs.xlsx',tratado_77,77);</v>
      </c>
      <c r="GZ142" s="1" t="str">
        <f>"xlswrite('G:\Mi unidad\1. PROYECTOS TELLO 2022\SCM SPILL OVERS\outputs\pobreza\mujeres\1%\simulacion_3\observado_outputs.xlsx',tratado_"&amp;$A24&amp;","&amp;$A24&amp;");"</f>
        <v>xlswrite('G:\Mi unidad\1. PROYECTOS TELLO 2022\SCM SPILL OVERS\outputs\pobreza\mujeres\1%\simulacion_3\observado_outputs.xlsx',tratado_77,77);</v>
      </c>
      <c r="HF142" s="1" t="str">
        <f>"xlswrite('G:\Mi unidad\1. PROYECTOS TELLO 2022\SCM SPILL OVERS\outputs\pobreza\criminalidad\1%\simulacion_3\observado_outputs.xlsx',tratado_"&amp;$A24&amp;","&amp;$A24&amp;");"</f>
        <v>xlswrite('G:\Mi unidad\1. PROYECTOS TELLO 2022\SCM SPILL OVERS\outputs\pobreza\criminalidad\1%\simulacion_3\observado_outputs.xlsx',tratado_77,77);</v>
      </c>
      <c r="HM142">
        <v>55</v>
      </c>
      <c r="HN142" t="str">
        <f>"    [p_value_"&amp;HM142&amp; ",lb_"&amp;HM142&amp;",ub_"&amp;HM142&amp;"] = sp_andrews_te(Y_pre_"&amp;HM142&amp;",pobreza_"&amp;HM142&amp;"(:,T+s),A_"&amp;HM142&amp;",C,.05);"</f>
        <v xml:space="preserve">    [p_value_55,lb_55,ub_55] = sp_andrews_te(Y_pre_55,pobreza_55(:,T+s),A_55,C,.05);</v>
      </c>
      <c r="HT142">
        <v>78</v>
      </c>
      <c r="HU142" t="s">
        <v>35</v>
      </c>
      <c r="IA142">
        <v>87</v>
      </c>
      <c r="IB142" t="str">
        <f>"xlswrite('G:\Mi unidad\1. PROYECTOS TELLO 2022\SCM SPILL OVERS\outputs\pobreza\bajo_niv_educ\1%\simulacion_3\output_tests.xlsx',lb_vec_"&amp;IA142&amp;"','lb_vec_"&amp;IA142&amp;"');"</f>
        <v>xlswrite('G:\Mi unidad\1. PROYECTOS TELLO 2022\SCM SPILL OVERS\outputs\pobreza\bajo_niv_educ\1%\simulacion_3\output_tests.xlsx',lb_vec_87','lb_vec_87');</v>
      </c>
      <c r="IO142">
        <v>87</v>
      </c>
      <c r="IP142" t="str">
        <f>"xlswrite('G:\Mi unidad\1. PROYECTOS TELLO 2022\SCM SPILL OVERS\outputs\pobreza\bajo_ingreso\1%\simulacion_3\output_tests.xlsx',lb_vec_"&amp;IO142&amp;"','lb_vec_"&amp;IO142&amp;"');"</f>
        <v>xlswrite('G:\Mi unidad\1. PROYECTOS TELLO 2022\SCM SPILL OVERS\outputs\pobreza\bajo_ingreso\1%\simulacion_3\output_tests.xlsx',lb_vec_87','lb_vec_87');</v>
      </c>
      <c r="JA142">
        <v>87</v>
      </c>
      <c r="JB142" t="str">
        <f>"xlswrite('G:\Mi unidad\1. PROYECTOS TELLO 2022\SCM SPILL OVERS\outputs\pobreza\densidad\1%\simulacion_3\output_tests.xlsx',lb_vec_"&amp;JA142&amp;"','lb_vec_"&amp;JA142&amp;"');"</f>
        <v>xlswrite('G:\Mi unidad\1. PROYECTOS TELLO 2022\SCM SPILL OVERS\outputs\pobreza\densidad\1%\simulacion_3\output_tests.xlsx',lb_vec_87','lb_vec_87');</v>
      </c>
      <c r="JM142">
        <v>87</v>
      </c>
      <c r="JN142" t="str">
        <f>"xlswrite('G:\Mi unidad\1. PROYECTOS TELLO 2022\SCM SPILL OVERS\outputs\pobreza\densidad_g\1%\simulacion_3\output_tests.xlsx',lb_vec_"&amp;JM142&amp;"','lb_vec_"&amp;JM142&amp;"');"</f>
        <v>xlswrite('G:\Mi unidad\1. PROYECTOS TELLO 2022\SCM SPILL OVERS\outputs\pobreza\densidad_g\1%\simulacion_3\output_tests.xlsx',lb_vec_87','lb_vec_87');</v>
      </c>
      <c r="JY142">
        <v>87</v>
      </c>
      <c r="JZ142" t="str">
        <f>"xlswrite('G:\Mi unidad\1. PROYECTOS TELLO 2022\SCM SPILL OVERS\outputs\pobreza\distancia_centro_salud\1%\simulacion_3\output_tests.xlsx',lb_vec_"&amp;JY142&amp;"','lb_vec_"&amp;JY142&amp;"');"</f>
        <v>xlswrite('G:\Mi unidad\1. PROYECTOS TELLO 2022\SCM SPILL OVERS\outputs\pobreza\distancia_centro_salud\1%\simulacion_3\output_tests.xlsx',lb_vec_87','lb_vec_87');</v>
      </c>
      <c r="KL142">
        <v>87</v>
      </c>
      <c r="KM142" t="str">
        <f>"xlswrite('G:\Mi unidad\1. PROYECTOS TELLO 2022\SCM SPILL OVERS\outputs\pobreza\informalidad\1%\simulacion_3\output_tests.xlsx',lb_vec_"&amp;KL142&amp;"','lb_vec_"&amp;KL142&amp;"');"</f>
        <v>xlswrite('G:\Mi unidad\1. PROYECTOS TELLO 2022\SCM SPILL OVERS\outputs\pobreza\informalidad\1%\simulacion_3\output_tests.xlsx',lb_vec_87','lb_vec_87');</v>
      </c>
      <c r="KY142">
        <v>87</v>
      </c>
      <c r="KZ142" t="str">
        <f>"xlswrite('G:\Mi unidad\1. PROYECTOS TELLO 2022\SCM SPILL OVERS\outputs\pobreza\alimentos\1%\simulacion_3\output_tests.xlsx',lb_vec_"&amp;KY142&amp;"','lb_vec_"&amp;KY142&amp;"');"</f>
        <v>xlswrite('G:\Mi unidad\1. PROYECTOS TELLO 2022\SCM SPILL OVERS\outputs\pobreza\alimentos\1%\simulacion_3\output_tests.xlsx',lb_vec_87','lb_vec_87');</v>
      </c>
      <c r="LF142">
        <v>87</v>
      </c>
      <c r="LG142" t="str">
        <f>"xlswrite('G:\Mi unidad\1. PROYECTOS TELLO 2022\SCM SPILL OVERS\outputs\pobreza\jefe_hogar\1%\simulacion_3\output_tests.xlsx',lb_vec_"&amp;LF142&amp;"','lb_vec_"&amp;LF142&amp;"');"</f>
        <v>xlswrite('G:\Mi unidad\1. PROYECTOS TELLO 2022\SCM SPILL OVERS\outputs\pobreza\jefe_hogar\1%\simulacion_3\output_tests.xlsx',lb_vec_87','lb_vec_87');</v>
      </c>
      <c r="LM142">
        <v>87</v>
      </c>
      <c r="LN142" t="str">
        <f>"xlswrite('G:\Mi unidad\1. PROYECTOS TELLO 2022\SCM SPILL OVERS\outputs\pobreza\mujeres\1%\simulacion_3\output_tests.xlsx',lb_vec_"&amp;LM142&amp;"','lb_vec_"&amp;LM142&amp;"');"</f>
        <v>xlswrite('G:\Mi unidad\1. PROYECTOS TELLO 2022\SCM SPILL OVERS\outputs\pobreza\mujeres\1%\simulacion_3\output_tests.xlsx',lb_vec_87','lb_vec_87');</v>
      </c>
      <c r="LY142">
        <v>87</v>
      </c>
      <c r="LZ142" t="str">
        <f>"xlswrite('G:\Mi unidad\1. PROYECTOS TELLO 2022\SCM SPILL OVERS\outputs\pobreza\criminalidad\1%\simulacion_3\output_tests.xlsx',lb_vec_"&amp;LY142&amp;"','lb_vec_"&amp;LY142&amp;"');"</f>
        <v>xlswrite('G:\Mi unidad\1. PROYECTOS TELLO 2022\SCM SPILL OVERS\outputs\pobreza\criminalidad\1%\simulacion_3\output_tests.xlsx',lb_vec_87','lb_vec_87');</v>
      </c>
    </row>
    <row r="143" spans="64:338" x14ac:dyDescent="0.3">
      <c r="BL143">
        <v>87</v>
      </c>
      <c r="BM143" s="1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334</v>
      </c>
      <c r="CV143">
        <v>87</v>
      </c>
      <c r="CW143" t="s">
        <v>335</v>
      </c>
      <c r="DA143">
        <v>87</v>
      </c>
      <c r="DB143" t="s">
        <v>335</v>
      </c>
      <c r="DF143">
        <v>87</v>
      </c>
      <c r="DG143" t="s">
        <v>335</v>
      </c>
      <c r="EA143">
        <v>65</v>
      </c>
      <c r="EB143" s="1" t="str">
        <f>"alpha1_hat_vec_"&amp;EA143&amp;"(s) = alpha_hat_"&amp;EA143&amp;"(1);"</f>
        <v>alpha1_hat_vec_65(s) = alpha_hat_65(1);</v>
      </c>
      <c r="EZ143" s="1" t="str">
        <f>"xlswrite('G:\Mi unidad\1. PROYECTOS TELLO 2022\SCM SPILL OVERS\outputs\pobreza\distancia_centro_salud\1%\simulacion_3\observado_outputs.xlsx',tratado_"&amp;$A25&amp;","&amp;$A25&amp;")"</f>
        <v>xlswrite('G:\Mi unidad\1. PROYECTOS TELLO 2022\SCM SPILL OVERS\outputs\pobreza\distancia_centro_salud\1%\simulacion_3\observado_outputs.xlsx',tratado_78,78)</v>
      </c>
      <c r="FG143" s="1" t="str">
        <f>"xlswrite('G:\Mi unidad\1. PROYECTOS TELLO 2022\SCM SPILL OVERS\outputs\pobreza\informalidad\1%\simulacion_3\observado_outputs.xlsx',tratado_"&amp;$A25&amp;","&amp;$A25&amp;")"</f>
        <v>xlswrite('G:\Mi unidad\1. PROYECTOS TELLO 2022\SCM SPILL OVERS\outputs\pobreza\informalidad\1%\simulacion_3\observado_outputs.xlsx',tratado_78,78)</v>
      </c>
      <c r="FM143" s="1" t="str">
        <f>"xlswrite('G:\Mi unidad\1. PROYECTOS TELLO 2022\SCM SPILL OVERS\outputs\pobreza\densidad\1%\simulacion_3\observado_outputs.xlsx',tratado_"&amp;$A25&amp;","&amp;$A25&amp;")"</f>
        <v>xlswrite('G:\Mi unidad\1. PROYECTOS TELLO 2022\SCM SPILL OVERS\outputs\pobreza\densidad\1%\simulacion_3\observado_outputs.xlsx',tratado_78,78)</v>
      </c>
      <c r="FT143" s="1" t="str">
        <f>"xlswrite('G:\Mi unidad\1. PROYECTOS TELLO 2022\SCM SPILL OVERS\outputs\pobreza\bajo_niv_educ\1%\simulacion_3\observado_outputs.xlsx',tratado_"&amp;$A25&amp;","&amp;$A25&amp;")"</f>
        <v>xlswrite('G:\Mi unidad\1. PROYECTOS TELLO 2022\SCM SPILL OVERS\outputs\pobreza\bajo_niv_educ\1%\simulacion_3\observado_outputs.xlsx',tratado_78,78)</v>
      </c>
      <c r="FZ143" s="1" t="str">
        <f>"xlswrite('G:\Mi unidad\1. PROYECTOS TELLO 2022\SCM SPILL OVERS\outputs\pobreza\bajo_ingreso\1%\simulacion_3\observado_outputs.xlsx',tratado_"&amp;$A25&amp;","&amp;$A25&amp;")"</f>
        <v>xlswrite('G:\Mi unidad\1. PROYECTOS TELLO 2022\SCM SPILL OVERS\outputs\pobreza\bajo_ingreso\1%\simulacion_3\observado_outputs.xlsx',tratado_78,78)</v>
      </c>
      <c r="GF143" s="1" t="str">
        <f>"xlswrite('G:\Mi unidad\1. PROYECTOS TELLO 2022\SCM SPILL OVERS\outputs\pobreza\densidad_g\1%\simulacion_3\observado_outputs.xlsx',tratado_"&amp;$A25&amp;","&amp;$A25&amp;")"</f>
        <v>xlswrite('G:\Mi unidad\1. PROYECTOS TELLO 2022\SCM SPILL OVERS\outputs\pobreza\densidad_g\1%\simulacion_3\observado_outputs.xlsx',tratado_78,78)</v>
      </c>
      <c r="GM143" s="1" t="str">
        <f>"xlswrite('G:\Mi unidad\1. PROYECTOS TELLO 2022\SCM SPILL OVERS\outputs\pobreza\alimentos\1%\simulacion_3\observado_outputs.xlsx',tratado_"&amp;$A25&amp;","&amp;$A25&amp;");"</f>
        <v>xlswrite('G:\Mi unidad\1. PROYECTOS TELLO 2022\SCM SPILL OVERS\outputs\pobreza\alimentos\1%\simulacion_3\observado_outputs.xlsx',tratado_78,78);</v>
      </c>
      <c r="GT143" s="1" t="str">
        <f>"xlswrite('G:\Mi unidad\1. PROYECTOS TELLO 2022\SCM SPILL OVERS\outputs\pobreza\jefe_hogar\1%\simulacion_3\observado_outputs.xlsx',tratado_"&amp;$A25&amp;","&amp;$A25&amp;");"</f>
        <v>xlswrite('G:\Mi unidad\1. PROYECTOS TELLO 2022\SCM SPILL OVERS\outputs\pobreza\jefe_hogar\1%\simulacion_3\observado_outputs.xlsx',tratado_78,78);</v>
      </c>
      <c r="GZ143" s="1" t="str">
        <f>"xlswrite('G:\Mi unidad\1. PROYECTOS TELLO 2022\SCM SPILL OVERS\outputs\pobreza\mujeres\1%\simulacion_3\observado_outputs.xlsx',tratado_"&amp;$A25&amp;","&amp;$A25&amp;");"</f>
        <v>xlswrite('G:\Mi unidad\1. PROYECTOS TELLO 2022\SCM SPILL OVERS\outputs\pobreza\mujeres\1%\simulacion_3\observado_outputs.xlsx',tratado_78,78);</v>
      </c>
      <c r="HF143" s="1" t="str">
        <f>"xlswrite('G:\Mi unidad\1. PROYECTOS TELLO 2022\SCM SPILL OVERS\outputs\pobreza\criminalidad\1%\simulacion_3\observado_outputs.xlsx',tratado_"&amp;$A25&amp;","&amp;$A25&amp;");"</f>
        <v>xlswrite('G:\Mi unidad\1. PROYECTOS TELLO 2022\SCM SPILL OVERS\outputs\pobreza\criminalidad\1%\simulacion_3\observado_outputs.xlsx',tratado_78,78);</v>
      </c>
      <c r="HM143">
        <v>55</v>
      </c>
      <c r="HN143" t="str">
        <f>"    p_value_vec_"&amp;HM143&amp;"(s) = p_value_"&amp;HM143&amp;";"</f>
        <v xml:space="preserve">    p_value_vec_55(s) = p_value_55;</v>
      </c>
      <c r="HT143">
        <v>78</v>
      </c>
      <c r="HU143" t="s">
        <v>36</v>
      </c>
      <c r="IA143">
        <v>87</v>
      </c>
      <c r="IB143" t="str">
        <f>"xlswrite('G:\Mi unidad\1. PROYECTOS TELLO 2022\SCM SPILL OVERS\outputs\pobreza\bajo_niv_educ\1%\simulacion_3\output_tests.xlsx',ub_vec_"&amp;IA143&amp;"','ub_vec_"&amp;IA143&amp;"');"</f>
        <v>xlswrite('G:\Mi unidad\1. PROYECTOS TELLO 2022\SCM SPILL OVERS\outputs\pobreza\bajo_niv_educ\1%\simulacion_3\output_tests.xlsx',ub_vec_87','ub_vec_87');</v>
      </c>
      <c r="IO143">
        <v>87</v>
      </c>
      <c r="IP143" t="str">
        <f>"xlswrite('G:\Mi unidad\1. PROYECTOS TELLO 2022\SCM SPILL OVERS\outputs\pobreza\bajo_ingreso\1%\simulacion_3\output_tests.xlsx',ub_vec_"&amp;IO143&amp;"','ub_vec_"&amp;IO143&amp;"');"</f>
        <v>xlswrite('G:\Mi unidad\1. PROYECTOS TELLO 2022\SCM SPILL OVERS\outputs\pobreza\bajo_ingreso\1%\simulacion_3\output_tests.xlsx',ub_vec_87','ub_vec_87');</v>
      </c>
      <c r="JA143">
        <v>87</v>
      </c>
      <c r="JB143" t="str">
        <f>"xlswrite('G:\Mi unidad\1. PROYECTOS TELLO 2022\SCM SPILL OVERS\outputs\pobreza\densidad\1%\simulacion_3\output_tests.xlsx',ub_vec_"&amp;JA143&amp;"','ub_vec_"&amp;JA143&amp;"');"</f>
        <v>xlswrite('G:\Mi unidad\1. PROYECTOS TELLO 2022\SCM SPILL OVERS\outputs\pobreza\densidad\1%\simulacion_3\output_tests.xlsx',ub_vec_87','ub_vec_87');</v>
      </c>
      <c r="JM143">
        <v>87</v>
      </c>
      <c r="JN143" t="str">
        <f>"xlswrite('G:\Mi unidad\1. PROYECTOS TELLO 2022\SCM SPILL OVERS\outputs\pobreza\densidad_g\1%\simulacion_3\output_tests.xlsx',ub_vec_"&amp;JM143&amp;"','ub_vec_"&amp;JM143&amp;"');"</f>
        <v>xlswrite('G:\Mi unidad\1. PROYECTOS TELLO 2022\SCM SPILL OVERS\outputs\pobreza\densidad_g\1%\simulacion_3\output_tests.xlsx',ub_vec_87','ub_vec_87');</v>
      </c>
      <c r="JY143">
        <v>87</v>
      </c>
      <c r="JZ143" t="str">
        <f>"xlswrite('G:\Mi unidad\1. PROYECTOS TELLO 2022\SCM SPILL OVERS\outputs\pobreza\distancia_centro_salud\1%\simulacion_3\output_tests.xlsx',ub_vec_"&amp;JY143&amp;"','ub_vec_"&amp;JY143&amp;"');"</f>
        <v>xlswrite('G:\Mi unidad\1. PROYECTOS TELLO 2022\SCM SPILL OVERS\outputs\pobreza\distancia_centro_salud\1%\simulacion_3\output_tests.xlsx',ub_vec_87','ub_vec_87');</v>
      </c>
      <c r="KL143">
        <v>87</v>
      </c>
      <c r="KM143" t="str">
        <f>"xlswrite('G:\Mi unidad\1. PROYECTOS TELLO 2022\SCM SPILL OVERS\outputs\pobreza\informalidad\1%\simulacion_3\output_tests.xlsx',ub_vec_"&amp;KL143&amp;"','ub_vec_"&amp;KL143&amp;"');"</f>
        <v>xlswrite('G:\Mi unidad\1. PROYECTOS TELLO 2022\SCM SPILL OVERS\outputs\pobreza\informalidad\1%\simulacion_3\output_tests.xlsx',ub_vec_87','ub_vec_87');</v>
      </c>
      <c r="KY143">
        <v>87</v>
      </c>
      <c r="KZ143" t="str">
        <f>"xlswrite('G:\Mi unidad\1. PROYECTOS TELLO 2022\SCM SPILL OVERS\outputs\pobreza\alimentos\1%\simulacion_3\output_tests.xlsx',ub_vec_"&amp;KY143&amp;"','ub_vec_"&amp;KY143&amp;"');"</f>
        <v>xlswrite('G:\Mi unidad\1. PROYECTOS TELLO 2022\SCM SPILL OVERS\outputs\pobreza\alimentos\1%\simulacion_3\output_tests.xlsx',ub_vec_87','ub_vec_87');</v>
      </c>
      <c r="LF143">
        <v>87</v>
      </c>
      <c r="LG143" t="str">
        <f>"xlswrite('G:\Mi unidad\1. PROYECTOS TELLO 2022\SCM SPILL OVERS\outputs\pobreza\jefe_hogar\1%\simulacion_3\output_tests.xlsx',ub_vec_"&amp;LF143&amp;"','ub_vec_"&amp;LF143&amp;"');"</f>
        <v>xlswrite('G:\Mi unidad\1. PROYECTOS TELLO 2022\SCM SPILL OVERS\outputs\pobreza\jefe_hogar\1%\simulacion_3\output_tests.xlsx',ub_vec_87','ub_vec_87');</v>
      </c>
      <c r="LM143">
        <v>87</v>
      </c>
      <c r="LN143" t="str">
        <f>"xlswrite('G:\Mi unidad\1. PROYECTOS TELLO 2022\SCM SPILL OVERS\outputs\pobreza\mujeres\1%\simulacion_3\output_tests.xlsx',ub_vec_"&amp;LM143&amp;"','ub_vec_"&amp;LM143&amp;"');"</f>
        <v>xlswrite('G:\Mi unidad\1. PROYECTOS TELLO 2022\SCM SPILL OVERS\outputs\pobreza\mujeres\1%\simulacion_3\output_tests.xlsx',ub_vec_87','ub_vec_87');</v>
      </c>
      <c r="LY143">
        <v>87</v>
      </c>
      <c r="LZ143" t="str">
        <f>"xlswrite('G:\Mi unidad\1. PROYECTOS TELLO 2022\SCM SPILL OVERS\outputs\pobreza\criminalidad\1%\simulacion_3\output_tests.xlsx',ub_vec_"&amp;LY143&amp;"','ub_vec_"&amp;LY143&amp;"');"</f>
        <v>xlswrite('G:\Mi unidad\1. PROYECTOS TELLO 2022\SCM SPILL OVERS\outputs\pobreza\criminalidad\1%\simulacion_3\output_tests.xlsx',ub_vec_87','ub_vec_87');</v>
      </c>
    </row>
    <row r="144" spans="64:338" x14ac:dyDescent="0.3">
      <c r="BL144">
        <v>87</v>
      </c>
      <c r="BM144" s="1" t="str">
        <f>"A_"&amp;BL142&amp;"(:,ind_"&amp;BL142&amp;" == 0) = [];"</f>
        <v>A_87(:,ind_87 == 0) = [];</v>
      </c>
      <c r="BR144">
        <v>87</v>
      </c>
      <c r="BS144" s="1" t="str">
        <f>"ind_"&amp;BR142&amp;" = xlsread('spillover_bajo_niv_educ_"&amp;BR142&amp;".xlsx')"</f>
        <v>ind_87 = xlsread('spillover_bajo_niv_educ_87.xlsx')</v>
      </c>
      <c r="BX144">
        <v>87</v>
      </c>
      <c r="BY144" s="1" t="str">
        <f>"ind_"&amp;BX142&amp;" = xlsread('spillover_bajoingreso_"&amp;BX142&amp;".xlsx')"</f>
        <v>ind_87 = xlsread('spillover_bajoingreso_87.xlsx')</v>
      </c>
      <c r="CD144">
        <v>87</v>
      </c>
      <c r="CE144" s="1" t="str">
        <f>"ind_"&amp;CD142&amp;" = xlsread('spillover_densidad_"&amp;CD142&amp;".xlsx')"</f>
        <v>ind_87 = xlsread('spillover_densidad_87.xlsx')</v>
      </c>
      <c r="CJ144">
        <v>87</v>
      </c>
      <c r="CK144" s="1" t="str">
        <f>"ind_"&amp;CJ142&amp;" = xlsread('spillover_tiempo_cs_"&amp;CJ142&amp;".xlsx')"</f>
        <v>ind_87 = xlsread('spillover_tiempo_cs_87.xlsx')</v>
      </c>
      <c r="CQ144">
        <v>87</v>
      </c>
      <c r="CR144" t="s">
        <v>335</v>
      </c>
      <c r="CV144">
        <v>87</v>
      </c>
      <c r="CW144" t="s">
        <v>336</v>
      </c>
      <c r="DA144">
        <v>87</v>
      </c>
      <c r="DB144" t="s">
        <v>337</v>
      </c>
      <c r="DF144">
        <v>87</v>
      </c>
      <c r="DG144" t="s">
        <v>338</v>
      </c>
      <c r="EA144">
        <v>65</v>
      </c>
      <c r="EB144" s="1" t="str">
        <f>"synthetic_control_sp_"&amp;EA144&amp;"(T+s) = Y_"&amp;EA144&amp;"(1,T+s)-alpha1_hat_vec_"&amp;EA144&amp;"(s);"</f>
        <v>synthetic_control_sp_65(T+s) = Y_65(1,T+s)-alpha1_hat_vec_65(s);</v>
      </c>
      <c r="EZ144" s="1" t="str">
        <f>"xlswrite('G:\Mi unidad\1. PROYECTOS TELLO 2022\SCM SPILL OVERS\outputs\pobreza\distancia_centro_salud\1%\simulacion_3\observado_outputs.xlsx',tratado_"&amp;$A26&amp;","&amp;$A26&amp;")"</f>
        <v>xlswrite('G:\Mi unidad\1. PROYECTOS TELLO 2022\SCM SPILL OVERS\outputs\pobreza\distancia_centro_salud\1%\simulacion_3\observado_outputs.xlsx',tratado_79,79)</v>
      </c>
      <c r="FG144" s="1" t="str">
        <f>"xlswrite('G:\Mi unidad\1. PROYECTOS TELLO 2022\SCM SPILL OVERS\outputs\pobreza\informalidad\1%\simulacion_3\observado_outputs.xlsx',tratado_"&amp;$A26&amp;","&amp;$A26&amp;")"</f>
        <v>xlswrite('G:\Mi unidad\1. PROYECTOS TELLO 2022\SCM SPILL OVERS\outputs\pobreza\informalidad\1%\simulacion_3\observado_outputs.xlsx',tratado_79,79)</v>
      </c>
      <c r="FM144" s="1" t="str">
        <f>"xlswrite('G:\Mi unidad\1. PROYECTOS TELLO 2022\SCM SPILL OVERS\outputs\pobreza\densidad\1%\simulacion_3\observado_outputs.xlsx',tratado_"&amp;$A26&amp;","&amp;$A26&amp;")"</f>
        <v>xlswrite('G:\Mi unidad\1. PROYECTOS TELLO 2022\SCM SPILL OVERS\outputs\pobreza\densidad\1%\simulacion_3\observado_outputs.xlsx',tratado_79,79)</v>
      </c>
      <c r="FT144" s="1" t="str">
        <f>"xlswrite('G:\Mi unidad\1. PROYECTOS TELLO 2022\SCM SPILL OVERS\outputs\pobreza\bajo_niv_educ\1%\simulacion_3\observado_outputs.xlsx',tratado_"&amp;$A26&amp;","&amp;$A26&amp;")"</f>
        <v>xlswrite('G:\Mi unidad\1. PROYECTOS TELLO 2022\SCM SPILL OVERS\outputs\pobreza\bajo_niv_educ\1%\simulacion_3\observado_outputs.xlsx',tratado_79,79)</v>
      </c>
      <c r="FZ144" s="1" t="str">
        <f>"xlswrite('G:\Mi unidad\1. PROYECTOS TELLO 2022\SCM SPILL OVERS\outputs\pobreza\bajo_ingreso\1%\simulacion_3\observado_outputs.xlsx',tratado_"&amp;$A26&amp;","&amp;$A26&amp;")"</f>
        <v>xlswrite('G:\Mi unidad\1. PROYECTOS TELLO 2022\SCM SPILL OVERS\outputs\pobreza\bajo_ingreso\1%\simulacion_3\observado_outputs.xlsx',tratado_79,79)</v>
      </c>
      <c r="GF144" s="1" t="str">
        <f>"xlswrite('G:\Mi unidad\1. PROYECTOS TELLO 2022\SCM SPILL OVERS\outputs\pobreza\densidad_g\1%\simulacion_3\observado_outputs.xlsx',tratado_"&amp;$A26&amp;","&amp;$A26&amp;")"</f>
        <v>xlswrite('G:\Mi unidad\1. PROYECTOS TELLO 2022\SCM SPILL OVERS\outputs\pobreza\densidad_g\1%\simulacion_3\observado_outputs.xlsx',tratado_79,79)</v>
      </c>
      <c r="GM144" s="1" t="str">
        <f>"xlswrite('G:\Mi unidad\1. PROYECTOS TELLO 2022\SCM SPILL OVERS\outputs\pobreza\alimentos\1%\simulacion_3\observado_outputs.xlsx',tratado_"&amp;$A26&amp;","&amp;$A26&amp;");"</f>
        <v>xlswrite('G:\Mi unidad\1. PROYECTOS TELLO 2022\SCM SPILL OVERS\outputs\pobreza\alimentos\1%\simulacion_3\observado_outputs.xlsx',tratado_79,79);</v>
      </c>
      <c r="GT144" s="1" t="str">
        <f>"xlswrite('G:\Mi unidad\1. PROYECTOS TELLO 2022\SCM SPILL OVERS\outputs\pobreza\jefe_hogar\1%\simulacion_3\observado_outputs.xlsx',tratado_"&amp;$A26&amp;","&amp;$A26&amp;");"</f>
        <v>xlswrite('G:\Mi unidad\1. PROYECTOS TELLO 2022\SCM SPILL OVERS\outputs\pobreza\jefe_hogar\1%\simulacion_3\observado_outputs.xlsx',tratado_79,79);</v>
      </c>
      <c r="GZ144" s="1" t="str">
        <f>"xlswrite('G:\Mi unidad\1. PROYECTOS TELLO 2022\SCM SPILL OVERS\outputs\pobreza\mujeres\1%\simulacion_3\observado_outputs.xlsx',tratado_"&amp;$A26&amp;","&amp;$A26&amp;");"</f>
        <v>xlswrite('G:\Mi unidad\1. PROYECTOS TELLO 2022\SCM SPILL OVERS\outputs\pobreza\mujeres\1%\simulacion_3\observado_outputs.xlsx',tratado_79,79);</v>
      </c>
      <c r="HF144" s="1" t="str">
        <f>"xlswrite('G:\Mi unidad\1. PROYECTOS TELLO 2022\SCM SPILL OVERS\outputs\pobreza\criminalidad\1%\simulacion_3\observado_outputs.xlsx',tratado_"&amp;$A26&amp;","&amp;$A26&amp;");"</f>
        <v>xlswrite('G:\Mi unidad\1. PROYECTOS TELLO 2022\SCM SPILL OVERS\outputs\pobreza\criminalidad\1%\simulacion_3\observado_outputs.xlsx',tratado_79,79);</v>
      </c>
      <c r="HM144">
        <v>55</v>
      </c>
      <c r="HN144" t="str">
        <f>"    lb_vec_"&amp;HM144&amp;"(s) = lb_"&amp;HM144&amp;";"</f>
        <v xml:space="preserve">    lb_vec_55(s) = lb_55;</v>
      </c>
      <c r="HT144">
        <v>78</v>
      </c>
      <c r="HU144" t="s">
        <v>37</v>
      </c>
      <c r="IA144">
        <v>87</v>
      </c>
      <c r="IB144" t="str">
        <f>"xlswrite('G:\Mi unidad\1. PROYECTOS TELLO 2022\SCM SPILL OVERS\outputs\pobreza\bajo_niv_educ\1%\simulacion_3\output_tests.xlsx',p_value_vec_"&amp;IA144&amp;"','p_value_vec_"&amp;IA144&amp;"');"</f>
        <v>xlswrite('G:\Mi unidad\1. PROYECTOS TELLO 2022\SCM SPILL OVERS\outputs\pobreza\bajo_niv_educ\1%\simulacion_3\output_tests.xlsx',p_value_vec_87','p_value_vec_87');</v>
      </c>
      <c r="IO144">
        <v>87</v>
      </c>
      <c r="IP144" t="str">
        <f>"xlswrite('G:\Mi unidad\1. PROYECTOS TELLO 2022\SCM SPILL OVERS\outputs\pobreza\bajo_ingreso\1%\simulacion_3\output_tests.xlsx',p_value_vec_"&amp;IO144&amp;"','p_value_vec_"&amp;IO144&amp;"');"</f>
        <v>xlswrite('G:\Mi unidad\1. PROYECTOS TELLO 2022\SCM SPILL OVERS\outputs\pobreza\bajo_ingreso\1%\simulacion_3\output_tests.xlsx',p_value_vec_87','p_value_vec_87');</v>
      </c>
      <c r="JA144">
        <v>87</v>
      </c>
      <c r="JB144" t="str">
        <f>"xlswrite('G:\Mi unidad\1. PROYECTOS TELLO 2022\SCM SPILL OVERS\outputs\pobreza\densidad\1%\simulacion_3\output_tests.xlsx',p_value_vec_"&amp;JA144&amp;"','p_value_vec_"&amp;JA144&amp;"');"</f>
        <v>xlswrite('G:\Mi unidad\1. PROYECTOS TELLO 2022\SCM SPILL OVERS\outputs\pobreza\densidad\1%\simulacion_3\output_tests.xlsx',p_value_vec_87','p_value_vec_87');</v>
      </c>
      <c r="JM144">
        <v>87</v>
      </c>
      <c r="JN144" t="str">
        <f>"xlswrite('G:\Mi unidad\1. PROYECTOS TELLO 2022\SCM SPILL OVERS\outputs\pobreza\densidad_g\1%\simulacion_3\output_tests.xlsx',p_value_vec_"&amp;JM144&amp;"','p_value_vec_"&amp;JM144&amp;"');"</f>
        <v>xlswrite('G:\Mi unidad\1. PROYECTOS TELLO 2022\SCM SPILL OVERS\outputs\pobreza\densidad_g\1%\simulacion_3\output_tests.xlsx',p_value_vec_87','p_value_vec_87');</v>
      </c>
      <c r="JY144">
        <v>87</v>
      </c>
      <c r="JZ144" t="str">
        <f>"xlswrite('G:\Mi unidad\1. PROYECTOS TELLO 2022\SCM SPILL OVERS\outputs\pobreza\distancia_centro_salud\1%\simulacion_3\output_tests.xlsx',p_value_vec_"&amp;JY144&amp;"','p_value_vec_"&amp;JY144&amp;"');"</f>
        <v>xlswrite('G:\Mi unidad\1. PROYECTOS TELLO 2022\SCM SPILL OVERS\outputs\pobreza\distancia_centro_salud\1%\simulacion_3\output_tests.xlsx',p_value_vec_87','p_value_vec_87');</v>
      </c>
      <c r="KL144">
        <v>87</v>
      </c>
      <c r="KM144" t="str">
        <f>"xlswrite('G:\Mi unidad\1. PROYECTOS TELLO 2022\SCM SPILL OVERS\outputs\pobreza\informalidad\1%\simulacion_3\output_tests.xlsx',p_value_vec_"&amp;KL144&amp;"','p_value_vec_"&amp;KL144&amp;"');"</f>
        <v>xlswrite('G:\Mi unidad\1. PROYECTOS TELLO 2022\SCM SPILL OVERS\outputs\pobreza\informalidad\1%\simulacion_3\output_tests.xlsx',p_value_vec_87','p_value_vec_87');</v>
      </c>
      <c r="KY144">
        <v>87</v>
      </c>
      <c r="KZ144" t="str">
        <f>"xlswrite('G:\Mi unidad\1. PROYECTOS TELLO 2022\SCM SPILL OVERS\outputs\pobreza\alimentos\1%\simulacion_3\output_tests.xlsx',p_value_vec_"&amp;KY144&amp;"','p_value_vec_"&amp;KY144&amp;"');"</f>
        <v>xlswrite('G:\Mi unidad\1. PROYECTOS TELLO 2022\SCM SPILL OVERS\outputs\pobreza\alimentos\1%\simulacion_3\output_tests.xlsx',p_value_vec_87','p_value_vec_87');</v>
      </c>
      <c r="LF144">
        <v>87</v>
      </c>
      <c r="LG144" t="str">
        <f>"xlswrite('G:\Mi unidad\1. PROYECTOS TELLO 2022\SCM SPILL OVERS\outputs\pobreza\jefe_hogar\1%\simulacion_3\output_tests.xlsx',p_value_vec_"&amp;LF144&amp;"','p_value_vec_"&amp;LF144&amp;"');"</f>
        <v>xlswrite('G:\Mi unidad\1. PROYECTOS TELLO 2022\SCM SPILL OVERS\outputs\pobreza\jefe_hogar\1%\simulacion_3\output_tests.xlsx',p_value_vec_87','p_value_vec_87');</v>
      </c>
      <c r="LM144">
        <v>87</v>
      </c>
      <c r="LN144" t="str">
        <f>"xlswrite('G:\Mi unidad\1. PROYECTOS TELLO 2022\SCM SPILL OVERS\outputs\pobreza\mujeres\1%\simulacion_3\output_tests.xlsx',p_value_vec_"&amp;LM144&amp;"','p_value_vec_"&amp;LM144&amp;"');"</f>
        <v>xlswrite('G:\Mi unidad\1. PROYECTOS TELLO 2022\SCM SPILL OVERS\outputs\pobreza\mujeres\1%\simulacion_3\output_tests.xlsx',p_value_vec_87','p_value_vec_87');</v>
      </c>
      <c r="LY144">
        <v>87</v>
      </c>
      <c r="LZ144" t="str">
        <f>"xlswrite('G:\Mi unidad\1. PROYECTOS TELLO 2022\SCM SPILL OVERS\outputs\pobreza\criminalidad\1%\simulacion_3\output_tests.xlsx',p_value_vec_"&amp;LY144&amp;"','p_value_vec_"&amp;LY144&amp;"');"</f>
        <v>xlswrite('G:\Mi unidad\1. PROYECTOS TELLO 2022\SCM SPILL OVERS\outputs\pobreza\criminalidad\1%\simulacion_3\output_tests.xlsx',p_value_vec_87','p_value_vec_87');</v>
      </c>
    </row>
    <row r="145" spans="64:338" x14ac:dyDescent="0.3">
      <c r="BL145">
        <v>87</v>
      </c>
      <c r="BR145">
        <v>87</v>
      </c>
      <c r="BS145" s="1" t="str">
        <f>"A_"&amp;BR142&amp;" = eye(N);"</f>
        <v>A_87 = eye(N);</v>
      </c>
      <c r="BX145">
        <v>87</v>
      </c>
      <c r="BY145" s="1" t="str">
        <f>"A_"&amp;BX142&amp;" = eye(N);"</f>
        <v>A_87 = eye(N);</v>
      </c>
      <c r="CD145">
        <v>87</v>
      </c>
      <c r="CE145" s="1" t="str">
        <f>"A_"&amp;CD142&amp;" = eye(N);"</f>
        <v>A_87 = eye(N);</v>
      </c>
      <c r="CJ145">
        <v>87</v>
      </c>
      <c r="CK145" s="1" t="str">
        <f>"A_"&amp;CJ142&amp;" = eye(N);"</f>
        <v>A_87 = eye(N);</v>
      </c>
      <c r="CQ145">
        <v>87</v>
      </c>
      <c r="CR145" t="s">
        <v>339</v>
      </c>
      <c r="CV145">
        <v>87</v>
      </c>
      <c r="CW145" t="s">
        <v>340</v>
      </c>
      <c r="DA145">
        <v>87</v>
      </c>
      <c r="DB145" t="s">
        <v>340</v>
      </c>
      <c r="DF145">
        <v>87</v>
      </c>
      <c r="DG145" t="s">
        <v>340</v>
      </c>
      <c r="EA145">
        <v>65</v>
      </c>
      <c r="EB145" s="3" t="s">
        <v>18</v>
      </c>
      <c r="EZ145" s="1" t="str">
        <f>"xlswrite('G:\Mi unidad\1. PROYECTOS TELLO 2022\SCM SPILL OVERS\outputs\pobreza\distancia_centro_salud\1%\simulacion_3\observado_outputs.xlsx',tratado_"&amp;$A27&amp;","&amp;$A27&amp;")"</f>
        <v>xlswrite('G:\Mi unidad\1. PROYECTOS TELLO 2022\SCM SPILL OVERS\outputs\pobreza\distancia_centro_salud\1%\simulacion_3\observado_outputs.xlsx',tratado_80,80)</v>
      </c>
      <c r="FG145" s="1" t="str">
        <f>"xlswrite('G:\Mi unidad\1. PROYECTOS TELLO 2022\SCM SPILL OVERS\outputs\pobreza\informalidad\1%\simulacion_3\observado_outputs.xlsx',tratado_"&amp;$A27&amp;","&amp;$A27&amp;")"</f>
        <v>xlswrite('G:\Mi unidad\1. PROYECTOS TELLO 2022\SCM SPILL OVERS\outputs\pobreza\informalidad\1%\simulacion_3\observado_outputs.xlsx',tratado_80,80)</v>
      </c>
      <c r="FM145" s="1" t="str">
        <f>"xlswrite('G:\Mi unidad\1. PROYECTOS TELLO 2022\SCM SPILL OVERS\outputs\pobreza\densidad\1%\simulacion_3\observado_outputs.xlsx',tratado_"&amp;$A27&amp;","&amp;$A27&amp;")"</f>
        <v>xlswrite('G:\Mi unidad\1. PROYECTOS TELLO 2022\SCM SPILL OVERS\outputs\pobreza\densidad\1%\simulacion_3\observado_outputs.xlsx',tratado_80,80)</v>
      </c>
      <c r="FT145" s="1" t="str">
        <f>"xlswrite('G:\Mi unidad\1. PROYECTOS TELLO 2022\SCM SPILL OVERS\outputs\pobreza\bajo_niv_educ\1%\simulacion_3\observado_outputs.xlsx',tratado_"&amp;$A27&amp;","&amp;$A27&amp;")"</f>
        <v>xlswrite('G:\Mi unidad\1. PROYECTOS TELLO 2022\SCM SPILL OVERS\outputs\pobreza\bajo_niv_educ\1%\simulacion_3\observado_outputs.xlsx',tratado_80,80)</v>
      </c>
      <c r="FZ145" s="1" t="str">
        <f>"xlswrite('G:\Mi unidad\1. PROYECTOS TELLO 2022\SCM SPILL OVERS\outputs\pobreza\bajo_ingreso\1%\simulacion_3\observado_outputs.xlsx',tratado_"&amp;$A27&amp;","&amp;$A27&amp;")"</f>
        <v>xlswrite('G:\Mi unidad\1. PROYECTOS TELLO 2022\SCM SPILL OVERS\outputs\pobreza\bajo_ingreso\1%\simulacion_3\observado_outputs.xlsx',tratado_80,80)</v>
      </c>
      <c r="GF145" s="1" t="str">
        <f>"xlswrite('G:\Mi unidad\1. PROYECTOS TELLO 2022\SCM SPILL OVERS\outputs\pobreza\densidad_g\1%\simulacion_3\observado_outputs.xlsx',tratado_"&amp;$A27&amp;","&amp;$A27&amp;")"</f>
        <v>xlswrite('G:\Mi unidad\1. PROYECTOS TELLO 2022\SCM SPILL OVERS\outputs\pobreza\densidad_g\1%\simulacion_3\observado_outputs.xlsx',tratado_80,80)</v>
      </c>
      <c r="GM145" s="1" t="str">
        <f>"xlswrite('G:\Mi unidad\1. PROYECTOS TELLO 2022\SCM SPILL OVERS\outputs\pobreza\alimentos\1%\simulacion_3\observado_outputs.xlsx',tratado_"&amp;$A27&amp;","&amp;$A27&amp;");"</f>
        <v>xlswrite('G:\Mi unidad\1. PROYECTOS TELLO 2022\SCM SPILL OVERS\outputs\pobreza\alimentos\1%\simulacion_3\observado_outputs.xlsx',tratado_80,80);</v>
      </c>
      <c r="GT145" s="1" t="str">
        <f>"xlswrite('G:\Mi unidad\1. PROYECTOS TELLO 2022\SCM SPILL OVERS\outputs\pobreza\jefe_hogar\1%\simulacion_3\observado_outputs.xlsx',tratado_"&amp;$A27&amp;","&amp;$A27&amp;");"</f>
        <v>xlswrite('G:\Mi unidad\1. PROYECTOS TELLO 2022\SCM SPILL OVERS\outputs\pobreza\jefe_hogar\1%\simulacion_3\observado_outputs.xlsx',tratado_80,80);</v>
      </c>
      <c r="GZ145" s="1" t="str">
        <f>"xlswrite('G:\Mi unidad\1. PROYECTOS TELLO 2022\SCM SPILL OVERS\outputs\pobreza\mujeres\1%\simulacion_3\observado_outputs.xlsx',tratado_"&amp;$A27&amp;","&amp;$A27&amp;");"</f>
        <v>xlswrite('G:\Mi unidad\1. PROYECTOS TELLO 2022\SCM SPILL OVERS\outputs\pobreza\mujeres\1%\simulacion_3\observado_outputs.xlsx',tratado_80,80);</v>
      </c>
      <c r="HF145" s="1" t="str">
        <f>"xlswrite('G:\Mi unidad\1. PROYECTOS TELLO 2022\SCM SPILL OVERS\outputs\pobreza\criminalidad\1%\simulacion_3\observado_outputs.xlsx',tratado_"&amp;$A27&amp;","&amp;$A27&amp;");"</f>
        <v>xlswrite('G:\Mi unidad\1. PROYECTOS TELLO 2022\SCM SPILL OVERS\outputs\pobreza\criminalidad\1%\simulacion_3\observado_outputs.xlsx',tratado_80,80);</v>
      </c>
      <c r="HM145">
        <v>55</v>
      </c>
      <c r="HN145" t="str">
        <f>"    ub_vec_"&amp;HM145&amp;"(s) = ub_"&amp;HM144&amp;";"</f>
        <v xml:space="preserve">    ub_vec_55(s) = ub_55;</v>
      </c>
      <c r="HT145">
        <v>78</v>
      </c>
      <c r="HU145" t="str">
        <f>"    spillover_test_"&amp;HT145&amp;"(s) = sp_andrews(Y_pre_"&amp;HT145&amp;",pobreza_"&amp;HT145&amp;"(:,T+s),A_"&amp;HT145&amp;",C,d,alpha_sig);"</f>
        <v xml:space="preserve">    spillover_test_78(s) = sp_andrews(Y_pre_78,pobreza_78(:,T+s),A_78,C,d,alpha_sig);</v>
      </c>
      <c r="IA145">
        <v>87</v>
      </c>
      <c r="IB145" t="str">
        <f>"xlswrite('G:\Mi unidad\1. PROYECTOS TELLO 2022\SCM SPILL OVERS\outputs\pobreza\bajo_niv_educ\1%\simulacion_3\output_tests.xlsx',alpha1_hat_vec_"&amp;IA145&amp;"','alpha1_hat_vec_"&amp;IA145&amp;"');"</f>
        <v>xlswrite('G:\Mi unidad\1. PROYECTOS TELLO 2022\SCM SPILL OVERS\outputs\pobreza\bajo_niv_educ\1%\simulacion_3\output_tests.xlsx',alpha1_hat_vec_87','alpha1_hat_vec_87');</v>
      </c>
      <c r="IO145">
        <v>87</v>
      </c>
      <c r="IP145" t="str">
        <f>"xlswrite('G:\Mi unidad\1. PROYECTOS TELLO 2022\SCM SPILL OVERS\outputs\pobreza\bajo_ingreso\1%\simulacion_3\output_tests.xlsx',alpha1_hat_vec_"&amp;IO145&amp;"','alpha1_hat_vec_"&amp;IO145&amp;"');"</f>
        <v>xlswrite('G:\Mi unidad\1. PROYECTOS TELLO 2022\SCM SPILL OVERS\outputs\pobreza\bajo_ingreso\1%\simulacion_3\output_tests.xlsx',alpha1_hat_vec_87','alpha1_hat_vec_87');</v>
      </c>
      <c r="JA145">
        <v>87</v>
      </c>
      <c r="JB145" t="str">
        <f>"xlswrite('G:\Mi unidad\1. PROYECTOS TELLO 2022\SCM SPILL OVERS\outputs\pobreza\densidad\1%\simulacion_3\output_tests.xlsx',alpha1_hat_vec_"&amp;JA145&amp;"','alpha1_hat_vec_"&amp;JA145&amp;"');"</f>
        <v>xlswrite('G:\Mi unidad\1. PROYECTOS TELLO 2022\SCM SPILL OVERS\outputs\pobreza\densidad\1%\simulacion_3\output_tests.xlsx',alpha1_hat_vec_87','alpha1_hat_vec_87');</v>
      </c>
      <c r="JM145">
        <v>87</v>
      </c>
      <c r="JN145" t="str">
        <f>"xlswrite('G:\Mi unidad\1. PROYECTOS TELLO 2022\SCM SPILL OVERS\outputs\pobreza\densidad_g\1%\simulacion_3\output_tests.xlsx',alpha1_hat_vec_"&amp;JM145&amp;"','alpha1_hat_vec_"&amp;JM145&amp;"');"</f>
        <v>xlswrite('G:\Mi unidad\1. PROYECTOS TELLO 2022\SCM SPILL OVERS\outputs\pobreza\densidad_g\1%\simulacion_3\output_tests.xlsx',alpha1_hat_vec_87','alpha1_hat_vec_87');</v>
      </c>
      <c r="JY145">
        <v>87</v>
      </c>
      <c r="JZ145" t="str">
        <f>"xlswrite('G:\Mi unidad\1. PROYECTOS TELLO 2022\SCM SPILL OVERS\outputs\pobreza\distancia_centro_salud\1%\simulacion_3\output_tests.xlsx',alpha1_hat_vec_"&amp;JY145&amp;"','alpha1_hat_vec_"&amp;JY145&amp;"');"</f>
        <v>xlswrite('G:\Mi unidad\1. PROYECTOS TELLO 2022\SCM SPILL OVERS\outputs\pobreza\distancia_centro_salud\1%\simulacion_3\output_tests.xlsx',alpha1_hat_vec_87','alpha1_hat_vec_87');</v>
      </c>
      <c r="KL145">
        <v>87</v>
      </c>
      <c r="KM145" t="str">
        <f>"xlswrite('G:\Mi unidad\1. PROYECTOS TELLO 2022\SCM SPILL OVERS\outputs\pobreza\informalidad\1%\simulacion_3\output_tests.xlsx',alpha1_hat_vec_"&amp;KL145&amp;"','alpha1_hat_vec_"&amp;KL145&amp;"');"</f>
        <v>xlswrite('G:\Mi unidad\1. PROYECTOS TELLO 2022\SCM SPILL OVERS\outputs\pobreza\informalidad\1%\simulacion_3\output_tests.xlsx',alpha1_hat_vec_87','alpha1_hat_vec_87');</v>
      </c>
      <c r="KY145">
        <v>87</v>
      </c>
      <c r="KZ145" t="str">
        <f>"xlswrite('G:\Mi unidad\1. PROYECTOS TELLO 2022\SCM SPILL OVERS\outputs\pobreza\alimentos\1%\simulacion_3\output_tests.xlsx',alpha1_hat_vec_"&amp;KY145&amp;"','alpha1_hat_vec_"&amp;KY145&amp;"');"</f>
        <v>xlswrite('G:\Mi unidad\1. PROYECTOS TELLO 2022\SCM SPILL OVERS\outputs\pobreza\alimentos\1%\simulacion_3\output_tests.xlsx',alpha1_hat_vec_87','alpha1_hat_vec_87');</v>
      </c>
      <c r="LF145">
        <v>87</v>
      </c>
      <c r="LG145" t="str">
        <f>"xlswrite('G:\Mi unidad\1. PROYECTOS TELLO 2022\SCM SPILL OVERS\outputs\pobreza\jefe_hogar\1%\simulacion_3\output_tests.xlsx',alpha1_hat_vec_"&amp;LF145&amp;"','alpha1_hat_vec_"&amp;LF145&amp;"');"</f>
        <v>xlswrite('G:\Mi unidad\1. PROYECTOS TELLO 2022\SCM SPILL OVERS\outputs\pobreza\jefe_hogar\1%\simulacion_3\output_tests.xlsx',alpha1_hat_vec_87','alpha1_hat_vec_87');</v>
      </c>
      <c r="LM145">
        <v>87</v>
      </c>
      <c r="LN145" t="str">
        <f>"xlswrite('G:\Mi unidad\1. PROYECTOS TELLO 2022\SCM SPILL OVERS\outputs\pobreza\mujeres\1%\simulacion_3\output_tests.xlsx',alpha1_hat_vec_"&amp;LM145&amp;"','alpha1_hat_vec_"&amp;LM145&amp;"');"</f>
        <v>xlswrite('G:\Mi unidad\1. PROYECTOS TELLO 2022\SCM SPILL OVERS\outputs\pobreza\mujeres\1%\simulacion_3\output_tests.xlsx',alpha1_hat_vec_87','alpha1_hat_vec_87');</v>
      </c>
      <c r="LY145">
        <v>87</v>
      </c>
      <c r="LZ145" t="str">
        <f>"xlswrite('G:\Mi unidad\1. PROYECTOS TELLO 2022\SCM SPILL OVERS\outputs\pobreza\criminalidad\1%\simulacion_3\output_tests.xlsx',alpha1_hat_vec_"&amp;LY145&amp;"','alpha1_hat_vec_"&amp;LY145&amp;"');"</f>
        <v>xlswrite('G:\Mi unidad\1. PROYECTOS TELLO 2022\SCM SPILL OVERS\outputs\pobreza\criminalidad\1%\simulacion_3\output_tests.xlsx',alpha1_hat_vec_87','alpha1_hat_vec_87');</v>
      </c>
    </row>
    <row r="146" spans="64:338" x14ac:dyDescent="0.3">
      <c r="BL146">
        <v>87</v>
      </c>
      <c r="BR146">
        <v>87</v>
      </c>
      <c r="BS146" s="1" t="str">
        <f>"A_"&amp;BR142&amp;"(:,ind_"&amp;BR142&amp;" == 0) = [];"</f>
        <v>A_87(:,ind_87 == 0) = [];</v>
      </c>
      <c r="BX146">
        <v>87</v>
      </c>
      <c r="BY146" s="1" t="str">
        <f>"A_"&amp;BX142&amp;"(:,ind_"&amp;BX142&amp;" == 0) = [];"</f>
        <v>A_87(:,ind_87 == 0) = [];</v>
      </c>
      <c r="CD146">
        <v>87</v>
      </c>
      <c r="CE146" s="1" t="str">
        <f>"A_"&amp;CD142&amp;"(:,ind_"&amp;CD142&amp;" == 0) = [];"</f>
        <v>A_87(:,ind_87 == 0) = [];</v>
      </c>
      <c r="CJ146">
        <v>87</v>
      </c>
      <c r="CK146" s="1" t="str">
        <f>"A_"&amp;CJ142&amp;"(:,ind_"&amp;CJ142&amp;" == 0) = [];"</f>
        <v>A_87(:,ind_87 == 0) = [];</v>
      </c>
      <c r="CQ146">
        <v>87</v>
      </c>
      <c r="CR146" t="s">
        <v>340</v>
      </c>
      <c r="CV146">
        <v>87</v>
      </c>
      <c r="CW146" t="s">
        <v>341</v>
      </c>
      <c r="DA146">
        <v>87</v>
      </c>
      <c r="DB146" t="s">
        <v>341</v>
      </c>
      <c r="DF146">
        <v>87</v>
      </c>
      <c r="DG146" t="s">
        <v>341</v>
      </c>
      <c r="EA146">
        <v>66</v>
      </c>
      <c r="EB146" s="3" t="str">
        <f>"%PROVINCIA "&amp;EA146</f>
        <v>%PROVINCIA 66</v>
      </c>
      <c r="EZ146" s="1" t="str">
        <f>"xlswrite('G:\Mi unidad\1. PROYECTOS TELLO 2022\SCM SPILL OVERS\outputs\pobreza\distancia_centro_salud\1%\simulacion_3\observado_outputs.xlsx',tratado_"&amp;$A28&amp;","&amp;$A28&amp;")"</f>
        <v>xlswrite('G:\Mi unidad\1. PROYECTOS TELLO 2022\SCM SPILL OVERS\outputs\pobreza\distancia_centro_salud\1%\simulacion_3\observado_outputs.xlsx',tratado_84,84)</v>
      </c>
      <c r="FG146" s="1" t="str">
        <f>"xlswrite('G:\Mi unidad\1. PROYECTOS TELLO 2022\SCM SPILL OVERS\outputs\pobreza\informalidad\1%\simulacion_3\observado_outputs.xlsx',tratado_"&amp;$A28&amp;","&amp;$A28&amp;")"</f>
        <v>xlswrite('G:\Mi unidad\1. PROYECTOS TELLO 2022\SCM SPILL OVERS\outputs\pobreza\informalidad\1%\simulacion_3\observado_outputs.xlsx',tratado_84,84)</v>
      </c>
      <c r="FM146" s="1" t="str">
        <f>"xlswrite('G:\Mi unidad\1. PROYECTOS TELLO 2022\SCM SPILL OVERS\outputs\pobreza\densidad\1%\simulacion_3\observado_outputs.xlsx',tratado_"&amp;$A28&amp;","&amp;$A28&amp;")"</f>
        <v>xlswrite('G:\Mi unidad\1. PROYECTOS TELLO 2022\SCM SPILL OVERS\outputs\pobreza\densidad\1%\simulacion_3\observado_outputs.xlsx',tratado_84,84)</v>
      </c>
      <c r="FT146" s="1" t="str">
        <f>"xlswrite('G:\Mi unidad\1. PROYECTOS TELLO 2022\SCM SPILL OVERS\outputs\pobreza\bajo_niv_educ\1%\simulacion_3\observado_outputs.xlsx',tratado_"&amp;$A28&amp;","&amp;$A28&amp;")"</f>
        <v>xlswrite('G:\Mi unidad\1. PROYECTOS TELLO 2022\SCM SPILL OVERS\outputs\pobreza\bajo_niv_educ\1%\simulacion_3\observado_outputs.xlsx',tratado_84,84)</v>
      </c>
      <c r="FZ146" s="1" t="str">
        <f>"xlswrite('G:\Mi unidad\1. PROYECTOS TELLO 2022\SCM SPILL OVERS\outputs\pobreza\bajo_ingreso\1%\simulacion_3\observado_outputs.xlsx',tratado_"&amp;$A28&amp;","&amp;$A28&amp;")"</f>
        <v>xlswrite('G:\Mi unidad\1. PROYECTOS TELLO 2022\SCM SPILL OVERS\outputs\pobreza\bajo_ingreso\1%\simulacion_3\observado_outputs.xlsx',tratado_84,84)</v>
      </c>
      <c r="GF146" s="1" t="str">
        <f>"xlswrite('G:\Mi unidad\1. PROYECTOS TELLO 2022\SCM SPILL OVERS\outputs\pobreza\densidad_g\1%\simulacion_3\observado_outputs.xlsx',tratado_"&amp;$A28&amp;","&amp;$A28&amp;")"</f>
        <v>xlswrite('G:\Mi unidad\1. PROYECTOS TELLO 2022\SCM SPILL OVERS\outputs\pobreza\densidad_g\1%\simulacion_3\observado_outputs.xlsx',tratado_84,84)</v>
      </c>
      <c r="GM146" s="1" t="str">
        <f>"xlswrite('G:\Mi unidad\1. PROYECTOS TELLO 2022\SCM SPILL OVERS\outputs\pobreza\alimentos\1%\simulacion_3\observado_outputs.xlsx',tratado_"&amp;$A28&amp;","&amp;$A28&amp;");"</f>
        <v>xlswrite('G:\Mi unidad\1. PROYECTOS TELLO 2022\SCM SPILL OVERS\outputs\pobreza\alimentos\1%\simulacion_3\observado_outputs.xlsx',tratado_84,84);</v>
      </c>
      <c r="GT146" s="1" t="str">
        <f>"xlswrite('G:\Mi unidad\1. PROYECTOS TELLO 2022\SCM SPILL OVERS\outputs\pobreza\jefe_hogar\1%\simulacion_3\observado_outputs.xlsx',tratado_"&amp;$A28&amp;","&amp;$A28&amp;");"</f>
        <v>xlswrite('G:\Mi unidad\1. PROYECTOS TELLO 2022\SCM SPILL OVERS\outputs\pobreza\jefe_hogar\1%\simulacion_3\observado_outputs.xlsx',tratado_84,84);</v>
      </c>
      <c r="GZ146" s="1" t="str">
        <f>"xlswrite('G:\Mi unidad\1. PROYECTOS TELLO 2022\SCM SPILL OVERS\outputs\pobreza\mujeres\1%\simulacion_3\observado_outputs.xlsx',tratado_"&amp;$A28&amp;","&amp;$A28&amp;");"</f>
        <v>xlswrite('G:\Mi unidad\1. PROYECTOS TELLO 2022\SCM SPILL OVERS\outputs\pobreza\mujeres\1%\simulacion_3\observado_outputs.xlsx',tratado_84,84);</v>
      </c>
      <c r="HF146" s="1" t="str">
        <f>"xlswrite('G:\Mi unidad\1. PROYECTOS TELLO 2022\SCM SPILL OVERS\outputs\pobreza\criminalidad\1%\simulacion_3\observado_outputs.xlsx',tratado_"&amp;$A28&amp;","&amp;$A28&amp;");"</f>
        <v>xlswrite('G:\Mi unidad\1. PROYECTOS TELLO 2022\SCM SPILL OVERS\outputs\pobreza\criminalidad\1%\simulacion_3\observado_outputs.xlsx',tratado_84,84);</v>
      </c>
      <c r="HM146">
        <v>55</v>
      </c>
      <c r="HN146" t="s">
        <v>18</v>
      </c>
      <c r="HT146">
        <v>78</v>
      </c>
      <c r="HU146" t="s">
        <v>18</v>
      </c>
      <c r="IA146">
        <v>87</v>
      </c>
      <c r="IB146" t="str">
        <f>"xlswrite('G:\Mi unidad\1. PROYECTOS TELLO 2022\SCM SPILL OVERS\outputs\pobreza\bajo_niv_educ\1%\simulacion_3\output_tests.xlsx',spillover_test_"&amp;IA146&amp;"','sp_test_"&amp;IA146&amp;"');"</f>
        <v>xlswrite('G:\Mi unidad\1. PROYECTOS TELLO 2022\SCM SPILL OVERS\outputs\pobreza\bajo_niv_educ\1%\simulacion_3\output_tests.xlsx',spillover_test_87','sp_test_87');</v>
      </c>
      <c r="IO146">
        <v>87</v>
      </c>
      <c r="IP146" t="str">
        <f>"xlswrite('G:\Mi unidad\1. PROYECTOS TELLO 2022\SCM SPILL OVERS\outputs\pobreza\bajo_ingreso\1%\simulacion_3\output_tests.xlsx',spillover_test_"&amp;IO146&amp;"','sp_test_"&amp;IO146&amp;"');"</f>
        <v>xlswrite('G:\Mi unidad\1. PROYECTOS TELLO 2022\SCM SPILL OVERS\outputs\pobreza\bajo_ingreso\1%\simulacion_3\output_tests.xlsx',spillover_test_87','sp_test_87');</v>
      </c>
      <c r="JA146">
        <v>87</v>
      </c>
      <c r="JB146" t="str">
        <f>"xlswrite('G:\Mi unidad\1. PROYECTOS TELLO 2022\SCM SPILL OVERS\outputs\pobreza\densidad\1%\simulacion_3\output_tests.xlsx',spillover_test_"&amp;JA146&amp;"','sp_test_"&amp;JA146&amp;"');"</f>
        <v>xlswrite('G:\Mi unidad\1. PROYECTOS TELLO 2022\SCM SPILL OVERS\outputs\pobreza\densidad\1%\simulacion_3\output_tests.xlsx',spillover_test_87','sp_test_87');</v>
      </c>
      <c r="JM146">
        <v>87</v>
      </c>
      <c r="JN146" t="str">
        <f>"xlswrite('G:\Mi unidad\1. PROYECTOS TELLO 2022\SCM SPILL OVERS\outputs\pobreza\densidad_g\1%\simulacion_3\output_tests.xlsx',spillover_test_"&amp;JM146&amp;"','sp_test_"&amp;JM146&amp;"');"</f>
        <v>xlswrite('G:\Mi unidad\1. PROYECTOS TELLO 2022\SCM SPILL OVERS\outputs\pobreza\densidad_g\1%\simulacion_3\output_tests.xlsx',spillover_test_87','sp_test_87');</v>
      </c>
      <c r="JY146">
        <v>87</v>
      </c>
      <c r="JZ146" t="str">
        <f>"xlswrite('G:\Mi unidad\1. PROYECTOS TELLO 2022\SCM SPILL OVERS\outputs\pobreza\distancia_centro_salud\1%\simulacion_3\output_tests.xlsx',spillover_test_"&amp;JY146&amp;"','sp_test_"&amp;JY146&amp;"');"</f>
        <v>xlswrite('G:\Mi unidad\1. PROYECTOS TELLO 2022\SCM SPILL OVERS\outputs\pobreza\distancia_centro_salud\1%\simulacion_3\output_tests.xlsx',spillover_test_87','sp_test_87');</v>
      </c>
      <c r="KL146">
        <v>87</v>
      </c>
      <c r="KM146" t="str">
        <f>"xlswrite('G:\Mi unidad\1. PROYECTOS TELLO 2022\SCM SPILL OVERS\outputs\pobreza\informalidad\1%\simulacion_3\output_tests.xlsx',spillover_test_"&amp;KL146&amp;"','sp_test_"&amp;KL146&amp;"');"</f>
        <v>xlswrite('G:\Mi unidad\1. PROYECTOS TELLO 2022\SCM SPILL OVERS\outputs\pobreza\informalidad\1%\simulacion_3\output_tests.xlsx',spillover_test_87','sp_test_87');</v>
      </c>
      <c r="KY146">
        <v>87</v>
      </c>
      <c r="KZ146" t="str">
        <f>"xlswrite('G:\Mi unidad\1. PROYECTOS TELLO 2022\SCM SPILL OVERS\outputs\pobreza\alimentos\1%\simulacion_3\output_tests.xlsx',spillover_test_"&amp;KY146&amp;"','sp_test_"&amp;KY146&amp;"');"</f>
        <v>xlswrite('G:\Mi unidad\1. PROYECTOS TELLO 2022\SCM SPILL OVERS\outputs\pobreza\alimentos\1%\simulacion_3\output_tests.xlsx',spillover_test_87','sp_test_87');</v>
      </c>
      <c r="LF146">
        <v>87</v>
      </c>
      <c r="LG146" t="str">
        <f>"xlswrite('G:\Mi unidad\1. PROYECTOS TELLO 2022\SCM SPILL OVERS\outputs\pobreza\jefe_hogar\1%\simulacion_3\output_tests.xlsx',spillover_test_"&amp;LF146&amp;"','sp_test_"&amp;LF146&amp;"');"</f>
        <v>xlswrite('G:\Mi unidad\1. PROYECTOS TELLO 2022\SCM SPILL OVERS\outputs\pobreza\jefe_hogar\1%\simulacion_3\output_tests.xlsx',spillover_test_87','sp_test_87');</v>
      </c>
      <c r="LM146">
        <v>87</v>
      </c>
      <c r="LN146" t="str">
        <f>"xlswrite('G:\Mi unidad\1. PROYECTOS TELLO 2022\SCM SPILL OVERS\outputs\pobreza\mujeres\1%\simulacion_3\output_tests.xlsx',spillover_test_"&amp;LM146&amp;"','sp_test_"&amp;LM146&amp;"');"</f>
        <v>xlswrite('G:\Mi unidad\1. PROYECTOS TELLO 2022\SCM SPILL OVERS\outputs\pobreza\mujeres\1%\simulacion_3\output_tests.xlsx',spillover_test_87','sp_test_87');</v>
      </c>
      <c r="LY146">
        <v>87</v>
      </c>
      <c r="LZ146" t="str">
        <f>"xlswrite('G:\Mi unidad\1. PROYECTOS TELLO 2022\SCM SPILL OVERS\outputs\pobreza\criminalidad\1%\simulacion_3\output_tests.xlsx',spillover_test_"&amp;LY146&amp;"','sp_test_"&amp;LY146&amp;"');"</f>
        <v>xlswrite('G:\Mi unidad\1. PROYECTOS TELLO 2022\SCM SPILL OVERS\outputs\pobreza\criminalidad\1%\simulacion_3\output_tests.xlsx',spillover_test_87','sp_test_87');</v>
      </c>
    </row>
    <row r="147" spans="64:338" x14ac:dyDescent="0.3">
      <c r="BL147">
        <v>88</v>
      </c>
      <c r="BM147" s="1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341</v>
      </c>
      <c r="CV147">
        <v>88</v>
      </c>
      <c r="CW147" t="s">
        <v>342</v>
      </c>
      <c r="DA147">
        <v>88</v>
      </c>
      <c r="DB147" t="s">
        <v>342</v>
      </c>
      <c r="DF147">
        <v>88</v>
      </c>
      <c r="DG147" t="s">
        <v>342</v>
      </c>
      <c r="EA147">
        <v>66</v>
      </c>
      <c r="EB147" s="3" t="s">
        <v>17</v>
      </c>
      <c r="EZ147" s="1" t="str">
        <f>"xlswrite('G:\Mi unidad\1. PROYECTOS TELLO 2022\SCM SPILL OVERS\outputs\pobreza\distancia_centro_salud\1%\simulacion_3\observado_outputs.xlsx',tratado_"&amp;$A29&amp;","&amp;$A29&amp;")"</f>
        <v>xlswrite('G:\Mi unidad\1. PROYECTOS TELLO 2022\SCM SPILL OVERS\outputs\pobreza\distancia_centro_salud\1%\simulacion_3\observado_outputs.xlsx',tratado_86,86)</v>
      </c>
      <c r="FG147" s="1" t="str">
        <f>"xlswrite('G:\Mi unidad\1. PROYECTOS TELLO 2022\SCM SPILL OVERS\outputs\pobreza\informalidad\1%\simulacion_3\observado_outputs.xlsx',tratado_"&amp;$A29&amp;","&amp;$A29&amp;")"</f>
        <v>xlswrite('G:\Mi unidad\1. PROYECTOS TELLO 2022\SCM SPILL OVERS\outputs\pobreza\informalidad\1%\simulacion_3\observado_outputs.xlsx',tratado_86,86)</v>
      </c>
      <c r="FM147" s="1" t="str">
        <f>"xlswrite('G:\Mi unidad\1. PROYECTOS TELLO 2022\SCM SPILL OVERS\outputs\pobreza\densidad\1%\simulacion_3\observado_outputs.xlsx',tratado_"&amp;$A29&amp;","&amp;$A29&amp;")"</f>
        <v>xlswrite('G:\Mi unidad\1. PROYECTOS TELLO 2022\SCM SPILL OVERS\outputs\pobreza\densidad\1%\simulacion_3\observado_outputs.xlsx',tratado_86,86)</v>
      </c>
      <c r="FT147" s="1" t="str">
        <f>"xlswrite('G:\Mi unidad\1. PROYECTOS TELLO 2022\SCM SPILL OVERS\outputs\pobreza\bajo_niv_educ\1%\simulacion_3\observado_outputs.xlsx',tratado_"&amp;$A29&amp;","&amp;$A29&amp;")"</f>
        <v>xlswrite('G:\Mi unidad\1. PROYECTOS TELLO 2022\SCM SPILL OVERS\outputs\pobreza\bajo_niv_educ\1%\simulacion_3\observado_outputs.xlsx',tratado_86,86)</v>
      </c>
      <c r="FZ147" s="1" t="str">
        <f>"xlswrite('G:\Mi unidad\1. PROYECTOS TELLO 2022\SCM SPILL OVERS\outputs\pobreza\bajo_ingreso\1%\simulacion_3\observado_outputs.xlsx',tratado_"&amp;$A29&amp;","&amp;$A29&amp;")"</f>
        <v>xlswrite('G:\Mi unidad\1. PROYECTOS TELLO 2022\SCM SPILL OVERS\outputs\pobreza\bajo_ingreso\1%\simulacion_3\observado_outputs.xlsx',tratado_86,86)</v>
      </c>
      <c r="GF147" s="1" t="str">
        <f>"xlswrite('G:\Mi unidad\1. PROYECTOS TELLO 2022\SCM SPILL OVERS\outputs\pobreza\densidad_g\1%\simulacion_3\observado_outputs.xlsx',tratado_"&amp;$A29&amp;","&amp;$A29&amp;")"</f>
        <v>xlswrite('G:\Mi unidad\1. PROYECTOS TELLO 2022\SCM SPILL OVERS\outputs\pobreza\densidad_g\1%\simulacion_3\observado_outputs.xlsx',tratado_86,86)</v>
      </c>
      <c r="GM147" s="1" t="str">
        <f>"xlswrite('G:\Mi unidad\1. PROYECTOS TELLO 2022\SCM SPILL OVERS\outputs\pobreza\alimentos\1%\simulacion_3\observado_outputs.xlsx',tratado_"&amp;$A29&amp;","&amp;$A29&amp;");"</f>
        <v>xlswrite('G:\Mi unidad\1. PROYECTOS TELLO 2022\SCM SPILL OVERS\outputs\pobreza\alimentos\1%\simulacion_3\observado_outputs.xlsx',tratado_86,86);</v>
      </c>
      <c r="GT147" s="1" t="str">
        <f>"xlswrite('G:\Mi unidad\1. PROYECTOS TELLO 2022\SCM SPILL OVERS\outputs\pobreza\jefe_hogar\1%\simulacion_3\observado_outputs.xlsx',tratado_"&amp;$A29&amp;","&amp;$A29&amp;");"</f>
        <v>xlswrite('G:\Mi unidad\1. PROYECTOS TELLO 2022\SCM SPILL OVERS\outputs\pobreza\jefe_hogar\1%\simulacion_3\observado_outputs.xlsx',tratado_86,86);</v>
      </c>
      <c r="GZ147" s="1" t="str">
        <f>"xlswrite('G:\Mi unidad\1. PROYECTOS TELLO 2022\SCM SPILL OVERS\outputs\pobreza\mujeres\1%\simulacion_3\observado_outputs.xlsx',tratado_"&amp;$A29&amp;","&amp;$A29&amp;");"</f>
        <v>xlswrite('G:\Mi unidad\1. PROYECTOS TELLO 2022\SCM SPILL OVERS\outputs\pobreza\mujeres\1%\simulacion_3\observado_outputs.xlsx',tratado_86,86);</v>
      </c>
      <c r="HF147" s="1" t="str">
        <f>"xlswrite('G:\Mi unidad\1. PROYECTOS TELLO 2022\SCM SPILL OVERS\outputs\pobreza\criminalidad\1%\simulacion_3\observado_outputs.xlsx',tratado_"&amp;$A29&amp;","&amp;$A29&amp;");"</f>
        <v>xlswrite('G:\Mi unidad\1. PROYECTOS TELLO 2022\SCM SPILL OVERS\outputs\pobreza\criminalidad\1%\simulacion_3\observado_outputs.xlsx',tratado_86,86);</v>
      </c>
      <c r="HM147">
        <v>57</v>
      </c>
      <c r="HN147" t="str">
        <f>"p_value_vec_"&amp;HM147&amp;" = zeros(1,S);"</f>
        <v>p_value_vec_57 = zeros(1,S);</v>
      </c>
      <c r="HT147">
        <v>79</v>
      </c>
      <c r="HU147" t="str">
        <f>"spillover_test_"&amp;HT147&amp;" = zeros(1,S);"</f>
        <v>spillover_test_79 = zeros(1,S);</v>
      </c>
      <c r="IA147">
        <v>88</v>
      </c>
      <c r="IB147" t="str">
        <f>"xlswrite('G:\Mi unidad\1. PROYECTOS TELLO 2022\SCM SPILL OVERS\outputs\pobreza\bajo_niv_educ\1%\simulacion_3\output_tests.xlsx',lb_vec_"&amp;IA147&amp;"','lb_vec_"&amp;IA147&amp;"');"</f>
        <v>xlswrite('G:\Mi unidad\1. PROYECTOS TELLO 2022\SCM SPILL OVERS\outputs\pobreza\bajo_niv_educ\1%\simulacion_3\output_tests.xlsx',lb_vec_88','lb_vec_88');</v>
      </c>
      <c r="IO147">
        <v>88</v>
      </c>
      <c r="IP147" t="str">
        <f>"xlswrite('G:\Mi unidad\1. PROYECTOS TELLO 2022\SCM SPILL OVERS\outputs\pobreza\bajo_ingreso\1%\simulacion_3\output_tests.xlsx',lb_vec_"&amp;IO147&amp;"','lb_vec_"&amp;IO147&amp;"');"</f>
        <v>xlswrite('G:\Mi unidad\1. PROYECTOS TELLO 2022\SCM SPILL OVERS\outputs\pobreza\bajo_ingreso\1%\simulacion_3\output_tests.xlsx',lb_vec_88','lb_vec_88');</v>
      </c>
      <c r="JA147">
        <v>88</v>
      </c>
      <c r="JB147" t="str">
        <f>"xlswrite('G:\Mi unidad\1. PROYECTOS TELLO 2022\SCM SPILL OVERS\outputs\pobreza\densidad\1%\simulacion_3\output_tests.xlsx',lb_vec_"&amp;JA147&amp;"','lb_vec_"&amp;JA147&amp;"');"</f>
        <v>xlswrite('G:\Mi unidad\1. PROYECTOS TELLO 2022\SCM SPILL OVERS\outputs\pobreza\densidad\1%\simulacion_3\output_tests.xlsx',lb_vec_88','lb_vec_88');</v>
      </c>
      <c r="JM147">
        <v>88</v>
      </c>
      <c r="JN147" t="str">
        <f>"xlswrite('G:\Mi unidad\1. PROYECTOS TELLO 2022\SCM SPILL OVERS\outputs\pobreza\densidad_g\1%\simulacion_3\output_tests.xlsx',lb_vec_"&amp;JM147&amp;"','lb_vec_"&amp;JM147&amp;"');"</f>
        <v>xlswrite('G:\Mi unidad\1. PROYECTOS TELLO 2022\SCM SPILL OVERS\outputs\pobreza\densidad_g\1%\simulacion_3\output_tests.xlsx',lb_vec_88','lb_vec_88');</v>
      </c>
      <c r="JY147">
        <v>88</v>
      </c>
      <c r="JZ147" t="str">
        <f>"xlswrite('G:\Mi unidad\1. PROYECTOS TELLO 2022\SCM SPILL OVERS\outputs\pobreza\distancia_centro_salud\1%\simulacion_3\output_tests.xlsx',lb_vec_"&amp;JY147&amp;"','lb_vec_"&amp;JY147&amp;"');"</f>
        <v>xlswrite('G:\Mi unidad\1. PROYECTOS TELLO 2022\SCM SPILL OVERS\outputs\pobreza\distancia_centro_salud\1%\simulacion_3\output_tests.xlsx',lb_vec_88','lb_vec_88');</v>
      </c>
      <c r="KL147">
        <v>88</v>
      </c>
      <c r="KM147" t="str">
        <f>"xlswrite('G:\Mi unidad\1. PROYECTOS TELLO 2022\SCM SPILL OVERS\outputs\pobreza\informalidad\1%\simulacion_3\output_tests.xlsx',lb_vec_"&amp;KL147&amp;"','lb_vec_"&amp;KL147&amp;"');"</f>
        <v>xlswrite('G:\Mi unidad\1. PROYECTOS TELLO 2022\SCM SPILL OVERS\outputs\pobreza\informalidad\1%\simulacion_3\output_tests.xlsx',lb_vec_88','lb_vec_88');</v>
      </c>
      <c r="KY147">
        <v>88</v>
      </c>
      <c r="KZ147" t="str">
        <f>"xlswrite('G:\Mi unidad\1. PROYECTOS TELLO 2022\SCM SPILL OVERS\outputs\pobreza\alimentos\1%\simulacion_3\output_tests.xlsx',lb_vec_"&amp;KY147&amp;"','lb_vec_"&amp;KY147&amp;"');"</f>
        <v>xlswrite('G:\Mi unidad\1. PROYECTOS TELLO 2022\SCM SPILL OVERS\outputs\pobreza\alimentos\1%\simulacion_3\output_tests.xlsx',lb_vec_88','lb_vec_88');</v>
      </c>
      <c r="LF147">
        <v>88</v>
      </c>
      <c r="LG147" t="str">
        <f>"xlswrite('G:\Mi unidad\1. PROYECTOS TELLO 2022\SCM SPILL OVERS\outputs\pobreza\jefe_hogar\1%\simulacion_3\output_tests.xlsx',lb_vec_"&amp;LF147&amp;"','lb_vec_"&amp;LF147&amp;"');"</f>
        <v>xlswrite('G:\Mi unidad\1. PROYECTOS TELLO 2022\SCM SPILL OVERS\outputs\pobreza\jefe_hogar\1%\simulacion_3\output_tests.xlsx',lb_vec_88','lb_vec_88');</v>
      </c>
      <c r="LM147">
        <v>88</v>
      </c>
      <c r="LN147" t="str">
        <f>"xlswrite('G:\Mi unidad\1. PROYECTOS TELLO 2022\SCM SPILL OVERS\outputs\pobreza\mujeres\1%\simulacion_3\output_tests.xlsx',lb_vec_"&amp;LM147&amp;"','lb_vec_"&amp;LM147&amp;"');"</f>
        <v>xlswrite('G:\Mi unidad\1. PROYECTOS TELLO 2022\SCM SPILL OVERS\outputs\pobreza\mujeres\1%\simulacion_3\output_tests.xlsx',lb_vec_88','lb_vec_88');</v>
      </c>
      <c r="LY147">
        <v>88</v>
      </c>
      <c r="LZ147" t="str">
        <f>"xlswrite('G:\Mi unidad\1. PROYECTOS TELLO 2022\SCM SPILL OVERS\outputs\pobreza\criminalidad\1%\simulacion_3\output_tests.xlsx',lb_vec_"&amp;LY147&amp;"','lb_vec_"&amp;LY147&amp;"');"</f>
        <v>xlswrite('G:\Mi unidad\1. PROYECTOS TELLO 2022\SCM SPILL OVERS\outputs\pobreza\criminalidad\1%\simulacion_3\output_tests.xlsx',lb_vec_88','lb_vec_88');</v>
      </c>
    </row>
    <row r="148" spans="64:338" x14ac:dyDescent="0.3">
      <c r="BL148">
        <v>88</v>
      </c>
      <c r="BM148" s="1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343</v>
      </c>
      <c r="CV148">
        <v>88</v>
      </c>
      <c r="CW148" t="s">
        <v>343</v>
      </c>
      <c r="DA148">
        <v>88</v>
      </c>
      <c r="DB148" t="s">
        <v>343</v>
      </c>
      <c r="DF148">
        <v>88</v>
      </c>
      <c r="DG148" t="s">
        <v>343</v>
      </c>
      <c r="EA148">
        <v>66</v>
      </c>
      <c r="EB148" s="1" t="str">
        <f>"Y_Ts_"&amp;EA148&amp;" = Y_"&amp;EA148&amp;"(:,T+s);"</f>
        <v>Y_Ts_66 = Y_66(:,T+s);</v>
      </c>
      <c r="EZ148" s="1" t="str">
        <f>"xlswrite('G:\Mi unidad\1. PROYECTOS TELLO 2022\SCM SPILL OVERS\outputs\pobreza\distancia_centro_salud\1%\simulacion_3\observado_outputs.xlsx',tratado_"&amp;$A30&amp;","&amp;$A30&amp;")"</f>
        <v>xlswrite('G:\Mi unidad\1. PROYECTOS TELLO 2022\SCM SPILL OVERS\outputs\pobreza\distancia_centro_salud\1%\simulacion_3\observado_outputs.xlsx',tratado_87,87)</v>
      </c>
      <c r="FG148" s="1" t="str">
        <f>"xlswrite('G:\Mi unidad\1. PROYECTOS TELLO 2022\SCM SPILL OVERS\outputs\pobreza\informalidad\1%\simulacion_3\observado_outputs.xlsx',tratado_"&amp;$A30&amp;","&amp;$A30&amp;")"</f>
        <v>xlswrite('G:\Mi unidad\1. PROYECTOS TELLO 2022\SCM SPILL OVERS\outputs\pobreza\informalidad\1%\simulacion_3\observado_outputs.xlsx',tratado_87,87)</v>
      </c>
      <c r="FM148" s="1" t="str">
        <f>"xlswrite('G:\Mi unidad\1. PROYECTOS TELLO 2022\SCM SPILL OVERS\outputs\pobreza\densidad\1%\simulacion_3\observado_outputs.xlsx',tratado_"&amp;$A30&amp;","&amp;$A30&amp;")"</f>
        <v>xlswrite('G:\Mi unidad\1. PROYECTOS TELLO 2022\SCM SPILL OVERS\outputs\pobreza\densidad\1%\simulacion_3\observado_outputs.xlsx',tratado_87,87)</v>
      </c>
      <c r="FT148" s="1" t="str">
        <f>"xlswrite('G:\Mi unidad\1. PROYECTOS TELLO 2022\SCM SPILL OVERS\outputs\pobreza\bajo_niv_educ\1%\simulacion_3\observado_outputs.xlsx',tratado_"&amp;$A30&amp;","&amp;$A30&amp;")"</f>
        <v>xlswrite('G:\Mi unidad\1. PROYECTOS TELLO 2022\SCM SPILL OVERS\outputs\pobreza\bajo_niv_educ\1%\simulacion_3\observado_outputs.xlsx',tratado_87,87)</v>
      </c>
      <c r="FZ148" s="1" t="str">
        <f>"xlswrite('G:\Mi unidad\1. PROYECTOS TELLO 2022\SCM SPILL OVERS\outputs\pobreza\bajo_ingreso\1%\simulacion_3\observado_outputs.xlsx',tratado_"&amp;$A30&amp;","&amp;$A30&amp;")"</f>
        <v>xlswrite('G:\Mi unidad\1. PROYECTOS TELLO 2022\SCM SPILL OVERS\outputs\pobreza\bajo_ingreso\1%\simulacion_3\observado_outputs.xlsx',tratado_87,87)</v>
      </c>
      <c r="GF148" s="1" t="str">
        <f>"xlswrite('G:\Mi unidad\1. PROYECTOS TELLO 2022\SCM SPILL OVERS\outputs\pobreza\densidad_g\1%\simulacion_3\observado_outputs.xlsx',tratado_"&amp;$A30&amp;","&amp;$A30&amp;")"</f>
        <v>xlswrite('G:\Mi unidad\1. PROYECTOS TELLO 2022\SCM SPILL OVERS\outputs\pobreza\densidad_g\1%\simulacion_3\observado_outputs.xlsx',tratado_87,87)</v>
      </c>
      <c r="GM148" s="1" t="str">
        <f>"xlswrite('G:\Mi unidad\1. PROYECTOS TELLO 2022\SCM SPILL OVERS\outputs\pobreza\alimentos\1%\simulacion_3\observado_outputs.xlsx',tratado_"&amp;$A30&amp;","&amp;$A30&amp;");"</f>
        <v>xlswrite('G:\Mi unidad\1. PROYECTOS TELLO 2022\SCM SPILL OVERS\outputs\pobreza\alimentos\1%\simulacion_3\observado_outputs.xlsx',tratado_87,87);</v>
      </c>
      <c r="GT148" s="1" t="str">
        <f>"xlswrite('G:\Mi unidad\1. PROYECTOS TELLO 2022\SCM SPILL OVERS\outputs\pobreza\jefe_hogar\1%\simulacion_3\observado_outputs.xlsx',tratado_"&amp;$A30&amp;","&amp;$A30&amp;");"</f>
        <v>xlswrite('G:\Mi unidad\1. PROYECTOS TELLO 2022\SCM SPILL OVERS\outputs\pobreza\jefe_hogar\1%\simulacion_3\observado_outputs.xlsx',tratado_87,87);</v>
      </c>
      <c r="GZ148" s="1" t="str">
        <f>"xlswrite('G:\Mi unidad\1. PROYECTOS TELLO 2022\SCM SPILL OVERS\outputs\pobreza\mujeres\1%\simulacion_3\observado_outputs.xlsx',tratado_"&amp;$A30&amp;","&amp;$A30&amp;");"</f>
        <v>xlswrite('G:\Mi unidad\1. PROYECTOS TELLO 2022\SCM SPILL OVERS\outputs\pobreza\mujeres\1%\simulacion_3\observado_outputs.xlsx',tratado_87,87);</v>
      </c>
      <c r="HF148" s="1" t="str">
        <f>"xlswrite('G:\Mi unidad\1. PROYECTOS TELLO 2022\SCM SPILL OVERS\outputs\pobreza\criminalidad\1%\simulacion_3\observado_outputs.xlsx',tratado_"&amp;$A30&amp;","&amp;$A30&amp;");"</f>
        <v>xlswrite('G:\Mi unidad\1. PROYECTOS TELLO 2022\SCM SPILL OVERS\outputs\pobreza\criminalidad\1%\simulacion_3\observado_outputs.xlsx',tratado_87,87);</v>
      </c>
      <c r="HM148">
        <v>57</v>
      </c>
      <c r="HN148" t="str">
        <f>"lb_vec_"&amp;HM148&amp;" = zeros(1,S);"</f>
        <v>lb_vec_57 = zeros(1,S);</v>
      </c>
      <c r="HT148">
        <v>79</v>
      </c>
      <c r="HU148" t="s">
        <v>35</v>
      </c>
      <c r="IA148">
        <v>88</v>
      </c>
      <c r="IB148" t="str">
        <f>"xlswrite('G:\Mi unidad\1. PROYECTOS TELLO 2022\SCM SPILL OVERS\outputs\pobreza\bajo_niv_educ\1%\simulacion_3\output_tests.xlsx',ub_vec_"&amp;IA148&amp;"','ub_vec_"&amp;IA148&amp;"');"</f>
        <v>xlswrite('G:\Mi unidad\1. PROYECTOS TELLO 2022\SCM SPILL OVERS\outputs\pobreza\bajo_niv_educ\1%\simulacion_3\output_tests.xlsx',ub_vec_88','ub_vec_88');</v>
      </c>
      <c r="IO148">
        <v>88</v>
      </c>
      <c r="IP148" t="str">
        <f>"xlswrite('G:\Mi unidad\1. PROYECTOS TELLO 2022\SCM SPILL OVERS\outputs\pobreza\bajo_ingreso\1%\simulacion_3\output_tests.xlsx',ub_vec_"&amp;IO148&amp;"','ub_vec_"&amp;IO148&amp;"');"</f>
        <v>xlswrite('G:\Mi unidad\1. PROYECTOS TELLO 2022\SCM SPILL OVERS\outputs\pobreza\bajo_ingreso\1%\simulacion_3\output_tests.xlsx',ub_vec_88','ub_vec_88');</v>
      </c>
      <c r="JA148">
        <v>88</v>
      </c>
      <c r="JB148" t="str">
        <f>"xlswrite('G:\Mi unidad\1. PROYECTOS TELLO 2022\SCM SPILL OVERS\outputs\pobreza\densidad\1%\simulacion_3\output_tests.xlsx',ub_vec_"&amp;JA148&amp;"','ub_vec_"&amp;JA148&amp;"');"</f>
        <v>xlswrite('G:\Mi unidad\1. PROYECTOS TELLO 2022\SCM SPILL OVERS\outputs\pobreza\densidad\1%\simulacion_3\output_tests.xlsx',ub_vec_88','ub_vec_88');</v>
      </c>
      <c r="JM148">
        <v>88</v>
      </c>
      <c r="JN148" t="str">
        <f>"xlswrite('G:\Mi unidad\1. PROYECTOS TELLO 2022\SCM SPILL OVERS\outputs\pobreza\densidad_g\1%\simulacion_3\output_tests.xlsx',ub_vec_"&amp;JM148&amp;"','ub_vec_"&amp;JM148&amp;"');"</f>
        <v>xlswrite('G:\Mi unidad\1. PROYECTOS TELLO 2022\SCM SPILL OVERS\outputs\pobreza\densidad_g\1%\simulacion_3\output_tests.xlsx',ub_vec_88','ub_vec_88');</v>
      </c>
      <c r="JY148">
        <v>88</v>
      </c>
      <c r="JZ148" t="str">
        <f>"xlswrite('G:\Mi unidad\1. PROYECTOS TELLO 2022\SCM SPILL OVERS\outputs\pobreza\distancia_centro_salud\1%\simulacion_3\output_tests.xlsx',ub_vec_"&amp;JY148&amp;"','ub_vec_"&amp;JY148&amp;"');"</f>
        <v>xlswrite('G:\Mi unidad\1. PROYECTOS TELLO 2022\SCM SPILL OVERS\outputs\pobreza\distancia_centro_salud\1%\simulacion_3\output_tests.xlsx',ub_vec_88','ub_vec_88');</v>
      </c>
      <c r="KL148">
        <v>88</v>
      </c>
      <c r="KM148" t="str">
        <f>"xlswrite('G:\Mi unidad\1. PROYECTOS TELLO 2022\SCM SPILL OVERS\outputs\pobreza\informalidad\1%\simulacion_3\output_tests.xlsx',ub_vec_"&amp;KL148&amp;"','ub_vec_"&amp;KL148&amp;"');"</f>
        <v>xlswrite('G:\Mi unidad\1. PROYECTOS TELLO 2022\SCM SPILL OVERS\outputs\pobreza\informalidad\1%\simulacion_3\output_tests.xlsx',ub_vec_88','ub_vec_88');</v>
      </c>
      <c r="KY148">
        <v>88</v>
      </c>
      <c r="KZ148" t="str">
        <f>"xlswrite('G:\Mi unidad\1. PROYECTOS TELLO 2022\SCM SPILL OVERS\outputs\pobreza\alimentos\1%\simulacion_3\output_tests.xlsx',ub_vec_"&amp;KY148&amp;"','ub_vec_"&amp;KY148&amp;"');"</f>
        <v>xlswrite('G:\Mi unidad\1. PROYECTOS TELLO 2022\SCM SPILL OVERS\outputs\pobreza\alimentos\1%\simulacion_3\output_tests.xlsx',ub_vec_88','ub_vec_88');</v>
      </c>
      <c r="LF148">
        <v>88</v>
      </c>
      <c r="LG148" t="str">
        <f>"xlswrite('G:\Mi unidad\1. PROYECTOS TELLO 2022\SCM SPILL OVERS\outputs\pobreza\jefe_hogar\1%\simulacion_3\output_tests.xlsx',ub_vec_"&amp;LF148&amp;"','ub_vec_"&amp;LF148&amp;"');"</f>
        <v>xlswrite('G:\Mi unidad\1. PROYECTOS TELLO 2022\SCM SPILL OVERS\outputs\pobreza\jefe_hogar\1%\simulacion_3\output_tests.xlsx',ub_vec_88','ub_vec_88');</v>
      </c>
      <c r="LM148">
        <v>88</v>
      </c>
      <c r="LN148" t="str">
        <f>"xlswrite('G:\Mi unidad\1. PROYECTOS TELLO 2022\SCM SPILL OVERS\outputs\pobreza\mujeres\1%\simulacion_3\output_tests.xlsx',ub_vec_"&amp;LM148&amp;"','ub_vec_"&amp;LM148&amp;"');"</f>
        <v>xlswrite('G:\Mi unidad\1. PROYECTOS TELLO 2022\SCM SPILL OVERS\outputs\pobreza\mujeres\1%\simulacion_3\output_tests.xlsx',ub_vec_88','ub_vec_88');</v>
      </c>
      <c r="LY148">
        <v>88</v>
      </c>
      <c r="LZ148" t="str">
        <f>"xlswrite('G:\Mi unidad\1. PROYECTOS TELLO 2022\SCM SPILL OVERS\outputs\pobreza\criminalidad\1%\simulacion_3\output_tests.xlsx',ub_vec_"&amp;LY148&amp;"','ub_vec_"&amp;LY148&amp;"');"</f>
        <v>xlswrite('G:\Mi unidad\1. PROYECTOS TELLO 2022\SCM SPILL OVERS\outputs\pobreza\criminalidad\1%\simulacion_3\output_tests.xlsx',ub_vec_88','ub_vec_88');</v>
      </c>
    </row>
    <row r="149" spans="64:338" x14ac:dyDescent="0.3">
      <c r="BL149">
        <v>88</v>
      </c>
      <c r="BM149" s="1" t="str">
        <f>"A_"&amp;BL147&amp;"(:,ind_"&amp;BL147&amp;" == 0) = [];"</f>
        <v>A_88(:,ind_88 == 0) = [];</v>
      </c>
      <c r="BR149">
        <v>88</v>
      </c>
      <c r="BS149" s="1" t="str">
        <f>"ind_"&amp;BR147&amp;" = xlsread('spillover_bajo_niv_educ_"&amp;BR147&amp;".xlsx')"</f>
        <v>ind_88 = xlsread('spillover_bajo_niv_educ_88.xlsx')</v>
      </c>
      <c r="BX149">
        <v>88</v>
      </c>
      <c r="BY149" s="1" t="str">
        <f>"ind_"&amp;BX147&amp;" = xlsread('spillover_bajoingreso_"&amp;BX147&amp;".xlsx')"</f>
        <v>ind_88 = xlsread('spillover_bajoingreso_88.xlsx')</v>
      </c>
      <c r="CD149">
        <v>88</v>
      </c>
      <c r="CE149" s="1" t="str">
        <f>"ind_"&amp;CD147&amp;" = xlsread('spillover_densidad_"&amp;CD147&amp;".xlsx')"</f>
        <v>ind_88 = xlsread('spillover_densidad_88.xlsx')</v>
      </c>
      <c r="CJ149">
        <v>88</v>
      </c>
      <c r="CK149" s="1" t="str">
        <f>"ind_"&amp;CJ147&amp;" = xlsread('spillover_tiempo_cs_"&amp;CJ147&amp;".xlsx')"</f>
        <v>ind_88 = xlsread('spillover_tiempo_cs_88.xlsx')</v>
      </c>
      <c r="CQ149">
        <v>88</v>
      </c>
      <c r="CR149" t="s">
        <v>344</v>
      </c>
      <c r="CV149">
        <v>88</v>
      </c>
      <c r="CW149" t="s">
        <v>345</v>
      </c>
      <c r="DA149">
        <v>88</v>
      </c>
      <c r="DB149" t="s">
        <v>346</v>
      </c>
      <c r="DF149">
        <v>88</v>
      </c>
      <c r="DG149" t="s">
        <v>347</v>
      </c>
      <c r="EA149">
        <v>66</v>
      </c>
      <c r="EB149" s="1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EZ149" s="1" t="str">
        <f>"xlswrite('G:\Mi unidad\1. PROYECTOS TELLO 2022\SCM SPILL OVERS\outputs\pobreza\distancia_centro_salud\1%\simulacion_3\observado_outputs.xlsx',tratado_"&amp;$A31&amp;","&amp;$A31&amp;")"</f>
        <v>xlswrite('G:\Mi unidad\1. PROYECTOS TELLO 2022\SCM SPILL OVERS\outputs\pobreza\distancia_centro_salud\1%\simulacion_3\observado_outputs.xlsx',tratado_88,88)</v>
      </c>
      <c r="FG149" s="1" t="str">
        <f>"xlswrite('G:\Mi unidad\1. PROYECTOS TELLO 2022\SCM SPILL OVERS\outputs\pobreza\informalidad\1%\simulacion_3\observado_outputs.xlsx',tratado_"&amp;$A31&amp;","&amp;$A31&amp;")"</f>
        <v>xlswrite('G:\Mi unidad\1. PROYECTOS TELLO 2022\SCM SPILL OVERS\outputs\pobreza\informalidad\1%\simulacion_3\observado_outputs.xlsx',tratado_88,88)</v>
      </c>
      <c r="FM149" s="1" t="str">
        <f>"xlswrite('G:\Mi unidad\1. PROYECTOS TELLO 2022\SCM SPILL OVERS\outputs\pobreza\densidad\1%\simulacion_3\observado_outputs.xlsx',tratado_"&amp;$A31&amp;","&amp;$A31&amp;")"</f>
        <v>xlswrite('G:\Mi unidad\1. PROYECTOS TELLO 2022\SCM SPILL OVERS\outputs\pobreza\densidad\1%\simulacion_3\observado_outputs.xlsx',tratado_88,88)</v>
      </c>
      <c r="FT149" s="1" t="str">
        <f>"xlswrite('G:\Mi unidad\1. PROYECTOS TELLO 2022\SCM SPILL OVERS\outputs\pobreza\bajo_niv_educ\1%\simulacion_3\observado_outputs.xlsx',tratado_"&amp;$A31&amp;","&amp;$A31&amp;")"</f>
        <v>xlswrite('G:\Mi unidad\1. PROYECTOS TELLO 2022\SCM SPILL OVERS\outputs\pobreza\bajo_niv_educ\1%\simulacion_3\observado_outputs.xlsx',tratado_88,88)</v>
      </c>
      <c r="FZ149" s="1" t="str">
        <f>"xlswrite('G:\Mi unidad\1. PROYECTOS TELLO 2022\SCM SPILL OVERS\outputs\pobreza\bajo_ingreso\1%\simulacion_3\observado_outputs.xlsx',tratado_"&amp;$A31&amp;","&amp;$A31&amp;")"</f>
        <v>xlswrite('G:\Mi unidad\1. PROYECTOS TELLO 2022\SCM SPILL OVERS\outputs\pobreza\bajo_ingreso\1%\simulacion_3\observado_outputs.xlsx',tratado_88,88)</v>
      </c>
      <c r="GF149" s="1" t="str">
        <f>"xlswrite('G:\Mi unidad\1. PROYECTOS TELLO 2022\SCM SPILL OVERS\outputs\pobreza\densidad_g\1%\simulacion_3\observado_outputs.xlsx',tratado_"&amp;$A31&amp;","&amp;$A31&amp;")"</f>
        <v>xlswrite('G:\Mi unidad\1. PROYECTOS TELLO 2022\SCM SPILL OVERS\outputs\pobreza\densidad_g\1%\simulacion_3\observado_outputs.xlsx',tratado_88,88)</v>
      </c>
      <c r="GM149" s="1" t="str">
        <f>"xlswrite('G:\Mi unidad\1. PROYECTOS TELLO 2022\SCM SPILL OVERS\outputs\pobreza\alimentos\1%\simulacion_3\observado_outputs.xlsx',tratado_"&amp;$A31&amp;","&amp;$A31&amp;");"</f>
        <v>xlswrite('G:\Mi unidad\1. PROYECTOS TELLO 2022\SCM SPILL OVERS\outputs\pobreza\alimentos\1%\simulacion_3\observado_outputs.xlsx',tratado_88,88);</v>
      </c>
      <c r="GT149" s="1" t="str">
        <f>"xlswrite('G:\Mi unidad\1. PROYECTOS TELLO 2022\SCM SPILL OVERS\outputs\pobreza\jefe_hogar\1%\simulacion_3\observado_outputs.xlsx',tratado_"&amp;$A31&amp;","&amp;$A31&amp;");"</f>
        <v>xlswrite('G:\Mi unidad\1. PROYECTOS TELLO 2022\SCM SPILL OVERS\outputs\pobreza\jefe_hogar\1%\simulacion_3\observado_outputs.xlsx',tratado_88,88);</v>
      </c>
      <c r="GZ149" s="1" t="str">
        <f>"xlswrite('G:\Mi unidad\1. PROYECTOS TELLO 2022\SCM SPILL OVERS\outputs\pobreza\mujeres\1%\simulacion_3\observado_outputs.xlsx',tratado_"&amp;$A31&amp;","&amp;$A31&amp;");"</f>
        <v>xlswrite('G:\Mi unidad\1. PROYECTOS TELLO 2022\SCM SPILL OVERS\outputs\pobreza\mujeres\1%\simulacion_3\observado_outputs.xlsx',tratado_88,88);</v>
      </c>
      <c r="HF149" s="1" t="str">
        <f>"xlswrite('G:\Mi unidad\1. PROYECTOS TELLO 2022\SCM SPILL OVERS\outputs\pobreza\criminalidad\1%\simulacion_3\observado_outputs.xlsx',tratado_"&amp;$A31&amp;","&amp;$A31&amp;");"</f>
        <v>xlswrite('G:\Mi unidad\1. PROYECTOS TELLO 2022\SCM SPILL OVERS\outputs\pobreza\criminalidad\1%\simulacion_3\observado_outputs.xlsx',tratado_88,88);</v>
      </c>
      <c r="HM149">
        <v>57</v>
      </c>
      <c r="HN149" t="str">
        <f>"ub_vec_"&amp;HM149&amp;" = zeros(1,S);"</f>
        <v>ub_vec_57 = zeros(1,S);</v>
      </c>
      <c r="HT149">
        <v>79</v>
      </c>
      <c r="HU149" t="s">
        <v>36</v>
      </c>
      <c r="IA149">
        <v>88</v>
      </c>
      <c r="IB149" t="str">
        <f>"xlswrite('G:\Mi unidad\1. PROYECTOS TELLO 2022\SCM SPILL OVERS\outputs\pobreza\bajo_niv_educ\1%\simulacion_3\output_tests.xlsx',p_value_vec_"&amp;IA149&amp;"','p_value_vec_"&amp;IA149&amp;"');"</f>
        <v>xlswrite('G:\Mi unidad\1. PROYECTOS TELLO 2022\SCM SPILL OVERS\outputs\pobreza\bajo_niv_educ\1%\simulacion_3\output_tests.xlsx',p_value_vec_88','p_value_vec_88');</v>
      </c>
      <c r="IO149">
        <v>88</v>
      </c>
      <c r="IP149" t="str">
        <f>"xlswrite('G:\Mi unidad\1. PROYECTOS TELLO 2022\SCM SPILL OVERS\outputs\pobreza\bajo_ingreso\1%\simulacion_3\output_tests.xlsx',p_value_vec_"&amp;IO149&amp;"','p_value_vec_"&amp;IO149&amp;"');"</f>
        <v>xlswrite('G:\Mi unidad\1. PROYECTOS TELLO 2022\SCM SPILL OVERS\outputs\pobreza\bajo_ingreso\1%\simulacion_3\output_tests.xlsx',p_value_vec_88','p_value_vec_88');</v>
      </c>
      <c r="JA149">
        <v>88</v>
      </c>
      <c r="JB149" t="str">
        <f>"xlswrite('G:\Mi unidad\1. PROYECTOS TELLO 2022\SCM SPILL OVERS\outputs\pobreza\densidad\1%\simulacion_3\output_tests.xlsx',p_value_vec_"&amp;JA149&amp;"','p_value_vec_"&amp;JA149&amp;"');"</f>
        <v>xlswrite('G:\Mi unidad\1. PROYECTOS TELLO 2022\SCM SPILL OVERS\outputs\pobreza\densidad\1%\simulacion_3\output_tests.xlsx',p_value_vec_88','p_value_vec_88');</v>
      </c>
      <c r="JM149">
        <v>88</v>
      </c>
      <c r="JN149" t="str">
        <f>"xlswrite('G:\Mi unidad\1. PROYECTOS TELLO 2022\SCM SPILL OVERS\outputs\pobreza\densidad_g\1%\simulacion_3\output_tests.xlsx',p_value_vec_"&amp;JM149&amp;"','p_value_vec_"&amp;JM149&amp;"');"</f>
        <v>xlswrite('G:\Mi unidad\1. PROYECTOS TELLO 2022\SCM SPILL OVERS\outputs\pobreza\densidad_g\1%\simulacion_3\output_tests.xlsx',p_value_vec_88','p_value_vec_88');</v>
      </c>
      <c r="JY149">
        <v>88</v>
      </c>
      <c r="JZ149" t="str">
        <f>"xlswrite('G:\Mi unidad\1. PROYECTOS TELLO 2022\SCM SPILL OVERS\outputs\pobreza\distancia_centro_salud\1%\simulacion_3\output_tests.xlsx',p_value_vec_"&amp;JY149&amp;"','p_value_vec_"&amp;JY149&amp;"');"</f>
        <v>xlswrite('G:\Mi unidad\1. PROYECTOS TELLO 2022\SCM SPILL OVERS\outputs\pobreza\distancia_centro_salud\1%\simulacion_3\output_tests.xlsx',p_value_vec_88','p_value_vec_88');</v>
      </c>
      <c r="KL149">
        <v>88</v>
      </c>
      <c r="KM149" t="str">
        <f>"xlswrite('G:\Mi unidad\1. PROYECTOS TELLO 2022\SCM SPILL OVERS\outputs\pobreza\informalidad\1%\simulacion_3\output_tests.xlsx',p_value_vec_"&amp;KL149&amp;"','p_value_vec_"&amp;KL149&amp;"');"</f>
        <v>xlswrite('G:\Mi unidad\1. PROYECTOS TELLO 2022\SCM SPILL OVERS\outputs\pobreza\informalidad\1%\simulacion_3\output_tests.xlsx',p_value_vec_88','p_value_vec_88');</v>
      </c>
      <c r="KY149">
        <v>88</v>
      </c>
      <c r="KZ149" t="str">
        <f>"xlswrite('G:\Mi unidad\1. PROYECTOS TELLO 2022\SCM SPILL OVERS\outputs\pobreza\alimentos\1%\simulacion_3\output_tests.xlsx',p_value_vec_"&amp;KY149&amp;"','p_value_vec_"&amp;KY149&amp;"');"</f>
        <v>xlswrite('G:\Mi unidad\1. PROYECTOS TELLO 2022\SCM SPILL OVERS\outputs\pobreza\alimentos\1%\simulacion_3\output_tests.xlsx',p_value_vec_88','p_value_vec_88');</v>
      </c>
      <c r="LF149">
        <v>88</v>
      </c>
      <c r="LG149" t="str">
        <f>"xlswrite('G:\Mi unidad\1. PROYECTOS TELLO 2022\SCM SPILL OVERS\outputs\pobreza\jefe_hogar\1%\simulacion_3\output_tests.xlsx',p_value_vec_"&amp;LF149&amp;"','p_value_vec_"&amp;LF149&amp;"');"</f>
        <v>xlswrite('G:\Mi unidad\1. PROYECTOS TELLO 2022\SCM SPILL OVERS\outputs\pobreza\jefe_hogar\1%\simulacion_3\output_tests.xlsx',p_value_vec_88','p_value_vec_88');</v>
      </c>
      <c r="LM149">
        <v>88</v>
      </c>
      <c r="LN149" t="str">
        <f>"xlswrite('G:\Mi unidad\1. PROYECTOS TELLO 2022\SCM SPILL OVERS\outputs\pobreza\mujeres\1%\simulacion_3\output_tests.xlsx',p_value_vec_"&amp;LM149&amp;"','p_value_vec_"&amp;LM149&amp;"');"</f>
        <v>xlswrite('G:\Mi unidad\1. PROYECTOS TELLO 2022\SCM SPILL OVERS\outputs\pobreza\mujeres\1%\simulacion_3\output_tests.xlsx',p_value_vec_88','p_value_vec_88');</v>
      </c>
      <c r="LY149">
        <v>88</v>
      </c>
      <c r="LZ149" t="str">
        <f>"xlswrite('G:\Mi unidad\1. PROYECTOS TELLO 2022\SCM SPILL OVERS\outputs\pobreza\criminalidad\1%\simulacion_3\output_tests.xlsx',p_value_vec_"&amp;LY149&amp;"','p_value_vec_"&amp;LY149&amp;"');"</f>
        <v>xlswrite('G:\Mi unidad\1. PROYECTOS TELLO 2022\SCM SPILL OVERS\outputs\pobreza\criminalidad\1%\simulacion_3\output_tests.xlsx',p_value_vec_88','p_value_vec_88');</v>
      </c>
    </row>
    <row r="150" spans="64:338" x14ac:dyDescent="0.3">
      <c r="BL150">
        <v>88</v>
      </c>
      <c r="BR150">
        <v>88</v>
      </c>
      <c r="BS150" s="1" t="str">
        <f>"A_"&amp;BR147&amp;" = eye(N);"</f>
        <v>A_88 = eye(N);</v>
      </c>
      <c r="BX150">
        <v>88</v>
      </c>
      <c r="BY150" s="1" t="str">
        <f>"A_"&amp;BX147&amp;" = eye(N);"</f>
        <v>A_88 = eye(N);</v>
      </c>
      <c r="CD150">
        <v>88</v>
      </c>
      <c r="CE150" s="1" t="str">
        <f>"A_"&amp;CD147&amp;" = eye(N);"</f>
        <v>A_88 = eye(N);</v>
      </c>
      <c r="CJ150">
        <v>88</v>
      </c>
      <c r="CK150" s="1" t="str">
        <f>"A_"&amp;CJ147&amp;" = eye(N);"</f>
        <v>A_88 = eye(N);</v>
      </c>
      <c r="CQ150">
        <v>88</v>
      </c>
      <c r="CR150" t="s">
        <v>348</v>
      </c>
      <c r="CV150">
        <v>88</v>
      </c>
      <c r="CW150" t="s">
        <v>348</v>
      </c>
      <c r="DA150">
        <v>88</v>
      </c>
      <c r="DB150" t="s">
        <v>348</v>
      </c>
      <c r="DF150">
        <v>88</v>
      </c>
      <c r="DG150" t="s">
        <v>348</v>
      </c>
      <c r="EA150">
        <v>66</v>
      </c>
      <c r="EB150" s="1" t="str">
        <f>"alpha_hat_"&amp;EA150&amp;" = A_"&amp;EA150&amp;"*gamma_hat_"&amp;EA150&amp;";"</f>
        <v>alpha_hat_66 = A_66*gamma_hat_66;</v>
      </c>
      <c r="EZ150" s="1" t="str">
        <f>"xlswrite('G:\Mi unidad\1. PROYECTOS TELLO 2022\SCM SPILL OVERS\outputs\pobreza\distancia_centro_salud\1%\simulacion_3\observado_outputs.xlsx',tratado_"&amp;$A32&amp;","&amp;$A32&amp;")"</f>
        <v>xlswrite('G:\Mi unidad\1. PROYECTOS TELLO 2022\SCM SPILL OVERS\outputs\pobreza\distancia_centro_salud\1%\simulacion_3\observado_outputs.xlsx',tratado_89,89)</v>
      </c>
      <c r="FG150" s="1" t="str">
        <f>"xlswrite('G:\Mi unidad\1. PROYECTOS TELLO 2022\SCM SPILL OVERS\outputs\pobreza\informalidad\1%\simulacion_3\observado_outputs.xlsx',tratado_"&amp;$A32&amp;","&amp;$A32&amp;")"</f>
        <v>xlswrite('G:\Mi unidad\1. PROYECTOS TELLO 2022\SCM SPILL OVERS\outputs\pobreza\informalidad\1%\simulacion_3\observado_outputs.xlsx',tratado_89,89)</v>
      </c>
      <c r="FM150" s="1" t="str">
        <f>"xlswrite('G:\Mi unidad\1. PROYECTOS TELLO 2022\SCM SPILL OVERS\outputs\pobreza\densidad\1%\simulacion_3\observado_outputs.xlsx',tratado_"&amp;$A32&amp;","&amp;$A32&amp;")"</f>
        <v>xlswrite('G:\Mi unidad\1. PROYECTOS TELLO 2022\SCM SPILL OVERS\outputs\pobreza\densidad\1%\simulacion_3\observado_outputs.xlsx',tratado_89,89)</v>
      </c>
      <c r="FT150" s="1" t="str">
        <f>"xlswrite('G:\Mi unidad\1. PROYECTOS TELLO 2022\SCM SPILL OVERS\outputs\pobreza\bajo_niv_educ\1%\simulacion_3\observado_outputs.xlsx',tratado_"&amp;$A32&amp;","&amp;$A32&amp;")"</f>
        <v>xlswrite('G:\Mi unidad\1. PROYECTOS TELLO 2022\SCM SPILL OVERS\outputs\pobreza\bajo_niv_educ\1%\simulacion_3\observado_outputs.xlsx',tratado_89,89)</v>
      </c>
      <c r="FZ150" s="1" t="str">
        <f>"xlswrite('G:\Mi unidad\1. PROYECTOS TELLO 2022\SCM SPILL OVERS\outputs\pobreza\bajo_ingreso\1%\simulacion_3\observado_outputs.xlsx',tratado_"&amp;$A32&amp;","&amp;$A32&amp;")"</f>
        <v>xlswrite('G:\Mi unidad\1. PROYECTOS TELLO 2022\SCM SPILL OVERS\outputs\pobreza\bajo_ingreso\1%\simulacion_3\observado_outputs.xlsx',tratado_89,89)</v>
      </c>
      <c r="GF150" s="1" t="str">
        <f>"xlswrite('G:\Mi unidad\1. PROYECTOS TELLO 2022\SCM SPILL OVERS\outputs\pobreza\densidad_g\1%\simulacion_3\observado_outputs.xlsx',tratado_"&amp;$A32&amp;","&amp;$A32&amp;")"</f>
        <v>xlswrite('G:\Mi unidad\1. PROYECTOS TELLO 2022\SCM SPILL OVERS\outputs\pobreza\densidad_g\1%\simulacion_3\observado_outputs.xlsx',tratado_89,89)</v>
      </c>
      <c r="GM150" s="1" t="str">
        <f>"xlswrite('G:\Mi unidad\1. PROYECTOS TELLO 2022\SCM SPILL OVERS\outputs\pobreza\alimentos\1%\simulacion_3\observado_outputs.xlsx',tratado_"&amp;$A32&amp;","&amp;$A32&amp;");"</f>
        <v>xlswrite('G:\Mi unidad\1. PROYECTOS TELLO 2022\SCM SPILL OVERS\outputs\pobreza\alimentos\1%\simulacion_3\observado_outputs.xlsx',tratado_89,89);</v>
      </c>
      <c r="GT150" s="1" t="str">
        <f>"xlswrite('G:\Mi unidad\1. PROYECTOS TELLO 2022\SCM SPILL OVERS\outputs\pobreza\jefe_hogar\1%\simulacion_3\observado_outputs.xlsx',tratado_"&amp;$A32&amp;","&amp;$A32&amp;");"</f>
        <v>xlswrite('G:\Mi unidad\1. PROYECTOS TELLO 2022\SCM SPILL OVERS\outputs\pobreza\jefe_hogar\1%\simulacion_3\observado_outputs.xlsx',tratado_89,89);</v>
      </c>
      <c r="GZ150" s="1" t="str">
        <f>"xlswrite('G:\Mi unidad\1. PROYECTOS TELLO 2022\SCM SPILL OVERS\outputs\pobreza\mujeres\1%\simulacion_3\observado_outputs.xlsx',tratado_"&amp;$A32&amp;","&amp;$A32&amp;");"</f>
        <v>xlswrite('G:\Mi unidad\1. PROYECTOS TELLO 2022\SCM SPILL OVERS\outputs\pobreza\mujeres\1%\simulacion_3\observado_outputs.xlsx',tratado_89,89);</v>
      </c>
      <c r="HF150" s="1" t="str">
        <f>"xlswrite('G:\Mi unidad\1. PROYECTOS TELLO 2022\SCM SPILL OVERS\outputs\pobreza\criminalidad\1%\simulacion_3\observado_outputs.xlsx',tratado_"&amp;$A32&amp;","&amp;$A32&amp;");"</f>
        <v>xlswrite('G:\Mi unidad\1. PROYECTOS TELLO 2022\SCM SPILL OVERS\outputs\pobreza\criminalidad\1%\simulacion_3\observado_outputs.xlsx',tratado_89,89);</v>
      </c>
      <c r="HM150">
        <v>57</v>
      </c>
      <c r="HN150" t="s">
        <v>35</v>
      </c>
      <c r="HT150">
        <v>79</v>
      </c>
      <c r="HU150" t="s">
        <v>37</v>
      </c>
      <c r="IA150">
        <v>88</v>
      </c>
      <c r="IB150" t="str">
        <f>"xlswrite('G:\Mi unidad\1. PROYECTOS TELLO 2022\SCM SPILL OVERS\outputs\pobreza\bajo_niv_educ\1%\simulacion_3\output_tests.xlsx',alpha1_hat_vec_"&amp;IA150&amp;"','alpha1_hat_vec_"&amp;IA150&amp;"');"</f>
        <v>xlswrite('G:\Mi unidad\1. PROYECTOS TELLO 2022\SCM SPILL OVERS\outputs\pobreza\bajo_niv_educ\1%\simulacion_3\output_tests.xlsx',alpha1_hat_vec_88','alpha1_hat_vec_88');</v>
      </c>
      <c r="IO150">
        <v>88</v>
      </c>
      <c r="IP150" t="str">
        <f>"xlswrite('G:\Mi unidad\1. PROYECTOS TELLO 2022\SCM SPILL OVERS\outputs\pobreza\bajo_ingreso\1%\simulacion_3\output_tests.xlsx',alpha1_hat_vec_"&amp;IO150&amp;"','alpha1_hat_vec_"&amp;IO150&amp;"');"</f>
        <v>xlswrite('G:\Mi unidad\1. PROYECTOS TELLO 2022\SCM SPILL OVERS\outputs\pobreza\bajo_ingreso\1%\simulacion_3\output_tests.xlsx',alpha1_hat_vec_88','alpha1_hat_vec_88');</v>
      </c>
      <c r="JA150">
        <v>88</v>
      </c>
      <c r="JB150" t="str">
        <f>"xlswrite('G:\Mi unidad\1. PROYECTOS TELLO 2022\SCM SPILL OVERS\outputs\pobreza\densidad\1%\simulacion_3\output_tests.xlsx',alpha1_hat_vec_"&amp;JA150&amp;"','alpha1_hat_vec_"&amp;JA150&amp;"');"</f>
        <v>xlswrite('G:\Mi unidad\1. PROYECTOS TELLO 2022\SCM SPILL OVERS\outputs\pobreza\densidad\1%\simulacion_3\output_tests.xlsx',alpha1_hat_vec_88','alpha1_hat_vec_88');</v>
      </c>
      <c r="JM150">
        <v>88</v>
      </c>
      <c r="JN150" t="str">
        <f>"xlswrite('G:\Mi unidad\1. PROYECTOS TELLO 2022\SCM SPILL OVERS\outputs\pobreza\densidad_g\1%\simulacion_3\output_tests.xlsx',alpha1_hat_vec_"&amp;JM150&amp;"','alpha1_hat_vec_"&amp;JM150&amp;"');"</f>
        <v>xlswrite('G:\Mi unidad\1. PROYECTOS TELLO 2022\SCM SPILL OVERS\outputs\pobreza\densidad_g\1%\simulacion_3\output_tests.xlsx',alpha1_hat_vec_88','alpha1_hat_vec_88');</v>
      </c>
      <c r="JY150">
        <v>88</v>
      </c>
      <c r="JZ150" t="str">
        <f>"xlswrite('G:\Mi unidad\1. PROYECTOS TELLO 2022\SCM SPILL OVERS\outputs\pobreza\distancia_centro_salud\1%\simulacion_3\output_tests.xlsx',alpha1_hat_vec_"&amp;JY150&amp;"','alpha1_hat_vec_"&amp;JY150&amp;"');"</f>
        <v>xlswrite('G:\Mi unidad\1. PROYECTOS TELLO 2022\SCM SPILL OVERS\outputs\pobreza\distancia_centro_salud\1%\simulacion_3\output_tests.xlsx',alpha1_hat_vec_88','alpha1_hat_vec_88');</v>
      </c>
      <c r="KL150">
        <v>88</v>
      </c>
      <c r="KM150" t="str">
        <f>"xlswrite('G:\Mi unidad\1. PROYECTOS TELLO 2022\SCM SPILL OVERS\outputs\pobreza\informalidad\1%\simulacion_3\output_tests.xlsx',alpha1_hat_vec_"&amp;KL150&amp;"','alpha1_hat_vec_"&amp;KL150&amp;"');"</f>
        <v>xlswrite('G:\Mi unidad\1. PROYECTOS TELLO 2022\SCM SPILL OVERS\outputs\pobreza\informalidad\1%\simulacion_3\output_tests.xlsx',alpha1_hat_vec_88','alpha1_hat_vec_88');</v>
      </c>
      <c r="KY150">
        <v>88</v>
      </c>
      <c r="KZ150" t="str">
        <f>"xlswrite('G:\Mi unidad\1. PROYECTOS TELLO 2022\SCM SPILL OVERS\outputs\pobreza\alimentos\1%\simulacion_3\output_tests.xlsx',alpha1_hat_vec_"&amp;KY150&amp;"','alpha1_hat_vec_"&amp;KY150&amp;"');"</f>
        <v>xlswrite('G:\Mi unidad\1. PROYECTOS TELLO 2022\SCM SPILL OVERS\outputs\pobreza\alimentos\1%\simulacion_3\output_tests.xlsx',alpha1_hat_vec_88','alpha1_hat_vec_88');</v>
      </c>
      <c r="LF150">
        <v>88</v>
      </c>
      <c r="LG150" t="str">
        <f>"xlswrite('G:\Mi unidad\1. PROYECTOS TELLO 2022\SCM SPILL OVERS\outputs\pobreza\jefe_hogar\1%\simulacion_3\output_tests.xlsx',alpha1_hat_vec_"&amp;LF150&amp;"','alpha1_hat_vec_"&amp;LF150&amp;"');"</f>
        <v>xlswrite('G:\Mi unidad\1. PROYECTOS TELLO 2022\SCM SPILL OVERS\outputs\pobreza\jefe_hogar\1%\simulacion_3\output_tests.xlsx',alpha1_hat_vec_88','alpha1_hat_vec_88');</v>
      </c>
      <c r="LM150">
        <v>88</v>
      </c>
      <c r="LN150" t="str">
        <f>"xlswrite('G:\Mi unidad\1. PROYECTOS TELLO 2022\SCM SPILL OVERS\outputs\pobreza\mujeres\1%\simulacion_3\output_tests.xlsx',alpha1_hat_vec_"&amp;LM150&amp;"','alpha1_hat_vec_"&amp;LM150&amp;"');"</f>
        <v>xlswrite('G:\Mi unidad\1. PROYECTOS TELLO 2022\SCM SPILL OVERS\outputs\pobreza\mujeres\1%\simulacion_3\output_tests.xlsx',alpha1_hat_vec_88','alpha1_hat_vec_88');</v>
      </c>
      <c r="LY150">
        <v>88</v>
      </c>
      <c r="LZ150" t="str">
        <f>"xlswrite('G:\Mi unidad\1. PROYECTOS TELLO 2022\SCM SPILL OVERS\outputs\pobreza\criminalidad\1%\simulacion_3\output_tests.xlsx',alpha1_hat_vec_"&amp;LY150&amp;"','alpha1_hat_vec_"&amp;LY150&amp;"');"</f>
        <v>xlswrite('G:\Mi unidad\1. PROYECTOS TELLO 2022\SCM SPILL OVERS\outputs\pobreza\criminalidad\1%\simulacion_3\output_tests.xlsx',alpha1_hat_vec_88','alpha1_hat_vec_88');</v>
      </c>
    </row>
    <row r="151" spans="64:338" x14ac:dyDescent="0.3">
      <c r="BL151">
        <v>88</v>
      </c>
      <c r="BR151">
        <v>88</v>
      </c>
      <c r="BS151" s="1" t="str">
        <f>"A_"&amp;BR147&amp;"(:,ind_"&amp;BR147&amp;" == 0) = [];"</f>
        <v>A_88(:,ind_88 == 0) = [];</v>
      </c>
      <c r="BX151">
        <v>88</v>
      </c>
      <c r="BY151" s="1" t="str">
        <f>"A_"&amp;BX147&amp;"(:,ind_"&amp;BX147&amp;" == 0) = [];"</f>
        <v>A_88(:,ind_88 == 0) = [];</v>
      </c>
      <c r="CD151">
        <v>88</v>
      </c>
      <c r="CE151" s="1" t="str">
        <f>"A_"&amp;CD147&amp;"(:,ind_"&amp;CD147&amp;" == 0) = [];"</f>
        <v>A_88(:,ind_88 == 0) = [];</v>
      </c>
      <c r="CJ151">
        <v>88</v>
      </c>
      <c r="CK151" s="1" t="str">
        <f>"A_"&amp;CJ147&amp;"(:,ind_"&amp;CJ147&amp;" == 0) = [];"</f>
        <v>A_88(:,ind_88 == 0) = [];</v>
      </c>
      <c r="CQ151">
        <v>88</v>
      </c>
      <c r="CR151" t="s">
        <v>349</v>
      </c>
      <c r="CV151">
        <v>88</v>
      </c>
      <c r="CW151" t="s">
        <v>349</v>
      </c>
      <c r="DA151">
        <v>88</v>
      </c>
      <c r="DB151" t="s">
        <v>349</v>
      </c>
      <c r="DF151">
        <v>88</v>
      </c>
      <c r="DG151" t="s">
        <v>349</v>
      </c>
      <c r="EA151">
        <v>66</v>
      </c>
      <c r="EB151" s="1" t="str">
        <f>"alpha1_hat_vec_"&amp;EA151&amp;"(s) = alpha_hat_"&amp;EA151&amp;"(1);"</f>
        <v>alpha1_hat_vec_66(s) = alpha_hat_66(1);</v>
      </c>
      <c r="EZ151" s="1" t="str">
        <f>"xlswrite('G:\Mi unidad\1. PROYECTOS TELLO 2022\SCM SPILL OVERS\outputs\pobreza\distancia_centro_salud\1%\simulacion_3\observado_outputs.xlsx',tratado_"&amp;$A33&amp;","&amp;$A33&amp;")"</f>
        <v>xlswrite('G:\Mi unidad\1. PROYECTOS TELLO 2022\SCM SPILL OVERS\outputs\pobreza\distancia_centro_salud\1%\simulacion_3\observado_outputs.xlsx',tratado_91,91)</v>
      </c>
      <c r="FG151" s="1" t="str">
        <f>"xlswrite('G:\Mi unidad\1. PROYECTOS TELLO 2022\SCM SPILL OVERS\outputs\pobreza\informalidad\1%\simulacion_3\observado_outputs.xlsx',tratado_"&amp;$A33&amp;","&amp;$A33&amp;")"</f>
        <v>xlswrite('G:\Mi unidad\1. PROYECTOS TELLO 2022\SCM SPILL OVERS\outputs\pobreza\informalidad\1%\simulacion_3\observado_outputs.xlsx',tratado_91,91)</v>
      </c>
      <c r="FM151" s="1" t="str">
        <f>"xlswrite('G:\Mi unidad\1. PROYECTOS TELLO 2022\SCM SPILL OVERS\outputs\pobreza\densidad\1%\simulacion_3\observado_outputs.xlsx',tratado_"&amp;$A33&amp;","&amp;$A33&amp;")"</f>
        <v>xlswrite('G:\Mi unidad\1. PROYECTOS TELLO 2022\SCM SPILL OVERS\outputs\pobreza\densidad\1%\simulacion_3\observado_outputs.xlsx',tratado_91,91)</v>
      </c>
      <c r="FT151" s="1" t="str">
        <f>"xlswrite('G:\Mi unidad\1. PROYECTOS TELLO 2022\SCM SPILL OVERS\outputs\pobreza\bajo_niv_educ\1%\simulacion_3\observado_outputs.xlsx',tratado_"&amp;$A33&amp;","&amp;$A33&amp;")"</f>
        <v>xlswrite('G:\Mi unidad\1. PROYECTOS TELLO 2022\SCM SPILL OVERS\outputs\pobreza\bajo_niv_educ\1%\simulacion_3\observado_outputs.xlsx',tratado_91,91)</v>
      </c>
      <c r="FZ151" s="1" t="str">
        <f>"xlswrite('G:\Mi unidad\1. PROYECTOS TELLO 2022\SCM SPILL OVERS\outputs\pobreza\bajo_ingreso\1%\simulacion_3\observado_outputs.xlsx',tratado_"&amp;$A33&amp;","&amp;$A33&amp;")"</f>
        <v>xlswrite('G:\Mi unidad\1. PROYECTOS TELLO 2022\SCM SPILL OVERS\outputs\pobreza\bajo_ingreso\1%\simulacion_3\observado_outputs.xlsx',tratado_91,91)</v>
      </c>
      <c r="GF151" s="1" t="str">
        <f>"xlswrite('G:\Mi unidad\1. PROYECTOS TELLO 2022\SCM SPILL OVERS\outputs\pobreza\densidad_g\1%\simulacion_3\observado_outputs.xlsx',tratado_"&amp;$A33&amp;","&amp;$A33&amp;")"</f>
        <v>xlswrite('G:\Mi unidad\1. PROYECTOS TELLO 2022\SCM SPILL OVERS\outputs\pobreza\densidad_g\1%\simulacion_3\observado_outputs.xlsx',tratado_91,91)</v>
      </c>
      <c r="GM151" s="1" t="str">
        <f>"xlswrite('G:\Mi unidad\1. PROYECTOS TELLO 2022\SCM SPILL OVERS\outputs\pobreza\alimentos\1%\simulacion_3\observado_outputs.xlsx',tratado_"&amp;$A33&amp;","&amp;$A33&amp;");"</f>
        <v>xlswrite('G:\Mi unidad\1. PROYECTOS TELLO 2022\SCM SPILL OVERS\outputs\pobreza\alimentos\1%\simulacion_3\observado_outputs.xlsx',tratado_91,91);</v>
      </c>
      <c r="GT151" s="1" t="str">
        <f>"xlswrite('G:\Mi unidad\1. PROYECTOS TELLO 2022\SCM SPILL OVERS\outputs\pobreza\jefe_hogar\1%\simulacion_3\observado_outputs.xlsx',tratado_"&amp;$A33&amp;","&amp;$A33&amp;");"</f>
        <v>xlswrite('G:\Mi unidad\1. PROYECTOS TELLO 2022\SCM SPILL OVERS\outputs\pobreza\jefe_hogar\1%\simulacion_3\observado_outputs.xlsx',tratado_91,91);</v>
      </c>
      <c r="GZ151" s="1" t="str">
        <f>"xlswrite('G:\Mi unidad\1. PROYECTOS TELLO 2022\SCM SPILL OVERS\outputs\pobreza\mujeres\1%\simulacion_3\observado_outputs.xlsx',tratado_"&amp;$A33&amp;","&amp;$A33&amp;");"</f>
        <v>xlswrite('G:\Mi unidad\1. PROYECTOS TELLO 2022\SCM SPILL OVERS\outputs\pobreza\mujeres\1%\simulacion_3\observado_outputs.xlsx',tratado_91,91);</v>
      </c>
      <c r="HF151" s="1" t="str">
        <f>"xlswrite('G:\Mi unidad\1. PROYECTOS TELLO 2022\SCM SPILL OVERS\outputs\pobreza\criminalidad\1%\simulacion_3\observado_outputs.xlsx',tratado_"&amp;$A33&amp;","&amp;$A33&amp;");"</f>
        <v>xlswrite('G:\Mi unidad\1. PROYECTOS TELLO 2022\SCM SPILL OVERS\outputs\pobreza\criminalidad\1%\simulacion_3\observado_outputs.xlsx',tratado_91,91);</v>
      </c>
      <c r="HM151">
        <v>57</v>
      </c>
      <c r="HN151" t="str">
        <f>"    [p_value_"&amp;HM151&amp; ",lb_"&amp;HM151&amp;",ub_"&amp;HM151&amp;"] = sp_andrews_te(Y_pre_"&amp;HM151&amp;",pobreza_"&amp;HM151&amp;"(:,T+s),A_"&amp;HM151&amp;",C,.05);"</f>
        <v xml:space="preserve">    [p_value_57,lb_57,ub_57] = sp_andrews_te(Y_pre_57,pobreza_57(:,T+s),A_57,C,.05);</v>
      </c>
      <c r="HT151">
        <v>79</v>
      </c>
      <c r="HU151" t="str">
        <f>"    spillover_test_"&amp;HT151&amp;"(s) = sp_andrews(Y_pre_"&amp;HT151&amp;",pobreza_"&amp;HT151&amp;"(:,T+s),A_"&amp;HT151&amp;",C,d,alpha_sig);"</f>
        <v xml:space="preserve">    spillover_test_79(s) = sp_andrews(Y_pre_79,pobreza_79(:,T+s),A_79,C,d,alpha_sig);</v>
      </c>
      <c r="IA151">
        <v>88</v>
      </c>
      <c r="IB151" t="str">
        <f>"xlswrite('G:\Mi unidad\1. PROYECTOS TELLO 2022\SCM SPILL OVERS\outputs\pobreza\bajo_niv_educ\1%\simulacion_3\output_tests.xlsx',spillover_test_"&amp;IA151&amp;"','sp_test_"&amp;IA151&amp;"');"</f>
        <v>xlswrite('G:\Mi unidad\1. PROYECTOS TELLO 2022\SCM SPILL OVERS\outputs\pobreza\bajo_niv_educ\1%\simulacion_3\output_tests.xlsx',spillover_test_88','sp_test_88');</v>
      </c>
      <c r="IO151">
        <v>88</v>
      </c>
      <c r="IP151" t="str">
        <f>"xlswrite('G:\Mi unidad\1. PROYECTOS TELLO 2022\SCM SPILL OVERS\outputs\pobreza\bajo_ingreso\1%\simulacion_3\output_tests.xlsx',spillover_test_"&amp;IO151&amp;"','sp_test_"&amp;IO151&amp;"');"</f>
        <v>xlswrite('G:\Mi unidad\1. PROYECTOS TELLO 2022\SCM SPILL OVERS\outputs\pobreza\bajo_ingreso\1%\simulacion_3\output_tests.xlsx',spillover_test_88','sp_test_88');</v>
      </c>
      <c r="JA151">
        <v>88</v>
      </c>
      <c r="JB151" t="str">
        <f>"xlswrite('G:\Mi unidad\1. PROYECTOS TELLO 2022\SCM SPILL OVERS\outputs\pobreza\densidad\1%\simulacion_3\output_tests.xlsx',spillover_test_"&amp;JA151&amp;"','sp_test_"&amp;JA151&amp;"');"</f>
        <v>xlswrite('G:\Mi unidad\1. PROYECTOS TELLO 2022\SCM SPILL OVERS\outputs\pobreza\densidad\1%\simulacion_3\output_tests.xlsx',spillover_test_88','sp_test_88');</v>
      </c>
      <c r="JM151">
        <v>88</v>
      </c>
      <c r="JN151" t="str">
        <f>"xlswrite('G:\Mi unidad\1. PROYECTOS TELLO 2022\SCM SPILL OVERS\outputs\pobreza\densidad_g\1%\simulacion_3\output_tests.xlsx',spillover_test_"&amp;JM151&amp;"','sp_test_"&amp;JM151&amp;"');"</f>
        <v>xlswrite('G:\Mi unidad\1. PROYECTOS TELLO 2022\SCM SPILL OVERS\outputs\pobreza\densidad_g\1%\simulacion_3\output_tests.xlsx',spillover_test_88','sp_test_88');</v>
      </c>
      <c r="JY151">
        <v>88</v>
      </c>
      <c r="JZ151" t="str">
        <f>"xlswrite('G:\Mi unidad\1. PROYECTOS TELLO 2022\SCM SPILL OVERS\outputs\pobreza\distancia_centro_salud\1%\simulacion_3\output_tests.xlsx',spillover_test_"&amp;JY151&amp;"','sp_test_"&amp;JY151&amp;"');"</f>
        <v>xlswrite('G:\Mi unidad\1. PROYECTOS TELLO 2022\SCM SPILL OVERS\outputs\pobreza\distancia_centro_salud\1%\simulacion_3\output_tests.xlsx',spillover_test_88','sp_test_88');</v>
      </c>
      <c r="KL151">
        <v>88</v>
      </c>
      <c r="KM151" t="str">
        <f>"xlswrite('G:\Mi unidad\1. PROYECTOS TELLO 2022\SCM SPILL OVERS\outputs\pobreza\informalidad\1%\simulacion_3\output_tests.xlsx',spillover_test_"&amp;KL151&amp;"','sp_test_"&amp;KL151&amp;"');"</f>
        <v>xlswrite('G:\Mi unidad\1. PROYECTOS TELLO 2022\SCM SPILL OVERS\outputs\pobreza\informalidad\1%\simulacion_3\output_tests.xlsx',spillover_test_88','sp_test_88');</v>
      </c>
      <c r="KY151">
        <v>88</v>
      </c>
      <c r="KZ151" t="str">
        <f>"xlswrite('G:\Mi unidad\1. PROYECTOS TELLO 2022\SCM SPILL OVERS\outputs\pobreza\alimentos\1%\simulacion_3\output_tests.xlsx',spillover_test_"&amp;KY151&amp;"','sp_test_"&amp;KY151&amp;"');"</f>
        <v>xlswrite('G:\Mi unidad\1. PROYECTOS TELLO 2022\SCM SPILL OVERS\outputs\pobreza\alimentos\1%\simulacion_3\output_tests.xlsx',spillover_test_88','sp_test_88');</v>
      </c>
      <c r="LF151">
        <v>88</v>
      </c>
      <c r="LG151" t="str">
        <f>"xlswrite('G:\Mi unidad\1. PROYECTOS TELLO 2022\SCM SPILL OVERS\outputs\pobreza\jefe_hogar\1%\simulacion_3\output_tests.xlsx',spillover_test_"&amp;LF151&amp;"','sp_test_"&amp;LF151&amp;"');"</f>
        <v>xlswrite('G:\Mi unidad\1. PROYECTOS TELLO 2022\SCM SPILL OVERS\outputs\pobreza\jefe_hogar\1%\simulacion_3\output_tests.xlsx',spillover_test_88','sp_test_88');</v>
      </c>
      <c r="LM151">
        <v>88</v>
      </c>
      <c r="LN151" t="str">
        <f>"xlswrite('G:\Mi unidad\1. PROYECTOS TELLO 2022\SCM SPILL OVERS\outputs\pobreza\mujeres\1%\simulacion_3\output_tests.xlsx',spillover_test_"&amp;LM151&amp;"','sp_test_"&amp;LM151&amp;"');"</f>
        <v>xlswrite('G:\Mi unidad\1. PROYECTOS TELLO 2022\SCM SPILL OVERS\outputs\pobreza\mujeres\1%\simulacion_3\output_tests.xlsx',spillover_test_88','sp_test_88');</v>
      </c>
      <c r="LY151">
        <v>88</v>
      </c>
      <c r="LZ151" t="str">
        <f>"xlswrite('G:\Mi unidad\1. PROYECTOS TELLO 2022\SCM SPILL OVERS\outputs\pobreza\criminalidad\1%\simulacion_3\output_tests.xlsx',spillover_test_"&amp;LY151&amp;"','sp_test_"&amp;LY151&amp;"');"</f>
        <v>xlswrite('G:\Mi unidad\1. PROYECTOS TELLO 2022\SCM SPILL OVERS\outputs\pobreza\criminalidad\1%\simulacion_3\output_tests.xlsx',spillover_test_88','sp_test_88');</v>
      </c>
    </row>
    <row r="152" spans="64:338" x14ac:dyDescent="0.3">
      <c r="BL152">
        <v>89</v>
      </c>
      <c r="BM152" s="1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350</v>
      </c>
      <c r="CV152">
        <v>89</v>
      </c>
      <c r="CW152" t="s">
        <v>350</v>
      </c>
      <c r="DA152">
        <v>89</v>
      </c>
      <c r="DB152" t="s">
        <v>350</v>
      </c>
      <c r="DF152">
        <v>89</v>
      </c>
      <c r="DG152" t="s">
        <v>350</v>
      </c>
      <c r="EA152">
        <v>66</v>
      </c>
      <c r="EB152" s="1" t="str">
        <f>"synthetic_control_sp_"&amp;EA152&amp;"(T+s) = Y_"&amp;EA152&amp;"(1,T+s)-alpha1_hat_vec_"&amp;EA152&amp;"(s);"</f>
        <v>synthetic_control_sp_66(T+s) = Y_66(1,T+s)-alpha1_hat_vec_66(s);</v>
      </c>
      <c r="EZ152" s="1" t="str">
        <f>"xlswrite('G:\Mi unidad\1. PROYECTOS TELLO 2022\SCM SPILL OVERS\outputs\pobreza\distancia_centro_salud\1%\simulacion_3\observado_outputs.xlsx',tratado_"&amp;$A34&amp;","&amp;$A34&amp;")"</f>
        <v>xlswrite('G:\Mi unidad\1. PROYECTOS TELLO 2022\SCM SPILL OVERS\outputs\pobreza\distancia_centro_salud\1%\simulacion_3\observado_outputs.xlsx',tratado_92,92)</v>
      </c>
      <c r="FG152" s="1" t="str">
        <f>"xlswrite('G:\Mi unidad\1. PROYECTOS TELLO 2022\SCM SPILL OVERS\outputs\pobreza\informalidad\1%\simulacion_3\observado_outputs.xlsx',tratado_"&amp;$A34&amp;","&amp;$A34&amp;")"</f>
        <v>xlswrite('G:\Mi unidad\1. PROYECTOS TELLO 2022\SCM SPILL OVERS\outputs\pobreza\informalidad\1%\simulacion_3\observado_outputs.xlsx',tratado_92,92)</v>
      </c>
      <c r="FM152" s="1" t="str">
        <f>"xlswrite('G:\Mi unidad\1. PROYECTOS TELLO 2022\SCM SPILL OVERS\outputs\pobreza\densidad\1%\simulacion_3\observado_outputs.xlsx',tratado_"&amp;$A34&amp;","&amp;$A34&amp;")"</f>
        <v>xlswrite('G:\Mi unidad\1. PROYECTOS TELLO 2022\SCM SPILL OVERS\outputs\pobreza\densidad\1%\simulacion_3\observado_outputs.xlsx',tratado_92,92)</v>
      </c>
      <c r="FT152" s="1" t="str">
        <f>"xlswrite('G:\Mi unidad\1. PROYECTOS TELLO 2022\SCM SPILL OVERS\outputs\pobreza\bajo_niv_educ\1%\simulacion_3\observado_outputs.xlsx',tratado_"&amp;$A34&amp;","&amp;$A34&amp;")"</f>
        <v>xlswrite('G:\Mi unidad\1. PROYECTOS TELLO 2022\SCM SPILL OVERS\outputs\pobreza\bajo_niv_educ\1%\simulacion_3\observado_outputs.xlsx',tratado_92,92)</v>
      </c>
      <c r="FZ152" s="1" t="str">
        <f>"xlswrite('G:\Mi unidad\1. PROYECTOS TELLO 2022\SCM SPILL OVERS\outputs\pobreza\bajo_ingreso\1%\simulacion_3\observado_outputs.xlsx',tratado_"&amp;$A34&amp;","&amp;$A34&amp;")"</f>
        <v>xlswrite('G:\Mi unidad\1. PROYECTOS TELLO 2022\SCM SPILL OVERS\outputs\pobreza\bajo_ingreso\1%\simulacion_3\observado_outputs.xlsx',tratado_92,92)</v>
      </c>
      <c r="GF152" s="1" t="str">
        <f>"xlswrite('G:\Mi unidad\1. PROYECTOS TELLO 2022\SCM SPILL OVERS\outputs\pobreza\densidad_g\1%\simulacion_3\observado_outputs.xlsx',tratado_"&amp;$A34&amp;","&amp;$A34&amp;")"</f>
        <v>xlswrite('G:\Mi unidad\1. PROYECTOS TELLO 2022\SCM SPILL OVERS\outputs\pobreza\densidad_g\1%\simulacion_3\observado_outputs.xlsx',tratado_92,92)</v>
      </c>
      <c r="GM152" s="1" t="str">
        <f>"xlswrite('G:\Mi unidad\1. PROYECTOS TELLO 2022\SCM SPILL OVERS\outputs\pobreza\alimentos\1%\simulacion_3\observado_outputs.xlsx',tratado_"&amp;$A34&amp;","&amp;$A34&amp;");"</f>
        <v>xlswrite('G:\Mi unidad\1. PROYECTOS TELLO 2022\SCM SPILL OVERS\outputs\pobreza\alimentos\1%\simulacion_3\observado_outputs.xlsx',tratado_92,92);</v>
      </c>
      <c r="GT152" s="1" t="str">
        <f>"xlswrite('G:\Mi unidad\1. PROYECTOS TELLO 2022\SCM SPILL OVERS\outputs\pobreza\jefe_hogar\1%\simulacion_3\observado_outputs.xlsx',tratado_"&amp;$A34&amp;","&amp;$A34&amp;");"</f>
        <v>xlswrite('G:\Mi unidad\1. PROYECTOS TELLO 2022\SCM SPILL OVERS\outputs\pobreza\jefe_hogar\1%\simulacion_3\observado_outputs.xlsx',tratado_92,92);</v>
      </c>
      <c r="GZ152" s="1" t="str">
        <f>"xlswrite('G:\Mi unidad\1. PROYECTOS TELLO 2022\SCM SPILL OVERS\outputs\pobreza\mujeres\1%\simulacion_3\observado_outputs.xlsx',tratado_"&amp;$A34&amp;","&amp;$A34&amp;");"</f>
        <v>xlswrite('G:\Mi unidad\1. PROYECTOS TELLO 2022\SCM SPILL OVERS\outputs\pobreza\mujeres\1%\simulacion_3\observado_outputs.xlsx',tratado_92,92);</v>
      </c>
      <c r="HF152" s="1" t="str">
        <f>"xlswrite('G:\Mi unidad\1. PROYECTOS TELLO 2022\SCM SPILL OVERS\outputs\pobreza\criminalidad\1%\simulacion_3\observado_outputs.xlsx',tratado_"&amp;$A34&amp;","&amp;$A34&amp;");"</f>
        <v>xlswrite('G:\Mi unidad\1. PROYECTOS TELLO 2022\SCM SPILL OVERS\outputs\pobreza\criminalidad\1%\simulacion_3\observado_outputs.xlsx',tratado_92,92);</v>
      </c>
      <c r="HM152">
        <v>57</v>
      </c>
      <c r="HN152" t="str">
        <f>"    p_value_vec_"&amp;HM152&amp;"(s) = p_value_"&amp;HM152&amp;";"</f>
        <v xml:space="preserve">    p_value_vec_57(s) = p_value_57;</v>
      </c>
      <c r="HT152">
        <v>79</v>
      </c>
      <c r="HU152" t="s">
        <v>18</v>
      </c>
      <c r="IA152">
        <v>89</v>
      </c>
      <c r="IB152" t="str">
        <f>"xlswrite('G:\Mi unidad\1. PROYECTOS TELLO 2022\SCM SPILL OVERS\outputs\pobreza\bajo_niv_educ\1%\simulacion_3\output_tests.xlsx',lb_vec_"&amp;IA152&amp;"','lb_vec_"&amp;IA152&amp;"');"</f>
        <v>xlswrite('G:\Mi unidad\1. PROYECTOS TELLO 2022\SCM SPILL OVERS\outputs\pobreza\bajo_niv_educ\1%\simulacion_3\output_tests.xlsx',lb_vec_89','lb_vec_89');</v>
      </c>
      <c r="IO152">
        <v>89</v>
      </c>
      <c r="IP152" t="str">
        <f>"xlswrite('G:\Mi unidad\1. PROYECTOS TELLO 2022\SCM SPILL OVERS\outputs\pobreza\bajo_ingreso\1%\simulacion_3\output_tests.xlsx',lb_vec_"&amp;IO152&amp;"','lb_vec_"&amp;IO152&amp;"');"</f>
        <v>xlswrite('G:\Mi unidad\1. PROYECTOS TELLO 2022\SCM SPILL OVERS\outputs\pobreza\bajo_ingreso\1%\simulacion_3\output_tests.xlsx',lb_vec_89','lb_vec_89');</v>
      </c>
      <c r="JA152">
        <v>89</v>
      </c>
      <c r="JB152" t="str">
        <f>"xlswrite('G:\Mi unidad\1. PROYECTOS TELLO 2022\SCM SPILL OVERS\outputs\pobreza\densidad\1%\simulacion_3\output_tests.xlsx',lb_vec_"&amp;JA152&amp;"','lb_vec_"&amp;JA152&amp;"');"</f>
        <v>xlswrite('G:\Mi unidad\1. PROYECTOS TELLO 2022\SCM SPILL OVERS\outputs\pobreza\densidad\1%\simulacion_3\output_tests.xlsx',lb_vec_89','lb_vec_89');</v>
      </c>
      <c r="JM152">
        <v>89</v>
      </c>
      <c r="JN152" t="str">
        <f>"xlswrite('G:\Mi unidad\1. PROYECTOS TELLO 2022\SCM SPILL OVERS\outputs\pobreza\densidad_g\1%\simulacion_3\output_tests.xlsx',lb_vec_"&amp;JM152&amp;"','lb_vec_"&amp;JM152&amp;"');"</f>
        <v>xlswrite('G:\Mi unidad\1. PROYECTOS TELLO 2022\SCM SPILL OVERS\outputs\pobreza\densidad_g\1%\simulacion_3\output_tests.xlsx',lb_vec_89','lb_vec_89');</v>
      </c>
      <c r="JY152">
        <v>89</v>
      </c>
      <c r="JZ152" t="str">
        <f>"xlswrite('G:\Mi unidad\1. PROYECTOS TELLO 2022\SCM SPILL OVERS\outputs\pobreza\distancia_centro_salud\1%\simulacion_3\output_tests.xlsx',lb_vec_"&amp;JY152&amp;"','lb_vec_"&amp;JY152&amp;"');"</f>
        <v>xlswrite('G:\Mi unidad\1. PROYECTOS TELLO 2022\SCM SPILL OVERS\outputs\pobreza\distancia_centro_salud\1%\simulacion_3\output_tests.xlsx',lb_vec_89','lb_vec_89');</v>
      </c>
      <c r="KL152">
        <v>89</v>
      </c>
      <c r="KM152" t="str">
        <f>"xlswrite('G:\Mi unidad\1. PROYECTOS TELLO 2022\SCM SPILL OVERS\outputs\pobreza\informalidad\1%\simulacion_3\output_tests.xlsx',lb_vec_"&amp;KL152&amp;"','lb_vec_"&amp;KL152&amp;"');"</f>
        <v>xlswrite('G:\Mi unidad\1. PROYECTOS TELLO 2022\SCM SPILL OVERS\outputs\pobreza\informalidad\1%\simulacion_3\output_tests.xlsx',lb_vec_89','lb_vec_89');</v>
      </c>
      <c r="KY152">
        <v>89</v>
      </c>
      <c r="KZ152" t="str">
        <f>"xlswrite('G:\Mi unidad\1. PROYECTOS TELLO 2022\SCM SPILL OVERS\outputs\pobreza\alimentos\1%\simulacion_3\output_tests.xlsx',lb_vec_"&amp;KY152&amp;"','lb_vec_"&amp;KY152&amp;"');"</f>
        <v>xlswrite('G:\Mi unidad\1. PROYECTOS TELLO 2022\SCM SPILL OVERS\outputs\pobreza\alimentos\1%\simulacion_3\output_tests.xlsx',lb_vec_89','lb_vec_89');</v>
      </c>
      <c r="LF152">
        <v>89</v>
      </c>
      <c r="LG152" t="str">
        <f>"xlswrite('G:\Mi unidad\1. PROYECTOS TELLO 2022\SCM SPILL OVERS\outputs\pobreza\jefe_hogar\1%\simulacion_3\output_tests.xlsx',lb_vec_"&amp;LF152&amp;"','lb_vec_"&amp;LF152&amp;"');"</f>
        <v>xlswrite('G:\Mi unidad\1. PROYECTOS TELLO 2022\SCM SPILL OVERS\outputs\pobreza\jefe_hogar\1%\simulacion_3\output_tests.xlsx',lb_vec_89','lb_vec_89');</v>
      </c>
      <c r="LM152">
        <v>89</v>
      </c>
      <c r="LN152" t="str">
        <f>"xlswrite('G:\Mi unidad\1. PROYECTOS TELLO 2022\SCM SPILL OVERS\outputs\pobreza\mujeres\1%\simulacion_3\output_tests.xlsx',lb_vec_"&amp;LM152&amp;"','lb_vec_"&amp;LM152&amp;"');"</f>
        <v>xlswrite('G:\Mi unidad\1. PROYECTOS TELLO 2022\SCM SPILL OVERS\outputs\pobreza\mujeres\1%\simulacion_3\output_tests.xlsx',lb_vec_89','lb_vec_89');</v>
      </c>
      <c r="LY152">
        <v>89</v>
      </c>
      <c r="LZ152" t="str">
        <f>"xlswrite('G:\Mi unidad\1. PROYECTOS TELLO 2022\SCM SPILL OVERS\outputs\pobreza\criminalidad\1%\simulacion_3\output_tests.xlsx',lb_vec_"&amp;LY152&amp;"','lb_vec_"&amp;LY152&amp;"');"</f>
        <v>xlswrite('G:\Mi unidad\1. PROYECTOS TELLO 2022\SCM SPILL OVERS\outputs\pobreza\criminalidad\1%\simulacion_3\output_tests.xlsx',lb_vec_89','lb_vec_89');</v>
      </c>
    </row>
    <row r="153" spans="64:338" x14ac:dyDescent="0.3">
      <c r="BL153">
        <v>89</v>
      </c>
      <c r="BM153" s="1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351</v>
      </c>
      <c r="CV153">
        <v>89</v>
      </c>
      <c r="CW153" t="s">
        <v>351</v>
      </c>
      <c r="DA153">
        <v>89</v>
      </c>
      <c r="DB153" t="s">
        <v>351</v>
      </c>
      <c r="DF153">
        <v>89</v>
      </c>
      <c r="DG153" t="s">
        <v>351</v>
      </c>
      <c r="EA153">
        <v>66</v>
      </c>
      <c r="EB153" s="3" t="s">
        <v>18</v>
      </c>
      <c r="EZ153" s="1" t="str">
        <f>"xlswrite('G:\Mi unidad\1. PROYECTOS TELLO 2022\SCM SPILL OVERS\outputs\pobreza\distancia_centro_salud\1%\simulacion_3\observado_outputs.xlsx',tratado_"&amp;$A35&amp;","&amp;$A35&amp;")"</f>
        <v>xlswrite('G:\Mi unidad\1. PROYECTOS TELLO 2022\SCM SPILL OVERS\outputs\pobreza\distancia_centro_salud\1%\simulacion_3\observado_outputs.xlsx',tratado_95,95)</v>
      </c>
      <c r="FG153" s="1" t="str">
        <f>"xlswrite('G:\Mi unidad\1. PROYECTOS TELLO 2022\SCM SPILL OVERS\outputs\pobreza\informalidad\1%\simulacion_3\observado_outputs.xlsx',tratado_"&amp;$A35&amp;","&amp;$A35&amp;")"</f>
        <v>xlswrite('G:\Mi unidad\1. PROYECTOS TELLO 2022\SCM SPILL OVERS\outputs\pobreza\informalidad\1%\simulacion_3\observado_outputs.xlsx',tratado_95,95)</v>
      </c>
      <c r="FM153" s="1" t="str">
        <f>"xlswrite('G:\Mi unidad\1. PROYECTOS TELLO 2022\SCM SPILL OVERS\outputs\pobreza\densidad\1%\simulacion_3\observado_outputs.xlsx',tratado_"&amp;$A35&amp;","&amp;$A35&amp;")"</f>
        <v>xlswrite('G:\Mi unidad\1. PROYECTOS TELLO 2022\SCM SPILL OVERS\outputs\pobreza\densidad\1%\simulacion_3\observado_outputs.xlsx',tratado_95,95)</v>
      </c>
      <c r="FT153" s="1" t="str">
        <f>"xlswrite('G:\Mi unidad\1. PROYECTOS TELLO 2022\SCM SPILL OVERS\outputs\pobreza\bajo_niv_educ\1%\simulacion_3\observado_outputs.xlsx',tratado_"&amp;$A35&amp;","&amp;$A35&amp;")"</f>
        <v>xlswrite('G:\Mi unidad\1. PROYECTOS TELLO 2022\SCM SPILL OVERS\outputs\pobreza\bajo_niv_educ\1%\simulacion_3\observado_outputs.xlsx',tratado_95,95)</v>
      </c>
      <c r="FZ153" s="1" t="str">
        <f>"xlswrite('G:\Mi unidad\1. PROYECTOS TELLO 2022\SCM SPILL OVERS\outputs\pobreza\bajo_ingreso\1%\simulacion_3\observado_outputs.xlsx',tratado_"&amp;$A35&amp;","&amp;$A35&amp;")"</f>
        <v>xlswrite('G:\Mi unidad\1. PROYECTOS TELLO 2022\SCM SPILL OVERS\outputs\pobreza\bajo_ingreso\1%\simulacion_3\observado_outputs.xlsx',tratado_95,95)</v>
      </c>
      <c r="GF153" s="1" t="str">
        <f>"xlswrite('G:\Mi unidad\1. PROYECTOS TELLO 2022\SCM SPILL OVERS\outputs\pobreza\densidad_g\1%\simulacion_3\observado_outputs.xlsx',tratado_"&amp;$A35&amp;","&amp;$A35&amp;")"</f>
        <v>xlswrite('G:\Mi unidad\1. PROYECTOS TELLO 2022\SCM SPILL OVERS\outputs\pobreza\densidad_g\1%\simulacion_3\observado_outputs.xlsx',tratado_95,95)</v>
      </c>
      <c r="GM153" s="1" t="str">
        <f>"xlswrite('G:\Mi unidad\1. PROYECTOS TELLO 2022\SCM SPILL OVERS\outputs\pobreza\alimentos\1%\simulacion_3\observado_outputs.xlsx',tratado_"&amp;$A35&amp;","&amp;$A35&amp;");"</f>
        <v>xlswrite('G:\Mi unidad\1. PROYECTOS TELLO 2022\SCM SPILL OVERS\outputs\pobreza\alimentos\1%\simulacion_3\observado_outputs.xlsx',tratado_95,95);</v>
      </c>
      <c r="GT153" s="1" t="str">
        <f>"xlswrite('G:\Mi unidad\1. PROYECTOS TELLO 2022\SCM SPILL OVERS\outputs\pobreza\jefe_hogar\1%\simulacion_3\observado_outputs.xlsx',tratado_"&amp;$A35&amp;","&amp;$A35&amp;");"</f>
        <v>xlswrite('G:\Mi unidad\1. PROYECTOS TELLO 2022\SCM SPILL OVERS\outputs\pobreza\jefe_hogar\1%\simulacion_3\observado_outputs.xlsx',tratado_95,95);</v>
      </c>
      <c r="GZ153" s="1" t="str">
        <f>"xlswrite('G:\Mi unidad\1. PROYECTOS TELLO 2022\SCM SPILL OVERS\outputs\pobreza\mujeres\1%\simulacion_3\observado_outputs.xlsx',tratado_"&amp;$A35&amp;","&amp;$A35&amp;");"</f>
        <v>xlswrite('G:\Mi unidad\1. PROYECTOS TELLO 2022\SCM SPILL OVERS\outputs\pobreza\mujeres\1%\simulacion_3\observado_outputs.xlsx',tratado_95,95);</v>
      </c>
      <c r="HF153" s="1" t="str">
        <f>"xlswrite('G:\Mi unidad\1. PROYECTOS TELLO 2022\SCM SPILL OVERS\outputs\pobreza\criminalidad\1%\simulacion_3\observado_outputs.xlsx',tratado_"&amp;$A35&amp;","&amp;$A35&amp;");"</f>
        <v>xlswrite('G:\Mi unidad\1. PROYECTOS TELLO 2022\SCM SPILL OVERS\outputs\pobreza\criminalidad\1%\simulacion_3\observado_outputs.xlsx',tratado_95,95);</v>
      </c>
      <c r="HM153">
        <v>57</v>
      </c>
      <c r="HN153" t="str">
        <f>"    lb_vec_"&amp;HM153&amp;"(s) = lb_"&amp;HM153&amp;";"</f>
        <v xml:space="preserve">    lb_vec_57(s) = lb_57;</v>
      </c>
      <c r="HT153">
        <v>80</v>
      </c>
      <c r="HU153" t="str">
        <f>"spillover_test_"&amp;HT153&amp;" = zeros(1,S);"</f>
        <v>spillover_test_80 = zeros(1,S);</v>
      </c>
      <c r="IA153">
        <v>89</v>
      </c>
      <c r="IB153" t="str">
        <f>"xlswrite('G:\Mi unidad\1. PROYECTOS TELLO 2022\SCM SPILL OVERS\outputs\pobreza\bajo_niv_educ\1%\simulacion_3\output_tests.xlsx',ub_vec_"&amp;IA153&amp;"','ub_vec_"&amp;IA153&amp;"');"</f>
        <v>xlswrite('G:\Mi unidad\1. PROYECTOS TELLO 2022\SCM SPILL OVERS\outputs\pobreza\bajo_niv_educ\1%\simulacion_3\output_tests.xlsx',ub_vec_89','ub_vec_89');</v>
      </c>
      <c r="IO153">
        <v>89</v>
      </c>
      <c r="IP153" t="str">
        <f>"xlswrite('G:\Mi unidad\1. PROYECTOS TELLO 2022\SCM SPILL OVERS\outputs\pobreza\bajo_ingreso\1%\simulacion_3\output_tests.xlsx',ub_vec_"&amp;IO153&amp;"','ub_vec_"&amp;IO153&amp;"');"</f>
        <v>xlswrite('G:\Mi unidad\1. PROYECTOS TELLO 2022\SCM SPILL OVERS\outputs\pobreza\bajo_ingreso\1%\simulacion_3\output_tests.xlsx',ub_vec_89','ub_vec_89');</v>
      </c>
      <c r="JA153">
        <v>89</v>
      </c>
      <c r="JB153" t="str">
        <f>"xlswrite('G:\Mi unidad\1. PROYECTOS TELLO 2022\SCM SPILL OVERS\outputs\pobreza\densidad\1%\simulacion_3\output_tests.xlsx',ub_vec_"&amp;JA153&amp;"','ub_vec_"&amp;JA153&amp;"');"</f>
        <v>xlswrite('G:\Mi unidad\1. PROYECTOS TELLO 2022\SCM SPILL OVERS\outputs\pobreza\densidad\1%\simulacion_3\output_tests.xlsx',ub_vec_89','ub_vec_89');</v>
      </c>
      <c r="JM153">
        <v>89</v>
      </c>
      <c r="JN153" t="str">
        <f>"xlswrite('G:\Mi unidad\1. PROYECTOS TELLO 2022\SCM SPILL OVERS\outputs\pobreza\densidad_g\1%\simulacion_3\output_tests.xlsx',ub_vec_"&amp;JM153&amp;"','ub_vec_"&amp;JM153&amp;"');"</f>
        <v>xlswrite('G:\Mi unidad\1. PROYECTOS TELLO 2022\SCM SPILL OVERS\outputs\pobreza\densidad_g\1%\simulacion_3\output_tests.xlsx',ub_vec_89','ub_vec_89');</v>
      </c>
      <c r="JY153">
        <v>89</v>
      </c>
      <c r="JZ153" t="str">
        <f>"xlswrite('G:\Mi unidad\1. PROYECTOS TELLO 2022\SCM SPILL OVERS\outputs\pobreza\distancia_centro_salud\1%\simulacion_3\output_tests.xlsx',ub_vec_"&amp;JY153&amp;"','ub_vec_"&amp;JY153&amp;"');"</f>
        <v>xlswrite('G:\Mi unidad\1. PROYECTOS TELLO 2022\SCM SPILL OVERS\outputs\pobreza\distancia_centro_salud\1%\simulacion_3\output_tests.xlsx',ub_vec_89','ub_vec_89');</v>
      </c>
      <c r="KL153">
        <v>89</v>
      </c>
      <c r="KM153" t="str">
        <f>"xlswrite('G:\Mi unidad\1. PROYECTOS TELLO 2022\SCM SPILL OVERS\outputs\pobreza\informalidad\1%\simulacion_3\output_tests.xlsx',ub_vec_"&amp;KL153&amp;"','ub_vec_"&amp;KL153&amp;"');"</f>
        <v>xlswrite('G:\Mi unidad\1. PROYECTOS TELLO 2022\SCM SPILL OVERS\outputs\pobreza\informalidad\1%\simulacion_3\output_tests.xlsx',ub_vec_89','ub_vec_89');</v>
      </c>
      <c r="KY153">
        <v>89</v>
      </c>
      <c r="KZ153" t="str">
        <f>"xlswrite('G:\Mi unidad\1. PROYECTOS TELLO 2022\SCM SPILL OVERS\outputs\pobreza\alimentos\1%\simulacion_3\output_tests.xlsx',ub_vec_"&amp;KY153&amp;"','ub_vec_"&amp;KY153&amp;"');"</f>
        <v>xlswrite('G:\Mi unidad\1. PROYECTOS TELLO 2022\SCM SPILL OVERS\outputs\pobreza\alimentos\1%\simulacion_3\output_tests.xlsx',ub_vec_89','ub_vec_89');</v>
      </c>
      <c r="LF153">
        <v>89</v>
      </c>
      <c r="LG153" t="str">
        <f>"xlswrite('G:\Mi unidad\1. PROYECTOS TELLO 2022\SCM SPILL OVERS\outputs\pobreza\jefe_hogar\1%\simulacion_3\output_tests.xlsx',ub_vec_"&amp;LF153&amp;"','ub_vec_"&amp;LF153&amp;"');"</f>
        <v>xlswrite('G:\Mi unidad\1. PROYECTOS TELLO 2022\SCM SPILL OVERS\outputs\pobreza\jefe_hogar\1%\simulacion_3\output_tests.xlsx',ub_vec_89','ub_vec_89');</v>
      </c>
      <c r="LM153">
        <v>89</v>
      </c>
      <c r="LN153" t="str">
        <f>"xlswrite('G:\Mi unidad\1. PROYECTOS TELLO 2022\SCM SPILL OVERS\outputs\pobreza\mujeres\1%\simulacion_3\output_tests.xlsx',ub_vec_"&amp;LM153&amp;"','ub_vec_"&amp;LM153&amp;"');"</f>
        <v>xlswrite('G:\Mi unidad\1. PROYECTOS TELLO 2022\SCM SPILL OVERS\outputs\pobreza\mujeres\1%\simulacion_3\output_tests.xlsx',ub_vec_89','ub_vec_89');</v>
      </c>
      <c r="LY153">
        <v>89</v>
      </c>
      <c r="LZ153" t="str">
        <f>"xlswrite('G:\Mi unidad\1. PROYECTOS TELLO 2022\SCM SPILL OVERS\outputs\pobreza\criminalidad\1%\simulacion_3\output_tests.xlsx',ub_vec_"&amp;LY153&amp;"','ub_vec_"&amp;LY153&amp;"');"</f>
        <v>xlswrite('G:\Mi unidad\1. PROYECTOS TELLO 2022\SCM SPILL OVERS\outputs\pobreza\criminalidad\1%\simulacion_3\output_tests.xlsx',ub_vec_89','ub_vec_89');</v>
      </c>
    </row>
    <row r="154" spans="64:338" x14ac:dyDescent="0.3">
      <c r="BL154">
        <v>89</v>
      </c>
      <c r="BM154" s="1" t="str">
        <f>"A_"&amp;BL152&amp;"(:,ind_"&amp;BL152&amp;" == 0) = [];"</f>
        <v>A_89(:,ind_89 == 0) = [];</v>
      </c>
      <c r="BR154">
        <v>89</v>
      </c>
      <c r="BS154" s="1" t="str">
        <f>"ind_"&amp;BR152&amp;" = xlsread('spillover_bajo_niv_educ_"&amp;BR152&amp;".xlsx')"</f>
        <v>ind_89 = xlsread('spillover_bajo_niv_educ_89.xlsx')</v>
      </c>
      <c r="BX154">
        <v>89</v>
      </c>
      <c r="BY154" s="1" t="str">
        <f>"ind_"&amp;BX152&amp;" = xlsread('spillover_bajoingreso_"&amp;BX152&amp;".xlsx')"</f>
        <v>ind_89 = xlsread('spillover_bajoingreso_89.xlsx')</v>
      </c>
      <c r="CD154">
        <v>89</v>
      </c>
      <c r="CE154" s="1" t="str">
        <f>"ind_"&amp;CD152&amp;" = xlsread('spillover_densidad_"&amp;CD152&amp;".xlsx')"</f>
        <v>ind_89 = xlsread('spillover_densidad_89.xlsx')</v>
      </c>
      <c r="CJ154">
        <v>89</v>
      </c>
      <c r="CK154" s="1" t="str">
        <f>"ind_"&amp;CJ152&amp;" = xlsread('spillover_tiempo_cs_"&amp;CJ152&amp;".xlsx')"</f>
        <v>ind_89 = xlsread('spillover_tiempo_cs_89.xlsx')</v>
      </c>
      <c r="CQ154">
        <v>89</v>
      </c>
      <c r="CR154" t="s">
        <v>352</v>
      </c>
      <c r="CV154">
        <v>89</v>
      </c>
      <c r="CW154" t="s">
        <v>353</v>
      </c>
      <c r="DA154">
        <v>89</v>
      </c>
      <c r="DB154" t="s">
        <v>354</v>
      </c>
      <c r="DF154">
        <v>89</v>
      </c>
      <c r="DG154" t="s">
        <v>355</v>
      </c>
      <c r="EA154">
        <v>71</v>
      </c>
      <c r="EB154" s="3" t="str">
        <f>"%PROVINCIA "&amp;EA154</f>
        <v>%PROVINCIA 71</v>
      </c>
      <c r="EZ154" s="1" t="str">
        <f>"xlswrite('G:\Mi unidad\1. PROYECTOS TELLO 2022\SCM SPILL OVERS\outputs\pobreza\distancia_centro_salud\1%\simulacion_3\observado_outputs.xlsx',tratado_"&amp;$A36&amp;","&amp;$A36&amp;")"</f>
        <v>xlswrite('G:\Mi unidad\1. PROYECTOS TELLO 2022\SCM SPILL OVERS\outputs\pobreza\distancia_centro_salud\1%\simulacion_3\observado_outputs.xlsx',tratado_100,100)</v>
      </c>
      <c r="FG154" s="1" t="str">
        <f>"xlswrite('G:\Mi unidad\1. PROYECTOS TELLO 2022\SCM SPILL OVERS\outputs\pobreza\informalidad\1%\simulacion_3\observado_outputs.xlsx',tratado_"&amp;$A36&amp;","&amp;$A36&amp;")"</f>
        <v>xlswrite('G:\Mi unidad\1. PROYECTOS TELLO 2022\SCM SPILL OVERS\outputs\pobreza\informalidad\1%\simulacion_3\observado_outputs.xlsx',tratado_100,100)</v>
      </c>
      <c r="FM154" s="1" t="str">
        <f>"xlswrite('G:\Mi unidad\1. PROYECTOS TELLO 2022\SCM SPILL OVERS\outputs\pobreza\densidad\1%\simulacion_3\observado_outputs.xlsx',tratado_"&amp;$A36&amp;","&amp;$A36&amp;")"</f>
        <v>xlswrite('G:\Mi unidad\1. PROYECTOS TELLO 2022\SCM SPILL OVERS\outputs\pobreza\densidad\1%\simulacion_3\observado_outputs.xlsx',tratado_100,100)</v>
      </c>
      <c r="FT154" s="1" t="str">
        <f>"xlswrite('G:\Mi unidad\1. PROYECTOS TELLO 2022\SCM SPILL OVERS\outputs\pobreza\bajo_niv_educ\1%\simulacion_3\observado_outputs.xlsx',tratado_"&amp;$A36&amp;","&amp;$A36&amp;")"</f>
        <v>xlswrite('G:\Mi unidad\1. PROYECTOS TELLO 2022\SCM SPILL OVERS\outputs\pobreza\bajo_niv_educ\1%\simulacion_3\observado_outputs.xlsx',tratado_100,100)</v>
      </c>
      <c r="FZ154" s="1" t="str">
        <f>"xlswrite('G:\Mi unidad\1. PROYECTOS TELLO 2022\SCM SPILL OVERS\outputs\pobreza\bajo_ingreso\1%\simulacion_3\observado_outputs.xlsx',tratado_"&amp;$A36&amp;","&amp;$A36&amp;")"</f>
        <v>xlswrite('G:\Mi unidad\1. PROYECTOS TELLO 2022\SCM SPILL OVERS\outputs\pobreza\bajo_ingreso\1%\simulacion_3\observado_outputs.xlsx',tratado_100,100)</v>
      </c>
      <c r="GF154" s="1" t="str">
        <f>"xlswrite('G:\Mi unidad\1. PROYECTOS TELLO 2022\SCM SPILL OVERS\outputs\pobreza\densidad_g\1%\simulacion_3\observado_outputs.xlsx',tratado_"&amp;$A36&amp;","&amp;$A36&amp;")"</f>
        <v>xlswrite('G:\Mi unidad\1. PROYECTOS TELLO 2022\SCM SPILL OVERS\outputs\pobreza\densidad_g\1%\simulacion_3\observado_outputs.xlsx',tratado_100,100)</v>
      </c>
      <c r="GM154" s="1" t="str">
        <f>"xlswrite('G:\Mi unidad\1. PROYECTOS TELLO 2022\SCM SPILL OVERS\outputs\pobreza\alimentos\1%\simulacion_3\observado_outputs.xlsx',tratado_"&amp;$A36&amp;","&amp;$A36&amp;");"</f>
        <v>xlswrite('G:\Mi unidad\1. PROYECTOS TELLO 2022\SCM SPILL OVERS\outputs\pobreza\alimentos\1%\simulacion_3\observado_outputs.xlsx',tratado_100,100);</v>
      </c>
      <c r="GT154" s="1" t="str">
        <f>"xlswrite('G:\Mi unidad\1. PROYECTOS TELLO 2022\SCM SPILL OVERS\outputs\pobreza\jefe_hogar\1%\simulacion_3\observado_outputs.xlsx',tratado_"&amp;$A36&amp;","&amp;$A36&amp;");"</f>
        <v>xlswrite('G:\Mi unidad\1. PROYECTOS TELLO 2022\SCM SPILL OVERS\outputs\pobreza\jefe_hogar\1%\simulacion_3\observado_outputs.xlsx',tratado_100,100);</v>
      </c>
      <c r="GZ154" s="1" t="str">
        <f>"xlswrite('G:\Mi unidad\1. PROYECTOS TELLO 2022\SCM SPILL OVERS\outputs\pobreza\mujeres\1%\simulacion_3\observado_outputs.xlsx',tratado_"&amp;$A36&amp;","&amp;$A36&amp;");"</f>
        <v>xlswrite('G:\Mi unidad\1. PROYECTOS TELLO 2022\SCM SPILL OVERS\outputs\pobreza\mujeres\1%\simulacion_3\observado_outputs.xlsx',tratado_100,100);</v>
      </c>
      <c r="HF154" s="1" t="str">
        <f>"xlswrite('G:\Mi unidad\1. PROYECTOS TELLO 2022\SCM SPILL OVERS\outputs\pobreza\criminalidad\1%\simulacion_3\observado_outputs.xlsx',tratado_"&amp;$A36&amp;","&amp;$A36&amp;");"</f>
        <v>xlswrite('G:\Mi unidad\1. PROYECTOS TELLO 2022\SCM SPILL OVERS\outputs\pobreza\criminalidad\1%\simulacion_3\observado_outputs.xlsx',tratado_100,100);</v>
      </c>
      <c r="HM154">
        <v>57</v>
      </c>
      <c r="HN154" t="str">
        <f>"    ub_vec_"&amp;HM154&amp;"(s) = ub_"&amp;HM153&amp;";"</f>
        <v xml:space="preserve">    ub_vec_57(s) = ub_57;</v>
      </c>
      <c r="HT154">
        <v>80</v>
      </c>
      <c r="HU154" t="s">
        <v>35</v>
      </c>
      <c r="IA154">
        <v>89</v>
      </c>
      <c r="IB154" t="str">
        <f>"xlswrite('G:\Mi unidad\1. PROYECTOS TELLO 2022\SCM SPILL OVERS\outputs\pobreza\bajo_niv_educ\1%\simulacion_3\output_tests.xlsx',p_value_vec_"&amp;IA154&amp;"','p_value_vec_"&amp;IA154&amp;"');"</f>
        <v>xlswrite('G:\Mi unidad\1. PROYECTOS TELLO 2022\SCM SPILL OVERS\outputs\pobreza\bajo_niv_educ\1%\simulacion_3\output_tests.xlsx',p_value_vec_89','p_value_vec_89');</v>
      </c>
      <c r="IO154">
        <v>89</v>
      </c>
      <c r="IP154" t="str">
        <f>"xlswrite('G:\Mi unidad\1. PROYECTOS TELLO 2022\SCM SPILL OVERS\outputs\pobreza\bajo_ingreso\1%\simulacion_3\output_tests.xlsx',p_value_vec_"&amp;IO154&amp;"','p_value_vec_"&amp;IO154&amp;"');"</f>
        <v>xlswrite('G:\Mi unidad\1. PROYECTOS TELLO 2022\SCM SPILL OVERS\outputs\pobreza\bajo_ingreso\1%\simulacion_3\output_tests.xlsx',p_value_vec_89','p_value_vec_89');</v>
      </c>
      <c r="JA154">
        <v>89</v>
      </c>
      <c r="JB154" t="str">
        <f>"xlswrite('G:\Mi unidad\1. PROYECTOS TELLO 2022\SCM SPILL OVERS\outputs\pobreza\densidad\1%\simulacion_3\output_tests.xlsx',p_value_vec_"&amp;JA154&amp;"','p_value_vec_"&amp;JA154&amp;"');"</f>
        <v>xlswrite('G:\Mi unidad\1. PROYECTOS TELLO 2022\SCM SPILL OVERS\outputs\pobreza\densidad\1%\simulacion_3\output_tests.xlsx',p_value_vec_89','p_value_vec_89');</v>
      </c>
      <c r="JM154">
        <v>89</v>
      </c>
      <c r="JN154" t="str">
        <f>"xlswrite('G:\Mi unidad\1. PROYECTOS TELLO 2022\SCM SPILL OVERS\outputs\pobreza\densidad_g\1%\simulacion_3\output_tests.xlsx',p_value_vec_"&amp;JM154&amp;"','p_value_vec_"&amp;JM154&amp;"');"</f>
        <v>xlswrite('G:\Mi unidad\1. PROYECTOS TELLO 2022\SCM SPILL OVERS\outputs\pobreza\densidad_g\1%\simulacion_3\output_tests.xlsx',p_value_vec_89','p_value_vec_89');</v>
      </c>
      <c r="JY154">
        <v>89</v>
      </c>
      <c r="JZ154" t="str">
        <f>"xlswrite('G:\Mi unidad\1. PROYECTOS TELLO 2022\SCM SPILL OVERS\outputs\pobreza\distancia_centro_salud\1%\simulacion_3\output_tests.xlsx',p_value_vec_"&amp;JY154&amp;"','p_value_vec_"&amp;JY154&amp;"');"</f>
        <v>xlswrite('G:\Mi unidad\1. PROYECTOS TELLO 2022\SCM SPILL OVERS\outputs\pobreza\distancia_centro_salud\1%\simulacion_3\output_tests.xlsx',p_value_vec_89','p_value_vec_89');</v>
      </c>
      <c r="KL154">
        <v>89</v>
      </c>
      <c r="KM154" t="str">
        <f>"xlswrite('G:\Mi unidad\1. PROYECTOS TELLO 2022\SCM SPILL OVERS\outputs\pobreza\informalidad\1%\simulacion_3\output_tests.xlsx',p_value_vec_"&amp;KL154&amp;"','p_value_vec_"&amp;KL154&amp;"');"</f>
        <v>xlswrite('G:\Mi unidad\1. PROYECTOS TELLO 2022\SCM SPILL OVERS\outputs\pobreza\informalidad\1%\simulacion_3\output_tests.xlsx',p_value_vec_89','p_value_vec_89');</v>
      </c>
      <c r="KY154">
        <v>89</v>
      </c>
      <c r="KZ154" t="str">
        <f>"xlswrite('G:\Mi unidad\1. PROYECTOS TELLO 2022\SCM SPILL OVERS\outputs\pobreza\alimentos\1%\simulacion_3\output_tests.xlsx',p_value_vec_"&amp;KY154&amp;"','p_value_vec_"&amp;KY154&amp;"');"</f>
        <v>xlswrite('G:\Mi unidad\1. PROYECTOS TELLO 2022\SCM SPILL OVERS\outputs\pobreza\alimentos\1%\simulacion_3\output_tests.xlsx',p_value_vec_89','p_value_vec_89');</v>
      </c>
      <c r="LF154">
        <v>89</v>
      </c>
      <c r="LG154" t="str">
        <f>"xlswrite('G:\Mi unidad\1. PROYECTOS TELLO 2022\SCM SPILL OVERS\outputs\pobreza\jefe_hogar\1%\simulacion_3\output_tests.xlsx',p_value_vec_"&amp;LF154&amp;"','p_value_vec_"&amp;LF154&amp;"');"</f>
        <v>xlswrite('G:\Mi unidad\1. PROYECTOS TELLO 2022\SCM SPILL OVERS\outputs\pobreza\jefe_hogar\1%\simulacion_3\output_tests.xlsx',p_value_vec_89','p_value_vec_89');</v>
      </c>
      <c r="LM154">
        <v>89</v>
      </c>
      <c r="LN154" t="str">
        <f>"xlswrite('G:\Mi unidad\1. PROYECTOS TELLO 2022\SCM SPILL OVERS\outputs\pobreza\mujeres\1%\simulacion_3\output_tests.xlsx',p_value_vec_"&amp;LM154&amp;"','p_value_vec_"&amp;LM154&amp;"');"</f>
        <v>xlswrite('G:\Mi unidad\1. PROYECTOS TELLO 2022\SCM SPILL OVERS\outputs\pobreza\mujeres\1%\simulacion_3\output_tests.xlsx',p_value_vec_89','p_value_vec_89');</v>
      </c>
      <c r="LY154">
        <v>89</v>
      </c>
      <c r="LZ154" t="str">
        <f>"xlswrite('G:\Mi unidad\1. PROYECTOS TELLO 2022\SCM SPILL OVERS\outputs\pobreza\criminalidad\1%\simulacion_3\output_tests.xlsx',p_value_vec_"&amp;LY154&amp;"','p_value_vec_"&amp;LY154&amp;"');"</f>
        <v>xlswrite('G:\Mi unidad\1. PROYECTOS TELLO 2022\SCM SPILL OVERS\outputs\pobreza\criminalidad\1%\simulacion_3\output_tests.xlsx',p_value_vec_89','p_value_vec_89');</v>
      </c>
    </row>
    <row r="155" spans="64:338" x14ac:dyDescent="0.3">
      <c r="BL155">
        <v>89</v>
      </c>
      <c r="BR155">
        <v>89</v>
      </c>
      <c r="BS155" s="1" t="str">
        <f>"A_"&amp;BR152&amp;" = eye(N);"</f>
        <v>A_89 = eye(N);</v>
      </c>
      <c r="BX155">
        <v>89</v>
      </c>
      <c r="BY155" s="1" t="str">
        <f>"A_"&amp;BX152&amp;" = eye(N);"</f>
        <v>A_89 = eye(N);</v>
      </c>
      <c r="CD155">
        <v>89</v>
      </c>
      <c r="CE155" s="1" t="str">
        <f>"A_"&amp;CD152&amp;" = eye(N);"</f>
        <v>A_89 = eye(N);</v>
      </c>
      <c r="CJ155">
        <v>89</v>
      </c>
      <c r="CK155" s="1" t="str">
        <f>"A_"&amp;CJ152&amp;" = eye(N);"</f>
        <v>A_89 = eye(N);</v>
      </c>
      <c r="CQ155">
        <v>89</v>
      </c>
      <c r="CR155" t="s">
        <v>356</v>
      </c>
      <c r="CV155">
        <v>89</v>
      </c>
      <c r="CW155" t="s">
        <v>356</v>
      </c>
      <c r="DA155">
        <v>89</v>
      </c>
      <c r="DB155" t="s">
        <v>356</v>
      </c>
      <c r="DF155">
        <v>89</v>
      </c>
      <c r="DG155" t="s">
        <v>356</v>
      </c>
      <c r="EA155">
        <v>71</v>
      </c>
      <c r="EB155" s="3" t="s">
        <v>17</v>
      </c>
      <c r="EZ155" s="1" t="str">
        <f>"xlswrite('G:\Mi unidad\1. PROYECTOS TELLO 2022\SCM SPILL OVERS\outputs\pobreza\distancia_centro_salud\1%\simulacion_3\observado_outputs.xlsx',tratado_"&amp;$A37&amp;","&amp;$A37&amp;")"</f>
        <v>xlswrite('G:\Mi unidad\1. PROYECTOS TELLO 2022\SCM SPILL OVERS\outputs\pobreza\distancia_centro_salud\1%\simulacion_3\observado_outputs.xlsx',tratado_104,104)</v>
      </c>
      <c r="FG155" s="1" t="str">
        <f>"xlswrite('G:\Mi unidad\1. PROYECTOS TELLO 2022\SCM SPILL OVERS\outputs\pobreza\informalidad\1%\simulacion_3\observado_outputs.xlsx',tratado_"&amp;$A37&amp;","&amp;$A37&amp;")"</f>
        <v>xlswrite('G:\Mi unidad\1. PROYECTOS TELLO 2022\SCM SPILL OVERS\outputs\pobreza\informalidad\1%\simulacion_3\observado_outputs.xlsx',tratado_104,104)</v>
      </c>
      <c r="FM155" s="1" t="str">
        <f>"xlswrite('G:\Mi unidad\1. PROYECTOS TELLO 2022\SCM SPILL OVERS\outputs\pobreza\densidad\1%\simulacion_3\observado_outputs.xlsx',tratado_"&amp;$A37&amp;","&amp;$A37&amp;")"</f>
        <v>xlswrite('G:\Mi unidad\1. PROYECTOS TELLO 2022\SCM SPILL OVERS\outputs\pobreza\densidad\1%\simulacion_3\observado_outputs.xlsx',tratado_104,104)</v>
      </c>
      <c r="FT155" s="1" t="str">
        <f>"xlswrite('G:\Mi unidad\1. PROYECTOS TELLO 2022\SCM SPILL OVERS\outputs\pobreza\bajo_niv_educ\1%\simulacion_3\observado_outputs.xlsx',tratado_"&amp;$A37&amp;","&amp;$A37&amp;")"</f>
        <v>xlswrite('G:\Mi unidad\1. PROYECTOS TELLO 2022\SCM SPILL OVERS\outputs\pobreza\bajo_niv_educ\1%\simulacion_3\observado_outputs.xlsx',tratado_104,104)</v>
      </c>
      <c r="FZ155" s="1" t="str">
        <f>"xlswrite('G:\Mi unidad\1. PROYECTOS TELLO 2022\SCM SPILL OVERS\outputs\pobreza\bajo_ingreso\1%\simulacion_3\observado_outputs.xlsx',tratado_"&amp;$A37&amp;","&amp;$A37&amp;")"</f>
        <v>xlswrite('G:\Mi unidad\1. PROYECTOS TELLO 2022\SCM SPILL OVERS\outputs\pobreza\bajo_ingreso\1%\simulacion_3\observado_outputs.xlsx',tratado_104,104)</v>
      </c>
      <c r="GF155" s="1" t="str">
        <f>"xlswrite('G:\Mi unidad\1. PROYECTOS TELLO 2022\SCM SPILL OVERS\outputs\pobreza\densidad_g\1%\simulacion_3\observado_outputs.xlsx',tratado_"&amp;$A37&amp;","&amp;$A37&amp;")"</f>
        <v>xlswrite('G:\Mi unidad\1. PROYECTOS TELLO 2022\SCM SPILL OVERS\outputs\pobreza\densidad_g\1%\simulacion_3\observado_outputs.xlsx',tratado_104,104)</v>
      </c>
      <c r="GM155" s="1" t="str">
        <f>"xlswrite('G:\Mi unidad\1. PROYECTOS TELLO 2022\SCM SPILL OVERS\outputs\pobreza\alimentos\1%\simulacion_3\observado_outputs.xlsx',tratado_"&amp;$A37&amp;","&amp;$A37&amp;");"</f>
        <v>xlswrite('G:\Mi unidad\1. PROYECTOS TELLO 2022\SCM SPILL OVERS\outputs\pobreza\alimentos\1%\simulacion_3\observado_outputs.xlsx',tratado_104,104);</v>
      </c>
      <c r="GT155" s="1" t="str">
        <f>"xlswrite('G:\Mi unidad\1. PROYECTOS TELLO 2022\SCM SPILL OVERS\outputs\pobreza\jefe_hogar\1%\simulacion_3\observado_outputs.xlsx',tratado_"&amp;$A37&amp;","&amp;$A37&amp;");"</f>
        <v>xlswrite('G:\Mi unidad\1. PROYECTOS TELLO 2022\SCM SPILL OVERS\outputs\pobreza\jefe_hogar\1%\simulacion_3\observado_outputs.xlsx',tratado_104,104);</v>
      </c>
      <c r="GZ155" s="1" t="str">
        <f>"xlswrite('G:\Mi unidad\1. PROYECTOS TELLO 2022\SCM SPILL OVERS\outputs\pobreza\mujeres\1%\simulacion_3\observado_outputs.xlsx',tratado_"&amp;$A37&amp;","&amp;$A37&amp;");"</f>
        <v>xlswrite('G:\Mi unidad\1. PROYECTOS TELLO 2022\SCM SPILL OVERS\outputs\pobreza\mujeres\1%\simulacion_3\observado_outputs.xlsx',tratado_104,104);</v>
      </c>
      <c r="HF155" s="1" t="str">
        <f>"xlswrite('G:\Mi unidad\1. PROYECTOS TELLO 2022\SCM SPILL OVERS\outputs\pobreza\criminalidad\1%\simulacion_3\observado_outputs.xlsx',tratado_"&amp;$A37&amp;","&amp;$A37&amp;");"</f>
        <v>xlswrite('G:\Mi unidad\1. PROYECTOS TELLO 2022\SCM SPILL OVERS\outputs\pobreza\criminalidad\1%\simulacion_3\observado_outputs.xlsx',tratado_104,104);</v>
      </c>
      <c r="HM155">
        <v>57</v>
      </c>
      <c r="HN155" t="s">
        <v>18</v>
      </c>
      <c r="HT155">
        <v>80</v>
      </c>
      <c r="HU155" t="s">
        <v>36</v>
      </c>
      <c r="IA155">
        <v>89</v>
      </c>
      <c r="IB155" t="str">
        <f>"xlswrite('G:\Mi unidad\1. PROYECTOS TELLO 2022\SCM SPILL OVERS\outputs\pobreza\bajo_niv_educ\1%\simulacion_3\output_tests.xlsx',alpha1_hat_vec_"&amp;IA155&amp;"','alpha1_hat_vec_"&amp;IA155&amp;"');"</f>
        <v>xlswrite('G:\Mi unidad\1. PROYECTOS TELLO 2022\SCM SPILL OVERS\outputs\pobreza\bajo_niv_educ\1%\simulacion_3\output_tests.xlsx',alpha1_hat_vec_89','alpha1_hat_vec_89');</v>
      </c>
      <c r="IO155">
        <v>89</v>
      </c>
      <c r="IP155" t="str">
        <f>"xlswrite('G:\Mi unidad\1. PROYECTOS TELLO 2022\SCM SPILL OVERS\outputs\pobreza\bajo_ingreso\1%\simulacion_3\output_tests.xlsx',alpha1_hat_vec_"&amp;IO155&amp;"','alpha1_hat_vec_"&amp;IO155&amp;"');"</f>
        <v>xlswrite('G:\Mi unidad\1. PROYECTOS TELLO 2022\SCM SPILL OVERS\outputs\pobreza\bajo_ingreso\1%\simulacion_3\output_tests.xlsx',alpha1_hat_vec_89','alpha1_hat_vec_89');</v>
      </c>
      <c r="JA155">
        <v>89</v>
      </c>
      <c r="JB155" t="str">
        <f>"xlswrite('G:\Mi unidad\1. PROYECTOS TELLO 2022\SCM SPILL OVERS\outputs\pobreza\densidad\1%\simulacion_3\output_tests.xlsx',alpha1_hat_vec_"&amp;JA155&amp;"','alpha1_hat_vec_"&amp;JA155&amp;"');"</f>
        <v>xlswrite('G:\Mi unidad\1. PROYECTOS TELLO 2022\SCM SPILL OVERS\outputs\pobreza\densidad\1%\simulacion_3\output_tests.xlsx',alpha1_hat_vec_89','alpha1_hat_vec_89');</v>
      </c>
      <c r="JM155">
        <v>89</v>
      </c>
      <c r="JN155" t="str">
        <f>"xlswrite('G:\Mi unidad\1. PROYECTOS TELLO 2022\SCM SPILL OVERS\outputs\pobreza\densidad_g\1%\simulacion_3\output_tests.xlsx',alpha1_hat_vec_"&amp;JM155&amp;"','alpha1_hat_vec_"&amp;JM155&amp;"');"</f>
        <v>xlswrite('G:\Mi unidad\1. PROYECTOS TELLO 2022\SCM SPILL OVERS\outputs\pobreza\densidad_g\1%\simulacion_3\output_tests.xlsx',alpha1_hat_vec_89','alpha1_hat_vec_89');</v>
      </c>
      <c r="JY155">
        <v>89</v>
      </c>
      <c r="JZ155" t="str">
        <f>"xlswrite('G:\Mi unidad\1. PROYECTOS TELLO 2022\SCM SPILL OVERS\outputs\pobreza\distancia_centro_salud\1%\simulacion_3\output_tests.xlsx',alpha1_hat_vec_"&amp;JY155&amp;"','alpha1_hat_vec_"&amp;JY155&amp;"');"</f>
        <v>xlswrite('G:\Mi unidad\1. PROYECTOS TELLO 2022\SCM SPILL OVERS\outputs\pobreza\distancia_centro_salud\1%\simulacion_3\output_tests.xlsx',alpha1_hat_vec_89','alpha1_hat_vec_89');</v>
      </c>
      <c r="KL155">
        <v>89</v>
      </c>
      <c r="KM155" t="str">
        <f>"xlswrite('G:\Mi unidad\1. PROYECTOS TELLO 2022\SCM SPILL OVERS\outputs\pobreza\informalidad\1%\simulacion_3\output_tests.xlsx',alpha1_hat_vec_"&amp;KL155&amp;"','alpha1_hat_vec_"&amp;KL155&amp;"');"</f>
        <v>xlswrite('G:\Mi unidad\1. PROYECTOS TELLO 2022\SCM SPILL OVERS\outputs\pobreza\informalidad\1%\simulacion_3\output_tests.xlsx',alpha1_hat_vec_89','alpha1_hat_vec_89');</v>
      </c>
      <c r="KY155">
        <v>89</v>
      </c>
      <c r="KZ155" t="str">
        <f>"xlswrite('G:\Mi unidad\1. PROYECTOS TELLO 2022\SCM SPILL OVERS\outputs\pobreza\alimentos\1%\simulacion_3\output_tests.xlsx',alpha1_hat_vec_"&amp;KY155&amp;"','alpha1_hat_vec_"&amp;KY155&amp;"');"</f>
        <v>xlswrite('G:\Mi unidad\1. PROYECTOS TELLO 2022\SCM SPILL OVERS\outputs\pobreza\alimentos\1%\simulacion_3\output_tests.xlsx',alpha1_hat_vec_89','alpha1_hat_vec_89');</v>
      </c>
      <c r="LF155">
        <v>89</v>
      </c>
      <c r="LG155" t="str">
        <f>"xlswrite('G:\Mi unidad\1. PROYECTOS TELLO 2022\SCM SPILL OVERS\outputs\pobreza\jefe_hogar\1%\simulacion_3\output_tests.xlsx',alpha1_hat_vec_"&amp;LF155&amp;"','alpha1_hat_vec_"&amp;LF155&amp;"');"</f>
        <v>xlswrite('G:\Mi unidad\1. PROYECTOS TELLO 2022\SCM SPILL OVERS\outputs\pobreza\jefe_hogar\1%\simulacion_3\output_tests.xlsx',alpha1_hat_vec_89','alpha1_hat_vec_89');</v>
      </c>
      <c r="LM155">
        <v>89</v>
      </c>
      <c r="LN155" t="str">
        <f>"xlswrite('G:\Mi unidad\1. PROYECTOS TELLO 2022\SCM SPILL OVERS\outputs\pobreza\mujeres\1%\simulacion_3\output_tests.xlsx',alpha1_hat_vec_"&amp;LM155&amp;"','alpha1_hat_vec_"&amp;LM155&amp;"');"</f>
        <v>xlswrite('G:\Mi unidad\1. PROYECTOS TELLO 2022\SCM SPILL OVERS\outputs\pobreza\mujeres\1%\simulacion_3\output_tests.xlsx',alpha1_hat_vec_89','alpha1_hat_vec_89');</v>
      </c>
      <c r="LY155">
        <v>89</v>
      </c>
      <c r="LZ155" t="str">
        <f>"xlswrite('G:\Mi unidad\1. PROYECTOS TELLO 2022\SCM SPILL OVERS\outputs\pobreza\criminalidad\1%\simulacion_3\output_tests.xlsx',alpha1_hat_vec_"&amp;LY155&amp;"','alpha1_hat_vec_"&amp;LY155&amp;"');"</f>
        <v>xlswrite('G:\Mi unidad\1. PROYECTOS TELLO 2022\SCM SPILL OVERS\outputs\pobreza\criminalidad\1%\simulacion_3\output_tests.xlsx',alpha1_hat_vec_89','alpha1_hat_vec_89');</v>
      </c>
    </row>
    <row r="156" spans="64:338" x14ac:dyDescent="0.3">
      <c r="BL156">
        <v>89</v>
      </c>
      <c r="BR156">
        <v>89</v>
      </c>
      <c r="BS156" s="1" t="str">
        <f>"A_"&amp;BR152&amp;"(:,ind_"&amp;BR152&amp;" == 0) = [];"</f>
        <v>A_89(:,ind_89 == 0) = [];</v>
      </c>
      <c r="BX156">
        <v>89</v>
      </c>
      <c r="BY156" s="1" t="str">
        <f>"A_"&amp;BX152&amp;"(:,ind_"&amp;BX152&amp;" == 0) = [];"</f>
        <v>A_89(:,ind_89 == 0) = [];</v>
      </c>
      <c r="CD156">
        <v>89</v>
      </c>
      <c r="CE156" s="1" t="str">
        <f>"A_"&amp;CD152&amp;"(:,ind_"&amp;CD152&amp;" == 0) = [];"</f>
        <v>A_89(:,ind_89 == 0) = [];</v>
      </c>
      <c r="CJ156">
        <v>89</v>
      </c>
      <c r="CK156" s="1" t="str">
        <f>"A_"&amp;CJ152&amp;"(:,ind_"&amp;CJ152&amp;" == 0) = [];"</f>
        <v>A_89(:,ind_89 == 0) = [];</v>
      </c>
      <c r="CQ156">
        <v>89</v>
      </c>
      <c r="CR156" t="s">
        <v>357</v>
      </c>
      <c r="CV156">
        <v>89</v>
      </c>
      <c r="CW156" t="s">
        <v>357</v>
      </c>
      <c r="DA156">
        <v>89</v>
      </c>
      <c r="DB156" t="s">
        <v>357</v>
      </c>
      <c r="DF156">
        <v>89</v>
      </c>
      <c r="DG156" t="s">
        <v>357</v>
      </c>
      <c r="EA156">
        <v>71</v>
      </c>
      <c r="EB156" s="1" t="str">
        <f>"Y_Ts_"&amp;EA156&amp;" = Y_"&amp;EA156&amp;"(:,T+s);"</f>
        <v>Y_Ts_71 = Y_71(:,T+s);</v>
      </c>
      <c r="EZ156" s="1" t="str">
        <f>"xlswrite('G:\Mi unidad\1. PROYECTOS TELLO 2022\SCM SPILL OVERS\outputs\pobreza\distancia_centro_salud\1%\simulacion_3\observado_outputs.xlsx',tratado_"&amp;$A38&amp;","&amp;$A38&amp;")"</f>
        <v>xlswrite('G:\Mi unidad\1. PROYECTOS TELLO 2022\SCM SPILL OVERS\outputs\pobreza\distancia_centro_salud\1%\simulacion_3\observado_outputs.xlsx',tratado_105,105)</v>
      </c>
      <c r="FG156" s="1" t="str">
        <f>"xlswrite('G:\Mi unidad\1. PROYECTOS TELLO 2022\SCM SPILL OVERS\outputs\pobreza\informalidad\1%\simulacion_3\observado_outputs.xlsx',tratado_"&amp;$A38&amp;","&amp;$A38&amp;")"</f>
        <v>xlswrite('G:\Mi unidad\1. PROYECTOS TELLO 2022\SCM SPILL OVERS\outputs\pobreza\informalidad\1%\simulacion_3\observado_outputs.xlsx',tratado_105,105)</v>
      </c>
      <c r="FM156" s="1" t="str">
        <f>"xlswrite('G:\Mi unidad\1. PROYECTOS TELLO 2022\SCM SPILL OVERS\outputs\pobreza\densidad\1%\simulacion_3\observado_outputs.xlsx',tratado_"&amp;$A38&amp;","&amp;$A38&amp;")"</f>
        <v>xlswrite('G:\Mi unidad\1. PROYECTOS TELLO 2022\SCM SPILL OVERS\outputs\pobreza\densidad\1%\simulacion_3\observado_outputs.xlsx',tratado_105,105)</v>
      </c>
      <c r="FT156" s="1" t="str">
        <f>"xlswrite('G:\Mi unidad\1. PROYECTOS TELLO 2022\SCM SPILL OVERS\outputs\pobreza\bajo_niv_educ\1%\simulacion_3\observado_outputs.xlsx',tratado_"&amp;$A38&amp;","&amp;$A38&amp;")"</f>
        <v>xlswrite('G:\Mi unidad\1. PROYECTOS TELLO 2022\SCM SPILL OVERS\outputs\pobreza\bajo_niv_educ\1%\simulacion_3\observado_outputs.xlsx',tratado_105,105)</v>
      </c>
      <c r="FZ156" s="1" t="str">
        <f>"xlswrite('G:\Mi unidad\1. PROYECTOS TELLO 2022\SCM SPILL OVERS\outputs\pobreza\bajo_ingreso\1%\simulacion_3\observado_outputs.xlsx',tratado_"&amp;$A38&amp;","&amp;$A38&amp;")"</f>
        <v>xlswrite('G:\Mi unidad\1. PROYECTOS TELLO 2022\SCM SPILL OVERS\outputs\pobreza\bajo_ingreso\1%\simulacion_3\observado_outputs.xlsx',tratado_105,105)</v>
      </c>
      <c r="GF156" s="1" t="str">
        <f>"xlswrite('G:\Mi unidad\1. PROYECTOS TELLO 2022\SCM SPILL OVERS\outputs\pobreza\densidad_g\1%\simulacion_3\observado_outputs.xlsx',tratado_"&amp;$A38&amp;","&amp;$A38&amp;")"</f>
        <v>xlswrite('G:\Mi unidad\1. PROYECTOS TELLO 2022\SCM SPILL OVERS\outputs\pobreza\densidad_g\1%\simulacion_3\observado_outputs.xlsx',tratado_105,105)</v>
      </c>
      <c r="GM156" s="1" t="str">
        <f>"xlswrite('G:\Mi unidad\1. PROYECTOS TELLO 2022\SCM SPILL OVERS\outputs\pobreza\alimentos\1%\simulacion_3\observado_outputs.xlsx',tratado_"&amp;$A38&amp;","&amp;$A38&amp;");"</f>
        <v>xlswrite('G:\Mi unidad\1. PROYECTOS TELLO 2022\SCM SPILL OVERS\outputs\pobreza\alimentos\1%\simulacion_3\observado_outputs.xlsx',tratado_105,105);</v>
      </c>
      <c r="GT156" s="1" t="str">
        <f>"xlswrite('G:\Mi unidad\1. PROYECTOS TELLO 2022\SCM SPILL OVERS\outputs\pobreza\jefe_hogar\1%\simulacion_3\observado_outputs.xlsx',tratado_"&amp;$A38&amp;","&amp;$A38&amp;");"</f>
        <v>xlswrite('G:\Mi unidad\1. PROYECTOS TELLO 2022\SCM SPILL OVERS\outputs\pobreza\jefe_hogar\1%\simulacion_3\observado_outputs.xlsx',tratado_105,105);</v>
      </c>
      <c r="GZ156" s="1" t="str">
        <f>"xlswrite('G:\Mi unidad\1. PROYECTOS TELLO 2022\SCM SPILL OVERS\outputs\pobreza\mujeres\1%\simulacion_3\observado_outputs.xlsx',tratado_"&amp;$A38&amp;","&amp;$A38&amp;");"</f>
        <v>xlswrite('G:\Mi unidad\1. PROYECTOS TELLO 2022\SCM SPILL OVERS\outputs\pobreza\mujeres\1%\simulacion_3\observado_outputs.xlsx',tratado_105,105);</v>
      </c>
      <c r="HF156" s="1" t="str">
        <f>"xlswrite('G:\Mi unidad\1. PROYECTOS TELLO 2022\SCM SPILL OVERS\outputs\pobreza\criminalidad\1%\simulacion_3\observado_outputs.xlsx',tratado_"&amp;$A38&amp;","&amp;$A38&amp;");"</f>
        <v>xlswrite('G:\Mi unidad\1. PROYECTOS TELLO 2022\SCM SPILL OVERS\outputs\pobreza\criminalidad\1%\simulacion_3\observado_outputs.xlsx',tratado_105,105);</v>
      </c>
      <c r="HM156">
        <v>65</v>
      </c>
      <c r="HN156" t="str">
        <f>"p_value_vec_"&amp;HM156&amp;" = zeros(1,S);"</f>
        <v>p_value_vec_65 = zeros(1,S);</v>
      </c>
      <c r="HT156">
        <v>80</v>
      </c>
      <c r="HU156" t="s">
        <v>37</v>
      </c>
      <c r="IA156">
        <v>89</v>
      </c>
      <c r="IB156" t="str">
        <f>"xlswrite('G:\Mi unidad\1. PROYECTOS TELLO 2022\SCM SPILL OVERS\outputs\pobreza\bajo_niv_educ\1%\simulacion_3\output_tests.xlsx',spillover_test_"&amp;IA156&amp;"','sp_test_"&amp;IA156&amp;"');"</f>
        <v>xlswrite('G:\Mi unidad\1. PROYECTOS TELLO 2022\SCM SPILL OVERS\outputs\pobreza\bajo_niv_educ\1%\simulacion_3\output_tests.xlsx',spillover_test_89','sp_test_89');</v>
      </c>
      <c r="IO156">
        <v>89</v>
      </c>
      <c r="IP156" t="str">
        <f>"xlswrite('G:\Mi unidad\1. PROYECTOS TELLO 2022\SCM SPILL OVERS\outputs\pobreza\bajo_ingreso\1%\simulacion_3\output_tests.xlsx',spillover_test_"&amp;IO156&amp;"','sp_test_"&amp;IO156&amp;"');"</f>
        <v>xlswrite('G:\Mi unidad\1. PROYECTOS TELLO 2022\SCM SPILL OVERS\outputs\pobreza\bajo_ingreso\1%\simulacion_3\output_tests.xlsx',spillover_test_89','sp_test_89');</v>
      </c>
      <c r="JA156">
        <v>89</v>
      </c>
      <c r="JB156" t="str">
        <f>"xlswrite('G:\Mi unidad\1. PROYECTOS TELLO 2022\SCM SPILL OVERS\outputs\pobreza\densidad\1%\simulacion_3\output_tests.xlsx',spillover_test_"&amp;JA156&amp;"','sp_test_"&amp;JA156&amp;"');"</f>
        <v>xlswrite('G:\Mi unidad\1. PROYECTOS TELLO 2022\SCM SPILL OVERS\outputs\pobreza\densidad\1%\simulacion_3\output_tests.xlsx',spillover_test_89','sp_test_89');</v>
      </c>
      <c r="JM156">
        <v>89</v>
      </c>
      <c r="JN156" t="str">
        <f>"xlswrite('G:\Mi unidad\1. PROYECTOS TELLO 2022\SCM SPILL OVERS\outputs\pobreza\densidad_g\1%\simulacion_3\output_tests.xlsx',spillover_test_"&amp;JM156&amp;"','sp_test_"&amp;JM156&amp;"');"</f>
        <v>xlswrite('G:\Mi unidad\1. PROYECTOS TELLO 2022\SCM SPILL OVERS\outputs\pobreza\densidad_g\1%\simulacion_3\output_tests.xlsx',spillover_test_89','sp_test_89');</v>
      </c>
      <c r="JY156">
        <v>89</v>
      </c>
      <c r="JZ156" t="str">
        <f>"xlswrite('G:\Mi unidad\1. PROYECTOS TELLO 2022\SCM SPILL OVERS\outputs\pobreza\distancia_centro_salud\1%\simulacion_3\output_tests.xlsx',spillover_test_"&amp;JY156&amp;"','sp_test_"&amp;JY156&amp;"');"</f>
        <v>xlswrite('G:\Mi unidad\1. PROYECTOS TELLO 2022\SCM SPILL OVERS\outputs\pobreza\distancia_centro_salud\1%\simulacion_3\output_tests.xlsx',spillover_test_89','sp_test_89');</v>
      </c>
      <c r="KL156">
        <v>89</v>
      </c>
      <c r="KM156" t="str">
        <f>"xlswrite('G:\Mi unidad\1. PROYECTOS TELLO 2022\SCM SPILL OVERS\outputs\pobreza\informalidad\1%\simulacion_3\output_tests.xlsx',spillover_test_"&amp;KL156&amp;"','sp_test_"&amp;KL156&amp;"');"</f>
        <v>xlswrite('G:\Mi unidad\1. PROYECTOS TELLO 2022\SCM SPILL OVERS\outputs\pobreza\informalidad\1%\simulacion_3\output_tests.xlsx',spillover_test_89','sp_test_89');</v>
      </c>
      <c r="KY156">
        <v>89</v>
      </c>
      <c r="KZ156" t="str">
        <f>"xlswrite('G:\Mi unidad\1. PROYECTOS TELLO 2022\SCM SPILL OVERS\outputs\pobreza\alimentos\1%\simulacion_3\output_tests.xlsx',spillover_test_"&amp;KY156&amp;"','sp_test_"&amp;KY156&amp;"');"</f>
        <v>xlswrite('G:\Mi unidad\1. PROYECTOS TELLO 2022\SCM SPILL OVERS\outputs\pobreza\alimentos\1%\simulacion_3\output_tests.xlsx',spillover_test_89','sp_test_89');</v>
      </c>
      <c r="LF156">
        <v>89</v>
      </c>
      <c r="LG156" t="str">
        <f>"xlswrite('G:\Mi unidad\1. PROYECTOS TELLO 2022\SCM SPILL OVERS\outputs\pobreza\jefe_hogar\1%\simulacion_3\output_tests.xlsx',spillover_test_"&amp;LF156&amp;"','sp_test_"&amp;LF156&amp;"');"</f>
        <v>xlswrite('G:\Mi unidad\1. PROYECTOS TELLO 2022\SCM SPILL OVERS\outputs\pobreza\jefe_hogar\1%\simulacion_3\output_tests.xlsx',spillover_test_89','sp_test_89');</v>
      </c>
      <c r="LM156">
        <v>89</v>
      </c>
      <c r="LN156" t="str">
        <f>"xlswrite('G:\Mi unidad\1. PROYECTOS TELLO 2022\SCM SPILL OVERS\outputs\pobreza\mujeres\1%\simulacion_3\output_tests.xlsx',spillover_test_"&amp;LM156&amp;"','sp_test_"&amp;LM156&amp;"');"</f>
        <v>xlswrite('G:\Mi unidad\1. PROYECTOS TELLO 2022\SCM SPILL OVERS\outputs\pobreza\mujeres\1%\simulacion_3\output_tests.xlsx',spillover_test_89','sp_test_89');</v>
      </c>
      <c r="LY156">
        <v>89</v>
      </c>
      <c r="LZ156" t="str">
        <f>"xlswrite('G:\Mi unidad\1. PROYECTOS TELLO 2022\SCM SPILL OVERS\outputs\pobreza\criminalidad\1%\simulacion_3\output_tests.xlsx',spillover_test_"&amp;LY156&amp;"','sp_test_"&amp;LY156&amp;"');"</f>
        <v>xlswrite('G:\Mi unidad\1. PROYECTOS TELLO 2022\SCM SPILL OVERS\outputs\pobreza\criminalidad\1%\simulacion_3\output_tests.xlsx',spillover_test_89','sp_test_89');</v>
      </c>
    </row>
    <row r="157" spans="64:338" x14ac:dyDescent="0.3">
      <c r="BL157">
        <v>91</v>
      </c>
      <c r="BM157" s="1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358</v>
      </c>
      <c r="CV157">
        <v>91</v>
      </c>
      <c r="CW157" t="s">
        <v>358</v>
      </c>
      <c r="DA157">
        <v>91</v>
      </c>
      <c r="DB157" t="s">
        <v>358</v>
      </c>
      <c r="DF157">
        <v>91</v>
      </c>
      <c r="DG157" t="s">
        <v>358</v>
      </c>
      <c r="EA157">
        <v>71</v>
      </c>
      <c r="EB157" s="1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EZ157" s="1" t="str">
        <f>"xlswrite('G:\Mi unidad\1. PROYECTOS TELLO 2022\SCM SPILL OVERS\outputs\pobreza\distancia_centro_salud\1%\simulacion_3\observado_outputs.xlsx',tratado_"&amp;$A39&amp;","&amp;$A39&amp;")"</f>
        <v>xlswrite('G:\Mi unidad\1. PROYECTOS TELLO 2022\SCM SPILL OVERS\outputs\pobreza\distancia_centro_salud\1%\simulacion_3\observado_outputs.xlsx',tratado_106,106)</v>
      </c>
      <c r="FG157" s="1" t="str">
        <f>"xlswrite('G:\Mi unidad\1. PROYECTOS TELLO 2022\SCM SPILL OVERS\outputs\pobreza\informalidad\1%\simulacion_3\observado_outputs.xlsx',tratado_"&amp;$A39&amp;","&amp;$A39&amp;")"</f>
        <v>xlswrite('G:\Mi unidad\1. PROYECTOS TELLO 2022\SCM SPILL OVERS\outputs\pobreza\informalidad\1%\simulacion_3\observado_outputs.xlsx',tratado_106,106)</v>
      </c>
      <c r="FM157" s="1" t="str">
        <f>"xlswrite('G:\Mi unidad\1. PROYECTOS TELLO 2022\SCM SPILL OVERS\outputs\pobreza\densidad\1%\simulacion_3\observado_outputs.xlsx',tratado_"&amp;$A39&amp;","&amp;$A39&amp;")"</f>
        <v>xlswrite('G:\Mi unidad\1. PROYECTOS TELLO 2022\SCM SPILL OVERS\outputs\pobreza\densidad\1%\simulacion_3\observado_outputs.xlsx',tratado_106,106)</v>
      </c>
      <c r="FT157" s="1" t="str">
        <f>"xlswrite('G:\Mi unidad\1. PROYECTOS TELLO 2022\SCM SPILL OVERS\outputs\pobreza\bajo_niv_educ\1%\simulacion_3\observado_outputs.xlsx',tratado_"&amp;$A39&amp;","&amp;$A39&amp;")"</f>
        <v>xlswrite('G:\Mi unidad\1. PROYECTOS TELLO 2022\SCM SPILL OVERS\outputs\pobreza\bajo_niv_educ\1%\simulacion_3\observado_outputs.xlsx',tratado_106,106)</v>
      </c>
      <c r="FZ157" s="1" t="str">
        <f>"xlswrite('G:\Mi unidad\1. PROYECTOS TELLO 2022\SCM SPILL OVERS\outputs\pobreza\bajo_ingreso\1%\simulacion_3\observado_outputs.xlsx',tratado_"&amp;$A39&amp;","&amp;$A39&amp;")"</f>
        <v>xlswrite('G:\Mi unidad\1. PROYECTOS TELLO 2022\SCM SPILL OVERS\outputs\pobreza\bajo_ingreso\1%\simulacion_3\observado_outputs.xlsx',tratado_106,106)</v>
      </c>
      <c r="GF157" s="1" t="str">
        <f>"xlswrite('G:\Mi unidad\1. PROYECTOS TELLO 2022\SCM SPILL OVERS\outputs\pobreza\densidad_g\1%\simulacion_3\observado_outputs.xlsx',tratado_"&amp;$A39&amp;","&amp;$A39&amp;")"</f>
        <v>xlswrite('G:\Mi unidad\1. PROYECTOS TELLO 2022\SCM SPILL OVERS\outputs\pobreza\densidad_g\1%\simulacion_3\observado_outputs.xlsx',tratado_106,106)</v>
      </c>
      <c r="GM157" s="1" t="str">
        <f>"xlswrite('G:\Mi unidad\1. PROYECTOS TELLO 2022\SCM SPILL OVERS\outputs\pobreza\alimentos\1%\simulacion_3\observado_outputs.xlsx',tratado_"&amp;$A39&amp;","&amp;$A39&amp;");"</f>
        <v>xlswrite('G:\Mi unidad\1. PROYECTOS TELLO 2022\SCM SPILL OVERS\outputs\pobreza\alimentos\1%\simulacion_3\observado_outputs.xlsx',tratado_106,106);</v>
      </c>
      <c r="GT157" s="1" t="str">
        <f>"xlswrite('G:\Mi unidad\1. PROYECTOS TELLO 2022\SCM SPILL OVERS\outputs\pobreza\jefe_hogar\1%\simulacion_3\observado_outputs.xlsx',tratado_"&amp;$A39&amp;","&amp;$A39&amp;");"</f>
        <v>xlswrite('G:\Mi unidad\1. PROYECTOS TELLO 2022\SCM SPILL OVERS\outputs\pobreza\jefe_hogar\1%\simulacion_3\observado_outputs.xlsx',tratado_106,106);</v>
      </c>
      <c r="GZ157" s="1" t="str">
        <f>"xlswrite('G:\Mi unidad\1. PROYECTOS TELLO 2022\SCM SPILL OVERS\outputs\pobreza\mujeres\1%\simulacion_3\observado_outputs.xlsx',tratado_"&amp;$A39&amp;","&amp;$A39&amp;");"</f>
        <v>xlswrite('G:\Mi unidad\1. PROYECTOS TELLO 2022\SCM SPILL OVERS\outputs\pobreza\mujeres\1%\simulacion_3\observado_outputs.xlsx',tratado_106,106);</v>
      </c>
      <c r="HF157" s="1" t="str">
        <f>"xlswrite('G:\Mi unidad\1. PROYECTOS TELLO 2022\SCM SPILL OVERS\outputs\pobreza\criminalidad\1%\simulacion_3\observado_outputs.xlsx',tratado_"&amp;$A39&amp;","&amp;$A39&amp;");"</f>
        <v>xlswrite('G:\Mi unidad\1. PROYECTOS TELLO 2022\SCM SPILL OVERS\outputs\pobreza\criminalidad\1%\simulacion_3\observado_outputs.xlsx',tratado_106,106);</v>
      </c>
      <c r="HM157">
        <v>65</v>
      </c>
      <c r="HN157" t="str">
        <f>"lb_vec_"&amp;HM157&amp;" = zeros(1,S);"</f>
        <v>lb_vec_65 = zeros(1,S);</v>
      </c>
      <c r="HT157">
        <v>80</v>
      </c>
      <c r="HU157" t="str">
        <f>"    spillover_test_"&amp;HT157&amp;"(s) = sp_andrews(Y_pre_"&amp;HT157&amp;",pobreza_"&amp;HT157&amp;"(:,T+s),A_"&amp;HT157&amp;",C,d,alpha_sig);"</f>
        <v xml:space="preserve">    spillover_test_80(s) = sp_andrews(Y_pre_80,pobreza_80(:,T+s),A_80,C,d,alpha_sig);</v>
      </c>
      <c r="IA157">
        <v>91</v>
      </c>
      <c r="IB157" t="str">
        <f>"xlswrite('G:\Mi unidad\1. PROYECTOS TELLO 2022\SCM SPILL OVERS\outputs\pobreza\bajo_niv_educ\1%\simulacion_3\output_tests.xlsx',lb_vec_"&amp;IA157&amp;"','lb_vec_"&amp;IA157&amp;"');"</f>
        <v>xlswrite('G:\Mi unidad\1. PROYECTOS TELLO 2022\SCM SPILL OVERS\outputs\pobreza\bajo_niv_educ\1%\simulacion_3\output_tests.xlsx',lb_vec_91','lb_vec_91');</v>
      </c>
      <c r="IO157">
        <v>91</v>
      </c>
      <c r="IP157" t="str">
        <f>"xlswrite('G:\Mi unidad\1. PROYECTOS TELLO 2022\SCM SPILL OVERS\outputs\pobreza\bajo_ingreso\1%\simulacion_3\output_tests.xlsx',lb_vec_"&amp;IO157&amp;"','lb_vec_"&amp;IO157&amp;"');"</f>
        <v>xlswrite('G:\Mi unidad\1. PROYECTOS TELLO 2022\SCM SPILL OVERS\outputs\pobreza\bajo_ingreso\1%\simulacion_3\output_tests.xlsx',lb_vec_91','lb_vec_91');</v>
      </c>
      <c r="JA157">
        <v>91</v>
      </c>
      <c r="JB157" t="str">
        <f>"xlswrite('G:\Mi unidad\1. PROYECTOS TELLO 2022\SCM SPILL OVERS\outputs\pobreza\densidad\1%\simulacion_3\output_tests.xlsx',lb_vec_"&amp;JA157&amp;"','lb_vec_"&amp;JA157&amp;"');"</f>
        <v>xlswrite('G:\Mi unidad\1. PROYECTOS TELLO 2022\SCM SPILL OVERS\outputs\pobreza\densidad\1%\simulacion_3\output_tests.xlsx',lb_vec_91','lb_vec_91');</v>
      </c>
      <c r="JM157">
        <v>91</v>
      </c>
      <c r="JN157" t="str">
        <f>"xlswrite('G:\Mi unidad\1. PROYECTOS TELLO 2022\SCM SPILL OVERS\outputs\pobreza\densidad_g\1%\simulacion_3\output_tests.xlsx',lb_vec_"&amp;JM157&amp;"','lb_vec_"&amp;JM157&amp;"');"</f>
        <v>xlswrite('G:\Mi unidad\1. PROYECTOS TELLO 2022\SCM SPILL OVERS\outputs\pobreza\densidad_g\1%\simulacion_3\output_tests.xlsx',lb_vec_91','lb_vec_91');</v>
      </c>
      <c r="JY157">
        <v>91</v>
      </c>
      <c r="JZ157" t="str">
        <f>"xlswrite('G:\Mi unidad\1. PROYECTOS TELLO 2022\SCM SPILL OVERS\outputs\pobreza\distancia_centro_salud\1%\simulacion_3\output_tests.xlsx',lb_vec_"&amp;JY157&amp;"','lb_vec_"&amp;JY157&amp;"');"</f>
        <v>xlswrite('G:\Mi unidad\1. PROYECTOS TELLO 2022\SCM SPILL OVERS\outputs\pobreza\distancia_centro_salud\1%\simulacion_3\output_tests.xlsx',lb_vec_91','lb_vec_91');</v>
      </c>
      <c r="KL157">
        <v>91</v>
      </c>
      <c r="KM157" t="str">
        <f>"xlswrite('G:\Mi unidad\1. PROYECTOS TELLO 2022\SCM SPILL OVERS\outputs\pobreza\informalidad\1%\simulacion_3\output_tests.xlsx',lb_vec_"&amp;KL157&amp;"','lb_vec_"&amp;KL157&amp;"');"</f>
        <v>xlswrite('G:\Mi unidad\1. PROYECTOS TELLO 2022\SCM SPILL OVERS\outputs\pobreza\informalidad\1%\simulacion_3\output_tests.xlsx',lb_vec_91','lb_vec_91');</v>
      </c>
      <c r="KY157">
        <v>91</v>
      </c>
      <c r="KZ157" t="str">
        <f>"xlswrite('G:\Mi unidad\1. PROYECTOS TELLO 2022\SCM SPILL OVERS\outputs\pobreza\alimentos\1%\simulacion_3\output_tests.xlsx',lb_vec_"&amp;KY157&amp;"','lb_vec_"&amp;KY157&amp;"');"</f>
        <v>xlswrite('G:\Mi unidad\1. PROYECTOS TELLO 2022\SCM SPILL OVERS\outputs\pobreza\alimentos\1%\simulacion_3\output_tests.xlsx',lb_vec_91','lb_vec_91');</v>
      </c>
      <c r="LF157">
        <v>91</v>
      </c>
      <c r="LG157" t="str">
        <f>"xlswrite('G:\Mi unidad\1. PROYECTOS TELLO 2022\SCM SPILL OVERS\outputs\pobreza\jefe_hogar\1%\simulacion_3\output_tests.xlsx',lb_vec_"&amp;LF157&amp;"','lb_vec_"&amp;LF157&amp;"');"</f>
        <v>xlswrite('G:\Mi unidad\1. PROYECTOS TELLO 2022\SCM SPILL OVERS\outputs\pobreza\jefe_hogar\1%\simulacion_3\output_tests.xlsx',lb_vec_91','lb_vec_91');</v>
      </c>
      <c r="LM157">
        <v>91</v>
      </c>
      <c r="LN157" t="str">
        <f>"xlswrite('G:\Mi unidad\1. PROYECTOS TELLO 2022\SCM SPILL OVERS\outputs\pobreza\mujeres\1%\simulacion_3\output_tests.xlsx',lb_vec_"&amp;LM157&amp;"','lb_vec_"&amp;LM157&amp;"');"</f>
        <v>xlswrite('G:\Mi unidad\1. PROYECTOS TELLO 2022\SCM SPILL OVERS\outputs\pobreza\mujeres\1%\simulacion_3\output_tests.xlsx',lb_vec_91','lb_vec_91');</v>
      </c>
      <c r="LY157">
        <v>91</v>
      </c>
      <c r="LZ157" t="str">
        <f>"xlswrite('G:\Mi unidad\1. PROYECTOS TELLO 2022\SCM SPILL OVERS\outputs\pobreza\criminalidad\1%\simulacion_3\output_tests.xlsx',lb_vec_"&amp;LY157&amp;"','lb_vec_"&amp;LY157&amp;"');"</f>
        <v>xlswrite('G:\Mi unidad\1. PROYECTOS TELLO 2022\SCM SPILL OVERS\outputs\pobreza\criminalidad\1%\simulacion_3\output_tests.xlsx',lb_vec_91','lb_vec_91');</v>
      </c>
    </row>
    <row r="158" spans="64:338" x14ac:dyDescent="0.3">
      <c r="BL158">
        <v>91</v>
      </c>
      <c r="BM158" s="1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359</v>
      </c>
      <c r="CV158">
        <v>91</v>
      </c>
      <c r="CW158" t="s">
        <v>359</v>
      </c>
      <c r="DA158">
        <v>91</v>
      </c>
      <c r="DB158" t="s">
        <v>359</v>
      </c>
      <c r="DF158">
        <v>91</v>
      </c>
      <c r="DG158" t="s">
        <v>359</v>
      </c>
      <c r="EA158">
        <v>71</v>
      </c>
      <c r="EB158" s="1" t="str">
        <f>"alpha_hat_"&amp;EA158&amp;" = A_"&amp;EA158&amp;"*gamma_hat_"&amp;EA158&amp;";"</f>
        <v>alpha_hat_71 = A_71*gamma_hat_71;</v>
      </c>
      <c r="EZ158" s="1" t="str">
        <f>"xlswrite('G:\Mi unidad\1. PROYECTOS TELLO 2022\SCM SPILL OVERS\outputs\pobreza\distancia_centro_salud\1%\simulacion_3\observado_outputs.xlsx',tratado_"&amp;$A40&amp;","&amp;$A40&amp;")"</f>
        <v>xlswrite('G:\Mi unidad\1. PROYECTOS TELLO 2022\SCM SPILL OVERS\outputs\pobreza\distancia_centro_salud\1%\simulacion_3\observado_outputs.xlsx',tratado_107,107)</v>
      </c>
      <c r="FG158" s="1" t="str">
        <f>"xlswrite('G:\Mi unidad\1. PROYECTOS TELLO 2022\SCM SPILL OVERS\outputs\pobreza\informalidad\1%\simulacion_3\observado_outputs.xlsx',tratado_"&amp;$A40&amp;","&amp;$A40&amp;")"</f>
        <v>xlswrite('G:\Mi unidad\1. PROYECTOS TELLO 2022\SCM SPILL OVERS\outputs\pobreza\informalidad\1%\simulacion_3\observado_outputs.xlsx',tratado_107,107)</v>
      </c>
      <c r="FM158" s="1" t="str">
        <f>"xlswrite('G:\Mi unidad\1. PROYECTOS TELLO 2022\SCM SPILL OVERS\outputs\pobreza\densidad\1%\simulacion_3\observado_outputs.xlsx',tratado_"&amp;$A40&amp;","&amp;$A40&amp;")"</f>
        <v>xlswrite('G:\Mi unidad\1. PROYECTOS TELLO 2022\SCM SPILL OVERS\outputs\pobreza\densidad\1%\simulacion_3\observado_outputs.xlsx',tratado_107,107)</v>
      </c>
      <c r="FT158" s="1" t="str">
        <f>"xlswrite('G:\Mi unidad\1. PROYECTOS TELLO 2022\SCM SPILL OVERS\outputs\pobreza\bajo_niv_educ\1%\simulacion_3\observado_outputs.xlsx',tratado_"&amp;$A40&amp;","&amp;$A40&amp;")"</f>
        <v>xlswrite('G:\Mi unidad\1. PROYECTOS TELLO 2022\SCM SPILL OVERS\outputs\pobreza\bajo_niv_educ\1%\simulacion_3\observado_outputs.xlsx',tratado_107,107)</v>
      </c>
      <c r="FZ158" s="1" t="str">
        <f>"xlswrite('G:\Mi unidad\1. PROYECTOS TELLO 2022\SCM SPILL OVERS\outputs\pobreza\bajo_ingreso\1%\simulacion_3\observado_outputs.xlsx',tratado_"&amp;$A40&amp;","&amp;$A40&amp;")"</f>
        <v>xlswrite('G:\Mi unidad\1. PROYECTOS TELLO 2022\SCM SPILL OVERS\outputs\pobreza\bajo_ingreso\1%\simulacion_3\observado_outputs.xlsx',tratado_107,107)</v>
      </c>
      <c r="GF158" s="1" t="str">
        <f>"xlswrite('G:\Mi unidad\1. PROYECTOS TELLO 2022\SCM SPILL OVERS\outputs\pobreza\densidad_g\1%\simulacion_3\observado_outputs.xlsx',tratado_"&amp;$A40&amp;","&amp;$A40&amp;")"</f>
        <v>xlswrite('G:\Mi unidad\1. PROYECTOS TELLO 2022\SCM SPILL OVERS\outputs\pobreza\densidad_g\1%\simulacion_3\observado_outputs.xlsx',tratado_107,107)</v>
      </c>
      <c r="GM158" s="1" t="str">
        <f>"xlswrite('G:\Mi unidad\1. PROYECTOS TELLO 2022\SCM SPILL OVERS\outputs\pobreza\alimentos\1%\simulacion_3\observado_outputs.xlsx',tratado_"&amp;$A40&amp;","&amp;$A40&amp;");"</f>
        <v>xlswrite('G:\Mi unidad\1. PROYECTOS TELLO 2022\SCM SPILL OVERS\outputs\pobreza\alimentos\1%\simulacion_3\observado_outputs.xlsx',tratado_107,107);</v>
      </c>
      <c r="GT158" s="1" t="str">
        <f>"xlswrite('G:\Mi unidad\1. PROYECTOS TELLO 2022\SCM SPILL OVERS\outputs\pobreza\jefe_hogar\1%\simulacion_3\observado_outputs.xlsx',tratado_"&amp;$A40&amp;","&amp;$A40&amp;");"</f>
        <v>xlswrite('G:\Mi unidad\1. PROYECTOS TELLO 2022\SCM SPILL OVERS\outputs\pobreza\jefe_hogar\1%\simulacion_3\observado_outputs.xlsx',tratado_107,107);</v>
      </c>
      <c r="GZ158" s="1" t="str">
        <f>"xlswrite('G:\Mi unidad\1. PROYECTOS TELLO 2022\SCM SPILL OVERS\outputs\pobreza\mujeres\1%\simulacion_3\observado_outputs.xlsx',tratado_"&amp;$A40&amp;","&amp;$A40&amp;");"</f>
        <v>xlswrite('G:\Mi unidad\1. PROYECTOS TELLO 2022\SCM SPILL OVERS\outputs\pobreza\mujeres\1%\simulacion_3\observado_outputs.xlsx',tratado_107,107);</v>
      </c>
      <c r="HF158" s="1" t="str">
        <f>"xlswrite('G:\Mi unidad\1. PROYECTOS TELLO 2022\SCM SPILL OVERS\outputs\pobreza\criminalidad\1%\simulacion_3\observado_outputs.xlsx',tratado_"&amp;$A40&amp;","&amp;$A40&amp;");"</f>
        <v>xlswrite('G:\Mi unidad\1. PROYECTOS TELLO 2022\SCM SPILL OVERS\outputs\pobreza\criminalidad\1%\simulacion_3\observado_outputs.xlsx',tratado_107,107);</v>
      </c>
      <c r="HM158">
        <v>65</v>
      </c>
      <c r="HN158" t="str">
        <f>"ub_vec_"&amp;HM158&amp;" = zeros(1,S);"</f>
        <v>ub_vec_65 = zeros(1,S);</v>
      </c>
      <c r="HT158">
        <v>80</v>
      </c>
      <c r="HU158" t="s">
        <v>18</v>
      </c>
      <c r="IA158">
        <v>91</v>
      </c>
      <c r="IB158" t="str">
        <f>"xlswrite('G:\Mi unidad\1. PROYECTOS TELLO 2022\SCM SPILL OVERS\outputs\pobreza\bajo_niv_educ\1%\simulacion_3\output_tests.xlsx',ub_vec_"&amp;IA158&amp;"','ub_vec_"&amp;IA158&amp;"');"</f>
        <v>xlswrite('G:\Mi unidad\1. PROYECTOS TELLO 2022\SCM SPILL OVERS\outputs\pobreza\bajo_niv_educ\1%\simulacion_3\output_tests.xlsx',ub_vec_91','ub_vec_91');</v>
      </c>
      <c r="IO158">
        <v>91</v>
      </c>
      <c r="IP158" t="str">
        <f>"xlswrite('G:\Mi unidad\1. PROYECTOS TELLO 2022\SCM SPILL OVERS\outputs\pobreza\bajo_ingreso\1%\simulacion_3\output_tests.xlsx',ub_vec_"&amp;IO158&amp;"','ub_vec_"&amp;IO158&amp;"');"</f>
        <v>xlswrite('G:\Mi unidad\1. PROYECTOS TELLO 2022\SCM SPILL OVERS\outputs\pobreza\bajo_ingreso\1%\simulacion_3\output_tests.xlsx',ub_vec_91','ub_vec_91');</v>
      </c>
      <c r="JA158">
        <v>91</v>
      </c>
      <c r="JB158" t="str">
        <f>"xlswrite('G:\Mi unidad\1. PROYECTOS TELLO 2022\SCM SPILL OVERS\outputs\pobreza\densidad\1%\simulacion_3\output_tests.xlsx',ub_vec_"&amp;JA158&amp;"','ub_vec_"&amp;JA158&amp;"');"</f>
        <v>xlswrite('G:\Mi unidad\1. PROYECTOS TELLO 2022\SCM SPILL OVERS\outputs\pobreza\densidad\1%\simulacion_3\output_tests.xlsx',ub_vec_91','ub_vec_91');</v>
      </c>
      <c r="JM158">
        <v>91</v>
      </c>
      <c r="JN158" t="str">
        <f>"xlswrite('G:\Mi unidad\1. PROYECTOS TELLO 2022\SCM SPILL OVERS\outputs\pobreza\densidad_g\1%\simulacion_3\output_tests.xlsx',ub_vec_"&amp;JM158&amp;"','ub_vec_"&amp;JM158&amp;"');"</f>
        <v>xlswrite('G:\Mi unidad\1. PROYECTOS TELLO 2022\SCM SPILL OVERS\outputs\pobreza\densidad_g\1%\simulacion_3\output_tests.xlsx',ub_vec_91','ub_vec_91');</v>
      </c>
      <c r="JY158">
        <v>91</v>
      </c>
      <c r="JZ158" t="str">
        <f>"xlswrite('G:\Mi unidad\1. PROYECTOS TELLO 2022\SCM SPILL OVERS\outputs\pobreza\distancia_centro_salud\1%\simulacion_3\output_tests.xlsx',ub_vec_"&amp;JY158&amp;"','ub_vec_"&amp;JY158&amp;"');"</f>
        <v>xlswrite('G:\Mi unidad\1. PROYECTOS TELLO 2022\SCM SPILL OVERS\outputs\pobreza\distancia_centro_salud\1%\simulacion_3\output_tests.xlsx',ub_vec_91','ub_vec_91');</v>
      </c>
      <c r="KL158">
        <v>91</v>
      </c>
      <c r="KM158" t="str">
        <f>"xlswrite('G:\Mi unidad\1. PROYECTOS TELLO 2022\SCM SPILL OVERS\outputs\pobreza\informalidad\1%\simulacion_3\output_tests.xlsx',ub_vec_"&amp;KL158&amp;"','ub_vec_"&amp;KL158&amp;"');"</f>
        <v>xlswrite('G:\Mi unidad\1. PROYECTOS TELLO 2022\SCM SPILL OVERS\outputs\pobreza\informalidad\1%\simulacion_3\output_tests.xlsx',ub_vec_91','ub_vec_91');</v>
      </c>
      <c r="KY158">
        <v>91</v>
      </c>
      <c r="KZ158" t="str">
        <f>"xlswrite('G:\Mi unidad\1. PROYECTOS TELLO 2022\SCM SPILL OVERS\outputs\pobreza\alimentos\1%\simulacion_3\output_tests.xlsx',ub_vec_"&amp;KY158&amp;"','ub_vec_"&amp;KY158&amp;"');"</f>
        <v>xlswrite('G:\Mi unidad\1. PROYECTOS TELLO 2022\SCM SPILL OVERS\outputs\pobreza\alimentos\1%\simulacion_3\output_tests.xlsx',ub_vec_91','ub_vec_91');</v>
      </c>
      <c r="LF158">
        <v>91</v>
      </c>
      <c r="LG158" t="str">
        <f>"xlswrite('G:\Mi unidad\1. PROYECTOS TELLO 2022\SCM SPILL OVERS\outputs\pobreza\jefe_hogar\1%\simulacion_3\output_tests.xlsx',ub_vec_"&amp;LF158&amp;"','ub_vec_"&amp;LF158&amp;"');"</f>
        <v>xlswrite('G:\Mi unidad\1. PROYECTOS TELLO 2022\SCM SPILL OVERS\outputs\pobreza\jefe_hogar\1%\simulacion_3\output_tests.xlsx',ub_vec_91','ub_vec_91');</v>
      </c>
      <c r="LM158">
        <v>91</v>
      </c>
      <c r="LN158" t="str">
        <f>"xlswrite('G:\Mi unidad\1. PROYECTOS TELLO 2022\SCM SPILL OVERS\outputs\pobreza\mujeres\1%\simulacion_3\output_tests.xlsx',ub_vec_"&amp;LM158&amp;"','ub_vec_"&amp;LM158&amp;"');"</f>
        <v>xlswrite('G:\Mi unidad\1. PROYECTOS TELLO 2022\SCM SPILL OVERS\outputs\pobreza\mujeres\1%\simulacion_3\output_tests.xlsx',ub_vec_91','ub_vec_91');</v>
      </c>
      <c r="LY158">
        <v>91</v>
      </c>
      <c r="LZ158" t="str">
        <f>"xlswrite('G:\Mi unidad\1. PROYECTOS TELLO 2022\SCM SPILL OVERS\outputs\pobreza\criminalidad\1%\simulacion_3\output_tests.xlsx',ub_vec_"&amp;LY158&amp;"','ub_vec_"&amp;LY158&amp;"');"</f>
        <v>xlswrite('G:\Mi unidad\1. PROYECTOS TELLO 2022\SCM SPILL OVERS\outputs\pobreza\criminalidad\1%\simulacion_3\output_tests.xlsx',ub_vec_91','ub_vec_91');</v>
      </c>
    </row>
    <row r="159" spans="64:338" x14ac:dyDescent="0.3">
      <c r="BL159">
        <v>91</v>
      </c>
      <c r="BM159" s="1" t="str">
        <f>"A_"&amp;BL157&amp;"(:,ind_"&amp;BL157&amp;" == 0) = [];"</f>
        <v>A_91(:,ind_91 == 0) = [];</v>
      </c>
      <c r="BR159">
        <v>91</v>
      </c>
      <c r="BS159" s="1" t="str">
        <f>"ind_"&amp;BR157&amp;" = xlsread('spillover_bajo_niv_educ_"&amp;BR157&amp;".xlsx')"</f>
        <v>ind_91 = xlsread('spillover_bajo_niv_educ_91.xlsx')</v>
      </c>
      <c r="BX159">
        <v>91</v>
      </c>
      <c r="BY159" s="1" t="str">
        <f>"ind_"&amp;BX157&amp;" = xlsread('spillover_bajoingreso_"&amp;BX157&amp;".xlsx')"</f>
        <v>ind_91 = xlsread('spillover_bajoingreso_91.xlsx')</v>
      </c>
      <c r="CD159">
        <v>91</v>
      </c>
      <c r="CE159" s="1" t="str">
        <f>"ind_"&amp;CD157&amp;" = xlsread('spillover_densidad_"&amp;CD157&amp;".xlsx')"</f>
        <v>ind_91 = xlsread('spillover_densidad_91.xlsx')</v>
      </c>
      <c r="CJ159">
        <v>91</v>
      </c>
      <c r="CK159" s="1" t="str">
        <f>"ind_"&amp;CJ157&amp;" = xlsread('spillover_tiempo_cs_"&amp;CJ157&amp;".xlsx')"</f>
        <v>ind_91 = xlsread('spillover_tiempo_cs_91.xlsx')</v>
      </c>
      <c r="CQ159">
        <v>91</v>
      </c>
      <c r="CR159" t="s">
        <v>360</v>
      </c>
      <c r="CV159">
        <v>91</v>
      </c>
      <c r="CW159" t="s">
        <v>361</v>
      </c>
      <c r="DA159">
        <v>91</v>
      </c>
      <c r="DB159" t="s">
        <v>362</v>
      </c>
      <c r="DF159">
        <v>91</v>
      </c>
      <c r="DG159" t="s">
        <v>363</v>
      </c>
      <c r="EA159">
        <v>71</v>
      </c>
      <c r="EB159" s="1" t="str">
        <f>"alpha1_hat_vec_"&amp;EA159&amp;"(s) = alpha_hat_"&amp;EA159&amp;"(1);"</f>
        <v>alpha1_hat_vec_71(s) = alpha_hat_71(1);</v>
      </c>
      <c r="EZ159" s="1" t="str">
        <f>"xlswrite('G:\Mi unidad\1. PROYECTOS TELLO 2022\SCM SPILL OVERS\outputs\pobreza\distancia_centro_salud\1%\simulacion_3\observado_outputs.xlsx',tratado_"&amp;$A41&amp;","&amp;$A41&amp;")"</f>
        <v>xlswrite('G:\Mi unidad\1. PROYECTOS TELLO 2022\SCM SPILL OVERS\outputs\pobreza\distancia_centro_salud\1%\simulacion_3\observado_outputs.xlsx',tratado_108,108)</v>
      </c>
      <c r="FG159" s="1" t="str">
        <f>"xlswrite('G:\Mi unidad\1. PROYECTOS TELLO 2022\SCM SPILL OVERS\outputs\pobreza\informalidad\1%\simulacion_3\observado_outputs.xlsx',tratado_"&amp;$A41&amp;","&amp;$A41&amp;")"</f>
        <v>xlswrite('G:\Mi unidad\1. PROYECTOS TELLO 2022\SCM SPILL OVERS\outputs\pobreza\informalidad\1%\simulacion_3\observado_outputs.xlsx',tratado_108,108)</v>
      </c>
      <c r="FM159" s="1" t="str">
        <f>"xlswrite('G:\Mi unidad\1. PROYECTOS TELLO 2022\SCM SPILL OVERS\outputs\pobreza\densidad\1%\simulacion_3\observado_outputs.xlsx',tratado_"&amp;$A41&amp;","&amp;$A41&amp;")"</f>
        <v>xlswrite('G:\Mi unidad\1. PROYECTOS TELLO 2022\SCM SPILL OVERS\outputs\pobreza\densidad\1%\simulacion_3\observado_outputs.xlsx',tratado_108,108)</v>
      </c>
      <c r="FT159" s="1" t="str">
        <f>"xlswrite('G:\Mi unidad\1. PROYECTOS TELLO 2022\SCM SPILL OVERS\outputs\pobreza\bajo_niv_educ\1%\simulacion_3\observado_outputs.xlsx',tratado_"&amp;$A41&amp;","&amp;$A41&amp;")"</f>
        <v>xlswrite('G:\Mi unidad\1. PROYECTOS TELLO 2022\SCM SPILL OVERS\outputs\pobreza\bajo_niv_educ\1%\simulacion_3\observado_outputs.xlsx',tratado_108,108)</v>
      </c>
      <c r="FZ159" s="1" t="str">
        <f>"xlswrite('G:\Mi unidad\1. PROYECTOS TELLO 2022\SCM SPILL OVERS\outputs\pobreza\bajo_ingreso\1%\simulacion_3\observado_outputs.xlsx',tratado_"&amp;$A41&amp;","&amp;$A41&amp;")"</f>
        <v>xlswrite('G:\Mi unidad\1. PROYECTOS TELLO 2022\SCM SPILL OVERS\outputs\pobreza\bajo_ingreso\1%\simulacion_3\observado_outputs.xlsx',tratado_108,108)</v>
      </c>
      <c r="GF159" s="1" t="str">
        <f>"xlswrite('G:\Mi unidad\1. PROYECTOS TELLO 2022\SCM SPILL OVERS\outputs\pobreza\densidad_g\1%\simulacion_3\observado_outputs.xlsx',tratado_"&amp;$A41&amp;","&amp;$A41&amp;")"</f>
        <v>xlswrite('G:\Mi unidad\1. PROYECTOS TELLO 2022\SCM SPILL OVERS\outputs\pobreza\densidad_g\1%\simulacion_3\observado_outputs.xlsx',tratado_108,108)</v>
      </c>
      <c r="GM159" s="1" t="str">
        <f>"xlswrite('G:\Mi unidad\1. PROYECTOS TELLO 2022\SCM SPILL OVERS\outputs\pobreza\alimentos\1%\simulacion_3\observado_outputs.xlsx',tratado_"&amp;$A41&amp;","&amp;$A41&amp;");"</f>
        <v>xlswrite('G:\Mi unidad\1. PROYECTOS TELLO 2022\SCM SPILL OVERS\outputs\pobreza\alimentos\1%\simulacion_3\observado_outputs.xlsx',tratado_108,108);</v>
      </c>
      <c r="GT159" s="1" t="str">
        <f>"xlswrite('G:\Mi unidad\1. PROYECTOS TELLO 2022\SCM SPILL OVERS\outputs\pobreza\jefe_hogar\1%\simulacion_3\observado_outputs.xlsx',tratado_"&amp;$A41&amp;","&amp;$A41&amp;");"</f>
        <v>xlswrite('G:\Mi unidad\1. PROYECTOS TELLO 2022\SCM SPILL OVERS\outputs\pobreza\jefe_hogar\1%\simulacion_3\observado_outputs.xlsx',tratado_108,108);</v>
      </c>
      <c r="GZ159" s="1" t="str">
        <f>"xlswrite('G:\Mi unidad\1. PROYECTOS TELLO 2022\SCM SPILL OVERS\outputs\pobreza\mujeres\1%\simulacion_3\observado_outputs.xlsx',tratado_"&amp;$A41&amp;","&amp;$A41&amp;");"</f>
        <v>xlswrite('G:\Mi unidad\1. PROYECTOS TELLO 2022\SCM SPILL OVERS\outputs\pobreza\mujeres\1%\simulacion_3\observado_outputs.xlsx',tratado_108,108);</v>
      </c>
      <c r="HF159" s="1" t="str">
        <f>"xlswrite('G:\Mi unidad\1. PROYECTOS TELLO 2022\SCM SPILL OVERS\outputs\pobreza\criminalidad\1%\simulacion_3\observado_outputs.xlsx',tratado_"&amp;$A41&amp;","&amp;$A41&amp;");"</f>
        <v>xlswrite('G:\Mi unidad\1. PROYECTOS TELLO 2022\SCM SPILL OVERS\outputs\pobreza\criminalidad\1%\simulacion_3\observado_outputs.xlsx',tratado_108,108);</v>
      </c>
      <c r="HM159">
        <v>65</v>
      </c>
      <c r="HN159" t="s">
        <v>35</v>
      </c>
      <c r="HT159">
        <v>84</v>
      </c>
      <c r="HU159" t="str">
        <f>"spillover_test_"&amp;HT159&amp;" = zeros(1,S);"</f>
        <v>spillover_test_84 = zeros(1,S);</v>
      </c>
      <c r="IA159">
        <v>91</v>
      </c>
      <c r="IB159" t="str">
        <f>"xlswrite('G:\Mi unidad\1. PROYECTOS TELLO 2022\SCM SPILL OVERS\outputs\pobreza\bajo_niv_educ\1%\simulacion_3\output_tests.xlsx',p_value_vec_"&amp;IA159&amp;"','p_value_vec_"&amp;IA159&amp;"');"</f>
        <v>xlswrite('G:\Mi unidad\1. PROYECTOS TELLO 2022\SCM SPILL OVERS\outputs\pobreza\bajo_niv_educ\1%\simulacion_3\output_tests.xlsx',p_value_vec_91','p_value_vec_91');</v>
      </c>
      <c r="IO159">
        <v>91</v>
      </c>
      <c r="IP159" t="str">
        <f>"xlswrite('G:\Mi unidad\1. PROYECTOS TELLO 2022\SCM SPILL OVERS\outputs\pobreza\bajo_ingreso\1%\simulacion_3\output_tests.xlsx',p_value_vec_"&amp;IO159&amp;"','p_value_vec_"&amp;IO159&amp;"');"</f>
        <v>xlswrite('G:\Mi unidad\1. PROYECTOS TELLO 2022\SCM SPILL OVERS\outputs\pobreza\bajo_ingreso\1%\simulacion_3\output_tests.xlsx',p_value_vec_91','p_value_vec_91');</v>
      </c>
      <c r="JA159">
        <v>91</v>
      </c>
      <c r="JB159" t="str">
        <f>"xlswrite('G:\Mi unidad\1. PROYECTOS TELLO 2022\SCM SPILL OVERS\outputs\pobreza\densidad\1%\simulacion_3\output_tests.xlsx',p_value_vec_"&amp;JA159&amp;"','p_value_vec_"&amp;JA159&amp;"');"</f>
        <v>xlswrite('G:\Mi unidad\1. PROYECTOS TELLO 2022\SCM SPILL OVERS\outputs\pobreza\densidad\1%\simulacion_3\output_tests.xlsx',p_value_vec_91','p_value_vec_91');</v>
      </c>
      <c r="JM159">
        <v>91</v>
      </c>
      <c r="JN159" t="str">
        <f>"xlswrite('G:\Mi unidad\1. PROYECTOS TELLO 2022\SCM SPILL OVERS\outputs\pobreza\densidad_g\1%\simulacion_3\output_tests.xlsx',p_value_vec_"&amp;JM159&amp;"','p_value_vec_"&amp;JM159&amp;"');"</f>
        <v>xlswrite('G:\Mi unidad\1. PROYECTOS TELLO 2022\SCM SPILL OVERS\outputs\pobreza\densidad_g\1%\simulacion_3\output_tests.xlsx',p_value_vec_91','p_value_vec_91');</v>
      </c>
      <c r="JY159">
        <v>91</v>
      </c>
      <c r="JZ159" t="str">
        <f>"xlswrite('G:\Mi unidad\1. PROYECTOS TELLO 2022\SCM SPILL OVERS\outputs\pobreza\distancia_centro_salud\1%\simulacion_3\output_tests.xlsx',p_value_vec_"&amp;JY159&amp;"','p_value_vec_"&amp;JY159&amp;"');"</f>
        <v>xlswrite('G:\Mi unidad\1. PROYECTOS TELLO 2022\SCM SPILL OVERS\outputs\pobreza\distancia_centro_salud\1%\simulacion_3\output_tests.xlsx',p_value_vec_91','p_value_vec_91');</v>
      </c>
      <c r="KL159">
        <v>91</v>
      </c>
      <c r="KM159" t="str">
        <f>"xlswrite('G:\Mi unidad\1. PROYECTOS TELLO 2022\SCM SPILL OVERS\outputs\pobreza\informalidad\1%\simulacion_3\output_tests.xlsx',p_value_vec_"&amp;KL159&amp;"','p_value_vec_"&amp;KL159&amp;"');"</f>
        <v>xlswrite('G:\Mi unidad\1. PROYECTOS TELLO 2022\SCM SPILL OVERS\outputs\pobreza\informalidad\1%\simulacion_3\output_tests.xlsx',p_value_vec_91','p_value_vec_91');</v>
      </c>
      <c r="KY159">
        <v>91</v>
      </c>
      <c r="KZ159" t="str">
        <f>"xlswrite('G:\Mi unidad\1. PROYECTOS TELLO 2022\SCM SPILL OVERS\outputs\pobreza\alimentos\1%\simulacion_3\output_tests.xlsx',p_value_vec_"&amp;KY159&amp;"','p_value_vec_"&amp;KY159&amp;"');"</f>
        <v>xlswrite('G:\Mi unidad\1. PROYECTOS TELLO 2022\SCM SPILL OVERS\outputs\pobreza\alimentos\1%\simulacion_3\output_tests.xlsx',p_value_vec_91','p_value_vec_91');</v>
      </c>
      <c r="LF159">
        <v>91</v>
      </c>
      <c r="LG159" t="str">
        <f>"xlswrite('G:\Mi unidad\1. PROYECTOS TELLO 2022\SCM SPILL OVERS\outputs\pobreza\jefe_hogar\1%\simulacion_3\output_tests.xlsx',p_value_vec_"&amp;LF159&amp;"','p_value_vec_"&amp;LF159&amp;"');"</f>
        <v>xlswrite('G:\Mi unidad\1. PROYECTOS TELLO 2022\SCM SPILL OVERS\outputs\pobreza\jefe_hogar\1%\simulacion_3\output_tests.xlsx',p_value_vec_91','p_value_vec_91');</v>
      </c>
      <c r="LM159">
        <v>91</v>
      </c>
      <c r="LN159" t="str">
        <f>"xlswrite('G:\Mi unidad\1. PROYECTOS TELLO 2022\SCM SPILL OVERS\outputs\pobreza\mujeres\1%\simulacion_3\output_tests.xlsx',p_value_vec_"&amp;LM159&amp;"','p_value_vec_"&amp;LM159&amp;"');"</f>
        <v>xlswrite('G:\Mi unidad\1. PROYECTOS TELLO 2022\SCM SPILL OVERS\outputs\pobreza\mujeres\1%\simulacion_3\output_tests.xlsx',p_value_vec_91','p_value_vec_91');</v>
      </c>
      <c r="LY159">
        <v>91</v>
      </c>
      <c r="LZ159" t="str">
        <f>"xlswrite('G:\Mi unidad\1. PROYECTOS TELLO 2022\SCM SPILL OVERS\outputs\pobreza\criminalidad\1%\simulacion_3\output_tests.xlsx',p_value_vec_"&amp;LY159&amp;"','p_value_vec_"&amp;LY159&amp;"');"</f>
        <v>xlswrite('G:\Mi unidad\1. PROYECTOS TELLO 2022\SCM SPILL OVERS\outputs\pobreza\criminalidad\1%\simulacion_3\output_tests.xlsx',p_value_vec_91','p_value_vec_91');</v>
      </c>
    </row>
    <row r="160" spans="64:338" x14ac:dyDescent="0.3">
      <c r="BL160">
        <v>91</v>
      </c>
      <c r="BR160">
        <v>91</v>
      </c>
      <c r="BS160" s="1" t="str">
        <f>"A_"&amp;BR157&amp;" = eye(N);"</f>
        <v>A_91 = eye(N);</v>
      </c>
      <c r="BX160">
        <v>91</v>
      </c>
      <c r="BY160" s="1" t="str">
        <f>"A_"&amp;BX157&amp;" = eye(N);"</f>
        <v>A_91 = eye(N);</v>
      </c>
      <c r="CD160">
        <v>91</v>
      </c>
      <c r="CE160" s="1" t="str">
        <f>"A_"&amp;CD157&amp;" = eye(N);"</f>
        <v>A_91 = eye(N);</v>
      </c>
      <c r="CJ160">
        <v>91</v>
      </c>
      <c r="CK160" s="1" t="str">
        <f>"A_"&amp;CJ157&amp;" = eye(N);"</f>
        <v>A_91 = eye(N);</v>
      </c>
      <c r="CQ160">
        <v>91</v>
      </c>
      <c r="CR160" t="s">
        <v>364</v>
      </c>
      <c r="CV160">
        <v>91</v>
      </c>
      <c r="CW160" t="s">
        <v>364</v>
      </c>
      <c r="DA160">
        <v>91</v>
      </c>
      <c r="DB160" t="s">
        <v>364</v>
      </c>
      <c r="DF160">
        <v>91</v>
      </c>
      <c r="DG160" t="s">
        <v>364</v>
      </c>
      <c r="EA160">
        <v>71</v>
      </c>
      <c r="EB160" s="1" t="str">
        <f>"synthetic_control_sp_"&amp;EA160&amp;"(T+s) = Y_"&amp;EA160&amp;"(1,T+s)-alpha1_hat_vec_"&amp;EA160&amp;"(s);"</f>
        <v>synthetic_control_sp_71(T+s) = Y_71(1,T+s)-alpha1_hat_vec_71(s);</v>
      </c>
      <c r="EZ160" s="1" t="str">
        <f>"xlswrite('G:\Mi unidad\1. PROYECTOS TELLO 2022\SCM SPILL OVERS\outputs\pobreza\distancia_centro_salud\1%\simulacion_3\observado_outputs.xlsx',tratado_"&amp;$A42&amp;","&amp;$A42&amp;")"</f>
        <v>xlswrite('G:\Mi unidad\1. PROYECTOS TELLO 2022\SCM SPILL OVERS\outputs\pobreza\distancia_centro_salud\1%\simulacion_3\observado_outputs.xlsx',tratado_112,112)</v>
      </c>
      <c r="FG160" s="1" t="str">
        <f>"xlswrite('G:\Mi unidad\1. PROYECTOS TELLO 2022\SCM SPILL OVERS\outputs\pobreza\informalidad\1%\simulacion_3\observado_outputs.xlsx',tratado_"&amp;$A42&amp;","&amp;$A42&amp;")"</f>
        <v>xlswrite('G:\Mi unidad\1. PROYECTOS TELLO 2022\SCM SPILL OVERS\outputs\pobreza\informalidad\1%\simulacion_3\observado_outputs.xlsx',tratado_112,112)</v>
      </c>
      <c r="FM160" s="1" t="str">
        <f>"xlswrite('G:\Mi unidad\1. PROYECTOS TELLO 2022\SCM SPILL OVERS\outputs\pobreza\densidad\1%\simulacion_3\observado_outputs.xlsx',tratado_"&amp;$A42&amp;","&amp;$A42&amp;")"</f>
        <v>xlswrite('G:\Mi unidad\1. PROYECTOS TELLO 2022\SCM SPILL OVERS\outputs\pobreza\densidad\1%\simulacion_3\observado_outputs.xlsx',tratado_112,112)</v>
      </c>
      <c r="FT160" s="1" t="str">
        <f>"xlswrite('G:\Mi unidad\1. PROYECTOS TELLO 2022\SCM SPILL OVERS\outputs\pobreza\bajo_niv_educ\1%\simulacion_3\observado_outputs.xlsx',tratado_"&amp;$A42&amp;","&amp;$A42&amp;")"</f>
        <v>xlswrite('G:\Mi unidad\1. PROYECTOS TELLO 2022\SCM SPILL OVERS\outputs\pobreza\bajo_niv_educ\1%\simulacion_3\observado_outputs.xlsx',tratado_112,112)</v>
      </c>
      <c r="FZ160" s="1" t="str">
        <f>"xlswrite('G:\Mi unidad\1. PROYECTOS TELLO 2022\SCM SPILL OVERS\outputs\pobreza\bajo_ingreso\1%\simulacion_3\observado_outputs.xlsx',tratado_"&amp;$A42&amp;","&amp;$A42&amp;")"</f>
        <v>xlswrite('G:\Mi unidad\1. PROYECTOS TELLO 2022\SCM SPILL OVERS\outputs\pobreza\bajo_ingreso\1%\simulacion_3\observado_outputs.xlsx',tratado_112,112)</v>
      </c>
      <c r="GF160" s="1" t="str">
        <f>"xlswrite('G:\Mi unidad\1. PROYECTOS TELLO 2022\SCM SPILL OVERS\outputs\pobreza\densidad_g\1%\simulacion_3\observado_outputs.xlsx',tratado_"&amp;$A42&amp;","&amp;$A42&amp;")"</f>
        <v>xlswrite('G:\Mi unidad\1. PROYECTOS TELLO 2022\SCM SPILL OVERS\outputs\pobreza\densidad_g\1%\simulacion_3\observado_outputs.xlsx',tratado_112,112)</v>
      </c>
      <c r="GM160" s="1" t="str">
        <f>"xlswrite('G:\Mi unidad\1. PROYECTOS TELLO 2022\SCM SPILL OVERS\outputs\pobreza\alimentos\1%\simulacion_3\observado_outputs.xlsx',tratado_"&amp;$A42&amp;","&amp;$A42&amp;");"</f>
        <v>xlswrite('G:\Mi unidad\1. PROYECTOS TELLO 2022\SCM SPILL OVERS\outputs\pobreza\alimentos\1%\simulacion_3\observado_outputs.xlsx',tratado_112,112);</v>
      </c>
      <c r="GT160" s="1" t="str">
        <f>"xlswrite('G:\Mi unidad\1. PROYECTOS TELLO 2022\SCM SPILL OVERS\outputs\pobreza\jefe_hogar\1%\simulacion_3\observado_outputs.xlsx',tratado_"&amp;$A42&amp;","&amp;$A42&amp;");"</f>
        <v>xlswrite('G:\Mi unidad\1. PROYECTOS TELLO 2022\SCM SPILL OVERS\outputs\pobreza\jefe_hogar\1%\simulacion_3\observado_outputs.xlsx',tratado_112,112);</v>
      </c>
      <c r="GZ160" s="1" t="str">
        <f>"xlswrite('G:\Mi unidad\1. PROYECTOS TELLO 2022\SCM SPILL OVERS\outputs\pobreza\mujeres\1%\simulacion_3\observado_outputs.xlsx',tratado_"&amp;$A42&amp;","&amp;$A42&amp;");"</f>
        <v>xlswrite('G:\Mi unidad\1. PROYECTOS TELLO 2022\SCM SPILL OVERS\outputs\pobreza\mujeres\1%\simulacion_3\observado_outputs.xlsx',tratado_112,112);</v>
      </c>
      <c r="HF160" s="1" t="str">
        <f>"xlswrite('G:\Mi unidad\1. PROYECTOS TELLO 2022\SCM SPILL OVERS\outputs\pobreza\criminalidad\1%\simulacion_3\observado_outputs.xlsx',tratado_"&amp;$A42&amp;","&amp;$A42&amp;");"</f>
        <v>xlswrite('G:\Mi unidad\1. PROYECTOS TELLO 2022\SCM SPILL OVERS\outputs\pobreza\criminalidad\1%\simulacion_3\observado_outputs.xlsx',tratado_112,112);</v>
      </c>
      <c r="HM160">
        <v>65</v>
      </c>
      <c r="HN160" t="str">
        <f>"    [p_value_"&amp;HM160&amp; ",lb_"&amp;HM160&amp;",ub_"&amp;HM160&amp;"] = sp_andrews_te(Y_pre_"&amp;HM160&amp;",pobreza_"&amp;HM160&amp;"(:,T+s),A_"&amp;HM160&amp;",C,.05);"</f>
        <v xml:space="preserve">    [p_value_65,lb_65,ub_65] = sp_andrews_te(Y_pre_65,pobreza_65(:,T+s),A_65,C,.05);</v>
      </c>
      <c r="HT160">
        <v>84</v>
      </c>
      <c r="HU160" t="s">
        <v>35</v>
      </c>
      <c r="IA160">
        <v>91</v>
      </c>
      <c r="IB160" t="str">
        <f>"xlswrite('G:\Mi unidad\1. PROYECTOS TELLO 2022\SCM SPILL OVERS\outputs\pobreza\bajo_niv_educ\1%\simulacion_3\output_tests.xlsx',alpha1_hat_vec_"&amp;IA160&amp;"','alpha1_hat_vec_"&amp;IA160&amp;"');"</f>
        <v>xlswrite('G:\Mi unidad\1. PROYECTOS TELLO 2022\SCM SPILL OVERS\outputs\pobreza\bajo_niv_educ\1%\simulacion_3\output_tests.xlsx',alpha1_hat_vec_91','alpha1_hat_vec_91');</v>
      </c>
      <c r="IO160">
        <v>91</v>
      </c>
      <c r="IP160" t="str">
        <f>"xlswrite('G:\Mi unidad\1. PROYECTOS TELLO 2022\SCM SPILL OVERS\outputs\pobreza\bajo_ingreso\1%\simulacion_3\output_tests.xlsx',alpha1_hat_vec_"&amp;IO160&amp;"','alpha1_hat_vec_"&amp;IO160&amp;"');"</f>
        <v>xlswrite('G:\Mi unidad\1. PROYECTOS TELLO 2022\SCM SPILL OVERS\outputs\pobreza\bajo_ingreso\1%\simulacion_3\output_tests.xlsx',alpha1_hat_vec_91','alpha1_hat_vec_91');</v>
      </c>
      <c r="JA160">
        <v>91</v>
      </c>
      <c r="JB160" t="str">
        <f>"xlswrite('G:\Mi unidad\1. PROYECTOS TELLO 2022\SCM SPILL OVERS\outputs\pobreza\densidad\1%\simulacion_3\output_tests.xlsx',alpha1_hat_vec_"&amp;JA160&amp;"','alpha1_hat_vec_"&amp;JA160&amp;"');"</f>
        <v>xlswrite('G:\Mi unidad\1. PROYECTOS TELLO 2022\SCM SPILL OVERS\outputs\pobreza\densidad\1%\simulacion_3\output_tests.xlsx',alpha1_hat_vec_91','alpha1_hat_vec_91');</v>
      </c>
      <c r="JM160">
        <v>91</v>
      </c>
      <c r="JN160" t="str">
        <f>"xlswrite('G:\Mi unidad\1. PROYECTOS TELLO 2022\SCM SPILL OVERS\outputs\pobreza\densidad_g\1%\simulacion_3\output_tests.xlsx',alpha1_hat_vec_"&amp;JM160&amp;"','alpha1_hat_vec_"&amp;JM160&amp;"');"</f>
        <v>xlswrite('G:\Mi unidad\1. PROYECTOS TELLO 2022\SCM SPILL OVERS\outputs\pobreza\densidad_g\1%\simulacion_3\output_tests.xlsx',alpha1_hat_vec_91','alpha1_hat_vec_91');</v>
      </c>
      <c r="JY160">
        <v>91</v>
      </c>
      <c r="JZ160" t="str">
        <f>"xlswrite('G:\Mi unidad\1. PROYECTOS TELLO 2022\SCM SPILL OVERS\outputs\pobreza\distancia_centro_salud\1%\simulacion_3\output_tests.xlsx',alpha1_hat_vec_"&amp;JY160&amp;"','alpha1_hat_vec_"&amp;JY160&amp;"');"</f>
        <v>xlswrite('G:\Mi unidad\1. PROYECTOS TELLO 2022\SCM SPILL OVERS\outputs\pobreza\distancia_centro_salud\1%\simulacion_3\output_tests.xlsx',alpha1_hat_vec_91','alpha1_hat_vec_91');</v>
      </c>
      <c r="KL160">
        <v>91</v>
      </c>
      <c r="KM160" t="str">
        <f>"xlswrite('G:\Mi unidad\1. PROYECTOS TELLO 2022\SCM SPILL OVERS\outputs\pobreza\informalidad\1%\simulacion_3\output_tests.xlsx',alpha1_hat_vec_"&amp;KL160&amp;"','alpha1_hat_vec_"&amp;KL160&amp;"');"</f>
        <v>xlswrite('G:\Mi unidad\1. PROYECTOS TELLO 2022\SCM SPILL OVERS\outputs\pobreza\informalidad\1%\simulacion_3\output_tests.xlsx',alpha1_hat_vec_91','alpha1_hat_vec_91');</v>
      </c>
      <c r="KY160">
        <v>91</v>
      </c>
      <c r="KZ160" t="str">
        <f>"xlswrite('G:\Mi unidad\1. PROYECTOS TELLO 2022\SCM SPILL OVERS\outputs\pobreza\alimentos\1%\simulacion_3\output_tests.xlsx',alpha1_hat_vec_"&amp;KY160&amp;"','alpha1_hat_vec_"&amp;KY160&amp;"');"</f>
        <v>xlswrite('G:\Mi unidad\1. PROYECTOS TELLO 2022\SCM SPILL OVERS\outputs\pobreza\alimentos\1%\simulacion_3\output_tests.xlsx',alpha1_hat_vec_91','alpha1_hat_vec_91');</v>
      </c>
      <c r="LF160">
        <v>91</v>
      </c>
      <c r="LG160" t="str">
        <f>"xlswrite('G:\Mi unidad\1. PROYECTOS TELLO 2022\SCM SPILL OVERS\outputs\pobreza\jefe_hogar\1%\simulacion_3\output_tests.xlsx',alpha1_hat_vec_"&amp;LF160&amp;"','alpha1_hat_vec_"&amp;LF160&amp;"');"</f>
        <v>xlswrite('G:\Mi unidad\1. PROYECTOS TELLO 2022\SCM SPILL OVERS\outputs\pobreza\jefe_hogar\1%\simulacion_3\output_tests.xlsx',alpha1_hat_vec_91','alpha1_hat_vec_91');</v>
      </c>
      <c r="LM160">
        <v>91</v>
      </c>
      <c r="LN160" t="str">
        <f>"xlswrite('G:\Mi unidad\1. PROYECTOS TELLO 2022\SCM SPILL OVERS\outputs\pobreza\mujeres\1%\simulacion_3\output_tests.xlsx',alpha1_hat_vec_"&amp;LM160&amp;"','alpha1_hat_vec_"&amp;LM160&amp;"');"</f>
        <v>xlswrite('G:\Mi unidad\1. PROYECTOS TELLO 2022\SCM SPILL OVERS\outputs\pobreza\mujeres\1%\simulacion_3\output_tests.xlsx',alpha1_hat_vec_91','alpha1_hat_vec_91');</v>
      </c>
      <c r="LY160">
        <v>91</v>
      </c>
      <c r="LZ160" t="str">
        <f>"xlswrite('G:\Mi unidad\1. PROYECTOS TELLO 2022\SCM SPILL OVERS\outputs\pobreza\criminalidad\1%\simulacion_3\output_tests.xlsx',alpha1_hat_vec_"&amp;LY160&amp;"','alpha1_hat_vec_"&amp;LY160&amp;"');"</f>
        <v>xlswrite('G:\Mi unidad\1. PROYECTOS TELLO 2022\SCM SPILL OVERS\outputs\pobreza\criminalidad\1%\simulacion_3\output_tests.xlsx',alpha1_hat_vec_91','alpha1_hat_vec_91');</v>
      </c>
    </row>
    <row r="161" spans="64:338" x14ac:dyDescent="0.3">
      <c r="BL161">
        <v>91</v>
      </c>
      <c r="BR161">
        <v>91</v>
      </c>
      <c r="BS161" s="1" t="str">
        <f>"A_"&amp;BR157&amp;"(:,ind_"&amp;BR157&amp;" == 0) = [];"</f>
        <v>A_91(:,ind_91 == 0) = [];</v>
      </c>
      <c r="BX161">
        <v>91</v>
      </c>
      <c r="BY161" s="1" t="str">
        <f>"A_"&amp;BX157&amp;"(:,ind_"&amp;BX157&amp;" == 0) = [];"</f>
        <v>A_91(:,ind_91 == 0) = [];</v>
      </c>
      <c r="CD161">
        <v>91</v>
      </c>
      <c r="CE161" s="1" t="str">
        <f>"A_"&amp;CD157&amp;"(:,ind_"&amp;CD157&amp;" == 0) = [];"</f>
        <v>A_91(:,ind_91 == 0) = [];</v>
      </c>
      <c r="CJ161">
        <v>91</v>
      </c>
      <c r="CK161" s="1" t="str">
        <f>"A_"&amp;CJ157&amp;"(:,ind_"&amp;CJ157&amp;" == 0) = [];"</f>
        <v>A_91(:,ind_91 == 0) = [];</v>
      </c>
      <c r="CQ161">
        <v>91</v>
      </c>
      <c r="CR161" t="s">
        <v>365</v>
      </c>
      <c r="CV161">
        <v>91</v>
      </c>
      <c r="CW161" t="s">
        <v>365</v>
      </c>
      <c r="DA161">
        <v>91</v>
      </c>
      <c r="DB161" t="s">
        <v>365</v>
      </c>
      <c r="DF161">
        <v>91</v>
      </c>
      <c r="DG161" t="s">
        <v>365</v>
      </c>
      <c r="EA161">
        <v>71</v>
      </c>
      <c r="EB161" s="3" t="s">
        <v>18</v>
      </c>
      <c r="EZ161" s="1" t="str">
        <f>"xlswrite('G:\Mi unidad\1. PROYECTOS TELLO 2022\SCM SPILL OVERS\outputs\pobreza\distancia_centro_salud\1%\simulacion_3\observado_outputs.xlsx',tratado_"&amp;$A43&amp;","&amp;$A43&amp;")"</f>
        <v>xlswrite('G:\Mi unidad\1. PROYECTOS TELLO 2022\SCM SPILL OVERS\outputs\pobreza\distancia_centro_salud\1%\simulacion_3\observado_outputs.xlsx',tratado_119,119)</v>
      </c>
      <c r="FG161" s="1" t="str">
        <f>"xlswrite('G:\Mi unidad\1. PROYECTOS TELLO 2022\SCM SPILL OVERS\outputs\pobreza\informalidad\1%\simulacion_3\observado_outputs.xlsx',tratado_"&amp;$A43&amp;","&amp;$A43&amp;")"</f>
        <v>xlswrite('G:\Mi unidad\1. PROYECTOS TELLO 2022\SCM SPILL OVERS\outputs\pobreza\informalidad\1%\simulacion_3\observado_outputs.xlsx',tratado_119,119)</v>
      </c>
      <c r="FM161" s="1" t="str">
        <f>"xlswrite('G:\Mi unidad\1. PROYECTOS TELLO 2022\SCM SPILL OVERS\outputs\pobreza\densidad\1%\simulacion_3\observado_outputs.xlsx',tratado_"&amp;$A43&amp;","&amp;$A43&amp;")"</f>
        <v>xlswrite('G:\Mi unidad\1. PROYECTOS TELLO 2022\SCM SPILL OVERS\outputs\pobreza\densidad\1%\simulacion_3\observado_outputs.xlsx',tratado_119,119)</v>
      </c>
      <c r="FT161" s="1" t="str">
        <f>"xlswrite('G:\Mi unidad\1. PROYECTOS TELLO 2022\SCM SPILL OVERS\outputs\pobreza\bajo_niv_educ\1%\simulacion_3\observado_outputs.xlsx',tratado_"&amp;$A43&amp;","&amp;$A43&amp;")"</f>
        <v>xlswrite('G:\Mi unidad\1. PROYECTOS TELLO 2022\SCM SPILL OVERS\outputs\pobreza\bajo_niv_educ\1%\simulacion_3\observado_outputs.xlsx',tratado_119,119)</v>
      </c>
      <c r="FZ161" s="1" t="str">
        <f>"xlswrite('G:\Mi unidad\1. PROYECTOS TELLO 2022\SCM SPILL OVERS\outputs\pobreza\bajo_ingreso\1%\simulacion_3\observado_outputs.xlsx',tratado_"&amp;$A43&amp;","&amp;$A43&amp;")"</f>
        <v>xlswrite('G:\Mi unidad\1. PROYECTOS TELLO 2022\SCM SPILL OVERS\outputs\pobreza\bajo_ingreso\1%\simulacion_3\observado_outputs.xlsx',tratado_119,119)</v>
      </c>
      <c r="GF161" s="1" t="str">
        <f>"xlswrite('G:\Mi unidad\1. PROYECTOS TELLO 2022\SCM SPILL OVERS\outputs\pobreza\densidad_g\1%\simulacion_3\observado_outputs.xlsx',tratado_"&amp;$A43&amp;","&amp;$A43&amp;")"</f>
        <v>xlswrite('G:\Mi unidad\1. PROYECTOS TELLO 2022\SCM SPILL OVERS\outputs\pobreza\densidad_g\1%\simulacion_3\observado_outputs.xlsx',tratado_119,119)</v>
      </c>
      <c r="GM161" s="1" t="str">
        <f>"xlswrite('G:\Mi unidad\1. PROYECTOS TELLO 2022\SCM SPILL OVERS\outputs\pobreza\alimentos\1%\simulacion_3\observado_outputs.xlsx',tratado_"&amp;$A43&amp;","&amp;$A43&amp;");"</f>
        <v>xlswrite('G:\Mi unidad\1. PROYECTOS TELLO 2022\SCM SPILL OVERS\outputs\pobreza\alimentos\1%\simulacion_3\observado_outputs.xlsx',tratado_119,119);</v>
      </c>
      <c r="GT161" s="1" t="str">
        <f>"xlswrite('G:\Mi unidad\1. PROYECTOS TELLO 2022\SCM SPILL OVERS\outputs\pobreza\jefe_hogar\1%\simulacion_3\observado_outputs.xlsx',tratado_"&amp;$A43&amp;","&amp;$A43&amp;");"</f>
        <v>xlswrite('G:\Mi unidad\1. PROYECTOS TELLO 2022\SCM SPILL OVERS\outputs\pobreza\jefe_hogar\1%\simulacion_3\observado_outputs.xlsx',tratado_119,119);</v>
      </c>
      <c r="GZ161" s="1" t="str">
        <f>"xlswrite('G:\Mi unidad\1. PROYECTOS TELLO 2022\SCM SPILL OVERS\outputs\pobreza\mujeres\1%\simulacion_3\observado_outputs.xlsx',tratado_"&amp;$A43&amp;","&amp;$A43&amp;");"</f>
        <v>xlswrite('G:\Mi unidad\1. PROYECTOS TELLO 2022\SCM SPILL OVERS\outputs\pobreza\mujeres\1%\simulacion_3\observado_outputs.xlsx',tratado_119,119);</v>
      </c>
      <c r="HF161" s="1" t="str">
        <f>"xlswrite('G:\Mi unidad\1. PROYECTOS TELLO 2022\SCM SPILL OVERS\outputs\pobreza\criminalidad\1%\simulacion_3\observado_outputs.xlsx',tratado_"&amp;$A43&amp;","&amp;$A43&amp;");"</f>
        <v>xlswrite('G:\Mi unidad\1. PROYECTOS TELLO 2022\SCM SPILL OVERS\outputs\pobreza\criminalidad\1%\simulacion_3\observado_outputs.xlsx',tratado_119,119);</v>
      </c>
      <c r="HM161">
        <v>65</v>
      </c>
      <c r="HN161" t="str">
        <f>"    p_value_vec_"&amp;HM161&amp;"(s) = p_value_"&amp;HM161&amp;";"</f>
        <v xml:space="preserve">    p_value_vec_65(s) = p_value_65;</v>
      </c>
      <c r="HT161">
        <v>84</v>
      </c>
      <c r="HU161" t="s">
        <v>36</v>
      </c>
      <c r="IA161">
        <v>91</v>
      </c>
      <c r="IB161" t="str">
        <f>"xlswrite('G:\Mi unidad\1. PROYECTOS TELLO 2022\SCM SPILL OVERS\outputs\pobreza\bajo_niv_educ\1%\simulacion_3\output_tests.xlsx',spillover_test_"&amp;IA161&amp;"','sp_test_"&amp;IA161&amp;"');"</f>
        <v>xlswrite('G:\Mi unidad\1. PROYECTOS TELLO 2022\SCM SPILL OVERS\outputs\pobreza\bajo_niv_educ\1%\simulacion_3\output_tests.xlsx',spillover_test_91','sp_test_91');</v>
      </c>
      <c r="IO161">
        <v>91</v>
      </c>
      <c r="IP161" t="str">
        <f>"xlswrite('G:\Mi unidad\1. PROYECTOS TELLO 2022\SCM SPILL OVERS\outputs\pobreza\bajo_ingreso\1%\simulacion_3\output_tests.xlsx',spillover_test_"&amp;IO161&amp;"','sp_test_"&amp;IO161&amp;"');"</f>
        <v>xlswrite('G:\Mi unidad\1. PROYECTOS TELLO 2022\SCM SPILL OVERS\outputs\pobreza\bajo_ingreso\1%\simulacion_3\output_tests.xlsx',spillover_test_91','sp_test_91');</v>
      </c>
      <c r="JA161">
        <v>91</v>
      </c>
      <c r="JB161" t="str">
        <f>"xlswrite('G:\Mi unidad\1. PROYECTOS TELLO 2022\SCM SPILL OVERS\outputs\pobreza\densidad\1%\simulacion_3\output_tests.xlsx',spillover_test_"&amp;JA161&amp;"','sp_test_"&amp;JA161&amp;"');"</f>
        <v>xlswrite('G:\Mi unidad\1. PROYECTOS TELLO 2022\SCM SPILL OVERS\outputs\pobreza\densidad\1%\simulacion_3\output_tests.xlsx',spillover_test_91','sp_test_91');</v>
      </c>
      <c r="JM161">
        <v>91</v>
      </c>
      <c r="JN161" t="str">
        <f>"xlswrite('G:\Mi unidad\1. PROYECTOS TELLO 2022\SCM SPILL OVERS\outputs\pobreza\densidad_g\1%\simulacion_3\output_tests.xlsx',spillover_test_"&amp;JM161&amp;"','sp_test_"&amp;JM161&amp;"');"</f>
        <v>xlswrite('G:\Mi unidad\1. PROYECTOS TELLO 2022\SCM SPILL OVERS\outputs\pobreza\densidad_g\1%\simulacion_3\output_tests.xlsx',spillover_test_91','sp_test_91');</v>
      </c>
      <c r="JY161">
        <v>91</v>
      </c>
      <c r="JZ161" t="str">
        <f>"xlswrite('G:\Mi unidad\1. PROYECTOS TELLO 2022\SCM SPILL OVERS\outputs\pobreza\distancia_centro_salud\1%\simulacion_3\output_tests.xlsx',spillover_test_"&amp;JY161&amp;"','sp_test_"&amp;JY161&amp;"');"</f>
        <v>xlswrite('G:\Mi unidad\1. PROYECTOS TELLO 2022\SCM SPILL OVERS\outputs\pobreza\distancia_centro_salud\1%\simulacion_3\output_tests.xlsx',spillover_test_91','sp_test_91');</v>
      </c>
      <c r="KL161">
        <v>91</v>
      </c>
      <c r="KM161" t="str">
        <f>"xlswrite('G:\Mi unidad\1. PROYECTOS TELLO 2022\SCM SPILL OVERS\outputs\pobreza\informalidad\1%\simulacion_3\output_tests.xlsx',spillover_test_"&amp;KL161&amp;"','sp_test_"&amp;KL161&amp;"');"</f>
        <v>xlswrite('G:\Mi unidad\1. PROYECTOS TELLO 2022\SCM SPILL OVERS\outputs\pobreza\informalidad\1%\simulacion_3\output_tests.xlsx',spillover_test_91','sp_test_91');</v>
      </c>
      <c r="KY161">
        <v>91</v>
      </c>
      <c r="KZ161" t="str">
        <f>"xlswrite('G:\Mi unidad\1. PROYECTOS TELLO 2022\SCM SPILL OVERS\outputs\pobreza\alimentos\1%\simulacion_3\output_tests.xlsx',spillover_test_"&amp;KY161&amp;"','sp_test_"&amp;KY161&amp;"');"</f>
        <v>xlswrite('G:\Mi unidad\1. PROYECTOS TELLO 2022\SCM SPILL OVERS\outputs\pobreza\alimentos\1%\simulacion_3\output_tests.xlsx',spillover_test_91','sp_test_91');</v>
      </c>
      <c r="LF161">
        <v>91</v>
      </c>
      <c r="LG161" t="str">
        <f>"xlswrite('G:\Mi unidad\1. PROYECTOS TELLO 2022\SCM SPILL OVERS\outputs\pobreza\jefe_hogar\1%\simulacion_3\output_tests.xlsx',spillover_test_"&amp;LF161&amp;"','sp_test_"&amp;LF161&amp;"');"</f>
        <v>xlswrite('G:\Mi unidad\1. PROYECTOS TELLO 2022\SCM SPILL OVERS\outputs\pobreza\jefe_hogar\1%\simulacion_3\output_tests.xlsx',spillover_test_91','sp_test_91');</v>
      </c>
      <c r="LM161">
        <v>91</v>
      </c>
      <c r="LN161" t="str">
        <f>"xlswrite('G:\Mi unidad\1. PROYECTOS TELLO 2022\SCM SPILL OVERS\outputs\pobreza\mujeres\1%\simulacion_3\output_tests.xlsx',spillover_test_"&amp;LM161&amp;"','sp_test_"&amp;LM161&amp;"');"</f>
        <v>xlswrite('G:\Mi unidad\1. PROYECTOS TELLO 2022\SCM SPILL OVERS\outputs\pobreza\mujeres\1%\simulacion_3\output_tests.xlsx',spillover_test_91','sp_test_91');</v>
      </c>
      <c r="LY161">
        <v>91</v>
      </c>
      <c r="LZ161" t="str">
        <f>"xlswrite('G:\Mi unidad\1. PROYECTOS TELLO 2022\SCM SPILL OVERS\outputs\pobreza\criminalidad\1%\simulacion_3\output_tests.xlsx',spillover_test_"&amp;LY161&amp;"','sp_test_"&amp;LY161&amp;"');"</f>
        <v>xlswrite('G:\Mi unidad\1. PROYECTOS TELLO 2022\SCM SPILL OVERS\outputs\pobreza\criminalidad\1%\simulacion_3\output_tests.xlsx',spillover_test_91','sp_test_91');</v>
      </c>
    </row>
    <row r="162" spans="64:338" x14ac:dyDescent="0.3">
      <c r="BL162">
        <v>92</v>
      </c>
      <c r="BM162" s="1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366</v>
      </c>
      <c r="CV162">
        <v>92</v>
      </c>
      <c r="CW162" t="s">
        <v>366</v>
      </c>
      <c r="DA162">
        <v>92</v>
      </c>
      <c r="DB162" t="s">
        <v>366</v>
      </c>
      <c r="DF162">
        <v>92</v>
      </c>
      <c r="DG162" t="s">
        <v>366</v>
      </c>
      <c r="EA162">
        <v>75</v>
      </c>
      <c r="EB162" s="3" t="str">
        <f>"%PROVINCIA "&amp;EA162</f>
        <v>%PROVINCIA 75</v>
      </c>
      <c r="EZ162" s="1" t="str">
        <f>"xlswrite('G:\Mi unidad\1. PROYECTOS TELLO 2022\SCM SPILL OVERS\outputs\pobreza\distancia_centro_salud\1%\simulacion_3\observado_outputs.xlsx',tratado_"&amp;$A44&amp;","&amp;$A44&amp;")"</f>
        <v>xlswrite('G:\Mi unidad\1. PROYECTOS TELLO 2022\SCM SPILL OVERS\outputs\pobreza\distancia_centro_salud\1%\simulacion_3\observado_outputs.xlsx',tratado_125,125)</v>
      </c>
      <c r="FG162" s="1" t="str">
        <f>"xlswrite('G:\Mi unidad\1. PROYECTOS TELLO 2022\SCM SPILL OVERS\outputs\pobreza\informalidad\1%\simulacion_3\observado_outputs.xlsx',tratado_"&amp;$A44&amp;","&amp;$A44&amp;")"</f>
        <v>xlswrite('G:\Mi unidad\1. PROYECTOS TELLO 2022\SCM SPILL OVERS\outputs\pobreza\informalidad\1%\simulacion_3\observado_outputs.xlsx',tratado_125,125)</v>
      </c>
      <c r="FM162" s="1" t="str">
        <f>"xlswrite('G:\Mi unidad\1. PROYECTOS TELLO 2022\SCM SPILL OVERS\outputs\pobreza\densidad\1%\simulacion_3\observado_outputs.xlsx',tratado_"&amp;$A44&amp;","&amp;$A44&amp;")"</f>
        <v>xlswrite('G:\Mi unidad\1. PROYECTOS TELLO 2022\SCM SPILL OVERS\outputs\pobreza\densidad\1%\simulacion_3\observado_outputs.xlsx',tratado_125,125)</v>
      </c>
      <c r="FT162" s="1" t="str">
        <f>"xlswrite('G:\Mi unidad\1. PROYECTOS TELLO 2022\SCM SPILL OVERS\outputs\pobreza\bajo_niv_educ\1%\simulacion_3\observado_outputs.xlsx',tratado_"&amp;$A44&amp;","&amp;$A44&amp;")"</f>
        <v>xlswrite('G:\Mi unidad\1. PROYECTOS TELLO 2022\SCM SPILL OVERS\outputs\pobreza\bajo_niv_educ\1%\simulacion_3\observado_outputs.xlsx',tratado_125,125)</v>
      </c>
      <c r="FZ162" s="1" t="str">
        <f>"xlswrite('G:\Mi unidad\1. PROYECTOS TELLO 2022\SCM SPILL OVERS\outputs\pobreza\bajo_ingreso\1%\simulacion_3\observado_outputs.xlsx',tratado_"&amp;$A44&amp;","&amp;$A44&amp;")"</f>
        <v>xlswrite('G:\Mi unidad\1. PROYECTOS TELLO 2022\SCM SPILL OVERS\outputs\pobreza\bajo_ingreso\1%\simulacion_3\observado_outputs.xlsx',tratado_125,125)</v>
      </c>
      <c r="GF162" s="1" t="str">
        <f>"xlswrite('G:\Mi unidad\1. PROYECTOS TELLO 2022\SCM SPILL OVERS\outputs\pobreza\densidad_g\1%\simulacion_3\observado_outputs.xlsx',tratado_"&amp;$A44&amp;","&amp;$A44&amp;")"</f>
        <v>xlswrite('G:\Mi unidad\1. PROYECTOS TELLO 2022\SCM SPILL OVERS\outputs\pobreza\densidad_g\1%\simulacion_3\observado_outputs.xlsx',tratado_125,125)</v>
      </c>
      <c r="GM162" s="1" t="str">
        <f>"xlswrite('G:\Mi unidad\1. PROYECTOS TELLO 2022\SCM SPILL OVERS\outputs\pobreza\alimentos\1%\simulacion_3\observado_outputs.xlsx',tratado_"&amp;$A44&amp;","&amp;$A44&amp;");"</f>
        <v>xlswrite('G:\Mi unidad\1. PROYECTOS TELLO 2022\SCM SPILL OVERS\outputs\pobreza\alimentos\1%\simulacion_3\observado_outputs.xlsx',tratado_125,125);</v>
      </c>
      <c r="GT162" s="1" t="str">
        <f>"xlswrite('G:\Mi unidad\1. PROYECTOS TELLO 2022\SCM SPILL OVERS\outputs\pobreza\jefe_hogar\1%\simulacion_3\observado_outputs.xlsx',tratado_"&amp;$A44&amp;","&amp;$A44&amp;");"</f>
        <v>xlswrite('G:\Mi unidad\1. PROYECTOS TELLO 2022\SCM SPILL OVERS\outputs\pobreza\jefe_hogar\1%\simulacion_3\observado_outputs.xlsx',tratado_125,125);</v>
      </c>
      <c r="GZ162" s="1" t="str">
        <f>"xlswrite('G:\Mi unidad\1. PROYECTOS TELLO 2022\SCM SPILL OVERS\outputs\pobreza\mujeres\1%\simulacion_3\observado_outputs.xlsx',tratado_"&amp;$A44&amp;","&amp;$A44&amp;");"</f>
        <v>xlswrite('G:\Mi unidad\1. PROYECTOS TELLO 2022\SCM SPILL OVERS\outputs\pobreza\mujeres\1%\simulacion_3\observado_outputs.xlsx',tratado_125,125);</v>
      </c>
      <c r="HF162" s="1" t="str">
        <f>"xlswrite('G:\Mi unidad\1. PROYECTOS TELLO 2022\SCM SPILL OVERS\outputs\pobreza\criminalidad\1%\simulacion_3\observado_outputs.xlsx',tratado_"&amp;$A44&amp;","&amp;$A44&amp;");"</f>
        <v>xlswrite('G:\Mi unidad\1. PROYECTOS TELLO 2022\SCM SPILL OVERS\outputs\pobreza\criminalidad\1%\simulacion_3\observado_outputs.xlsx',tratado_125,125);</v>
      </c>
      <c r="HM162">
        <v>65</v>
      </c>
      <c r="HN162" t="str">
        <f>"    lb_vec_"&amp;HM162&amp;"(s) = lb_"&amp;HM162&amp;";"</f>
        <v xml:space="preserve">    lb_vec_65(s) = lb_65;</v>
      </c>
      <c r="HT162">
        <v>84</v>
      </c>
      <c r="HU162" t="s">
        <v>37</v>
      </c>
      <c r="IA162">
        <v>92</v>
      </c>
      <c r="IB162" t="str">
        <f>"xlswrite('G:\Mi unidad\1. PROYECTOS TELLO 2022\SCM SPILL OVERS\outputs\pobreza\bajo_niv_educ\1%\simulacion_3\output_tests.xlsx',lb_vec_"&amp;IA162&amp;"','lb_vec_"&amp;IA162&amp;"');"</f>
        <v>xlswrite('G:\Mi unidad\1. PROYECTOS TELLO 2022\SCM SPILL OVERS\outputs\pobreza\bajo_niv_educ\1%\simulacion_3\output_tests.xlsx',lb_vec_92','lb_vec_92');</v>
      </c>
      <c r="IO162">
        <v>92</v>
      </c>
      <c r="IP162" t="str">
        <f>"xlswrite('G:\Mi unidad\1. PROYECTOS TELLO 2022\SCM SPILL OVERS\outputs\pobreza\bajo_ingreso\1%\simulacion_3\output_tests.xlsx',lb_vec_"&amp;IO162&amp;"','lb_vec_"&amp;IO162&amp;"');"</f>
        <v>xlswrite('G:\Mi unidad\1. PROYECTOS TELLO 2022\SCM SPILL OVERS\outputs\pobreza\bajo_ingreso\1%\simulacion_3\output_tests.xlsx',lb_vec_92','lb_vec_92');</v>
      </c>
      <c r="JA162">
        <v>92</v>
      </c>
      <c r="JB162" t="str">
        <f>"xlswrite('G:\Mi unidad\1. PROYECTOS TELLO 2022\SCM SPILL OVERS\outputs\pobreza\densidad\1%\simulacion_3\output_tests.xlsx',lb_vec_"&amp;JA162&amp;"','lb_vec_"&amp;JA162&amp;"');"</f>
        <v>xlswrite('G:\Mi unidad\1. PROYECTOS TELLO 2022\SCM SPILL OVERS\outputs\pobreza\densidad\1%\simulacion_3\output_tests.xlsx',lb_vec_92','lb_vec_92');</v>
      </c>
      <c r="JM162">
        <v>92</v>
      </c>
      <c r="JN162" t="str">
        <f>"xlswrite('G:\Mi unidad\1. PROYECTOS TELLO 2022\SCM SPILL OVERS\outputs\pobreza\densidad_g\1%\simulacion_3\output_tests.xlsx',lb_vec_"&amp;JM162&amp;"','lb_vec_"&amp;JM162&amp;"');"</f>
        <v>xlswrite('G:\Mi unidad\1. PROYECTOS TELLO 2022\SCM SPILL OVERS\outputs\pobreza\densidad_g\1%\simulacion_3\output_tests.xlsx',lb_vec_92','lb_vec_92');</v>
      </c>
      <c r="JY162">
        <v>92</v>
      </c>
      <c r="JZ162" t="str">
        <f>"xlswrite('G:\Mi unidad\1. PROYECTOS TELLO 2022\SCM SPILL OVERS\outputs\pobreza\distancia_centro_salud\1%\simulacion_3\output_tests.xlsx',lb_vec_"&amp;JY162&amp;"','lb_vec_"&amp;JY162&amp;"');"</f>
        <v>xlswrite('G:\Mi unidad\1. PROYECTOS TELLO 2022\SCM SPILL OVERS\outputs\pobreza\distancia_centro_salud\1%\simulacion_3\output_tests.xlsx',lb_vec_92','lb_vec_92');</v>
      </c>
      <c r="KL162">
        <v>92</v>
      </c>
      <c r="KM162" t="str">
        <f>"xlswrite('G:\Mi unidad\1. PROYECTOS TELLO 2022\SCM SPILL OVERS\outputs\pobreza\informalidad\1%\simulacion_3\output_tests.xlsx',lb_vec_"&amp;KL162&amp;"','lb_vec_"&amp;KL162&amp;"');"</f>
        <v>xlswrite('G:\Mi unidad\1. PROYECTOS TELLO 2022\SCM SPILL OVERS\outputs\pobreza\informalidad\1%\simulacion_3\output_tests.xlsx',lb_vec_92','lb_vec_92');</v>
      </c>
      <c r="KY162">
        <v>92</v>
      </c>
      <c r="KZ162" t="str">
        <f>"xlswrite('G:\Mi unidad\1. PROYECTOS TELLO 2022\SCM SPILL OVERS\outputs\pobreza\alimentos\1%\simulacion_3\output_tests.xlsx',lb_vec_"&amp;KY162&amp;"','lb_vec_"&amp;KY162&amp;"');"</f>
        <v>xlswrite('G:\Mi unidad\1. PROYECTOS TELLO 2022\SCM SPILL OVERS\outputs\pobreza\alimentos\1%\simulacion_3\output_tests.xlsx',lb_vec_92','lb_vec_92');</v>
      </c>
      <c r="LF162">
        <v>92</v>
      </c>
      <c r="LG162" t="str">
        <f>"xlswrite('G:\Mi unidad\1. PROYECTOS TELLO 2022\SCM SPILL OVERS\outputs\pobreza\jefe_hogar\1%\simulacion_3\output_tests.xlsx',lb_vec_"&amp;LF162&amp;"','lb_vec_"&amp;LF162&amp;"');"</f>
        <v>xlswrite('G:\Mi unidad\1. PROYECTOS TELLO 2022\SCM SPILL OVERS\outputs\pobreza\jefe_hogar\1%\simulacion_3\output_tests.xlsx',lb_vec_92','lb_vec_92');</v>
      </c>
      <c r="LM162">
        <v>92</v>
      </c>
      <c r="LN162" t="str">
        <f>"xlswrite('G:\Mi unidad\1. PROYECTOS TELLO 2022\SCM SPILL OVERS\outputs\pobreza\mujeres\1%\simulacion_3\output_tests.xlsx',lb_vec_"&amp;LM162&amp;"','lb_vec_"&amp;LM162&amp;"');"</f>
        <v>xlswrite('G:\Mi unidad\1. PROYECTOS TELLO 2022\SCM SPILL OVERS\outputs\pobreza\mujeres\1%\simulacion_3\output_tests.xlsx',lb_vec_92','lb_vec_92');</v>
      </c>
      <c r="LY162">
        <v>92</v>
      </c>
      <c r="LZ162" t="str">
        <f>"xlswrite('G:\Mi unidad\1. PROYECTOS TELLO 2022\SCM SPILL OVERS\outputs\pobreza\criminalidad\1%\simulacion_3\output_tests.xlsx',lb_vec_"&amp;LY162&amp;"','lb_vec_"&amp;LY162&amp;"');"</f>
        <v>xlswrite('G:\Mi unidad\1. PROYECTOS TELLO 2022\SCM SPILL OVERS\outputs\pobreza\criminalidad\1%\simulacion_3\output_tests.xlsx',lb_vec_92','lb_vec_92');</v>
      </c>
    </row>
    <row r="163" spans="64:338" x14ac:dyDescent="0.3">
      <c r="BL163">
        <v>92</v>
      </c>
      <c r="BM163" s="1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367</v>
      </c>
      <c r="CV163">
        <v>92</v>
      </c>
      <c r="CW163" t="s">
        <v>367</v>
      </c>
      <c r="DA163">
        <v>92</v>
      </c>
      <c r="DB163" t="s">
        <v>367</v>
      </c>
      <c r="DF163">
        <v>92</v>
      </c>
      <c r="DG163" t="s">
        <v>367</v>
      </c>
      <c r="EA163">
        <v>75</v>
      </c>
      <c r="EB163" s="3" t="s">
        <v>17</v>
      </c>
      <c r="EZ163" s="1" t="str">
        <f>"xlswrite('G:\Mi unidad\1. PROYECTOS TELLO 2022\SCM SPILL OVERS\outputs\pobreza\distancia_centro_salud\1%\simulacion_3\observado_outputs.xlsx',tratado_"&amp;$A45&amp;","&amp;$A45&amp;")"</f>
        <v>xlswrite('G:\Mi unidad\1. PROYECTOS TELLO 2022\SCM SPILL OVERS\outputs\pobreza\distancia_centro_salud\1%\simulacion_3\observado_outputs.xlsx',tratado_129,129)</v>
      </c>
      <c r="FG163" s="1" t="str">
        <f>"xlswrite('G:\Mi unidad\1. PROYECTOS TELLO 2022\SCM SPILL OVERS\outputs\pobreza\informalidad\1%\simulacion_3\observado_outputs.xlsx',tratado_"&amp;$A45&amp;","&amp;$A45&amp;")"</f>
        <v>xlswrite('G:\Mi unidad\1. PROYECTOS TELLO 2022\SCM SPILL OVERS\outputs\pobreza\informalidad\1%\simulacion_3\observado_outputs.xlsx',tratado_129,129)</v>
      </c>
      <c r="FM163" s="1" t="str">
        <f>"xlswrite('G:\Mi unidad\1. PROYECTOS TELLO 2022\SCM SPILL OVERS\outputs\pobreza\densidad\1%\simulacion_3\observado_outputs.xlsx',tratado_"&amp;$A45&amp;","&amp;$A45&amp;")"</f>
        <v>xlswrite('G:\Mi unidad\1. PROYECTOS TELLO 2022\SCM SPILL OVERS\outputs\pobreza\densidad\1%\simulacion_3\observado_outputs.xlsx',tratado_129,129)</v>
      </c>
      <c r="FT163" s="1" t="str">
        <f>"xlswrite('G:\Mi unidad\1. PROYECTOS TELLO 2022\SCM SPILL OVERS\outputs\pobreza\bajo_niv_educ\1%\simulacion_3\observado_outputs.xlsx',tratado_"&amp;$A45&amp;","&amp;$A45&amp;")"</f>
        <v>xlswrite('G:\Mi unidad\1. PROYECTOS TELLO 2022\SCM SPILL OVERS\outputs\pobreza\bajo_niv_educ\1%\simulacion_3\observado_outputs.xlsx',tratado_129,129)</v>
      </c>
      <c r="FZ163" s="1" t="str">
        <f>"xlswrite('G:\Mi unidad\1. PROYECTOS TELLO 2022\SCM SPILL OVERS\outputs\pobreza\bajo_ingreso\1%\simulacion_3\observado_outputs.xlsx',tratado_"&amp;$A45&amp;","&amp;$A45&amp;")"</f>
        <v>xlswrite('G:\Mi unidad\1. PROYECTOS TELLO 2022\SCM SPILL OVERS\outputs\pobreza\bajo_ingreso\1%\simulacion_3\observado_outputs.xlsx',tratado_129,129)</v>
      </c>
      <c r="GF163" s="1" t="str">
        <f>"xlswrite('G:\Mi unidad\1. PROYECTOS TELLO 2022\SCM SPILL OVERS\outputs\pobreza\densidad_g\1%\simulacion_3\observado_outputs.xlsx',tratado_"&amp;$A45&amp;","&amp;$A45&amp;")"</f>
        <v>xlswrite('G:\Mi unidad\1. PROYECTOS TELLO 2022\SCM SPILL OVERS\outputs\pobreza\densidad_g\1%\simulacion_3\observado_outputs.xlsx',tratado_129,129)</v>
      </c>
      <c r="GM163" s="1" t="str">
        <f>"xlswrite('G:\Mi unidad\1. PROYECTOS TELLO 2022\SCM SPILL OVERS\outputs\pobreza\alimentos\1%\simulacion_3\observado_outputs.xlsx',tratado_"&amp;$A45&amp;","&amp;$A45&amp;");"</f>
        <v>xlswrite('G:\Mi unidad\1. PROYECTOS TELLO 2022\SCM SPILL OVERS\outputs\pobreza\alimentos\1%\simulacion_3\observado_outputs.xlsx',tratado_129,129);</v>
      </c>
      <c r="GT163" s="1" t="str">
        <f>"xlswrite('G:\Mi unidad\1. PROYECTOS TELLO 2022\SCM SPILL OVERS\outputs\pobreza\jefe_hogar\1%\simulacion_3\observado_outputs.xlsx',tratado_"&amp;$A45&amp;","&amp;$A45&amp;");"</f>
        <v>xlswrite('G:\Mi unidad\1. PROYECTOS TELLO 2022\SCM SPILL OVERS\outputs\pobreza\jefe_hogar\1%\simulacion_3\observado_outputs.xlsx',tratado_129,129);</v>
      </c>
      <c r="GZ163" s="1" t="str">
        <f>"xlswrite('G:\Mi unidad\1. PROYECTOS TELLO 2022\SCM SPILL OVERS\outputs\pobreza\mujeres\1%\simulacion_3\observado_outputs.xlsx',tratado_"&amp;$A45&amp;","&amp;$A45&amp;");"</f>
        <v>xlswrite('G:\Mi unidad\1. PROYECTOS TELLO 2022\SCM SPILL OVERS\outputs\pobreza\mujeres\1%\simulacion_3\observado_outputs.xlsx',tratado_129,129);</v>
      </c>
      <c r="HF163" s="1" t="str">
        <f>"xlswrite('G:\Mi unidad\1. PROYECTOS TELLO 2022\SCM SPILL OVERS\outputs\pobreza\criminalidad\1%\simulacion_3\observado_outputs.xlsx',tratado_"&amp;$A45&amp;","&amp;$A45&amp;");"</f>
        <v>xlswrite('G:\Mi unidad\1. PROYECTOS TELLO 2022\SCM SPILL OVERS\outputs\pobreza\criminalidad\1%\simulacion_3\observado_outputs.xlsx',tratado_129,129);</v>
      </c>
      <c r="HM163">
        <v>65</v>
      </c>
      <c r="HN163" t="str">
        <f>"    ub_vec_"&amp;HM163&amp;"(s) = ub_"&amp;HM162&amp;";"</f>
        <v xml:space="preserve">    ub_vec_65(s) = ub_65;</v>
      </c>
      <c r="HT163">
        <v>84</v>
      </c>
      <c r="HU163" t="str">
        <f>"    spillover_test_"&amp;HT163&amp;"(s) = sp_andrews(Y_pre_"&amp;HT163&amp;",pobreza_"&amp;HT163&amp;"(:,T+s),A_"&amp;HT163&amp;",C,d,alpha_sig);"</f>
        <v xml:space="preserve">    spillover_test_84(s) = sp_andrews(Y_pre_84,pobreza_84(:,T+s),A_84,C,d,alpha_sig);</v>
      </c>
      <c r="IA163">
        <v>92</v>
      </c>
      <c r="IB163" t="str">
        <f>"xlswrite('G:\Mi unidad\1. PROYECTOS TELLO 2022\SCM SPILL OVERS\outputs\pobreza\bajo_niv_educ\1%\simulacion_3\output_tests.xlsx',ub_vec_"&amp;IA163&amp;"','ub_vec_"&amp;IA163&amp;"');"</f>
        <v>xlswrite('G:\Mi unidad\1. PROYECTOS TELLO 2022\SCM SPILL OVERS\outputs\pobreza\bajo_niv_educ\1%\simulacion_3\output_tests.xlsx',ub_vec_92','ub_vec_92');</v>
      </c>
      <c r="IO163">
        <v>92</v>
      </c>
      <c r="IP163" t="str">
        <f>"xlswrite('G:\Mi unidad\1. PROYECTOS TELLO 2022\SCM SPILL OVERS\outputs\pobreza\bajo_ingreso\1%\simulacion_3\output_tests.xlsx',ub_vec_"&amp;IO163&amp;"','ub_vec_"&amp;IO163&amp;"');"</f>
        <v>xlswrite('G:\Mi unidad\1. PROYECTOS TELLO 2022\SCM SPILL OVERS\outputs\pobreza\bajo_ingreso\1%\simulacion_3\output_tests.xlsx',ub_vec_92','ub_vec_92');</v>
      </c>
      <c r="JA163">
        <v>92</v>
      </c>
      <c r="JB163" t="str">
        <f>"xlswrite('G:\Mi unidad\1. PROYECTOS TELLO 2022\SCM SPILL OVERS\outputs\pobreza\densidad\1%\simulacion_3\output_tests.xlsx',ub_vec_"&amp;JA163&amp;"','ub_vec_"&amp;JA163&amp;"');"</f>
        <v>xlswrite('G:\Mi unidad\1. PROYECTOS TELLO 2022\SCM SPILL OVERS\outputs\pobreza\densidad\1%\simulacion_3\output_tests.xlsx',ub_vec_92','ub_vec_92');</v>
      </c>
      <c r="JM163">
        <v>92</v>
      </c>
      <c r="JN163" t="str">
        <f>"xlswrite('G:\Mi unidad\1. PROYECTOS TELLO 2022\SCM SPILL OVERS\outputs\pobreza\densidad_g\1%\simulacion_3\output_tests.xlsx',ub_vec_"&amp;JM163&amp;"','ub_vec_"&amp;JM163&amp;"');"</f>
        <v>xlswrite('G:\Mi unidad\1. PROYECTOS TELLO 2022\SCM SPILL OVERS\outputs\pobreza\densidad_g\1%\simulacion_3\output_tests.xlsx',ub_vec_92','ub_vec_92');</v>
      </c>
      <c r="JY163">
        <v>92</v>
      </c>
      <c r="JZ163" t="str">
        <f>"xlswrite('G:\Mi unidad\1. PROYECTOS TELLO 2022\SCM SPILL OVERS\outputs\pobreza\distancia_centro_salud\1%\simulacion_3\output_tests.xlsx',ub_vec_"&amp;JY163&amp;"','ub_vec_"&amp;JY163&amp;"');"</f>
        <v>xlswrite('G:\Mi unidad\1. PROYECTOS TELLO 2022\SCM SPILL OVERS\outputs\pobreza\distancia_centro_salud\1%\simulacion_3\output_tests.xlsx',ub_vec_92','ub_vec_92');</v>
      </c>
      <c r="KL163">
        <v>92</v>
      </c>
      <c r="KM163" t="str">
        <f>"xlswrite('G:\Mi unidad\1. PROYECTOS TELLO 2022\SCM SPILL OVERS\outputs\pobreza\informalidad\1%\simulacion_3\output_tests.xlsx',ub_vec_"&amp;KL163&amp;"','ub_vec_"&amp;KL163&amp;"');"</f>
        <v>xlswrite('G:\Mi unidad\1. PROYECTOS TELLO 2022\SCM SPILL OVERS\outputs\pobreza\informalidad\1%\simulacion_3\output_tests.xlsx',ub_vec_92','ub_vec_92');</v>
      </c>
      <c r="KY163">
        <v>92</v>
      </c>
      <c r="KZ163" t="str">
        <f>"xlswrite('G:\Mi unidad\1. PROYECTOS TELLO 2022\SCM SPILL OVERS\outputs\pobreza\alimentos\1%\simulacion_3\output_tests.xlsx',ub_vec_"&amp;KY163&amp;"','ub_vec_"&amp;KY163&amp;"');"</f>
        <v>xlswrite('G:\Mi unidad\1. PROYECTOS TELLO 2022\SCM SPILL OVERS\outputs\pobreza\alimentos\1%\simulacion_3\output_tests.xlsx',ub_vec_92','ub_vec_92');</v>
      </c>
      <c r="LF163">
        <v>92</v>
      </c>
      <c r="LG163" t="str">
        <f>"xlswrite('G:\Mi unidad\1. PROYECTOS TELLO 2022\SCM SPILL OVERS\outputs\pobreza\jefe_hogar\1%\simulacion_3\output_tests.xlsx',ub_vec_"&amp;LF163&amp;"','ub_vec_"&amp;LF163&amp;"');"</f>
        <v>xlswrite('G:\Mi unidad\1. PROYECTOS TELLO 2022\SCM SPILL OVERS\outputs\pobreza\jefe_hogar\1%\simulacion_3\output_tests.xlsx',ub_vec_92','ub_vec_92');</v>
      </c>
      <c r="LM163">
        <v>92</v>
      </c>
      <c r="LN163" t="str">
        <f>"xlswrite('G:\Mi unidad\1. PROYECTOS TELLO 2022\SCM SPILL OVERS\outputs\pobreza\mujeres\1%\simulacion_3\output_tests.xlsx',ub_vec_"&amp;LM163&amp;"','ub_vec_"&amp;LM163&amp;"');"</f>
        <v>xlswrite('G:\Mi unidad\1. PROYECTOS TELLO 2022\SCM SPILL OVERS\outputs\pobreza\mujeres\1%\simulacion_3\output_tests.xlsx',ub_vec_92','ub_vec_92');</v>
      </c>
      <c r="LY163">
        <v>92</v>
      </c>
      <c r="LZ163" t="str">
        <f>"xlswrite('G:\Mi unidad\1. PROYECTOS TELLO 2022\SCM SPILL OVERS\outputs\pobreza\criminalidad\1%\simulacion_3\output_tests.xlsx',ub_vec_"&amp;LY163&amp;"','ub_vec_"&amp;LY163&amp;"');"</f>
        <v>xlswrite('G:\Mi unidad\1. PROYECTOS TELLO 2022\SCM SPILL OVERS\outputs\pobreza\criminalidad\1%\simulacion_3\output_tests.xlsx',ub_vec_92','ub_vec_92');</v>
      </c>
    </row>
    <row r="164" spans="64:338" x14ac:dyDescent="0.3">
      <c r="BL164">
        <v>92</v>
      </c>
      <c r="BM164" s="1" t="str">
        <f>"A_"&amp;BL162&amp;"(:,ind_"&amp;BL162&amp;" == 0) = [];"</f>
        <v>A_92(:,ind_92 == 0) = [];</v>
      </c>
      <c r="BR164">
        <v>92</v>
      </c>
      <c r="BS164" s="1" t="str">
        <f>"ind_"&amp;BR162&amp;" = xlsread('spillover_bajo_niv_educ_"&amp;BR162&amp;".xlsx')"</f>
        <v>ind_92 = xlsread('spillover_bajo_niv_educ_92.xlsx')</v>
      </c>
      <c r="BX164">
        <v>92</v>
      </c>
      <c r="BY164" s="1" t="str">
        <f>"ind_"&amp;BX162&amp;" = xlsread('spillover_bajoingreso_"&amp;BX162&amp;".xlsx')"</f>
        <v>ind_92 = xlsread('spillover_bajoingreso_92.xlsx')</v>
      </c>
      <c r="CD164">
        <v>92</v>
      </c>
      <c r="CE164" s="1" t="str">
        <f>"ind_"&amp;CD162&amp;" = xlsread('spillover_densidad_"&amp;CD162&amp;".xlsx')"</f>
        <v>ind_92 = xlsread('spillover_densidad_92.xlsx')</v>
      </c>
      <c r="CJ164">
        <v>92</v>
      </c>
      <c r="CK164" s="1" t="str">
        <f>"ind_"&amp;CJ162&amp;" = xlsread('spillover_tiempo_cs_"&amp;CJ162&amp;".xlsx')"</f>
        <v>ind_92 = xlsread('spillover_tiempo_cs_92.xlsx')</v>
      </c>
      <c r="CQ164">
        <v>92</v>
      </c>
      <c r="CR164" t="s">
        <v>368</v>
      </c>
      <c r="CV164">
        <v>92</v>
      </c>
      <c r="CW164" t="s">
        <v>369</v>
      </c>
      <c r="DA164">
        <v>92</v>
      </c>
      <c r="DB164" t="s">
        <v>370</v>
      </c>
      <c r="DF164">
        <v>92</v>
      </c>
      <c r="DG164" t="s">
        <v>371</v>
      </c>
      <c r="EA164">
        <v>75</v>
      </c>
      <c r="EB164" s="1" t="str">
        <f>"Y_Ts_"&amp;EA164&amp;" = Y_"&amp;EA164&amp;"(:,T+s);"</f>
        <v>Y_Ts_75 = Y_75(:,T+s);</v>
      </c>
      <c r="EZ164" s="1" t="str">
        <f>"xlswrite('G:\Mi unidad\1. PROYECTOS TELLO 2022\SCM SPILL OVERS\outputs\pobreza\distancia_centro_salud\1%\simulacion_3\observado_outputs.xlsx',tratado_"&amp;$A46&amp;","&amp;$A46&amp;")"</f>
        <v>xlswrite('G:\Mi unidad\1. PROYECTOS TELLO 2022\SCM SPILL OVERS\outputs\pobreza\distancia_centro_salud\1%\simulacion_3\observado_outputs.xlsx',tratado_130,130)</v>
      </c>
      <c r="FG164" s="1" t="str">
        <f>"xlswrite('G:\Mi unidad\1. PROYECTOS TELLO 2022\SCM SPILL OVERS\outputs\pobreza\informalidad\1%\simulacion_3\observado_outputs.xlsx',tratado_"&amp;$A46&amp;","&amp;$A46&amp;")"</f>
        <v>xlswrite('G:\Mi unidad\1. PROYECTOS TELLO 2022\SCM SPILL OVERS\outputs\pobreza\informalidad\1%\simulacion_3\observado_outputs.xlsx',tratado_130,130)</v>
      </c>
      <c r="FM164" s="1" t="str">
        <f>"xlswrite('G:\Mi unidad\1. PROYECTOS TELLO 2022\SCM SPILL OVERS\outputs\pobreza\densidad\1%\simulacion_3\observado_outputs.xlsx',tratado_"&amp;$A46&amp;","&amp;$A46&amp;")"</f>
        <v>xlswrite('G:\Mi unidad\1. PROYECTOS TELLO 2022\SCM SPILL OVERS\outputs\pobreza\densidad\1%\simulacion_3\observado_outputs.xlsx',tratado_130,130)</v>
      </c>
      <c r="FT164" s="1" t="str">
        <f>"xlswrite('G:\Mi unidad\1. PROYECTOS TELLO 2022\SCM SPILL OVERS\outputs\pobreza\bajo_niv_educ\1%\simulacion_3\observado_outputs.xlsx',tratado_"&amp;$A46&amp;","&amp;$A46&amp;")"</f>
        <v>xlswrite('G:\Mi unidad\1. PROYECTOS TELLO 2022\SCM SPILL OVERS\outputs\pobreza\bajo_niv_educ\1%\simulacion_3\observado_outputs.xlsx',tratado_130,130)</v>
      </c>
      <c r="FZ164" s="1" t="str">
        <f>"xlswrite('G:\Mi unidad\1. PROYECTOS TELLO 2022\SCM SPILL OVERS\outputs\pobreza\bajo_ingreso\1%\simulacion_3\observado_outputs.xlsx',tratado_"&amp;$A46&amp;","&amp;$A46&amp;")"</f>
        <v>xlswrite('G:\Mi unidad\1. PROYECTOS TELLO 2022\SCM SPILL OVERS\outputs\pobreza\bajo_ingreso\1%\simulacion_3\observado_outputs.xlsx',tratado_130,130)</v>
      </c>
      <c r="GF164" s="1" t="str">
        <f>"xlswrite('G:\Mi unidad\1. PROYECTOS TELLO 2022\SCM SPILL OVERS\outputs\pobreza\densidad_g\1%\simulacion_3\observado_outputs.xlsx',tratado_"&amp;$A46&amp;","&amp;$A46&amp;")"</f>
        <v>xlswrite('G:\Mi unidad\1. PROYECTOS TELLO 2022\SCM SPILL OVERS\outputs\pobreza\densidad_g\1%\simulacion_3\observado_outputs.xlsx',tratado_130,130)</v>
      </c>
      <c r="GM164" s="1" t="str">
        <f>"xlswrite('G:\Mi unidad\1. PROYECTOS TELLO 2022\SCM SPILL OVERS\outputs\pobreza\alimentos\1%\simulacion_3\observado_outputs.xlsx',tratado_"&amp;$A46&amp;","&amp;$A46&amp;");"</f>
        <v>xlswrite('G:\Mi unidad\1. PROYECTOS TELLO 2022\SCM SPILL OVERS\outputs\pobreza\alimentos\1%\simulacion_3\observado_outputs.xlsx',tratado_130,130);</v>
      </c>
      <c r="GT164" s="1" t="str">
        <f>"xlswrite('G:\Mi unidad\1. PROYECTOS TELLO 2022\SCM SPILL OVERS\outputs\pobreza\jefe_hogar\1%\simulacion_3\observado_outputs.xlsx',tratado_"&amp;$A46&amp;","&amp;$A46&amp;");"</f>
        <v>xlswrite('G:\Mi unidad\1. PROYECTOS TELLO 2022\SCM SPILL OVERS\outputs\pobreza\jefe_hogar\1%\simulacion_3\observado_outputs.xlsx',tratado_130,130);</v>
      </c>
      <c r="GZ164" s="1" t="str">
        <f>"xlswrite('G:\Mi unidad\1. PROYECTOS TELLO 2022\SCM SPILL OVERS\outputs\pobreza\mujeres\1%\simulacion_3\observado_outputs.xlsx',tratado_"&amp;$A46&amp;","&amp;$A46&amp;");"</f>
        <v>xlswrite('G:\Mi unidad\1. PROYECTOS TELLO 2022\SCM SPILL OVERS\outputs\pobreza\mujeres\1%\simulacion_3\observado_outputs.xlsx',tratado_130,130);</v>
      </c>
      <c r="HF164" s="1" t="str">
        <f>"xlswrite('G:\Mi unidad\1. PROYECTOS TELLO 2022\SCM SPILL OVERS\outputs\pobreza\criminalidad\1%\simulacion_3\observado_outputs.xlsx',tratado_"&amp;$A46&amp;","&amp;$A46&amp;");"</f>
        <v>xlswrite('G:\Mi unidad\1. PROYECTOS TELLO 2022\SCM SPILL OVERS\outputs\pobreza\criminalidad\1%\simulacion_3\observado_outputs.xlsx',tratado_130,130);</v>
      </c>
      <c r="HM164">
        <v>65</v>
      </c>
      <c r="HN164" t="s">
        <v>18</v>
      </c>
      <c r="HT164">
        <v>84</v>
      </c>
      <c r="HU164" t="s">
        <v>18</v>
      </c>
      <c r="IA164">
        <v>92</v>
      </c>
      <c r="IB164" t="str">
        <f>"xlswrite('G:\Mi unidad\1. PROYECTOS TELLO 2022\SCM SPILL OVERS\outputs\pobreza\bajo_niv_educ\1%\simulacion_3\output_tests.xlsx',p_value_vec_"&amp;IA164&amp;"','p_value_vec_"&amp;IA164&amp;"');"</f>
        <v>xlswrite('G:\Mi unidad\1. PROYECTOS TELLO 2022\SCM SPILL OVERS\outputs\pobreza\bajo_niv_educ\1%\simulacion_3\output_tests.xlsx',p_value_vec_92','p_value_vec_92');</v>
      </c>
      <c r="IO164">
        <v>92</v>
      </c>
      <c r="IP164" t="str">
        <f>"xlswrite('G:\Mi unidad\1. PROYECTOS TELLO 2022\SCM SPILL OVERS\outputs\pobreza\bajo_ingreso\1%\simulacion_3\output_tests.xlsx',p_value_vec_"&amp;IO164&amp;"','p_value_vec_"&amp;IO164&amp;"');"</f>
        <v>xlswrite('G:\Mi unidad\1. PROYECTOS TELLO 2022\SCM SPILL OVERS\outputs\pobreza\bajo_ingreso\1%\simulacion_3\output_tests.xlsx',p_value_vec_92','p_value_vec_92');</v>
      </c>
      <c r="JA164">
        <v>92</v>
      </c>
      <c r="JB164" t="str">
        <f>"xlswrite('G:\Mi unidad\1. PROYECTOS TELLO 2022\SCM SPILL OVERS\outputs\pobreza\densidad\1%\simulacion_3\output_tests.xlsx',p_value_vec_"&amp;JA164&amp;"','p_value_vec_"&amp;JA164&amp;"');"</f>
        <v>xlswrite('G:\Mi unidad\1. PROYECTOS TELLO 2022\SCM SPILL OVERS\outputs\pobreza\densidad\1%\simulacion_3\output_tests.xlsx',p_value_vec_92','p_value_vec_92');</v>
      </c>
      <c r="JM164">
        <v>92</v>
      </c>
      <c r="JN164" t="str">
        <f>"xlswrite('G:\Mi unidad\1. PROYECTOS TELLO 2022\SCM SPILL OVERS\outputs\pobreza\densidad_g\1%\simulacion_3\output_tests.xlsx',p_value_vec_"&amp;JM164&amp;"','p_value_vec_"&amp;JM164&amp;"');"</f>
        <v>xlswrite('G:\Mi unidad\1. PROYECTOS TELLO 2022\SCM SPILL OVERS\outputs\pobreza\densidad_g\1%\simulacion_3\output_tests.xlsx',p_value_vec_92','p_value_vec_92');</v>
      </c>
      <c r="JY164">
        <v>92</v>
      </c>
      <c r="JZ164" t="str">
        <f>"xlswrite('G:\Mi unidad\1. PROYECTOS TELLO 2022\SCM SPILL OVERS\outputs\pobreza\distancia_centro_salud\1%\simulacion_3\output_tests.xlsx',p_value_vec_"&amp;JY164&amp;"','p_value_vec_"&amp;JY164&amp;"');"</f>
        <v>xlswrite('G:\Mi unidad\1. PROYECTOS TELLO 2022\SCM SPILL OVERS\outputs\pobreza\distancia_centro_salud\1%\simulacion_3\output_tests.xlsx',p_value_vec_92','p_value_vec_92');</v>
      </c>
      <c r="KL164">
        <v>92</v>
      </c>
      <c r="KM164" t="str">
        <f>"xlswrite('G:\Mi unidad\1. PROYECTOS TELLO 2022\SCM SPILL OVERS\outputs\pobreza\informalidad\1%\simulacion_3\output_tests.xlsx',p_value_vec_"&amp;KL164&amp;"','p_value_vec_"&amp;KL164&amp;"');"</f>
        <v>xlswrite('G:\Mi unidad\1. PROYECTOS TELLO 2022\SCM SPILL OVERS\outputs\pobreza\informalidad\1%\simulacion_3\output_tests.xlsx',p_value_vec_92','p_value_vec_92');</v>
      </c>
      <c r="KY164">
        <v>92</v>
      </c>
      <c r="KZ164" t="str">
        <f>"xlswrite('G:\Mi unidad\1. PROYECTOS TELLO 2022\SCM SPILL OVERS\outputs\pobreza\alimentos\1%\simulacion_3\output_tests.xlsx',p_value_vec_"&amp;KY164&amp;"','p_value_vec_"&amp;KY164&amp;"');"</f>
        <v>xlswrite('G:\Mi unidad\1. PROYECTOS TELLO 2022\SCM SPILL OVERS\outputs\pobreza\alimentos\1%\simulacion_3\output_tests.xlsx',p_value_vec_92','p_value_vec_92');</v>
      </c>
      <c r="LF164">
        <v>92</v>
      </c>
      <c r="LG164" t="str">
        <f>"xlswrite('G:\Mi unidad\1. PROYECTOS TELLO 2022\SCM SPILL OVERS\outputs\pobreza\jefe_hogar\1%\simulacion_3\output_tests.xlsx',p_value_vec_"&amp;LF164&amp;"','p_value_vec_"&amp;LF164&amp;"');"</f>
        <v>xlswrite('G:\Mi unidad\1. PROYECTOS TELLO 2022\SCM SPILL OVERS\outputs\pobreza\jefe_hogar\1%\simulacion_3\output_tests.xlsx',p_value_vec_92','p_value_vec_92');</v>
      </c>
      <c r="LM164">
        <v>92</v>
      </c>
      <c r="LN164" t="str">
        <f>"xlswrite('G:\Mi unidad\1. PROYECTOS TELLO 2022\SCM SPILL OVERS\outputs\pobreza\mujeres\1%\simulacion_3\output_tests.xlsx',p_value_vec_"&amp;LM164&amp;"','p_value_vec_"&amp;LM164&amp;"');"</f>
        <v>xlswrite('G:\Mi unidad\1. PROYECTOS TELLO 2022\SCM SPILL OVERS\outputs\pobreza\mujeres\1%\simulacion_3\output_tests.xlsx',p_value_vec_92','p_value_vec_92');</v>
      </c>
      <c r="LY164">
        <v>92</v>
      </c>
      <c r="LZ164" t="str">
        <f>"xlswrite('G:\Mi unidad\1. PROYECTOS TELLO 2022\SCM SPILL OVERS\outputs\pobreza\criminalidad\1%\simulacion_3\output_tests.xlsx',p_value_vec_"&amp;LY164&amp;"','p_value_vec_"&amp;LY164&amp;"');"</f>
        <v>xlswrite('G:\Mi unidad\1. PROYECTOS TELLO 2022\SCM SPILL OVERS\outputs\pobreza\criminalidad\1%\simulacion_3\output_tests.xlsx',p_value_vec_92','p_value_vec_92');</v>
      </c>
    </row>
    <row r="165" spans="64:338" x14ac:dyDescent="0.3">
      <c r="BL165">
        <v>92</v>
      </c>
      <c r="BR165">
        <v>92</v>
      </c>
      <c r="BS165" s="1" t="str">
        <f>"A_"&amp;BR162&amp;" = eye(N);"</f>
        <v>A_92 = eye(N);</v>
      </c>
      <c r="BX165">
        <v>92</v>
      </c>
      <c r="BY165" s="1" t="str">
        <f>"A_"&amp;BX162&amp;" = eye(N);"</f>
        <v>A_92 = eye(N);</v>
      </c>
      <c r="CD165">
        <v>92</v>
      </c>
      <c r="CE165" s="1" t="str">
        <f>"A_"&amp;CD162&amp;" = eye(N);"</f>
        <v>A_92 = eye(N);</v>
      </c>
      <c r="CJ165">
        <v>92</v>
      </c>
      <c r="CK165" s="1" t="str">
        <f>"A_"&amp;CJ162&amp;" = eye(N);"</f>
        <v>A_92 = eye(N);</v>
      </c>
      <c r="CQ165">
        <v>92</v>
      </c>
      <c r="CR165" t="s">
        <v>372</v>
      </c>
      <c r="CV165">
        <v>92</v>
      </c>
      <c r="CW165" t="s">
        <v>372</v>
      </c>
      <c r="DA165">
        <v>92</v>
      </c>
      <c r="DB165" t="s">
        <v>372</v>
      </c>
      <c r="DF165">
        <v>92</v>
      </c>
      <c r="DG165" t="s">
        <v>372</v>
      </c>
      <c r="EA165">
        <v>75</v>
      </c>
      <c r="EB165" s="1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EZ165" s="1" t="str">
        <f>"xlswrite('G:\Mi unidad\1. PROYECTOS TELLO 2022\SCM SPILL OVERS\outputs\pobreza\distancia_centro_salud\1%\simulacion_3\observado_outputs.xlsx',tratado_"&amp;$A47&amp;","&amp;$A47&amp;")"</f>
        <v>xlswrite('G:\Mi unidad\1. PROYECTOS TELLO 2022\SCM SPILL OVERS\outputs\pobreza\distancia_centro_salud\1%\simulacion_3\observado_outputs.xlsx',tratado_133,133)</v>
      </c>
      <c r="FG165" s="1" t="str">
        <f>"xlswrite('G:\Mi unidad\1. PROYECTOS TELLO 2022\SCM SPILL OVERS\outputs\pobreza\informalidad\1%\simulacion_3\observado_outputs.xlsx',tratado_"&amp;$A47&amp;","&amp;$A47&amp;")"</f>
        <v>xlswrite('G:\Mi unidad\1. PROYECTOS TELLO 2022\SCM SPILL OVERS\outputs\pobreza\informalidad\1%\simulacion_3\observado_outputs.xlsx',tratado_133,133)</v>
      </c>
      <c r="FM165" s="1" t="str">
        <f>"xlswrite('G:\Mi unidad\1. PROYECTOS TELLO 2022\SCM SPILL OVERS\outputs\pobreza\densidad\1%\simulacion_3\observado_outputs.xlsx',tratado_"&amp;$A47&amp;","&amp;$A47&amp;")"</f>
        <v>xlswrite('G:\Mi unidad\1. PROYECTOS TELLO 2022\SCM SPILL OVERS\outputs\pobreza\densidad\1%\simulacion_3\observado_outputs.xlsx',tratado_133,133)</v>
      </c>
      <c r="FT165" s="1" t="str">
        <f>"xlswrite('G:\Mi unidad\1. PROYECTOS TELLO 2022\SCM SPILL OVERS\outputs\pobreza\bajo_niv_educ\1%\simulacion_3\observado_outputs.xlsx',tratado_"&amp;$A47&amp;","&amp;$A47&amp;")"</f>
        <v>xlswrite('G:\Mi unidad\1. PROYECTOS TELLO 2022\SCM SPILL OVERS\outputs\pobreza\bajo_niv_educ\1%\simulacion_3\observado_outputs.xlsx',tratado_133,133)</v>
      </c>
      <c r="FZ165" s="1" t="str">
        <f>"xlswrite('G:\Mi unidad\1. PROYECTOS TELLO 2022\SCM SPILL OVERS\outputs\pobreza\bajo_ingreso\1%\simulacion_3\observado_outputs.xlsx',tratado_"&amp;$A47&amp;","&amp;$A47&amp;")"</f>
        <v>xlswrite('G:\Mi unidad\1. PROYECTOS TELLO 2022\SCM SPILL OVERS\outputs\pobreza\bajo_ingreso\1%\simulacion_3\observado_outputs.xlsx',tratado_133,133)</v>
      </c>
      <c r="GF165" s="1" t="str">
        <f>"xlswrite('G:\Mi unidad\1. PROYECTOS TELLO 2022\SCM SPILL OVERS\outputs\pobreza\densidad_g\1%\simulacion_3\observado_outputs.xlsx',tratado_"&amp;$A47&amp;","&amp;$A47&amp;")"</f>
        <v>xlswrite('G:\Mi unidad\1. PROYECTOS TELLO 2022\SCM SPILL OVERS\outputs\pobreza\densidad_g\1%\simulacion_3\observado_outputs.xlsx',tratado_133,133)</v>
      </c>
      <c r="GM165" s="1" t="str">
        <f>"xlswrite('G:\Mi unidad\1. PROYECTOS TELLO 2022\SCM SPILL OVERS\outputs\pobreza\alimentos\1%\simulacion_3\observado_outputs.xlsx',tratado_"&amp;$A47&amp;","&amp;$A47&amp;");"</f>
        <v>xlswrite('G:\Mi unidad\1. PROYECTOS TELLO 2022\SCM SPILL OVERS\outputs\pobreza\alimentos\1%\simulacion_3\observado_outputs.xlsx',tratado_133,133);</v>
      </c>
      <c r="GT165" s="1" t="str">
        <f>"xlswrite('G:\Mi unidad\1. PROYECTOS TELLO 2022\SCM SPILL OVERS\outputs\pobreza\jefe_hogar\1%\simulacion_3\observado_outputs.xlsx',tratado_"&amp;$A47&amp;","&amp;$A47&amp;");"</f>
        <v>xlswrite('G:\Mi unidad\1. PROYECTOS TELLO 2022\SCM SPILL OVERS\outputs\pobreza\jefe_hogar\1%\simulacion_3\observado_outputs.xlsx',tratado_133,133);</v>
      </c>
      <c r="GZ165" s="1" t="str">
        <f>"xlswrite('G:\Mi unidad\1. PROYECTOS TELLO 2022\SCM SPILL OVERS\outputs\pobreza\mujeres\1%\simulacion_3\observado_outputs.xlsx',tratado_"&amp;$A47&amp;","&amp;$A47&amp;");"</f>
        <v>xlswrite('G:\Mi unidad\1. PROYECTOS TELLO 2022\SCM SPILL OVERS\outputs\pobreza\mujeres\1%\simulacion_3\observado_outputs.xlsx',tratado_133,133);</v>
      </c>
      <c r="HF165" s="1" t="str">
        <f>"xlswrite('G:\Mi unidad\1. PROYECTOS TELLO 2022\SCM SPILL OVERS\outputs\pobreza\criminalidad\1%\simulacion_3\observado_outputs.xlsx',tratado_"&amp;$A47&amp;","&amp;$A47&amp;");"</f>
        <v>xlswrite('G:\Mi unidad\1. PROYECTOS TELLO 2022\SCM SPILL OVERS\outputs\pobreza\criminalidad\1%\simulacion_3\observado_outputs.xlsx',tratado_133,133);</v>
      </c>
      <c r="HM165">
        <v>66</v>
      </c>
      <c r="HN165" t="str">
        <f>"p_value_vec_"&amp;HM165&amp;" = zeros(1,S);"</f>
        <v>p_value_vec_66 = zeros(1,S);</v>
      </c>
      <c r="HT165">
        <v>86</v>
      </c>
      <c r="HU165" t="str">
        <f>"spillover_test_"&amp;HT165&amp;" = zeros(1,S);"</f>
        <v>spillover_test_86 = zeros(1,S);</v>
      </c>
      <c r="IA165">
        <v>92</v>
      </c>
      <c r="IB165" t="str">
        <f>"xlswrite('G:\Mi unidad\1. PROYECTOS TELLO 2022\SCM SPILL OVERS\outputs\pobreza\bajo_niv_educ\1%\simulacion_3\output_tests.xlsx',alpha1_hat_vec_"&amp;IA165&amp;"','alpha1_hat_vec_"&amp;IA165&amp;"');"</f>
        <v>xlswrite('G:\Mi unidad\1. PROYECTOS TELLO 2022\SCM SPILL OVERS\outputs\pobreza\bajo_niv_educ\1%\simulacion_3\output_tests.xlsx',alpha1_hat_vec_92','alpha1_hat_vec_92');</v>
      </c>
      <c r="IO165">
        <v>92</v>
      </c>
      <c r="IP165" t="str">
        <f>"xlswrite('G:\Mi unidad\1. PROYECTOS TELLO 2022\SCM SPILL OVERS\outputs\pobreza\bajo_ingreso\1%\simulacion_3\output_tests.xlsx',alpha1_hat_vec_"&amp;IO165&amp;"','alpha1_hat_vec_"&amp;IO165&amp;"');"</f>
        <v>xlswrite('G:\Mi unidad\1. PROYECTOS TELLO 2022\SCM SPILL OVERS\outputs\pobreza\bajo_ingreso\1%\simulacion_3\output_tests.xlsx',alpha1_hat_vec_92','alpha1_hat_vec_92');</v>
      </c>
      <c r="JA165">
        <v>92</v>
      </c>
      <c r="JB165" t="str">
        <f>"xlswrite('G:\Mi unidad\1. PROYECTOS TELLO 2022\SCM SPILL OVERS\outputs\pobreza\densidad\1%\simulacion_3\output_tests.xlsx',alpha1_hat_vec_"&amp;JA165&amp;"','alpha1_hat_vec_"&amp;JA165&amp;"');"</f>
        <v>xlswrite('G:\Mi unidad\1. PROYECTOS TELLO 2022\SCM SPILL OVERS\outputs\pobreza\densidad\1%\simulacion_3\output_tests.xlsx',alpha1_hat_vec_92','alpha1_hat_vec_92');</v>
      </c>
      <c r="JM165">
        <v>92</v>
      </c>
      <c r="JN165" t="str">
        <f>"xlswrite('G:\Mi unidad\1. PROYECTOS TELLO 2022\SCM SPILL OVERS\outputs\pobreza\densidad_g\1%\simulacion_3\output_tests.xlsx',alpha1_hat_vec_"&amp;JM165&amp;"','alpha1_hat_vec_"&amp;JM165&amp;"');"</f>
        <v>xlswrite('G:\Mi unidad\1. PROYECTOS TELLO 2022\SCM SPILL OVERS\outputs\pobreza\densidad_g\1%\simulacion_3\output_tests.xlsx',alpha1_hat_vec_92','alpha1_hat_vec_92');</v>
      </c>
      <c r="JY165">
        <v>92</v>
      </c>
      <c r="JZ165" t="str">
        <f>"xlswrite('G:\Mi unidad\1. PROYECTOS TELLO 2022\SCM SPILL OVERS\outputs\pobreza\distancia_centro_salud\1%\simulacion_3\output_tests.xlsx',alpha1_hat_vec_"&amp;JY165&amp;"','alpha1_hat_vec_"&amp;JY165&amp;"');"</f>
        <v>xlswrite('G:\Mi unidad\1. PROYECTOS TELLO 2022\SCM SPILL OVERS\outputs\pobreza\distancia_centro_salud\1%\simulacion_3\output_tests.xlsx',alpha1_hat_vec_92','alpha1_hat_vec_92');</v>
      </c>
      <c r="KL165">
        <v>92</v>
      </c>
      <c r="KM165" t="str">
        <f>"xlswrite('G:\Mi unidad\1. PROYECTOS TELLO 2022\SCM SPILL OVERS\outputs\pobreza\informalidad\1%\simulacion_3\output_tests.xlsx',alpha1_hat_vec_"&amp;KL165&amp;"','alpha1_hat_vec_"&amp;KL165&amp;"');"</f>
        <v>xlswrite('G:\Mi unidad\1. PROYECTOS TELLO 2022\SCM SPILL OVERS\outputs\pobreza\informalidad\1%\simulacion_3\output_tests.xlsx',alpha1_hat_vec_92','alpha1_hat_vec_92');</v>
      </c>
      <c r="KY165">
        <v>92</v>
      </c>
      <c r="KZ165" t="str">
        <f>"xlswrite('G:\Mi unidad\1. PROYECTOS TELLO 2022\SCM SPILL OVERS\outputs\pobreza\alimentos\1%\simulacion_3\output_tests.xlsx',alpha1_hat_vec_"&amp;KY165&amp;"','alpha1_hat_vec_"&amp;KY165&amp;"');"</f>
        <v>xlswrite('G:\Mi unidad\1. PROYECTOS TELLO 2022\SCM SPILL OVERS\outputs\pobreza\alimentos\1%\simulacion_3\output_tests.xlsx',alpha1_hat_vec_92','alpha1_hat_vec_92');</v>
      </c>
      <c r="LF165">
        <v>92</v>
      </c>
      <c r="LG165" t="str">
        <f>"xlswrite('G:\Mi unidad\1. PROYECTOS TELLO 2022\SCM SPILL OVERS\outputs\pobreza\jefe_hogar\1%\simulacion_3\output_tests.xlsx',alpha1_hat_vec_"&amp;LF165&amp;"','alpha1_hat_vec_"&amp;LF165&amp;"');"</f>
        <v>xlswrite('G:\Mi unidad\1. PROYECTOS TELLO 2022\SCM SPILL OVERS\outputs\pobreza\jefe_hogar\1%\simulacion_3\output_tests.xlsx',alpha1_hat_vec_92','alpha1_hat_vec_92');</v>
      </c>
      <c r="LM165">
        <v>92</v>
      </c>
      <c r="LN165" t="str">
        <f>"xlswrite('G:\Mi unidad\1. PROYECTOS TELLO 2022\SCM SPILL OVERS\outputs\pobreza\mujeres\1%\simulacion_3\output_tests.xlsx',alpha1_hat_vec_"&amp;LM165&amp;"','alpha1_hat_vec_"&amp;LM165&amp;"');"</f>
        <v>xlswrite('G:\Mi unidad\1. PROYECTOS TELLO 2022\SCM SPILL OVERS\outputs\pobreza\mujeres\1%\simulacion_3\output_tests.xlsx',alpha1_hat_vec_92','alpha1_hat_vec_92');</v>
      </c>
      <c r="LY165">
        <v>92</v>
      </c>
      <c r="LZ165" t="str">
        <f>"xlswrite('G:\Mi unidad\1. PROYECTOS TELLO 2022\SCM SPILL OVERS\outputs\pobreza\criminalidad\1%\simulacion_3\output_tests.xlsx',alpha1_hat_vec_"&amp;LY165&amp;"','alpha1_hat_vec_"&amp;LY165&amp;"');"</f>
        <v>xlswrite('G:\Mi unidad\1. PROYECTOS TELLO 2022\SCM SPILL OVERS\outputs\pobreza\criminalidad\1%\simulacion_3\output_tests.xlsx',alpha1_hat_vec_92','alpha1_hat_vec_92');</v>
      </c>
    </row>
    <row r="166" spans="64:338" x14ac:dyDescent="0.3">
      <c r="BL166">
        <v>92</v>
      </c>
      <c r="BR166">
        <v>92</v>
      </c>
      <c r="BS166" s="1" t="str">
        <f>"A_"&amp;BR162&amp;"(:,ind_"&amp;BR162&amp;" == 0) = [];"</f>
        <v>A_92(:,ind_92 == 0) = [];</v>
      </c>
      <c r="BX166">
        <v>92</v>
      </c>
      <c r="BY166" s="1" t="str">
        <f>"A_"&amp;BX162&amp;"(:,ind_"&amp;BX162&amp;" == 0) = [];"</f>
        <v>A_92(:,ind_92 == 0) = [];</v>
      </c>
      <c r="CD166">
        <v>92</v>
      </c>
      <c r="CE166" s="1" t="str">
        <f>"A_"&amp;CD162&amp;"(:,ind_"&amp;CD162&amp;" == 0) = [];"</f>
        <v>A_92(:,ind_92 == 0) = [];</v>
      </c>
      <c r="CJ166">
        <v>92</v>
      </c>
      <c r="CK166" s="1" t="str">
        <f>"A_"&amp;CJ162&amp;"(:,ind_"&amp;CJ162&amp;" == 0) = [];"</f>
        <v>A_92(:,ind_92 == 0) = [];</v>
      </c>
      <c r="CQ166">
        <v>92</v>
      </c>
      <c r="CR166" t="s">
        <v>373</v>
      </c>
      <c r="CV166">
        <v>92</v>
      </c>
      <c r="CW166" t="s">
        <v>373</v>
      </c>
      <c r="DA166">
        <v>92</v>
      </c>
      <c r="DB166" t="s">
        <v>373</v>
      </c>
      <c r="DF166">
        <v>92</v>
      </c>
      <c r="DG166" t="s">
        <v>373</v>
      </c>
      <c r="EA166">
        <v>75</v>
      </c>
      <c r="EB166" s="1" t="str">
        <f>"alpha_hat_"&amp;EA166&amp;" = A_"&amp;EA166&amp;"*gamma_hat_"&amp;EA166&amp;";"</f>
        <v>alpha_hat_75 = A_75*gamma_hat_75;</v>
      </c>
      <c r="EZ166" s="1" t="str">
        <f>"xlswrite('G:\Mi unidad\1. PROYECTOS TELLO 2022\SCM SPILL OVERS\outputs\pobreza\distancia_centro_salud\1%\simulacion_3\observado_outputs.xlsx',tratado_"&amp;$A48&amp;","&amp;$A48&amp;")"</f>
        <v>xlswrite('G:\Mi unidad\1. PROYECTOS TELLO 2022\SCM SPILL OVERS\outputs\pobreza\distancia_centro_salud\1%\simulacion_3\observado_outputs.xlsx',tratado_139,139)</v>
      </c>
      <c r="FG166" s="1" t="str">
        <f>"xlswrite('G:\Mi unidad\1. PROYECTOS TELLO 2022\SCM SPILL OVERS\outputs\pobreza\informalidad\1%\simulacion_3\observado_outputs.xlsx',tratado_"&amp;$A48&amp;","&amp;$A48&amp;")"</f>
        <v>xlswrite('G:\Mi unidad\1. PROYECTOS TELLO 2022\SCM SPILL OVERS\outputs\pobreza\informalidad\1%\simulacion_3\observado_outputs.xlsx',tratado_139,139)</v>
      </c>
      <c r="FM166" s="1" t="str">
        <f>"xlswrite('G:\Mi unidad\1. PROYECTOS TELLO 2022\SCM SPILL OVERS\outputs\pobreza\densidad\1%\simulacion_3\observado_outputs.xlsx',tratado_"&amp;$A48&amp;","&amp;$A48&amp;")"</f>
        <v>xlswrite('G:\Mi unidad\1. PROYECTOS TELLO 2022\SCM SPILL OVERS\outputs\pobreza\densidad\1%\simulacion_3\observado_outputs.xlsx',tratado_139,139)</v>
      </c>
      <c r="FT166" s="1" t="str">
        <f>"xlswrite('G:\Mi unidad\1. PROYECTOS TELLO 2022\SCM SPILL OVERS\outputs\pobreza\bajo_niv_educ\1%\simulacion_3\observado_outputs.xlsx',tratado_"&amp;$A48&amp;","&amp;$A48&amp;")"</f>
        <v>xlswrite('G:\Mi unidad\1. PROYECTOS TELLO 2022\SCM SPILL OVERS\outputs\pobreza\bajo_niv_educ\1%\simulacion_3\observado_outputs.xlsx',tratado_139,139)</v>
      </c>
      <c r="FZ166" s="1" t="str">
        <f>"xlswrite('G:\Mi unidad\1. PROYECTOS TELLO 2022\SCM SPILL OVERS\outputs\pobreza\bajo_ingreso\1%\simulacion_3\observado_outputs.xlsx',tratado_"&amp;$A48&amp;","&amp;$A48&amp;")"</f>
        <v>xlswrite('G:\Mi unidad\1. PROYECTOS TELLO 2022\SCM SPILL OVERS\outputs\pobreza\bajo_ingreso\1%\simulacion_3\observado_outputs.xlsx',tratado_139,139)</v>
      </c>
      <c r="GF166" s="1" t="str">
        <f>"xlswrite('G:\Mi unidad\1. PROYECTOS TELLO 2022\SCM SPILL OVERS\outputs\pobreza\densidad_g\1%\simulacion_3\observado_outputs.xlsx',tratado_"&amp;$A48&amp;","&amp;$A48&amp;")"</f>
        <v>xlswrite('G:\Mi unidad\1. PROYECTOS TELLO 2022\SCM SPILL OVERS\outputs\pobreza\densidad_g\1%\simulacion_3\observado_outputs.xlsx',tratado_139,139)</v>
      </c>
      <c r="GM166" s="1" t="str">
        <f>"xlswrite('G:\Mi unidad\1. PROYECTOS TELLO 2022\SCM SPILL OVERS\outputs\pobreza\alimentos\1%\simulacion_3\observado_outputs.xlsx',tratado_"&amp;$A48&amp;","&amp;$A48&amp;");"</f>
        <v>xlswrite('G:\Mi unidad\1. PROYECTOS TELLO 2022\SCM SPILL OVERS\outputs\pobreza\alimentos\1%\simulacion_3\observado_outputs.xlsx',tratado_139,139);</v>
      </c>
      <c r="GT166" s="1" t="str">
        <f>"xlswrite('G:\Mi unidad\1. PROYECTOS TELLO 2022\SCM SPILL OVERS\outputs\pobreza\jefe_hogar\1%\simulacion_3\observado_outputs.xlsx',tratado_"&amp;$A48&amp;","&amp;$A48&amp;");"</f>
        <v>xlswrite('G:\Mi unidad\1. PROYECTOS TELLO 2022\SCM SPILL OVERS\outputs\pobreza\jefe_hogar\1%\simulacion_3\observado_outputs.xlsx',tratado_139,139);</v>
      </c>
      <c r="GZ166" s="1" t="str">
        <f>"xlswrite('G:\Mi unidad\1. PROYECTOS TELLO 2022\SCM SPILL OVERS\outputs\pobreza\mujeres\1%\simulacion_3\observado_outputs.xlsx',tratado_"&amp;$A48&amp;","&amp;$A48&amp;");"</f>
        <v>xlswrite('G:\Mi unidad\1. PROYECTOS TELLO 2022\SCM SPILL OVERS\outputs\pobreza\mujeres\1%\simulacion_3\observado_outputs.xlsx',tratado_139,139);</v>
      </c>
      <c r="HF166" s="1" t="str">
        <f>"xlswrite('G:\Mi unidad\1. PROYECTOS TELLO 2022\SCM SPILL OVERS\outputs\pobreza\criminalidad\1%\simulacion_3\observado_outputs.xlsx',tratado_"&amp;$A48&amp;","&amp;$A48&amp;");"</f>
        <v>xlswrite('G:\Mi unidad\1. PROYECTOS TELLO 2022\SCM SPILL OVERS\outputs\pobreza\criminalidad\1%\simulacion_3\observado_outputs.xlsx',tratado_139,139);</v>
      </c>
      <c r="HM166">
        <v>66</v>
      </c>
      <c r="HN166" t="str">
        <f>"lb_vec_"&amp;HM166&amp;" = zeros(1,S);"</f>
        <v>lb_vec_66 = zeros(1,S);</v>
      </c>
      <c r="HT166">
        <v>86</v>
      </c>
      <c r="HU166" t="s">
        <v>35</v>
      </c>
      <c r="IA166">
        <v>92</v>
      </c>
      <c r="IB166" t="str">
        <f>"xlswrite('G:\Mi unidad\1. PROYECTOS TELLO 2022\SCM SPILL OVERS\outputs\pobreza\bajo_niv_educ\1%\simulacion_3\output_tests.xlsx',spillover_test_"&amp;IA166&amp;"','sp_test_"&amp;IA166&amp;"');"</f>
        <v>xlswrite('G:\Mi unidad\1. PROYECTOS TELLO 2022\SCM SPILL OVERS\outputs\pobreza\bajo_niv_educ\1%\simulacion_3\output_tests.xlsx',spillover_test_92','sp_test_92');</v>
      </c>
      <c r="IO166">
        <v>92</v>
      </c>
      <c r="IP166" t="str">
        <f>"xlswrite('G:\Mi unidad\1. PROYECTOS TELLO 2022\SCM SPILL OVERS\outputs\pobreza\bajo_ingreso\1%\simulacion_3\output_tests.xlsx',spillover_test_"&amp;IO166&amp;"','sp_test_"&amp;IO166&amp;"');"</f>
        <v>xlswrite('G:\Mi unidad\1. PROYECTOS TELLO 2022\SCM SPILL OVERS\outputs\pobreza\bajo_ingreso\1%\simulacion_3\output_tests.xlsx',spillover_test_92','sp_test_92');</v>
      </c>
      <c r="JA166">
        <v>92</v>
      </c>
      <c r="JB166" t="str">
        <f>"xlswrite('G:\Mi unidad\1. PROYECTOS TELLO 2022\SCM SPILL OVERS\outputs\pobreza\densidad\1%\simulacion_3\output_tests.xlsx',spillover_test_"&amp;JA166&amp;"','sp_test_"&amp;JA166&amp;"');"</f>
        <v>xlswrite('G:\Mi unidad\1. PROYECTOS TELLO 2022\SCM SPILL OVERS\outputs\pobreza\densidad\1%\simulacion_3\output_tests.xlsx',spillover_test_92','sp_test_92');</v>
      </c>
      <c r="JM166">
        <v>92</v>
      </c>
      <c r="JN166" t="str">
        <f>"xlswrite('G:\Mi unidad\1. PROYECTOS TELLO 2022\SCM SPILL OVERS\outputs\pobreza\densidad_g\1%\simulacion_3\output_tests.xlsx',spillover_test_"&amp;JM166&amp;"','sp_test_"&amp;JM166&amp;"');"</f>
        <v>xlswrite('G:\Mi unidad\1. PROYECTOS TELLO 2022\SCM SPILL OVERS\outputs\pobreza\densidad_g\1%\simulacion_3\output_tests.xlsx',spillover_test_92','sp_test_92');</v>
      </c>
      <c r="JY166">
        <v>92</v>
      </c>
      <c r="JZ166" t="str">
        <f>"xlswrite('G:\Mi unidad\1. PROYECTOS TELLO 2022\SCM SPILL OVERS\outputs\pobreza\distancia_centro_salud\1%\simulacion_3\output_tests.xlsx',spillover_test_"&amp;JY166&amp;"','sp_test_"&amp;JY166&amp;"');"</f>
        <v>xlswrite('G:\Mi unidad\1. PROYECTOS TELLO 2022\SCM SPILL OVERS\outputs\pobreza\distancia_centro_salud\1%\simulacion_3\output_tests.xlsx',spillover_test_92','sp_test_92');</v>
      </c>
      <c r="KL166">
        <v>92</v>
      </c>
      <c r="KM166" t="str">
        <f>"xlswrite('G:\Mi unidad\1. PROYECTOS TELLO 2022\SCM SPILL OVERS\outputs\pobreza\informalidad\1%\simulacion_3\output_tests.xlsx',spillover_test_"&amp;KL166&amp;"','sp_test_"&amp;KL166&amp;"');"</f>
        <v>xlswrite('G:\Mi unidad\1. PROYECTOS TELLO 2022\SCM SPILL OVERS\outputs\pobreza\informalidad\1%\simulacion_3\output_tests.xlsx',spillover_test_92','sp_test_92');</v>
      </c>
      <c r="KY166">
        <v>92</v>
      </c>
      <c r="KZ166" t="str">
        <f>"xlswrite('G:\Mi unidad\1. PROYECTOS TELLO 2022\SCM SPILL OVERS\outputs\pobreza\alimentos\1%\simulacion_3\output_tests.xlsx',spillover_test_"&amp;KY166&amp;"','sp_test_"&amp;KY166&amp;"');"</f>
        <v>xlswrite('G:\Mi unidad\1. PROYECTOS TELLO 2022\SCM SPILL OVERS\outputs\pobreza\alimentos\1%\simulacion_3\output_tests.xlsx',spillover_test_92','sp_test_92');</v>
      </c>
      <c r="LF166">
        <v>92</v>
      </c>
      <c r="LG166" t="str">
        <f>"xlswrite('G:\Mi unidad\1. PROYECTOS TELLO 2022\SCM SPILL OVERS\outputs\pobreza\jefe_hogar\1%\simulacion_3\output_tests.xlsx',spillover_test_"&amp;LF166&amp;"','sp_test_"&amp;LF166&amp;"');"</f>
        <v>xlswrite('G:\Mi unidad\1. PROYECTOS TELLO 2022\SCM SPILL OVERS\outputs\pobreza\jefe_hogar\1%\simulacion_3\output_tests.xlsx',spillover_test_92','sp_test_92');</v>
      </c>
      <c r="LM166">
        <v>92</v>
      </c>
      <c r="LN166" t="str">
        <f>"xlswrite('G:\Mi unidad\1. PROYECTOS TELLO 2022\SCM SPILL OVERS\outputs\pobreza\mujeres\1%\simulacion_3\output_tests.xlsx',spillover_test_"&amp;LM166&amp;"','sp_test_"&amp;LM166&amp;"');"</f>
        <v>xlswrite('G:\Mi unidad\1. PROYECTOS TELLO 2022\SCM SPILL OVERS\outputs\pobreza\mujeres\1%\simulacion_3\output_tests.xlsx',spillover_test_92','sp_test_92');</v>
      </c>
      <c r="LY166">
        <v>92</v>
      </c>
      <c r="LZ166" t="str">
        <f>"xlswrite('G:\Mi unidad\1. PROYECTOS TELLO 2022\SCM SPILL OVERS\outputs\pobreza\criminalidad\1%\simulacion_3\output_tests.xlsx',spillover_test_"&amp;LY166&amp;"','sp_test_"&amp;LY166&amp;"');"</f>
        <v>xlswrite('G:\Mi unidad\1. PROYECTOS TELLO 2022\SCM SPILL OVERS\outputs\pobreza\criminalidad\1%\simulacion_3\output_tests.xlsx',spillover_test_92','sp_test_92');</v>
      </c>
    </row>
    <row r="167" spans="64:338" x14ac:dyDescent="0.3">
      <c r="BL167">
        <v>95</v>
      </c>
      <c r="BM167" s="1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374</v>
      </c>
      <c r="CV167">
        <v>95</v>
      </c>
      <c r="CW167" t="s">
        <v>374</v>
      </c>
      <c r="DA167">
        <v>95</v>
      </c>
      <c r="DB167" t="s">
        <v>374</v>
      </c>
      <c r="DF167">
        <v>95</v>
      </c>
      <c r="DG167" t="s">
        <v>374</v>
      </c>
      <c r="EA167">
        <v>75</v>
      </c>
      <c r="EB167" s="1" t="str">
        <f>"alpha1_hat_vec_"&amp;EA167&amp;"(s) = alpha_hat_"&amp;EA167&amp;"(1);"</f>
        <v>alpha1_hat_vec_75(s) = alpha_hat_75(1);</v>
      </c>
      <c r="EZ167" s="1" t="str">
        <f>"xlswrite('G:\Mi unidad\1. PROYECTOS TELLO 2022\SCM SPILL OVERS\outputs\pobreza\distancia_centro_salud\1%\simulacion_3\observado_outputs.xlsx',tratado_"&amp;$A49&amp;","&amp;$A49&amp;")"</f>
        <v>xlswrite('G:\Mi unidad\1. PROYECTOS TELLO 2022\SCM SPILL OVERS\outputs\pobreza\distancia_centro_salud\1%\simulacion_3\observado_outputs.xlsx',tratado_140,140)</v>
      </c>
      <c r="FG167" s="1" t="str">
        <f>"xlswrite('G:\Mi unidad\1. PROYECTOS TELLO 2022\SCM SPILL OVERS\outputs\pobreza\informalidad\1%\simulacion_3\observado_outputs.xlsx',tratado_"&amp;$A49&amp;","&amp;$A49&amp;")"</f>
        <v>xlswrite('G:\Mi unidad\1. PROYECTOS TELLO 2022\SCM SPILL OVERS\outputs\pobreza\informalidad\1%\simulacion_3\observado_outputs.xlsx',tratado_140,140)</v>
      </c>
      <c r="FM167" s="1" t="str">
        <f>"xlswrite('G:\Mi unidad\1. PROYECTOS TELLO 2022\SCM SPILL OVERS\outputs\pobreza\densidad\1%\simulacion_3\observado_outputs.xlsx',tratado_"&amp;$A49&amp;","&amp;$A49&amp;")"</f>
        <v>xlswrite('G:\Mi unidad\1. PROYECTOS TELLO 2022\SCM SPILL OVERS\outputs\pobreza\densidad\1%\simulacion_3\observado_outputs.xlsx',tratado_140,140)</v>
      </c>
      <c r="FT167" s="1" t="str">
        <f>"xlswrite('G:\Mi unidad\1. PROYECTOS TELLO 2022\SCM SPILL OVERS\outputs\pobreza\bajo_niv_educ\1%\simulacion_3\observado_outputs.xlsx',tratado_"&amp;$A49&amp;","&amp;$A49&amp;")"</f>
        <v>xlswrite('G:\Mi unidad\1. PROYECTOS TELLO 2022\SCM SPILL OVERS\outputs\pobreza\bajo_niv_educ\1%\simulacion_3\observado_outputs.xlsx',tratado_140,140)</v>
      </c>
      <c r="FZ167" s="1" t="str">
        <f>"xlswrite('G:\Mi unidad\1. PROYECTOS TELLO 2022\SCM SPILL OVERS\outputs\pobreza\bajo_ingreso\1%\simulacion_3\observado_outputs.xlsx',tratado_"&amp;$A49&amp;","&amp;$A49&amp;")"</f>
        <v>xlswrite('G:\Mi unidad\1. PROYECTOS TELLO 2022\SCM SPILL OVERS\outputs\pobreza\bajo_ingreso\1%\simulacion_3\observado_outputs.xlsx',tratado_140,140)</v>
      </c>
      <c r="GF167" s="1" t="str">
        <f>"xlswrite('G:\Mi unidad\1. PROYECTOS TELLO 2022\SCM SPILL OVERS\outputs\pobreza\densidad_g\1%\simulacion_3\observado_outputs.xlsx',tratado_"&amp;$A49&amp;","&amp;$A49&amp;")"</f>
        <v>xlswrite('G:\Mi unidad\1. PROYECTOS TELLO 2022\SCM SPILL OVERS\outputs\pobreza\densidad_g\1%\simulacion_3\observado_outputs.xlsx',tratado_140,140)</v>
      </c>
      <c r="GM167" s="1" t="str">
        <f>"xlswrite('G:\Mi unidad\1. PROYECTOS TELLO 2022\SCM SPILL OVERS\outputs\pobreza\alimentos\1%\simulacion_3\observado_outputs.xlsx',tratado_"&amp;$A49&amp;","&amp;$A49&amp;");"</f>
        <v>xlswrite('G:\Mi unidad\1. PROYECTOS TELLO 2022\SCM SPILL OVERS\outputs\pobreza\alimentos\1%\simulacion_3\observado_outputs.xlsx',tratado_140,140);</v>
      </c>
      <c r="GT167" s="1" t="str">
        <f>"xlswrite('G:\Mi unidad\1. PROYECTOS TELLO 2022\SCM SPILL OVERS\outputs\pobreza\jefe_hogar\1%\simulacion_3\observado_outputs.xlsx',tratado_"&amp;$A49&amp;","&amp;$A49&amp;");"</f>
        <v>xlswrite('G:\Mi unidad\1. PROYECTOS TELLO 2022\SCM SPILL OVERS\outputs\pobreza\jefe_hogar\1%\simulacion_3\observado_outputs.xlsx',tratado_140,140);</v>
      </c>
      <c r="GZ167" s="1" t="str">
        <f>"xlswrite('G:\Mi unidad\1. PROYECTOS TELLO 2022\SCM SPILL OVERS\outputs\pobreza\mujeres\1%\simulacion_3\observado_outputs.xlsx',tratado_"&amp;$A49&amp;","&amp;$A49&amp;");"</f>
        <v>xlswrite('G:\Mi unidad\1. PROYECTOS TELLO 2022\SCM SPILL OVERS\outputs\pobreza\mujeres\1%\simulacion_3\observado_outputs.xlsx',tratado_140,140);</v>
      </c>
      <c r="HF167" s="1" t="str">
        <f>"xlswrite('G:\Mi unidad\1. PROYECTOS TELLO 2022\SCM SPILL OVERS\outputs\pobreza\criminalidad\1%\simulacion_3\observado_outputs.xlsx',tratado_"&amp;$A49&amp;","&amp;$A49&amp;");"</f>
        <v>xlswrite('G:\Mi unidad\1. PROYECTOS TELLO 2022\SCM SPILL OVERS\outputs\pobreza\criminalidad\1%\simulacion_3\observado_outputs.xlsx',tratado_140,140);</v>
      </c>
      <c r="HM167">
        <v>66</v>
      </c>
      <c r="HN167" t="str">
        <f>"ub_vec_"&amp;HM167&amp;" = zeros(1,S);"</f>
        <v>ub_vec_66 = zeros(1,S);</v>
      </c>
      <c r="HT167">
        <v>86</v>
      </c>
      <c r="HU167" t="s">
        <v>36</v>
      </c>
      <c r="IA167">
        <v>95</v>
      </c>
      <c r="IB167" t="str">
        <f>"xlswrite('G:\Mi unidad\1. PROYECTOS TELLO 2022\SCM SPILL OVERS\outputs\pobreza\bajo_niv_educ\1%\simulacion_3\output_tests.xlsx',lb_vec_"&amp;IA167&amp;"','lb_vec_"&amp;IA167&amp;"');"</f>
        <v>xlswrite('G:\Mi unidad\1. PROYECTOS TELLO 2022\SCM SPILL OVERS\outputs\pobreza\bajo_niv_educ\1%\simulacion_3\output_tests.xlsx',lb_vec_95','lb_vec_95');</v>
      </c>
      <c r="IO167">
        <v>95</v>
      </c>
      <c r="IP167" t="str">
        <f>"xlswrite('G:\Mi unidad\1. PROYECTOS TELLO 2022\SCM SPILL OVERS\outputs\pobreza\bajo_ingreso\1%\simulacion_3\output_tests.xlsx',lb_vec_"&amp;IO167&amp;"','lb_vec_"&amp;IO167&amp;"');"</f>
        <v>xlswrite('G:\Mi unidad\1. PROYECTOS TELLO 2022\SCM SPILL OVERS\outputs\pobreza\bajo_ingreso\1%\simulacion_3\output_tests.xlsx',lb_vec_95','lb_vec_95');</v>
      </c>
      <c r="JA167">
        <v>95</v>
      </c>
      <c r="JB167" t="str">
        <f>"xlswrite('G:\Mi unidad\1. PROYECTOS TELLO 2022\SCM SPILL OVERS\outputs\pobreza\densidad\1%\simulacion_3\output_tests.xlsx',lb_vec_"&amp;JA167&amp;"','lb_vec_"&amp;JA167&amp;"');"</f>
        <v>xlswrite('G:\Mi unidad\1. PROYECTOS TELLO 2022\SCM SPILL OVERS\outputs\pobreza\densidad\1%\simulacion_3\output_tests.xlsx',lb_vec_95','lb_vec_95');</v>
      </c>
      <c r="JM167">
        <v>95</v>
      </c>
      <c r="JN167" t="str">
        <f>"xlswrite('G:\Mi unidad\1. PROYECTOS TELLO 2022\SCM SPILL OVERS\outputs\pobreza\densidad_g\1%\simulacion_3\output_tests.xlsx',lb_vec_"&amp;JM167&amp;"','lb_vec_"&amp;JM167&amp;"');"</f>
        <v>xlswrite('G:\Mi unidad\1. PROYECTOS TELLO 2022\SCM SPILL OVERS\outputs\pobreza\densidad_g\1%\simulacion_3\output_tests.xlsx',lb_vec_95','lb_vec_95');</v>
      </c>
      <c r="JY167">
        <v>95</v>
      </c>
      <c r="JZ167" t="str">
        <f>"xlswrite('G:\Mi unidad\1. PROYECTOS TELLO 2022\SCM SPILL OVERS\outputs\pobreza\distancia_centro_salud\1%\simulacion_3\output_tests.xlsx',lb_vec_"&amp;JY167&amp;"','lb_vec_"&amp;JY167&amp;"');"</f>
        <v>xlswrite('G:\Mi unidad\1. PROYECTOS TELLO 2022\SCM SPILL OVERS\outputs\pobreza\distancia_centro_salud\1%\simulacion_3\output_tests.xlsx',lb_vec_95','lb_vec_95');</v>
      </c>
      <c r="KL167">
        <v>95</v>
      </c>
      <c r="KM167" t="str">
        <f>"xlswrite('G:\Mi unidad\1. PROYECTOS TELLO 2022\SCM SPILL OVERS\outputs\pobreza\informalidad\1%\simulacion_3\output_tests.xlsx',lb_vec_"&amp;KL167&amp;"','lb_vec_"&amp;KL167&amp;"');"</f>
        <v>xlswrite('G:\Mi unidad\1. PROYECTOS TELLO 2022\SCM SPILL OVERS\outputs\pobreza\informalidad\1%\simulacion_3\output_tests.xlsx',lb_vec_95','lb_vec_95');</v>
      </c>
      <c r="KY167">
        <v>95</v>
      </c>
      <c r="KZ167" t="str">
        <f>"xlswrite('G:\Mi unidad\1. PROYECTOS TELLO 2022\SCM SPILL OVERS\outputs\pobreza\alimentos\1%\simulacion_3\output_tests.xlsx',lb_vec_"&amp;KY167&amp;"','lb_vec_"&amp;KY167&amp;"');"</f>
        <v>xlswrite('G:\Mi unidad\1. PROYECTOS TELLO 2022\SCM SPILL OVERS\outputs\pobreza\alimentos\1%\simulacion_3\output_tests.xlsx',lb_vec_95','lb_vec_95');</v>
      </c>
      <c r="LF167">
        <v>95</v>
      </c>
      <c r="LG167" t="str">
        <f>"xlswrite('G:\Mi unidad\1. PROYECTOS TELLO 2022\SCM SPILL OVERS\outputs\pobreza\jefe_hogar\1%\simulacion_3\output_tests.xlsx',lb_vec_"&amp;LF167&amp;"','lb_vec_"&amp;LF167&amp;"');"</f>
        <v>xlswrite('G:\Mi unidad\1. PROYECTOS TELLO 2022\SCM SPILL OVERS\outputs\pobreza\jefe_hogar\1%\simulacion_3\output_tests.xlsx',lb_vec_95','lb_vec_95');</v>
      </c>
      <c r="LM167">
        <v>95</v>
      </c>
      <c r="LN167" t="str">
        <f>"xlswrite('G:\Mi unidad\1. PROYECTOS TELLO 2022\SCM SPILL OVERS\outputs\pobreza\mujeres\1%\simulacion_3\output_tests.xlsx',lb_vec_"&amp;LM167&amp;"','lb_vec_"&amp;LM167&amp;"');"</f>
        <v>xlswrite('G:\Mi unidad\1. PROYECTOS TELLO 2022\SCM SPILL OVERS\outputs\pobreza\mujeres\1%\simulacion_3\output_tests.xlsx',lb_vec_95','lb_vec_95');</v>
      </c>
      <c r="LY167">
        <v>95</v>
      </c>
      <c r="LZ167" t="str">
        <f>"xlswrite('G:\Mi unidad\1. PROYECTOS TELLO 2022\SCM SPILL OVERS\outputs\pobreza\criminalidad\1%\simulacion_3\output_tests.xlsx',lb_vec_"&amp;LY167&amp;"','lb_vec_"&amp;LY167&amp;"');"</f>
        <v>xlswrite('G:\Mi unidad\1. PROYECTOS TELLO 2022\SCM SPILL OVERS\outputs\pobreza\criminalidad\1%\simulacion_3\output_tests.xlsx',lb_vec_95','lb_vec_95');</v>
      </c>
    </row>
    <row r="168" spans="64:338" x14ac:dyDescent="0.3">
      <c r="BL168">
        <v>95</v>
      </c>
      <c r="BM168" s="1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375</v>
      </c>
      <c r="CV168">
        <v>95</v>
      </c>
      <c r="CW168" t="s">
        <v>375</v>
      </c>
      <c r="DA168">
        <v>95</v>
      </c>
      <c r="DB168" t="s">
        <v>375</v>
      </c>
      <c r="DF168">
        <v>95</v>
      </c>
      <c r="DG168" t="s">
        <v>375</v>
      </c>
      <c r="EA168">
        <v>75</v>
      </c>
      <c r="EB168" s="1" t="str">
        <f>"synthetic_control_sp_"&amp;EA168&amp;"(T+s) = Y_"&amp;EA168&amp;"(1,T+s)-alpha1_hat_vec_"&amp;EA168&amp;"(s);"</f>
        <v>synthetic_control_sp_75(T+s) = Y_75(1,T+s)-alpha1_hat_vec_75(s);</v>
      </c>
      <c r="EZ168" s="1" t="str">
        <f>"xlswrite('G:\Mi unidad\1. PROYECTOS TELLO 2022\SCM SPILL OVERS\outputs\pobreza\distancia_centro_salud\1%\simulacion_3\observado_outputs.xlsx',tratado_"&amp;$A50&amp;","&amp;$A50&amp;")"</f>
        <v>xlswrite('G:\Mi unidad\1. PROYECTOS TELLO 2022\SCM SPILL OVERS\outputs\pobreza\distancia_centro_salud\1%\simulacion_3\observado_outputs.xlsx',tratado_141,141)</v>
      </c>
      <c r="FG168" s="1" t="str">
        <f>"xlswrite('G:\Mi unidad\1. PROYECTOS TELLO 2022\SCM SPILL OVERS\outputs\pobreza\informalidad\1%\simulacion_3\observado_outputs.xlsx',tratado_"&amp;$A50&amp;","&amp;$A50&amp;")"</f>
        <v>xlswrite('G:\Mi unidad\1. PROYECTOS TELLO 2022\SCM SPILL OVERS\outputs\pobreza\informalidad\1%\simulacion_3\observado_outputs.xlsx',tratado_141,141)</v>
      </c>
      <c r="FM168" s="1" t="str">
        <f>"xlswrite('G:\Mi unidad\1. PROYECTOS TELLO 2022\SCM SPILL OVERS\outputs\pobreza\densidad\1%\simulacion_3\observado_outputs.xlsx',tratado_"&amp;$A50&amp;","&amp;$A50&amp;")"</f>
        <v>xlswrite('G:\Mi unidad\1. PROYECTOS TELLO 2022\SCM SPILL OVERS\outputs\pobreza\densidad\1%\simulacion_3\observado_outputs.xlsx',tratado_141,141)</v>
      </c>
      <c r="FT168" s="1" t="str">
        <f>"xlswrite('G:\Mi unidad\1. PROYECTOS TELLO 2022\SCM SPILL OVERS\outputs\pobreza\bajo_niv_educ\1%\simulacion_3\observado_outputs.xlsx',tratado_"&amp;$A50&amp;","&amp;$A50&amp;")"</f>
        <v>xlswrite('G:\Mi unidad\1. PROYECTOS TELLO 2022\SCM SPILL OVERS\outputs\pobreza\bajo_niv_educ\1%\simulacion_3\observado_outputs.xlsx',tratado_141,141)</v>
      </c>
      <c r="FZ168" s="1" t="str">
        <f>"xlswrite('G:\Mi unidad\1. PROYECTOS TELLO 2022\SCM SPILL OVERS\outputs\pobreza\bajo_ingreso\1%\simulacion_3\observado_outputs.xlsx',tratado_"&amp;$A50&amp;","&amp;$A50&amp;")"</f>
        <v>xlswrite('G:\Mi unidad\1. PROYECTOS TELLO 2022\SCM SPILL OVERS\outputs\pobreza\bajo_ingreso\1%\simulacion_3\observado_outputs.xlsx',tratado_141,141)</v>
      </c>
      <c r="GF168" s="1" t="str">
        <f>"xlswrite('G:\Mi unidad\1. PROYECTOS TELLO 2022\SCM SPILL OVERS\outputs\pobreza\densidad_g\1%\simulacion_3\observado_outputs.xlsx',tratado_"&amp;$A50&amp;","&amp;$A50&amp;")"</f>
        <v>xlswrite('G:\Mi unidad\1. PROYECTOS TELLO 2022\SCM SPILL OVERS\outputs\pobreza\densidad_g\1%\simulacion_3\observado_outputs.xlsx',tratado_141,141)</v>
      </c>
      <c r="GM168" s="1" t="str">
        <f>"xlswrite('G:\Mi unidad\1. PROYECTOS TELLO 2022\SCM SPILL OVERS\outputs\pobreza\alimentos\1%\simulacion_3\observado_outputs.xlsx',tratado_"&amp;$A50&amp;","&amp;$A50&amp;");"</f>
        <v>xlswrite('G:\Mi unidad\1. PROYECTOS TELLO 2022\SCM SPILL OVERS\outputs\pobreza\alimentos\1%\simulacion_3\observado_outputs.xlsx',tratado_141,141);</v>
      </c>
      <c r="GT168" s="1" t="str">
        <f>"xlswrite('G:\Mi unidad\1. PROYECTOS TELLO 2022\SCM SPILL OVERS\outputs\pobreza\jefe_hogar\1%\simulacion_3\observado_outputs.xlsx',tratado_"&amp;$A50&amp;","&amp;$A50&amp;");"</f>
        <v>xlswrite('G:\Mi unidad\1. PROYECTOS TELLO 2022\SCM SPILL OVERS\outputs\pobreza\jefe_hogar\1%\simulacion_3\observado_outputs.xlsx',tratado_141,141);</v>
      </c>
      <c r="GZ168" s="1" t="str">
        <f>"xlswrite('G:\Mi unidad\1. PROYECTOS TELLO 2022\SCM SPILL OVERS\outputs\pobreza\mujeres\1%\simulacion_3\observado_outputs.xlsx',tratado_"&amp;$A50&amp;","&amp;$A50&amp;");"</f>
        <v>xlswrite('G:\Mi unidad\1. PROYECTOS TELLO 2022\SCM SPILL OVERS\outputs\pobreza\mujeres\1%\simulacion_3\observado_outputs.xlsx',tratado_141,141);</v>
      </c>
      <c r="HF168" s="1" t="str">
        <f>"xlswrite('G:\Mi unidad\1. PROYECTOS TELLO 2022\SCM SPILL OVERS\outputs\pobreza\criminalidad\1%\simulacion_3\observado_outputs.xlsx',tratado_"&amp;$A50&amp;","&amp;$A50&amp;");"</f>
        <v>xlswrite('G:\Mi unidad\1. PROYECTOS TELLO 2022\SCM SPILL OVERS\outputs\pobreza\criminalidad\1%\simulacion_3\observado_outputs.xlsx',tratado_141,141);</v>
      </c>
      <c r="HM168">
        <v>66</v>
      </c>
      <c r="HN168" t="s">
        <v>35</v>
      </c>
      <c r="HT168">
        <v>86</v>
      </c>
      <c r="HU168" t="s">
        <v>37</v>
      </c>
      <c r="IA168">
        <v>95</v>
      </c>
      <c r="IB168" t="str">
        <f>"xlswrite('G:\Mi unidad\1. PROYECTOS TELLO 2022\SCM SPILL OVERS\outputs\pobreza\bajo_niv_educ\1%\simulacion_3\output_tests.xlsx',ub_vec_"&amp;IA168&amp;"','ub_vec_"&amp;IA168&amp;"');"</f>
        <v>xlswrite('G:\Mi unidad\1. PROYECTOS TELLO 2022\SCM SPILL OVERS\outputs\pobreza\bajo_niv_educ\1%\simulacion_3\output_tests.xlsx',ub_vec_95','ub_vec_95');</v>
      </c>
      <c r="IO168">
        <v>95</v>
      </c>
      <c r="IP168" t="str">
        <f>"xlswrite('G:\Mi unidad\1. PROYECTOS TELLO 2022\SCM SPILL OVERS\outputs\pobreza\bajo_ingreso\1%\simulacion_3\output_tests.xlsx',ub_vec_"&amp;IO168&amp;"','ub_vec_"&amp;IO168&amp;"');"</f>
        <v>xlswrite('G:\Mi unidad\1. PROYECTOS TELLO 2022\SCM SPILL OVERS\outputs\pobreza\bajo_ingreso\1%\simulacion_3\output_tests.xlsx',ub_vec_95','ub_vec_95');</v>
      </c>
      <c r="JA168">
        <v>95</v>
      </c>
      <c r="JB168" t="str">
        <f>"xlswrite('G:\Mi unidad\1. PROYECTOS TELLO 2022\SCM SPILL OVERS\outputs\pobreza\densidad\1%\simulacion_3\output_tests.xlsx',ub_vec_"&amp;JA168&amp;"','ub_vec_"&amp;JA168&amp;"');"</f>
        <v>xlswrite('G:\Mi unidad\1. PROYECTOS TELLO 2022\SCM SPILL OVERS\outputs\pobreza\densidad\1%\simulacion_3\output_tests.xlsx',ub_vec_95','ub_vec_95');</v>
      </c>
      <c r="JM168">
        <v>95</v>
      </c>
      <c r="JN168" t="str">
        <f>"xlswrite('G:\Mi unidad\1. PROYECTOS TELLO 2022\SCM SPILL OVERS\outputs\pobreza\densidad_g\1%\simulacion_3\output_tests.xlsx',ub_vec_"&amp;JM168&amp;"','ub_vec_"&amp;JM168&amp;"');"</f>
        <v>xlswrite('G:\Mi unidad\1. PROYECTOS TELLO 2022\SCM SPILL OVERS\outputs\pobreza\densidad_g\1%\simulacion_3\output_tests.xlsx',ub_vec_95','ub_vec_95');</v>
      </c>
      <c r="JY168">
        <v>95</v>
      </c>
      <c r="JZ168" t="str">
        <f>"xlswrite('G:\Mi unidad\1. PROYECTOS TELLO 2022\SCM SPILL OVERS\outputs\pobreza\distancia_centro_salud\1%\simulacion_3\output_tests.xlsx',ub_vec_"&amp;JY168&amp;"','ub_vec_"&amp;JY168&amp;"');"</f>
        <v>xlswrite('G:\Mi unidad\1. PROYECTOS TELLO 2022\SCM SPILL OVERS\outputs\pobreza\distancia_centro_salud\1%\simulacion_3\output_tests.xlsx',ub_vec_95','ub_vec_95');</v>
      </c>
      <c r="KL168">
        <v>95</v>
      </c>
      <c r="KM168" t="str">
        <f>"xlswrite('G:\Mi unidad\1. PROYECTOS TELLO 2022\SCM SPILL OVERS\outputs\pobreza\informalidad\1%\simulacion_3\output_tests.xlsx',ub_vec_"&amp;KL168&amp;"','ub_vec_"&amp;KL168&amp;"');"</f>
        <v>xlswrite('G:\Mi unidad\1. PROYECTOS TELLO 2022\SCM SPILL OVERS\outputs\pobreza\informalidad\1%\simulacion_3\output_tests.xlsx',ub_vec_95','ub_vec_95');</v>
      </c>
      <c r="KY168">
        <v>95</v>
      </c>
      <c r="KZ168" t="str">
        <f>"xlswrite('G:\Mi unidad\1. PROYECTOS TELLO 2022\SCM SPILL OVERS\outputs\pobreza\alimentos\1%\simulacion_3\output_tests.xlsx',ub_vec_"&amp;KY168&amp;"','ub_vec_"&amp;KY168&amp;"');"</f>
        <v>xlswrite('G:\Mi unidad\1. PROYECTOS TELLO 2022\SCM SPILL OVERS\outputs\pobreza\alimentos\1%\simulacion_3\output_tests.xlsx',ub_vec_95','ub_vec_95');</v>
      </c>
      <c r="LF168">
        <v>95</v>
      </c>
      <c r="LG168" t="str">
        <f>"xlswrite('G:\Mi unidad\1. PROYECTOS TELLO 2022\SCM SPILL OVERS\outputs\pobreza\jefe_hogar\1%\simulacion_3\output_tests.xlsx',ub_vec_"&amp;LF168&amp;"','ub_vec_"&amp;LF168&amp;"');"</f>
        <v>xlswrite('G:\Mi unidad\1. PROYECTOS TELLO 2022\SCM SPILL OVERS\outputs\pobreza\jefe_hogar\1%\simulacion_3\output_tests.xlsx',ub_vec_95','ub_vec_95');</v>
      </c>
      <c r="LM168">
        <v>95</v>
      </c>
      <c r="LN168" t="str">
        <f>"xlswrite('G:\Mi unidad\1. PROYECTOS TELLO 2022\SCM SPILL OVERS\outputs\pobreza\mujeres\1%\simulacion_3\output_tests.xlsx',ub_vec_"&amp;LM168&amp;"','ub_vec_"&amp;LM168&amp;"');"</f>
        <v>xlswrite('G:\Mi unidad\1. PROYECTOS TELLO 2022\SCM SPILL OVERS\outputs\pobreza\mujeres\1%\simulacion_3\output_tests.xlsx',ub_vec_95','ub_vec_95');</v>
      </c>
      <c r="LY168">
        <v>95</v>
      </c>
      <c r="LZ168" t="str">
        <f>"xlswrite('G:\Mi unidad\1. PROYECTOS TELLO 2022\SCM SPILL OVERS\outputs\pobreza\criminalidad\1%\simulacion_3\output_tests.xlsx',ub_vec_"&amp;LY168&amp;"','ub_vec_"&amp;LY168&amp;"');"</f>
        <v>xlswrite('G:\Mi unidad\1. PROYECTOS TELLO 2022\SCM SPILL OVERS\outputs\pobreza\criminalidad\1%\simulacion_3\output_tests.xlsx',ub_vec_95','ub_vec_95');</v>
      </c>
    </row>
    <row r="169" spans="64:338" x14ac:dyDescent="0.3">
      <c r="BL169">
        <v>95</v>
      </c>
      <c r="BM169" s="1" t="str">
        <f>"A_"&amp;BL167&amp;"(:,ind_"&amp;BL167&amp;" == 0) = [];"</f>
        <v>A_95(:,ind_95 == 0) = [];</v>
      </c>
      <c r="BR169">
        <v>95</v>
      </c>
      <c r="BS169" s="1" t="str">
        <f>"ind_"&amp;BR167&amp;" = xlsread('spillover_bajo_niv_educ_"&amp;BR167&amp;".xlsx')"</f>
        <v>ind_95 = xlsread('spillover_bajo_niv_educ_95.xlsx')</v>
      </c>
      <c r="BX169">
        <v>95</v>
      </c>
      <c r="BY169" s="1" t="str">
        <f>"ind_"&amp;BX167&amp;" = xlsread('spillover_bajoingreso_"&amp;BX167&amp;".xlsx')"</f>
        <v>ind_95 = xlsread('spillover_bajoingreso_95.xlsx')</v>
      </c>
      <c r="CD169">
        <v>95</v>
      </c>
      <c r="CE169" s="1" t="str">
        <f>"ind_"&amp;CD167&amp;" = xlsread('spillover_densidad_"&amp;CD167&amp;".xlsx')"</f>
        <v>ind_95 = xlsread('spillover_densidad_95.xlsx')</v>
      </c>
      <c r="CJ169">
        <v>95</v>
      </c>
      <c r="CK169" s="1" t="str">
        <f>"ind_"&amp;CJ167&amp;" = xlsread('spillover_tiempo_cs_"&amp;CJ167&amp;".xlsx')"</f>
        <v>ind_95 = xlsread('spillover_tiempo_cs_95.xlsx')</v>
      </c>
      <c r="CQ169">
        <v>95</v>
      </c>
      <c r="CR169" t="s">
        <v>376</v>
      </c>
      <c r="CV169">
        <v>95</v>
      </c>
      <c r="CW169" t="s">
        <v>377</v>
      </c>
      <c r="DA169">
        <v>95</v>
      </c>
      <c r="DB169" t="s">
        <v>378</v>
      </c>
      <c r="DF169">
        <v>95</v>
      </c>
      <c r="DG169" t="s">
        <v>379</v>
      </c>
      <c r="EA169">
        <v>75</v>
      </c>
      <c r="EB169" s="3" t="s">
        <v>18</v>
      </c>
      <c r="EZ169" s="1" t="str">
        <f>"xlswrite('G:\Mi unidad\1. PROYECTOS TELLO 2022\SCM SPILL OVERS\outputs\pobreza\distancia_centro_salud\1%\simulacion_3\observado_outputs.xlsx',tratado_"&amp;$A51&amp;","&amp;$A51&amp;")"</f>
        <v>xlswrite('G:\Mi unidad\1. PROYECTOS TELLO 2022\SCM SPILL OVERS\outputs\pobreza\distancia_centro_salud\1%\simulacion_3\observado_outputs.xlsx',tratado_144,144)</v>
      </c>
      <c r="FG169" s="1" t="str">
        <f>"xlswrite('G:\Mi unidad\1. PROYECTOS TELLO 2022\SCM SPILL OVERS\outputs\pobreza\informalidad\1%\simulacion_3\observado_outputs.xlsx',tratado_"&amp;$A51&amp;","&amp;$A51&amp;")"</f>
        <v>xlswrite('G:\Mi unidad\1. PROYECTOS TELLO 2022\SCM SPILL OVERS\outputs\pobreza\informalidad\1%\simulacion_3\observado_outputs.xlsx',tratado_144,144)</v>
      </c>
      <c r="FM169" s="1" t="str">
        <f>"xlswrite('G:\Mi unidad\1. PROYECTOS TELLO 2022\SCM SPILL OVERS\outputs\pobreza\densidad\1%\simulacion_3\observado_outputs.xlsx',tratado_"&amp;$A51&amp;","&amp;$A51&amp;")"</f>
        <v>xlswrite('G:\Mi unidad\1. PROYECTOS TELLO 2022\SCM SPILL OVERS\outputs\pobreza\densidad\1%\simulacion_3\observado_outputs.xlsx',tratado_144,144)</v>
      </c>
      <c r="FT169" s="1" t="str">
        <f>"xlswrite('G:\Mi unidad\1. PROYECTOS TELLO 2022\SCM SPILL OVERS\outputs\pobreza\bajo_niv_educ\1%\simulacion_3\observado_outputs.xlsx',tratado_"&amp;$A51&amp;","&amp;$A51&amp;")"</f>
        <v>xlswrite('G:\Mi unidad\1. PROYECTOS TELLO 2022\SCM SPILL OVERS\outputs\pobreza\bajo_niv_educ\1%\simulacion_3\observado_outputs.xlsx',tratado_144,144)</v>
      </c>
      <c r="FZ169" s="1" t="str">
        <f>"xlswrite('G:\Mi unidad\1. PROYECTOS TELLO 2022\SCM SPILL OVERS\outputs\pobreza\bajo_ingreso\1%\simulacion_3\observado_outputs.xlsx',tratado_"&amp;$A51&amp;","&amp;$A51&amp;")"</f>
        <v>xlswrite('G:\Mi unidad\1. PROYECTOS TELLO 2022\SCM SPILL OVERS\outputs\pobreza\bajo_ingreso\1%\simulacion_3\observado_outputs.xlsx',tratado_144,144)</v>
      </c>
      <c r="GF169" s="1" t="str">
        <f>"xlswrite('G:\Mi unidad\1. PROYECTOS TELLO 2022\SCM SPILL OVERS\outputs\pobreza\densidad_g\1%\simulacion_3\observado_outputs.xlsx',tratado_"&amp;$A51&amp;","&amp;$A51&amp;")"</f>
        <v>xlswrite('G:\Mi unidad\1. PROYECTOS TELLO 2022\SCM SPILL OVERS\outputs\pobreza\densidad_g\1%\simulacion_3\observado_outputs.xlsx',tratado_144,144)</v>
      </c>
      <c r="GM169" s="1" t="str">
        <f>"xlswrite('G:\Mi unidad\1. PROYECTOS TELLO 2022\SCM SPILL OVERS\outputs\pobreza\alimentos\1%\simulacion_3\observado_outputs.xlsx',tratado_"&amp;$A51&amp;","&amp;$A51&amp;");"</f>
        <v>xlswrite('G:\Mi unidad\1. PROYECTOS TELLO 2022\SCM SPILL OVERS\outputs\pobreza\alimentos\1%\simulacion_3\observado_outputs.xlsx',tratado_144,144);</v>
      </c>
      <c r="GT169" s="1" t="str">
        <f>"xlswrite('G:\Mi unidad\1. PROYECTOS TELLO 2022\SCM SPILL OVERS\outputs\pobreza\jefe_hogar\1%\simulacion_3\observado_outputs.xlsx',tratado_"&amp;$A51&amp;","&amp;$A51&amp;");"</f>
        <v>xlswrite('G:\Mi unidad\1. PROYECTOS TELLO 2022\SCM SPILL OVERS\outputs\pobreza\jefe_hogar\1%\simulacion_3\observado_outputs.xlsx',tratado_144,144);</v>
      </c>
      <c r="GZ169" s="1" t="str">
        <f>"xlswrite('G:\Mi unidad\1. PROYECTOS TELLO 2022\SCM SPILL OVERS\outputs\pobreza\mujeres\1%\simulacion_3\observado_outputs.xlsx',tratado_"&amp;$A51&amp;","&amp;$A51&amp;");"</f>
        <v>xlswrite('G:\Mi unidad\1. PROYECTOS TELLO 2022\SCM SPILL OVERS\outputs\pobreza\mujeres\1%\simulacion_3\observado_outputs.xlsx',tratado_144,144);</v>
      </c>
      <c r="HF169" s="1" t="str">
        <f>"xlswrite('G:\Mi unidad\1. PROYECTOS TELLO 2022\SCM SPILL OVERS\outputs\pobreza\criminalidad\1%\simulacion_3\observado_outputs.xlsx',tratado_"&amp;$A51&amp;","&amp;$A51&amp;");"</f>
        <v>xlswrite('G:\Mi unidad\1. PROYECTOS TELLO 2022\SCM SPILL OVERS\outputs\pobreza\criminalidad\1%\simulacion_3\observado_outputs.xlsx',tratado_144,144);</v>
      </c>
      <c r="HM169">
        <v>66</v>
      </c>
      <c r="HN169" t="str">
        <f>"    [p_value_"&amp;HM169&amp; ",lb_"&amp;HM169&amp;",ub_"&amp;HM169&amp;"] = sp_andrews_te(Y_pre_"&amp;HM169&amp;",pobreza_"&amp;HM169&amp;"(:,T+s),A_"&amp;HM169&amp;",C,.05);"</f>
        <v xml:space="preserve">    [p_value_66,lb_66,ub_66] = sp_andrews_te(Y_pre_66,pobreza_66(:,T+s),A_66,C,.05);</v>
      </c>
      <c r="HT169">
        <v>86</v>
      </c>
      <c r="HU169" t="str">
        <f>"    spillover_test_"&amp;HT169&amp;"(s) = sp_andrews(Y_pre_"&amp;HT169&amp;",pobreza_"&amp;HT169&amp;"(:,T+s),A_"&amp;HT169&amp;",C,d,alpha_sig);"</f>
        <v xml:space="preserve">    spillover_test_86(s) = sp_andrews(Y_pre_86,pobreza_86(:,T+s),A_86,C,d,alpha_sig);</v>
      </c>
      <c r="IA169">
        <v>95</v>
      </c>
      <c r="IB169" t="str">
        <f>"xlswrite('G:\Mi unidad\1. PROYECTOS TELLO 2022\SCM SPILL OVERS\outputs\pobreza\bajo_niv_educ\1%\simulacion_3\output_tests.xlsx',p_value_vec_"&amp;IA169&amp;"','p_value_vec_"&amp;IA169&amp;"');"</f>
        <v>xlswrite('G:\Mi unidad\1. PROYECTOS TELLO 2022\SCM SPILL OVERS\outputs\pobreza\bajo_niv_educ\1%\simulacion_3\output_tests.xlsx',p_value_vec_95','p_value_vec_95');</v>
      </c>
      <c r="IO169">
        <v>95</v>
      </c>
      <c r="IP169" t="str">
        <f>"xlswrite('G:\Mi unidad\1. PROYECTOS TELLO 2022\SCM SPILL OVERS\outputs\pobreza\bajo_ingreso\1%\simulacion_3\output_tests.xlsx',p_value_vec_"&amp;IO169&amp;"','p_value_vec_"&amp;IO169&amp;"');"</f>
        <v>xlswrite('G:\Mi unidad\1. PROYECTOS TELLO 2022\SCM SPILL OVERS\outputs\pobreza\bajo_ingreso\1%\simulacion_3\output_tests.xlsx',p_value_vec_95','p_value_vec_95');</v>
      </c>
      <c r="JA169">
        <v>95</v>
      </c>
      <c r="JB169" t="str">
        <f>"xlswrite('G:\Mi unidad\1. PROYECTOS TELLO 2022\SCM SPILL OVERS\outputs\pobreza\densidad\1%\simulacion_3\output_tests.xlsx',p_value_vec_"&amp;JA169&amp;"','p_value_vec_"&amp;JA169&amp;"');"</f>
        <v>xlswrite('G:\Mi unidad\1. PROYECTOS TELLO 2022\SCM SPILL OVERS\outputs\pobreza\densidad\1%\simulacion_3\output_tests.xlsx',p_value_vec_95','p_value_vec_95');</v>
      </c>
      <c r="JM169">
        <v>95</v>
      </c>
      <c r="JN169" t="str">
        <f>"xlswrite('G:\Mi unidad\1. PROYECTOS TELLO 2022\SCM SPILL OVERS\outputs\pobreza\densidad_g\1%\simulacion_3\output_tests.xlsx',p_value_vec_"&amp;JM169&amp;"','p_value_vec_"&amp;JM169&amp;"');"</f>
        <v>xlswrite('G:\Mi unidad\1. PROYECTOS TELLO 2022\SCM SPILL OVERS\outputs\pobreza\densidad_g\1%\simulacion_3\output_tests.xlsx',p_value_vec_95','p_value_vec_95');</v>
      </c>
      <c r="JY169">
        <v>95</v>
      </c>
      <c r="JZ169" t="str">
        <f>"xlswrite('G:\Mi unidad\1. PROYECTOS TELLO 2022\SCM SPILL OVERS\outputs\pobreza\distancia_centro_salud\1%\simulacion_3\output_tests.xlsx',p_value_vec_"&amp;JY169&amp;"','p_value_vec_"&amp;JY169&amp;"');"</f>
        <v>xlswrite('G:\Mi unidad\1. PROYECTOS TELLO 2022\SCM SPILL OVERS\outputs\pobreza\distancia_centro_salud\1%\simulacion_3\output_tests.xlsx',p_value_vec_95','p_value_vec_95');</v>
      </c>
      <c r="KL169">
        <v>95</v>
      </c>
      <c r="KM169" t="str">
        <f>"xlswrite('G:\Mi unidad\1. PROYECTOS TELLO 2022\SCM SPILL OVERS\outputs\pobreza\informalidad\1%\simulacion_3\output_tests.xlsx',p_value_vec_"&amp;KL169&amp;"','p_value_vec_"&amp;KL169&amp;"');"</f>
        <v>xlswrite('G:\Mi unidad\1. PROYECTOS TELLO 2022\SCM SPILL OVERS\outputs\pobreza\informalidad\1%\simulacion_3\output_tests.xlsx',p_value_vec_95','p_value_vec_95');</v>
      </c>
      <c r="KY169">
        <v>95</v>
      </c>
      <c r="KZ169" t="str">
        <f>"xlswrite('G:\Mi unidad\1. PROYECTOS TELLO 2022\SCM SPILL OVERS\outputs\pobreza\alimentos\1%\simulacion_3\output_tests.xlsx',p_value_vec_"&amp;KY169&amp;"','p_value_vec_"&amp;KY169&amp;"');"</f>
        <v>xlswrite('G:\Mi unidad\1. PROYECTOS TELLO 2022\SCM SPILL OVERS\outputs\pobreza\alimentos\1%\simulacion_3\output_tests.xlsx',p_value_vec_95','p_value_vec_95');</v>
      </c>
      <c r="LF169">
        <v>95</v>
      </c>
      <c r="LG169" t="str">
        <f>"xlswrite('G:\Mi unidad\1. PROYECTOS TELLO 2022\SCM SPILL OVERS\outputs\pobreza\jefe_hogar\1%\simulacion_3\output_tests.xlsx',p_value_vec_"&amp;LF169&amp;"','p_value_vec_"&amp;LF169&amp;"');"</f>
        <v>xlswrite('G:\Mi unidad\1. PROYECTOS TELLO 2022\SCM SPILL OVERS\outputs\pobreza\jefe_hogar\1%\simulacion_3\output_tests.xlsx',p_value_vec_95','p_value_vec_95');</v>
      </c>
      <c r="LM169">
        <v>95</v>
      </c>
      <c r="LN169" t="str">
        <f>"xlswrite('G:\Mi unidad\1. PROYECTOS TELLO 2022\SCM SPILL OVERS\outputs\pobreza\mujeres\1%\simulacion_3\output_tests.xlsx',p_value_vec_"&amp;LM169&amp;"','p_value_vec_"&amp;LM169&amp;"');"</f>
        <v>xlswrite('G:\Mi unidad\1. PROYECTOS TELLO 2022\SCM SPILL OVERS\outputs\pobreza\mujeres\1%\simulacion_3\output_tests.xlsx',p_value_vec_95','p_value_vec_95');</v>
      </c>
      <c r="LY169">
        <v>95</v>
      </c>
      <c r="LZ169" t="str">
        <f>"xlswrite('G:\Mi unidad\1. PROYECTOS TELLO 2022\SCM SPILL OVERS\outputs\pobreza\criminalidad\1%\simulacion_3\output_tests.xlsx',p_value_vec_"&amp;LY169&amp;"','p_value_vec_"&amp;LY169&amp;"');"</f>
        <v>xlswrite('G:\Mi unidad\1. PROYECTOS TELLO 2022\SCM SPILL OVERS\outputs\pobreza\criminalidad\1%\simulacion_3\output_tests.xlsx',p_value_vec_95','p_value_vec_95');</v>
      </c>
    </row>
    <row r="170" spans="64:338" x14ac:dyDescent="0.3">
      <c r="BL170">
        <v>95</v>
      </c>
      <c r="BR170">
        <v>95</v>
      </c>
      <c r="BS170" s="1" t="str">
        <f>"A_"&amp;BR167&amp;" = eye(N);"</f>
        <v>A_95 = eye(N);</v>
      </c>
      <c r="BX170">
        <v>95</v>
      </c>
      <c r="BY170" s="1" t="str">
        <f>"A_"&amp;BX167&amp;" = eye(N);"</f>
        <v>A_95 = eye(N);</v>
      </c>
      <c r="CD170">
        <v>95</v>
      </c>
      <c r="CE170" s="1" t="str">
        <f>"A_"&amp;CD167&amp;" = eye(N);"</f>
        <v>A_95 = eye(N);</v>
      </c>
      <c r="CJ170">
        <v>95</v>
      </c>
      <c r="CK170" s="1" t="str">
        <f>"A_"&amp;CJ167&amp;" = eye(N);"</f>
        <v>A_95 = eye(N);</v>
      </c>
      <c r="CQ170">
        <v>95</v>
      </c>
      <c r="CR170" t="s">
        <v>380</v>
      </c>
      <c r="CV170">
        <v>95</v>
      </c>
      <c r="CW170" t="s">
        <v>380</v>
      </c>
      <c r="DA170">
        <v>95</v>
      </c>
      <c r="DB170" t="s">
        <v>380</v>
      </c>
      <c r="DF170">
        <v>95</v>
      </c>
      <c r="DG170" t="s">
        <v>380</v>
      </c>
      <c r="EA170">
        <v>76</v>
      </c>
      <c r="EB170" s="3" t="str">
        <f>"%PROVINCIA "&amp;EA170</f>
        <v>%PROVINCIA 76</v>
      </c>
      <c r="EZ170" s="1" t="str">
        <f>"xlswrite('G:\Mi unidad\1. PROYECTOS TELLO 2022\SCM SPILL OVERS\outputs\pobreza\distancia_centro_salud\1%\simulacion_3\observado_outputs.xlsx',tratado_"&amp;$A52&amp;","&amp;$A52&amp;")"</f>
        <v>xlswrite('G:\Mi unidad\1. PROYECTOS TELLO 2022\SCM SPILL OVERS\outputs\pobreza\distancia_centro_salud\1%\simulacion_3\observado_outputs.xlsx',tratado_149,149)</v>
      </c>
      <c r="FG170" s="1" t="str">
        <f>"xlswrite('G:\Mi unidad\1. PROYECTOS TELLO 2022\SCM SPILL OVERS\outputs\pobreza\informalidad\1%\simulacion_3\observado_outputs.xlsx',tratado_"&amp;$A52&amp;","&amp;$A52&amp;")"</f>
        <v>xlswrite('G:\Mi unidad\1. PROYECTOS TELLO 2022\SCM SPILL OVERS\outputs\pobreza\informalidad\1%\simulacion_3\observado_outputs.xlsx',tratado_149,149)</v>
      </c>
      <c r="FM170" s="1" t="str">
        <f>"xlswrite('G:\Mi unidad\1. PROYECTOS TELLO 2022\SCM SPILL OVERS\outputs\pobreza\densidad\1%\simulacion_3\observado_outputs.xlsx',tratado_"&amp;$A52&amp;","&amp;$A52&amp;")"</f>
        <v>xlswrite('G:\Mi unidad\1. PROYECTOS TELLO 2022\SCM SPILL OVERS\outputs\pobreza\densidad\1%\simulacion_3\observado_outputs.xlsx',tratado_149,149)</v>
      </c>
      <c r="FT170" s="1" t="str">
        <f>"xlswrite('G:\Mi unidad\1. PROYECTOS TELLO 2022\SCM SPILL OVERS\outputs\pobreza\bajo_niv_educ\1%\simulacion_3\observado_outputs.xlsx',tratado_"&amp;$A52&amp;","&amp;$A52&amp;")"</f>
        <v>xlswrite('G:\Mi unidad\1. PROYECTOS TELLO 2022\SCM SPILL OVERS\outputs\pobreza\bajo_niv_educ\1%\simulacion_3\observado_outputs.xlsx',tratado_149,149)</v>
      </c>
      <c r="FZ170" s="1" t="str">
        <f>"xlswrite('G:\Mi unidad\1. PROYECTOS TELLO 2022\SCM SPILL OVERS\outputs\pobreza\bajo_ingreso\1%\simulacion_3\observado_outputs.xlsx',tratado_"&amp;$A52&amp;","&amp;$A52&amp;")"</f>
        <v>xlswrite('G:\Mi unidad\1. PROYECTOS TELLO 2022\SCM SPILL OVERS\outputs\pobreza\bajo_ingreso\1%\simulacion_3\observado_outputs.xlsx',tratado_149,149)</v>
      </c>
      <c r="GF170" s="1" t="str">
        <f>"xlswrite('G:\Mi unidad\1. PROYECTOS TELLO 2022\SCM SPILL OVERS\outputs\pobreza\densidad_g\1%\simulacion_3\observado_outputs.xlsx',tratado_"&amp;$A52&amp;","&amp;$A52&amp;")"</f>
        <v>xlswrite('G:\Mi unidad\1. PROYECTOS TELLO 2022\SCM SPILL OVERS\outputs\pobreza\densidad_g\1%\simulacion_3\observado_outputs.xlsx',tratado_149,149)</v>
      </c>
      <c r="GM170" s="1" t="str">
        <f>"xlswrite('G:\Mi unidad\1. PROYECTOS TELLO 2022\SCM SPILL OVERS\outputs\pobreza\alimentos\1%\simulacion_3\observado_outputs.xlsx',tratado_"&amp;$A52&amp;","&amp;$A52&amp;");"</f>
        <v>xlswrite('G:\Mi unidad\1. PROYECTOS TELLO 2022\SCM SPILL OVERS\outputs\pobreza\alimentos\1%\simulacion_3\observado_outputs.xlsx',tratado_149,149);</v>
      </c>
      <c r="GT170" s="1" t="str">
        <f>"xlswrite('G:\Mi unidad\1. PROYECTOS TELLO 2022\SCM SPILL OVERS\outputs\pobreza\jefe_hogar\1%\simulacion_3\observado_outputs.xlsx',tratado_"&amp;$A52&amp;","&amp;$A52&amp;");"</f>
        <v>xlswrite('G:\Mi unidad\1. PROYECTOS TELLO 2022\SCM SPILL OVERS\outputs\pobreza\jefe_hogar\1%\simulacion_3\observado_outputs.xlsx',tratado_149,149);</v>
      </c>
      <c r="GZ170" s="1" t="str">
        <f>"xlswrite('G:\Mi unidad\1. PROYECTOS TELLO 2022\SCM SPILL OVERS\outputs\pobreza\mujeres\1%\simulacion_3\observado_outputs.xlsx',tratado_"&amp;$A52&amp;","&amp;$A52&amp;");"</f>
        <v>xlswrite('G:\Mi unidad\1. PROYECTOS TELLO 2022\SCM SPILL OVERS\outputs\pobreza\mujeres\1%\simulacion_3\observado_outputs.xlsx',tratado_149,149);</v>
      </c>
      <c r="HF170" s="1" t="str">
        <f>"xlswrite('G:\Mi unidad\1. PROYECTOS TELLO 2022\SCM SPILL OVERS\outputs\pobreza\criminalidad\1%\simulacion_3\observado_outputs.xlsx',tratado_"&amp;$A52&amp;","&amp;$A52&amp;");"</f>
        <v>xlswrite('G:\Mi unidad\1. PROYECTOS TELLO 2022\SCM SPILL OVERS\outputs\pobreza\criminalidad\1%\simulacion_3\observado_outputs.xlsx',tratado_149,149);</v>
      </c>
      <c r="HM170">
        <v>66</v>
      </c>
      <c r="HN170" t="str">
        <f>"    p_value_vec_"&amp;HM170&amp;"(s) = p_value_"&amp;HM170&amp;";"</f>
        <v xml:space="preserve">    p_value_vec_66(s) = p_value_66;</v>
      </c>
      <c r="HT170">
        <v>86</v>
      </c>
      <c r="HU170" t="s">
        <v>18</v>
      </c>
      <c r="IA170">
        <v>95</v>
      </c>
      <c r="IB170" t="str">
        <f>"xlswrite('G:\Mi unidad\1. PROYECTOS TELLO 2022\SCM SPILL OVERS\outputs\pobreza\bajo_niv_educ\1%\simulacion_3\output_tests.xlsx',alpha1_hat_vec_"&amp;IA170&amp;"','alpha1_hat_vec_"&amp;IA170&amp;"');"</f>
        <v>xlswrite('G:\Mi unidad\1. PROYECTOS TELLO 2022\SCM SPILL OVERS\outputs\pobreza\bajo_niv_educ\1%\simulacion_3\output_tests.xlsx',alpha1_hat_vec_95','alpha1_hat_vec_95');</v>
      </c>
      <c r="IO170">
        <v>95</v>
      </c>
      <c r="IP170" t="str">
        <f>"xlswrite('G:\Mi unidad\1. PROYECTOS TELLO 2022\SCM SPILL OVERS\outputs\pobreza\bajo_ingreso\1%\simulacion_3\output_tests.xlsx',alpha1_hat_vec_"&amp;IO170&amp;"','alpha1_hat_vec_"&amp;IO170&amp;"');"</f>
        <v>xlswrite('G:\Mi unidad\1. PROYECTOS TELLO 2022\SCM SPILL OVERS\outputs\pobreza\bajo_ingreso\1%\simulacion_3\output_tests.xlsx',alpha1_hat_vec_95','alpha1_hat_vec_95');</v>
      </c>
      <c r="JA170">
        <v>95</v>
      </c>
      <c r="JB170" t="str">
        <f>"xlswrite('G:\Mi unidad\1. PROYECTOS TELLO 2022\SCM SPILL OVERS\outputs\pobreza\densidad\1%\simulacion_3\output_tests.xlsx',alpha1_hat_vec_"&amp;JA170&amp;"','alpha1_hat_vec_"&amp;JA170&amp;"');"</f>
        <v>xlswrite('G:\Mi unidad\1. PROYECTOS TELLO 2022\SCM SPILL OVERS\outputs\pobreza\densidad\1%\simulacion_3\output_tests.xlsx',alpha1_hat_vec_95','alpha1_hat_vec_95');</v>
      </c>
      <c r="JM170">
        <v>95</v>
      </c>
      <c r="JN170" t="str">
        <f>"xlswrite('G:\Mi unidad\1. PROYECTOS TELLO 2022\SCM SPILL OVERS\outputs\pobreza\densidad_g\1%\simulacion_3\output_tests.xlsx',alpha1_hat_vec_"&amp;JM170&amp;"','alpha1_hat_vec_"&amp;JM170&amp;"');"</f>
        <v>xlswrite('G:\Mi unidad\1. PROYECTOS TELLO 2022\SCM SPILL OVERS\outputs\pobreza\densidad_g\1%\simulacion_3\output_tests.xlsx',alpha1_hat_vec_95','alpha1_hat_vec_95');</v>
      </c>
      <c r="JY170">
        <v>95</v>
      </c>
      <c r="JZ170" t="str">
        <f>"xlswrite('G:\Mi unidad\1. PROYECTOS TELLO 2022\SCM SPILL OVERS\outputs\pobreza\distancia_centro_salud\1%\simulacion_3\output_tests.xlsx',alpha1_hat_vec_"&amp;JY170&amp;"','alpha1_hat_vec_"&amp;JY170&amp;"');"</f>
        <v>xlswrite('G:\Mi unidad\1. PROYECTOS TELLO 2022\SCM SPILL OVERS\outputs\pobreza\distancia_centro_salud\1%\simulacion_3\output_tests.xlsx',alpha1_hat_vec_95','alpha1_hat_vec_95');</v>
      </c>
      <c r="KL170">
        <v>95</v>
      </c>
      <c r="KM170" t="str">
        <f>"xlswrite('G:\Mi unidad\1. PROYECTOS TELLO 2022\SCM SPILL OVERS\outputs\pobreza\informalidad\1%\simulacion_3\output_tests.xlsx',alpha1_hat_vec_"&amp;KL170&amp;"','alpha1_hat_vec_"&amp;KL170&amp;"');"</f>
        <v>xlswrite('G:\Mi unidad\1. PROYECTOS TELLO 2022\SCM SPILL OVERS\outputs\pobreza\informalidad\1%\simulacion_3\output_tests.xlsx',alpha1_hat_vec_95','alpha1_hat_vec_95');</v>
      </c>
      <c r="KY170">
        <v>95</v>
      </c>
      <c r="KZ170" t="str">
        <f>"xlswrite('G:\Mi unidad\1. PROYECTOS TELLO 2022\SCM SPILL OVERS\outputs\pobreza\alimentos\1%\simulacion_3\output_tests.xlsx',alpha1_hat_vec_"&amp;KY170&amp;"','alpha1_hat_vec_"&amp;KY170&amp;"');"</f>
        <v>xlswrite('G:\Mi unidad\1. PROYECTOS TELLO 2022\SCM SPILL OVERS\outputs\pobreza\alimentos\1%\simulacion_3\output_tests.xlsx',alpha1_hat_vec_95','alpha1_hat_vec_95');</v>
      </c>
      <c r="LF170">
        <v>95</v>
      </c>
      <c r="LG170" t="str">
        <f>"xlswrite('G:\Mi unidad\1. PROYECTOS TELLO 2022\SCM SPILL OVERS\outputs\pobreza\jefe_hogar\1%\simulacion_3\output_tests.xlsx',alpha1_hat_vec_"&amp;LF170&amp;"','alpha1_hat_vec_"&amp;LF170&amp;"');"</f>
        <v>xlswrite('G:\Mi unidad\1. PROYECTOS TELLO 2022\SCM SPILL OVERS\outputs\pobreza\jefe_hogar\1%\simulacion_3\output_tests.xlsx',alpha1_hat_vec_95','alpha1_hat_vec_95');</v>
      </c>
      <c r="LM170">
        <v>95</v>
      </c>
      <c r="LN170" t="str">
        <f>"xlswrite('G:\Mi unidad\1. PROYECTOS TELLO 2022\SCM SPILL OVERS\outputs\pobreza\mujeres\1%\simulacion_3\output_tests.xlsx',alpha1_hat_vec_"&amp;LM170&amp;"','alpha1_hat_vec_"&amp;LM170&amp;"');"</f>
        <v>xlswrite('G:\Mi unidad\1. PROYECTOS TELLO 2022\SCM SPILL OVERS\outputs\pobreza\mujeres\1%\simulacion_3\output_tests.xlsx',alpha1_hat_vec_95','alpha1_hat_vec_95');</v>
      </c>
      <c r="LY170">
        <v>95</v>
      </c>
      <c r="LZ170" t="str">
        <f>"xlswrite('G:\Mi unidad\1. PROYECTOS TELLO 2022\SCM SPILL OVERS\outputs\pobreza\criminalidad\1%\simulacion_3\output_tests.xlsx',alpha1_hat_vec_"&amp;LY170&amp;"','alpha1_hat_vec_"&amp;LY170&amp;"');"</f>
        <v>xlswrite('G:\Mi unidad\1. PROYECTOS TELLO 2022\SCM SPILL OVERS\outputs\pobreza\criminalidad\1%\simulacion_3\output_tests.xlsx',alpha1_hat_vec_95','alpha1_hat_vec_95');</v>
      </c>
    </row>
    <row r="171" spans="64:338" x14ac:dyDescent="0.3">
      <c r="BL171">
        <v>95</v>
      </c>
      <c r="BR171">
        <v>95</v>
      </c>
      <c r="BS171" s="1" t="str">
        <f>"A_"&amp;BR167&amp;"(:,ind_"&amp;BR167&amp;" == 0) = [];"</f>
        <v>A_95(:,ind_95 == 0) = [];</v>
      </c>
      <c r="BX171">
        <v>95</v>
      </c>
      <c r="BY171" s="1" t="str">
        <f>"A_"&amp;BX167&amp;"(:,ind_"&amp;BX167&amp;" == 0) = [];"</f>
        <v>A_95(:,ind_95 == 0) = [];</v>
      </c>
      <c r="CD171">
        <v>95</v>
      </c>
      <c r="CE171" s="1" t="str">
        <f>"A_"&amp;CD167&amp;"(:,ind_"&amp;CD167&amp;" == 0) = [];"</f>
        <v>A_95(:,ind_95 == 0) = [];</v>
      </c>
      <c r="CJ171">
        <v>95</v>
      </c>
      <c r="CK171" s="1" t="str">
        <f>"A_"&amp;CJ167&amp;"(:,ind_"&amp;CJ167&amp;" == 0) = [];"</f>
        <v>A_95(:,ind_95 == 0) = [];</v>
      </c>
      <c r="CQ171">
        <v>95</v>
      </c>
      <c r="CR171" t="s">
        <v>381</v>
      </c>
      <c r="CV171">
        <v>95</v>
      </c>
      <c r="CW171" t="s">
        <v>381</v>
      </c>
      <c r="DA171">
        <v>95</v>
      </c>
      <c r="DB171" t="s">
        <v>381</v>
      </c>
      <c r="DF171">
        <v>95</v>
      </c>
      <c r="DG171" t="s">
        <v>381</v>
      </c>
      <c r="EA171">
        <v>76</v>
      </c>
      <c r="EB171" s="3" t="s">
        <v>17</v>
      </c>
      <c r="EZ171" s="1" t="str">
        <f>"xlswrite('G:\Mi unidad\1. PROYECTOS TELLO 2022\SCM SPILL OVERS\outputs\pobreza\distancia_centro_salud\1%\simulacion_3\observado_outputs.xlsx',tratado_"&amp;$A53&amp;","&amp;$A53&amp;")"</f>
        <v>xlswrite('G:\Mi unidad\1. PROYECTOS TELLO 2022\SCM SPILL OVERS\outputs\pobreza\distancia_centro_salud\1%\simulacion_3\observado_outputs.xlsx',tratado_150,150)</v>
      </c>
      <c r="FG171" s="1" t="str">
        <f>"xlswrite('G:\Mi unidad\1. PROYECTOS TELLO 2022\SCM SPILL OVERS\outputs\pobreza\informalidad\1%\simulacion_3\observado_outputs.xlsx',tratado_"&amp;$A53&amp;","&amp;$A53&amp;")"</f>
        <v>xlswrite('G:\Mi unidad\1. PROYECTOS TELLO 2022\SCM SPILL OVERS\outputs\pobreza\informalidad\1%\simulacion_3\observado_outputs.xlsx',tratado_150,150)</v>
      </c>
      <c r="FM171" s="1" t="str">
        <f>"xlswrite('G:\Mi unidad\1. PROYECTOS TELLO 2022\SCM SPILL OVERS\outputs\pobreza\densidad\1%\simulacion_3\observado_outputs.xlsx',tratado_"&amp;$A53&amp;","&amp;$A53&amp;")"</f>
        <v>xlswrite('G:\Mi unidad\1. PROYECTOS TELLO 2022\SCM SPILL OVERS\outputs\pobreza\densidad\1%\simulacion_3\observado_outputs.xlsx',tratado_150,150)</v>
      </c>
      <c r="FT171" s="1" t="str">
        <f>"xlswrite('G:\Mi unidad\1. PROYECTOS TELLO 2022\SCM SPILL OVERS\outputs\pobreza\bajo_niv_educ\1%\simulacion_3\observado_outputs.xlsx',tratado_"&amp;$A53&amp;","&amp;$A53&amp;")"</f>
        <v>xlswrite('G:\Mi unidad\1. PROYECTOS TELLO 2022\SCM SPILL OVERS\outputs\pobreza\bajo_niv_educ\1%\simulacion_3\observado_outputs.xlsx',tratado_150,150)</v>
      </c>
      <c r="FZ171" s="1" t="str">
        <f>"xlswrite('G:\Mi unidad\1. PROYECTOS TELLO 2022\SCM SPILL OVERS\outputs\pobreza\bajo_ingreso\1%\simulacion_3\observado_outputs.xlsx',tratado_"&amp;$A53&amp;","&amp;$A53&amp;")"</f>
        <v>xlswrite('G:\Mi unidad\1. PROYECTOS TELLO 2022\SCM SPILL OVERS\outputs\pobreza\bajo_ingreso\1%\simulacion_3\observado_outputs.xlsx',tratado_150,150)</v>
      </c>
      <c r="GF171" s="1" t="str">
        <f>"xlswrite('G:\Mi unidad\1. PROYECTOS TELLO 2022\SCM SPILL OVERS\outputs\pobreza\densidad_g\1%\simulacion_3\observado_outputs.xlsx',tratado_"&amp;$A53&amp;","&amp;$A53&amp;")"</f>
        <v>xlswrite('G:\Mi unidad\1. PROYECTOS TELLO 2022\SCM SPILL OVERS\outputs\pobreza\densidad_g\1%\simulacion_3\observado_outputs.xlsx',tratado_150,150)</v>
      </c>
      <c r="GM171" s="1" t="str">
        <f>"xlswrite('G:\Mi unidad\1. PROYECTOS TELLO 2022\SCM SPILL OVERS\outputs\pobreza\alimentos\1%\simulacion_3\observado_outputs.xlsx',tratado_"&amp;$A53&amp;","&amp;$A53&amp;");"</f>
        <v>xlswrite('G:\Mi unidad\1. PROYECTOS TELLO 2022\SCM SPILL OVERS\outputs\pobreza\alimentos\1%\simulacion_3\observado_outputs.xlsx',tratado_150,150);</v>
      </c>
      <c r="GT171" s="1" t="str">
        <f>"xlswrite('G:\Mi unidad\1. PROYECTOS TELLO 2022\SCM SPILL OVERS\outputs\pobreza\jefe_hogar\1%\simulacion_3\observado_outputs.xlsx',tratado_"&amp;$A53&amp;","&amp;$A53&amp;");"</f>
        <v>xlswrite('G:\Mi unidad\1. PROYECTOS TELLO 2022\SCM SPILL OVERS\outputs\pobreza\jefe_hogar\1%\simulacion_3\observado_outputs.xlsx',tratado_150,150);</v>
      </c>
      <c r="GZ171" s="1" t="str">
        <f>"xlswrite('G:\Mi unidad\1. PROYECTOS TELLO 2022\SCM SPILL OVERS\outputs\pobreza\mujeres\1%\simulacion_3\observado_outputs.xlsx',tratado_"&amp;$A53&amp;","&amp;$A53&amp;");"</f>
        <v>xlswrite('G:\Mi unidad\1. PROYECTOS TELLO 2022\SCM SPILL OVERS\outputs\pobreza\mujeres\1%\simulacion_3\observado_outputs.xlsx',tratado_150,150);</v>
      </c>
      <c r="HF171" s="1" t="str">
        <f>"xlswrite('G:\Mi unidad\1. PROYECTOS TELLO 2022\SCM SPILL OVERS\outputs\pobreza\criminalidad\1%\simulacion_3\observado_outputs.xlsx',tratado_"&amp;$A53&amp;","&amp;$A53&amp;");"</f>
        <v>xlswrite('G:\Mi unidad\1. PROYECTOS TELLO 2022\SCM SPILL OVERS\outputs\pobreza\criminalidad\1%\simulacion_3\observado_outputs.xlsx',tratado_150,150);</v>
      </c>
      <c r="HM171">
        <v>66</v>
      </c>
      <c r="HN171" t="str">
        <f>"    lb_vec_"&amp;HM171&amp;"(s) = lb_"&amp;HM171&amp;";"</f>
        <v xml:space="preserve">    lb_vec_66(s) = lb_66;</v>
      </c>
      <c r="HT171">
        <v>87</v>
      </c>
      <c r="HU171" t="str">
        <f>"spillover_test_"&amp;HT171&amp;" = zeros(1,S);"</f>
        <v>spillover_test_87 = zeros(1,S);</v>
      </c>
      <c r="IA171">
        <v>95</v>
      </c>
      <c r="IB171" t="str">
        <f>"xlswrite('G:\Mi unidad\1. PROYECTOS TELLO 2022\SCM SPILL OVERS\outputs\pobreza\bajo_niv_educ\1%\simulacion_3\output_tests.xlsx',spillover_test_"&amp;IA171&amp;"','sp_test_"&amp;IA171&amp;"');"</f>
        <v>xlswrite('G:\Mi unidad\1. PROYECTOS TELLO 2022\SCM SPILL OVERS\outputs\pobreza\bajo_niv_educ\1%\simulacion_3\output_tests.xlsx',spillover_test_95','sp_test_95');</v>
      </c>
      <c r="IO171">
        <v>95</v>
      </c>
      <c r="IP171" t="str">
        <f>"xlswrite('G:\Mi unidad\1. PROYECTOS TELLO 2022\SCM SPILL OVERS\outputs\pobreza\bajo_ingreso\1%\simulacion_3\output_tests.xlsx',spillover_test_"&amp;IO171&amp;"','sp_test_"&amp;IO171&amp;"');"</f>
        <v>xlswrite('G:\Mi unidad\1. PROYECTOS TELLO 2022\SCM SPILL OVERS\outputs\pobreza\bajo_ingreso\1%\simulacion_3\output_tests.xlsx',spillover_test_95','sp_test_95');</v>
      </c>
      <c r="JA171">
        <v>95</v>
      </c>
      <c r="JB171" t="str">
        <f>"xlswrite('G:\Mi unidad\1. PROYECTOS TELLO 2022\SCM SPILL OVERS\outputs\pobreza\densidad\1%\simulacion_3\output_tests.xlsx',spillover_test_"&amp;JA171&amp;"','sp_test_"&amp;JA171&amp;"');"</f>
        <v>xlswrite('G:\Mi unidad\1. PROYECTOS TELLO 2022\SCM SPILL OVERS\outputs\pobreza\densidad\1%\simulacion_3\output_tests.xlsx',spillover_test_95','sp_test_95');</v>
      </c>
      <c r="JM171">
        <v>95</v>
      </c>
      <c r="JN171" t="str">
        <f>"xlswrite('G:\Mi unidad\1. PROYECTOS TELLO 2022\SCM SPILL OVERS\outputs\pobreza\densidad_g\1%\simulacion_3\output_tests.xlsx',spillover_test_"&amp;JM171&amp;"','sp_test_"&amp;JM171&amp;"');"</f>
        <v>xlswrite('G:\Mi unidad\1. PROYECTOS TELLO 2022\SCM SPILL OVERS\outputs\pobreza\densidad_g\1%\simulacion_3\output_tests.xlsx',spillover_test_95','sp_test_95');</v>
      </c>
      <c r="JY171">
        <v>95</v>
      </c>
      <c r="JZ171" t="str">
        <f>"xlswrite('G:\Mi unidad\1. PROYECTOS TELLO 2022\SCM SPILL OVERS\outputs\pobreza\distancia_centro_salud\1%\simulacion_3\output_tests.xlsx',spillover_test_"&amp;JY171&amp;"','sp_test_"&amp;JY171&amp;"');"</f>
        <v>xlswrite('G:\Mi unidad\1. PROYECTOS TELLO 2022\SCM SPILL OVERS\outputs\pobreza\distancia_centro_salud\1%\simulacion_3\output_tests.xlsx',spillover_test_95','sp_test_95');</v>
      </c>
      <c r="KL171">
        <v>95</v>
      </c>
      <c r="KM171" t="str">
        <f>"xlswrite('G:\Mi unidad\1. PROYECTOS TELLO 2022\SCM SPILL OVERS\outputs\pobreza\informalidad\1%\simulacion_3\output_tests.xlsx',spillover_test_"&amp;KL171&amp;"','sp_test_"&amp;KL171&amp;"');"</f>
        <v>xlswrite('G:\Mi unidad\1. PROYECTOS TELLO 2022\SCM SPILL OVERS\outputs\pobreza\informalidad\1%\simulacion_3\output_tests.xlsx',spillover_test_95','sp_test_95');</v>
      </c>
      <c r="KY171">
        <v>95</v>
      </c>
      <c r="KZ171" t="str">
        <f>"xlswrite('G:\Mi unidad\1. PROYECTOS TELLO 2022\SCM SPILL OVERS\outputs\pobreza\alimentos\1%\simulacion_3\output_tests.xlsx',spillover_test_"&amp;KY171&amp;"','sp_test_"&amp;KY171&amp;"');"</f>
        <v>xlswrite('G:\Mi unidad\1. PROYECTOS TELLO 2022\SCM SPILL OVERS\outputs\pobreza\alimentos\1%\simulacion_3\output_tests.xlsx',spillover_test_95','sp_test_95');</v>
      </c>
      <c r="LF171">
        <v>95</v>
      </c>
      <c r="LG171" t="str">
        <f>"xlswrite('G:\Mi unidad\1. PROYECTOS TELLO 2022\SCM SPILL OVERS\outputs\pobreza\jefe_hogar\1%\simulacion_3\output_tests.xlsx',spillover_test_"&amp;LF171&amp;"','sp_test_"&amp;LF171&amp;"');"</f>
        <v>xlswrite('G:\Mi unidad\1. PROYECTOS TELLO 2022\SCM SPILL OVERS\outputs\pobreza\jefe_hogar\1%\simulacion_3\output_tests.xlsx',spillover_test_95','sp_test_95');</v>
      </c>
      <c r="LM171">
        <v>95</v>
      </c>
      <c r="LN171" t="str">
        <f>"xlswrite('G:\Mi unidad\1. PROYECTOS TELLO 2022\SCM SPILL OVERS\outputs\pobreza\mujeres\1%\simulacion_3\output_tests.xlsx',spillover_test_"&amp;LM171&amp;"','sp_test_"&amp;LM171&amp;"');"</f>
        <v>xlswrite('G:\Mi unidad\1. PROYECTOS TELLO 2022\SCM SPILL OVERS\outputs\pobreza\mujeres\1%\simulacion_3\output_tests.xlsx',spillover_test_95','sp_test_95');</v>
      </c>
      <c r="LY171">
        <v>95</v>
      </c>
      <c r="LZ171" t="str">
        <f>"xlswrite('G:\Mi unidad\1. PROYECTOS TELLO 2022\SCM SPILL OVERS\outputs\pobreza\criminalidad\1%\simulacion_3\output_tests.xlsx',spillover_test_"&amp;LY171&amp;"','sp_test_"&amp;LY171&amp;"');"</f>
        <v>xlswrite('G:\Mi unidad\1. PROYECTOS TELLO 2022\SCM SPILL OVERS\outputs\pobreza\criminalidad\1%\simulacion_3\output_tests.xlsx',spillover_test_95','sp_test_95');</v>
      </c>
    </row>
    <row r="172" spans="64:338" x14ac:dyDescent="0.3">
      <c r="BL172">
        <v>100</v>
      </c>
      <c r="BM172" s="1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382</v>
      </c>
      <c r="CV172">
        <v>100</v>
      </c>
      <c r="CW172" t="s">
        <v>382</v>
      </c>
      <c r="DA172">
        <v>100</v>
      </c>
      <c r="DB172" t="s">
        <v>382</v>
      </c>
      <c r="DF172">
        <v>100</v>
      </c>
      <c r="DG172" t="s">
        <v>382</v>
      </c>
      <c r="EA172">
        <v>76</v>
      </c>
      <c r="EB172" s="1" t="str">
        <f>"Y_Ts_"&amp;EA172&amp;" = Y_"&amp;EA172&amp;"(:,T+s);"</f>
        <v>Y_Ts_76 = Y_76(:,T+s);</v>
      </c>
      <c r="EZ172" s="1" t="str">
        <f>"xlswrite('G:\Mi unidad\1. PROYECTOS TELLO 2022\SCM SPILL OVERS\outputs\pobreza\distancia_centro_salud\1%\simulacion_3\observado_outputs.xlsx',tratado_"&amp;$A54&amp;","&amp;$A54&amp;")"</f>
        <v>xlswrite('G:\Mi unidad\1. PROYECTOS TELLO 2022\SCM SPILL OVERS\outputs\pobreza\distancia_centro_salud\1%\simulacion_3\observado_outputs.xlsx',tratado_152,152)</v>
      </c>
      <c r="FG172" s="1" t="str">
        <f>"xlswrite('G:\Mi unidad\1. PROYECTOS TELLO 2022\SCM SPILL OVERS\outputs\pobreza\informalidad\1%\simulacion_3\observado_outputs.xlsx',tratado_"&amp;$A54&amp;","&amp;$A54&amp;")"</f>
        <v>xlswrite('G:\Mi unidad\1. PROYECTOS TELLO 2022\SCM SPILL OVERS\outputs\pobreza\informalidad\1%\simulacion_3\observado_outputs.xlsx',tratado_152,152)</v>
      </c>
      <c r="FM172" s="1" t="str">
        <f>"xlswrite('G:\Mi unidad\1. PROYECTOS TELLO 2022\SCM SPILL OVERS\outputs\pobreza\densidad\1%\simulacion_3\observado_outputs.xlsx',tratado_"&amp;$A54&amp;","&amp;$A54&amp;")"</f>
        <v>xlswrite('G:\Mi unidad\1. PROYECTOS TELLO 2022\SCM SPILL OVERS\outputs\pobreza\densidad\1%\simulacion_3\observado_outputs.xlsx',tratado_152,152)</v>
      </c>
      <c r="FT172" s="1" t="str">
        <f>"xlswrite('G:\Mi unidad\1. PROYECTOS TELLO 2022\SCM SPILL OVERS\outputs\pobreza\bajo_niv_educ\1%\simulacion_3\observado_outputs.xlsx',tratado_"&amp;$A54&amp;","&amp;$A54&amp;")"</f>
        <v>xlswrite('G:\Mi unidad\1. PROYECTOS TELLO 2022\SCM SPILL OVERS\outputs\pobreza\bajo_niv_educ\1%\simulacion_3\observado_outputs.xlsx',tratado_152,152)</v>
      </c>
      <c r="FZ172" s="1" t="str">
        <f>"xlswrite('G:\Mi unidad\1. PROYECTOS TELLO 2022\SCM SPILL OVERS\outputs\pobreza\bajo_ingreso\1%\simulacion_3\observado_outputs.xlsx',tratado_"&amp;$A54&amp;","&amp;$A54&amp;")"</f>
        <v>xlswrite('G:\Mi unidad\1. PROYECTOS TELLO 2022\SCM SPILL OVERS\outputs\pobreza\bajo_ingreso\1%\simulacion_3\observado_outputs.xlsx',tratado_152,152)</v>
      </c>
      <c r="GF172" s="1" t="str">
        <f>"xlswrite('G:\Mi unidad\1. PROYECTOS TELLO 2022\SCM SPILL OVERS\outputs\pobreza\densidad_g\1%\simulacion_3\observado_outputs.xlsx',tratado_"&amp;$A54&amp;","&amp;$A54&amp;")"</f>
        <v>xlswrite('G:\Mi unidad\1. PROYECTOS TELLO 2022\SCM SPILL OVERS\outputs\pobreza\densidad_g\1%\simulacion_3\observado_outputs.xlsx',tratado_152,152)</v>
      </c>
      <c r="GM172" s="1" t="str">
        <f>"xlswrite('G:\Mi unidad\1. PROYECTOS TELLO 2022\SCM SPILL OVERS\outputs\pobreza\alimentos\1%\simulacion_3\observado_outputs.xlsx',tratado_"&amp;$A54&amp;","&amp;$A54&amp;");"</f>
        <v>xlswrite('G:\Mi unidad\1. PROYECTOS TELLO 2022\SCM SPILL OVERS\outputs\pobreza\alimentos\1%\simulacion_3\observado_outputs.xlsx',tratado_152,152);</v>
      </c>
      <c r="GT172" s="1" t="str">
        <f>"xlswrite('G:\Mi unidad\1. PROYECTOS TELLO 2022\SCM SPILL OVERS\outputs\pobreza\jefe_hogar\1%\simulacion_3\observado_outputs.xlsx',tratado_"&amp;$A54&amp;","&amp;$A54&amp;");"</f>
        <v>xlswrite('G:\Mi unidad\1. PROYECTOS TELLO 2022\SCM SPILL OVERS\outputs\pobreza\jefe_hogar\1%\simulacion_3\observado_outputs.xlsx',tratado_152,152);</v>
      </c>
      <c r="GZ172" s="1" t="str">
        <f>"xlswrite('G:\Mi unidad\1. PROYECTOS TELLO 2022\SCM SPILL OVERS\outputs\pobreza\mujeres\1%\simulacion_3\observado_outputs.xlsx',tratado_"&amp;$A54&amp;","&amp;$A54&amp;");"</f>
        <v>xlswrite('G:\Mi unidad\1. PROYECTOS TELLO 2022\SCM SPILL OVERS\outputs\pobreza\mujeres\1%\simulacion_3\observado_outputs.xlsx',tratado_152,152);</v>
      </c>
      <c r="HF172" s="1" t="str">
        <f>"xlswrite('G:\Mi unidad\1. PROYECTOS TELLO 2022\SCM SPILL OVERS\outputs\pobreza\criminalidad\1%\simulacion_3\observado_outputs.xlsx',tratado_"&amp;$A54&amp;","&amp;$A54&amp;");"</f>
        <v>xlswrite('G:\Mi unidad\1. PROYECTOS TELLO 2022\SCM SPILL OVERS\outputs\pobreza\criminalidad\1%\simulacion_3\observado_outputs.xlsx',tratado_152,152);</v>
      </c>
      <c r="HM172">
        <v>66</v>
      </c>
      <c r="HN172" t="str">
        <f>"    ub_vec_"&amp;HM172&amp;"(s) = ub_"&amp;HM171&amp;";"</f>
        <v xml:space="preserve">    ub_vec_66(s) = ub_66;</v>
      </c>
      <c r="HT172">
        <v>87</v>
      </c>
      <c r="HU172" t="s">
        <v>35</v>
      </c>
      <c r="IA172">
        <v>100</v>
      </c>
      <c r="IB172" t="str">
        <f>"xlswrite('G:\Mi unidad\1. PROYECTOS TELLO 2022\SCM SPILL OVERS\outputs\pobreza\bajo_niv_educ\1%\simulacion_3\output_tests.xlsx',lb_vec_"&amp;IA172&amp;"','lb_vec_"&amp;IA172&amp;"');"</f>
        <v>xlswrite('G:\Mi unidad\1. PROYECTOS TELLO 2022\SCM SPILL OVERS\outputs\pobreza\bajo_niv_educ\1%\simulacion_3\output_tests.xlsx',lb_vec_100','lb_vec_100');</v>
      </c>
      <c r="IO172">
        <v>100</v>
      </c>
      <c r="IP172" t="str">
        <f>"xlswrite('G:\Mi unidad\1. PROYECTOS TELLO 2022\SCM SPILL OVERS\outputs\pobreza\bajo_ingreso\1%\simulacion_3\output_tests.xlsx',lb_vec_"&amp;IO172&amp;"','lb_vec_"&amp;IO172&amp;"');"</f>
        <v>xlswrite('G:\Mi unidad\1. PROYECTOS TELLO 2022\SCM SPILL OVERS\outputs\pobreza\bajo_ingreso\1%\simulacion_3\output_tests.xlsx',lb_vec_100','lb_vec_100');</v>
      </c>
      <c r="JA172">
        <v>100</v>
      </c>
      <c r="JB172" t="str">
        <f>"xlswrite('G:\Mi unidad\1. PROYECTOS TELLO 2022\SCM SPILL OVERS\outputs\pobreza\densidad\1%\simulacion_3\output_tests.xlsx',lb_vec_"&amp;JA172&amp;"','lb_vec_"&amp;JA172&amp;"');"</f>
        <v>xlswrite('G:\Mi unidad\1. PROYECTOS TELLO 2022\SCM SPILL OVERS\outputs\pobreza\densidad\1%\simulacion_3\output_tests.xlsx',lb_vec_100','lb_vec_100');</v>
      </c>
      <c r="JM172">
        <v>100</v>
      </c>
      <c r="JN172" t="str">
        <f>"xlswrite('G:\Mi unidad\1. PROYECTOS TELLO 2022\SCM SPILL OVERS\outputs\pobreza\densidad_g\1%\simulacion_3\output_tests.xlsx',lb_vec_"&amp;JM172&amp;"','lb_vec_"&amp;JM172&amp;"');"</f>
        <v>xlswrite('G:\Mi unidad\1. PROYECTOS TELLO 2022\SCM SPILL OVERS\outputs\pobreza\densidad_g\1%\simulacion_3\output_tests.xlsx',lb_vec_100','lb_vec_100');</v>
      </c>
      <c r="JY172">
        <v>100</v>
      </c>
      <c r="JZ172" t="str">
        <f>"xlswrite('G:\Mi unidad\1. PROYECTOS TELLO 2022\SCM SPILL OVERS\outputs\pobreza\distancia_centro_salud\1%\simulacion_3\output_tests.xlsx',lb_vec_"&amp;JY172&amp;"','lb_vec_"&amp;JY172&amp;"');"</f>
        <v>xlswrite('G:\Mi unidad\1. PROYECTOS TELLO 2022\SCM SPILL OVERS\outputs\pobreza\distancia_centro_salud\1%\simulacion_3\output_tests.xlsx',lb_vec_100','lb_vec_100');</v>
      </c>
      <c r="KL172">
        <v>100</v>
      </c>
      <c r="KM172" t="str">
        <f>"xlswrite('G:\Mi unidad\1. PROYECTOS TELLO 2022\SCM SPILL OVERS\outputs\pobreza\informalidad\1%\simulacion_3\output_tests.xlsx',lb_vec_"&amp;KL172&amp;"','lb_vec_"&amp;KL172&amp;"');"</f>
        <v>xlswrite('G:\Mi unidad\1. PROYECTOS TELLO 2022\SCM SPILL OVERS\outputs\pobreza\informalidad\1%\simulacion_3\output_tests.xlsx',lb_vec_100','lb_vec_100');</v>
      </c>
      <c r="KY172">
        <v>100</v>
      </c>
      <c r="KZ172" t="str">
        <f>"xlswrite('G:\Mi unidad\1. PROYECTOS TELLO 2022\SCM SPILL OVERS\outputs\pobreza\alimentos\1%\simulacion_3\output_tests.xlsx',lb_vec_"&amp;KY172&amp;"','lb_vec_"&amp;KY172&amp;"');"</f>
        <v>xlswrite('G:\Mi unidad\1. PROYECTOS TELLO 2022\SCM SPILL OVERS\outputs\pobreza\alimentos\1%\simulacion_3\output_tests.xlsx',lb_vec_100','lb_vec_100');</v>
      </c>
      <c r="LF172">
        <v>100</v>
      </c>
      <c r="LG172" t="str">
        <f>"xlswrite('G:\Mi unidad\1. PROYECTOS TELLO 2022\SCM SPILL OVERS\outputs\pobreza\jefe_hogar\1%\simulacion_3\output_tests.xlsx',lb_vec_"&amp;LF172&amp;"','lb_vec_"&amp;LF172&amp;"');"</f>
        <v>xlswrite('G:\Mi unidad\1. PROYECTOS TELLO 2022\SCM SPILL OVERS\outputs\pobreza\jefe_hogar\1%\simulacion_3\output_tests.xlsx',lb_vec_100','lb_vec_100');</v>
      </c>
      <c r="LM172">
        <v>100</v>
      </c>
      <c r="LN172" t="str">
        <f>"xlswrite('G:\Mi unidad\1. PROYECTOS TELLO 2022\SCM SPILL OVERS\outputs\pobreza\mujeres\1%\simulacion_3\output_tests.xlsx',lb_vec_"&amp;LM172&amp;"','lb_vec_"&amp;LM172&amp;"');"</f>
        <v>xlswrite('G:\Mi unidad\1. PROYECTOS TELLO 2022\SCM SPILL OVERS\outputs\pobreza\mujeres\1%\simulacion_3\output_tests.xlsx',lb_vec_100','lb_vec_100');</v>
      </c>
      <c r="LY172">
        <v>100</v>
      </c>
      <c r="LZ172" t="str">
        <f>"xlswrite('G:\Mi unidad\1. PROYECTOS TELLO 2022\SCM SPILL OVERS\outputs\pobreza\criminalidad\1%\simulacion_3\output_tests.xlsx',lb_vec_"&amp;LY172&amp;"','lb_vec_"&amp;LY172&amp;"');"</f>
        <v>xlswrite('G:\Mi unidad\1. PROYECTOS TELLO 2022\SCM SPILL OVERS\outputs\pobreza\criminalidad\1%\simulacion_3\output_tests.xlsx',lb_vec_100','lb_vec_100');</v>
      </c>
    </row>
    <row r="173" spans="64:338" x14ac:dyDescent="0.3">
      <c r="BL173">
        <v>100</v>
      </c>
      <c r="BM173" s="1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383</v>
      </c>
      <c r="CV173">
        <v>100</v>
      </c>
      <c r="CW173" t="s">
        <v>383</v>
      </c>
      <c r="DA173">
        <v>100</v>
      </c>
      <c r="DB173" t="s">
        <v>383</v>
      </c>
      <c r="DF173">
        <v>100</v>
      </c>
      <c r="DG173" t="s">
        <v>383</v>
      </c>
      <c r="EA173">
        <v>76</v>
      </c>
      <c r="EB173" s="1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EZ173" s="1" t="str">
        <f>"xlswrite('G:\Mi unidad\1. PROYECTOS TELLO 2022\SCM SPILL OVERS\outputs\pobreza\distancia_centro_salud\1%\simulacion_3\observado_outputs.xlsx',tratado_"&amp;$A55&amp;","&amp;$A55&amp;")"</f>
        <v>xlswrite('G:\Mi unidad\1. PROYECTOS TELLO 2022\SCM SPILL OVERS\outputs\pobreza\distancia_centro_salud\1%\simulacion_3\observado_outputs.xlsx',tratado_153,153)</v>
      </c>
      <c r="FG173" s="1" t="str">
        <f>"xlswrite('G:\Mi unidad\1. PROYECTOS TELLO 2022\SCM SPILL OVERS\outputs\pobreza\informalidad\1%\simulacion_3\observado_outputs.xlsx',tratado_"&amp;$A55&amp;","&amp;$A55&amp;")"</f>
        <v>xlswrite('G:\Mi unidad\1. PROYECTOS TELLO 2022\SCM SPILL OVERS\outputs\pobreza\informalidad\1%\simulacion_3\observado_outputs.xlsx',tratado_153,153)</v>
      </c>
      <c r="FM173" s="1" t="str">
        <f>"xlswrite('G:\Mi unidad\1. PROYECTOS TELLO 2022\SCM SPILL OVERS\outputs\pobreza\densidad\1%\simulacion_3\observado_outputs.xlsx',tratado_"&amp;$A55&amp;","&amp;$A55&amp;")"</f>
        <v>xlswrite('G:\Mi unidad\1. PROYECTOS TELLO 2022\SCM SPILL OVERS\outputs\pobreza\densidad\1%\simulacion_3\observado_outputs.xlsx',tratado_153,153)</v>
      </c>
      <c r="FT173" s="1" t="str">
        <f>"xlswrite('G:\Mi unidad\1. PROYECTOS TELLO 2022\SCM SPILL OVERS\outputs\pobreza\bajo_niv_educ\1%\simulacion_3\observado_outputs.xlsx',tratado_"&amp;$A55&amp;","&amp;$A55&amp;")"</f>
        <v>xlswrite('G:\Mi unidad\1. PROYECTOS TELLO 2022\SCM SPILL OVERS\outputs\pobreza\bajo_niv_educ\1%\simulacion_3\observado_outputs.xlsx',tratado_153,153)</v>
      </c>
      <c r="FZ173" s="1" t="str">
        <f>"xlswrite('G:\Mi unidad\1. PROYECTOS TELLO 2022\SCM SPILL OVERS\outputs\pobreza\bajo_ingreso\1%\simulacion_3\observado_outputs.xlsx',tratado_"&amp;$A55&amp;","&amp;$A55&amp;")"</f>
        <v>xlswrite('G:\Mi unidad\1. PROYECTOS TELLO 2022\SCM SPILL OVERS\outputs\pobreza\bajo_ingreso\1%\simulacion_3\observado_outputs.xlsx',tratado_153,153)</v>
      </c>
      <c r="GF173" s="1" t="str">
        <f>"xlswrite('G:\Mi unidad\1. PROYECTOS TELLO 2022\SCM SPILL OVERS\outputs\pobreza\densidad_g\1%\simulacion_3\observado_outputs.xlsx',tratado_"&amp;$A55&amp;","&amp;$A55&amp;")"</f>
        <v>xlswrite('G:\Mi unidad\1. PROYECTOS TELLO 2022\SCM SPILL OVERS\outputs\pobreza\densidad_g\1%\simulacion_3\observado_outputs.xlsx',tratado_153,153)</v>
      </c>
      <c r="GM173" s="1" t="str">
        <f>"xlswrite('G:\Mi unidad\1. PROYECTOS TELLO 2022\SCM SPILL OVERS\outputs\pobreza\alimentos\1%\simulacion_3\observado_outputs.xlsx',tratado_"&amp;$A55&amp;","&amp;$A55&amp;");"</f>
        <v>xlswrite('G:\Mi unidad\1. PROYECTOS TELLO 2022\SCM SPILL OVERS\outputs\pobreza\alimentos\1%\simulacion_3\observado_outputs.xlsx',tratado_153,153);</v>
      </c>
      <c r="GT173" s="1" t="str">
        <f>"xlswrite('G:\Mi unidad\1. PROYECTOS TELLO 2022\SCM SPILL OVERS\outputs\pobreza\jefe_hogar\1%\simulacion_3\observado_outputs.xlsx',tratado_"&amp;$A55&amp;","&amp;$A55&amp;");"</f>
        <v>xlswrite('G:\Mi unidad\1. PROYECTOS TELLO 2022\SCM SPILL OVERS\outputs\pobreza\jefe_hogar\1%\simulacion_3\observado_outputs.xlsx',tratado_153,153);</v>
      </c>
      <c r="GZ173" s="1" t="str">
        <f>"xlswrite('G:\Mi unidad\1. PROYECTOS TELLO 2022\SCM SPILL OVERS\outputs\pobreza\mujeres\1%\simulacion_3\observado_outputs.xlsx',tratado_"&amp;$A55&amp;","&amp;$A55&amp;");"</f>
        <v>xlswrite('G:\Mi unidad\1. PROYECTOS TELLO 2022\SCM SPILL OVERS\outputs\pobreza\mujeres\1%\simulacion_3\observado_outputs.xlsx',tratado_153,153);</v>
      </c>
      <c r="HF173" s="1" t="str">
        <f>"xlswrite('G:\Mi unidad\1. PROYECTOS TELLO 2022\SCM SPILL OVERS\outputs\pobreza\criminalidad\1%\simulacion_3\observado_outputs.xlsx',tratado_"&amp;$A55&amp;","&amp;$A55&amp;");"</f>
        <v>xlswrite('G:\Mi unidad\1. PROYECTOS TELLO 2022\SCM SPILL OVERS\outputs\pobreza\criminalidad\1%\simulacion_3\observado_outputs.xlsx',tratado_153,153);</v>
      </c>
      <c r="HM173">
        <v>66</v>
      </c>
      <c r="HN173" t="s">
        <v>18</v>
      </c>
      <c r="HT173">
        <v>87</v>
      </c>
      <c r="HU173" t="s">
        <v>36</v>
      </c>
      <c r="IA173">
        <v>100</v>
      </c>
      <c r="IB173" t="str">
        <f>"xlswrite('G:\Mi unidad\1. PROYECTOS TELLO 2022\SCM SPILL OVERS\outputs\pobreza\bajo_niv_educ\1%\simulacion_3\output_tests.xlsx',ub_vec_"&amp;IA173&amp;"','ub_vec_"&amp;IA173&amp;"');"</f>
        <v>xlswrite('G:\Mi unidad\1. PROYECTOS TELLO 2022\SCM SPILL OVERS\outputs\pobreza\bajo_niv_educ\1%\simulacion_3\output_tests.xlsx',ub_vec_100','ub_vec_100');</v>
      </c>
      <c r="IO173">
        <v>100</v>
      </c>
      <c r="IP173" t="str">
        <f>"xlswrite('G:\Mi unidad\1. PROYECTOS TELLO 2022\SCM SPILL OVERS\outputs\pobreza\bajo_ingreso\1%\simulacion_3\output_tests.xlsx',ub_vec_"&amp;IO173&amp;"','ub_vec_"&amp;IO173&amp;"');"</f>
        <v>xlswrite('G:\Mi unidad\1. PROYECTOS TELLO 2022\SCM SPILL OVERS\outputs\pobreza\bajo_ingreso\1%\simulacion_3\output_tests.xlsx',ub_vec_100','ub_vec_100');</v>
      </c>
      <c r="JA173">
        <v>100</v>
      </c>
      <c r="JB173" t="str">
        <f>"xlswrite('G:\Mi unidad\1. PROYECTOS TELLO 2022\SCM SPILL OVERS\outputs\pobreza\densidad\1%\simulacion_3\output_tests.xlsx',ub_vec_"&amp;JA173&amp;"','ub_vec_"&amp;JA173&amp;"');"</f>
        <v>xlswrite('G:\Mi unidad\1. PROYECTOS TELLO 2022\SCM SPILL OVERS\outputs\pobreza\densidad\1%\simulacion_3\output_tests.xlsx',ub_vec_100','ub_vec_100');</v>
      </c>
      <c r="JM173">
        <v>100</v>
      </c>
      <c r="JN173" t="str">
        <f>"xlswrite('G:\Mi unidad\1. PROYECTOS TELLO 2022\SCM SPILL OVERS\outputs\pobreza\densidad_g\1%\simulacion_3\output_tests.xlsx',ub_vec_"&amp;JM173&amp;"','ub_vec_"&amp;JM173&amp;"');"</f>
        <v>xlswrite('G:\Mi unidad\1. PROYECTOS TELLO 2022\SCM SPILL OVERS\outputs\pobreza\densidad_g\1%\simulacion_3\output_tests.xlsx',ub_vec_100','ub_vec_100');</v>
      </c>
      <c r="JY173">
        <v>100</v>
      </c>
      <c r="JZ173" t="str">
        <f>"xlswrite('G:\Mi unidad\1. PROYECTOS TELLO 2022\SCM SPILL OVERS\outputs\pobreza\distancia_centro_salud\1%\simulacion_3\output_tests.xlsx',ub_vec_"&amp;JY173&amp;"','ub_vec_"&amp;JY173&amp;"');"</f>
        <v>xlswrite('G:\Mi unidad\1. PROYECTOS TELLO 2022\SCM SPILL OVERS\outputs\pobreza\distancia_centro_salud\1%\simulacion_3\output_tests.xlsx',ub_vec_100','ub_vec_100');</v>
      </c>
      <c r="KL173">
        <v>100</v>
      </c>
      <c r="KM173" t="str">
        <f>"xlswrite('G:\Mi unidad\1. PROYECTOS TELLO 2022\SCM SPILL OVERS\outputs\pobreza\informalidad\1%\simulacion_3\output_tests.xlsx',ub_vec_"&amp;KL173&amp;"','ub_vec_"&amp;KL173&amp;"');"</f>
        <v>xlswrite('G:\Mi unidad\1. PROYECTOS TELLO 2022\SCM SPILL OVERS\outputs\pobreza\informalidad\1%\simulacion_3\output_tests.xlsx',ub_vec_100','ub_vec_100');</v>
      </c>
      <c r="KY173">
        <v>100</v>
      </c>
      <c r="KZ173" t="str">
        <f>"xlswrite('G:\Mi unidad\1. PROYECTOS TELLO 2022\SCM SPILL OVERS\outputs\pobreza\alimentos\1%\simulacion_3\output_tests.xlsx',ub_vec_"&amp;KY173&amp;"','ub_vec_"&amp;KY173&amp;"');"</f>
        <v>xlswrite('G:\Mi unidad\1. PROYECTOS TELLO 2022\SCM SPILL OVERS\outputs\pobreza\alimentos\1%\simulacion_3\output_tests.xlsx',ub_vec_100','ub_vec_100');</v>
      </c>
      <c r="LF173">
        <v>100</v>
      </c>
      <c r="LG173" t="str">
        <f>"xlswrite('G:\Mi unidad\1. PROYECTOS TELLO 2022\SCM SPILL OVERS\outputs\pobreza\jefe_hogar\1%\simulacion_3\output_tests.xlsx',ub_vec_"&amp;LF173&amp;"','ub_vec_"&amp;LF173&amp;"');"</f>
        <v>xlswrite('G:\Mi unidad\1. PROYECTOS TELLO 2022\SCM SPILL OVERS\outputs\pobreza\jefe_hogar\1%\simulacion_3\output_tests.xlsx',ub_vec_100','ub_vec_100');</v>
      </c>
      <c r="LM173">
        <v>100</v>
      </c>
      <c r="LN173" t="str">
        <f>"xlswrite('G:\Mi unidad\1. PROYECTOS TELLO 2022\SCM SPILL OVERS\outputs\pobreza\mujeres\1%\simulacion_3\output_tests.xlsx',ub_vec_"&amp;LM173&amp;"','ub_vec_"&amp;LM173&amp;"');"</f>
        <v>xlswrite('G:\Mi unidad\1. PROYECTOS TELLO 2022\SCM SPILL OVERS\outputs\pobreza\mujeres\1%\simulacion_3\output_tests.xlsx',ub_vec_100','ub_vec_100');</v>
      </c>
      <c r="LY173">
        <v>100</v>
      </c>
      <c r="LZ173" t="str">
        <f>"xlswrite('G:\Mi unidad\1. PROYECTOS TELLO 2022\SCM SPILL OVERS\outputs\pobreza\criminalidad\1%\simulacion_3\output_tests.xlsx',ub_vec_"&amp;LY173&amp;"','ub_vec_"&amp;LY173&amp;"');"</f>
        <v>xlswrite('G:\Mi unidad\1. PROYECTOS TELLO 2022\SCM SPILL OVERS\outputs\pobreza\criminalidad\1%\simulacion_3\output_tests.xlsx',ub_vec_100','ub_vec_100');</v>
      </c>
    </row>
    <row r="174" spans="64:338" x14ac:dyDescent="0.3">
      <c r="BL174">
        <v>100</v>
      </c>
      <c r="BM174" s="1" t="str">
        <f>"A_"&amp;BL172&amp;"(:,ind_"&amp;BL172&amp;" == 0) = [];"</f>
        <v>A_100(:,ind_100 == 0) = [];</v>
      </c>
      <c r="BR174">
        <v>100</v>
      </c>
      <c r="BS174" s="1" t="str">
        <f>"ind_"&amp;BR172&amp;" = xlsread('spillover_bajo_niv_educ_"&amp;BR172&amp;".xlsx')"</f>
        <v>ind_100 = xlsread('spillover_bajo_niv_educ_100.xlsx')</v>
      </c>
      <c r="BX174">
        <v>100</v>
      </c>
      <c r="BY174" s="1" t="str">
        <f>"ind_"&amp;BX172&amp;" = xlsread('spillover_bajoingreso_"&amp;BX172&amp;".xlsx')"</f>
        <v>ind_100 = xlsread('spillover_bajoingreso_100.xlsx')</v>
      </c>
      <c r="CD174">
        <v>100</v>
      </c>
      <c r="CE174" s="1" t="str">
        <f>"ind_"&amp;CD172&amp;" = xlsread('spillover_densidad_"&amp;CD172&amp;".xlsx')"</f>
        <v>ind_100 = xlsread('spillover_densidad_100.xlsx')</v>
      </c>
      <c r="CJ174">
        <v>100</v>
      </c>
      <c r="CK174" s="1" t="str">
        <f>"ind_"&amp;CJ172&amp;" = xlsread('spillover_tiempo_cs_"&amp;CJ172&amp;".xlsx')"</f>
        <v>ind_100 = xlsread('spillover_tiempo_cs_100.xlsx')</v>
      </c>
      <c r="CQ174">
        <v>100</v>
      </c>
      <c r="CR174" t="s">
        <v>384</v>
      </c>
      <c r="CV174">
        <v>100</v>
      </c>
      <c r="CW174" t="s">
        <v>385</v>
      </c>
      <c r="DA174">
        <v>100</v>
      </c>
      <c r="DB174" t="s">
        <v>386</v>
      </c>
      <c r="DF174">
        <v>100</v>
      </c>
      <c r="DG174" t="s">
        <v>387</v>
      </c>
      <c r="EA174">
        <v>76</v>
      </c>
      <c r="EB174" s="1" t="str">
        <f>"alpha_hat_"&amp;EA174&amp;" = A_"&amp;EA174&amp;"*gamma_hat_"&amp;EA174&amp;";"</f>
        <v>alpha_hat_76 = A_76*gamma_hat_76;</v>
      </c>
      <c r="EZ174" s="1" t="str">
        <f>"xlswrite('G:\Mi unidad\1. PROYECTOS TELLO 2022\SCM SPILL OVERS\outputs\pobreza\distancia_centro_salud\1%\simulacion_3\observado_outputs.xlsx',tratado_"&amp;$A56&amp;","&amp;$A56&amp;")"</f>
        <v>xlswrite('G:\Mi unidad\1. PROYECTOS TELLO 2022\SCM SPILL OVERS\outputs\pobreza\distancia_centro_salud\1%\simulacion_3\observado_outputs.xlsx',tratado_157,157)</v>
      </c>
      <c r="FG174" s="1" t="str">
        <f>"xlswrite('G:\Mi unidad\1. PROYECTOS TELLO 2022\SCM SPILL OVERS\outputs\pobreza\informalidad\1%\simulacion_3\observado_outputs.xlsx',tratado_"&amp;$A56&amp;","&amp;$A56&amp;")"</f>
        <v>xlswrite('G:\Mi unidad\1. PROYECTOS TELLO 2022\SCM SPILL OVERS\outputs\pobreza\informalidad\1%\simulacion_3\observado_outputs.xlsx',tratado_157,157)</v>
      </c>
      <c r="FM174" s="1" t="str">
        <f>"xlswrite('G:\Mi unidad\1. PROYECTOS TELLO 2022\SCM SPILL OVERS\outputs\pobreza\densidad\1%\simulacion_3\observado_outputs.xlsx',tratado_"&amp;$A56&amp;","&amp;$A56&amp;")"</f>
        <v>xlswrite('G:\Mi unidad\1. PROYECTOS TELLO 2022\SCM SPILL OVERS\outputs\pobreza\densidad\1%\simulacion_3\observado_outputs.xlsx',tratado_157,157)</v>
      </c>
      <c r="FT174" s="1" t="str">
        <f>"xlswrite('G:\Mi unidad\1. PROYECTOS TELLO 2022\SCM SPILL OVERS\outputs\pobreza\bajo_niv_educ\1%\simulacion_3\observado_outputs.xlsx',tratado_"&amp;$A56&amp;","&amp;$A56&amp;")"</f>
        <v>xlswrite('G:\Mi unidad\1. PROYECTOS TELLO 2022\SCM SPILL OVERS\outputs\pobreza\bajo_niv_educ\1%\simulacion_3\observado_outputs.xlsx',tratado_157,157)</v>
      </c>
      <c r="FZ174" s="1" t="str">
        <f>"xlswrite('G:\Mi unidad\1. PROYECTOS TELLO 2022\SCM SPILL OVERS\outputs\pobreza\bajo_ingreso\1%\simulacion_3\observado_outputs.xlsx',tratado_"&amp;$A56&amp;","&amp;$A56&amp;")"</f>
        <v>xlswrite('G:\Mi unidad\1. PROYECTOS TELLO 2022\SCM SPILL OVERS\outputs\pobreza\bajo_ingreso\1%\simulacion_3\observado_outputs.xlsx',tratado_157,157)</v>
      </c>
      <c r="GF174" s="1" t="str">
        <f>"xlswrite('G:\Mi unidad\1. PROYECTOS TELLO 2022\SCM SPILL OVERS\outputs\pobreza\densidad_g\1%\simulacion_3\observado_outputs.xlsx',tratado_"&amp;$A56&amp;","&amp;$A56&amp;")"</f>
        <v>xlswrite('G:\Mi unidad\1. PROYECTOS TELLO 2022\SCM SPILL OVERS\outputs\pobreza\densidad_g\1%\simulacion_3\observado_outputs.xlsx',tratado_157,157)</v>
      </c>
      <c r="GM174" s="1" t="str">
        <f>"xlswrite('G:\Mi unidad\1. PROYECTOS TELLO 2022\SCM SPILL OVERS\outputs\pobreza\alimentos\1%\simulacion_3\observado_outputs.xlsx',tratado_"&amp;$A56&amp;","&amp;$A56&amp;");"</f>
        <v>xlswrite('G:\Mi unidad\1. PROYECTOS TELLO 2022\SCM SPILL OVERS\outputs\pobreza\alimentos\1%\simulacion_3\observado_outputs.xlsx',tratado_157,157);</v>
      </c>
      <c r="GT174" s="1" t="str">
        <f>"xlswrite('G:\Mi unidad\1. PROYECTOS TELLO 2022\SCM SPILL OVERS\outputs\pobreza\jefe_hogar\1%\simulacion_3\observado_outputs.xlsx',tratado_"&amp;$A56&amp;","&amp;$A56&amp;");"</f>
        <v>xlswrite('G:\Mi unidad\1. PROYECTOS TELLO 2022\SCM SPILL OVERS\outputs\pobreza\jefe_hogar\1%\simulacion_3\observado_outputs.xlsx',tratado_157,157);</v>
      </c>
      <c r="GZ174" s="1" t="str">
        <f>"xlswrite('G:\Mi unidad\1. PROYECTOS TELLO 2022\SCM SPILL OVERS\outputs\pobreza\mujeres\1%\simulacion_3\observado_outputs.xlsx',tratado_"&amp;$A56&amp;","&amp;$A56&amp;");"</f>
        <v>xlswrite('G:\Mi unidad\1. PROYECTOS TELLO 2022\SCM SPILL OVERS\outputs\pobreza\mujeres\1%\simulacion_3\observado_outputs.xlsx',tratado_157,157);</v>
      </c>
      <c r="HF174" s="1" t="str">
        <f>"xlswrite('G:\Mi unidad\1. PROYECTOS TELLO 2022\SCM SPILL OVERS\outputs\pobreza\criminalidad\1%\simulacion_3\observado_outputs.xlsx',tratado_"&amp;$A56&amp;","&amp;$A56&amp;");"</f>
        <v>xlswrite('G:\Mi unidad\1. PROYECTOS TELLO 2022\SCM SPILL OVERS\outputs\pobreza\criminalidad\1%\simulacion_3\observado_outputs.xlsx',tratado_157,157);</v>
      </c>
      <c r="HM174">
        <v>71</v>
      </c>
      <c r="HN174" t="str">
        <f>"p_value_vec_"&amp;HM174&amp;" = zeros(1,S);"</f>
        <v>p_value_vec_71 = zeros(1,S);</v>
      </c>
      <c r="HT174">
        <v>87</v>
      </c>
      <c r="HU174" t="s">
        <v>37</v>
      </c>
      <c r="IA174">
        <v>100</v>
      </c>
      <c r="IB174" t="str">
        <f>"xlswrite('G:\Mi unidad\1. PROYECTOS TELLO 2022\SCM SPILL OVERS\outputs\pobreza\bajo_niv_educ\1%\simulacion_3\output_tests.xlsx',p_value_vec_"&amp;IA174&amp;"','p_value_vec_"&amp;IA174&amp;"');"</f>
        <v>xlswrite('G:\Mi unidad\1. PROYECTOS TELLO 2022\SCM SPILL OVERS\outputs\pobreza\bajo_niv_educ\1%\simulacion_3\output_tests.xlsx',p_value_vec_100','p_value_vec_100');</v>
      </c>
      <c r="IO174">
        <v>100</v>
      </c>
      <c r="IP174" t="str">
        <f>"xlswrite('G:\Mi unidad\1. PROYECTOS TELLO 2022\SCM SPILL OVERS\outputs\pobreza\bajo_ingreso\1%\simulacion_3\output_tests.xlsx',p_value_vec_"&amp;IO174&amp;"','p_value_vec_"&amp;IO174&amp;"');"</f>
        <v>xlswrite('G:\Mi unidad\1. PROYECTOS TELLO 2022\SCM SPILL OVERS\outputs\pobreza\bajo_ingreso\1%\simulacion_3\output_tests.xlsx',p_value_vec_100','p_value_vec_100');</v>
      </c>
      <c r="JA174">
        <v>100</v>
      </c>
      <c r="JB174" t="str">
        <f>"xlswrite('G:\Mi unidad\1. PROYECTOS TELLO 2022\SCM SPILL OVERS\outputs\pobreza\densidad\1%\simulacion_3\output_tests.xlsx',p_value_vec_"&amp;JA174&amp;"','p_value_vec_"&amp;JA174&amp;"');"</f>
        <v>xlswrite('G:\Mi unidad\1. PROYECTOS TELLO 2022\SCM SPILL OVERS\outputs\pobreza\densidad\1%\simulacion_3\output_tests.xlsx',p_value_vec_100','p_value_vec_100');</v>
      </c>
      <c r="JM174">
        <v>100</v>
      </c>
      <c r="JN174" t="str">
        <f>"xlswrite('G:\Mi unidad\1. PROYECTOS TELLO 2022\SCM SPILL OVERS\outputs\pobreza\densidad_g\1%\simulacion_3\output_tests.xlsx',p_value_vec_"&amp;JM174&amp;"','p_value_vec_"&amp;JM174&amp;"');"</f>
        <v>xlswrite('G:\Mi unidad\1. PROYECTOS TELLO 2022\SCM SPILL OVERS\outputs\pobreza\densidad_g\1%\simulacion_3\output_tests.xlsx',p_value_vec_100','p_value_vec_100');</v>
      </c>
      <c r="JY174">
        <v>100</v>
      </c>
      <c r="JZ174" t="str">
        <f>"xlswrite('G:\Mi unidad\1. PROYECTOS TELLO 2022\SCM SPILL OVERS\outputs\pobreza\distancia_centro_salud\1%\simulacion_3\output_tests.xlsx',p_value_vec_"&amp;JY174&amp;"','p_value_vec_"&amp;JY174&amp;"');"</f>
        <v>xlswrite('G:\Mi unidad\1. PROYECTOS TELLO 2022\SCM SPILL OVERS\outputs\pobreza\distancia_centro_salud\1%\simulacion_3\output_tests.xlsx',p_value_vec_100','p_value_vec_100');</v>
      </c>
      <c r="KL174">
        <v>100</v>
      </c>
      <c r="KM174" t="str">
        <f>"xlswrite('G:\Mi unidad\1. PROYECTOS TELLO 2022\SCM SPILL OVERS\outputs\pobreza\informalidad\1%\simulacion_3\output_tests.xlsx',p_value_vec_"&amp;KL174&amp;"','p_value_vec_"&amp;KL174&amp;"');"</f>
        <v>xlswrite('G:\Mi unidad\1. PROYECTOS TELLO 2022\SCM SPILL OVERS\outputs\pobreza\informalidad\1%\simulacion_3\output_tests.xlsx',p_value_vec_100','p_value_vec_100');</v>
      </c>
      <c r="KY174">
        <v>100</v>
      </c>
      <c r="KZ174" t="str">
        <f>"xlswrite('G:\Mi unidad\1. PROYECTOS TELLO 2022\SCM SPILL OVERS\outputs\pobreza\alimentos\1%\simulacion_3\output_tests.xlsx',p_value_vec_"&amp;KY174&amp;"','p_value_vec_"&amp;KY174&amp;"');"</f>
        <v>xlswrite('G:\Mi unidad\1. PROYECTOS TELLO 2022\SCM SPILL OVERS\outputs\pobreza\alimentos\1%\simulacion_3\output_tests.xlsx',p_value_vec_100','p_value_vec_100');</v>
      </c>
      <c r="LF174">
        <v>100</v>
      </c>
      <c r="LG174" t="str">
        <f>"xlswrite('G:\Mi unidad\1. PROYECTOS TELLO 2022\SCM SPILL OVERS\outputs\pobreza\jefe_hogar\1%\simulacion_3\output_tests.xlsx',p_value_vec_"&amp;LF174&amp;"','p_value_vec_"&amp;LF174&amp;"');"</f>
        <v>xlswrite('G:\Mi unidad\1. PROYECTOS TELLO 2022\SCM SPILL OVERS\outputs\pobreza\jefe_hogar\1%\simulacion_3\output_tests.xlsx',p_value_vec_100','p_value_vec_100');</v>
      </c>
      <c r="LM174">
        <v>100</v>
      </c>
      <c r="LN174" t="str">
        <f>"xlswrite('G:\Mi unidad\1. PROYECTOS TELLO 2022\SCM SPILL OVERS\outputs\pobreza\mujeres\1%\simulacion_3\output_tests.xlsx',p_value_vec_"&amp;LM174&amp;"','p_value_vec_"&amp;LM174&amp;"');"</f>
        <v>xlswrite('G:\Mi unidad\1. PROYECTOS TELLO 2022\SCM SPILL OVERS\outputs\pobreza\mujeres\1%\simulacion_3\output_tests.xlsx',p_value_vec_100','p_value_vec_100');</v>
      </c>
      <c r="LY174">
        <v>100</v>
      </c>
      <c r="LZ174" t="str">
        <f>"xlswrite('G:\Mi unidad\1. PROYECTOS TELLO 2022\SCM SPILL OVERS\outputs\pobreza\criminalidad\1%\simulacion_3\output_tests.xlsx',p_value_vec_"&amp;LY174&amp;"','p_value_vec_"&amp;LY174&amp;"');"</f>
        <v>xlswrite('G:\Mi unidad\1. PROYECTOS TELLO 2022\SCM SPILL OVERS\outputs\pobreza\criminalidad\1%\simulacion_3\output_tests.xlsx',p_value_vec_100','p_value_vec_100');</v>
      </c>
    </row>
    <row r="175" spans="64:338" x14ac:dyDescent="0.3">
      <c r="BL175">
        <v>100</v>
      </c>
      <c r="BR175">
        <v>100</v>
      </c>
      <c r="BS175" s="1" t="str">
        <f>"A_"&amp;BR172&amp;" = eye(N);"</f>
        <v>A_100 = eye(N);</v>
      </c>
      <c r="BX175">
        <v>100</v>
      </c>
      <c r="BY175" s="1" t="str">
        <f>"A_"&amp;BX172&amp;" = eye(N);"</f>
        <v>A_100 = eye(N);</v>
      </c>
      <c r="CD175">
        <v>100</v>
      </c>
      <c r="CE175" s="1" t="str">
        <f>"A_"&amp;CD172&amp;" = eye(N);"</f>
        <v>A_100 = eye(N);</v>
      </c>
      <c r="CJ175">
        <v>100</v>
      </c>
      <c r="CK175" s="1" t="str">
        <f>"A_"&amp;CJ172&amp;" = eye(N);"</f>
        <v>A_100 = eye(N);</v>
      </c>
      <c r="CQ175">
        <v>100</v>
      </c>
      <c r="CR175" t="s">
        <v>388</v>
      </c>
      <c r="CV175">
        <v>100</v>
      </c>
      <c r="CW175" t="s">
        <v>388</v>
      </c>
      <c r="DA175">
        <v>100</v>
      </c>
      <c r="DB175" t="s">
        <v>388</v>
      </c>
      <c r="DF175">
        <v>100</v>
      </c>
      <c r="DG175" t="s">
        <v>388</v>
      </c>
      <c r="EA175">
        <v>76</v>
      </c>
      <c r="EB175" s="1" t="str">
        <f>"alpha1_hat_vec_"&amp;EA175&amp;"(s) = alpha_hat_"&amp;EA175&amp;"(1);"</f>
        <v>alpha1_hat_vec_76(s) = alpha_hat_76(1);</v>
      </c>
      <c r="EZ175" s="1" t="str">
        <f>"xlswrite('G:\Mi unidad\1. PROYECTOS TELLO 2022\SCM SPILL OVERS\outputs\pobreza\distancia_centro_salud\1%\simulacion_3\observado_outputs.xlsx',tratado_"&amp;$A57&amp;","&amp;$A57&amp;")"</f>
        <v>xlswrite('G:\Mi unidad\1. PROYECTOS TELLO 2022\SCM SPILL OVERS\outputs\pobreza\distancia_centro_salud\1%\simulacion_3\observado_outputs.xlsx',tratado_158,158)</v>
      </c>
      <c r="FG175" s="1" t="str">
        <f>"xlswrite('G:\Mi unidad\1. PROYECTOS TELLO 2022\SCM SPILL OVERS\outputs\pobreza\informalidad\1%\simulacion_3\observado_outputs.xlsx',tratado_"&amp;$A57&amp;","&amp;$A57&amp;")"</f>
        <v>xlswrite('G:\Mi unidad\1. PROYECTOS TELLO 2022\SCM SPILL OVERS\outputs\pobreza\informalidad\1%\simulacion_3\observado_outputs.xlsx',tratado_158,158)</v>
      </c>
      <c r="FM175" s="1" t="str">
        <f>"xlswrite('G:\Mi unidad\1. PROYECTOS TELLO 2022\SCM SPILL OVERS\outputs\pobreza\densidad\1%\simulacion_3\observado_outputs.xlsx',tratado_"&amp;$A57&amp;","&amp;$A57&amp;")"</f>
        <v>xlswrite('G:\Mi unidad\1. PROYECTOS TELLO 2022\SCM SPILL OVERS\outputs\pobreza\densidad\1%\simulacion_3\observado_outputs.xlsx',tratado_158,158)</v>
      </c>
      <c r="FT175" s="1" t="str">
        <f>"xlswrite('G:\Mi unidad\1. PROYECTOS TELLO 2022\SCM SPILL OVERS\outputs\pobreza\bajo_niv_educ\1%\simulacion_3\observado_outputs.xlsx',tratado_"&amp;$A57&amp;","&amp;$A57&amp;")"</f>
        <v>xlswrite('G:\Mi unidad\1. PROYECTOS TELLO 2022\SCM SPILL OVERS\outputs\pobreza\bajo_niv_educ\1%\simulacion_3\observado_outputs.xlsx',tratado_158,158)</v>
      </c>
      <c r="FZ175" s="1" t="str">
        <f>"xlswrite('G:\Mi unidad\1. PROYECTOS TELLO 2022\SCM SPILL OVERS\outputs\pobreza\bajo_ingreso\1%\simulacion_3\observado_outputs.xlsx',tratado_"&amp;$A57&amp;","&amp;$A57&amp;")"</f>
        <v>xlswrite('G:\Mi unidad\1. PROYECTOS TELLO 2022\SCM SPILL OVERS\outputs\pobreza\bajo_ingreso\1%\simulacion_3\observado_outputs.xlsx',tratado_158,158)</v>
      </c>
      <c r="GF175" s="1" t="str">
        <f>"xlswrite('G:\Mi unidad\1. PROYECTOS TELLO 2022\SCM SPILL OVERS\outputs\pobreza\densidad_g\1%\simulacion_3\observado_outputs.xlsx',tratado_"&amp;$A57&amp;","&amp;$A57&amp;")"</f>
        <v>xlswrite('G:\Mi unidad\1. PROYECTOS TELLO 2022\SCM SPILL OVERS\outputs\pobreza\densidad_g\1%\simulacion_3\observado_outputs.xlsx',tratado_158,158)</v>
      </c>
      <c r="GM175" s="1" t="str">
        <f>"xlswrite('G:\Mi unidad\1. PROYECTOS TELLO 2022\SCM SPILL OVERS\outputs\pobreza\alimentos\1%\simulacion_3\observado_outputs.xlsx',tratado_"&amp;$A57&amp;","&amp;$A57&amp;");"</f>
        <v>xlswrite('G:\Mi unidad\1. PROYECTOS TELLO 2022\SCM SPILL OVERS\outputs\pobreza\alimentos\1%\simulacion_3\observado_outputs.xlsx',tratado_158,158);</v>
      </c>
      <c r="GT175" s="1" t="str">
        <f>"xlswrite('G:\Mi unidad\1. PROYECTOS TELLO 2022\SCM SPILL OVERS\outputs\pobreza\jefe_hogar\1%\simulacion_3\observado_outputs.xlsx',tratado_"&amp;$A57&amp;","&amp;$A57&amp;");"</f>
        <v>xlswrite('G:\Mi unidad\1. PROYECTOS TELLO 2022\SCM SPILL OVERS\outputs\pobreza\jefe_hogar\1%\simulacion_3\observado_outputs.xlsx',tratado_158,158);</v>
      </c>
      <c r="GZ175" s="1" t="str">
        <f>"xlswrite('G:\Mi unidad\1. PROYECTOS TELLO 2022\SCM SPILL OVERS\outputs\pobreza\mujeres\1%\simulacion_3\observado_outputs.xlsx',tratado_"&amp;$A57&amp;","&amp;$A57&amp;");"</f>
        <v>xlswrite('G:\Mi unidad\1. PROYECTOS TELLO 2022\SCM SPILL OVERS\outputs\pobreza\mujeres\1%\simulacion_3\observado_outputs.xlsx',tratado_158,158);</v>
      </c>
      <c r="HF175" s="1" t="str">
        <f>"xlswrite('G:\Mi unidad\1. PROYECTOS TELLO 2022\SCM SPILL OVERS\outputs\pobreza\criminalidad\1%\simulacion_3\observado_outputs.xlsx',tratado_"&amp;$A57&amp;","&amp;$A57&amp;");"</f>
        <v>xlswrite('G:\Mi unidad\1. PROYECTOS TELLO 2022\SCM SPILL OVERS\outputs\pobreza\criminalidad\1%\simulacion_3\observado_outputs.xlsx',tratado_158,158);</v>
      </c>
      <c r="HM175">
        <v>71</v>
      </c>
      <c r="HN175" t="str">
        <f>"lb_vec_"&amp;HM175&amp;" = zeros(1,S);"</f>
        <v>lb_vec_71 = zeros(1,S);</v>
      </c>
      <c r="HT175">
        <v>87</v>
      </c>
      <c r="HU175" t="str">
        <f>"    spillover_test_"&amp;HT175&amp;"(s) = sp_andrews(Y_pre_"&amp;HT175&amp;",pobreza_"&amp;HT175&amp;"(:,T+s),A_"&amp;HT175&amp;",C,d,alpha_sig);"</f>
        <v xml:space="preserve">    spillover_test_87(s) = sp_andrews(Y_pre_87,pobreza_87(:,T+s),A_87,C,d,alpha_sig);</v>
      </c>
      <c r="IA175">
        <v>100</v>
      </c>
      <c r="IB175" t="str">
        <f>"xlswrite('G:\Mi unidad\1. PROYECTOS TELLO 2022\SCM SPILL OVERS\outputs\pobreza\bajo_niv_educ\1%\simulacion_3\output_tests.xlsx',alpha1_hat_vec_"&amp;IA175&amp;"','alpha1_hat_vec_"&amp;IA175&amp;"');"</f>
        <v>xlswrite('G:\Mi unidad\1. PROYECTOS TELLO 2022\SCM SPILL OVERS\outputs\pobreza\bajo_niv_educ\1%\simulacion_3\output_tests.xlsx',alpha1_hat_vec_100','alpha1_hat_vec_100');</v>
      </c>
      <c r="IO175">
        <v>100</v>
      </c>
      <c r="IP175" t="str">
        <f>"xlswrite('G:\Mi unidad\1. PROYECTOS TELLO 2022\SCM SPILL OVERS\outputs\pobreza\bajo_ingreso\1%\simulacion_3\output_tests.xlsx',alpha1_hat_vec_"&amp;IO175&amp;"','alpha1_hat_vec_"&amp;IO175&amp;"');"</f>
        <v>xlswrite('G:\Mi unidad\1. PROYECTOS TELLO 2022\SCM SPILL OVERS\outputs\pobreza\bajo_ingreso\1%\simulacion_3\output_tests.xlsx',alpha1_hat_vec_100','alpha1_hat_vec_100');</v>
      </c>
      <c r="JA175">
        <v>100</v>
      </c>
      <c r="JB175" t="str">
        <f>"xlswrite('G:\Mi unidad\1. PROYECTOS TELLO 2022\SCM SPILL OVERS\outputs\pobreza\densidad\1%\simulacion_3\output_tests.xlsx',alpha1_hat_vec_"&amp;JA175&amp;"','alpha1_hat_vec_"&amp;JA175&amp;"');"</f>
        <v>xlswrite('G:\Mi unidad\1. PROYECTOS TELLO 2022\SCM SPILL OVERS\outputs\pobreza\densidad\1%\simulacion_3\output_tests.xlsx',alpha1_hat_vec_100','alpha1_hat_vec_100');</v>
      </c>
      <c r="JM175">
        <v>100</v>
      </c>
      <c r="JN175" t="str">
        <f>"xlswrite('G:\Mi unidad\1. PROYECTOS TELLO 2022\SCM SPILL OVERS\outputs\pobreza\densidad_g\1%\simulacion_3\output_tests.xlsx',alpha1_hat_vec_"&amp;JM175&amp;"','alpha1_hat_vec_"&amp;JM175&amp;"');"</f>
        <v>xlswrite('G:\Mi unidad\1. PROYECTOS TELLO 2022\SCM SPILL OVERS\outputs\pobreza\densidad_g\1%\simulacion_3\output_tests.xlsx',alpha1_hat_vec_100','alpha1_hat_vec_100');</v>
      </c>
      <c r="JY175">
        <v>100</v>
      </c>
      <c r="JZ175" t="str">
        <f>"xlswrite('G:\Mi unidad\1. PROYECTOS TELLO 2022\SCM SPILL OVERS\outputs\pobreza\distancia_centro_salud\1%\simulacion_3\output_tests.xlsx',alpha1_hat_vec_"&amp;JY175&amp;"','alpha1_hat_vec_"&amp;JY175&amp;"');"</f>
        <v>xlswrite('G:\Mi unidad\1. PROYECTOS TELLO 2022\SCM SPILL OVERS\outputs\pobreza\distancia_centro_salud\1%\simulacion_3\output_tests.xlsx',alpha1_hat_vec_100','alpha1_hat_vec_100');</v>
      </c>
      <c r="KL175">
        <v>100</v>
      </c>
      <c r="KM175" t="str">
        <f>"xlswrite('G:\Mi unidad\1. PROYECTOS TELLO 2022\SCM SPILL OVERS\outputs\pobreza\informalidad\1%\simulacion_3\output_tests.xlsx',alpha1_hat_vec_"&amp;KL175&amp;"','alpha1_hat_vec_"&amp;KL175&amp;"');"</f>
        <v>xlswrite('G:\Mi unidad\1. PROYECTOS TELLO 2022\SCM SPILL OVERS\outputs\pobreza\informalidad\1%\simulacion_3\output_tests.xlsx',alpha1_hat_vec_100','alpha1_hat_vec_100');</v>
      </c>
      <c r="KY175">
        <v>100</v>
      </c>
      <c r="KZ175" t="str">
        <f>"xlswrite('G:\Mi unidad\1. PROYECTOS TELLO 2022\SCM SPILL OVERS\outputs\pobreza\alimentos\1%\simulacion_3\output_tests.xlsx',alpha1_hat_vec_"&amp;KY175&amp;"','alpha1_hat_vec_"&amp;KY175&amp;"');"</f>
        <v>xlswrite('G:\Mi unidad\1. PROYECTOS TELLO 2022\SCM SPILL OVERS\outputs\pobreza\alimentos\1%\simulacion_3\output_tests.xlsx',alpha1_hat_vec_100','alpha1_hat_vec_100');</v>
      </c>
      <c r="LF175">
        <v>100</v>
      </c>
      <c r="LG175" t="str">
        <f>"xlswrite('G:\Mi unidad\1. PROYECTOS TELLO 2022\SCM SPILL OVERS\outputs\pobreza\jefe_hogar\1%\simulacion_3\output_tests.xlsx',alpha1_hat_vec_"&amp;LF175&amp;"','alpha1_hat_vec_"&amp;LF175&amp;"');"</f>
        <v>xlswrite('G:\Mi unidad\1. PROYECTOS TELLO 2022\SCM SPILL OVERS\outputs\pobreza\jefe_hogar\1%\simulacion_3\output_tests.xlsx',alpha1_hat_vec_100','alpha1_hat_vec_100');</v>
      </c>
      <c r="LM175">
        <v>100</v>
      </c>
      <c r="LN175" t="str">
        <f>"xlswrite('G:\Mi unidad\1. PROYECTOS TELLO 2022\SCM SPILL OVERS\outputs\pobreza\mujeres\1%\simulacion_3\output_tests.xlsx',alpha1_hat_vec_"&amp;LM175&amp;"','alpha1_hat_vec_"&amp;LM175&amp;"');"</f>
        <v>xlswrite('G:\Mi unidad\1. PROYECTOS TELLO 2022\SCM SPILL OVERS\outputs\pobreza\mujeres\1%\simulacion_3\output_tests.xlsx',alpha1_hat_vec_100','alpha1_hat_vec_100');</v>
      </c>
      <c r="LY175">
        <v>100</v>
      </c>
      <c r="LZ175" t="str">
        <f>"xlswrite('G:\Mi unidad\1. PROYECTOS TELLO 2022\SCM SPILL OVERS\outputs\pobreza\criminalidad\1%\simulacion_3\output_tests.xlsx',alpha1_hat_vec_"&amp;LY175&amp;"','alpha1_hat_vec_"&amp;LY175&amp;"');"</f>
        <v>xlswrite('G:\Mi unidad\1. PROYECTOS TELLO 2022\SCM SPILL OVERS\outputs\pobreza\criminalidad\1%\simulacion_3\output_tests.xlsx',alpha1_hat_vec_100','alpha1_hat_vec_100');</v>
      </c>
    </row>
    <row r="176" spans="64:338" x14ac:dyDescent="0.3">
      <c r="BL176">
        <v>100</v>
      </c>
      <c r="BR176">
        <v>100</v>
      </c>
      <c r="BS176" s="1" t="str">
        <f>"A_"&amp;BR172&amp;"(:,ind_"&amp;BR172&amp;" == 0) = [];"</f>
        <v>A_100(:,ind_100 == 0) = [];</v>
      </c>
      <c r="BX176">
        <v>100</v>
      </c>
      <c r="BY176" s="1" t="str">
        <f>"A_"&amp;BX172&amp;"(:,ind_"&amp;BX172&amp;" == 0) = [];"</f>
        <v>A_100(:,ind_100 == 0) = [];</v>
      </c>
      <c r="CD176">
        <v>100</v>
      </c>
      <c r="CE176" s="1" t="str">
        <f>"A_"&amp;CD172&amp;"(:,ind_"&amp;CD172&amp;" == 0) = [];"</f>
        <v>A_100(:,ind_100 == 0) = [];</v>
      </c>
      <c r="CJ176">
        <v>100</v>
      </c>
      <c r="CK176" s="1" t="str">
        <f>"A_"&amp;CJ172&amp;"(:,ind_"&amp;CJ172&amp;" == 0) = [];"</f>
        <v>A_100(:,ind_100 == 0) = [];</v>
      </c>
      <c r="CQ176">
        <v>100</v>
      </c>
      <c r="CR176" t="s">
        <v>389</v>
      </c>
      <c r="CV176">
        <v>100</v>
      </c>
      <c r="CW176" t="s">
        <v>389</v>
      </c>
      <c r="DA176">
        <v>100</v>
      </c>
      <c r="DB176" t="s">
        <v>389</v>
      </c>
      <c r="DF176">
        <v>100</v>
      </c>
      <c r="DG176" t="s">
        <v>389</v>
      </c>
      <c r="EA176">
        <v>76</v>
      </c>
      <c r="EB176" s="1" t="str">
        <f>"synthetic_control_sp_"&amp;EA176&amp;"(T+s) = Y_"&amp;EA176&amp;"(1,T+s)-alpha1_hat_vec_"&amp;EA176&amp;"(s);"</f>
        <v>synthetic_control_sp_76(T+s) = Y_76(1,T+s)-alpha1_hat_vec_76(s);</v>
      </c>
      <c r="EZ176" s="1" t="str">
        <f>"xlswrite('G:\Mi unidad\1. PROYECTOS TELLO 2022\SCM SPILL OVERS\outputs\pobreza\distancia_centro_salud\1%\simulacion_3\observado_outputs.xlsx',tratado_"&amp;$A58&amp;","&amp;$A58&amp;")"</f>
        <v>xlswrite('G:\Mi unidad\1. PROYECTOS TELLO 2022\SCM SPILL OVERS\outputs\pobreza\distancia_centro_salud\1%\simulacion_3\observado_outputs.xlsx',tratado_159,159)</v>
      </c>
      <c r="FG176" s="1" t="str">
        <f>"xlswrite('G:\Mi unidad\1. PROYECTOS TELLO 2022\SCM SPILL OVERS\outputs\pobreza\informalidad\1%\simulacion_3\observado_outputs.xlsx',tratado_"&amp;$A58&amp;","&amp;$A58&amp;")"</f>
        <v>xlswrite('G:\Mi unidad\1. PROYECTOS TELLO 2022\SCM SPILL OVERS\outputs\pobreza\informalidad\1%\simulacion_3\observado_outputs.xlsx',tratado_159,159)</v>
      </c>
      <c r="FM176" s="1" t="str">
        <f>"xlswrite('G:\Mi unidad\1. PROYECTOS TELLO 2022\SCM SPILL OVERS\outputs\pobreza\densidad\1%\simulacion_3\observado_outputs.xlsx',tratado_"&amp;$A58&amp;","&amp;$A58&amp;")"</f>
        <v>xlswrite('G:\Mi unidad\1. PROYECTOS TELLO 2022\SCM SPILL OVERS\outputs\pobreza\densidad\1%\simulacion_3\observado_outputs.xlsx',tratado_159,159)</v>
      </c>
      <c r="FT176" s="1" t="str">
        <f>"xlswrite('G:\Mi unidad\1. PROYECTOS TELLO 2022\SCM SPILL OVERS\outputs\pobreza\bajo_niv_educ\1%\simulacion_3\observado_outputs.xlsx',tratado_"&amp;$A58&amp;","&amp;$A58&amp;")"</f>
        <v>xlswrite('G:\Mi unidad\1. PROYECTOS TELLO 2022\SCM SPILL OVERS\outputs\pobreza\bajo_niv_educ\1%\simulacion_3\observado_outputs.xlsx',tratado_159,159)</v>
      </c>
      <c r="FZ176" s="1" t="str">
        <f>"xlswrite('G:\Mi unidad\1. PROYECTOS TELLO 2022\SCM SPILL OVERS\outputs\pobreza\bajo_ingreso\1%\simulacion_3\observado_outputs.xlsx',tratado_"&amp;$A58&amp;","&amp;$A58&amp;")"</f>
        <v>xlswrite('G:\Mi unidad\1. PROYECTOS TELLO 2022\SCM SPILL OVERS\outputs\pobreza\bajo_ingreso\1%\simulacion_3\observado_outputs.xlsx',tratado_159,159)</v>
      </c>
      <c r="GF176" s="1" t="str">
        <f>"xlswrite('G:\Mi unidad\1. PROYECTOS TELLO 2022\SCM SPILL OVERS\outputs\pobreza\densidad_g\1%\simulacion_3\observado_outputs.xlsx',tratado_"&amp;$A58&amp;","&amp;$A58&amp;")"</f>
        <v>xlswrite('G:\Mi unidad\1. PROYECTOS TELLO 2022\SCM SPILL OVERS\outputs\pobreza\densidad_g\1%\simulacion_3\observado_outputs.xlsx',tratado_159,159)</v>
      </c>
      <c r="GM176" s="1" t="str">
        <f>"xlswrite('G:\Mi unidad\1. PROYECTOS TELLO 2022\SCM SPILL OVERS\outputs\pobreza\alimentos\1%\simulacion_3\observado_outputs.xlsx',tratado_"&amp;$A58&amp;","&amp;$A58&amp;");"</f>
        <v>xlswrite('G:\Mi unidad\1. PROYECTOS TELLO 2022\SCM SPILL OVERS\outputs\pobreza\alimentos\1%\simulacion_3\observado_outputs.xlsx',tratado_159,159);</v>
      </c>
      <c r="GT176" s="1" t="str">
        <f>"xlswrite('G:\Mi unidad\1. PROYECTOS TELLO 2022\SCM SPILL OVERS\outputs\pobreza\jefe_hogar\1%\simulacion_3\observado_outputs.xlsx',tratado_"&amp;$A58&amp;","&amp;$A58&amp;");"</f>
        <v>xlswrite('G:\Mi unidad\1. PROYECTOS TELLO 2022\SCM SPILL OVERS\outputs\pobreza\jefe_hogar\1%\simulacion_3\observado_outputs.xlsx',tratado_159,159);</v>
      </c>
      <c r="GZ176" s="1" t="str">
        <f>"xlswrite('G:\Mi unidad\1. PROYECTOS TELLO 2022\SCM SPILL OVERS\outputs\pobreza\mujeres\1%\simulacion_3\observado_outputs.xlsx',tratado_"&amp;$A58&amp;","&amp;$A58&amp;");"</f>
        <v>xlswrite('G:\Mi unidad\1. PROYECTOS TELLO 2022\SCM SPILL OVERS\outputs\pobreza\mujeres\1%\simulacion_3\observado_outputs.xlsx',tratado_159,159);</v>
      </c>
      <c r="HF176" s="1" t="str">
        <f>"xlswrite('G:\Mi unidad\1. PROYECTOS TELLO 2022\SCM SPILL OVERS\outputs\pobreza\criminalidad\1%\simulacion_3\observado_outputs.xlsx',tratado_"&amp;$A58&amp;","&amp;$A58&amp;");"</f>
        <v>xlswrite('G:\Mi unidad\1. PROYECTOS TELLO 2022\SCM SPILL OVERS\outputs\pobreza\criminalidad\1%\simulacion_3\observado_outputs.xlsx',tratado_159,159);</v>
      </c>
      <c r="HM176">
        <v>71</v>
      </c>
      <c r="HN176" t="str">
        <f>"ub_vec_"&amp;HM176&amp;" = zeros(1,S);"</f>
        <v>ub_vec_71 = zeros(1,S);</v>
      </c>
      <c r="HT176">
        <v>87</v>
      </c>
      <c r="HU176" t="s">
        <v>18</v>
      </c>
      <c r="IA176">
        <v>100</v>
      </c>
      <c r="IB176" t="str">
        <f>"xlswrite('G:\Mi unidad\1. PROYECTOS TELLO 2022\SCM SPILL OVERS\outputs\pobreza\bajo_niv_educ\1%\simulacion_3\output_tests.xlsx',spillover_test_"&amp;IA176&amp;"','sp_test_"&amp;IA176&amp;"');"</f>
        <v>xlswrite('G:\Mi unidad\1. PROYECTOS TELLO 2022\SCM SPILL OVERS\outputs\pobreza\bajo_niv_educ\1%\simulacion_3\output_tests.xlsx',spillover_test_100','sp_test_100');</v>
      </c>
      <c r="IO176">
        <v>100</v>
      </c>
      <c r="IP176" t="str">
        <f>"xlswrite('G:\Mi unidad\1. PROYECTOS TELLO 2022\SCM SPILL OVERS\outputs\pobreza\bajo_ingreso\1%\simulacion_3\output_tests.xlsx',spillover_test_"&amp;IO176&amp;"','sp_test_"&amp;IO176&amp;"');"</f>
        <v>xlswrite('G:\Mi unidad\1. PROYECTOS TELLO 2022\SCM SPILL OVERS\outputs\pobreza\bajo_ingreso\1%\simulacion_3\output_tests.xlsx',spillover_test_100','sp_test_100');</v>
      </c>
      <c r="JA176">
        <v>100</v>
      </c>
      <c r="JB176" t="str">
        <f>"xlswrite('G:\Mi unidad\1. PROYECTOS TELLO 2022\SCM SPILL OVERS\outputs\pobreza\densidad\1%\simulacion_3\output_tests.xlsx',spillover_test_"&amp;JA176&amp;"','sp_test_"&amp;JA176&amp;"');"</f>
        <v>xlswrite('G:\Mi unidad\1. PROYECTOS TELLO 2022\SCM SPILL OVERS\outputs\pobreza\densidad\1%\simulacion_3\output_tests.xlsx',spillover_test_100','sp_test_100');</v>
      </c>
      <c r="JM176">
        <v>100</v>
      </c>
      <c r="JN176" t="str">
        <f>"xlswrite('G:\Mi unidad\1. PROYECTOS TELLO 2022\SCM SPILL OVERS\outputs\pobreza\densidad_g\1%\simulacion_3\output_tests.xlsx',spillover_test_"&amp;JM176&amp;"','sp_test_"&amp;JM176&amp;"');"</f>
        <v>xlswrite('G:\Mi unidad\1. PROYECTOS TELLO 2022\SCM SPILL OVERS\outputs\pobreza\densidad_g\1%\simulacion_3\output_tests.xlsx',spillover_test_100','sp_test_100');</v>
      </c>
      <c r="JY176">
        <v>100</v>
      </c>
      <c r="JZ176" t="str">
        <f>"xlswrite('G:\Mi unidad\1. PROYECTOS TELLO 2022\SCM SPILL OVERS\outputs\pobreza\distancia_centro_salud\1%\simulacion_3\output_tests.xlsx',spillover_test_"&amp;JY176&amp;"','sp_test_"&amp;JY176&amp;"');"</f>
        <v>xlswrite('G:\Mi unidad\1. PROYECTOS TELLO 2022\SCM SPILL OVERS\outputs\pobreza\distancia_centro_salud\1%\simulacion_3\output_tests.xlsx',spillover_test_100','sp_test_100');</v>
      </c>
      <c r="KL176">
        <v>100</v>
      </c>
      <c r="KM176" t="str">
        <f>"xlswrite('G:\Mi unidad\1. PROYECTOS TELLO 2022\SCM SPILL OVERS\outputs\pobreza\informalidad\1%\simulacion_3\output_tests.xlsx',spillover_test_"&amp;KL176&amp;"','sp_test_"&amp;KL176&amp;"');"</f>
        <v>xlswrite('G:\Mi unidad\1. PROYECTOS TELLO 2022\SCM SPILL OVERS\outputs\pobreza\informalidad\1%\simulacion_3\output_tests.xlsx',spillover_test_100','sp_test_100');</v>
      </c>
      <c r="KY176">
        <v>100</v>
      </c>
      <c r="KZ176" t="str">
        <f>"xlswrite('G:\Mi unidad\1. PROYECTOS TELLO 2022\SCM SPILL OVERS\outputs\pobreza\alimentos\1%\simulacion_3\output_tests.xlsx',spillover_test_"&amp;KY176&amp;"','sp_test_"&amp;KY176&amp;"');"</f>
        <v>xlswrite('G:\Mi unidad\1. PROYECTOS TELLO 2022\SCM SPILL OVERS\outputs\pobreza\alimentos\1%\simulacion_3\output_tests.xlsx',spillover_test_100','sp_test_100');</v>
      </c>
      <c r="LF176">
        <v>100</v>
      </c>
      <c r="LG176" t="str">
        <f>"xlswrite('G:\Mi unidad\1. PROYECTOS TELLO 2022\SCM SPILL OVERS\outputs\pobreza\jefe_hogar\1%\simulacion_3\output_tests.xlsx',spillover_test_"&amp;LF176&amp;"','sp_test_"&amp;LF176&amp;"');"</f>
        <v>xlswrite('G:\Mi unidad\1. PROYECTOS TELLO 2022\SCM SPILL OVERS\outputs\pobreza\jefe_hogar\1%\simulacion_3\output_tests.xlsx',spillover_test_100','sp_test_100');</v>
      </c>
      <c r="LM176">
        <v>100</v>
      </c>
      <c r="LN176" t="str">
        <f>"xlswrite('G:\Mi unidad\1. PROYECTOS TELLO 2022\SCM SPILL OVERS\outputs\pobreza\mujeres\1%\simulacion_3\output_tests.xlsx',spillover_test_"&amp;LM176&amp;"','sp_test_"&amp;LM176&amp;"');"</f>
        <v>xlswrite('G:\Mi unidad\1. PROYECTOS TELLO 2022\SCM SPILL OVERS\outputs\pobreza\mujeres\1%\simulacion_3\output_tests.xlsx',spillover_test_100','sp_test_100');</v>
      </c>
      <c r="LY176">
        <v>100</v>
      </c>
      <c r="LZ176" t="str">
        <f>"xlswrite('G:\Mi unidad\1. PROYECTOS TELLO 2022\SCM SPILL OVERS\outputs\pobreza\criminalidad\1%\simulacion_3\output_tests.xlsx',spillover_test_"&amp;LY176&amp;"','sp_test_"&amp;LY176&amp;"');"</f>
        <v>xlswrite('G:\Mi unidad\1. PROYECTOS TELLO 2022\SCM SPILL OVERS\outputs\pobreza\criminalidad\1%\simulacion_3\output_tests.xlsx',spillover_test_100','sp_test_100');</v>
      </c>
    </row>
    <row r="177" spans="64:338" x14ac:dyDescent="0.3">
      <c r="BL177">
        <v>104</v>
      </c>
      <c r="BM177" s="1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390</v>
      </c>
      <c r="CV177">
        <v>104</v>
      </c>
      <c r="CW177" t="s">
        <v>391</v>
      </c>
      <c r="DA177">
        <v>104</v>
      </c>
      <c r="DB177" t="s">
        <v>391</v>
      </c>
      <c r="DF177">
        <v>104</v>
      </c>
      <c r="DG177" t="s">
        <v>391</v>
      </c>
      <c r="EA177">
        <v>76</v>
      </c>
      <c r="EB177" s="3" t="s">
        <v>18</v>
      </c>
      <c r="EZ177" s="1" t="str">
        <f>"xlswrite('G:\Mi unidad\1. PROYECTOS TELLO 2022\SCM SPILL OVERS\outputs\pobreza\distancia_centro_salud\1%\simulacion_3\observado_outputs.xlsx',tratado_"&amp;$A59&amp;","&amp;$A59&amp;")"</f>
        <v>xlswrite('G:\Mi unidad\1. PROYECTOS TELLO 2022\SCM SPILL OVERS\outputs\pobreza\distancia_centro_salud\1%\simulacion_3\observado_outputs.xlsx',tratado_162,162)</v>
      </c>
      <c r="FG177" s="1" t="str">
        <f>"xlswrite('G:\Mi unidad\1. PROYECTOS TELLO 2022\SCM SPILL OVERS\outputs\pobreza\informalidad\1%\simulacion_3\observado_outputs.xlsx',tratado_"&amp;$A59&amp;","&amp;$A59&amp;")"</f>
        <v>xlswrite('G:\Mi unidad\1. PROYECTOS TELLO 2022\SCM SPILL OVERS\outputs\pobreza\informalidad\1%\simulacion_3\observado_outputs.xlsx',tratado_162,162)</v>
      </c>
      <c r="FM177" s="1" t="str">
        <f>"xlswrite('G:\Mi unidad\1. PROYECTOS TELLO 2022\SCM SPILL OVERS\outputs\pobreza\densidad\1%\simulacion_3\observado_outputs.xlsx',tratado_"&amp;$A59&amp;","&amp;$A59&amp;")"</f>
        <v>xlswrite('G:\Mi unidad\1. PROYECTOS TELLO 2022\SCM SPILL OVERS\outputs\pobreza\densidad\1%\simulacion_3\observado_outputs.xlsx',tratado_162,162)</v>
      </c>
      <c r="FT177" s="1" t="str">
        <f>"xlswrite('G:\Mi unidad\1. PROYECTOS TELLO 2022\SCM SPILL OVERS\outputs\pobreza\bajo_niv_educ\1%\simulacion_3\observado_outputs.xlsx',tratado_"&amp;$A59&amp;","&amp;$A59&amp;")"</f>
        <v>xlswrite('G:\Mi unidad\1. PROYECTOS TELLO 2022\SCM SPILL OVERS\outputs\pobreza\bajo_niv_educ\1%\simulacion_3\observado_outputs.xlsx',tratado_162,162)</v>
      </c>
      <c r="FZ177" s="1" t="str">
        <f>"xlswrite('G:\Mi unidad\1. PROYECTOS TELLO 2022\SCM SPILL OVERS\outputs\pobreza\bajo_ingreso\1%\simulacion_3\observado_outputs.xlsx',tratado_"&amp;$A59&amp;","&amp;$A59&amp;")"</f>
        <v>xlswrite('G:\Mi unidad\1. PROYECTOS TELLO 2022\SCM SPILL OVERS\outputs\pobreza\bajo_ingreso\1%\simulacion_3\observado_outputs.xlsx',tratado_162,162)</v>
      </c>
      <c r="GF177" s="1" t="str">
        <f>"xlswrite('G:\Mi unidad\1. PROYECTOS TELLO 2022\SCM SPILL OVERS\outputs\pobreza\densidad_g\1%\simulacion_3\observado_outputs.xlsx',tratado_"&amp;$A59&amp;","&amp;$A59&amp;")"</f>
        <v>xlswrite('G:\Mi unidad\1. PROYECTOS TELLO 2022\SCM SPILL OVERS\outputs\pobreza\densidad_g\1%\simulacion_3\observado_outputs.xlsx',tratado_162,162)</v>
      </c>
      <c r="GM177" s="1" t="str">
        <f>"xlswrite('G:\Mi unidad\1. PROYECTOS TELLO 2022\SCM SPILL OVERS\outputs\pobreza\alimentos\1%\simulacion_3\observado_outputs.xlsx',tratado_"&amp;$A59&amp;","&amp;$A59&amp;");"</f>
        <v>xlswrite('G:\Mi unidad\1. PROYECTOS TELLO 2022\SCM SPILL OVERS\outputs\pobreza\alimentos\1%\simulacion_3\observado_outputs.xlsx',tratado_162,162);</v>
      </c>
      <c r="GT177" s="1" t="str">
        <f>"xlswrite('G:\Mi unidad\1. PROYECTOS TELLO 2022\SCM SPILL OVERS\outputs\pobreza\jefe_hogar\1%\simulacion_3\observado_outputs.xlsx',tratado_"&amp;$A59&amp;","&amp;$A59&amp;");"</f>
        <v>xlswrite('G:\Mi unidad\1. PROYECTOS TELLO 2022\SCM SPILL OVERS\outputs\pobreza\jefe_hogar\1%\simulacion_3\observado_outputs.xlsx',tratado_162,162);</v>
      </c>
      <c r="GZ177" s="1" t="str">
        <f>"xlswrite('G:\Mi unidad\1. PROYECTOS TELLO 2022\SCM SPILL OVERS\outputs\pobreza\mujeres\1%\simulacion_3\observado_outputs.xlsx',tratado_"&amp;$A59&amp;","&amp;$A59&amp;");"</f>
        <v>xlswrite('G:\Mi unidad\1. PROYECTOS TELLO 2022\SCM SPILL OVERS\outputs\pobreza\mujeres\1%\simulacion_3\observado_outputs.xlsx',tratado_162,162);</v>
      </c>
      <c r="HF177" s="1" t="str">
        <f>"xlswrite('G:\Mi unidad\1. PROYECTOS TELLO 2022\SCM SPILL OVERS\outputs\pobreza\criminalidad\1%\simulacion_3\observado_outputs.xlsx',tratado_"&amp;$A59&amp;","&amp;$A59&amp;");"</f>
        <v>xlswrite('G:\Mi unidad\1. PROYECTOS TELLO 2022\SCM SPILL OVERS\outputs\pobreza\criminalidad\1%\simulacion_3\observado_outputs.xlsx',tratado_162,162);</v>
      </c>
      <c r="HM177">
        <v>71</v>
      </c>
      <c r="HN177" t="s">
        <v>35</v>
      </c>
      <c r="HT177">
        <v>88</v>
      </c>
      <c r="HU177" t="str">
        <f>"spillover_test_"&amp;HT177&amp;" = zeros(1,S);"</f>
        <v>spillover_test_88 = zeros(1,S);</v>
      </c>
      <c r="IA177">
        <v>104</v>
      </c>
      <c r="IB177" t="str">
        <f>"xlswrite('G:\Mi unidad\1. PROYECTOS TELLO 2022\SCM SPILL OVERS\outputs\pobreza\bajo_niv_educ\1%\simulacion_3\output_tests.xlsx',lb_vec_"&amp;IA177&amp;"','lb_vec_"&amp;IA177&amp;"');"</f>
        <v>xlswrite('G:\Mi unidad\1. PROYECTOS TELLO 2022\SCM SPILL OVERS\outputs\pobreza\bajo_niv_educ\1%\simulacion_3\output_tests.xlsx',lb_vec_104','lb_vec_104');</v>
      </c>
      <c r="IO177">
        <v>104</v>
      </c>
      <c r="IP177" t="str">
        <f>"xlswrite('G:\Mi unidad\1. PROYECTOS TELLO 2022\SCM SPILL OVERS\outputs\pobreza\bajo_ingreso\1%\simulacion_3\output_tests.xlsx',lb_vec_"&amp;IO177&amp;"','lb_vec_"&amp;IO177&amp;"');"</f>
        <v>xlswrite('G:\Mi unidad\1. PROYECTOS TELLO 2022\SCM SPILL OVERS\outputs\pobreza\bajo_ingreso\1%\simulacion_3\output_tests.xlsx',lb_vec_104','lb_vec_104');</v>
      </c>
      <c r="JA177">
        <v>104</v>
      </c>
      <c r="JB177" t="str">
        <f>"xlswrite('G:\Mi unidad\1. PROYECTOS TELLO 2022\SCM SPILL OVERS\outputs\pobreza\densidad\1%\simulacion_3\output_tests.xlsx',lb_vec_"&amp;JA177&amp;"','lb_vec_"&amp;JA177&amp;"');"</f>
        <v>xlswrite('G:\Mi unidad\1. PROYECTOS TELLO 2022\SCM SPILL OVERS\outputs\pobreza\densidad\1%\simulacion_3\output_tests.xlsx',lb_vec_104','lb_vec_104');</v>
      </c>
      <c r="JM177">
        <v>104</v>
      </c>
      <c r="JN177" t="str">
        <f>"xlswrite('G:\Mi unidad\1. PROYECTOS TELLO 2022\SCM SPILL OVERS\outputs\pobreza\densidad_g\1%\simulacion_3\output_tests.xlsx',lb_vec_"&amp;JM177&amp;"','lb_vec_"&amp;JM177&amp;"');"</f>
        <v>xlswrite('G:\Mi unidad\1. PROYECTOS TELLO 2022\SCM SPILL OVERS\outputs\pobreza\densidad_g\1%\simulacion_3\output_tests.xlsx',lb_vec_104','lb_vec_104');</v>
      </c>
      <c r="JY177">
        <v>104</v>
      </c>
      <c r="JZ177" t="str">
        <f>"xlswrite('G:\Mi unidad\1. PROYECTOS TELLO 2022\SCM SPILL OVERS\outputs\pobreza\distancia_centro_salud\1%\simulacion_3\output_tests.xlsx',lb_vec_"&amp;JY177&amp;"','lb_vec_"&amp;JY177&amp;"');"</f>
        <v>xlswrite('G:\Mi unidad\1. PROYECTOS TELLO 2022\SCM SPILL OVERS\outputs\pobreza\distancia_centro_salud\1%\simulacion_3\output_tests.xlsx',lb_vec_104','lb_vec_104');</v>
      </c>
      <c r="KL177">
        <v>104</v>
      </c>
      <c r="KM177" t="str">
        <f>"xlswrite('G:\Mi unidad\1. PROYECTOS TELLO 2022\SCM SPILL OVERS\outputs\pobreza\informalidad\1%\simulacion_3\output_tests.xlsx',lb_vec_"&amp;KL177&amp;"','lb_vec_"&amp;KL177&amp;"');"</f>
        <v>xlswrite('G:\Mi unidad\1. PROYECTOS TELLO 2022\SCM SPILL OVERS\outputs\pobreza\informalidad\1%\simulacion_3\output_tests.xlsx',lb_vec_104','lb_vec_104');</v>
      </c>
      <c r="KY177">
        <v>104</v>
      </c>
      <c r="KZ177" t="str">
        <f>"xlswrite('G:\Mi unidad\1. PROYECTOS TELLO 2022\SCM SPILL OVERS\outputs\pobreza\alimentos\1%\simulacion_3\output_tests.xlsx',lb_vec_"&amp;KY177&amp;"','lb_vec_"&amp;KY177&amp;"');"</f>
        <v>xlswrite('G:\Mi unidad\1. PROYECTOS TELLO 2022\SCM SPILL OVERS\outputs\pobreza\alimentos\1%\simulacion_3\output_tests.xlsx',lb_vec_104','lb_vec_104');</v>
      </c>
      <c r="LF177">
        <v>104</v>
      </c>
      <c r="LG177" t="str">
        <f>"xlswrite('G:\Mi unidad\1. PROYECTOS TELLO 2022\SCM SPILL OVERS\outputs\pobreza\jefe_hogar\1%\simulacion_3\output_tests.xlsx',lb_vec_"&amp;LF177&amp;"','lb_vec_"&amp;LF177&amp;"');"</f>
        <v>xlswrite('G:\Mi unidad\1. PROYECTOS TELLO 2022\SCM SPILL OVERS\outputs\pobreza\jefe_hogar\1%\simulacion_3\output_tests.xlsx',lb_vec_104','lb_vec_104');</v>
      </c>
      <c r="LM177">
        <v>104</v>
      </c>
      <c r="LN177" t="str">
        <f>"xlswrite('G:\Mi unidad\1. PROYECTOS TELLO 2022\SCM SPILL OVERS\outputs\pobreza\mujeres\1%\simulacion_3\output_tests.xlsx',lb_vec_"&amp;LM177&amp;"','lb_vec_"&amp;LM177&amp;"');"</f>
        <v>xlswrite('G:\Mi unidad\1. PROYECTOS TELLO 2022\SCM SPILL OVERS\outputs\pobreza\mujeres\1%\simulacion_3\output_tests.xlsx',lb_vec_104','lb_vec_104');</v>
      </c>
      <c r="LY177">
        <v>104</v>
      </c>
      <c r="LZ177" t="str">
        <f>"xlswrite('G:\Mi unidad\1. PROYECTOS TELLO 2022\SCM SPILL OVERS\outputs\pobreza\criminalidad\1%\simulacion_3\output_tests.xlsx',lb_vec_"&amp;LY177&amp;"','lb_vec_"&amp;LY177&amp;"');"</f>
        <v>xlswrite('G:\Mi unidad\1. PROYECTOS TELLO 2022\SCM SPILL OVERS\outputs\pobreza\criminalidad\1%\simulacion_3\output_tests.xlsx',lb_vec_104','lb_vec_104');</v>
      </c>
    </row>
    <row r="178" spans="64:338" x14ac:dyDescent="0.3">
      <c r="BL178">
        <v>104</v>
      </c>
      <c r="BM178" s="1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384</v>
      </c>
      <c r="CV178">
        <v>104</v>
      </c>
      <c r="CW178" t="s">
        <v>390</v>
      </c>
      <c r="DA178">
        <v>104</v>
      </c>
      <c r="DB178" t="s">
        <v>390</v>
      </c>
      <c r="DF178">
        <v>104</v>
      </c>
      <c r="DG178" t="s">
        <v>390</v>
      </c>
      <c r="EA178">
        <v>77</v>
      </c>
      <c r="EB178" s="3" t="str">
        <f>"%PROVINCIA "&amp;EA178</f>
        <v>%PROVINCIA 77</v>
      </c>
      <c r="EZ178" s="1" t="str">
        <f>"xlswrite('G:\Mi unidad\1. PROYECTOS TELLO 2022\SCM SPILL OVERS\outputs\pobreza\distancia_centro_salud\1%\simulacion_3\observado_outputs.xlsx',tratado_"&amp;$A60&amp;","&amp;$A60&amp;")"</f>
        <v>xlswrite('G:\Mi unidad\1. PROYECTOS TELLO 2022\SCM SPILL OVERS\outputs\pobreza\distancia_centro_salud\1%\simulacion_3\observado_outputs.xlsx',tratado_169,169)</v>
      </c>
      <c r="FG178" s="1" t="str">
        <f>"xlswrite('G:\Mi unidad\1. PROYECTOS TELLO 2022\SCM SPILL OVERS\outputs\pobreza\informalidad\1%\simulacion_3\observado_outputs.xlsx',tratado_"&amp;$A60&amp;","&amp;$A60&amp;")"</f>
        <v>xlswrite('G:\Mi unidad\1. PROYECTOS TELLO 2022\SCM SPILL OVERS\outputs\pobreza\informalidad\1%\simulacion_3\observado_outputs.xlsx',tratado_169,169)</v>
      </c>
      <c r="FM178" s="1" t="str">
        <f>"xlswrite('G:\Mi unidad\1. PROYECTOS TELLO 2022\SCM SPILL OVERS\outputs\pobreza\densidad\1%\simulacion_3\observado_outputs.xlsx',tratado_"&amp;$A60&amp;","&amp;$A60&amp;")"</f>
        <v>xlswrite('G:\Mi unidad\1. PROYECTOS TELLO 2022\SCM SPILL OVERS\outputs\pobreza\densidad\1%\simulacion_3\observado_outputs.xlsx',tratado_169,169)</v>
      </c>
      <c r="FT178" s="1" t="str">
        <f>"xlswrite('G:\Mi unidad\1. PROYECTOS TELLO 2022\SCM SPILL OVERS\outputs\pobreza\bajo_niv_educ\1%\simulacion_3\observado_outputs.xlsx',tratado_"&amp;$A60&amp;","&amp;$A60&amp;")"</f>
        <v>xlswrite('G:\Mi unidad\1. PROYECTOS TELLO 2022\SCM SPILL OVERS\outputs\pobreza\bajo_niv_educ\1%\simulacion_3\observado_outputs.xlsx',tratado_169,169)</v>
      </c>
      <c r="FZ178" s="1" t="str">
        <f>"xlswrite('G:\Mi unidad\1. PROYECTOS TELLO 2022\SCM SPILL OVERS\outputs\pobreza\bajo_ingreso\1%\simulacion_3\observado_outputs.xlsx',tratado_"&amp;$A60&amp;","&amp;$A60&amp;")"</f>
        <v>xlswrite('G:\Mi unidad\1. PROYECTOS TELLO 2022\SCM SPILL OVERS\outputs\pobreza\bajo_ingreso\1%\simulacion_3\observado_outputs.xlsx',tratado_169,169)</v>
      </c>
      <c r="GF178" s="1" t="str">
        <f>"xlswrite('G:\Mi unidad\1. PROYECTOS TELLO 2022\SCM SPILL OVERS\outputs\pobreza\densidad_g\1%\simulacion_3\observado_outputs.xlsx',tratado_"&amp;$A60&amp;","&amp;$A60&amp;")"</f>
        <v>xlswrite('G:\Mi unidad\1. PROYECTOS TELLO 2022\SCM SPILL OVERS\outputs\pobreza\densidad_g\1%\simulacion_3\observado_outputs.xlsx',tratado_169,169)</v>
      </c>
      <c r="GM178" s="1" t="str">
        <f>"xlswrite('G:\Mi unidad\1. PROYECTOS TELLO 2022\SCM SPILL OVERS\outputs\pobreza\alimentos\1%\simulacion_3\observado_outputs.xlsx',tratado_"&amp;$A60&amp;","&amp;$A60&amp;");"</f>
        <v>xlswrite('G:\Mi unidad\1. PROYECTOS TELLO 2022\SCM SPILL OVERS\outputs\pobreza\alimentos\1%\simulacion_3\observado_outputs.xlsx',tratado_169,169);</v>
      </c>
      <c r="GT178" s="1" t="str">
        <f>"xlswrite('G:\Mi unidad\1. PROYECTOS TELLO 2022\SCM SPILL OVERS\outputs\pobreza\jefe_hogar\1%\simulacion_3\observado_outputs.xlsx',tratado_"&amp;$A60&amp;","&amp;$A60&amp;");"</f>
        <v>xlswrite('G:\Mi unidad\1. PROYECTOS TELLO 2022\SCM SPILL OVERS\outputs\pobreza\jefe_hogar\1%\simulacion_3\observado_outputs.xlsx',tratado_169,169);</v>
      </c>
      <c r="GZ178" s="1" t="str">
        <f>"xlswrite('G:\Mi unidad\1. PROYECTOS TELLO 2022\SCM SPILL OVERS\outputs\pobreza\mujeres\1%\simulacion_3\observado_outputs.xlsx',tratado_"&amp;$A60&amp;","&amp;$A60&amp;");"</f>
        <v>xlswrite('G:\Mi unidad\1. PROYECTOS TELLO 2022\SCM SPILL OVERS\outputs\pobreza\mujeres\1%\simulacion_3\observado_outputs.xlsx',tratado_169,169);</v>
      </c>
      <c r="HF178" s="1" t="str">
        <f>"xlswrite('G:\Mi unidad\1. PROYECTOS TELLO 2022\SCM SPILL OVERS\outputs\pobreza\criminalidad\1%\simulacion_3\observado_outputs.xlsx',tratado_"&amp;$A60&amp;","&amp;$A60&amp;");"</f>
        <v>xlswrite('G:\Mi unidad\1. PROYECTOS TELLO 2022\SCM SPILL OVERS\outputs\pobreza\criminalidad\1%\simulacion_3\observado_outputs.xlsx',tratado_169,169);</v>
      </c>
      <c r="HM178">
        <v>71</v>
      </c>
      <c r="HN178" t="str">
        <f>"    [p_value_"&amp;HM178&amp; ",lb_"&amp;HM178&amp;",ub_"&amp;HM178&amp;"] = sp_andrews_te(Y_pre_"&amp;HM178&amp;",pobreza_"&amp;HM178&amp;"(:,T+s),A_"&amp;HM178&amp;",C,.05);"</f>
        <v xml:space="preserve">    [p_value_71,lb_71,ub_71] = sp_andrews_te(Y_pre_71,pobreza_71(:,T+s),A_71,C,.05);</v>
      </c>
      <c r="HT178">
        <v>88</v>
      </c>
      <c r="HU178" t="s">
        <v>35</v>
      </c>
      <c r="IA178">
        <v>104</v>
      </c>
      <c r="IB178" t="str">
        <f>"xlswrite('G:\Mi unidad\1. PROYECTOS TELLO 2022\SCM SPILL OVERS\outputs\pobreza\bajo_niv_educ\1%\simulacion_3\output_tests.xlsx',ub_vec_"&amp;IA178&amp;"','ub_vec_"&amp;IA178&amp;"');"</f>
        <v>xlswrite('G:\Mi unidad\1. PROYECTOS TELLO 2022\SCM SPILL OVERS\outputs\pobreza\bajo_niv_educ\1%\simulacion_3\output_tests.xlsx',ub_vec_104','ub_vec_104');</v>
      </c>
      <c r="IO178">
        <v>104</v>
      </c>
      <c r="IP178" t="str">
        <f>"xlswrite('G:\Mi unidad\1. PROYECTOS TELLO 2022\SCM SPILL OVERS\outputs\pobreza\bajo_ingreso\1%\simulacion_3\output_tests.xlsx',ub_vec_"&amp;IO178&amp;"','ub_vec_"&amp;IO178&amp;"');"</f>
        <v>xlswrite('G:\Mi unidad\1. PROYECTOS TELLO 2022\SCM SPILL OVERS\outputs\pobreza\bajo_ingreso\1%\simulacion_3\output_tests.xlsx',ub_vec_104','ub_vec_104');</v>
      </c>
      <c r="JA178">
        <v>104</v>
      </c>
      <c r="JB178" t="str">
        <f>"xlswrite('G:\Mi unidad\1. PROYECTOS TELLO 2022\SCM SPILL OVERS\outputs\pobreza\densidad\1%\simulacion_3\output_tests.xlsx',ub_vec_"&amp;JA178&amp;"','ub_vec_"&amp;JA178&amp;"');"</f>
        <v>xlswrite('G:\Mi unidad\1. PROYECTOS TELLO 2022\SCM SPILL OVERS\outputs\pobreza\densidad\1%\simulacion_3\output_tests.xlsx',ub_vec_104','ub_vec_104');</v>
      </c>
      <c r="JM178">
        <v>104</v>
      </c>
      <c r="JN178" t="str">
        <f>"xlswrite('G:\Mi unidad\1. PROYECTOS TELLO 2022\SCM SPILL OVERS\outputs\pobreza\densidad_g\1%\simulacion_3\output_tests.xlsx',ub_vec_"&amp;JM178&amp;"','ub_vec_"&amp;JM178&amp;"');"</f>
        <v>xlswrite('G:\Mi unidad\1. PROYECTOS TELLO 2022\SCM SPILL OVERS\outputs\pobreza\densidad_g\1%\simulacion_3\output_tests.xlsx',ub_vec_104','ub_vec_104');</v>
      </c>
      <c r="JY178">
        <v>104</v>
      </c>
      <c r="JZ178" t="str">
        <f>"xlswrite('G:\Mi unidad\1. PROYECTOS TELLO 2022\SCM SPILL OVERS\outputs\pobreza\distancia_centro_salud\1%\simulacion_3\output_tests.xlsx',ub_vec_"&amp;JY178&amp;"','ub_vec_"&amp;JY178&amp;"');"</f>
        <v>xlswrite('G:\Mi unidad\1. PROYECTOS TELLO 2022\SCM SPILL OVERS\outputs\pobreza\distancia_centro_salud\1%\simulacion_3\output_tests.xlsx',ub_vec_104','ub_vec_104');</v>
      </c>
      <c r="KL178">
        <v>104</v>
      </c>
      <c r="KM178" t="str">
        <f>"xlswrite('G:\Mi unidad\1. PROYECTOS TELLO 2022\SCM SPILL OVERS\outputs\pobreza\informalidad\1%\simulacion_3\output_tests.xlsx',ub_vec_"&amp;KL178&amp;"','ub_vec_"&amp;KL178&amp;"');"</f>
        <v>xlswrite('G:\Mi unidad\1. PROYECTOS TELLO 2022\SCM SPILL OVERS\outputs\pobreza\informalidad\1%\simulacion_3\output_tests.xlsx',ub_vec_104','ub_vec_104');</v>
      </c>
      <c r="KY178">
        <v>104</v>
      </c>
      <c r="KZ178" t="str">
        <f>"xlswrite('G:\Mi unidad\1. PROYECTOS TELLO 2022\SCM SPILL OVERS\outputs\pobreza\alimentos\1%\simulacion_3\output_tests.xlsx',ub_vec_"&amp;KY178&amp;"','ub_vec_"&amp;KY178&amp;"');"</f>
        <v>xlswrite('G:\Mi unidad\1. PROYECTOS TELLO 2022\SCM SPILL OVERS\outputs\pobreza\alimentos\1%\simulacion_3\output_tests.xlsx',ub_vec_104','ub_vec_104');</v>
      </c>
      <c r="LF178">
        <v>104</v>
      </c>
      <c r="LG178" t="str">
        <f>"xlswrite('G:\Mi unidad\1. PROYECTOS TELLO 2022\SCM SPILL OVERS\outputs\pobreza\jefe_hogar\1%\simulacion_3\output_tests.xlsx',ub_vec_"&amp;LF178&amp;"','ub_vec_"&amp;LF178&amp;"');"</f>
        <v>xlswrite('G:\Mi unidad\1. PROYECTOS TELLO 2022\SCM SPILL OVERS\outputs\pobreza\jefe_hogar\1%\simulacion_3\output_tests.xlsx',ub_vec_104','ub_vec_104');</v>
      </c>
      <c r="LM178">
        <v>104</v>
      </c>
      <c r="LN178" t="str">
        <f>"xlswrite('G:\Mi unidad\1. PROYECTOS TELLO 2022\SCM SPILL OVERS\outputs\pobreza\mujeres\1%\simulacion_3\output_tests.xlsx',ub_vec_"&amp;LM178&amp;"','ub_vec_"&amp;LM178&amp;"');"</f>
        <v>xlswrite('G:\Mi unidad\1. PROYECTOS TELLO 2022\SCM SPILL OVERS\outputs\pobreza\mujeres\1%\simulacion_3\output_tests.xlsx',ub_vec_104','ub_vec_104');</v>
      </c>
      <c r="LY178">
        <v>104</v>
      </c>
      <c r="LZ178" t="str">
        <f>"xlswrite('G:\Mi unidad\1. PROYECTOS TELLO 2022\SCM SPILL OVERS\outputs\pobreza\criminalidad\1%\simulacion_3\output_tests.xlsx',ub_vec_"&amp;LY178&amp;"','ub_vec_"&amp;LY178&amp;"');"</f>
        <v>xlswrite('G:\Mi unidad\1. PROYECTOS TELLO 2022\SCM SPILL OVERS\outputs\pobreza\criminalidad\1%\simulacion_3\output_tests.xlsx',ub_vec_104','ub_vec_104');</v>
      </c>
    </row>
    <row r="179" spans="64:338" x14ac:dyDescent="0.3">
      <c r="BL179">
        <v>104</v>
      </c>
      <c r="BM179" s="1" t="str">
        <f>"A_"&amp;BL177&amp;"(:,ind_"&amp;BL177&amp;" == 0) = [];"</f>
        <v>A_104(:,ind_104 == 0) = [];</v>
      </c>
      <c r="BR179">
        <v>104</v>
      </c>
      <c r="BS179" s="1" t="str">
        <f>"ind_"&amp;BR177&amp;" = xlsread('spillover_bajo_niv_educ_"&amp;BR177&amp;".xlsx')"</f>
        <v>ind_104 = xlsread('spillover_bajo_niv_educ_104.xlsx')</v>
      </c>
      <c r="BX179">
        <v>104</v>
      </c>
      <c r="BY179" s="1" t="str">
        <f>"ind_"&amp;BX177&amp;" = xlsread('spillover_bajoingreso_"&amp;BX177&amp;".xlsx')"</f>
        <v>ind_104 = xlsread('spillover_bajoingreso_104.xlsx')</v>
      </c>
      <c r="CD179">
        <v>104</v>
      </c>
      <c r="CE179" s="1" t="str">
        <f>"ind_"&amp;CD177&amp;" = xlsread('spillover_densidad_"&amp;CD177&amp;".xlsx')"</f>
        <v>ind_104 = xlsread('spillover_densidad_104.xlsx')</v>
      </c>
      <c r="CJ179">
        <v>104</v>
      </c>
      <c r="CK179" s="1" t="str">
        <f>"ind_"&amp;CJ177&amp;" = xlsread('spillover_tiempo_cs_"&amp;CJ177&amp;".xlsx')"</f>
        <v>ind_104 = xlsread('spillover_tiempo_cs_104.xlsx')</v>
      </c>
      <c r="CQ179">
        <v>104</v>
      </c>
      <c r="CR179" t="s">
        <v>388</v>
      </c>
      <c r="CV179">
        <v>104</v>
      </c>
      <c r="CW179" t="s">
        <v>392</v>
      </c>
      <c r="DA179">
        <v>104</v>
      </c>
      <c r="DB179" t="s">
        <v>393</v>
      </c>
      <c r="DF179">
        <v>104</v>
      </c>
      <c r="DG179" t="s">
        <v>394</v>
      </c>
      <c r="EA179">
        <v>77</v>
      </c>
      <c r="EB179" s="3" t="s">
        <v>17</v>
      </c>
      <c r="HM179">
        <v>71</v>
      </c>
      <c r="HN179" t="str">
        <f>"    p_value_vec_"&amp;HM179&amp;"(s) = p_value_"&amp;HM179&amp;";"</f>
        <v xml:space="preserve">    p_value_vec_71(s) = p_value_71;</v>
      </c>
      <c r="HT179">
        <v>88</v>
      </c>
      <c r="HU179" t="s">
        <v>36</v>
      </c>
      <c r="IA179">
        <v>104</v>
      </c>
      <c r="IB179" t="str">
        <f>"xlswrite('G:\Mi unidad\1. PROYECTOS TELLO 2022\SCM SPILL OVERS\outputs\pobreza\bajo_niv_educ\1%\simulacion_3\output_tests.xlsx',p_value_vec_"&amp;IA179&amp;"','p_value_vec_"&amp;IA179&amp;"');"</f>
        <v>xlswrite('G:\Mi unidad\1. PROYECTOS TELLO 2022\SCM SPILL OVERS\outputs\pobreza\bajo_niv_educ\1%\simulacion_3\output_tests.xlsx',p_value_vec_104','p_value_vec_104');</v>
      </c>
      <c r="IO179">
        <v>104</v>
      </c>
      <c r="IP179" t="str">
        <f>"xlswrite('G:\Mi unidad\1. PROYECTOS TELLO 2022\SCM SPILL OVERS\outputs\pobreza\bajo_ingreso\1%\simulacion_3\output_tests.xlsx',p_value_vec_"&amp;IO179&amp;"','p_value_vec_"&amp;IO179&amp;"');"</f>
        <v>xlswrite('G:\Mi unidad\1. PROYECTOS TELLO 2022\SCM SPILL OVERS\outputs\pobreza\bajo_ingreso\1%\simulacion_3\output_tests.xlsx',p_value_vec_104','p_value_vec_104');</v>
      </c>
      <c r="JA179">
        <v>104</v>
      </c>
      <c r="JB179" t="str">
        <f>"xlswrite('G:\Mi unidad\1. PROYECTOS TELLO 2022\SCM SPILL OVERS\outputs\pobreza\densidad\1%\simulacion_3\output_tests.xlsx',p_value_vec_"&amp;JA179&amp;"','p_value_vec_"&amp;JA179&amp;"');"</f>
        <v>xlswrite('G:\Mi unidad\1. PROYECTOS TELLO 2022\SCM SPILL OVERS\outputs\pobreza\densidad\1%\simulacion_3\output_tests.xlsx',p_value_vec_104','p_value_vec_104');</v>
      </c>
      <c r="JM179">
        <v>104</v>
      </c>
      <c r="JN179" t="str">
        <f>"xlswrite('G:\Mi unidad\1. PROYECTOS TELLO 2022\SCM SPILL OVERS\outputs\pobreza\densidad_g\1%\simulacion_3\output_tests.xlsx',p_value_vec_"&amp;JM179&amp;"','p_value_vec_"&amp;JM179&amp;"');"</f>
        <v>xlswrite('G:\Mi unidad\1. PROYECTOS TELLO 2022\SCM SPILL OVERS\outputs\pobreza\densidad_g\1%\simulacion_3\output_tests.xlsx',p_value_vec_104','p_value_vec_104');</v>
      </c>
      <c r="JY179">
        <v>104</v>
      </c>
      <c r="JZ179" t="str">
        <f>"xlswrite('G:\Mi unidad\1. PROYECTOS TELLO 2022\SCM SPILL OVERS\outputs\pobreza\distancia_centro_salud\1%\simulacion_3\output_tests.xlsx',p_value_vec_"&amp;JY179&amp;"','p_value_vec_"&amp;JY179&amp;"');"</f>
        <v>xlswrite('G:\Mi unidad\1. PROYECTOS TELLO 2022\SCM SPILL OVERS\outputs\pobreza\distancia_centro_salud\1%\simulacion_3\output_tests.xlsx',p_value_vec_104','p_value_vec_104');</v>
      </c>
      <c r="KL179">
        <v>104</v>
      </c>
      <c r="KM179" t="str">
        <f>"xlswrite('G:\Mi unidad\1. PROYECTOS TELLO 2022\SCM SPILL OVERS\outputs\pobreza\informalidad\1%\simulacion_3\output_tests.xlsx',p_value_vec_"&amp;KL179&amp;"','p_value_vec_"&amp;KL179&amp;"');"</f>
        <v>xlswrite('G:\Mi unidad\1. PROYECTOS TELLO 2022\SCM SPILL OVERS\outputs\pobreza\informalidad\1%\simulacion_3\output_tests.xlsx',p_value_vec_104','p_value_vec_104');</v>
      </c>
      <c r="KY179">
        <v>104</v>
      </c>
      <c r="KZ179" t="str">
        <f>"xlswrite('G:\Mi unidad\1. PROYECTOS TELLO 2022\SCM SPILL OVERS\outputs\pobreza\alimentos\1%\simulacion_3\output_tests.xlsx',p_value_vec_"&amp;KY179&amp;"','p_value_vec_"&amp;KY179&amp;"');"</f>
        <v>xlswrite('G:\Mi unidad\1. PROYECTOS TELLO 2022\SCM SPILL OVERS\outputs\pobreza\alimentos\1%\simulacion_3\output_tests.xlsx',p_value_vec_104','p_value_vec_104');</v>
      </c>
      <c r="LF179">
        <v>104</v>
      </c>
      <c r="LG179" t="str">
        <f>"xlswrite('G:\Mi unidad\1. PROYECTOS TELLO 2022\SCM SPILL OVERS\outputs\pobreza\jefe_hogar\1%\simulacion_3\output_tests.xlsx',p_value_vec_"&amp;LF179&amp;"','p_value_vec_"&amp;LF179&amp;"');"</f>
        <v>xlswrite('G:\Mi unidad\1. PROYECTOS TELLO 2022\SCM SPILL OVERS\outputs\pobreza\jefe_hogar\1%\simulacion_3\output_tests.xlsx',p_value_vec_104','p_value_vec_104');</v>
      </c>
      <c r="LM179">
        <v>104</v>
      </c>
      <c r="LN179" t="str">
        <f>"xlswrite('G:\Mi unidad\1. PROYECTOS TELLO 2022\SCM SPILL OVERS\outputs\pobreza\mujeres\1%\simulacion_3\output_tests.xlsx',p_value_vec_"&amp;LM179&amp;"','p_value_vec_"&amp;LM179&amp;"');"</f>
        <v>xlswrite('G:\Mi unidad\1. PROYECTOS TELLO 2022\SCM SPILL OVERS\outputs\pobreza\mujeres\1%\simulacion_3\output_tests.xlsx',p_value_vec_104','p_value_vec_104');</v>
      </c>
      <c r="LY179">
        <v>104</v>
      </c>
      <c r="LZ179" t="str">
        <f>"xlswrite('G:\Mi unidad\1. PROYECTOS TELLO 2022\SCM SPILL OVERS\outputs\pobreza\criminalidad\1%\simulacion_3\output_tests.xlsx',p_value_vec_"&amp;LY179&amp;"','p_value_vec_"&amp;LY179&amp;"');"</f>
        <v>xlswrite('G:\Mi unidad\1. PROYECTOS TELLO 2022\SCM SPILL OVERS\outputs\pobreza\criminalidad\1%\simulacion_3\output_tests.xlsx',p_value_vec_104','p_value_vec_104');</v>
      </c>
    </row>
    <row r="180" spans="64:338" x14ac:dyDescent="0.3">
      <c r="BL180">
        <v>104</v>
      </c>
      <c r="BR180">
        <v>104</v>
      </c>
      <c r="BS180" s="1" t="str">
        <f>"A_"&amp;BR177&amp;" = eye(N);"</f>
        <v>A_104 = eye(N);</v>
      </c>
      <c r="BX180">
        <v>104</v>
      </c>
      <c r="BY180" s="1" t="str">
        <f>"A_"&amp;BX177&amp;" = eye(N);"</f>
        <v>A_104 = eye(N);</v>
      </c>
      <c r="CD180">
        <v>104</v>
      </c>
      <c r="CE180" s="1" t="str">
        <f>"A_"&amp;CD177&amp;" = eye(N);"</f>
        <v>A_104 = eye(N);</v>
      </c>
      <c r="CJ180">
        <v>104</v>
      </c>
      <c r="CK180" s="1" t="str">
        <f>"A_"&amp;CJ177&amp;" = eye(N);"</f>
        <v>A_104 = eye(N);</v>
      </c>
      <c r="CQ180">
        <v>104</v>
      </c>
      <c r="CR180" t="s">
        <v>389</v>
      </c>
      <c r="CV180">
        <v>104</v>
      </c>
      <c r="CW180" t="s">
        <v>395</v>
      </c>
      <c r="DA180">
        <v>104</v>
      </c>
      <c r="DB180" t="s">
        <v>395</v>
      </c>
      <c r="DF180">
        <v>104</v>
      </c>
      <c r="DG180" t="s">
        <v>395</v>
      </c>
      <c r="EA180">
        <v>77</v>
      </c>
      <c r="EB180" s="1" t="str">
        <f>"Y_Ts_"&amp;EA180&amp;" = Y_"&amp;EA180&amp;"(:,T+s);"</f>
        <v>Y_Ts_77 = Y_77(:,T+s);</v>
      </c>
      <c r="HM180">
        <v>71</v>
      </c>
      <c r="HN180" t="str">
        <f>"    lb_vec_"&amp;HM180&amp;"(s) = lb_"&amp;HM180&amp;";"</f>
        <v xml:space="preserve">    lb_vec_71(s) = lb_71;</v>
      </c>
      <c r="HT180">
        <v>88</v>
      </c>
      <c r="HU180" t="s">
        <v>37</v>
      </c>
      <c r="IA180">
        <v>104</v>
      </c>
      <c r="IB180" t="str">
        <f>"xlswrite('G:\Mi unidad\1. PROYECTOS TELLO 2022\SCM SPILL OVERS\outputs\pobreza\bajo_niv_educ\1%\simulacion_3\output_tests.xlsx',alpha1_hat_vec_"&amp;IA180&amp;"','alpha1_hat_vec_"&amp;IA180&amp;"');"</f>
        <v>xlswrite('G:\Mi unidad\1. PROYECTOS TELLO 2022\SCM SPILL OVERS\outputs\pobreza\bajo_niv_educ\1%\simulacion_3\output_tests.xlsx',alpha1_hat_vec_104','alpha1_hat_vec_104');</v>
      </c>
      <c r="IO180">
        <v>104</v>
      </c>
      <c r="IP180" t="str">
        <f>"xlswrite('G:\Mi unidad\1. PROYECTOS TELLO 2022\SCM SPILL OVERS\outputs\pobreza\bajo_ingreso\1%\simulacion_3\output_tests.xlsx',alpha1_hat_vec_"&amp;IO180&amp;"','alpha1_hat_vec_"&amp;IO180&amp;"');"</f>
        <v>xlswrite('G:\Mi unidad\1. PROYECTOS TELLO 2022\SCM SPILL OVERS\outputs\pobreza\bajo_ingreso\1%\simulacion_3\output_tests.xlsx',alpha1_hat_vec_104','alpha1_hat_vec_104');</v>
      </c>
      <c r="JA180">
        <v>104</v>
      </c>
      <c r="JB180" t="str">
        <f>"xlswrite('G:\Mi unidad\1. PROYECTOS TELLO 2022\SCM SPILL OVERS\outputs\pobreza\densidad\1%\simulacion_3\output_tests.xlsx',alpha1_hat_vec_"&amp;JA180&amp;"','alpha1_hat_vec_"&amp;JA180&amp;"');"</f>
        <v>xlswrite('G:\Mi unidad\1. PROYECTOS TELLO 2022\SCM SPILL OVERS\outputs\pobreza\densidad\1%\simulacion_3\output_tests.xlsx',alpha1_hat_vec_104','alpha1_hat_vec_104');</v>
      </c>
      <c r="JM180">
        <v>104</v>
      </c>
      <c r="JN180" t="str">
        <f>"xlswrite('G:\Mi unidad\1. PROYECTOS TELLO 2022\SCM SPILL OVERS\outputs\pobreza\densidad_g\1%\simulacion_3\output_tests.xlsx',alpha1_hat_vec_"&amp;JM180&amp;"','alpha1_hat_vec_"&amp;JM180&amp;"');"</f>
        <v>xlswrite('G:\Mi unidad\1. PROYECTOS TELLO 2022\SCM SPILL OVERS\outputs\pobreza\densidad_g\1%\simulacion_3\output_tests.xlsx',alpha1_hat_vec_104','alpha1_hat_vec_104');</v>
      </c>
      <c r="JY180">
        <v>104</v>
      </c>
      <c r="JZ180" t="str">
        <f>"xlswrite('G:\Mi unidad\1. PROYECTOS TELLO 2022\SCM SPILL OVERS\outputs\pobreza\distancia_centro_salud\1%\simulacion_3\output_tests.xlsx',alpha1_hat_vec_"&amp;JY180&amp;"','alpha1_hat_vec_"&amp;JY180&amp;"');"</f>
        <v>xlswrite('G:\Mi unidad\1. PROYECTOS TELLO 2022\SCM SPILL OVERS\outputs\pobreza\distancia_centro_salud\1%\simulacion_3\output_tests.xlsx',alpha1_hat_vec_104','alpha1_hat_vec_104');</v>
      </c>
      <c r="KL180">
        <v>104</v>
      </c>
      <c r="KM180" t="str">
        <f>"xlswrite('G:\Mi unidad\1. PROYECTOS TELLO 2022\SCM SPILL OVERS\outputs\pobreza\informalidad\1%\simulacion_3\output_tests.xlsx',alpha1_hat_vec_"&amp;KL180&amp;"','alpha1_hat_vec_"&amp;KL180&amp;"');"</f>
        <v>xlswrite('G:\Mi unidad\1. PROYECTOS TELLO 2022\SCM SPILL OVERS\outputs\pobreza\informalidad\1%\simulacion_3\output_tests.xlsx',alpha1_hat_vec_104','alpha1_hat_vec_104');</v>
      </c>
      <c r="KY180">
        <v>104</v>
      </c>
      <c r="KZ180" t="str">
        <f>"xlswrite('G:\Mi unidad\1. PROYECTOS TELLO 2022\SCM SPILL OVERS\outputs\pobreza\alimentos\1%\simulacion_3\output_tests.xlsx',alpha1_hat_vec_"&amp;KY180&amp;"','alpha1_hat_vec_"&amp;KY180&amp;"');"</f>
        <v>xlswrite('G:\Mi unidad\1. PROYECTOS TELLO 2022\SCM SPILL OVERS\outputs\pobreza\alimentos\1%\simulacion_3\output_tests.xlsx',alpha1_hat_vec_104','alpha1_hat_vec_104');</v>
      </c>
      <c r="LF180">
        <v>104</v>
      </c>
      <c r="LG180" t="str">
        <f>"xlswrite('G:\Mi unidad\1. PROYECTOS TELLO 2022\SCM SPILL OVERS\outputs\pobreza\jefe_hogar\1%\simulacion_3\output_tests.xlsx',alpha1_hat_vec_"&amp;LF180&amp;"','alpha1_hat_vec_"&amp;LF180&amp;"');"</f>
        <v>xlswrite('G:\Mi unidad\1. PROYECTOS TELLO 2022\SCM SPILL OVERS\outputs\pobreza\jefe_hogar\1%\simulacion_3\output_tests.xlsx',alpha1_hat_vec_104','alpha1_hat_vec_104');</v>
      </c>
      <c r="LM180">
        <v>104</v>
      </c>
      <c r="LN180" t="str">
        <f>"xlswrite('G:\Mi unidad\1. PROYECTOS TELLO 2022\SCM SPILL OVERS\outputs\pobreza\mujeres\1%\simulacion_3\output_tests.xlsx',alpha1_hat_vec_"&amp;LM180&amp;"','alpha1_hat_vec_"&amp;LM180&amp;"');"</f>
        <v>xlswrite('G:\Mi unidad\1. PROYECTOS TELLO 2022\SCM SPILL OVERS\outputs\pobreza\mujeres\1%\simulacion_3\output_tests.xlsx',alpha1_hat_vec_104','alpha1_hat_vec_104');</v>
      </c>
      <c r="LY180">
        <v>104</v>
      </c>
      <c r="LZ180" t="str">
        <f>"xlswrite('G:\Mi unidad\1. PROYECTOS TELLO 2022\SCM SPILL OVERS\outputs\pobreza\criminalidad\1%\simulacion_3\output_tests.xlsx',alpha1_hat_vec_"&amp;LY180&amp;"','alpha1_hat_vec_"&amp;LY180&amp;"');"</f>
        <v>xlswrite('G:\Mi unidad\1. PROYECTOS TELLO 2022\SCM SPILL OVERS\outputs\pobreza\criminalidad\1%\simulacion_3\output_tests.xlsx',alpha1_hat_vec_104','alpha1_hat_vec_104');</v>
      </c>
    </row>
    <row r="181" spans="64:338" x14ac:dyDescent="0.3">
      <c r="BL181">
        <v>104</v>
      </c>
      <c r="BR181">
        <v>104</v>
      </c>
      <c r="BS181" s="1" t="str">
        <f>"A_"&amp;BR177&amp;"(:,ind_"&amp;BR177&amp;" == 0) = [];"</f>
        <v>A_104(:,ind_104 == 0) = [];</v>
      </c>
      <c r="BX181">
        <v>104</v>
      </c>
      <c r="BY181" s="1" t="str">
        <f>"A_"&amp;BX177&amp;"(:,ind_"&amp;BX177&amp;" == 0) = [];"</f>
        <v>A_104(:,ind_104 == 0) = [];</v>
      </c>
      <c r="CD181">
        <v>104</v>
      </c>
      <c r="CE181" s="1" t="str">
        <f>"A_"&amp;CD177&amp;"(:,ind_"&amp;CD177&amp;" == 0) = [];"</f>
        <v>A_104(:,ind_104 == 0) = [];</v>
      </c>
      <c r="CJ181">
        <v>104</v>
      </c>
      <c r="CK181" s="1" t="str">
        <f>"A_"&amp;CJ177&amp;"(:,ind_"&amp;CJ177&amp;" == 0) = [];"</f>
        <v>A_104(:,ind_104 == 0) = [];</v>
      </c>
      <c r="CQ181">
        <v>104</v>
      </c>
      <c r="CR181" t="s">
        <v>391</v>
      </c>
      <c r="CV181">
        <v>104</v>
      </c>
      <c r="CW181" t="s">
        <v>396</v>
      </c>
      <c r="DA181">
        <v>104</v>
      </c>
      <c r="DB181" t="s">
        <v>396</v>
      </c>
      <c r="DF181">
        <v>104</v>
      </c>
      <c r="DG181" t="s">
        <v>396</v>
      </c>
      <c r="EA181">
        <v>77</v>
      </c>
      <c r="EB181" s="1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HM181">
        <v>71</v>
      </c>
      <c r="HN181" t="str">
        <f>"    ub_vec_"&amp;HM181&amp;"(s) = ub_"&amp;HM180&amp;";"</f>
        <v xml:space="preserve">    ub_vec_71(s) = ub_71;</v>
      </c>
      <c r="HT181">
        <v>88</v>
      </c>
      <c r="HU181" t="str">
        <f>"    spillover_test_"&amp;HT181&amp;"(s) = sp_andrews(Y_pre_"&amp;HT181&amp;",pobreza_"&amp;HT181&amp;"(:,T+s),A_"&amp;HT181&amp;",C,d,alpha_sig);"</f>
        <v xml:space="preserve">    spillover_test_88(s) = sp_andrews(Y_pre_88,pobreza_88(:,T+s),A_88,C,d,alpha_sig);</v>
      </c>
      <c r="IA181">
        <v>104</v>
      </c>
      <c r="IB181" t="str">
        <f>"xlswrite('G:\Mi unidad\1. PROYECTOS TELLO 2022\SCM SPILL OVERS\outputs\pobreza\bajo_niv_educ\1%\simulacion_3\output_tests.xlsx',spillover_test_"&amp;IA181&amp;"','sp_test_"&amp;IA181&amp;"');"</f>
        <v>xlswrite('G:\Mi unidad\1. PROYECTOS TELLO 2022\SCM SPILL OVERS\outputs\pobreza\bajo_niv_educ\1%\simulacion_3\output_tests.xlsx',spillover_test_104','sp_test_104');</v>
      </c>
      <c r="IO181">
        <v>104</v>
      </c>
      <c r="IP181" t="str">
        <f>"xlswrite('G:\Mi unidad\1. PROYECTOS TELLO 2022\SCM SPILL OVERS\outputs\pobreza\bajo_ingreso\1%\simulacion_3\output_tests.xlsx',spillover_test_"&amp;IO181&amp;"','sp_test_"&amp;IO181&amp;"');"</f>
        <v>xlswrite('G:\Mi unidad\1. PROYECTOS TELLO 2022\SCM SPILL OVERS\outputs\pobreza\bajo_ingreso\1%\simulacion_3\output_tests.xlsx',spillover_test_104','sp_test_104');</v>
      </c>
      <c r="JA181">
        <v>104</v>
      </c>
      <c r="JB181" t="str">
        <f>"xlswrite('G:\Mi unidad\1. PROYECTOS TELLO 2022\SCM SPILL OVERS\outputs\pobreza\densidad\1%\simulacion_3\output_tests.xlsx',spillover_test_"&amp;JA181&amp;"','sp_test_"&amp;JA181&amp;"');"</f>
        <v>xlswrite('G:\Mi unidad\1. PROYECTOS TELLO 2022\SCM SPILL OVERS\outputs\pobreza\densidad\1%\simulacion_3\output_tests.xlsx',spillover_test_104','sp_test_104');</v>
      </c>
      <c r="JM181">
        <v>104</v>
      </c>
      <c r="JN181" t="str">
        <f>"xlswrite('G:\Mi unidad\1. PROYECTOS TELLO 2022\SCM SPILL OVERS\outputs\pobreza\densidad_g\1%\simulacion_3\output_tests.xlsx',spillover_test_"&amp;JM181&amp;"','sp_test_"&amp;JM181&amp;"');"</f>
        <v>xlswrite('G:\Mi unidad\1. PROYECTOS TELLO 2022\SCM SPILL OVERS\outputs\pobreza\densidad_g\1%\simulacion_3\output_tests.xlsx',spillover_test_104','sp_test_104');</v>
      </c>
      <c r="JY181">
        <v>104</v>
      </c>
      <c r="JZ181" t="str">
        <f>"xlswrite('G:\Mi unidad\1. PROYECTOS TELLO 2022\SCM SPILL OVERS\outputs\pobreza\distancia_centro_salud\1%\simulacion_3\output_tests.xlsx',spillover_test_"&amp;JY181&amp;"','sp_test_"&amp;JY181&amp;"');"</f>
        <v>xlswrite('G:\Mi unidad\1. PROYECTOS TELLO 2022\SCM SPILL OVERS\outputs\pobreza\distancia_centro_salud\1%\simulacion_3\output_tests.xlsx',spillover_test_104','sp_test_104');</v>
      </c>
      <c r="KL181">
        <v>104</v>
      </c>
      <c r="KM181" t="str">
        <f>"xlswrite('G:\Mi unidad\1. PROYECTOS TELLO 2022\SCM SPILL OVERS\outputs\pobreza\informalidad\1%\simulacion_3\output_tests.xlsx',spillover_test_"&amp;KL181&amp;"','sp_test_"&amp;KL181&amp;"');"</f>
        <v>xlswrite('G:\Mi unidad\1. PROYECTOS TELLO 2022\SCM SPILL OVERS\outputs\pobreza\informalidad\1%\simulacion_3\output_tests.xlsx',spillover_test_104','sp_test_104');</v>
      </c>
      <c r="KY181">
        <v>104</v>
      </c>
      <c r="KZ181" t="str">
        <f>"xlswrite('G:\Mi unidad\1. PROYECTOS TELLO 2022\SCM SPILL OVERS\outputs\pobreza\alimentos\1%\simulacion_3\output_tests.xlsx',spillover_test_"&amp;KY181&amp;"','sp_test_"&amp;KY181&amp;"');"</f>
        <v>xlswrite('G:\Mi unidad\1. PROYECTOS TELLO 2022\SCM SPILL OVERS\outputs\pobreza\alimentos\1%\simulacion_3\output_tests.xlsx',spillover_test_104','sp_test_104');</v>
      </c>
      <c r="LF181">
        <v>104</v>
      </c>
      <c r="LG181" t="str">
        <f>"xlswrite('G:\Mi unidad\1. PROYECTOS TELLO 2022\SCM SPILL OVERS\outputs\pobreza\jefe_hogar\1%\simulacion_3\output_tests.xlsx',spillover_test_"&amp;LF181&amp;"','sp_test_"&amp;LF181&amp;"');"</f>
        <v>xlswrite('G:\Mi unidad\1. PROYECTOS TELLO 2022\SCM SPILL OVERS\outputs\pobreza\jefe_hogar\1%\simulacion_3\output_tests.xlsx',spillover_test_104','sp_test_104');</v>
      </c>
      <c r="LM181">
        <v>104</v>
      </c>
      <c r="LN181" t="str">
        <f>"xlswrite('G:\Mi unidad\1. PROYECTOS TELLO 2022\SCM SPILL OVERS\outputs\pobreza\mujeres\1%\simulacion_3\output_tests.xlsx',spillover_test_"&amp;LM181&amp;"','sp_test_"&amp;LM181&amp;"');"</f>
        <v>xlswrite('G:\Mi unidad\1. PROYECTOS TELLO 2022\SCM SPILL OVERS\outputs\pobreza\mujeres\1%\simulacion_3\output_tests.xlsx',spillover_test_104','sp_test_104');</v>
      </c>
      <c r="LY181">
        <v>104</v>
      </c>
      <c r="LZ181" t="str">
        <f>"xlswrite('G:\Mi unidad\1. PROYECTOS TELLO 2022\SCM SPILL OVERS\outputs\pobreza\criminalidad\1%\simulacion_3\output_tests.xlsx',spillover_test_"&amp;LY181&amp;"','sp_test_"&amp;LY181&amp;"');"</f>
        <v>xlswrite('G:\Mi unidad\1. PROYECTOS TELLO 2022\SCM SPILL OVERS\outputs\pobreza\criminalidad\1%\simulacion_3\output_tests.xlsx',spillover_test_104','sp_test_104');</v>
      </c>
    </row>
    <row r="182" spans="64:338" x14ac:dyDescent="0.3">
      <c r="BL182">
        <v>105</v>
      </c>
      <c r="BM182" s="1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397</v>
      </c>
      <c r="CV182">
        <v>105</v>
      </c>
      <c r="CW182" t="s">
        <v>398</v>
      </c>
      <c r="DA182">
        <v>105</v>
      </c>
      <c r="DB182" t="s">
        <v>398</v>
      </c>
      <c r="DF182">
        <v>105</v>
      </c>
      <c r="DG182" t="s">
        <v>398</v>
      </c>
      <c r="EA182">
        <v>77</v>
      </c>
      <c r="EB182" s="1" t="str">
        <f>"alpha_hat_"&amp;EA182&amp;" = A_"&amp;EA182&amp;"*gamma_hat_"&amp;EA182&amp;";"</f>
        <v>alpha_hat_77 = A_77*gamma_hat_77;</v>
      </c>
      <c r="HM182">
        <v>71</v>
      </c>
      <c r="HN182" t="s">
        <v>18</v>
      </c>
      <c r="HT182">
        <v>88</v>
      </c>
      <c r="HU182" t="s">
        <v>18</v>
      </c>
      <c r="IA182">
        <v>105</v>
      </c>
      <c r="IB182" t="str">
        <f>"xlswrite('G:\Mi unidad\1. PROYECTOS TELLO 2022\SCM SPILL OVERS\outputs\pobreza\bajo_niv_educ\1%\simulacion_3\output_tests.xlsx',lb_vec_"&amp;IA182&amp;"','lb_vec_"&amp;IA182&amp;"');"</f>
        <v>xlswrite('G:\Mi unidad\1. PROYECTOS TELLO 2022\SCM SPILL OVERS\outputs\pobreza\bajo_niv_educ\1%\simulacion_3\output_tests.xlsx',lb_vec_105','lb_vec_105');</v>
      </c>
      <c r="IO182">
        <v>105</v>
      </c>
      <c r="IP182" t="str">
        <f>"xlswrite('G:\Mi unidad\1. PROYECTOS TELLO 2022\SCM SPILL OVERS\outputs\pobreza\bajo_ingreso\1%\simulacion_3\output_tests.xlsx',lb_vec_"&amp;IO182&amp;"','lb_vec_"&amp;IO182&amp;"');"</f>
        <v>xlswrite('G:\Mi unidad\1. PROYECTOS TELLO 2022\SCM SPILL OVERS\outputs\pobreza\bajo_ingreso\1%\simulacion_3\output_tests.xlsx',lb_vec_105','lb_vec_105');</v>
      </c>
      <c r="JA182">
        <v>105</v>
      </c>
      <c r="JB182" t="str">
        <f>"xlswrite('G:\Mi unidad\1. PROYECTOS TELLO 2022\SCM SPILL OVERS\outputs\pobreza\densidad\1%\simulacion_3\output_tests.xlsx',lb_vec_"&amp;JA182&amp;"','lb_vec_"&amp;JA182&amp;"');"</f>
        <v>xlswrite('G:\Mi unidad\1. PROYECTOS TELLO 2022\SCM SPILL OVERS\outputs\pobreza\densidad\1%\simulacion_3\output_tests.xlsx',lb_vec_105','lb_vec_105');</v>
      </c>
      <c r="JM182">
        <v>105</v>
      </c>
      <c r="JN182" t="str">
        <f>"xlswrite('G:\Mi unidad\1. PROYECTOS TELLO 2022\SCM SPILL OVERS\outputs\pobreza\densidad_g\1%\simulacion_3\output_tests.xlsx',lb_vec_"&amp;JM182&amp;"','lb_vec_"&amp;JM182&amp;"');"</f>
        <v>xlswrite('G:\Mi unidad\1. PROYECTOS TELLO 2022\SCM SPILL OVERS\outputs\pobreza\densidad_g\1%\simulacion_3\output_tests.xlsx',lb_vec_105','lb_vec_105');</v>
      </c>
      <c r="JY182">
        <v>105</v>
      </c>
      <c r="JZ182" t="str">
        <f>"xlswrite('G:\Mi unidad\1. PROYECTOS TELLO 2022\SCM SPILL OVERS\outputs\pobreza\distancia_centro_salud\1%\simulacion_3\output_tests.xlsx',lb_vec_"&amp;JY182&amp;"','lb_vec_"&amp;JY182&amp;"');"</f>
        <v>xlswrite('G:\Mi unidad\1. PROYECTOS TELLO 2022\SCM SPILL OVERS\outputs\pobreza\distancia_centro_salud\1%\simulacion_3\output_tests.xlsx',lb_vec_105','lb_vec_105');</v>
      </c>
      <c r="KL182">
        <v>105</v>
      </c>
      <c r="KM182" t="str">
        <f>"xlswrite('G:\Mi unidad\1. PROYECTOS TELLO 2022\SCM SPILL OVERS\outputs\pobreza\informalidad\1%\simulacion_3\output_tests.xlsx',lb_vec_"&amp;KL182&amp;"','lb_vec_"&amp;KL182&amp;"');"</f>
        <v>xlswrite('G:\Mi unidad\1. PROYECTOS TELLO 2022\SCM SPILL OVERS\outputs\pobreza\informalidad\1%\simulacion_3\output_tests.xlsx',lb_vec_105','lb_vec_105');</v>
      </c>
      <c r="KY182">
        <v>105</v>
      </c>
      <c r="KZ182" t="str">
        <f>"xlswrite('G:\Mi unidad\1. PROYECTOS TELLO 2022\SCM SPILL OVERS\outputs\pobreza\alimentos\1%\simulacion_3\output_tests.xlsx',lb_vec_"&amp;KY182&amp;"','lb_vec_"&amp;KY182&amp;"');"</f>
        <v>xlswrite('G:\Mi unidad\1. PROYECTOS TELLO 2022\SCM SPILL OVERS\outputs\pobreza\alimentos\1%\simulacion_3\output_tests.xlsx',lb_vec_105','lb_vec_105');</v>
      </c>
      <c r="LF182">
        <v>105</v>
      </c>
      <c r="LG182" t="str">
        <f>"xlswrite('G:\Mi unidad\1. PROYECTOS TELLO 2022\SCM SPILL OVERS\outputs\pobreza\jefe_hogar\1%\simulacion_3\output_tests.xlsx',lb_vec_"&amp;LF182&amp;"','lb_vec_"&amp;LF182&amp;"');"</f>
        <v>xlswrite('G:\Mi unidad\1. PROYECTOS TELLO 2022\SCM SPILL OVERS\outputs\pobreza\jefe_hogar\1%\simulacion_3\output_tests.xlsx',lb_vec_105','lb_vec_105');</v>
      </c>
      <c r="LM182">
        <v>105</v>
      </c>
      <c r="LN182" t="str">
        <f>"xlswrite('G:\Mi unidad\1. PROYECTOS TELLO 2022\SCM SPILL OVERS\outputs\pobreza\mujeres\1%\simulacion_3\output_tests.xlsx',lb_vec_"&amp;LM182&amp;"','lb_vec_"&amp;LM182&amp;"');"</f>
        <v>xlswrite('G:\Mi unidad\1. PROYECTOS TELLO 2022\SCM SPILL OVERS\outputs\pobreza\mujeres\1%\simulacion_3\output_tests.xlsx',lb_vec_105','lb_vec_105');</v>
      </c>
      <c r="LY182">
        <v>105</v>
      </c>
      <c r="LZ182" t="str">
        <f>"xlswrite('G:\Mi unidad\1. PROYECTOS TELLO 2022\SCM SPILL OVERS\outputs\pobreza\criminalidad\1%\simulacion_3\output_tests.xlsx',lb_vec_"&amp;LY182&amp;"','lb_vec_"&amp;LY182&amp;"');"</f>
        <v>xlswrite('G:\Mi unidad\1. PROYECTOS TELLO 2022\SCM SPILL OVERS\outputs\pobreza\criminalidad\1%\simulacion_3\output_tests.xlsx',lb_vec_105','lb_vec_105');</v>
      </c>
    </row>
    <row r="183" spans="64:338" x14ac:dyDescent="0.3">
      <c r="BL183">
        <v>105</v>
      </c>
      <c r="BM183" s="1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399</v>
      </c>
      <c r="CV183">
        <v>105</v>
      </c>
      <c r="CW183" t="s">
        <v>397</v>
      </c>
      <c r="DA183">
        <v>105</v>
      </c>
      <c r="DB183" t="s">
        <v>397</v>
      </c>
      <c r="DF183">
        <v>105</v>
      </c>
      <c r="DG183" t="s">
        <v>397</v>
      </c>
      <c r="EA183">
        <v>77</v>
      </c>
      <c r="EB183" s="1" t="str">
        <f>"alpha1_hat_vec_"&amp;EA183&amp;"(s) = alpha_hat_"&amp;EA183&amp;"(1);"</f>
        <v>alpha1_hat_vec_77(s) = alpha_hat_77(1);</v>
      </c>
      <c r="HM183">
        <v>75</v>
      </c>
      <c r="HN183" t="str">
        <f>"p_value_vec_"&amp;HM183&amp;" = zeros(1,S);"</f>
        <v>p_value_vec_75 = zeros(1,S);</v>
      </c>
      <c r="HT183">
        <v>89</v>
      </c>
      <c r="HU183" t="str">
        <f>"spillover_test_"&amp;HT183&amp;" = zeros(1,S);"</f>
        <v>spillover_test_89 = zeros(1,S);</v>
      </c>
      <c r="IA183">
        <v>105</v>
      </c>
      <c r="IB183" t="str">
        <f>"xlswrite('G:\Mi unidad\1. PROYECTOS TELLO 2022\SCM SPILL OVERS\outputs\pobreza\bajo_niv_educ\1%\simulacion_3\output_tests.xlsx',ub_vec_"&amp;IA183&amp;"','ub_vec_"&amp;IA183&amp;"');"</f>
        <v>xlswrite('G:\Mi unidad\1. PROYECTOS TELLO 2022\SCM SPILL OVERS\outputs\pobreza\bajo_niv_educ\1%\simulacion_3\output_tests.xlsx',ub_vec_105','ub_vec_105');</v>
      </c>
      <c r="IO183">
        <v>105</v>
      </c>
      <c r="IP183" t="str">
        <f>"xlswrite('G:\Mi unidad\1. PROYECTOS TELLO 2022\SCM SPILL OVERS\outputs\pobreza\bajo_ingreso\1%\simulacion_3\output_tests.xlsx',ub_vec_"&amp;IO183&amp;"','ub_vec_"&amp;IO183&amp;"');"</f>
        <v>xlswrite('G:\Mi unidad\1. PROYECTOS TELLO 2022\SCM SPILL OVERS\outputs\pobreza\bajo_ingreso\1%\simulacion_3\output_tests.xlsx',ub_vec_105','ub_vec_105');</v>
      </c>
      <c r="JA183">
        <v>105</v>
      </c>
      <c r="JB183" t="str">
        <f>"xlswrite('G:\Mi unidad\1. PROYECTOS TELLO 2022\SCM SPILL OVERS\outputs\pobreza\densidad\1%\simulacion_3\output_tests.xlsx',ub_vec_"&amp;JA183&amp;"','ub_vec_"&amp;JA183&amp;"');"</f>
        <v>xlswrite('G:\Mi unidad\1. PROYECTOS TELLO 2022\SCM SPILL OVERS\outputs\pobreza\densidad\1%\simulacion_3\output_tests.xlsx',ub_vec_105','ub_vec_105');</v>
      </c>
      <c r="JM183">
        <v>105</v>
      </c>
      <c r="JN183" t="str">
        <f>"xlswrite('G:\Mi unidad\1. PROYECTOS TELLO 2022\SCM SPILL OVERS\outputs\pobreza\densidad_g\1%\simulacion_3\output_tests.xlsx',ub_vec_"&amp;JM183&amp;"','ub_vec_"&amp;JM183&amp;"');"</f>
        <v>xlswrite('G:\Mi unidad\1. PROYECTOS TELLO 2022\SCM SPILL OVERS\outputs\pobreza\densidad_g\1%\simulacion_3\output_tests.xlsx',ub_vec_105','ub_vec_105');</v>
      </c>
      <c r="JY183">
        <v>105</v>
      </c>
      <c r="JZ183" t="str">
        <f>"xlswrite('G:\Mi unidad\1. PROYECTOS TELLO 2022\SCM SPILL OVERS\outputs\pobreza\distancia_centro_salud\1%\simulacion_3\output_tests.xlsx',ub_vec_"&amp;JY183&amp;"','ub_vec_"&amp;JY183&amp;"');"</f>
        <v>xlswrite('G:\Mi unidad\1. PROYECTOS TELLO 2022\SCM SPILL OVERS\outputs\pobreza\distancia_centro_salud\1%\simulacion_3\output_tests.xlsx',ub_vec_105','ub_vec_105');</v>
      </c>
      <c r="KL183">
        <v>105</v>
      </c>
      <c r="KM183" t="str">
        <f>"xlswrite('G:\Mi unidad\1. PROYECTOS TELLO 2022\SCM SPILL OVERS\outputs\pobreza\informalidad\1%\simulacion_3\output_tests.xlsx',ub_vec_"&amp;KL183&amp;"','ub_vec_"&amp;KL183&amp;"');"</f>
        <v>xlswrite('G:\Mi unidad\1. PROYECTOS TELLO 2022\SCM SPILL OVERS\outputs\pobreza\informalidad\1%\simulacion_3\output_tests.xlsx',ub_vec_105','ub_vec_105');</v>
      </c>
      <c r="KY183">
        <v>105</v>
      </c>
      <c r="KZ183" t="str">
        <f>"xlswrite('G:\Mi unidad\1. PROYECTOS TELLO 2022\SCM SPILL OVERS\outputs\pobreza\alimentos\1%\simulacion_3\output_tests.xlsx',ub_vec_"&amp;KY183&amp;"','ub_vec_"&amp;KY183&amp;"');"</f>
        <v>xlswrite('G:\Mi unidad\1. PROYECTOS TELLO 2022\SCM SPILL OVERS\outputs\pobreza\alimentos\1%\simulacion_3\output_tests.xlsx',ub_vec_105','ub_vec_105');</v>
      </c>
      <c r="LF183">
        <v>105</v>
      </c>
      <c r="LG183" t="str">
        <f>"xlswrite('G:\Mi unidad\1. PROYECTOS TELLO 2022\SCM SPILL OVERS\outputs\pobreza\jefe_hogar\1%\simulacion_3\output_tests.xlsx',ub_vec_"&amp;LF183&amp;"','ub_vec_"&amp;LF183&amp;"');"</f>
        <v>xlswrite('G:\Mi unidad\1. PROYECTOS TELLO 2022\SCM SPILL OVERS\outputs\pobreza\jefe_hogar\1%\simulacion_3\output_tests.xlsx',ub_vec_105','ub_vec_105');</v>
      </c>
      <c r="LM183">
        <v>105</v>
      </c>
      <c r="LN183" t="str">
        <f>"xlswrite('G:\Mi unidad\1. PROYECTOS TELLO 2022\SCM SPILL OVERS\outputs\pobreza\mujeres\1%\simulacion_3\output_tests.xlsx',ub_vec_"&amp;LM183&amp;"','ub_vec_"&amp;LM183&amp;"');"</f>
        <v>xlswrite('G:\Mi unidad\1. PROYECTOS TELLO 2022\SCM SPILL OVERS\outputs\pobreza\mujeres\1%\simulacion_3\output_tests.xlsx',ub_vec_105','ub_vec_105');</v>
      </c>
      <c r="LY183">
        <v>105</v>
      </c>
      <c r="LZ183" t="str">
        <f>"xlswrite('G:\Mi unidad\1. PROYECTOS TELLO 2022\SCM SPILL OVERS\outputs\pobreza\criminalidad\1%\simulacion_3\output_tests.xlsx',ub_vec_"&amp;LY183&amp;"','ub_vec_"&amp;LY183&amp;"');"</f>
        <v>xlswrite('G:\Mi unidad\1. PROYECTOS TELLO 2022\SCM SPILL OVERS\outputs\pobreza\criminalidad\1%\simulacion_3\output_tests.xlsx',ub_vec_105','ub_vec_105');</v>
      </c>
    </row>
    <row r="184" spans="64:338" x14ac:dyDescent="0.3">
      <c r="BL184">
        <v>105</v>
      </c>
      <c r="BM184" s="1" t="str">
        <f>"A_"&amp;BL182&amp;"(:,ind_"&amp;BL182&amp;" == 0) = [];"</f>
        <v>A_105(:,ind_105 == 0) = [];</v>
      </c>
      <c r="BR184">
        <v>105</v>
      </c>
      <c r="BS184" s="1" t="str">
        <f>"ind_"&amp;BR182&amp;" = xlsread('spillover_bajo_niv_educ_"&amp;BR182&amp;".xlsx')"</f>
        <v>ind_105 = xlsread('spillover_bajo_niv_educ_105.xlsx')</v>
      </c>
      <c r="BX184">
        <v>105</v>
      </c>
      <c r="BY184" s="1" t="str">
        <f>"ind_"&amp;BX182&amp;" = xlsread('spillover_bajoingreso_"&amp;BX182&amp;".xlsx')"</f>
        <v>ind_105 = xlsread('spillover_bajoingreso_105.xlsx')</v>
      </c>
      <c r="CD184">
        <v>105</v>
      </c>
      <c r="CE184" s="1" t="str">
        <f>"ind_"&amp;CD182&amp;" = xlsread('spillover_densidad_"&amp;CD182&amp;".xlsx')"</f>
        <v>ind_105 = xlsread('spillover_densidad_105.xlsx')</v>
      </c>
      <c r="CJ184">
        <v>105</v>
      </c>
      <c r="CK184" s="1" t="str">
        <f>"ind_"&amp;CJ182&amp;" = xlsread('spillover_tiempo_cs_"&amp;CJ182&amp;".xlsx')"</f>
        <v>ind_105 = xlsread('spillover_tiempo_cs_105.xlsx')</v>
      </c>
      <c r="CQ184">
        <v>105</v>
      </c>
      <c r="CR184" t="s">
        <v>395</v>
      </c>
      <c r="CV184">
        <v>105</v>
      </c>
      <c r="CW184" t="s">
        <v>400</v>
      </c>
      <c r="DA184">
        <v>105</v>
      </c>
      <c r="DB184" t="s">
        <v>401</v>
      </c>
      <c r="DF184">
        <v>105</v>
      </c>
      <c r="DG184" t="s">
        <v>402</v>
      </c>
      <c r="EA184">
        <v>77</v>
      </c>
      <c r="EB184" s="1" t="str">
        <f>"synthetic_control_sp_"&amp;EA184&amp;"(T+s) = Y_"&amp;EA184&amp;"(1,T+s)-alpha1_hat_vec_"&amp;EA184&amp;"(s);"</f>
        <v>synthetic_control_sp_77(T+s) = Y_77(1,T+s)-alpha1_hat_vec_77(s);</v>
      </c>
      <c r="HM184">
        <v>75</v>
      </c>
      <c r="HN184" t="str">
        <f>"lb_vec_"&amp;HM184&amp;" = zeros(1,S);"</f>
        <v>lb_vec_75 = zeros(1,S);</v>
      </c>
      <c r="HT184">
        <v>89</v>
      </c>
      <c r="HU184" t="s">
        <v>35</v>
      </c>
      <c r="IA184">
        <v>105</v>
      </c>
      <c r="IB184" t="str">
        <f>"xlswrite('G:\Mi unidad\1. PROYECTOS TELLO 2022\SCM SPILL OVERS\outputs\pobreza\bajo_niv_educ\1%\simulacion_3\output_tests.xlsx',p_value_vec_"&amp;IA184&amp;"','p_value_vec_"&amp;IA184&amp;"');"</f>
        <v>xlswrite('G:\Mi unidad\1. PROYECTOS TELLO 2022\SCM SPILL OVERS\outputs\pobreza\bajo_niv_educ\1%\simulacion_3\output_tests.xlsx',p_value_vec_105','p_value_vec_105');</v>
      </c>
      <c r="IO184">
        <v>105</v>
      </c>
      <c r="IP184" t="str">
        <f>"xlswrite('G:\Mi unidad\1. PROYECTOS TELLO 2022\SCM SPILL OVERS\outputs\pobreza\bajo_ingreso\1%\simulacion_3\output_tests.xlsx',p_value_vec_"&amp;IO184&amp;"','p_value_vec_"&amp;IO184&amp;"');"</f>
        <v>xlswrite('G:\Mi unidad\1. PROYECTOS TELLO 2022\SCM SPILL OVERS\outputs\pobreza\bajo_ingreso\1%\simulacion_3\output_tests.xlsx',p_value_vec_105','p_value_vec_105');</v>
      </c>
      <c r="JA184">
        <v>105</v>
      </c>
      <c r="JB184" t="str">
        <f>"xlswrite('G:\Mi unidad\1. PROYECTOS TELLO 2022\SCM SPILL OVERS\outputs\pobreza\densidad\1%\simulacion_3\output_tests.xlsx',p_value_vec_"&amp;JA184&amp;"','p_value_vec_"&amp;JA184&amp;"');"</f>
        <v>xlswrite('G:\Mi unidad\1. PROYECTOS TELLO 2022\SCM SPILL OVERS\outputs\pobreza\densidad\1%\simulacion_3\output_tests.xlsx',p_value_vec_105','p_value_vec_105');</v>
      </c>
      <c r="JM184">
        <v>105</v>
      </c>
      <c r="JN184" t="str">
        <f>"xlswrite('G:\Mi unidad\1. PROYECTOS TELLO 2022\SCM SPILL OVERS\outputs\pobreza\densidad_g\1%\simulacion_3\output_tests.xlsx',p_value_vec_"&amp;JM184&amp;"','p_value_vec_"&amp;JM184&amp;"');"</f>
        <v>xlswrite('G:\Mi unidad\1. PROYECTOS TELLO 2022\SCM SPILL OVERS\outputs\pobreza\densidad_g\1%\simulacion_3\output_tests.xlsx',p_value_vec_105','p_value_vec_105');</v>
      </c>
      <c r="JY184">
        <v>105</v>
      </c>
      <c r="JZ184" t="str">
        <f>"xlswrite('G:\Mi unidad\1. PROYECTOS TELLO 2022\SCM SPILL OVERS\outputs\pobreza\distancia_centro_salud\1%\simulacion_3\output_tests.xlsx',p_value_vec_"&amp;JY184&amp;"','p_value_vec_"&amp;JY184&amp;"');"</f>
        <v>xlswrite('G:\Mi unidad\1. PROYECTOS TELLO 2022\SCM SPILL OVERS\outputs\pobreza\distancia_centro_salud\1%\simulacion_3\output_tests.xlsx',p_value_vec_105','p_value_vec_105');</v>
      </c>
      <c r="KL184">
        <v>105</v>
      </c>
      <c r="KM184" t="str">
        <f>"xlswrite('G:\Mi unidad\1. PROYECTOS TELLO 2022\SCM SPILL OVERS\outputs\pobreza\informalidad\1%\simulacion_3\output_tests.xlsx',p_value_vec_"&amp;KL184&amp;"','p_value_vec_"&amp;KL184&amp;"');"</f>
        <v>xlswrite('G:\Mi unidad\1. PROYECTOS TELLO 2022\SCM SPILL OVERS\outputs\pobreza\informalidad\1%\simulacion_3\output_tests.xlsx',p_value_vec_105','p_value_vec_105');</v>
      </c>
      <c r="KY184">
        <v>105</v>
      </c>
      <c r="KZ184" t="str">
        <f>"xlswrite('G:\Mi unidad\1. PROYECTOS TELLO 2022\SCM SPILL OVERS\outputs\pobreza\alimentos\1%\simulacion_3\output_tests.xlsx',p_value_vec_"&amp;KY184&amp;"','p_value_vec_"&amp;KY184&amp;"');"</f>
        <v>xlswrite('G:\Mi unidad\1. PROYECTOS TELLO 2022\SCM SPILL OVERS\outputs\pobreza\alimentos\1%\simulacion_3\output_tests.xlsx',p_value_vec_105','p_value_vec_105');</v>
      </c>
      <c r="LF184">
        <v>105</v>
      </c>
      <c r="LG184" t="str">
        <f>"xlswrite('G:\Mi unidad\1. PROYECTOS TELLO 2022\SCM SPILL OVERS\outputs\pobreza\jefe_hogar\1%\simulacion_3\output_tests.xlsx',p_value_vec_"&amp;LF184&amp;"','p_value_vec_"&amp;LF184&amp;"');"</f>
        <v>xlswrite('G:\Mi unidad\1. PROYECTOS TELLO 2022\SCM SPILL OVERS\outputs\pobreza\jefe_hogar\1%\simulacion_3\output_tests.xlsx',p_value_vec_105','p_value_vec_105');</v>
      </c>
      <c r="LM184">
        <v>105</v>
      </c>
      <c r="LN184" t="str">
        <f>"xlswrite('G:\Mi unidad\1. PROYECTOS TELLO 2022\SCM SPILL OVERS\outputs\pobreza\mujeres\1%\simulacion_3\output_tests.xlsx',p_value_vec_"&amp;LM184&amp;"','p_value_vec_"&amp;LM184&amp;"');"</f>
        <v>xlswrite('G:\Mi unidad\1. PROYECTOS TELLO 2022\SCM SPILL OVERS\outputs\pobreza\mujeres\1%\simulacion_3\output_tests.xlsx',p_value_vec_105','p_value_vec_105');</v>
      </c>
      <c r="LY184">
        <v>105</v>
      </c>
      <c r="LZ184" t="str">
        <f>"xlswrite('G:\Mi unidad\1. PROYECTOS TELLO 2022\SCM SPILL OVERS\outputs\pobreza\criminalidad\1%\simulacion_3\output_tests.xlsx',p_value_vec_"&amp;LY184&amp;"','p_value_vec_"&amp;LY184&amp;"');"</f>
        <v>xlswrite('G:\Mi unidad\1. PROYECTOS TELLO 2022\SCM SPILL OVERS\outputs\pobreza\criminalidad\1%\simulacion_3\output_tests.xlsx',p_value_vec_105','p_value_vec_105');</v>
      </c>
    </row>
    <row r="185" spans="64:338" x14ac:dyDescent="0.3">
      <c r="BL185">
        <v>105</v>
      </c>
      <c r="BR185">
        <v>105</v>
      </c>
      <c r="BS185" s="1" t="str">
        <f>"A_"&amp;BR182&amp;" = eye(N);"</f>
        <v>A_105 = eye(N);</v>
      </c>
      <c r="BX185">
        <v>105</v>
      </c>
      <c r="BY185" s="1" t="str">
        <f>"A_"&amp;BX182&amp;" = eye(N);"</f>
        <v>A_105 = eye(N);</v>
      </c>
      <c r="CD185">
        <v>105</v>
      </c>
      <c r="CE185" s="1" t="str">
        <f>"A_"&amp;CD182&amp;" = eye(N);"</f>
        <v>A_105 = eye(N);</v>
      </c>
      <c r="CJ185">
        <v>105</v>
      </c>
      <c r="CK185" s="1" t="str">
        <f>"A_"&amp;CJ182&amp;" = eye(N);"</f>
        <v>A_105 = eye(N);</v>
      </c>
      <c r="CQ185">
        <v>105</v>
      </c>
      <c r="CR185" t="s">
        <v>396</v>
      </c>
      <c r="CV185">
        <v>105</v>
      </c>
      <c r="CW185" t="s">
        <v>403</v>
      </c>
      <c r="DA185">
        <v>105</v>
      </c>
      <c r="DB185" t="s">
        <v>403</v>
      </c>
      <c r="DF185">
        <v>105</v>
      </c>
      <c r="DG185" t="s">
        <v>403</v>
      </c>
      <c r="EA185">
        <v>77</v>
      </c>
      <c r="EB185" s="3" t="s">
        <v>18</v>
      </c>
      <c r="HM185">
        <v>75</v>
      </c>
      <c r="HN185" t="str">
        <f>"ub_vec_"&amp;HM185&amp;" = zeros(1,S);"</f>
        <v>ub_vec_75 = zeros(1,S);</v>
      </c>
      <c r="HT185">
        <v>89</v>
      </c>
      <c r="HU185" t="s">
        <v>36</v>
      </c>
      <c r="IA185">
        <v>105</v>
      </c>
      <c r="IB185" t="str">
        <f>"xlswrite('G:\Mi unidad\1. PROYECTOS TELLO 2022\SCM SPILL OVERS\outputs\pobreza\bajo_niv_educ\1%\simulacion_3\output_tests.xlsx',alpha1_hat_vec_"&amp;IA185&amp;"','alpha1_hat_vec_"&amp;IA185&amp;"');"</f>
        <v>xlswrite('G:\Mi unidad\1. PROYECTOS TELLO 2022\SCM SPILL OVERS\outputs\pobreza\bajo_niv_educ\1%\simulacion_3\output_tests.xlsx',alpha1_hat_vec_105','alpha1_hat_vec_105');</v>
      </c>
      <c r="IO185">
        <v>105</v>
      </c>
      <c r="IP185" t="str">
        <f>"xlswrite('G:\Mi unidad\1. PROYECTOS TELLO 2022\SCM SPILL OVERS\outputs\pobreza\bajo_ingreso\1%\simulacion_3\output_tests.xlsx',alpha1_hat_vec_"&amp;IO185&amp;"','alpha1_hat_vec_"&amp;IO185&amp;"');"</f>
        <v>xlswrite('G:\Mi unidad\1. PROYECTOS TELLO 2022\SCM SPILL OVERS\outputs\pobreza\bajo_ingreso\1%\simulacion_3\output_tests.xlsx',alpha1_hat_vec_105','alpha1_hat_vec_105');</v>
      </c>
      <c r="JA185">
        <v>105</v>
      </c>
      <c r="JB185" t="str">
        <f>"xlswrite('G:\Mi unidad\1. PROYECTOS TELLO 2022\SCM SPILL OVERS\outputs\pobreza\densidad\1%\simulacion_3\output_tests.xlsx',alpha1_hat_vec_"&amp;JA185&amp;"','alpha1_hat_vec_"&amp;JA185&amp;"');"</f>
        <v>xlswrite('G:\Mi unidad\1. PROYECTOS TELLO 2022\SCM SPILL OVERS\outputs\pobreza\densidad\1%\simulacion_3\output_tests.xlsx',alpha1_hat_vec_105','alpha1_hat_vec_105');</v>
      </c>
      <c r="JM185">
        <v>105</v>
      </c>
      <c r="JN185" t="str">
        <f>"xlswrite('G:\Mi unidad\1. PROYECTOS TELLO 2022\SCM SPILL OVERS\outputs\pobreza\densidad_g\1%\simulacion_3\output_tests.xlsx',alpha1_hat_vec_"&amp;JM185&amp;"','alpha1_hat_vec_"&amp;JM185&amp;"');"</f>
        <v>xlswrite('G:\Mi unidad\1. PROYECTOS TELLO 2022\SCM SPILL OVERS\outputs\pobreza\densidad_g\1%\simulacion_3\output_tests.xlsx',alpha1_hat_vec_105','alpha1_hat_vec_105');</v>
      </c>
      <c r="JY185">
        <v>105</v>
      </c>
      <c r="JZ185" t="str">
        <f>"xlswrite('G:\Mi unidad\1. PROYECTOS TELLO 2022\SCM SPILL OVERS\outputs\pobreza\distancia_centro_salud\1%\simulacion_3\output_tests.xlsx',alpha1_hat_vec_"&amp;JY185&amp;"','alpha1_hat_vec_"&amp;JY185&amp;"');"</f>
        <v>xlswrite('G:\Mi unidad\1. PROYECTOS TELLO 2022\SCM SPILL OVERS\outputs\pobreza\distancia_centro_salud\1%\simulacion_3\output_tests.xlsx',alpha1_hat_vec_105','alpha1_hat_vec_105');</v>
      </c>
      <c r="KL185">
        <v>105</v>
      </c>
      <c r="KM185" t="str">
        <f>"xlswrite('G:\Mi unidad\1. PROYECTOS TELLO 2022\SCM SPILL OVERS\outputs\pobreza\informalidad\1%\simulacion_3\output_tests.xlsx',alpha1_hat_vec_"&amp;KL185&amp;"','alpha1_hat_vec_"&amp;KL185&amp;"');"</f>
        <v>xlswrite('G:\Mi unidad\1. PROYECTOS TELLO 2022\SCM SPILL OVERS\outputs\pobreza\informalidad\1%\simulacion_3\output_tests.xlsx',alpha1_hat_vec_105','alpha1_hat_vec_105');</v>
      </c>
      <c r="KY185">
        <v>105</v>
      </c>
      <c r="KZ185" t="str">
        <f>"xlswrite('G:\Mi unidad\1. PROYECTOS TELLO 2022\SCM SPILL OVERS\outputs\pobreza\alimentos\1%\simulacion_3\output_tests.xlsx',alpha1_hat_vec_"&amp;KY185&amp;"','alpha1_hat_vec_"&amp;KY185&amp;"');"</f>
        <v>xlswrite('G:\Mi unidad\1. PROYECTOS TELLO 2022\SCM SPILL OVERS\outputs\pobreza\alimentos\1%\simulacion_3\output_tests.xlsx',alpha1_hat_vec_105','alpha1_hat_vec_105');</v>
      </c>
      <c r="LF185">
        <v>105</v>
      </c>
      <c r="LG185" t="str">
        <f>"xlswrite('G:\Mi unidad\1. PROYECTOS TELLO 2022\SCM SPILL OVERS\outputs\pobreza\jefe_hogar\1%\simulacion_3\output_tests.xlsx',alpha1_hat_vec_"&amp;LF185&amp;"','alpha1_hat_vec_"&amp;LF185&amp;"');"</f>
        <v>xlswrite('G:\Mi unidad\1. PROYECTOS TELLO 2022\SCM SPILL OVERS\outputs\pobreza\jefe_hogar\1%\simulacion_3\output_tests.xlsx',alpha1_hat_vec_105','alpha1_hat_vec_105');</v>
      </c>
      <c r="LM185">
        <v>105</v>
      </c>
      <c r="LN185" t="str">
        <f>"xlswrite('G:\Mi unidad\1. PROYECTOS TELLO 2022\SCM SPILL OVERS\outputs\pobreza\mujeres\1%\simulacion_3\output_tests.xlsx',alpha1_hat_vec_"&amp;LM185&amp;"','alpha1_hat_vec_"&amp;LM185&amp;"');"</f>
        <v>xlswrite('G:\Mi unidad\1. PROYECTOS TELLO 2022\SCM SPILL OVERS\outputs\pobreza\mujeres\1%\simulacion_3\output_tests.xlsx',alpha1_hat_vec_105','alpha1_hat_vec_105');</v>
      </c>
      <c r="LY185">
        <v>105</v>
      </c>
      <c r="LZ185" t="str">
        <f>"xlswrite('G:\Mi unidad\1. PROYECTOS TELLO 2022\SCM SPILL OVERS\outputs\pobreza\criminalidad\1%\simulacion_3\output_tests.xlsx',alpha1_hat_vec_"&amp;LY185&amp;"','alpha1_hat_vec_"&amp;LY185&amp;"');"</f>
        <v>xlswrite('G:\Mi unidad\1. PROYECTOS TELLO 2022\SCM SPILL OVERS\outputs\pobreza\criminalidad\1%\simulacion_3\output_tests.xlsx',alpha1_hat_vec_105','alpha1_hat_vec_105');</v>
      </c>
    </row>
    <row r="186" spans="64:338" x14ac:dyDescent="0.3">
      <c r="BL186">
        <v>105</v>
      </c>
      <c r="BR186">
        <v>105</v>
      </c>
      <c r="BS186" s="1" t="str">
        <f>"A_"&amp;BR182&amp;"(:,ind_"&amp;BR182&amp;" == 0) = [];"</f>
        <v>A_105(:,ind_105 == 0) = [];</v>
      </c>
      <c r="BX186">
        <v>105</v>
      </c>
      <c r="BY186" s="1" t="str">
        <f>"A_"&amp;BX182&amp;"(:,ind_"&amp;BX182&amp;" == 0) = [];"</f>
        <v>A_105(:,ind_105 == 0) = [];</v>
      </c>
      <c r="CD186">
        <v>105</v>
      </c>
      <c r="CE186" s="1" t="str">
        <f>"A_"&amp;CD182&amp;"(:,ind_"&amp;CD182&amp;" == 0) = [];"</f>
        <v>A_105(:,ind_105 == 0) = [];</v>
      </c>
      <c r="CJ186">
        <v>105</v>
      </c>
      <c r="CK186" s="1" t="str">
        <f>"A_"&amp;CJ182&amp;"(:,ind_"&amp;CJ182&amp;" == 0) = [];"</f>
        <v>A_105(:,ind_105 == 0) = [];</v>
      </c>
      <c r="CQ186">
        <v>105</v>
      </c>
      <c r="CR186" t="s">
        <v>398</v>
      </c>
      <c r="CV186">
        <v>105</v>
      </c>
      <c r="CW186" t="s">
        <v>404</v>
      </c>
      <c r="DA186">
        <v>105</v>
      </c>
      <c r="DB186" t="s">
        <v>404</v>
      </c>
      <c r="DF186">
        <v>105</v>
      </c>
      <c r="DG186" t="s">
        <v>404</v>
      </c>
      <c r="EA186">
        <v>78</v>
      </c>
      <c r="EB186" s="3" t="str">
        <f>"%PROVINCIA "&amp;EA186</f>
        <v>%PROVINCIA 78</v>
      </c>
      <c r="HM186">
        <v>75</v>
      </c>
      <c r="HN186" t="s">
        <v>35</v>
      </c>
      <c r="HT186">
        <v>89</v>
      </c>
      <c r="HU186" t="s">
        <v>37</v>
      </c>
      <c r="IA186">
        <v>105</v>
      </c>
      <c r="IB186" t="str">
        <f>"xlswrite('G:\Mi unidad\1. PROYECTOS TELLO 2022\SCM SPILL OVERS\outputs\pobreza\bajo_niv_educ\1%\simulacion_3\output_tests.xlsx',spillover_test_"&amp;IA186&amp;"','sp_test_"&amp;IA186&amp;"');"</f>
        <v>xlswrite('G:\Mi unidad\1. PROYECTOS TELLO 2022\SCM SPILL OVERS\outputs\pobreza\bajo_niv_educ\1%\simulacion_3\output_tests.xlsx',spillover_test_105','sp_test_105');</v>
      </c>
      <c r="IO186">
        <v>105</v>
      </c>
      <c r="IP186" t="str">
        <f>"xlswrite('G:\Mi unidad\1. PROYECTOS TELLO 2022\SCM SPILL OVERS\outputs\pobreza\bajo_ingreso\1%\simulacion_3\output_tests.xlsx',spillover_test_"&amp;IO186&amp;"','sp_test_"&amp;IO186&amp;"');"</f>
        <v>xlswrite('G:\Mi unidad\1. PROYECTOS TELLO 2022\SCM SPILL OVERS\outputs\pobreza\bajo_ingreso\1%\simulacion_3\output_tests.xlsx',spillover_test_105','sp_test_105');</v>
      </c>
      <c r="JA186">
        <v>105</v>
      </c>
      <c r="JB186" t="str">
        <f>"xlswrite('G:\Mi unidad\1. PROYECTOS TELLO 2022\SCM SPILL OVERS\outputs\pobreza\densidad\1%\simulacion_3\output_tests.xlsx',spillover_test_"&amp;JA186&amp;"','sp_test_"&amp;JA186&amp;"');"</f>
        <v>xlswrite('G:\Mi unidad\1. PROYECTOS TELLO 2022\SCM SPILL OVERS\outputs\pobreza\densidad\1%\simulacion_3\output_tests.xlsx',spillover_test_105','sp_test_105');</v>
      </c>
      <c r="JM186">
        <v>105</v>
      </c>
      <c r="JN186" t="str">
        <f>"xlswrite('G:\Mi unidad\1. PROYECTOS TELLO 2022\SCM SPILL OVERS\outputs\pobreza\densidad_g\1%\simulacion_3\output_tests.xlsx',spillover_test_"&amp;JM186&amp;"','sp_test_"&amp;JM186&amp;"');"</f>
        <v>xlswrite('G:\Mi unidad\1. PROYECTOS TELLO 2022\SCM SPILL OVERS\outputs\pobreza\densidad_g\1%\simulacion_3\output_tests.xlsx',spillover_test_105','sp_test_105');</v>
      </c>
      <c r="JY186">
        <v>105</v>
      </c>
      <c r="JZ186" t="str">
        <f>"xlswrite('G:\Mi unidad\1. PROYECTOS TELLO 2022\SCM SPILL OVERS\outputs\pobreza\distancia_centro_salud\1%\simulacion_3\output_tests.xlsx',spillover_test_"&amp;JY186&amp;"','sp_test_"&amp;JY186&amp;"');"</f>
        <v>xlswrite('G:\Mi unidad\1. PROYECTOS TELLO 2022\SCM SPILL OVERS\outputs\pobreza\distancia_centro_salud\1%\simulacion_3\output_tests.xlsx',spillover_test_105','sp_test_105');</v>
      </c>
      <c r="KL186">
        <v>105</v>
      </c>
      <c r="KM186" t="str">
        <f>"xlswrite('G:\Mi unidad\1. PROYECTOS TELLO 2022\SCM SPILL OVERS\outputs\pobreza\informalidad\1%\simulacion_3\output_tests.xlsx',spillover_test_"&amp;KL186&amp;"','sp_test_"&amp;KL186&amp;"');"</f>
        <v>xlswrite('G:\Mi unidad\1. PROYECTOS TELLO 2022\SCM SPILL OVERS\outputs\pobreza\informalidad\1%\simulacion_3\output_tests.xlsx',spillover_test_105','sp_test_105');</v>
      </c>
      <c r="KY186">
        <v>105</v>
      </c>
      <c r="KZ186" t="str">
        <f>"xlswrite('G:\Mi unidad\1. PROYECTOS TELLO 2022\SCM SPILL OVERS\outputs\pobreza\alimentos\1%\simulacion_3\output_tests.xlsx',spillover_test_"&amp;KY186&amp;"','sp_test_"&amp;KY186&amp;"');"</f>
        <v>xlswrite('G:\Mi unidad\1. PROYECTOS TELLO 2022\SCM SPILL OVERS\outputs\pobreza\alimentos\1%\simulacion_3\output_tests.xlsx',spillover_test_105','sp_test_105');</v>
      </c>
      <c r="LF186">
        <v>105</v>
      </c>
      <c r="LG186" t="str">
        <f>"xlswrite('G:\Mi unidad\1. PROYECTOS TELLO 2022\SCM SPILL OVERS\outputs\pobreza\jefe_hogar\1%\simulacion_3\output_tests.xlsx',spillover_test_"&amp;LF186&amp;"','sp_test_"&amp;LF186&amp;"');"</f>
        <v>xlswrite('G:\Mi unidad\1. PROYECTOS TELLO 2022\SCM SPILL OVERS\outputs\pobreza\jefe_hogar\1%\simulacion_3\output_tests.xlsx',spillover_test_105','sp_test_105');</v>
      </c>
      <c r="LM186">
        <v>105</v>
      </c>
      <c r="LN186" t="str">
        <f>"xlswrite('G:\Mi unidad\1. PROYECTOS TELLO 2022\SCM SPILL OVERS\outputs\pobreza\mujeres\1%\simulacion_3\output_tests.xlsx',spillover_test_"&amp;LM186&amp;"','sp_test_"&amp;LM186&amp;"');"</f>
        <v>xlswrite('G:\Mi unidad\1. PROYECTOS TELLO 2022\SCM SPILL OVERS\outputs\pobreza\mujeres\1%\simulacion_3\output_tests.xlsx',spillover_test_105','sp_test_105');</v>
      </c>
      <c r="LY186">
        <v>105</v>
      </c>
      <c r="LZ186" t="str">
        <f>"xlswrite('G:\Mi unidad\1. PROYECTOS TELLO 2022\SCM SPILL OVERS\outputs\pobreza\criminalidad\1%\simulacion_3\output_tests.xlsx',spillover_test_"&amp;LY186&amp;"','sp_test_"&amp;LY186&amp;"');"</f>
        <v>xlswrite('G:\Mi unidad\1. PROYECTOS TELLO 2022\SCM SPILL OVERS\outputs\pobreza\criminalidad\1%\simulacion_3\output_tests.xlsx',spillover_test_105','sp_test_105');</v>
      </c>
    </row>
    <row r="187" spans="64:338" x14ac:dyDescent="0.3">
      <c r="BL187">
        <v>106</v>
      </c>
      <c r="BM187" s="1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405</v>
      </c>
      <c r="CV187">
        <v>106</v>
      </c>
      <c r="CW187" t="s">
        <v>406</v>
      </c>
      <c r="DA187">
        <v>106</v>
      </c>
      <c r="DB187" t="s">
        <v>406</v>
      </c>
      <c r="DF187">
        <v>106</v>
      </c>
      <c r="DG187" t="s">
        <v>406</v>
      </c>
      <c r="EA187">
        <v>78</v>
      </c>
      <c r="EB187" s="3" t="s">
        <v>17</v>
      </c>
      <c r="HM187">
        <v>75</v>
      </c>
      <c r="HN187" t="str">
        <f>"    [p_value_"&amp;HM187&amp; ",lb_"&amp;HM187&amp;",ub_"&amp;HM187&amp;"] = sp_andrews_te(Y_pre_"&amp;HM187&amp;",pobreza_"&amp;HM187&amp;"(:,T+s),A_"&amp;HM187&amp;",C,.05);"</f>
        <v xml:space="preserve">    [p_value_75,lb_75,ub_75] = sp_andrews_te(Y_pre_75,pobreza_75(:,T+s),A_75,C,.05);</v>
      </c>
      <c r="HT187">
        <v>89</v>
      </c>
      <c r="HU187" t="str">
        <f>"    spillover_test_"&amp;HT187&amp;"(s) = sp_andrews(Y_pre_"&amp;HT187&amp;",pobreza_"&amp;HT187&amp;"(:,T+s),A_"&amp;HT187&amp;",C,d,alpha_sig);"</f>
        <v xml:space="preserve">    spillover_test_89(s) = sp_andrews(Y_pre_89,pobreza_89(:,T+s),A_89,C,d,alpha_sig);</v>
      </c>
      <c r="IA187">
        <v>106</v>
      </c>
      <c r="IB187" t="str">
        <f>"xlswrite('G:\Mi unidad\1. PROYECTOS TELLO 2022\SCM SPILL OVERS\outputs\pobreza\bajo_niv_educ\1%\simulacion_3\output_tests.xlsx',lb_vec_"&amp;IA187&amp;"','lb_vec_"&amp;IA187&amp;"');"</f>
        <v>xlswrite('G:\Mi unidad\1. PROYECTOS TELLO 2022\SCM SPILL OVERS\outputs\pobreza\bajo_niv_educ\1%\simulacion_3\output_tests.xlsx',lb_vec_106','lb_vec_106');</v>
      </c>
      <c r="IO187">
        <v>106</v>
      </c>
      <c r="IP187" t="str">
        <f>"xlswrite('G:\Mi unidad\1. PROYECTOS TELLO 2022\SCM SPILL OVERS\outputs\pobreza\bajo_ingreso\1%\simulacion_3\output_tests.xlsx',lb_vec_"&amp;IO187&amp;"','lb_vec_"&amp;IO187&amp;"');"</f>
        <v>xlswrite('G:\Mi unidad\1. PROYECTOS TELLO 2022\SCM SPILL OVERS\outputs\pobreza\bajo_ingreso\1%\simulacion_3\output_tests.xlsx',lb_vec_106','lb_vec_106');</v>
      </c>
      <c r="JA187">
        <v>106</v>
      </c>
      <c r="JB187" t="str">
        <f>"xlswrite('G:\Mi unidad\1. PROYECTOS TELLO 2022\SCM SPILL OVERS\outputs\pobreza\densidad\1%\simulacion_3\output_tests.xlsx',lb_vec_"&amp;JA187&amp;"','lb_vec_"&amp;JA187&amp;"');"</f>
        <v>xlswrite('G:\Mi unidad\1. PROYECTOS TELLO 2022\SCM SPILL OVERS\outputs\pobreza\densidad\1%\simulacion_3\output_tests.xlsx',lb_vec_106','lb_vec_106');</v>
      </c>
      <c r="JM187">
        <v>106</v>
      </c>
      <c r="JN187" t="str">
        <f>"xlswrite('G:\Mi unidad\1. PROYECTOS TELLO 2022\SCM SPILL OVERS\outputs\pobreza\densidad_g\1%\simulacion_3\output_tests.xlsx',lb_vec_"&amp;JM187&amp;"','lb_vec_"&amp;JM187&amp;"');"</f>
        <v>xlswrite('G:\Mi unidad\1. PROYECTOS TELLO 2022\SCM SPILL OVERS\outputs\pobreza\densidad_g\1%\simulacion_3\output_tests.xlsx',lb_vec_106','lb_vec_106');</v>
      </c>
      <c r="JY187">
        <v>106</v>
      </c>
      <c r="JZ187" t="str">
        <f>"xlswrite('G:\Mi unidad\1. PROYECTOS TELLO 2022\SCM SPILL OVERS\outputs\pobreza\distancia_centro_salud\1%\simulacion_3\output_tests.xlsx',lb_vec_"&amp;JY187&amp;"','lb_vec_"&amp;JY187&amp;"');"</f>
        <v>xlswrite('G:\Mi unidad\1. PROYECTOS TELLO 2022\SCM SPILL OVERS\outputs\pobreza\distancia_centro_salud\1%\simulacion_3\output_tests.xlsx',lb_vec_106','lb_vec_106');</v>
      </c>
      <c r="KL187">
        <v>106</v>
      </c>
      <c r="KM187" t="str">
        <f>"xlswrite('G:\Mi unidad\1. PROYECTOS TELLO 2022\SCM SPILL OVERS\outputs\pobreza\informalidad\1%\simulacion_3\output_tests.xlsx',lb_vec_"&amp;KL187&amp;"','lb_vec_"&amp;KL187&amp;"');"</f>
        <v>xlswrite('G:\Mi unidad\1. PROYECTOS TELLO 2022\SCM SPILL OVERS\outputs\pobreza\informalidad\1%\simulacion_3\output_tests.xlsx',lb_vec_106','lb_vec_106');</v>
      </c>
      <c r="KY187">
        <v>106</v>
      </c>
      <c r="KZ187" t="str">
        <f>"xlswrite('G:\Mi unidad\1. PROYECTOS TELLO 2022\SCM SPILL OVERS\outputs\pobreza\alimentos\1%\simulacion_3\output_tests.xlsx',lb_vec_"&amp;KY187&amp;"','lb_vec_"&amp;KY187&amp;"');"</f>
        <v>xlswrite('G:\Mi unidad\1. PROYECTOS TELLO 2022\SCM SPILL OVERS\outputs\pobreza\alimentos\1%\simulacion_3\output_tests.xlsx',lb_vec_106','lb_vec_106');</v>
      </c>
      <c r="LF187">
        <v>106</v>
      </c>
      <c r="LG187" t="str">
        <f>"xlswrite('G:\Mi unidad\1. PROYECTOS TELLO 2022\SCM SPILL OVERS\outputs\pobreza\jefe_hogar\1%\simulacion_3\output_tests.xlsx',lb_vec_"&amp;LF187&amp;"','lb_vec_"&amp;LF187&amp;"');"</f>
        <v>xlswrite('G:\Mi unidad\1. PROYECTOS TELLO 2022\SCM SPILL OVERS\outputs\pobreza\jefe_hogar\1%\simulacion_3\output_tests.xlsx',lb_vec_106','lb_vec_106');</v>
      </c>
      <c r="LM187">
        <v>106</v>
      </c>
      <c r="LN187" t="str">
        <f>"xlswrite('G:\Mi unidad\1. PROYECTOS TELLO 2022\SCM SPILL OVERS\outputs\pobreza\mujeres\1%\simulacion_3\output_tests.xlsx',lb_vec_"&amp;LM187&amp;"','lb_vec_"&amp;LM187&amp;"');"</f>
        <v>xlswrite('G:\Mi unidad\1. PROYECTOS TELLO 2022\SCM SPILL OVERS\outputs\pobreza\mujeres\1%\simulacion_3\output_tests.xlsx',lb_vec_106','lb_vec_106');</v>
      </c>
      <c r="LY187">
        <v>106</v>
      </c>
      <c r="LZ187" t="str">
        <f>"xlswrite('G:\Mi unidad\1. PROYECTOS TELLO 2022\SCM SPILL OVERS\outputs\pobreza\criminalidad\1%\simulacion_3\output_tests.xlsx',lb_vec_"&amp;LY187&amp;"','lb_vec_"&amp;LY187&amp;"');"</f>
        <v>xlswrite('G:\Mi unidad\1. PROYECTOS TELLO 2022\SCM SPILL OVERS\outputs\pobreza\criminalidad\1%\simulacion_3\output_tests.xlsx',lb_vec_106','lb_vec_106');</v>
      </c>
    </row>
    <row r="188" spans="64:338" x14ac:dyDescent="0.3">
      <c r="BL188">
        <v>106</v>
      </c>
      <c r="BM188" s="1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407</v>
      </c>
      <c r="CV188">
        <v>106</v>
      </c>
      <c r="CW188" t="s">
        <v>405</v>
      </c>
      <c r="DA188">
        <v>106</v>
      </c>
      <c r="DB188" t="s">
        <v>405</v>
      </c>
      <c r="DF188">
        <v>106</v>
      </c>
      <c r="DG188" t="s">
        <v>405</v>
      </c>
      <c r="EA188">
        <v>78</v>
      </c>
      <c r="EB188" s="1" t="str">
        <f>"Y_Ts_"&amp;EA188&amp;" = Y_"&amp;EA188&amp;"(:,T+s);"</f>
        <v>Y_Ts_78 = Y_78(:,T+s);</v>
      </c>
      <c r="HM188">
        <v>75</v>
      </c>
      <c r="HN188" t="str">
        <f>"    p_value_vec_"&amp;HM188&amp;"(s) = p_value_"&amp;HM188&amp;";"</f>
        <v xml:space="preserve">    p_value_vec_75(s) = p_value_75;</v>
      </c>
      <c r="HT188">
        <v>89</v>
      </c>
      <c r="HU188" t="s">
        <v>18</v>
      </c>
      <c r="IA188">
        <v>106</v>
      </c>
      <c r="IB188" t="str">
        <f>"xlswrite('G:\Mi unidad\1. PROYECTOS TELLO 2022\SCM SPILL OVERS\outputs\pobreza\bajo_niv_educ\1%\simulacion_3\output_tests.xlsx',ub_vec_"&amp;IA188&amp;"','ub_vec_"&amp;IA188&amp;"');"</f>
        <v>xlswrite('G:\Mi unidad\1. PROYECTOS TELLO 2022\SCM SPILL OVERS\outputs\pobreza\bajo_niv_educ\1%\simulacion_3\output_tests.xlsx',ub_vec_106','ub_vec_106');</v>
      </c>
      <c r="IO188">
        <v>106</v>
      </c>
      <c r="IP188" t="str">
        <f>"xlswrite('G:\Mi unidad\1. PROYECTOS TELLO 2022\SCM SPILL OVERS\outputs\pobreza\bajo_ingreso\1%\simulacion_3\output_tests.xlsx',ub_vec_"&amp;IO188&amp;"','ub_vec_"&amp;IO188&amp;"');"</f>
        <v>xlswrite('G:\Mi unidad\1. PROYECTOS TELLO 2022\SCM SPILL OVERS\outputs\pobreza\bajo_ingreso\1%\simulacion_3\output_tests.xlsx',ub_vec_106','ub_vec_106');</v>
      </c>
      <c r="JA188">
        <v>106</v>
      </c>
      <c r="JB188" t="str">
        <f>"xlswrite('G:\Mi unidad\1. PROYECTOS TELLO 2022\SCM SPILL OVERS\outputs\pobreza\densidad\1%\simulacion_3\output_tests.xlsx',ub_vec_"&amp;JA188&amp;"','ub_vec_"&amp;JA188&amp;"');"</f>
        <v>xlswrite('G:\Mi unidad\1. PROYECTOS TELLO 2022\SCM SPILL OVERS\outputs\pobreza\densidad\1%\simulacion_3\output_tests.xlsx',ub_vec_106','ub_vec_106');</v>
      </c>
      <c r="JM188">
        <v>106</v>
      </c>
      <c r="JN188" t="str">
        <f>"xlswrite('G:\Mi unidad\1. PROYECTOS TELLO 2022\SCM SPILL OVERS\outputs\pobreza\densidad_g\1%\simulacion_3\output_tests.xlsx',ub_vec_"&amp;JM188&amp;"','ub_vec_"&amp;JM188&amp;"');"</f>
        <v>xlswrite('G:\Mi unidad\1. PROYECTOS TELLO 2022\SCM SPILL OVERS\outputs\pobreza\densidad_g\1%\simulacion_3\output_tests.xlsx',ub_vec_106','ub_vec_106');</v>
      </c>
      <c r="JY188">
        <v>106</v>
      </c>
      <c r="JZ188" t="str">
        <f>"xlswrite('G:\Mi unidad\1. PROYECTOS TELLO 2022\SCM SPILL OVERS\outputs\pobreza\distancia_centro_salud\1%\simulacion_3\output_tests.xlsx',ub_vec_"&amp;JY188&amp;"','ub_vec_"&amp;JY188&amp;"');"</f>
        <v>xlswrite('G:\Mi unidad\1. PROYECTOS TELLO 2022\SCM SPILL OVERS\outputs\pobreza\distancia_centro_salud\1%\simulacion_3\output_tests.xlsx',ub_vec_106','ub_vec_106');</v>
      </c>
      <c r="KL188">
        <v>106</v>
      </c>
      <c r="KM188" t="str">
        <f>"xlswrite('G:\Mi unidad\1. PROYECTOS TELLO 2022\SCM SPILL OVERS\outputs\pobreza\informalidad\1%\simulacion_3\output_tests.xlsx',ub_vec_"&amp;KL188&amp;"','ub_vec_"&amp;KL188&amp;"');"</f>
        <v>xlswrite('G:\Mi unidad\1. PROYECTOS TELLO 2022\SCM SPILL OVERS\outputs\pobreza\informalidad\1%\simulacion_3\output_tests.xlsx',ub_vec_106','ub_vec_106');</v>
      </c>
      <c r="KY188">
        <v>106</v>
      </c>
      <c r="KZ188" t="str">
        <f>"xlswrite('G:\Mi unidad\1. PROYECTOS TELLO 2022\SCM SPILL OVERS\outputs\pobreza\alimentos\1%\simulacion_3\output_tests.xlsx',ub_vec_"&amp;KY188&amp;"','ub_vec_"&amp;KY188&amp;"');"</f>
        <v>xlswrite('G:\Mi unidad\1. PROYECTOS TELLO 2022\SCM SPILL OVERS\outputs\pobreza\alimentos\1%\simulacion_3\output_tests.xlsx',ub_vec_106','ub_vec_106');</v>
      </c>
      <c r="LF188">
        <v>106</v>
      </c>
      <c r="LG188" t="str">
        <f>"xlswrite('G:\Mi unidad\1. PROYECTOS TELLO 2022\SCM SPILL OVERS\outputs\pobreza\jefe_hogar\1%\simulacion_3\output_tests.xlsx',ub_vec_"&amp;LF188&amp;"','ub_vec_"&amp;LF188&amp;"');"</f>
        <v>xlswrite('G:\Mi unidad\1. PROYECTOS TELLO 2022\SCM SPILL OVERS\outputs\pobreza\jefe_hogar\1%\simulacion_3\output_tests.xlsx',ub_vec_106','ub_vec_106');</v>
      </c>
      <c r="LM188">
        <v>106</v>
      </c>
      <c r="LN188" t="str">
        <f>"xlswrite('G:\Mi unidad\1. PROYECTOS TELLO 2022\SCM SPILL OVERS\outputs\pobreza\mujeres\1%\simulacion_3\output_tests.xlsx',ub_vec_"&amp;LM188&amp;"','ub_vec_"&amp;LM188&amp;"');"</f>
        <v>xlswrite('G:\Mi unidad\1. PROYECTOS TELLO 2022\SCM SPILL OVERS\outputs\pobreza\mujeres\1%\simulacion_3\output_tests.xlsx',ub_vec_106','ub_vec_106');</v>
      </c>
      <c r="LY188">
        <v>106</v>
      </c>
      <c r="LZ188" t="str">
        <f>"xlswrite('G:\Mi unidad\1. PROYECTOS TELLO 2022\SCM SPILL OVERS\outputs\pobreza\criminalidad\1%\simulacion_3\output_tests.xlsx',ub_vec_"&amp;LY188&amp;"','ub_vec_"&amp;LY188&amp;"');"</f>
        <v>xlswrite('G:\Mi unidad\1. PROYECTOS TELLO 2022\SCM SPILL OVERS\outputs\pobreza\criminalidad\1%\simulacion_3\output_tests.xlsx',ub_vec_106','ub_vec_106');</v>
      </c>
    </row>
    <row r="189" spans="64:338" x14ac:dyDescent="0.3">
      <c r="BL189">
        <v>106</v>
      </c>
      <c r="BM189" s="1" t="str">
        <f>"A_"&amp;BL187&amp;"(:,ind_"&amp;BL187&amp;" == 0) = [];"</f>
        <v>A_106(:,ind_106 == 0) = [];</v>
      </c>
      <c r="BR189">
        <v>106</v>
      </c>
      <c r="BS189" s="1" t="str">
        <f>"ind_"&amp;BR187&amp;" = xlsread('spillover_bajo_niv_educ_"&amp;BR187&amp;".xlsx')"</f>
        <v>ind_106 = xlsread('spillover_bajo_niv_educ_106.xlsx')</v>
      </c>
      <c r="BX189">
        <v>106</v>
      </c>
      <c r="BY189" s="1" t="str">
        <f>"ind_"&amp;BX187&amp;" = xlsread('spillover_bajoingreso_"&amp;BX187&amp;".xlsx')"</f>
        <v>ind_106 = xlsread('spillover_bajoingreso_106.xlsx')</v>
      </c>
      <c r="CD189">
        <v>106</v>
      </c>
      <c r="CE189" s="1" t="str">
        <f>"ind_"&amp;CD187&amp;" = xlsread('spillover_densidad_"&amp;CD187&amp;".xlsx')"</f>
        <v>ind_106 = xlsread('spillover_densidad_106.xlsx')</v>
      </c>
      <c r="CJ189">
        <v>106</v>
      </c>
      <c r="CK189" s="1" t="str">
        <f>"ind_"&amp;CJ187&amp;" = xlsread('spillover_tiempo_cs_"&amp;CJ187&amp;".xlsx')"</f>
        <v>ind_106 = xlsread('spillover_tiempo_cs_106.xlsx')</v>
      </c>
      <c r="CQ189">
        <v>106</v>
      </c>
      <c r="CR189" t="s">
        <v>403</v>
      </c>
      <c r="CV189">
        <v>106</v>
      </c>
      <c r="CW189" t="s">
        <v>408</v>
      </c>
      <c r="DA189">
        <v>106</v>
      </c>
      <c r="DB189" t="s">
        <v>409</v>
      </c>
      <c r="DF189">
        <v>106</v>
      </c>
      <c r="DG189" t="s">
        <v>410</v>
      </c>
      <c r="EA189">
        <v>78</v>
      </c>
      <c r="EB189" s="1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HM189">
        <v>75</v>
      </c>
      <c r="HN189" t="str">
        <f>"    lb_vec_"&amp;HM189&amp;"(s) = lb_"&amp;HM189&amp;";"</f>
        <v xml:space="preserve">    lb_vec_75(s) = lb_75;</v>
      </c>
      <c r="HT189">
        <v>91</v>
      </c>
      <c r="HU189" t="str">
        <f>"spillover_test_"&amp;HT189&amp;" = zeros(1,S);"</f>
        <v>spillover_test_91 = zeros(1,S);</v>
      </c>
      <c r="IA189">
        <v>106</v>
      </c>
      <c r="IB189" t="str">
        <f>"xlswrite('G:\Mi unidad\1. PROYECTOS TELLO 2022\SCM SPILL OVERS\outputs\pobreza\bajo_niv_educ\1%\simulacion_3\output_tests.xlsx',p_value_vec_"&amp;IA189&amp;"','p_value_vec_"&amp;IA189&amp;"');"</f>
        <v>xlswrite('G:\Mi unidad\1. PROYECTOS TELLO 2022\SCM SPILL OVERS\outputs\pobreza\bajo_niv_educ\1%\simulacion_3\output_tests.xlsx',p_value_vec_106','p_value_vec_106');</v>
      </c>
      <c r="IO189">
        <v>106</v>
      </c>
      <c r="IP189" t="str">
        <f>"xlswrite('G:\Mi unidad\1. PROYECTOS TELLO 2022\SCM SPILL OVERS\outputs\pobreza\bajo_ingreso\1%\simulacion_3\output_tests.xlsx',p_value_vec_"&amp;IO189&amp;"','p_value_vec_"&amp;IO189&amp;"');"</f>
        <v>xlswrite('G:\Mi unidad\1. PROYECTOS TELLO 2022\SCM SPILL OVERS\outputs\pobreza\bajo_ingreso\1%\simulacion_3\output_tests.xlsx',p_value_vec_106','p_value_vec_106');</v>
      </c>
      <c r="JA189">
        <v>106</v>
      </c>
      <c r="JB189" t="str">
        <f>"xlswrite('G:\Mi unidad\1. PROYECTOS TELLO 2022\SCM SPILL OVERS\outputs\pobreza\densidad\1%\simulacion_3\output_tests.xlsx',p_value_vec_"&amp;JA189&amp;"','p_value_vec_"&amp;JA189&amp;"');"</f>
        <v>xlswrite('G:\Mi unidad\1. PROYECTOS TELLO 2022\SCM SPILL OVERS\outputs\pobreza\densidad\1%\simulacion_3\output_tests.xlsx',p_value_vec_106','p_value_vec_106');</v>
      </c>
      <c r="JM189">
        <v>106</v>
      </c>
      <c r="JN189" t="str">
        <f>"xlswrite('G:\Mi unidad\1. PROYECTOS TELLO 2022\SCM SPILL OVERS\outputs\pobreza\densidad_g\1%\simulacion_3\output_tests.xlsx',p_value_vec_"&amp;JM189&amp;"','p_value_vec_"&amp;JM189&amp;"');"</f>
        <v>xlswrite('G:\Mi unidad\1. PROYECTOS TELLO 2022\SCM SPILL OVERS\outputs\pobreza\densidad_g\1%\simulacion_3\output_tests.xlsx',p_value_vec_106','p_value_vec_106');</v>
      </c>
      <c r="JY189">
        <v>106</v>
      </c>
      <c r="JZ189" t="str">
        <f>"xlswrite('G:\Mi unidad\1. PROYECTOS TELLO 2022\SCM SPILL OVERS\outputs\pobreza\distancia_centro_salud\1%\simulacion_3\output_tests.xlsx',p_value_vec_"&amp;JY189&amp;"','p_value_vec_"&amp;JY189&amp;"');"</f>
        <v>xlswrite('G:\Mi unidad\1. PROYECTOS TELLO 2022\SCM SPILL OVERS\outputs\pobreza\distancia_centro_salud\1%\simulacion_3\output_tests.xlsx',p_value_vec_106','p_value_vec_106');</v>
      </c>
      <c r="KL189">
        <v>106</v>
      </c>
      <c r="KM189" t="str">
        <f>"xlswrite('G:\Mi unidad\1. PROYECTOS TELLO 2022\SCM SPILL OVERS\outputs\pobreza\informalidad\1%\simulacion_3\output_tests.xlsx',p_value_vec_"&amp;KL189&amp;"','p_value_vec_"&amp;KL189&amp;"');"</f>
        <v>xlswrite('G:\Mi unidad\1. PROYECTOS TELLO 2022\SCM SPILL OVERS\outputs\pobreza\informalidad\1%\simulacion_3\output_tests.xlsx',p_value_vec_106','p_value_vec_106');</v>
      </c>
      <c r="KY189">
        <v>106</v>
      </c>
      <c r="KZ189" t="str">
        <f>"xlswrite('G:\Mi unidad\1. PROYECTOS TELLO 2022\SCM SPILL OVERS\outputs\pobreza\alimentos\1%\simulacion_3\output_tests.xlsx',p_value_vec_"&amp;KY189&amp;"','p_value_vec_"&amp;KY189&amp;"');"</f>
        <v>xlswrite('G:\Mi unidad\1. PROYECTOS TELLO 2022\SCM SPILL OVERS\outputs\pobreza\alimentos\1%\simulacion_3\output_tests.xlsx',p_value_vec_106','p_value_vec_106');</v>
      </c>
      <c r="LF189">
        <v>106</v>
      </c>
      <c r="LG189" t="str">
        <f>"xlswrite('G:\Mi unidad\1. PROYECTOS TELLO 2022\SCM SPILL OVERS\outputs\pobreza\jefe_hogar\1%\simulacion_3\output_tests.xlsx',p_value_vec_"&amp;LF189&amp;"','p_value_vec_"&amp;LF189&amp;"');"</f>
        <v>xlswrite('G:\Mi unidad\1. PROYECTOS TELLO 2022\SCM SPILL OVERS\outputs\pobreza\jefe_hogar\1%\simulacion_3\output_tests.xlsx',p_value_vec_106','p_value_vec_106');</v>
      </c>
      <c r="LM189">
        <v>106</v>
      </c>
      <c r="LN189" t="str">
        <f>"xlswrite('G:\Mi unidad\1. PROYECTOS TELLO 2022\SCM SPILL OVERS\outputs\pobreza\mujeres\1%\simulacion_3\output_tests.xlsx',p_value_vec_"&amp;LM189&amp;"','p_value_vec_"&amp;LM189&amp;"');"</f>
        <v>xlswrite('G:\Mi unidad\1. PROYECTOS TELLO 2022\SCM SPILL OVERS\outputs\pobreza\mujeres\1%\simulacion_3\output_tests.xlsx',p_value_vec_106','p_value_vec_106');</v>
      </c>
      <c r="LY189">
        <v>106</v>
      </c>
      <c r="LZ189" t="str">
        <f>"xlswrite('G:\Mi unidad\1. PROYECTOS TELLO 2022\SCM SPILL OVERS\outputs\pobreza\criminalidad\1%\simulacion_3\output_tests.xlsx',p_value_vec_"&amp;LY189&amp;"','p_value_vec_"&amp;LY189&amp;"');"</f>
        <v>xlswrite('G:\Mi unidad\1. PROYECTOS TELLO 2022\SCM SPILL OVERS\outputs\pobreza\criminalidad\1%\simulacion_3\output_tests.xlsx',p_value_vec_106','p_value_vec_106');</v>
      </c>
    </row>
    <row r="190" spans="64:338" x14ac:dyDescent="0.3">
      <c r="BL190">
        <v>106</v>
      </c>
      <c r="BR190">
        <v>106</v>
      </c>
      <c r="BS190" s="1" t="str">
        <f>"A_"&amp;BR187&amp;" = eye(N);"</f>
        <v>A_106 = eye(N);</v>
      </c>
      <c r="BX190">
        <v>106</v>
      </c>
      <c r="BY190" s="1" t="str">
        <f>"A_"&amp;BX187&amp;" = eye(N);"</f>
        <v>A_106 = eye(N);</v>
      </c>
      <c r="CD190">
        <v>106</v>
      </c>
      <c r="CE190" s="1" t="str">
        <f>"A_"&amp;CD187&amp;" = eye(N);"</f>
        <v>A_106 = eye(N);</v>
      </c>
      <c r="CJ190">
        <v>106</v>
      </c>
      <c r="CK190" s="1" t="str">
        <f>"A_"&amp;CJ187&amp;" = eye(N);"</f>
        <v>A_106 = eye(N);</v>
      </c>
      <c r="CQ190">
        <v>106</v>
      </c>
      <c r="CR190" t="s">
        <v>404</v>
      </c>
      <c r="CV190">
        <v>106</v>
      </c>
      <c r="CW190" t="s">
        <v>411</v>
      </c>
      <c r="DA190">
        <v>106</v>
      </c>
      <c r="DB190" t="s">
        <v>411</v>
      </c>
      <c r="DF190">
        <v>106</v>
      </c>
      <c r="DG190" t="s">
        <v>411</v>
      </c>
      <c r="EA190">
        <v>78</v>
      </c>
      <c r="EB190" s="1" t="str">
        <f>"alpha_hat_"&amp;EA190&amp;" = A_"&amp;EA190&amp;"*gamma_hat_"&amp;EA190&amp;";"</f>
        <v>alpha_hat_78 = A_78*gamma_hat_78;</v>
      </c>
      <c r="HM190">
        <v>75</v>
      </c>
      <c r="HN190" t="str">
        <f>"    ub_vec_"&amp;HM190&amp;"(s) = ub_"&amp;HM189&amp;";"</f>
        <v xml:space="preserve">    ub_vec_75(s) = ub_75;</v>
      </c>
      <c r="HT190">
        <v>91</v>
      </c>
      <c r="HU190" t="s">
        <v>35</v>
      </c>
      <c r="IA190">
        <v>106</v>
      </c>
      <c r="IB190" t="str">
        <f>"xlswrite('G:\Mi unidad\1. PROYECTOS TELLO 2022\SCM SPILL OVERS\outputs\pobreza\bajo_niv_educ\1%\simulacion_3\output_tests.xlsx',alpha1_hat_vec_"&amp;IA190&amp;"','alpha1_hat_vec_"&amp;IA190&amp;"');"</f>
        <v>xlswrite('G:\Mi unidad\1. PROYECTOS TELLO 2022\SCM SPILL OVERS\outputs\pobreza\bajo_niv_educ\1%\simulacion_3\output_tests.xlsx',alpha1_hat_vec_106','alpha1_hat_vec_106');</v>
      </c>
      <c r="IO190">
        <v>106</v>
      </c>
      <c r="IP190" t="str">
        <f>"xlswrite('G:\Mi unidad\1. PROYECTOS TELLO 2022\SCM SPILL OVERS\outputs\pobreza\bajo_ingreso\1%\simulacion_3\output_tests.xlsx',alpha1_hat_vec_"&amp;IO190&amp;"','alpha1_hat_vec_"&amp;IO190&amp;"');"</f>
        <v>xlswrite('G:\Mi unidad\1. PROYECTOS TELLO 2022\SCM SPILL OVERS\outputs\pobreza\bajo_ingreso\1%\simulacion_3\output_tests.xlsx',alpha1_hat_vec_106','alpha1_hat_vec_106');</v>
      </c>
      <c r="JA190">
        <v>106</v>
      </c>
      <c r="JB190" t="str">
        <f>"xlswrite('G:\Mi unidad\1. PROYECTOS TELLO 2022\SCM SPILL OVERS\outputs\pobreza\densidad\1%\simulacion_3\output_tests.xlsx',alpha1_hat_vec_"&amp;JA190&amp;"','alpha1_hat_vec_"&amp;JA190&amp;"');"</f>
        <v>xlswrite('G:\Mi unidad\1. PROYECTOS TELLO 2022\SCM SPILL OVERS\outputs\pobreza\densidad\1%\simulacion_3\output_tests.xlsx',alpha1_hat_vec_106','alpha1_hat_vec_106');</v>
      </c>
      <c r="JM190">
        <v>106</v>
      </c>
      <c r="JN190" t="str">
        <f>"xlswrite('G:\Mi unidad\1. PROYECTOS TELLO 2022\SCM SPILL OVERS\outputs\pobreza\densidad_g\1%\simulacion_3\output_tests.xlsx',alpha1_hat_vec_"&amp;JM190&amp;"','alpha1_hat_vec_"&amp;JM190&amp;"');"</f>
        <v>xlswrite('G:\Mi unidad\1. PROYECTOS TELLO 2022\SCM SPILL OVERS\outputs\pobreza\densidad_g\1%\simulacion_3\output_tests.xlsx',alpha1_hat_vec_106','alpha1_hat_vec_106');</v>
      </c>
      <c r="JY190">
        <v>106</v>
      </c>
      <c r="JZ190" t="str">
        <f>"xlswrite('G:\Mi unidad\1. PROYECTOS TELLO 2022\SCM SPILL OVERS\outputs\pobreza\distancia_centro_salud\1%\simulacion_3\output_tests.xlsx',alpha1_hat_vec_"&amp;JY190&amp;"','alpha1_hat_vec_"&amp;JY190&amp;"');"</f>
        <v>xlswrite('G:\Mi unidad\1. PROYECTOS TELLO 2022\SCM SPILL OVERS\outputs\pobreza\distancia_centro_salud\1%\simulacion_3\output_tests.xlsx',alpha1_hat_vec_106','alpha1_hat_vec_106');</v>
      </c>
      <c r="KL190">
        <v>106</v>
      </c>
      <c r="KM190" t="str">
        <f>"xlswrite('G:\Mi unidad\1. PROYECTOS TELLO 2022\SCM SPILL OVERS\outputs\pobreza\informalidad\1%\simulacion_3\output_tests.xlsx',alpha1_hat_vec_"&amp;KL190&amp;"','alpha1_hat_vec_"&amp;KL190&amp;"');"</f>
        <v>xlswrite('G:\Mi unidad\1. PROYECTOS TELLO 2022\SCM SPILL OVERS\outputs\pobreza\informalidad\1%\simulacion_3\output_tests.xlsx',alpha1_hat_vec_106','alpha1_hat_vec_106');</v>
      </c>
      <c r="KY190">
        <v>106</v>
      </c>
      <c r="KZ190" t="str">
        <f>"xlswrite('G:\Mi unidad\1. PROYECTOS TELLO 2022\SCM SPILL OVERS\outputs\pobreza\alimentos\1%\simulacion_3\output_tests.xlsx',alpha1_hat_vec_"&amp;KY190&amp;"','alpha1_hat_vec_"&amp;KY190&amp;"');"</f>
        <v>xlswrite('G:\Mi unidad\1. PROYECTOS TELLO 2022\SCM SPILL OVERS\outputs\pobreza\alimentos\1%\simulacion_3\output_tests.xlsx',alpha1_hat_vec_106','alpha1_hat_vec_106');</v>
      </c>
      <c r="LF190">
        <v>106</v>
      </c>
      <c r="LG190" t="str">
        <f>"xlswrite('G:\Mi unidad\1. PROYECTOS TELLO 2022\SCM SPILL OVERS\outputs\pobreza\jefe_hogar\1%\simulacion_3\output_tests.xlsx',alpha1_hat_vec_"&amp;LF190&amp;"','alpha1_hat_vec_"&amp;LF190&amp;"');"</f>
        <v>xlswrite('G:\Mi unidad\1. PROYECTOS TELLO 2022\SCM SPILL OVERS\outputs\pobreza\jefe_hogar\1%\simulacion_3\output_tests.xlsx',alpha1_hat_vec_106','alpha1_hat_vec_106');</v>
      </c>
      <c r="LM190">
        <v>106</v>
      </c>
      <c r="LN190" t="str">
        <f>"xlswrite('G:\Mi unidad\1. PROYECTOS TELLO 2022\SCM SPILL OVERS\outputs\pobreza\mujeres\1%\simulacion_3\output_tests.xlsx',alpha1_hat_vec_"&amp;LM190&amp;"','alpha1_hat_vec_"&amp;LM190&amp;"');"</f>
        <v>xlswrite('G:\Mi unidad\1. PROYECTOS TELLO 2022\SCM SPILL OVERS\outputs\pobreza\mujeres\1%\simulacion_3\output_tests.xlsx',alpha1_hat_vec_106','alpha1_hat_vec_106');</v>
      </c>
      <c r="LY190">
        <v>106</v>
      </c>
      <c r="LZ190" t="str">
        <f>"xlswrite('G:\Mi unidad\1. PROYECTOS TELLO 2022\SCM SPILL OVERS\outputs\pobreza\criminalidad\1%\simulacion_3\output_tests.xlsx',alpha1_hat_vec_"&amp;LY190&amp;"','alpha1_hat_vec_"&amp;LY190&amp;"');"</f>
        <v>xlswrite('G:\Mi unidad\1. PROYECTOS TELLO 2022\SCM SPILL OVERS\outputs\pobreza\criminalidad\1%\simulacion_3\output_tests.xlsx',alpha1_hat_vec_106','alpha1_hat_vec_106');</v>
      </c>
    </row>
    <row r="191" spans="64:338" x14ac:dyDescent="0.3">
      <c r="BL191">
        <v>106</v>
      </c>
      <c r="BR191">
        <v>106</v>
      </c>
      <c r="BS191" s="1" t="str">
        <f>"A_"&amp;BR187&amp;"(:,ind_"&amp;BR187&amp;" == 0) = [];"</f>
        <v>A_106(:,ind_106 == 0) = [];</v>
      </c>
      <c r="BX191">
        <v>106</v>
      </c>
      <c r="BY191" s="1" t="str">
        <f>"A_"&amp;BX187&amp;"(:,ind_"&amp;BX187&amp;" == 0) = [];"</f>
        <v>A_106(:,ind_106 == 0) = [];</v>
      </c>
      <c r="CD191">
        <v>106</v>
      </c>
      <c r="CE191" s="1" t="str">
        <f>"A_"&amp;CD187&amp;"(:,ind_"&amp;CD187&amp;" == 0) = [];"</f>
        <v>A_106(:,ind_106 == 0) = [];</v>
      </c>
      <c r="CJ191">
        <v>106</v>
      </c>
      <c r="CK191" s="1" t="str">
        <f>"A_"&amp;CJ187&amp;"(:,ind_"&amp;CJ187&amp;" == 0) = [];"</f>
        <v>A_106(:,ind_106 == 0) = [];</v>
      </c>
      <c r="CQ191">
        <v>106</v>
      </c>
      <c r="CR191" t="s">
        <v>406</v>
      </c>
      <c r="CV191">
        <v>106</v>
      </c>
      <c r="CW191" t="s">
        <v>412</v>
      </c>
      <c r="DA191">
        <v>106</v>
      </c>
      <c r="DB191" t="s">
        <v>412</v>
      </c>
      <c r="DF191">
        <v>106</v>
      </c>
      <c r="DG191" t="s">
        <v>412</v>
      </c>
      <c r="EA191">
        <v>78</v>
      </c>
      <c r="EB191" s="1" t="str">
        <f>"alpha1_hat_vec_"&amp;EA191&amp;"(s) = alpha_hat_"&amp;EA191&amp;"(1);"</f>
        <v>alpha1_hat_vec_78(s) = alpha_hat_78(1);</v>
      </c>
      <c r="HM191">
        <v>75</v>
      </c>
      <c r="HN191" t="s">
        <v>18</v>
      </c>
      <c r="HT191">
        <v>91</v>
      </c>
      <c r="HU191" t="s">
        <v>36</v>
      </c>
      <c r="IA191">
        <v>106</v>
      </c>
      <c r="IB191" t="str">
        <f>"xlswrite('G:\Mi unidad\1. PROYECTOS TELLO 2022\SCM SPILL OVERS\outputs\pobreza\bajo_niv_educ\1%\simulacion_3\output_tests.xlsx',spillover_test_"&amp;IA191&amp;"','sp_test_"&amp;IA191&amp;"');"</f>
        <v>xlswrite('G:\Mi unidad\1. PROYECTOS TELLO 2022\SCM SPILL OVERS\outputs\pobreza\bajo_niv_educ\1%\simulacion_3\output_tests.xlsx',spillover_test_106','sp_test_106');</v>
      </c>
      <c r="IO191">
        <v>106</v>
      </c>
      <c r="IP191" t="str">
        <f>"xlswrite('G:\Mi unidad\1. PROYECTOS TELLO 2022\SCM SPILL OVERS\outputs\pobreza\bajo_ingreso\1%\simulacion_3\output_tests.xlsx',spillover_test_"&amp;IO191&amp;"','sp_test_"&amp;IO191&amp;"');"</f>
        <v>xlswrite('G:\Mi unidad\1. PROYECTOS TELLO 2022\SCM SPILL OVERS\outputs\pobreza\bajo_ingreso\1%\simulacion_3\output_tests.xlsx',spillover_test_106','sp_test_106');</v>
      </c>
      <c r="JA191">
        <v>106</v>
      </c>
      <c r="JB191" t="str">
        <f>"xlswrite('G:\Mi unidad\1. PROYECTOS TELLO 2022\SCM SPILL OVERS\outputs\pobreza\densidad\1%\simulacion_3\output_tests.xlsx',spillover_test_"&amp;JA191&amp;"','sp_test_"&amp;JA191&amp;"');"</f>
        <v>xlswrite('G:\Mi unidad\1. PROYECTOS TELLO 2022\SCM SPILL OVERS\outputs\pobreza\densidad\1%\simulacion_3\output_tests.xlsx',spillover_test_106','sp_test_106');</v>
      </c>
      <c r="JM191">
        <v>106</v>
      </c>
      <c r="JN191" t="str">
        <f>"xlswrite('G:\Mi unidad\1. PROYECTOS TELLO 2022\SCM SPILL OVERS\outputs\pobreza\densidad_g\1%\simulacion_3\output_tests.xlsx',spillover_test_"&amp;JM191&amp;"','sp_test_"&amp;JM191&amp;"');"</f>
        <v>xlswrite('G:\Mi unidad\1. PROYECTOS TELLO 2022\SCM SPILL OVERS\outputs\pobreza\densidad_g\1%\simulacion_3\output_tests.xlsx',spillover_test_106','sp_test_106');</v>
      </c>
      <c r="JY191">
        <v>106</v>
      </c>
      <c r="JZ191" t="str">
        <f>"xlswrite('G:\Mi unidad\1. PROYECTOS TELLO 2022\SCM SPILL OVERS\outputs\pobreza\distancia_centro_salud\1%\simulacion_3\output_tests.xlsx',spillover_test_"&amp;JY191&amp;"','sp_test_"&amp;JY191&amp;"');"</f>
        <v>xlswrite('G:\Mi unidad\1. PROYECTOS TELLO 2022\SCM SPILL OVERS\outputs\pobreza\distancia_centro_salud\1%\simulacion_3\output_tests.xlsx',spillover_test_106','sp_test_106');</v>
      </c>
      <c r="KL191">
        <v>106</v>
      </c>
      <c r="KM191" t="str">
        <f>"xlswrite('G:\Mi unidad\1. PROYECTOS TELLO 2022\SCM SPILL OVERS\outputs\pobreza\informalidad\1%\simulacion_3\output_tests.xlsx',spillover_test_"&amp;KL191&amp;"','sp_test_"&amp;KL191&amp;"');"</f>
        <v>xlswrite('G:\Mi unidad\1. PROYECTOS TELLO 2022\SCM SPILL OVERS\outputs\pobreza\informalidad\1%\simulacion_3\output_tests.xlsx',spillover_test_106','sp_test_106');</v>
      </c>
      <c r="KY191">
        <v>106</v>
      </c>
      <c r="KZ191" t="str">
        <f>"xlswrite('G:\Mi unidad\1. PROYECTOS TELLO 2022\SCM SPILL OVERS\outputs\pobreza\alimentos\1%\simulacion_3\output_tests.xlsx',spillover_test_"&amp;KY191&amp;"','sp_test_"&amp;KY191&amp;"');"</f>
        <v>xlswrite('G:\Mi unidad\1. PROYECTOS TELLO 2022\SCM SPILL OVERS\outputs\pobreza\alimentos\1%\simulacion_3\output_tests.xlsx',spillover_test_106','sp_test_106');</v>
      </c>
      <c r="LF191">
        <v>106</v>
      </c>
      <c r="LG191" t="str">
        <f>"xlswrite('G:\Mi unidad\1. PROYECTOS TELLO 2022\SCM SPILL OVERS\outputs\pobreza\jefe_hogar\1%\simulacion_3\output_tests.xlsx',spillover_test_"&amp;LF191&amp;"','sp_test_"&amp;LF191&amp;"');"</f>
        <v>xlswrite('G:\Mi unidad\1. PROYECTOS TELLO 2022\SCM SPILL OVERS\outputs\pobreza\jefe_hogar\1%\simulacion_3\output_tests.xlsx',spillover_test_106','sp_test_106');</v>
      </c>
      <c r="LM191">
        <v>106</v>
      </c>
      <c r="LN191" t="str">
        <f>"xlswrite('G:\Mi unidad\1. PROYECTOS TELLO 2022\SCM SPILL OVERS\outputs\pobreza\mujeres\1%\simulacion_3\output_tests.xlsx',spillover_test_"&amp;LM191&amp;"','sp_test_"&amp;LM191&amp;"');"</f>
        <v>xlswrite('G:\Mi unidad\1. PROYECTOS TELLO 2022\SCM SPILL OVERS\outputs\pobreza\mujeres\1%\simulacion_3\output_tests.xlsx',spillover_test_106','sp_test_106');</v>
      </c>
      <c r="LY191">
        <v>106</v>
      </c>
      <c r="LZ191" t="str">
        <f>"xlswrite('G:\Mi unidad\1. PROYECTOS TELLO 2022\SCM SPILL OVERS\outputs\pobreza\criminalidad\1%\simulacion_3\output_tests.xlsx',spillover_test_"&amp;LY191&amp;"','sp_test_"&amp;LY191&amp;"');"</f>
        <v>xlswrite('G:\Mi unidad\1. PROYECTOS TELLO 2022\SCM SPILL OVERS\outputs\pobreza\criminalidad\1%\simulacion_3\output_tests.xlsx',spillover_test_106','sp_test_106');</v>
      </c>
    </row>
    <row r="192" spans="64:338" x14ac:dyDescent="0.3">
      <c r="BL192">
        <v>107</v>
      </c>
      <c r="BM192" s="1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413</v>
      </c>
      <c r="CV192">
        <v>107</v>
      </c>
      <c r="CW192" t="s">
        <v>414</v>
      </c>
      <c r="DA192">
        <v>107</v>
      </c>
      <c r="DB192" t="s">
        <v>414</v>
      </c>
      <c r="DF192">
        <v>107</v>
      </c>
      <c r="DG192" t="s">
        <v>414</v>
      </c>
      <c r="EA192">
        <v>78</v>
      </c>
      <c r="EB192" s="1" t="str">
        <f>"synthetic_control_sp_"&amp;EA192&amp;"(T+s) = Y_"&amp;EA192&amp;"(1,T+s)-alpha1_hat_vec_"&amp;EA192&amp;"(s);"</f>
        <v>synthetic_control_sp_78(T+s) = Y_78(1,T+s)-alpha1_hat_vec_78(s);</v>
      </c>
      <c r="HM192">
        <v>76</v>
      </c>
      <c r="HN192" t="str">
        <f>"p_value_vec_"&amp;HM192&amp;" = zeros(1,S);"</f>
        <v>p_value_vec_76 = zeros(1,S);</v>
      </c>
      <c r="HT192">
        <v>91</v>
      </c>
      <c r="HU192" t="s">
        <v>37</v>
      </c>
      <c r="IA192">
        <v>107</v>
      </c>
      <c r="IB192" t="str">
        <f>"xlswrite('G:\Mi unidad\1. PROYECTOS TELLO 2022\SCM SPILL OVERS\outputs\pobreza\bajo_niv_educ\1%\simulacion_3\output_tests.xlsx',lb_vec_"&amp;IA192&amp;"','lb_vec_"&amp;IA192&amp;"');"</f>
        <v>xlswrite('G:\Mi unidad\1. PROYECTOS TELLO 2022\SCM SPILL OVERS\outputs\pobreza\bajo_niv_educ\1%\simulacion_3\output_tests.xlsx',lb_vec_107','lb_vec_107');</v>
      </c>
      <c r="IO192">
        <v>107</v>
      </c>
      <c r="IP192" t="str">
        <f>"xlswrite('G:\Mi unidad\1. PROYECTOS TELLO 2022\SCM SPILL OVERS\outputs\pobreza\bajo_ingreso\1%\simulacion_3\output_tests.xlsx',lb_vec_"&amp;IO192&amp;"','lb_vec_"&amp;IO192&amp;"');"</f>
        <v>xlswrite('G:\Mi unidad\1. PROYECTOS TELLO 2022\SCM SPILL OVERS\outputs\pobreza\bajo_ingreso\1%\simulacion_3\output_tests.xlsx',lb_vec_107','lb_vec_107');</v>
      </c>
      <c r="JA192">
        <v>107</v>
      </c>
      <c r="JB192" t="str">
        <f>"xlswrite('G:\Mi unidad\1. PROYECTOS TELLO 2022\SCM SPILL OVERS\outputs\pobreza\densidad\1%\simulacion_3\output_tests.xlsx',lb_vec_"&amp;JA192&amp;"','lb_vec_"&amp;JA192&amp;"');"</f>
        <v>xlswrite('G:\Mi unidad\1. PROYECTOS TELLO 2022\SCM SPILL OVERS\outputs\pobreza\densidad\1%\simulacion_3\output_tests.xlsx',lb_vec_107','lb_vec_107');</v>
      </c>
      <c r="JM192">
        <v>107</v>
      </c>
      <c r="JN192" t="str">
        <f>"xlswrite('G:\Mi unidad\1. PROYECTOS TELLO 2022\SCM SPILL OVERS\outputs\pobreza\densidad_g\1%\simulacion_3\output_tests.xlsx',lb_vec_"&amp;JM192&amp;"','lb_vec_"&amp;JM192&amp;"');"</f>
        <v>xlswrite('G:\Mi unidad\1. PROYECTOS TELLO 2022\SCM SPILL OVERS\outputs\pobreza\densidad_g\1%\simulacion_3\output_tests.xlsx',lb_vec_107','lb_vec_107');</v>
      </c>
      <c r="JY192">
        <v>107</v>
      </c>
      <c r="JZ192" t="str">
        <f>"xlswrite('G:\Mi unidad\1. PROYECTOS TELLO 2022\SCM SPILL OVERS\outputs\pobreza\distancia_centro_salud\1%\simulacion_3\output_tests.xlsx',lb_vec_"&amp;JY192&amp;"','lb_vec_"&amp;JY192&amp;"');"</f>
        <v>xlswrite('G:\Mi unidad\1. PROYECTOS TELLO 2022\SCM SPILL OVERS\outputs\pobreza\distancia_centro_salud\1%\simulacion_3\output_tests.xlsx',lb_vec_107','lb_vec_107');</v>
      </c>
      <c r="KL192">
        <v>107</v>
      </c>
      <c r="KM192" t="str">
        <f>"xlswrite('G:\Mi unidad\1. PROYECTOS TELLO 2022\SCM SPILL OVERS\outputs\pobreza\informalidad\1%\simulacion_3\output_tests.xlsx',lb_vec_"&amp;KL192&amp;"','lb_vec_"&amp;KL192&amp;"');"</f>
        <v>xlswrite('G:\Mi unidad\1. PROYECTOS TELLO 2022\SCM SPILL OVERS\outputs\pobreza\informalidad\1%\simulacion_3\output_tests.xlsx',lb_vec_107','lb_vec_107');</v>
      </c>
      <c r="KY192">
        <v>107</v>
      </c>
      <c r="KZ192" t="str">
        <f>"xlswrite('G:\Mi unidad\1. PROYECTOS TELLO 2022\SCM SPILL OVERS\outputs\pobreza\alimentos\1%\simulacion_3\output_tests.xlsx',lb_vec_"&amp;KY192&amp;"','lb_vec_"&amp;KY192&amp;"');"</f>
        <v>xlswrite('G:\Mi unidad\1. PROYECTOS TELLO 2022\SCM SPILL OVERS\outputs\pobreza\alimentos\1%\simulacion_3\output_tests.xlsx',lb_vec_107','lb_vec_107');</v>
      </c>
      <c r="LF192">
        <v>107</v>
      </c>
      <c r="LG192" t="str">
        <f>"xlswrite('G:\Mi unidad\1. PROYECTOS TELLO 2022\SCM SPILL OVERS\outputs\pobreza\jefe_hogar\1%\simulacion_3\output_tests.xlsx',lb_vec_"&amp;LF192&amp;"','lb_vec_"&amp;LF192&amp;"');"</f>
        <v>xlswrite('G:\Mi unidad\1. PROYECTOS TELLO 2022\SCM SPILL OVERS\outputs\pobreza\jefe_hogar\1%\simulacion_3\output_tests.xlsx',lb_vec_107','lb_vec_107');</v>
      </c>
      <c r="LM192">
        <v>107</v>
      </c>
      <c r="LN192" t="str">
        <f>"xlswrite('G:\Mi unidad\1. PROYECTOS TELLO 2022\SCM SPILL OVERS\outputs\pobreza\mujeres\1%\simulacion_3\output_tests.xlsx',lb_vec_"&amp;LM192&amp;"','lb_vec_"&amp;LM192&amp;"');"</f>
        <v>xlswrite('G:\Mi unidad\1. PROYECTOS TELLO 2022\SCM SPILL OVERS\outputs\pobreza\mujeres\1%\simulacion_3\output_tests.xlsx',lb_vec_107','lb_vec_107');</v>
      </c>
      <c r="LY192">
        <v>107</v>
      </c>
      <c r="LZ192" t="str">
        <f>"xlswrite('G:\Mi unidad\1. PROYECTOS TELLO 2022\SCM SPILL OVERS\outputs\pobreza\criminalidad\1%\simulacion_3\output_tests.xlsx',lb_vec_"&amp;LY192&amp;"','lb_vec_"&amp;LY192&amp;"');"</f>
        <v>xlswrite('G:\Mi unidad\1. PROYECTOS TELLO 2022\SCM SPILL OVERS\outputs\pobreza\criminalidad\1%\simulacion_3\output_tests.xlsx',lb_vec_107','lb_vec_107');</v>
      </c>
    </row>
    <row r="193" spans="64:338" x14ac:dyDescent="0.3">
      <c r="BL193">
        <v>107</v>
      </c>
      <c r="BM193" s="1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415</v>
      </c>
      <c r="CV193">
        <v>107</v>
      </c>
      <c r="CW193" t="s">
        <v>413</v>
      </c>
      <c r="DA193">
        <v>107</v>
      </c>
      <c r="DB193" t="s">
        <v>413</v>
      </c>
      <c r="DF193">
        <v>107</v>
      </c>
      <c r="DG193" t="s">
        <v>413</v>
      </c>
      <c r="EA193">
        <v>78</v>
      </c>
      <c r="EB193" s="3" t="s">
        <v>18</v>
      </c>
      <c r="HM193">
        <v>76</v>
      </c>
      <c r="HN193" t="str">
        <f>"lb_vec_"&amp;HM193&amp;" = zeros(1,S);"</f>
        <v>lb_vec_76 = zeros(1,S);</v>
      </c>
      <c r="HT193">
        <v>91</v>
      </c>
      <c r="HU193" t="str">
        <f>"    spillover_test_"&amp;HT193&amp;"(s) = sp_andrews(Y_pre_"&amp;HT193&amp;",pobreza_"&amp;HT193&amp;"(:,T+s),A_"&amp;HT193&amp;",C,d,alpha_sig);"</f>
        <v xml:space="preserve">    spillover_test_91(s) = sp_andrews(Y_pre_91,pobreza_91(:,T+s),A_91,C,d,alpha_sig);</v>
      </c>
      <c r="IA193">
        <v>107</v>
      </c>
      <c r="IB193" t="str">
        <f>"xlswrite('G:\Mi unidad\1. PROYECTOS TELLO 2022\SCM SPILL OVERS\outputs\pobreza\bajo_niv_educ\1%\simulacion_3\output_tests.xlsx',ub_vec_"&amp;IA193&amp;"','ub_vec_"&amp;IA193&amp;"');"</f>
        <v>xlswrite('G:\Mi unidad\1. PROYECTOS TELLO 2022\SCM SPILL OVERS\outputs\pobreza\bajo_niv_educ\1%\simulacion_3\output_tests.xlsx',ub_vec_107','ub_vec_107');</v>
      </c>
      <c r="IO193">
        <v>107</v>
      </c>
      <c r="IP193" t="str">
        <f>"xlswrite('G:\Mi unidad\1. PROYECTOS TELLO 2022\SCM SPILL OVERS\outputs\pobreza\bajo_ingreso\1%\simulacion_3\output_tests.xlsx',ub_vec_"&amp;IO193&amp;"','ub_vec_"&amp;IO193&amp;"');"</f>
        <v>xlswrite('G:\Mi unidad\1. PROYECTOS TELLO 2022\SCM SPILL OVERS\outputs\pobreza\bajo_ingreso\1%\simulacion_3\output_tests.xlsx',ub_vec_107','ub_vec_107');</v>
      </c>
      <c r="JA193">
        <v>107</v>
      </c>
      <c r="JB193" t="str">
        <f>"xlswrite('G:\Mi unidad\1. PROYECTOS TELLO 2022\SCM SPILL OVERS\outputs\pobreza\densidad\1%\simulacion_3\output_tests.xlsx',ub_vec_"&amp;JA193&amp;"','ub_vec_"&amp;JA193&amp;"');"</f>
        <v>xlswrite('G:\Mi unidad\1. PROYECTOS TELLO 2022\SCM SPILL OVERS\outputs\pobreza\densidad\1%\simulacion_3\output_tests.xlsx',ub_vec_107','ub_vec_107');</v>
      </c>
      <c r="JM193">
        <v>107</v>
      </c>
      <c r="JN193" t="str">
        <f>"xlswrite('G:\Mi unidad\1. PROYECTOS TELLO 2022\SCM SPILL OVERS\outputs\pobreza\densidad_g\1%\simulacion_3\output_tests.xlsx',ub_vec_"&amp;JM193&amp;"','ub_vec_"&amp;JM193&amp;"');"</f>
        <v>xlswrite('G:\Mi unidad\1. PROYECTOS TELLO 2022\SCM SPILL OVERS\outputs\pobreza\densidad_g\1%\simulacion_3\output_tests.xlsx',ub_vec_107','ub_vec_107');</v>
      </c>
      <c r="JY193">
        <v>107</v>
      </c>
      <c r="JZ193" t="str">
        <f>"xlswrite('G:\Mi unidad\1. PROYECTOS TELLO 2022\SCM SPILL OVERS\outputs\pobreza\distancia_centro_salud\1%\simulacion_3\output_tests.xlsx',ub_vec_"&amp;JY193&amp;"','ub_vec_"&amp;JY193&amp;"');"</f>
        <v>xlswrite('G:\Mi unidad\1. PROYECTOS TELLO 2022\SCM SPILL OVERS\outputs\pobreza\distancia_centro_salud\1%\simulacion_3\output_tests.xlsx',ub_vec_107','ub_vec_107');</v>
      </c>
      <c r="KL193">
        <v>107</v>
      </c>
      <c r="KM193" t="str">
        <f>"xlswrite('G:\Mi unidad\1. PROYECTOS TELLO 2022\SCM SPILL OVERS\outputs\pobreza\informalidad\1%\simulacion_3\output_tests.xlsx',ub_vec_"&amp;KL193&amp;"','ub_vec_"&amp;KL193&amp;"');"</f>
        <v>xlswrite('G:\Mi unidad\1. PROYECTOS TELLO 2022\SCM SPILL OVERS\outputs\pobreza\informalidad\1%\simulacion_3\output_tests.xlsx',ub_vec_107','ub_vec_107');</v>
      </c>
      <c r="KY193">
        <v>107</v>
      </c>
      <c r="KZ193" t="str">
        <f>"xlswrite('G:\Mi unidad\1. PROYECTOS TELLO 2022\SCM SPILL OVERS\outputs\pobreza\alimentos\1%\simulacion_3\output_tests.xlsx',ub_vec_"&amp;KY193&amp;"','ub_vec_"&amp;KY193&amp;"');"</f>
        <v>xlswrite('G:\Mi unidad\1. PROYECTOS TELLO 2022\SCM SPILL OVERS\outputs\pobreza\alimentos\1%\simulacion_3\output_tests.xlsx',ub_vec_107','ub_vec_107');</v>
      </c>
      <c r="LF193">
        <v>107</v>
      </c>
      <c r="LG193" t="str">
        <f>"xlswrite('G:\Mi unidad\1. PROYECTOS TELLO 2022\SCM SPILL OVERS\outputs\pobreza\jefe_hogar\1%\simulacion_3\output_tests.xlsx',ub_vec_"&amp;LF193&amp;"','ub_vec_"&amp;LF193&amp;"');"</f>
        <v>xlswrite('G:\Mi unidad\1. PROYECTOS TELLO 2022\SCM SPILL OVERS\outputs\pobreza\jefe_hogar\1%\simulacion_3\output_tests.xlsx',ub_vec_107','ub_vec_107');</v>
      </c>
      <c r="LM193">
        <v>107</v>
      </c>
      <c r="LN193" t="str">
        <f>"xlswrite('G:\Mi unidad\1. PROYECTOS TELLO 2022\SCM SPILL OVERS\outputs\pobreza\mujeres\1%\simulacion_3\output_tests.xlsx',ub_vec_"&amp;LM193&amp;"','ub_vec_"&amp;LM193&amp;"');"</f>
        <v>xlswrite('G:\Mi unidad\1. PROYECTOS TELLO 2022\SCM SPILL OVERS\outputs\pobreza\mujeres\1%\simulacion_3\output_tests.xlsx',ub_vec_107','ub_vec_107');</v>
      </c>
      <c r="LY193">
        <v>107</v>
      </c>
      <c r="LZ193" t="str">
        <f>"xlswrite('G:\Mi unidad\1. PROYECTOS TELLO 2022\SCM SPILL OVERS\outputs\pobreza\criminalidad\1%\simulacion_3\output_tests.xlsx',ub_vec_"&amp;LY193&amp;"','ub_vec_"&amp;LY193&amp;"');"</f>
        <v>xlswrite('G:\Mi unidad\1. PROYECTOS TELLO 2022\SCM SPILL OVERS\outputs\pobreza\criminalidad\1%\simulacion_3\output_tests.xlsx',ub_vec_107','ub_vec_107');</v>
      </c>
    </row>
    <row r="194" spans="64:338" x14ac:dyDescent="0.3">
      <c r="BL194">
        <v>107</v>
      </c>
      <c r="BM194" s="1" t="str">
        <f>"A_"&amp;BL192&amp;"(:,ind_"&amp;BL192&amp;" == 0) = [];"</f>
        <v>A_107(:,ind_107 == 0) = [];</v>
      </c>
      <c r="BR194">
        <v>107</v>
      </c>
      <c r="BS194" s="1" t="str">
        <f>"ind_"&amp;BR192&amp;" = xlsread('spillover_bajo_niv_educ_"&amp;BR192&amp;".xlsx')"</f>
        <v>ind_107 = xlsread('spillover_bajo_niv_educ_107.xlsx')</v>
      </c>
      <c r="BX194">
        <v>107</v>
      </c>
      <c r="BY194" s="1" t="str">
        <f>"ind_"&amp;BX192&amp;" = xlsread('spillover_bajoingreso_"&amp;BX192&amp;".xlsx')"</f>
        <v>ind_107 = xlsread('spillover_bajoingreso_107.xlsx')</v>
      </c>
      <c r="CD194">
        <v>107</v>
      </c>
      <c r="CE194" s="1" t="str">
        <f>"ind_"&amp;CD192&amp;" = xlsread('spillover_densidad_"&amp;CD192&amp;".xlsx')"</f>
        <v>ind_107 = xlsread('spillover_densidad_107.xlsx')</v>
      </c>
      <c r="CJ194">
        <v>107</v>
      </c>
      <c r="CK194" s="1" t="str">
        <f>"ind_"&amp;CJ192&amp;" = xlsread('spillover_tiempo_cs_"&amp;CJ192&amp;".xlsx')"</f>
        <v>ind_107 = xlsread('spillover_tiempo_cs_107.xlsx')</v>
      </c>
      <c r="CQ194">
        <v>107</v>
      </c>
      <c r="CR194" t="s">
        <v>411</v>
      </c>
      <c r="CV194">
        <v>107</v>
      </c>
      <c r="CW194" t="s">
        <v>416</v>
      </c>
      <c r="DA194">
        <v>107</v>
      </c>
      <c r="DB194" t="s">
        <v>417</v>
      </c>
      <c r="DF194">
        <v>107</v>
      </c>
      <c r="DG194" t="s">
        <v>418</v>
      </c>
      <c r="EA194">
        <v>79</v>
      </c>
      <c r="EB194" s="3" t="str">
        <f>"%PROVINCIA "&amp;EA194</f>
        <v>%PROVINCIA 79</v>
      </c>
      <c r="HM194">
        <v>76</v>
      </c>
      <c r="HN194" t="str">
        <f>"ub_vec_"&amp;HM194&amp;" = zeros(1,S);"</f>
        <v>ub_vec_76 = zeros(1,S);</v>
      </c>
      <c r="HT194">
        <v>91</v>
      </c>
      <c r="HU194" t="s">
        <v>18</v>
      </c>
      <c r="IA194">
        <v>107</v>
      </c>
      <c r="IB194" t="str">
        <f>"xlswrite('G:\Mi unidad\1. PROYECTOS TELLO 2022\SCM SPILL OVERS\outputs\pobreza\bajo_niv_educ\1%\simulacion_3\output_tests.xlsx',p_value_vec_"&amp;IA194&amp;"','p_value_vec_"&amp;IA194&amp;"');"</f>
        <v>xlswrite('G:\Mi unidad\1. PROYECTOS TELLO 2022\SCM SPILL OVERS\outputs\pobreza\bajo_niv_educ\1%\simulacion_3\output_tests.xlsx',p_value_vec_107','p_value_vec_107');</v>
      </c>
      <c r="IO194">
        <v>107</v>
      </c>
      <c r="IP194" t="str">
        <f>"xlswrite('G:\Mi unidad\1. PROYECTOS TELLO 2022\SCM SPILL OVERS\outputs\pobreza\bajo_ingreso\1%\simulacion_3\output_tests.xlsx',p_value_vec_"&amp;IO194&amp;"','p_value_vec_"&amp;IO194&amp;"');"</f>
        <v>xlswrite('G:\Mi unidad\1. PROYECTOS TELLO 2022\SCM SPILL OVERS\outputs\pobreza\bajo_ingreso\1%\simulacion_3\output_tests.xlsx',p_value_vec_107','p_value_vec_107');</v>
      </c>
      <c r="JA194">
        <v>107</v>
      </c>
      <c r="JB194" t="str">
        <f>"xlswrite('G:\Mi unidad\1. PROYECTOS TELLO 2022\SCM SPILL OVERS\outputs\pobreza\densidad\1%\simulacion_3\output_tests.xlsx',p_value_vec_"&amp;JA194&amp;"','p_value_vec_"&amp;JA194&amp;"');"</f>
        <v>xlswrite('G:\Mi unidad\1. PROYECTOS TELLO 2022\SCM SPILL OVERS\outputs\pobreza\densidad\1%\simulacion_3\output_tests.xlsx',p_value_vec_107','p_value_vec_107');</v>
      </c>
      <c r="JM194">
        <v>107</v>
      </c>
      <c r="JN194" t="str">
        <f>"xlswrite('G:\Mi unidad\1. PROYECTOS TELLO 2022\SCM SPILL OVERS\outputs\pobreza\densidad_g\1%\simulacion_3\output_tests.xlsx',p_value_vec_"&amp;JM194&amp;"','p_value_vec_"&amp;JM194&amp;"');"</f>
        <v>xlswrite('G:\Mi unidad\1. PROYECTOS TELLO 2022\SCM SPILL OVERS\outputs\pobreza\densidad_g\1%\simulacion_3\output_tests.xlsx',p_value_vec_107','p_value_vec_107');</v>
      </c>
      <c r="JY194">
        <v>107</v>
      </c>
      <c r="JZ194" t="str">
        <f>"xlswrite('G:\Mi unidad\1. PROYECTOS TELLO 2022\SCM SPILL OVERS\outputs\pobreza\distancia_centro_salud\1%\simulacion_3\output_tests.xlsx',p_value_vec_"&amp;JY194&amp;"','p_value_vec_"&amp;JY194&amp;"');"</f>
        <v>xlswrite('G:\Mi unidad\1. PROYECTOS TELLO 2022\SCM SPILL OVERS\outputs\pobreza\distancia_centro_salud\1%\simulacion_3\output_tests.xlsx',p_value_vec_107','p_value_vec_107');</v>
      </c>
      <c r="KL194">
        <v>107</v>
      </c>
      <c r="KM194" t="str">
        <f>"xlswrite('G:\Mi unidad\1. PROYECTOS TELLO 2022\SCM SPILL OVERS\outputs\pobreza\informalidad\1%\simulacion_3\output_tests.xlsx',p_value_vec_"&amp;KL194&amp;"','p_value_vec_"&amp;KL194&amp;"');"</f>
        <v>xlswrite('G:\Mi unidad\1. PROYECTOS TELLO 2022\SCM SPILL OVERS\outputs\pobreza\informalidad\1%\simulacion_3\output_tests.xlsx',p_value_vec_107','p_value_vec_107');</v>
      </c>
      <c r="KY194">
        <v>107</v>
      </c>
      <c r="KZ194" t="str">
        <f>"xlswrite('G:\Mi unidad\1. PROYECTOS TELLO 2022\SCM SPILL OVERS\outputs\pobreza\alimentos\1%\simulacion_3\output_tests.xlsx',p_value_vec_"&amp;KY194&amp;"','p_value_vec_"&amp;KY194&amp;"');"</f>
        <v>xlswrite('G:\Mi unidad\1. PROYECTOS TELLO 2022\SCM SPILL OVERS\outputs\pobreza\alimentos\1%\simulacion_3\output_tests.xlsx',p_value_vec_107','p_value_vec_107');</v>
      </c>
      <c r="LF194">
        <v>107</v>
      </c>
      <c r="LG194" t="str">
        <f>"xlswrite('G:\Mi unidad\1. PROYECTOS TELLO 2022\SCM SPILL OVERS\outputs\pobreza\jefe_hogar\1%\simulacion_3\output_tests.xlsx',p_value_vec_"&amp;LF194&amp;"','p_value_vec_"&amp;LF194&amp;"');"</f>
        <v>xlswrite('G:\Mi unidad\1. PROYECTOS TELLO 2022\SCM SPILL OVERS\outputs\pobreza\jefe_hogar\1%\simulacion_3\output_tests.xlsx',p_value_vec_107','p_value_vec_107');</v>
      </c>
      <c r="LM194">
        <v>107</v>
      </c>
      <c r="LN194" t="str">
        <f>"xlswrite('G:\Mi unidad\1. PROYECTOS TELLO 2022\SCM SPILL OVERS\outputs\pobreza\mujeres\1%\simulacion_3\output_tests.xlsx',p_value_vec_"&amp;LM194&amp;"','p_value_vec_"&amp;LM194&amp;"');"</f>
        <v>xlswrite('G:\Mi unidad\1. PROYECTOS TELLO 2022\SCM SPILL OVERS\outputs\pobreza\mujeres\1%\simulacion_3\output_tests.xlsx',p_value_vec_107','p_value_vec_107');</v>
      </c>
      <c r="LY194">
        <v>107</v>
      </c>
      <c r="LZ194" t="str">
        <f>"xlswrite('G:\Mi unidad\1. PROYECTOS TELLO 2022\SCM SPILL OVERS\outputs\pobreza\criminalidad\1%\simulacion_3\output_tests.xlsx',p_value_vec_"&amp;LY194&amp;"','p_value_vec_"&amp;LY194&amp;"');"</f>
        <v>xlswrite('G:\Mi unidad\1. PROYECTOS TELLO 2022\SCM SPILL OVERS\outputs\pobreza\criminalidad\1%\simulacion_3\output_tests.xlsx',p_value_vec_107','p_value_vec_107');</v>
      </c>
    </row>
    <row r="195" spans="64:338" x14ac:dyDescent="0.3">
      <c r="BL195">
        <v>107</v>
      </c>
      <c r="BR195">
        <v>107</v>
      </c>
      <c r="BS195" s="1" t="str">
        <f>"A_"&amp;BR192&amp;" = eye(N);"</f>
        <v>A_107 = eye(N);</v>
      </c>
      <c r="BX195">
        <v>107</v>
      </c>
      <c r="BY195" s="1" t="str">
        <f>"A_"&amp;BX192&amp;" = eye(N);"</f>
        <v>A_107 = eye(N);</v>
      </c>
      <c r="CD195">
        <v>107</v>
      </c>
      <c r="CE195" s="1" t="str">
        <f>"A_"&amp;CD192&amp;" = eye(N);"</f>
        <v>A_107 = eye(N);</v>
      </c>
      <c r="CJ195">
        <v>107</v>
      </c>
      <c r="CK195" s="1" t="str">
        <f>"A_"&amp;CJ192&amp;" = eye(N);"</f>
        <v>A_107 = eye(N);</v>
      </c>
      <c r="CQ195">
        <v>107</v>
      </c>
      <c r="CR195" t="s">
        <v>412</v>
      </c>
      <c r="CV195">
        <v>107</v>
      </c>
      <c r="CW195" t="s">
        <v>419</v>
      </c>
      <c r="DA195">
        <v>107</v>
      </c>
      <c r="DB195" t="s">
        <v>419</v>
      </c>
      <c r="DF195">
        <v>107</v>
      </c>
      <c r="DG195" t="s">
        <v>419</v>
      </c>
      <c r="EA195">
        <v>79</v>
      </c>
      <c r="EB195" s="3" t="s">
        <v>17</v>
      </c>
      <c r="HM195">
        <v>76</v>
      </c>
      <c r="HN195" t="s">
        <v>35</v>
      </c>
      <c r="HT195">
        <v>92</v>
      </c>
      <c r="HU195" t="str">
        <f>"spillover_test_"&amp;HT195&amp;" = zeros(1,S);"</f>
        <v>spillover_test_92 = zeros(1,S);</v>
      </c>
      <c r="IA195">
        <v>107</v>
      </c>
      <c r="IB195" t="str">
        <f>"xlswrite('G:\Mi unidad\1. PROYECTOS TELLO 2022\SCM SPILL OVERS\outputs\pobreza\bajo_niv_educ\1%\simulacion_3\output_tests.xlsx',alpha1_hat_vec_"&amp;IA195&amp;"','alpha1_hat_vec_"&amp;IA195&amp;"');"</f>
        <v>xlswrite('G:\Mi unidad\1. PROYECTOS TELLO 2022\SCM SPILL OVERS\outputs\pobreza\bajo_niv_educ\1%\simulacion_3\output_tests.xlsx',alpha1_hat_vec_107','alpha1_hat_vec_107');</v>
      </c>
      <c r="IO195">
        <v>107</v>
      </c>
      <c r="IP195" t="str">
        <f>"xlswrite('G:\Mi unidad\1. PROYECTOS TELLO 2022\SCM SPILL OVERS\outputs\pobreza\bajo_ingreso\1%\simulacion_3\output_tests.xlsx',alpha1_hat_vec_"&amp;IO195&amp;"','alpha1_hat_vec_"&amp;IO195&amp;"');"</f>
        <v>xlswrite('G:\Mi unidad\1. PROYECTOS TELLO 2022\SCM SPILL OVERS\outputs\pobreza\bajo_ingreso\1%\simulacion_3\output_tests.xlsx',alpha1_hat_vec_107','alpha1_hat_vec_107');</v>
      </c>
      <c r="JA195">
        <v>107</v>
      </c>
      <c r="JB195" t="str">
        <f>"xlswrite('G:\Mi unidad\1. PROYECTOS TELLO 2022\SCM SPILL OVERS\outputs\pobreza\densidad\1%\simulacion_3\output_tests.xlsx',alpha1_hat_vec_"&amp;JA195&amp;"','alpha1_hat_vec_"&amp;JA195&amp;"');"</f>
        <v>xlswrite('G:\Mi unidad\1. PROYECTOS TELLO 2022\SCM SPILL OVERS\outputs\pobreza\densidad\1%\simulacion_3\output_tests.xlsx',alpha1_hat_vec_107','alpha1_hat_vec_107');</v>
      </c>
      <c r="JM195">
        <v>107</v>
      </c>
      <c r="JN195" t="str">
        <f>"xlswrite('G:\Mi unidad\1. PROYECTOS TELLO 2022\SCM SPILL OVERS\outputs\pobreza\densidad_g\1%\simulacion_3\output_tests.xlsx',alpha1_hat_vec_"&amp;JM195&amp;"','alpha1_hat_vec_"&amp;JM195&amp;"');"</f>
        <v>xlswrite('G:\Mi unidad\1. PROYECTOS TELLO 2022\SCM SPILL OVERS\outputs\pobreza\densidad_g\1%\simulacion_3\output_tests.xlsx',alpha1_hat_vec_107','alpha1_hat_vec_107');</v>
      </c>
      <c r="JY195">
        <v>107</v>
      </c>
      <c r="JZ195" t="str">
        <f>"xlswrite('G:\Mi unidad\1. PROYECTOS TELLO 2022\SCM SPILL OVERS\outputs\pobreza\distancia_centro_salud\1%\simulacion_3\output_tests.xlsx',alpha1_hat_vec_"&amp;JY195&amp;"','alpha1_hat_vec_"&amp;JY195&amp;"');"</f>
        <v>xlswrite('G:\Mi unidad\1. PROYECTOS TELLO 2022\SCM SPILL OVERS\outputs\pobreza\distancia_centro_salud\1%\simulacion_3\output_tests.xlsx',alpha1_hat_vec_107','alpha1_hat_vec_107');</v>
      </c>
      <c r="KL195">
        <v>107</v>
      </c>
      <c r="KM195" t="str">
        <f>"xlswrite('G:\Mi unidad\1. PROYECTOS TELLO 2022\SCM SPILL OVERS\outputs\pobreza\informalidad\1%\simulacion_3\output_tests.xlsx',alpha1_hat_vec_"&amp;KL195&amp;"','alpha1_hat_vec_"&amp;KL195&amp;"');"</f>
        <v>xlswrite('G:\Mi unidad\1. PROYECTOS TELLO 2022\SCM SPILL OVERS\outputs\pobreza\informalidad\1%\simulacion_3\output_tests.xlsx',alpha1_hat_vec_107','alpha1_hat_vec_107');</v>
      </c>
      <c r="KY195">
        <v>107</v>
      </c>
      <c r="KZ195" t="str">
        <f>"xlswrite('G:\Mi unidad\1. PROYECTOS TELLO 2022\SCM SPILL OVERS\outputs\pobreza\alimentos\1%\simulacion_3\output_tests.xlsx',alpha1_hat_vec_"&amp;KY195&amp;"','alpha1_hat_vec_"&amp;KY195&amp;"');"</f>
        <v>xlswrite('G:\Mi unidad\1. PROYECTOS TELLO 2022\SCM SPILL OVERS\outputs\pobreza\alimentos\1%\simulacion_3\output_tests.xlsx',alpha1_hat_vec_107','alpha1_hat_vec_107');</v>
      </c>
      <c r="LF195">
        <v>107</v>
      </c>
      <c r="LG195" t="str">
        <f>"xlswrite('G:\Mi unidad\1. PROYECTOS TELLO 2022\SCM SPILL OVERS\outputs\pobreza\jefe_hogar\1%\simulacion_3\output_tests.xlsx',alpha1_hat_vec_"&amp;LF195&amp;"','alpha1_hat_vec_"&amp;LF195&amp;"');"</f>
        <v>xlswrite('G:\Mi unidad\1. PROYECTOS TELLO 2022\SCM SPILL OVERS\outputs\pobreza\jefe_hogar\1%\simulacion_3\output_tests.xlsx',alpha1_hat_vec_107','alpha1_hat_vec_107');</v>
      </c>
      <c r="LM195">
        <v>107</v>
      </c>
      <c r="LN195" t="str">
        <f>"xlswrite('G:\Mi unidad\1. PROYECTOS TELLO 2022\SCM SPILL OVERS\outputs\pobreza\mujeres\1%\simulacion_3\output_tests.xlsx',alpha1_hat_vec_"&amp;LM195&amp;"','alpha1_hat_vec_"&amp;LM195&amp;"');"</f>
        <v>xlswrite('G:\Mi unidad\1. PROYECTOS TELLO 2022\SCM SPILL OVERS\outputs\pobreza\mujeres\1%\simulacion_3\output_tests.xlsx',alpha1_hat_vec_107','alpha1_hat_vec_107');</v>
      </c>
      <c r="LY195">
        <v>107</v>
      </c>
      <c r="LZ195" t="str">
        <f>"xlswrite('G:\Mi unidad\1. PROYECTOS TELLO 2022\SCM SPILL OVERS\outputs\pobreza\criminalidad\1%\simulacion_3\output_tests.xlsx',alpha1_hat_vec_"&amp;LY195&amp;"','alpha1_hat_vec_"&amp;LY195&amp;"');"</f>
        <v>xlswrite('G:\Mi unidad\1. PROYECTOS TELLO 2022\SCM SPILL OVERS\outputs\pobreza\criminalidad\1%\simulacion_3\output_tests.xlsx',alpha1_hat_vec_107','alpha1_hat_vec_107');</v>
      </c>
    </row>
    <row r="196" spans="64:338" x14ac:dyDescent="0.3">
      <c r="BL196">
        <v>107</v>
      </c>
      <c r="BR196">
        <v>107</v>
      </c>
      <c r="BS196" s="1" t="str">
        <f>"A_"&amp;BR192&amp;"(:,ind_"&amp;BR192&amp;" == 0) = [];"</f>
        <v>A_107(:,ind_107 == 0) = [];</v>
      </c>
      <c r="BX196">
        <v>107</v>
      </c>
      <c r="BY196" s="1" t="str">
        <f>"A_"&amp;BX192&amp;"(:,ind_"&amp;BX192&amp;" == 0) = [];"</f>
        <v>A_107(:,ind_107 == 0) = [];</v>
      </c>
      <c r="CD196">
        <v>107</v>
      </c>
      <c r="CE196" s="1" t="str">
        <f>"A_"&amp;CD192&amp;"(:,ind_"&amp;CD192&amp;" == 0) = [];"</f>
        <v>A_107(:,ind_107 == 0) = [];</v>
      </c>
      <c r="CJ196">
        <v>107</v>
      </c>
      <c r="CK196" s="1" t="str">
        <f>"A_"&amp;CJ192&amp;"(:,ind_"&amp;CJ192&amp;" == 0) = [];"</f>
        <v>A_107(:,ind_107 == 0) = [];</v>
      </c>
      <c r="CQ196">
        <v>107</v>
      </c>
      <c r="CR196" t="s">
        <v>414</v>
      </c>
      <c r="CV196">
        <v>107</v>
      </c>
      <c r="CW196" t="s">
        <v>420</v>
      </c>
      <c r="DA196">
        <v>107</v>
      </c>
      <c r="DB196" t="s">
        <v>420</v>
      </c>
      <c r="DF196">
        <v>107</v>
      </c>
      <c r="DG196" t="s">
        <v>420</v>
      </c>
      <c r="EA196">
        <v>79</v>
      </c>
      <c r="EB196" s="1" t="str">
        <f>"Y_Ts_"&amp;EA196&amp;" = Y_"&amp;EA196&amp;"(:,T+s);"</f>
        <v>Y_Ts_79 = Y_79(:,T+s);</v>
      </c>
      <c r="HM196">
        <v>76</v>
      </c>
      <c r="HN196" t="str">
        <f>"    [p_value_"&amp;HM196&amp; ",lb_"&amp;HM196&amp;",ub_"&amp;HM196&amp;"] = sp_andrews_te(Y_pre_"&amp;HM196&amp;",pobreza_"&amp;HM196&amp;"(:,T+s),A_"&amp;HM196&amp;",C,.05);"</f>
        <v xml:space="preserve">    [p_value_76,lb_76,ub_76] = sp_andrews_te(Y_pre_76,pobreza_76(:,T+s),A_76,C,.05);</v>
      </c>
      <c r="HT196">
        <v>92</v>
      </c>
      <c r="HU196" t="s">
        <v>35</v>
      </c>
      <c r="IA196">
        <v>107</v>
      </c>
      <c r="IB196" t="str">
        <f>"xlswrite('G:\Mi unidad\1. PROYECTOS TELLO 2022\SCM SPILL OVERS\outputs\pobreza\bajo_niv_educ\1%\simulacion_3\output_tests.xlsx',spillover_test_"&amp;IA196&amp;"','sp_test_"&amp;IA196&amp;"');"</f>
        <v>xlswrite('G:\Mi unidad\1. PROYECTOS TELLO 2022\SCM SPILL OVERS\outputs\pobreza\bajo_niv_educ\1%\simulacion_3\output_tests.xlsx',spillover_test_107','sp_test_107');</v>
      </c>
      <c r="IO196">
        <v>107</v>
      </c>
      <c r="IP196" t="str">
        <f>"xlswrite('G:\Mi unidad\1. PROYECTOS TELLO 2022\SCM SPILL OVERS\outputs\pobreza\bajo_ingreso\1%\simulacion_3\output_tests.xlsx',spillover_test_"&amp;IO196&amp;"','sp_test_"&amp;IO196&amp;"');"</f>
        <v>xlswrite('G:\Mi unidad\1. PROYECTOS TELLO 2022\SCM SPILL OVERS\outputs\pobreza\bajo_ingreso\1%\simulacion_3\output_tests.xlsx',spillover_test_107','sp_test_107');</v>
      </c>
      <c r="JA196">
        <v>107</v>
      </c>
      <c r="JB196" t="str">
        <f>"xlswrite('G:\Mi unidad\1. PROYECTOS TELLO 2022\SCM SPILL OVERS\outputs\pobreza\densidad\1%\simulacion_3\output_tests.xlsx',spillover_test_"&amp;JA196&amp;"','sp_test_"&amp;JA196&amp;"');"</f>
        <v>xlswrite('G:\Mi unidad\1. PROYECTOS TELLO 2022\SCM SPILL OVERS\outputs\pobreza\densidad\1%\simulacion_3\output_tests.xlsx',spillover_test_107','sp_test_107');</v>
      </c>
      <c r="JM196">
        <v>107</v>
      </c>
      <c r="JN196" t="str">
        <f>"xlswrite('G:\Mi unidad\1. PROYECTOS TELLO 2022\SCM SPILL OVERS\outputs\pobreza\densidad_g\1%\simulacion_3\output_tests.xlsx',spillover_test_"&amp;JM196&amp;"','sp_test_"&amp;JM196&amp;"');"</f>
        <v>xlswrite('G:\Mi unidad\1. PROYECTOS TELLO 2022\SCM SPILL OVERS\outputs\pobreza\densidad_g\1%\simulacion_3\output_tests.xlsx',spillover_test_107','sp_test_107');</v>
      </c>
      <c r="JY196">
        <v>107</v>
      </c>
      <c r="JZ196" t="str">
        <f>"xlswrite('G:\Mi unidad\1. PROYECTOS TELLO 2022\SCM SPILL OVERS\outputs\pobreza\distancia_centro_salud\1%\simulacion_3\output_tests.xlsx',spillover_test_"&amp;JY196&amp;"','sp_test_"&amp;JY196&amp;"');"</f>
        <v>xlswrite('G:\Mi unidad\1. PROYECTOS TELLO 2022\SCM SPILL OVERS\outputs\pobreza\distancia_centro_salud\1%\simulacion_3\output_tests.xlsx',spillover_test_107','sp_test_107');</v>
      </c>
      <c r="KL196">
        <v>107</v>
      </c>
      <c r="KM196" t="str">
        <f>"xlswrite('G:\Mi unidad\1. PROYECTOS TELLO 2022\SCM SPILL OVERS\outputs\pobreza\informalidad\1%\simulacion_3\output_tests.xlsx',spillover_test_"&amp;KL196&amp;"','sp_test_"&amp;KL196&amp;"');"</f>
        <v>xlswrite('G:\Mi unidad\1. PROYECTOS TELLO 2022\SCM SPILL OVERS\outputs\pobreza\informalidad\1%\simulacion_3\output_tests.xlsx',spillover_test_107','sp_test_107');</v>
      </c>
      <c r="KY196">
        <v>107</v>
      </c>
      <c r="KZ196" t="str">
        <f>"xlswrite('G:\Mi unidad\1. PROYECTOS TELLO 2022\SCM SPILL OVERS\outputs\pobreza\alimentos\1%\simulacion_3\output_tests.xlsx',spillover_test_"&amp;KY196&amp;"','sp_test_"&amp;KY196&amp;"');"</f>
        <v>xlswrite('G:\Mi unidad\1. PROYECTOS TELLO 2022\SCM SPILL OVERS\outputs\pobreza\alimentos\1%\simulacion_3\output_tests.xlsx',spillover_test_107','sp_test_107');</v>
      </c>
      <c r="LF196">
        <v>107</v>
      </c>
      <c r="LG196" t="str">
        <f>"xlswrite('G:\Mi unidad\1. PROYECTOS TELLO 2022\SCM SPILL OVERS\outputs\pobreza\jefe_hogar\1%\simulacion_3\output_tests.xlsx',spillover_test_"&amp;LF196&amp;"','sp_test_"&amp;LF196&amp;"');"</f>
        <v>xlswrite('G:\Mi unidad\1. PROYECTOS TELLO 2022\SCM SPILL OVERS\outputs\pobreza\jefe_hogar\1%\simulacion_3\output_tests.xlsx',spillover_test_107','sp_test_107');</v>
      </c>
      <c r="LM196">
        <v>107</v>
      </c>
      <c r="LN196" t="str">
        <f>"xlswrite('G:\Mi unidad\1. PROYECTOS TELLO 2022\SCM SPILL OVERS\outputs\pobreza\mujeres\1%\simulacion_3\output_tests.xlsx',spillover_test_"&amp;LM196&amp;"','sp_test_"&amp;LM196&amp;"');"</f>
        <v>xlswrite('G:\Mi unidad\1. PROYECTOS TELLO 2022\SCM SPILL OVERS\outputs\pobreza\mujeres\1%\simulacion_3\output_tests.xlsx',spillover_test_107','sp_test_107');</v>
      </c>
      <c r="LY196">
        <v>107</v>
      </c>
      <c r="LZ196" t="str">
        <f>"xlswrite('G:\Mi unidad\1. PROYECTOS TELLO 2022\SCM SPILL OVERS\outputs\pobreza\criminalidad\1%\simulacion_3\output_tests.xlsx',spillover_test_"&amp;LY196&amp;"','sp_test_"&amp;LY196&amp;"');"</f>
        <v>xlswrite('G:\Mi unidad\1. PROYECTOS TELLO 2022\SCM SPILL OVERS\outputs\pobreza\criminalidad\1%\simulacion_3\output_tests.xlsx',spillover_test_107','sp_test_107');</v>
      </c>
    </row>
    <row r="197" spans="64:338" x14ac:dyDescent="0.3">
      <c r="BL197">
        <v>108</v>
      </c>
      <c r="BM197" s="1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421</v>
      </c>
      <c r="CV197">
        <v>108</v>
      </c>
      <c r="CW197" t="s">
        <v>422</v>
      </c>
      <c r="DA197">
        <v>108</v>
      </c>
      <c r="DB197" t="s">
        <v>422</v>
      </c>
      <c r="DF197">
        <v>108</v>
      </c>
      <c r="DG197" t="s">
        <v>422</v>
      </c>
      <c r="EA197">
        <v>79</v>
      </c>
      <c r="EB197" s="1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HM197">
        <v>76</v>
      </c>
      <c r="HN197" t="str">
        <f>"    p_value_vec_"&amp;HM197&amp;"(s) = p_value_"&amp;HM197&amp;";"</f>
        <v xml:space="preserve">    p_value_vec_76(s) = p_value_76;</v>
      </c>
      <c r="HT197">
        <v>92</v>
      </c>
      <c r="HU197" t="s">
        <v>36</v>
      </c>
      <c r="IA197">
        <v>108</v>
      </c>
      <c r="IB197" t="str">
        <f>"xlswrite('G:\Mi unidad\1. PROYECTOS TELLO 2022\SCM SPILL OVERS\outputs\pobreza\bajo_niv_educ\1%\simulacion_3\output_tests.xlsx',lb_vec_"&amp;IA197&amp;"','lb_vec_"&amp;IA197&amp;"');"</f>
        <v>xlswrite('G:\Mi unidad\1. PROYECTOS TELLO 2022\SCM SPILL OVERS\outputs\pobreza\bajo_niv_educ\1%\simulacion_3\output_tests.xlsx',lb_vec_108','lb_vec_108');</v>
      </c>
      <c r="IO197">
        <v>108</v>
      </c>
      <c r="IP197" t="str">
        <f>"xlswrite('G:\Mi unidad\1. PROYECTOS TELLO 2022\SCM SPILL OVERS\outputs\pobreza\bajo_ingreso\1%\simulacion_3\output_tests.xlsx',lb_vec_"&amp;IO197&amp;"','lb_vec_"&amp;IO197&amp;"');"</f>
        <v>xlswrite('G:\Mi unidad\1. PROYECTOS TELLO 2022\SCM SPILL OVERS\outputs\pobreza\bajo_ingreso\1%\simulacion_3\output_tests.xlsx',lb_vec_108','lb_vec_108');</v>
      </c>
      <c r="JA197">
        <v>108</v>
      </c>
      <c r="JB197" t="str">
        <f>"xlswrite('G:\Mi unidad\1. PROYECTOS TELLO 2022\SCM SPILL OVERS\outputs\pobreza\densidad\1%\simulacion_3\output_tests.xlsx',lb_vec_"&amp;JA197&amp;"','lb_vec_"&amp;JA197&amp;"');"</f>
        <v>xlswrite('G:\Mi unidad\1. PROYECTOS TELLO 2022\SCM SPILL OVERS\outputs\pobreza\densidad\1%\simulacion_3\output_tests.xlsx',lb_vec_108','lb_vec_108');</v>
      </c>
      <c r="JM197">
        <v>108</v>
      </c>
      <c r="JN197" t="str">
        <f>"xlswrite('G:\Mi unidad\1. PROYECTOS TELLO 2022\SCM SPILL OVERS\outputs\pobreza\densidad_g\1%\simulacion_3\output_tests.xlsx',lb_vec_"&amp;JM197&amp;"','lb_vec_"&amp;JM197&amp;"');"</f>
        <v>xlswrite('G:\Mi unidad\1. PROYECTOS TELLO 2022\SCM SPILL OVERS\outputs\pobreza\densidad_g\1%\simulacion_3\output_tests.xlsx',lb_vec_108','lb_vec_108');</v>
      </c>
      <c r="JY197">
        <v>108</v>
      </c>
      <c r="JZ197" t="str">
        <f>"xlswrite('G:\Mi unidad\1. PROYECTOS TELLO 2022\SCM SPILL OVERS\outputs\pobreza\distancia_centro_salud\1%\simulacion_3\output_tests.xlsx',lb_vec_"&amp;JY197&amp;"','lb_vec_"&amp;JY197&amp;"');"</f>
        <v>xlswrite('G:\Mi unidad\1. PROYECTOS TELLO 2022\SCM SPILL OVERS\outputs\pobreza\distancia_centro_salud\1%\simulacion_3\output_tests.xlsx',lb_vec_108','lb_vec_108');</v>
      </c>
      <c r="KL197">
        <v>108</v>
      </c>
      <c r="KM197" t="str">
        <f>"xlswrite('G:\Mi unidad\1. PROYECTOS TELLO 2022\SCM SPILL OVERS\outputs\pobreza\informalidad\1%\simulacion_3\output_tests.xlsx',lb_vec_"&amp;KL197&amp;"','lb_vec_"&amp;KL197&amp;"');"</f>
        <v>xlswrite('G:\Mi unidad\1. PROYECTOS TELLO 2022\SCM SPILL OVERS\outputs\pobreza\informalidad\1%\simulacion_3\output_tests.xlsx',lb_vec_108','lb_vec_108');</v>
      </c>
      <c r="KY197">
        <v>108</v>
      </c>
      <c r="KZ197" t="str">
        <f>"xlswrite('G:\Mi unidad\1. PROYECTOS TELLO 2022\SCM SPILL OVERS\outputs\pobreza\alimentos\1%\simulacion_3\output_tests.xlsx',lb_vec_"&amp;KY197&amp;"','lb_vec_"&amp;KY197&amp;"');"</f>
        <v>xlswrite('G:\Mi unidad\1. PROYECTOS TELLO 2022\SCM SPILL OVERS\outputs\pobreza\alimentos\1%\simulacion_3\output_tests.xlsx',lb_vec_108','lb_vec_108');</v>
      </c>
      <c r="LF197">
        <v>108</v>
      </c>
      <c r="LG197" t="str">
        <f>"xlswrite('G:\Mi unidad\1. PROYECTOS TELLO 2022\SCM SPILL OVERS\outputs\pobreza\jefe_hogar\1%\simulacion_3\output_tests.xlsx',lb_vec_"&amp;LF197&amp;"','lb_vec_"&amp;LF197&amp;"');"</f>
        <v>xlswrite('G:\Mi unidad\1. PROYECTOS TELLO 2022\SCM SPILL OVERS\outputs\pobreza\jefe_hogar\1%\simulacion_3\output_tests.xlsx',lb_vec_108','lb_vec_108');</v>
      </c>
      <c r="LM197">
        <v>108</v>
      </c>
      <c r="LN197" t="str">
        <f>"xlswrite('G:\Mi unidad\1. PROYECTOS TELLO 2022\SCM SPILL OVERS\outputs\pobreza\mujeres\1%\simulacion_3\output_tests.xlsx',lb_vec_"&amp;LM197&amp;"','lb_vec_"&amp;LM197&amp;"');"</f>
        <v>xlswrite('G:\Mi unidad\1. PROYECTOS TELLO 2022\SCM SPILL OVERS\outputs\pobreza\mujeres\1%\simulacion_3\output_tests.xlsx',lb_vec_108','lb_vec_108');</v>
      </c>
      <c r="LY197">
        <v>108</v>
      </c>
      <c r="LZ197" t="str">
        <f>"xlswrite('G:\Mi unidad\1. PROYECTOS TELLO 2022\SCM SPILL OVERS\outputs\pobreza\criminalidad\1%\simulacion_3\output_tests.xlsx',lb_vec_"&amp;LY197&amp;"','lb_vec_"&amp;LY197&amp;"');"</f>
        <v>xlswrite('G:\Mi unidad\1. PROYECTOS TELLO 2022\SCM SPILL OVERS\outputs\pobreza\criminalidad\1%\simulacion_3\output_tests.xlsx',lb_vec_108','lb_vec_108');</v>
      </c>
    </row>
    <row r="198" spans="64:338" x14ac:dyDescent="0.3">
      <c r="BL198">
        <v>108</v>
      </c>
      <c r="BM198" s="1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423</v>
      </c>
      <c r="CV198">
        <v>108</v>
      </c>
      <c r="CW198" t="s">
        <v>421</v>
      </c>
      <c r="DA198">
        <v>108</v>
      </c>
      <c r="DB198" t="s">
        <v>421</v>
      </c>
      <c r="DF198">
        <v>108</v>
      </c>
      <c r="DG198" t="s">
        <v>421</v>
      </c>
      <c r="EA198">
        <v>79</v>
      </c>
      <c r="EB198" s="1" t="str">
        <f>"alpha_hat_"&amp;EA198&amp;" = A_"&amp;EA198&amp;"*gamma_hat_"&amp;EA198&amp;";"</f>
        <v>alpha_hat_79 = A_79*gamma_hat_79;</v>
      </c>
      <c r="HM198">
        <v>76</v>
      </c>
      <c r="HN198" t="str">
        <f>"    lb_vec_"&amp;HM198&amp;"(s) = lb_"&amp;HM198&amp;";"</f>
        <v xml:space="preserve">    lb_vec_76(s) = lb_76;</v>
      </c>
      <c r="HT198">
        <v>92</v>
      </c>
      <c r="HU198" t="s">
        <v>37</v>
      </c>
      <c r="IA198">
        <v>108</v>
      </c>
      <c r="IB198" t="str">
        <f>"xlswrite('G:\Mi unidad\1. PROYECTOS TELLO 2022\SCM SPILL OVERS\outputs\pobreza\bajo_niv_educ\1%\simulacion_3\output_tests.xlsx',ub_vec_"&amp;IA198&amp;"','ub_vec_"&amp;IA198&amp;"');"</f>
        <v>xlswrite('G:\Mi unidad\1. PROYECTOS TELLO 2022\SCM SPILL OVERS\outputs\pobreza\bajo_niv_educ\1%\simulacion_3\output_tests.xlsx',ub_vec_108','ub_vec_108');</v>
      </c>
      <c r="IO198">
        <v>108</v>
      </c>
      <c r="IP198" t="str">
        <f>"xlswrite('G:\Mi unidad\1. PROYECTOS TELLO 2022\SCM SPILL OVERS\outputs\pobreza\bajo_ingreso\1%\simulacion_3\output_tests.xlsx',ub_vec_"&amp;IO198&amp;"','ub_vec_"&amp;IO198&amp;"');"</f>
        <v>xlswrite('G:\Mi unidad\1. PROYECTOS TELLO 2022\SCM SPILL OVERS\outputs\pobreza\bajo_ingreso\1%\simulacion_3\output_tests.xlsx',ub_vec_108','ub_vec_108');</v>
      </c>
      <c r="JA198">
        <v>108</v>
      </c>
      <c r="JB198" t="str">
        <f>"xlswrite('G:\Mi unidad\1. PROYECTOS TELLO 2022\SCM SPILL OVERS\outputs\pobreza\densidad\1%\simulacion_3\output_tests.xlsx',ub_vec_"&amp;JA198&amp;"','ub_vec_"&amp;JA198&amp;"');"</f>
        <v>xlswrite('G:\Mi unidad\1. PROYECTOS TELLO 2022\SCM SPILL OVERS\outputs\pobreza\densidad\1%\simulacion_3\output_tests.xlsx',ub_vec_108','ub_vec_108');</v>
      </c>
      <c r="JM198">
        <v>108</v>
      </c>
      <c r="JN198" t="str">
        <f>"xlswrite('G:\Mi unidad\1. PROYECTOS TELLO 2022\SCM SPILL OVERS\outputs\pobreza\densidad_g\1%\simulacion_3\output_tests.xlsx',ub_vec_"&amp;JM198&amp;"','ub_vec_"&amp;JM198&amp;"');"</f>
        <v>xlswrite('G:\Mi unidad\1. PROYECTOS TELLO 2022\SCM SPILL OVERS\outputs\pobreza\densidad_g\1%\simulacion_3\output_tests.xlsx',ub_vec_108','ub_vec_108');</v>
      </c>
      <c r="JY198">
        <v>108</v>
      </c>
      <c r="JZ198" t="str">
        <f>"xlswrite('G:\Mi unidad\1. PROYECTOS TELLO 2022\SCM SPILL OVERS\outputs\pobreza\distancia_centro_salud\1%\simulacion_3\output_tests.xlsx',ub_vec_"&amp;JY198&amp;"','ub_vec_"&amp;JY198&amp;"');"</f>
        <v>xlswrite('G:\Mi unidad\1. PROYECTOS TELLO 2022\SCM SPILL OVERS\outputs\pobreza\distancia_centro_salud\1%\simulacion_3\output_tests.xlsx',ub_vec_108','ub_vec_108');</v>
      </c>
      <c r="KL198">
        <v>108</v>
      </c>
      <c r="KM198" t="str">
        <f>"xlswrite('G:\Mi unidad\1. PROYECTOS TELLO 2022\SCM SPILL OVERS\outputs\pobreza\informalidad\1%\simulacion_3\output_tests.xlsx',ub_vec_"&amp;KL198&amp;"','ub_vec_"&amp;KL198&amp;"');"</f>
        <v>xlswrite('G:\Mi unidad\1. PROYECTOS TELLO 2022\SCM SPILL OVERS\outputs\pobreza\informalidad\1%\simulacion_3\output_tests.xlsx',ub_vec_108','ub_vec_108');</v>
      </c>
      <c r="KY198">
        <v>108</v>
      </c>
      <c r="KZ198" t="str">
        <f>"xlswrite('G:\Mi unidad\1. PROYECTOS TELLO 2022\SCM SPILL OVERS\outputs\pobreza\alimentos\1%\simulacion_3\output_tests.xlsx',ub_vec_"&amp;KY198&amp;"','ub_vec_"&amp;KY198&amp;"');"</f>
        <v>xlswrite('G:\Mi unidad\1. PROYECTOS TELLO 2022\SCM SPILL OVERS\outputs\pobreza\alimentos\1%\simulacion_3\output_tests.xlsx',ub_vec_108','ub_vec_108');</v>
      </c>
      <c r="LF198">
        <v>108</v>
      </c>
      <c r="LG198" t="str">
        <f>"xlswrite('G:\Mi unidad\1. PROYECTOS TELLO 2022\SCM SPILL OVERS\outputs\pobreza\jefe_hogar\1%\simulacion_3\output_tests.xlsx',ub_vec_"&amp;LF198&amp;"','ub_vec_"&amp;LF198&amp;"');"</f>
        <v>xlswrite('G:\Mi unidad\1. PROYECTOS TELLO 2022\SCM SPILL OVERS\outputs\pobreza\jefe_hogar\1%\simulacion_3\output_tests.xlsx',ub_vec_108','ub_vec_108');</v>
      </c>
      <c r="LM198">
        <v>108</v>
      </c>
      <c r="LN198" t="str">
        <f>"xlswrite('G:\Mi unidad\1. PROYECTOS TELLO 2022\SCM SPILL OVERS\outputs\pobreza\mujeres\1%\simulacion_3\output_tests.xlsx',ub_vec_"&amp;LM198&amp;"','ub_vec_"&amp;LM198&amp;"');"</f>
        <v>xlswrite('G:\Mi unidad\1. PROYECTOS TELLO 2022\SCM SPILL OVERS\outputs\pobreza\mujeres\1%\simulacion_3\output_tests.xlsx',ub_vec_108','ub_vec_108');</v>
      </c>
      <c r="LY198">
        <v>108</v>
      </c>
      <c r="LZ198" t="str">
        <f>"xlswrite('G:\Mi unidad\1. PROYECTOS TELLO 2022\SCM SPILL OVERS\outputs\pobreza\criminalidad\1%\simulacion_3\output_tests.xlsx',ub_vec_"&amp;LY198&amp;"','ub_vec_"&amp;LY198&amp;"');"</f>
        <v>xlswrite('G:\Mi unidad\1. PROYECTOS TELLO 2022\SCM SPILL OVERS\outputs\pobreza\criminalidad\1%\simulacion_3\output_tests.xlsx',ub_vec_108','ub_vec_108');</v>
      </c>
    </row>
    <row r="199" spans="64:338" x14ac:dyDescent="0.3">
      <c r="BL199">
        <v>108</v>
      </c>
      <c r="BM199" s="1" t="str">
        <f>"A_"&amp;BL197&amp;"(:,ind_"&amp;BL197&amp;" == 0) = [];"</f>
        <v>A_108(:,ind_108 == 0) = [];</v>
      </c>
      <c r="BR199">
        <v>108</v>
      </c>
      <c r="BS199" s="1" t="str">
        <f>"ind_"&amp;BR197&amp;" = xlsread('spillover_bajo_niv_educ_"&amp;BR197&amp;".xlsx')"</f>
        <v>ind_108 = xlsread('spillover_bajo_niv_educ_108.xlsx')</v>
      </c>
      <c r="BX199">
        <v>108</v>
      </c>
      <c r="BY199" s="1" t="str">
        <f>"ind_"&amp;BX197&amp;" = xlsread('spillover_bajoingreso_"&amp;BX197&amp;".xlsx')"</f>
        <v>ind_108 = xlsread('spillover_bajoingreso_108.xlsx')</v>
      </c>
      <c r="CD199">
        <v>108</v>
      </c>
      <c r="CE199" s="1" t="str">
        <f>"ind_"&amp;CD197&amp;" = xlsread('spillover_densidad_"&amp;CD197&amp;".xlsx')"</f>
        <v>ind_108 = xlsread('spillover_densidad_108.xlsx')</v>
      </c>
      <c r="CJ199">
        <v>108</v>
      </c>
      <c r="CK199" s="1" t="str">
        <f>"ind_"&amp;CJ197&amp;" = xlsread('spillover_tiempo_cs_"&amp;CJ197&amp;".xlsx')"</f>
        <v>ind_108 = xlsread('spillover_tiempo_cs_108.xlsx')</v>
      </c>
      <c r="CQ199">
        <v>108</v>
      </c>
      <c r="CR199" t="s">
        <v>419</v>
      </c>
      <c r="CV199">
        <v>108</v>
      </c>
      <c r="CW199" t="s">
        <v>424</v>
      </c>
      <c r="DA199">
        <v>108</v>
      </c>
      <c r="DB199" t="s">
        <v>425</v>
      </c>
      <c r="DF199">
        <v>108</v>
      </c>
      <c r="DG199" t="s">
        <v>426</v>
      </c>
      <c r="EA199">
        <v>79</v>
      </c>
      <c r="EB199" s="1" t="str">
        <f>"alpha1_hat_vec_"&amp;EA199&amp;"(s) = alpha_hat_"&amp;EA199&amp;"(1);"</f>
        <v>alpha1_hat_vec_79(s) = alpha_hat_79(1);</v>
      </c>
      <c r="HM199">
        <v>76</v>
      </c>
      <c r="HN199" t="str">
        <f>"    ub_vec_"&amp;HM199&amp;"(s) = ub_"&amp;HM198&amp;";"</f>
        <v xml:space="preserve">    ub_vec_76(s) = ub_76;</v>
      </c>
      <c r="HT199">
        <v>92</v>
      </c>
      <c r="HU199" t="str">
        <f>"    spillover_test_"&amp;HT199&amp;"(s) = sp_andrews(Y_pre_"&amp;HT199&amp;",pobreza_"&amp;HT199&amp;"(:,T+s),A_"&amp;HT199&amp;",C,d,alpha_sig);"</f>
        <v xml:space="preserve">    spillover_test_92(s) = sp_andrews(Y_pre_92,pobreza_92(:,T+s),A_92,C,d,alpha_sig);</v>
      </c>
      <c r="IA199">
        <v>108</v>
      </c>
      <c r="IB199" t="str">
        <f>"xlswrite('G:\Mi unidad\1. PROYECTOS TELLO 2022\SCM SPILL OVERS\outputs\pobreza\bajo_niv_educ\1%\simulacion_3\output_tests.xlsx',p_value_vec_"&amp;IA199&amp;"','p_value_vec_"&amp;IA199&amp;"');"</f>
        <v>xlswrite('G:\Mi unidad\1. PROYECTOS TELLO 2022\SCM SPILL OVERS\outputs\pobreza\bajo_niv_educ\1%\simulacion_3\output_tests.xlsx',p_value_vec_108','p_value_vec_108');</v>
      </c>
      <c r="IO199">
        <v>108</v>
      </c>
      <c r="IP199" t="str">
        <f>"xlswrite('G:\Mi unidad\1. PROYECTOS TELLO 2022\SCM SPILL OVERS\outputs\pobreza\bajo_ingreso\1%\simulacion_3\output_tests.xlsx',p_value_vec_"&amp;IO199&amp;"','p_value_vec_"&amp;IO199&amp;"');"</f>
        <v>xlswrite('G:\Mi unidad\1. PROYECTOS TELLO 2022\SCM SPILL OVERS\outputs\pobreza\bajo_ingreso\1%\simulacion_3\output_tests.xlsx',p_value_vec_108','p_value_vec_108');</v>
      </c>
      <c r="JA199">
        <v>108</v>
      </c>
      <c r="JB199" t="str">
        <f>"xlswrite('G:\Mi unidad\1. PROYECTOS TELLO 2022\SCM SPILL OVERS\outputs\pobreza\densidad\1%\simulacion_3\output_tests.xlsx',p_value_vec_"&amp;JA199&amp;"','p_value_vec_"&amp;JA199&amp;"');"</f>
        <v>xlswrite('G:\Mi unidad\1. PROYECTOS TELLO 2022\SCM SPILL OVERS\outputs\pobreza\densidad\1%\simulacion_3\output_tests.xlsx',p_value_vec_108','p_value_vec_108');</v>
      </c>
      <c r="JM199">
        <v>108</v>
      </c>
      <c r="JN199" t="str">
        <f>"xlswrite('G:\Mi unidad\1. PROYECTOS TELLO 2022\SCM SPILL OVERS\outputs\pobreza\densidad_g\1%\simulacion_3\output_tests.xlsx',p_value_vec_"&amp;JM199&amp;"','p_value_vec_"&amp;JM199&amp;"');"</f>
        <v>xlswrite('G:\Mi unidad\1. PROYECTOS TELLO 2022\SCM SPILL OVERS\outputs\pobreza\densidad_g\1%\simulacion_3\output_tests.xlsx',p_value_vec_108','p_value_vec_108');</v>
      </c>
      <c r="JY199">
        <v>108</v>
      </c>
      <c r="JZ199" t="str">
        <f>"xlswrite('G:\Mi unidad\1. PROYECTOS TELLO 2022\SCM SPILL OVERS\outputs\pobreza\distancia_centro_salud\1%\simulacion_3\output_tests.xlsx',p_value_vec_"&amp;JY199&amp;"','p_value_vec_"&amp;JY199&amp;"');"</f>
        <v>xlswrite('G:\Mi unidad\1. PROYECTOS TELLO 2022\SCM SPILL OVERS\outputs\pobreza\distancia_centro_salud\1%\simulacion_3\output_tests.xlsx',p_value_vec_108','p_value_vec_108');</v>
      </c>
      <c r="KL199">
        <v>108</v>
      </c>
      <c r="KM199" t="str">
        <f>"xlswrite('G:\Mi unidad\1. PROYECTOS TELLO 2022\SCM SPILL OVERS\outputs\pobreza\informalidad\1%\simulacion_3\output_tests.xlsx',p_value_vec_"&amp;KL199&amp;"','p_value_vec_"&amp;KL199&amp;"');"</f>
        <v>xlswrite('G:\Mi unidad\1. PROYECTOS TELLO 2022\SCM SPILL OVERS\outputs\pobreza\informalidad\1%\simulacion_3\output_tests.xlsx',p_value_vec_108','p_value_vec_108');</v>
      </c>
      <c r="KY199">
        <v>108</v>
      </c>
      <c r="KZ199" t="str">
        <f>"xlswrite('G:\Mi unidad\1. PROYECTOS TELLO 2022\SCM SPILL OVERS\outputs\pobreza\alimentos\1%\simulacion_3\output_tests.xlsx',p_value_vec_"&amp;KY199&amp;"','p_value_vec_"&amp;KY199&amp;"');"</f>
        <v>xlswrite('G:\Mi unidad\1. PROYECTOS TELLO 2022\SCM SPILL OVERS\outputs\pobreza\alimentos\1%\simulacion_3\output_tests.xlsx',p_value_vec_108','p_value_vec_108');</v>
      </c>
      <c r="LF199">
        <v>108</v>
      </c>
      <c r="LG199" t="str">
        <f>"xlswrite('G:\Mi unidad\1. PROYECTOS TELLO 2022\SCM SPILL OVERS\outputs\pobreza\jefe_hogar\1%\simulacion_3\output_tests.xlsx',p_value_vec_"&amp;LF199&amp;"','p_value_vec_"&amp;LF199&amp;"');"</f>
        <v>xlswrite('G:\Mi unidad\1. PROYECTOS TELLO 2022\SCM SPILL OVERS\outputs\pobreza\jefe_hogar\1%\simulacion_3\output_tests.xlsx',p_value_vec_108','p_value_vec_108');</v>
      </c>
      <c r="LM199">
        <v>108</v>
      </c>
      <c r="LN199" t="str">
        <f>"xlswrite('G:\Mi unidad\1. PROYECTOS TELLO 2022\SCM SPILL OVERS\outputs\pobreza\mujeres\1%\simulacion_3\output_tests.xlsx',p_value_vec_"&amp;LM199&amp;"','p_value_vec_"&amp;LM199&amp;"');"</f>
        <v>xlswrite('G:\Mi unidad\1. PROYECTOS TELLO 2022\SCM SPILL OVERS\outputs\pobreza\mujeres\1%\simulacion_3\output_tests.xlsx',p_value_vec_108','p_value_vec_108');</v>
      </c>
      <c r="LY199">
        <v>108</v>
      </c>
      <c r="LZ199" t="str">
        <f>"xlswrite('G:\Mi unidad\1. PROYECTOS TELLO 2022\SCM SPILL OVERS\outputs\pobreza\criminalidad\1%\simulacion_3\output_tests.xlsx',p_value_vec_"&amp;LY199&amp;"','p_value_vec_"&amp;LY199&amp;"');"</f>
        <v>xlswrite('G:\Mi unidad\1. PROYECTOS TELLO 2022\SCM SPILL OVERS\outputs\pobreza\criminalidad\1%\simulacion_3\output_tests.xlsx',p_value_vec_108','p_value_vec_108');</v>
      </c>
    </row>
    <row r="200" spans="64:338" x14ac:dyDescent="0.3">
      <c r="BL200">
        <v>108</v>
      </c>
      <c r="BR200">
        <v>108</v>
      </c>
      <c r="BS200" s="1" t="str">
        <f>"A_"&amp;BR197&amp;" = eye(N);"</f>
        <v>A_108 = eye(N);</v>
      </c>
      <c r="BX200">
        <v>108</v>
      </c>
      <c r="BY200" s="1" t="str">
        <f>"A_"&amp;BX197&amp;" = eye(N);"</f>
        <v>A_108 = eye(N);</v>
      </c>
      <c r="CD200">
        <v>108</v>
      </c>
      <c r="CE200" s="1" t="str">
        <f>"A_"&amp;CD197&amp;" = eye(N);"</f>
        <v>A_108 = eye(N);</v>
      </c>
      <c r="CJ200">
        <v>108</v>
      </c>
      <c r="CK200" s="1" t="str">
        <f>"A_"&amp;CJ197&amp;" = eye(N);"</f>
        <v>A_108 = eye(N);</v>
      </c>
      <c r="CQ200">
        <v>108</v>
      </c>
      <c r="CR200" t="s">
        <v>420</v>
      </c>
      <c r="CV200">
        <v>108</v>
      </c>
      <c r="CW200" t="s">
        <v>427</v>
      </c>
      <c r="DA200">
        <v>108</v>
      </c>
      <c r="DB200" t="s">
        <v>427</v>
      </c>
      <c r="DF200">
        <v>108</v>
      </c>
      <c r="DG200" t="s">
        <v>427</v>
      </c>
      <c r="EA200">
        <v>79</v>
      </c>
      <c r="EB200" s="1" t="str">
        <f>"synthetic_control_sp_"&amp;EA200&amp;"(T+s) = Y_"&amp;EA200&amp;"(1,T+s)-alpha1_hat_vec_"&amp;EA200&amp;"(s);"</f>
        <v>synthetic_control_sp_79(T+s) = Y_79(1,T+s)-alpha1_hat_vec_79(s);</v>
      </c>
      <c r="HM200">
        <v>76</v>
      </c>
      <c r="HN200" t="s">
        <v>18</v>
      </c>
      <c r="HT200">
        <v>92</v>
      </c>
      <c r="HU200" t="s">
        <v>18</v>
      </c>
      <c r="IA200">
        <v>108</v>
      </c>
      <c r="IB200" t="str">
        <f>"xlswrite('G:\Mi unidad\1. PROYECTOS TELLO 2022\SCM SPILL OVERS\outputs\pobreza\bajo_niv_educ\1%\simulacion_3\output_tests.xlsx',alpha1_hat_vec_"&amp;IA200&amp;"','alpha1_hat_vec_"&amp;IA200&amp;"');"</f>
        <v>xlswrite('G:\Mi unidad\1. PROYECTOS TELLO 2022\SCM SPILL OVERS\outputs\pobreza\bajo_niv_educ\1%\simulacion_3\output_tests.xlsx',alpha1_hat_vec_108','alpha1_hat_vec_108');</v>
      </c>
      <c r="IO200">
        <v>108</v>
      </c>
      <c r="IP200" t="str">
        <f>"xlswrite('G:\Mi unidad\1. PROYECTOS TELLO 2022\SCM SPILL OVERS\outputs\pobreza\bajo_ingreso\1%\simulacion_3\output_tests.xlsx',alpha1_hat_vec_"&amp;IO200&amp;"','alpha1_hat_vec_"&amp;IO200&amp;"');"</f>
        <v>xlswrite('G:\Mi unidad\1. PROYECTOS TELLO 2022\SCM SPILL OVERS\outputs\pobreza\bajo_ingreso\1%\simulacion_3\output_tests.xlsx',alpha1_hat_vec_108','alpha1_hat_vec_108');</v>
      </c>
      <c r="JA200">
        <v>108</v>
      </c>
      <c r="JB200" t="str">
        <f>"xlswrite('G:\Mi unidad\1. PROYECTOS TELLO 2022\SCM SPILL OVERS\outputs\pobreza\densidad\1%\simulacion_3\output_tests.xlsx',alpha1_hat_vec_"&amp;JA200&amp;"','alpha1_hat_vec_"&amp;JA200&amp;"');"</f>
        <v>xlswrite('G:\Mi unidad\1. PROYECTOS TELLO 2022\SCM SPILL OVERS\outputs\pobreza\densidad\1%\simulacion_3\output_tests.xlsx',alpha1_hat_vec_108','alpha1_hat_vec_108');</v>
      </c>
      <c r="JM200">
        <v>108</v>
      </c>
      <c r="JN200" t="str">
        <f>"xlswrite('G:\Mi unidad\1. PROYECTOS TELLO 2022\SCM SPILL OVERS\outputs\pobreza\densidad_g\1%\simulacion_3\output_tests.xlsx',alpha1_hat_vec_"&amp;JM200&amp;"','alpha1_hat_vec_"&amp;JM200&amp;"');"</f>
        <v>xlswrite('G:\Mi unidad\1. PROYECTOS TELLO 2022\SCM SPILL OVERS\outputs\pobreza\densidad_g\1%\simulacion_3\output_tests.xlsx',alpha1_hat_vec_108','alpha1_hat_vec_108');</v>
      </c>
      <c r="JY200">
        <v>108</v>
      </c>
      <c r="JZ200" t="str">
        <f>"xlswrite('G:\Mi unidad\1. PROYECTOS TELLO 2022\SCM SPILL OVERS\outputs\pobreza\distancia_centro_salud\1%\simulacion_3\output_tests.xlsx',alpha1_hat_vec_"&amp;JY200&amp;"','alpha1_hat_vec_"&amp;JY200&amp;"');"</f>
        <v>xlswrite('G:\Mi unidad\1. PROYECTOS TELLO 2022\SCM SPILL OVERS\outputs\pobreza\distancia_centro_salud\1%\simulacion_3\output_tests.xlsx',alpha1_hat_vec_108','alpha1_hat_vec_108');</v>
      </c>
      <c r="KL200">
        <v>108</v>
      </c>
      <c r="KM200" t="str">
        <f>"xlswrite('G:\Mi unidad\1. PROYECTOS TELLO 2022\SCM SPILL OVERS\outputs\pobreza\informalidad\1%\simulacion_3\output_tests.xlsx',alpha1_hat_vec_"&amp;KL200&amp;"','alpha1_hat_vec_"&amp;KL200&amp;"');"</f>
        <v>xlswrite('G:\Mi unidad\1. PROYECTOS TELLO 2022\SCM SPILL OVERS\outputs\pobreza\informalidad\1%\simulacion_3\output_tests.xlsx',alpha1_hat_vec_108','alpha1_hat_vec_108');</v>
      </c>
      <c r="KY200">
        <v>108</v>
      </c>
      <c r="KZ200" t="str">
        <f>"xlswrite('G:\Mi unidad\1. PROYECTOS TELLO 2022\SCM SPILL OVERS\outputs\pobreza\alimentos\1%\simulacion_3\output_tests.xlsx',alpha1_hat_vec_"&amp;KY200&amp;"','alpha1_hat_vec_"&amp;KY200&amp;"');"</f>
        <v>xlswrite('G:\Mi unidad\1. PROYECTOS TELLO 2022\SCM SPILL OVERS\outputs\pobreza\alimentos\1%\simulacion_3\output_tests.xlsx',alpha1_hat_vec_108','alpha1_hat_vec_108');</v>
      </c>
      <c r="LF200">
        <v>108</v>
      </c>
      <c r="LG200" t="str">
        <f>"xlswrite('G:\Mi unidad\1. PROYECTOS TELLO 2022\SCM SPILL OVERS\outputs\pobreza\jefe_hogar\1%\simulacion_3\output_tests.xlsx',alpha1_hat_vec_"&amp;LF200&amp;"','alpha1_hat_vec_"&amp;LF200&amp;"');"</f>
        <v>xlswrite('G:\Mi unidad\1. PROYECTOS TELLO 2022\SCM SPILL OVERS\outputs\pobreza\jefe_hogar\1%\simulacion_3\output_tests.xlsx',alpha1_hat_vec_108','alpha1_hat_vec_108');</v>
      </c>
      <c r="LM200">
        <v>108</v>
      </c>
      <c r="LN200" t="str">
        <f>"xlswrite('G:\Mi unidad\1. PROYECTOS TELLO 2022\SCM SPILL OVERS\outputs\pobreza\mujeres\1%\simulacion_3\output_tests.xlsx',alpha1_hat_vec_"&amp;LM200&amp;"','alpha1_hat_vec_"&amp;LM200&amp;"');"</f>
        <v>xlswrite('G:\Mi unidad\1. PROYECTOS TELLO 2022\SCM SPILL OVERS\outputs\pobreza\mujeres\1%\simulacion_3\output_tests.xlsx',alpha1_hat_vec_108','alpha1_hat_vec_108');</v>
      </c>
      <c r="LY200">
        <v>108</v>
      </c>
      <c r="LZ200" t="str">
        <f>"xlswrite('G:\Mi unidad\1. PROYECTOS TELLO 2022\SCM SPILL OVERS\outputs\pobreza\criminalidad\1%\simulacion_3\output_tests.xlsx',alpha1_hat_vec_"&amp;LY200&amp;"','alpha1_hat_vec_"&amp;LY200&amp;"');"</f>
        <v>xlswrite('G:\Mi unidad\1. PROYECTOS TELLO 2022\SCM SPILL OVERS\outputs\pobreza\criminalidad\1%\simulacion_3\output_tests.xlsx',alpha1_hat_vec_108','alpha1_hat_vec_108');</v>
      </c>
    </row>
    <row r="201" spans="64:338" x14ac:dyDescent="0.3">
      <c r="BL201">
        <v>108</v>
      </c>
      <c r="BR201">
        <v>108</v>
      </c>
      <c r="BS201" s="1" t="str">
        <f>"A_"&amp;BR197&amp;"(:,ind_"&amp;BR197&amp;" == 0) = [];"</f>
        <v>A_108(:,ind_108 == 0) = [];</v>
      </c>
      <c r="BX201">
        <v>108</v>
      </c>
      <c r="BY201" s="1" t="str">
        <f>"A_"&amp;BX197&amp;"(:,ind_"&amp;BX197&amp;" == 0) = [];"</f>
        <v>A_108(:,ind_108 == 0) = [];</v>
      </c>
      <c r="CD201">
        <v>108</v>
      </c>
      <c r="CE201" s="1" t="str">
        <f>"A_"&amp;CD197&amp;"(:,ind_"&amp;CD197&amp;" == 0) = [];"</f>
        <v>A_108(:,ind_108 == 0) = [];</v>
      </c>
      <c r="CJ201">
        <v>108</v>
      </c>
      <c r="CK201" s="1" t="str">
        <f>"A_"&amp;CJ197&amp;"(:,ind_"&amp;CJ197&amp;" == 0) = [];"</f>
        <v>A_108(:,ind_108 == 0) = [];</v>
      </c>
      <c r="CQ201">
        <v>108</v>
      </c>
      <c r="CR201" t="s">
        <v>422</v>
      </c>
      <c r="CV201">
        <v>108</v>
      </c>
      <c r="CW201" t="s">
        <v>428</v>
      </c>
      <c r="DA201">
        <v>108</v>
      </c>
      <c r="DB201" t="s">
        <v>428</v>
      </c>
      <c r="DF201">
        <v>108</v>
      </c>
      <c r="DG201" t="s">
        <v>428</v>
      </c>
      <c r="EA201">
        <v>79</v>
      </c>
      <c r="EB201" s="3" t="s">
        <v>18</v>
      </c>
      <c r="HM201">
        <v>77</v>
      </c>
      <c r="HN201" t="str">
        <f>"p_value_vec_"&amp;HM201&amp;" = zeros(1,S);"</f>
        <v>p_value_vec_77 = zeros(1,S);</v>
      </c>
      <c r="HT201">
        <v>95</v>
      </c>
      <c r="HU201" t="str">
        <f>"spillover_test_"&amp;HT201&amp;" = zeros(1,S);"</f>
        <v>spillover_test_95 = zeros(1,S);</v>
      </c>
      <c r="IA201">
        <v>108</v>
      </c>
      <c r="IB201" t="str">
        <f>"xlswrite('G:\Mi unidad\1. PROYECTOS TELLO 2022\SCM SPILL OVERS\outputs\pobreza\bajo_niv_educ\1%\simulacion_3\output_tests.xlsx',spillover_test_"&amp;IA201&amp;"','sp_test_"&amp;IA201&amp;"');"</f>
        <v>xlswrite('G:\Mi unidad\1. PROYECTOS TELLO 2022\SCM SPILL OVERS\outputs\pobreza\bajo_niv_educ\1%\simulacion_3\output_tests.xlsx',spillover_test_108','sp_test_108');</v>
      </c>
      <c r="IO201">
        <v>108</v>
      </c>
      <c r="IP201" t="str">
        <f>"xlswrite('G:\Mi unidad\1. PROYECTOS TELLO 2022\SCM SPILL OVERS\outputs\pobreza\bajo_ingreso\1%\simulacion_3\output_tests.xlsx',spillover_test_"&amp;IO201&amp;"','sp_test_"&amp;IO201&amp;"');"</f>
        <v>xlswrite('G:\Mi unidad\1. PROYECTOS TELLO 2022\SCM SPILL OVERS\outputs\pobreza\bajo_ingreso\1%\simulacion_3\output_tests.xlsx',spillover_test_108','sp_test_108');</v>
      </c>
      <c r="JA201">
        <v>108</v>
      </c>
      <c r="JB201" t="str">
        <f>"xlswrite('G:\Mi unidad\1. PROYECTOS TELLO 2022\SCM SPILL OVERS\outputs\pobreza\densidad\1%\simulacion_3\output_tests.xlsx',spillover_test_"&amp;JA201&amp;"','sp_test_"&amp;JA201&amp;"');"</f>
        <v>xlswrite('G:\Mi unidad\1. PROYECTOS TELLO 2022\SCM SPILL OVERS\outputs\pobreza\densidad\1%\simulacion_3\output_tests.xlsx',spillover_test_108','sp_test_108');</v>
      </c>
      <c r="JM201">
        <v>108</v>
      </c>
      <c r="JN201" t="str">
        <f>"xlswrite('G:\Mi unidad\1. PROYECTOS TELLO 2022\SCM SPILL OVERS\outputs\pobreza\densidad_g\1%\simulacion_3\output_tests.xlsx',spillover_test_"&amp;JM201&amp;"','sp_test_"&amp;JM201&amp;"');"</f>
        <v>xlswrite('G:\Mi unidad\1. PROYECTOS TELLO 2022\SCM SPILL OVERS\outputs\pobreza\densidad_g\1%\simulacion_3\output_tests.xlsx',spillover_test_108','sp_test_108');</v>
      </c>
      <c r="JY201">
        <v>108</v>
      </c>
      <c r="JZ201" t="str">
        <f>"xlswrite('G:\Mi unidad\1. PROYECTOS TELLO 2022\SCM SPILL OVERS\outputs\pobreza\distancia_centro_salud\1%\simulacion_3\output_tests.xlsx',spillover_test_"&amp;JY201&amp;"','sp_test_"&amp;JY201&amp;"');"</f>
        <v>xlswrite('G:\Mi unidad\1. PROYECTOS TELLO 2022\SCM SPILL OVERS\outputs\pobreza\distancia_centro_salud\1%\simulacion_3\output_tests.xlsx',spillover_test_108','sp_test_108');</v>
      </c>
      <c r="KL201">
        <v>108</v>
      </c>
      <c r="KM201" t="str">
        <f>"xlswrite('G:\Mi unidad\1. PROYECTOS TELLO 2022\SCM SPILL OVERS\outputs\pobreza\informalidad\1%\simulacion_3\output_tests.xlsx',spillover_test_"&amp;KL201&amp;"','sp_test_"&amp;KL201&amp;"');"</f>
        <v>xlswrite('G:\Mi unidad\1. PROYECTOS TELLO 2022\SCM SPILL OVERS\outputs\pobreza\informalidad\1%\simulacion_3\output_tests.xlsx',spillover_test_108','sp_test_108');</v>
      </c>
      <c r="KY201">
        <v>108</v>
      </c>
      <c r="KZ201" t="str">
        <f>"xlswrite('G:\Mi unidad\1. PROYECTOS TELLO 2022\SCM SPILL OVERS\outputs\pobreza\alimentos\1%\simulacion_3\output_tests.xlsx',spillover_test_"&amp;KY201&amp;"','sp_test_"&amp;KY201&amp;"');"</f>
        <v>xlswrite('G:\Mi unidad\1. PROYECTOS TELLO 2022\SCM SPILL OVERS\outputs\pobreza\alimentos\1%\simulacion_3\output_tests.xlsx',spillover_test_108','sp_test_108');</v>
      </c>
      <c r="LF201">
        <v>108</v>
      </c>
      <c r="LG201" t="str">
        <f>"xlswrite('G:\Mi unidad\1. PROYECTOS TELLO 2022\SCM SPILL OVERS\outputs\pobreza\jefe_hogar\1%\simulacion_3\output_tests.xlsx',spillover_test_"&amp;LF201&amp;"','sp_test_"&amp;LF201&amp;"');"</f>
        <v>xlswrite('G:\Mi unidad\1. PROYECTOS TELLO 2022\SCM SPILL OVERS\outputs\pobreza\jefe_hogar\1%\simulacion_3\output_tests.xlsx',spillover_test_108','sp_test_108');</v>
      </c>
      <c r="LM201">
        <v>108</v>
      </c>
      <c r="LN201" t="str">
        <f>"xlswrite('G:\Mi unidad\1. PROYECTOS TELLO 2022\SCM SPILL OVERS\outputs\pobreza\mujeres\1%\simulacion_3\output_tests.xlsx',spillover_test_"&amp;LM201&amp;"','sp_test_"&amp;LM201&amp;"');"</f>
        <v>xlswrite('G:\Mi unidad\1. PROYECTOS TELLO 2022\SCM SPILL OVERS\outputs\pobreza\mujeres\1%\simulacion_3\output_tests.xlsx',spillover_test_108','sp_test_108');</v>
      </c>
      <c r="LY201">
        <v>108</v>
      </c>
      <c r="LZ201" t="str">
        <f>"xlswrite('G:\Mi unidad\1. PROYECTOS TELLO 2022\SCM SPILL OVERS\outputs\pobreza\criminalidad\1%\simulacion_3\output_tests.xlsx',spillover_test_"&amp;LY201&amp;"','sp_test_"&amp;LY201&amp;"');"</f>
        <v>xlswrite('G:\Mi unidad\1. PROYECTOS TELLO 2022\SCM SPILL OVERS\outputs\pobreza\criminalidad\1%\simulacion_3\output_tests.xlsx',spillover_test_108','sp_test_108');</v>
      </c>
    </row>
    <row r="202" spans="64:338" x14ac:dyDescent="0.3">
      <c r="BL202">
        <v>112</v>
      </c>
      <c r="BM202" s="1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429</v>
      </c>
      <c r="CV202">
        <v>112</v>
      </c>
      <c r="CW202" t="s">
        <v>430</v>
      </c>
      <c r="DA202">
        <v>112</v>
      </c>
      <c r="DB202" t="s">
        <v>430</v>
      </c>
      <c r="DF202">
        <v>112</v>
      </c>
      <c r="DG202" t="s">
        <v>430</v>
      </c>
      <c r="EA202">
        <v>80</v>
      </c>
      <c r="EB202" s="3" t="str">
        <f>"%PROVINCIA "&amp;EA202</f>
        <v>%PROVINCIA 80</v>
      </c>
      <c r="HM202">
        <v>77</v>
      </c>
      <c r="HN202" t="str">
        <f>"lb_vec_"&amp;HM202&amp;" = zeros(1,S);"</f>
        <v>lb_vec_77 = zeros(1,S);</v>
      </c>
      <c r="HT202">
        <v>95</v>
      </c>
      <c r="HU202" t="s">
        <v>35</v>
      </c>
      <c r="IA202">
        <v>112</v>
      </c>
      <c r="IB202" t="str">
        <f>"xlswrite('G:\Mi unidad\1. PROYECTOS TELLO 2022\SCM SPILL OVERS\outputs\pobreza\bajo_niv_educ\1%\simulacion_3\output_tests.xlsx',lb_vec_"&amp;IA202&amp;"','lb_vec_"&amp;IA202&amp;"');"</f>
        <v>xlswrite('G:\Mi unidad\1. PROYECTOS TELLO 2022\SCM SPILL OVERS\outputs\pobreza\bajo_niv_educ\1%\simulacion_3\output_tests.xlsx',lb_vec_112','lb_vec_112');</v>
      </c>
      <c r="IO202">
        <v>112</v>
      </c>
      <c r="IP202" t="str">
        <f>"xlswrite('G:\Mi unidad\1. PROYECTOS TELLO 2022\SCM SPILL OVERS\outputs\pobreza\bajo_ingreso\1%\simulacion_3\output_tests.xlsx',lb_vec_"&amp;IO202&amp;"','lb_vec_"&amp;IO202&amp;"');"</f>
        <v>xlswrite('G:\Mi unidad\1. PROYECTOS TELLO 2022\SCM SPILL OVERS\outputs\pobreza\bajo_ingreso\1%\simulacion_3\output_tests.xlsx',lb_vec_112','lb_vec_112');</v>
      </c>
      <c r="JA202">
        <v>112</v>
      </c>
      <c r="JB202" t="str">
        <f>"xlswrite('G:\Mi unidad\1. PROYECTOS TELLO 2022\SCM SPILL OVERS\outputs\pobreza\densidad\1%\simulacion_3\output_tests.xlsx',lb_vec_"&amp;JA202&amp;"','lb_vec_"&amp;JA202&amp;"');"</f>
        <v>xlswrite('G:\Mi unidad\1. PROYECTOS TELLO 2022\SCM SPILL OVERS\outputs\pobreza\densidad\1%\simulacion_3\output_tests.xlsx',lb_vec_112','lb_vec_112');</v>
      </c>
      <c r="JM202">
        <v>112</v>
      </c>
      <c r="JN202" t="str">
        <f>"xlswrite('G:\Mi unidad\1. PROYECTOS TELLO 2022\SCM SPILL OVERS\outputs\pobreza\densidad_g\1%\simulacion_3\output_tests.xlsx',lb_vec_"&amp;JM202&amp;"','lb_vec_"&amp;JM202&amp;"');"</f>
        <v>xlswrite('G:\Mi unidad\1. PROYECTOS TELLO 2022\SCM SPILL OVERS\outputs\pobreza\densidad_g\1%\simulacion_3\output_tests.xlsx',lb_vec_112','lb_vec_112');</v>
      </c>
      <c r="JY202">
        <v>112</v>
      </c>
      <c r="JZ202" t="str">
        <f>"xlswrite('G:\Mi unidad\1. PROYECTOS TELLO 2022\SCM SPILL OVERS\outputs\pobreza\distancia_centro_salud\1%\simulacion_3\output_tests.xlsx',lb_vec_"&amp;JY202&amp;"','lb_vec_"&amp;JY202&amp;"');"</f>
        <v>xlswrite('G:\Mi unidad\1. PROYECTOS TELLO 2022\SCM SPILL OVERS\outputs\pobreza\distancia_centro_salud\1%\simulacion_3\output_tests.xlsx',lb_vec_112','lb_vec_112');</v>
      </c>
      <c r="KL202">
        <v>112</v>
      </c>
      <c r="KM202" t="str">
        <f>"xlswrite('G:\Mi unidad\1. PROYECTOS TELLO 2022\SCM SPILL OVERS\outputs\pobreza\informalidad\1%\simulacion_3\output_tests.xlsx',lb_vec_"&amp;KL202&amp;"','lb_vec_"&amp;KL202&amp;"');"</f>
        <v>xlswrite('G:\Mi unidad\1. PROYECTOS TELLO 2022\SCM SPILL OVERS\outputs\pobreza\informalidad\1%\simulacion_3\output_tests.xlsx',lb_vec_112','lb_vec_112');</v>
      </c>
      <c r="KY202">
        <v>112</v>
      </c>
      <c r="KZ202" t="str">
        <f>"xlswrite('G:\Mi unidad\1. PROYECTOS TELLO 2022\SCM SPILL OVERS\outputs\pobreza\alimentos\1%\simulacion_3\output_tests.xlsx',lb_vec_"&amp;KY202&amp;"','lb_vec_"&amp;KY202&amp;"');"</f>
        <v>xlswrite('G:\Mi unidad\1. PROYECTOS TELLO 2022\SCM SPILL OVERS\outputs\pobreza\alimentos\1%\simulacion_3\output_tests.xlsx',lb_vec_112','lb_vec_112');</v>
      </c>
      <c r="LF202">
        <v>112</v>
      </c>
      <c r="LG202" t="str">
        <f>"xlswrite('G:\Mi unidad\1. PROYECTOS TELLO 2022\SCM SPILL OVERS\outputs\pobreza\jefe_hogar\1%\simulacion_3\output_tests.xlsx',lb_vec_"&amp;LF202&amp;"','lb_vec_"&amp;LF202&amp;"');"</f>
        <v>xlswrite('G:\Mi unidad\1. PROYECTOS TELLO 2022\SCM SPILL OVERS\outputs\pobreza\jefe_hogar\1%\simulacion_3\output_tests.xlsx',lb_vec_112','lb_vec_112');</v>
      </c>
      <c r="LM202">
        <v>112</v>
      </c>
      <c r="LN202" t="str">
        <f>"xlswrite('G:\Mi unidad\1. PROYECTOS TELLO 2022\SCM SPILL OVERS\outputs\pobreza\mujeres\1%\simulacion_3\output_tests.xlsx',lb_vec_"&amp;LM202&amp;"','lb_vec_"&amp;LM202&amp;"');"</f>
        <v>xlswrite('G:\Mi unidad\1. PROYECTOS TELLO 2022\SCM SPILL OVERS\outputs\pobreza\mujeres\1%\simulacion_3\output_tests.xlsx',lb_vec_112','lb_vec_112');</v>
      </c>
      <c r="LY202">
        <v>112</v>
      </c>
      <c r="LZ202" t="str">
        <f>"xlswrite('G:\Mi unidad\1. PROYECTOS TELLO 2022\SCM SPILL OVERS\outputs\pobreza\criminalidad\1%\simulacion_3\output_tests.xlsx',lb_vec_"&amp;LY202&amp;"','lb_vec_"&amp;LY202&amp;"');"</f>
        <v>xlswrite('G:\Mi unidad\1. PROYECTOS TELLO 2022\SCM SPILL OVERS\outputs\pobreza\criminalidad\1%\simulacion_3\output_tests.xlsx',lb_vec_112','lb_vec_112');</v>
      </c>
    </row>
    <row r="203" spans="64:338" x14ac:dyDescent="0.3">
      <c r="BL203">
        <v>112</v>
      </c>
      <c r="BM203" s="1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431</v>
      </c>
      <c r="CV203">
        <v>112</v>
      </c>
      <c r="CW203" t="s">
        <v>429</v>
      </c>
      <c r="DA203">
        <v>112</v>
      </c>
      <c r="DB203" t="s">
        <v>429</v>
      </c>
      <c r="DF203">
        <v>112</v>
      </c>
      <c r="DG203" t="s">
        <v>429</v>
      </c>
      <c r="EA203">
        <v>80</v>
      </c>
      <c r="EB203" s="3" t="s">
        <v>17</v>
      </c>
      <c r="HM203">
        <v>77</v>
      </c>
      <c r="HN203" t="str">
        <f>"ub_vec_"&amp;HM203&amp;" = zeros(1,S);"</f>
        <v>ub_vec_77 = zeros(1,S);</v>
      </c>
      <c r="HT203">
        <v>95</v>
      </c>
      <c r="HU203" t="s">
        <v>36</v>
      </c>
      <c r="IA203">
        <v>112</v>
      </c>
      <c r="IB203" t="str">
        <f>"xlswrite('G:\Mi unidad\1. PROYECTOS TELLO 2022\SCM SPILL OVERS\outputs\pobreza\bajo_niv_educ\1%\simulacion_3\output_tests.xlsx',ub_vec_"&amp;IA203&amp;"','ub_vec_"&amp;IA203&amp;"');"</f>
        <v>xlswrite('G:\Mi unidad\1. PROYECTOS TELLO 2022\SCM SPILL OVERS\outputs\pobreza\bajo_niv_educ\1%\simulacion_3\output_tests.xlsx',ub_vec_112','ub_vec_112');</v>
      </c>
      <c r="IO203">
        <v>112</v>
      </c>
      <c r="IP203" t="str">
        <f>"xlswrite('G:\Mi unidad\1. PROYECTOS TELLO 2022\SCM SPILL OVERS\outputs\pobreza\bajo_ingreso\1%\simulacion_3\output_tests.xlsx',ub_vec_"&amp;IO203&amp;"','ub_vec_"&amp;IO203&amp;"');"</f>
        <v>xlswrite('G:\Mi unidad\1. PROYECTOS TELLO 2022\SCM SPILL OVERS\outputs\pobreza\bajo_ingreso\1%\simulacion_3\output_tests.xlsx',ub_vec_112','ub_vec_112');</v>
      </c>
      <c r="JA203">
        <v>112</v>
      </c>
      <c r="JB203" t="str">
        <f>"xlswrite('G:\Mi unidad\1. PROYECTOS TELLO 2022\SCM SPILL OVERS\outputs\pobreza\densidad\1%\simulacion_3\output_tests.xlsx',ub_vec_"&amp;JA203&amp;"','ub_vec_"&amp;JA203&amp;"');"</f>
        <v>xlswrite('G:\Mi unidad\1. PROYECTOS TELLO 2022\SCM SPILL OVERS\outputs\pobreza\densidad\1%\simulacion_3\output_tests.xlsx',ub_vec_112','ub_vec_112');</v>
      </c>
      <c r="JM203">
        <v>112</v>
      </c>
      <c r="JN203" t="str">
        <f>"xlswrite('G:\Mi unidad\1. PROYECTOS TELLO 2022\SCM SPILL OVERS\outputs\pobreza\densidad_g\1%\simulacion_3\output_tests.xlsx',ub_vec_"&amp;JM203&amp;"','ub_vec_"&amp;JM203&amp;"');"</f>
        <v>xlswrite('G:\Mi unidad\1. PROYECTOS TELLO 2022\SCM SPILL OVERS\outputs\pobreza\densidad_g\1%\simulacion_3\output_tests.xlsx',ub_vec_112','ub_vec_112');</v>
      </c>
      <c r="JY203">
        <v>112</v>
      </c>
      <c r="JZ203" t="str">
        <f>"xlswrite('G:\Mi unidad\1. PROYECTOS TELLO 2022\SCM SPILL OVERS\outputs\pobreza\distancia_centro_salud\1%\simulacion_3\output_tests.xlsx',ub_vec_"&amp;JY203&amp;"','ub_vec_"&amp;JY203&amp;"');"</f>
        <v>xlswrite('G:\Mi unidad\1. PROYECTOS TELLO 2022\SCM SPILL OVERS\outputs\pobreza\distancia_centro_salud\1%\simulacion_3\output_tests.xlsx',ub_vec_112','ub_vec_112');</v>
      </c>
      <c r="KL203">
        <v>112</v>
      </c>
      <c r="KM203" t="str">
        <f>"xlswrite('G:\Mi unidad\1. PROYECTOS TELLO 2022\SCM SPILL OVERS\outputs\pobreza\informalidad\1%\simulacion_3\output_tests.xlsx',ub_vec_"&amp;KL203&amp;"','ub_vec_"&amp;KL203&amp;"');"</f>
        <v>xlswrite('G:\Mi unidad\1. PROYECTOS TELLO 2022\SCM SPILL OVERS\outputs\pobreza\informalidad\1%\simulacion_3\output_tests.xlsx',ub_vec_112','ub_vec_112');</v>
      </c>
      <c r="KY203">
        <v>112</v>
      </c>
      <c r="KZ203" t="str">
        <f>"xlswrite('G:\Mi unidad\1. PROYECTOS TELLO 2022\SCM SPILL OVERS\outputs\pobreza\alimentos\1%\simulacion_3\output_tests.xlsx',ub_vec_"&amp;KY203&amp;"','ub_vec_"&amp;KY203&amp;"');"</f>
        <v>xlswrite('G:\Mi unidad\1. PROYECTOS TELLO 2022\SCM SPILL OVERS\outputs\pobreza\alimentos\1%\simulacion_3\output_tests.xlsx',ub_vec_112','ub_vec_112');</v>
      </c>
      <c r="LF203">
        <v>112</v>
      </c>
      <c r="LG203" t="str">
        <f>"xlswrite('G:\Mi unidad\1. PROYECTOS TELLO 2022\SCM SPILL OVERS\outputs\pobreza\jefe_hogar\1%\simulacion_3\output_tests.xlsx',ub_vec_"&amp;LF203&amp;"','ub_vec_"&amp;LF203&amp;"');"</f>
        <v>xlswrite('G:\Mi unidad\1. PROYECTOS TELLO 2022\SCM SPILL OVERS\outputs\pobreza\jefe_hogar\1%\simulacion_3\output_tests.xlsx',ub_vec_112','ub_vec_112');</v>
      </c>
      <c r="LM203">
        <v>112</v>
      </c>
      <c r="LN203" t="str">
        <f>"xlswrite('G:\Mi unidad\1. PROYECTOS TELLO 2022\SCM SPILL OVERS\outputs\pobreza\mujeres\1%\simulacion_3\output_tests.xlsx',ub_vec_"&amp;LM203&amp;"','ub_vec_"&amp;LM203&amp;"');"</f>
        <v>xlswrite('G:\Mi unidad\1. PROYECTOS TELLO 2022\SCM SPILL OVERS\outputs\pobreza\mujeres\1%\simulacion_3\output_tests.xlsx',ub_vec_112','ub_vec_112');</v>
      </c>
      <c r="LY203">
        <v>112</v>
      </c>
      <c r="LZ203" t="str">
        <f>"xlswrite('G:\Mi unidad\1. PROYECTOS TELLO 2022\SCM SPILL OVERS\outputs\pobreza\criminalidad\1%\simulacion_3\output_tests.xlsx',ub_vec_"&amp;LY203&amp;"','ub_vec_"&amp;LY203&amp;"');"</f>
        <v>xlswrite('G:\Mi unidad\1. PROYECTOS TELLO 2022\SCM SPILL OVERS\outputs\pobreza\criminalidad\1%\simulacion_3\output_tests.xlsx',ub_vec_112','ub_vec_112');</v>
      </c>
    </row>
    <row r="204" spans="64:338" x14ac:dyDescent="0.3">
      <c r="BL204">
        <v>112</v>
      </c>
      <c r="BM204" s="1" t="str">
        <f>"A_"&amp;BL202&amp;"(:,ind_"&amp;BL202&amp;" == 0) = [];"</f>
        <v>A_112(:,ind_112 == 0) = [];</v>
      </c>
      <c r="BR204">
        <v>112</v>
      </c>
      <c r="BS204" s="1" t="str">
        <f>"ind_"&amp;BR202&amp;" = xlsread('spillover_bajo_niv_educ_"&amp;BR202&amp;".xlsx')"</f>
        <v>ind_112 = xlsread('spillover_bajo_niv_educ_112.xlsx')</v>
      </c>
      <c r="BX204">
        <v>112</v>
      </c>
      <c r="BY204" s="1" t="str">
        <f>"ind_"&amp;BX202&amp;" = xlsread('spillover_bajoingreso_"&amp;BX202&amp;".xlsx')"</f>
        <v>ind_112 = xlsread('spillover_bajoingreso_112.xlsx')</v>
      </c>
      <c r="CD204">
        <v>112</v>
      </c>
      <c r="CE204" s="1" t="str">
        <f>"ind_"&amp;CD202&amp;" = xlsread('spillover_densidad_"&amp;CD202&amp;".xlsx')"</f>
        <v>ind_112 = xlsread('spillover_densidad_112.xlsx')</v>
      </c>
      <c r="CJ204">
        <v>112</v>
      </c>
      <c r="CK204" s="1" t="str">
        <f>"ind_"&amp;CJ202&amp;" = xlsread('spillover_tiempo_cs_"&amp;CJ202&amp;".xlsx')"</f>
        <v>ind_112 = xlsread('spillover_tiempo_cs_112.xlsx')</v>
      </c>
      <c r="CQ204">
        <v>112</v>
      </c>
      <c r="CR204" t="s">
        <v>427</v>
      </c>
      <c r="CV204">
        <v>112</v>
      </c>
      <c r="CW204" t="s">
        <v>432</v>
      </c>
      <c r="DA204">
        <v>112</v>
      </c>
      <c r="DB204" t="s">
        <v>433</v>
      </c>
      <c r="DF204">
        <v>112</v>
      </c>
      <c r="DG204" t="s">
        <v>434</v>
      </c>
      <c r="EA204">
        <v>80</v>
      </c>
      <c r="EB204" s="1" t="str">
        <f>"Y_Ts_"&amp;EA204&amp;" = Y_"&amp;EA204&amp;"(:,T+s);"</f>
        <v>Y_Ts_80 = Y_80(:,T+s);</v>
      </c>
      <c r="HM204">
        <v>77</v>
      </c>
      <c r="HN204" t="s">
        <v>35</v>
      </c>
      <c r="HT204">
        <v>95</v>
      </c>
      <c r="HU204" t="s">
        <v>37</v>
      </c>
      <c r="IA204">
        <v>112</v>
      </c>
      <c r="IB204" t="str">
        <f>"xlswrite('G:\Mi unidad\1. PROYECTOS TELLO 2022\SCM SPILL OVERS\outputs\pobreza\bajo_niv_educ\1%\simulacion_3\output_tests.xlsx',p_value_vec_"&amp;IA204&amp;"','p_value_vec_"&amp;IA204&amp;"');"</f>
        <v>xlswrite('G:\Mi unidad\1. PROYECTOS TELLO 2022\SCM SPILL OVERS\outputs\pobreza\bajo_niv_educ\1%\simulacion_3\output_tests.xlsx',p_value_vec_112','p_value_vec_112');</v>
      </c>
      <c r="IO204">
        <v>112</v>
      </c>
      <c r="IP204" t="str">
        <f>"xlswrite('G:\Mi unidad\1. PROYECTOS TELLO 2022\SCM SPILL OVERS\outputs\pobreza\bajo_ingreso\1%\simulacion_3\output_tests.xlsx',p_value_vec_"&amp;IO204&amp;"','p_value_vec_"&amp;IO204&amp;"');"</f>
        <v>xlswrite('G:\Mi unidad\1. PROYECTOS TELLO 2022\SCM SPILL OVERS\outputs\pobreza\bajo_ingreso\1%\simulacion_3\output_tests.xlsx',p_value_vec_112','p_value_vec_112');</v>
      </c>
      <c r="JA204">
        <v>112</v>
      </c>
      <c r="JB204" t="str">
        <f>"xlswrite('G:\Mi unidad\1. PROYECTOS TELLO 2022\SCM SPILL OVERS\outputs\pobreza\densidad\1%\simulacion_3\output_tests.xlsx',p_value_vec_"&amp;JA204&amp;"','p_value_vec_"&amp;JA204&amp;"');"</f>
        <v>xlswrite('G:\Mi unidad\1. PROYECTOS TELLO 2022\SCM SPILL OVERS\outputs\pobreza\densidad\1%\simulacion_3\output_tests.xlsx',p_value_vec_112','p_value_vec_112');</v>
      </c>
      <c r="JM204">
        <v>112</v>
      </c>
      <c r="JN204" t="str">
        <f>"xlswrite('G:\Mi unidad\1. PROYECTOS TELLO 2022\SCM SPILL OVERS\outputs\pobreza\densidad_g\1%\simulacion_3\output_tests.xlsx',p_value_vec_"&amp;JM204&amp;"','p_value_vec_"&amp;JM204&amp;"');"</f>
        <v>xlswrite('G:\Mi unidad\1. PROYECTOS TELLO 2022\SCM SPILL OVERS\outputs\pobreza\densidad_g\1%\simulacion_3\output_tests.xlsx',p_value_vec_112','p_value_vec_112');</v>
      </c>
      <c r="JY204">
        <v>112</v>
      </c>
      <c r="JZ204" t="str">
        <f>"xlswrite('G:\Mi unidad\1. PROYECTOS TELLO 2022\SCM SPILL OVERS\outputs\pobreza\distancia_centro_salud\1%\simulacion_3\output_tests.xlsx',p_value_vec_"&amp;JY204&amp;"','p_value_vec_"&amp;JY204&amp;"');"</f>
        <v>xlswrite('G:\Mi unidad\1. PROYECTOS TELLO 2022\SCM SPILL OVERS\outputs\pobreza\distancia_centro_salud\1%\simulacion_3\output_tests.xlsx',p_value_vec_112','p_value_vec_112');</v>
      </c>
      <c r="KL204">
        <v>112</v>
      </c>
      <c r="KM204" t="str">
        <f>"xlswrite('G:\Mi unidad\1. PROYECTOS TELLO 2022\SCM SPILL OVERS\outputs\pobreza\informalidad\1%\simulacion_3\output_tests.xlsx',p_value_vec_"&amp;KL204&amp;"','p_value_vec_"&amp;KL204&amp;"');"</f>
        <v>xlswrite('G:\Mi unidad\1. PROYECTOS TELLO 2022\SCM SPILL OVERS\outputs\pobreza\informalidad\1%\simulacion_3\output_tests.xlsx',p_value_vec_112','p_value_vec_112');</v>
      </c>
      <c r="KY204">
        <v>112</v>
      </c>
      <c r="KZ204" t="str">
        <f>"xlswrite('G:\Mi unidad\1. PROYECTOS TELLO 2022\SCM SPILL OVERS\outputs\pobreza\alimentos\1%\simulacion_3\output_tests.xlsx',p_value_vec_"&amp;KY204&amp;"','p_value_vec_"&amp;KY204&amp;"');"</f>
        <v>xlswrite('G:\Mi unidad\1. PROYECTOS TELLO 2022\SCM SPILL OVERS\outputs\pobreza\alimentos\1%\simulacion_3\output_tests.xlsx',p_value_vec_112','p_value_vec_112');</v>
      </c>
      <c r="LF204">
        <v>112</v>
      </c>
      <c r="LG204" t="str">
        <f>"xlswrite('G:\Mi unidad\1. PROYECTOS TELLO 2022\SCM SPILL OVERS\outputs\pobreza\jefe_hogar\1%\simulacion_3\output_tests.xlsx',p_value_vec_"&amp;LF204&amp;"','p_value_vec_"&amp;LF204&amp;"');"</f>
        <v>xlswrite('G:\Mi unidad\1. PROYECTOS TELLO 2022\SCM SPILL OVERS\outputs\pobreza\jefe_hogar\1%\simulacion_3\output_tests.xlsx',p_value_vec_112','p_value_vec_112');</v>
      </c>
      <c r="LM204">
        <v>112</v>
      </c>
      <c r="LN204" t="str">
        <f>"xlswrite('G:\Mi unidad\1. PROYECTOS TELLO 2022\SCM SPILL OVERS\outputs\pobreza\mujeres\1%\simulacion_3\output_tests.xlsx',p_value_vec_"&amp;LM204&amp;"','p_value_vec_"&amp;LM204&amp;"');"</f>
        <v>xlswrite('G:\Mi unidad\1. PROYECTOS TELLO 2022\SCM SPILL OVERS\outputs\pobreza\mujeres\1%\simulacion_3\output_tests.xlsx',p_value_vec_112','p_value_vec_112');</v>
      </c>
      <c r="LY204">
        <v>112</v>
      </c>
      <c r="LZ204" t="str">
        <f>"xlswrite('G:\Mi unidad\1. PROYECTOS TELLO 2022\SCM SPILL OVERS\outputs\pobreza\criminalidad\1%\simulacion_3\output_tests.xlsx',p_value_vec_"&amp;LY204&amp;"','p_value_vec_"&amp;LY204&amp;"');"</f>
        <v>xlswrite('G:\Mi unidad\1. PROYECTOS TELLO 2022\SCM SPILL OVERS\outputs\pobreza\criminalidad\1%\simulacion_3\output_tests.xlsx',p_value_vec_112','p_value_vec_112');</v>
      </c>
    </row>
    <row r="205" spans="64:338" x14ac:dyDescent="0.3">
      <c r="BL205">
        <v>112</v>
      </c>
      <c r="BR205">
        <v>112</v>
      </c>
      <c r="BS205" s="1" t="str">
        <f>"A_"&amp;BR202&amp;" = eye(N);"</f>
        <v>A_112 = eye(N);</v>
      </c>
      <c r="BX205">
        <v>112</v>
      </c>
      <c r="BY205" s="1" t="str">
        <f>"A_"&amp;BX202&amp;" = eye(N);"</f>
        <v>A_112 = eye(N);</v>
      </c>
      <c r="CD205">
        <v>112</v>
      </c>
      <c r="CE205" s="1" t="str">
        <f>"A_"&amp;CD202&amp;" = eye(N);"</f>
        <v>A_112 = eye(N);</v>
      </c>
      <c r="CJ205">
        <v>112</v>
      </c>
      <c r="CK205" s="1" t="str">
        <f>"A_"&amp;CJ202&amp;" = eye(N);"</f>
        <v>A_112 = eye(N);</v>
      </c>
      <c r="CQ205">
        <v>112</v>
      </c>
      <c r="CR205" t="s">
        <v>428</v>
      </c>
      <c r="CV205">
        <v>112</v>
      </c>
      <c r="CW205" t="s">
        <v>435</v>
      </c>
      <c r="DA205">
        <v>112</v>
      </c>
      <c r="DB205" t="s">
        <v>435</v>
      </c>
      <c r="DF205">
        <v>112</v>
      </c>
      <c r="DG205" t="s">
        <v>435</v>
      </c>
      <c r="EA205">
        <v>80</v>
      </c>
      <c r="EB205" s="1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HM205">
        <v>77</v>
      </c>
      <c r="HN205" t="str">
        <f>"    [p_value_"&amp;HM205&amp; ",lb_"&amp;HM205&amp;",ub_"&amp;HM205&amp;"] = sp_andrews_te(Y_pre_"&amp;HM205&amp;",pobreza_"&amp;HM205&amp;"(:,T+s),A_"&amp;HM205&amp;",C,.05);"</f>
        <v xml:space="preserve">    [p_value_77,lb_77,ub_77] = sp_andrews_te(Y_pre_77,pobreza_77(:,T+s),A_77,C,.05);</v>
      </c>
      <c r="HT205">
        <v>95</v>
      </c>
      <c r="HU205" t="str">
        <f>"    spillover_test_"&amp;HT205&amp;"(s) = sp_andrews(Y_pre_"&amp;HT205&amp;",pobreza_"&amp;HT205&amp;"(:,T+s),A_"&amp;HT205&amp;",C,d,alpha_sig);"</f>
        <v xml:space="preserve">    spillover_test_95(s) = sp_andrews(Y_pre_95,pobreza_95(:,T+s),A_95,C,d,alpha_sig);</v>
      </c>
      <c r="IA205">
        <v>112</v>
      </c>
      <c r="IB205" t="str">
        <f>"xlswrite('G:\Mi unidad\1. PROYECTOS TELLO 2022\SCM SPILL OVERS\outputs\pobreza\bajo_niv_educ\1%\simulacion_3\output_tests.xlsx',alpha1_hat_vec_"&amp;IA205&amp;"','alpha1_hat_vec_"&amp;IA205&amp;"');"</f>
        <v>xlswrite('G:\Mi unidad\1. PROYECTOS TELLO 2022\SCM SPILL OVERS\outputs\pobreza\bajo_niv_educ\1%\simulacion_3\output_tests.xlsx',alpha1_hat_vec_112','alpha1_hat_vec_112');</v>
      </c>
      <c r="IO205">
        <v>112</v>
      </c>
      <c r="IP205" t="str">
        <f>"xlswrite('G:\Mi unidad\1. PROYECTOS TELLO 2022\SCM SPILL OVERS\outputs\pobreza\bajo_ingreso\1%\simulacion_3\output_tests.xlsx',alpha1_hat_vec_"&amp;IO205&amp;"','alpha1_hat_vec_"&amp;IO205&amp;"');"</f>
        <v>xlswrite('G:\Mi unidad\1. PROYECTOS TELLO 2022\SCM SPILL OVERS\outputs\pobreza\bajo_ingreso\1%\simulacion_3\output_tests.xlsx',alpha1_hat_vec_112','alpha1_hat_vec_112');</v>
      </c>
      <c r="JA205">
        <v>112</v>
      </c>
      <c r="JB205" t="str">
        <f>"xlswrite('G:\Mi unidad\1. PROYECTOS TELLO 2022\SCM SPILL OVERS\outputs\pobreza\densidad\1%\simulacion_3\output_tests.xlsx',alpha1_hat_vec_"&amp;JA205&amp;"','alpha1_hat_vec_"&amp;JA205&amp;"');"</f>
        <v>xlswrite('G:\Mi unidad\1. PROYECTOS TELLO 2022\SCM SPILL OVERS\outputs\pobreza\densidad\1%\simulacion_3\output_tests.xlsx',alpha1_hat_vec_112','alpha1_hat_vec_112');</v>
      </c>
      <c r="JM205">
        <v>112</v>
      </c>
      <c r="JN205" t="str">
        <f>"xlswrite('G:\Mi unidad\1. PROYECTOS TELLO 2022\SCM SPILL OVERS\outputs\pobreza\densidad_g\1%\simulacion_3\output_tests.xlsx',alpha1_hat_vec_"&amp;JM205&amp;"','alpha1_hat_vec_"&amp;JM205&amp;"');"</f>
        <v>xlswrite('G:\Mi unidad\1. PROYECTOS TELLO 2022\SCM SPILL OVERS\outputs\pobreza\densidad_g\1%\simulacion_3\output_tests.xlsx',alpha1_hat_vec_112','alpha1_hat_vec_112');</v>
      </c>
      <c r="JY205">
        <v>112</v>
      </c>
      <c r="JZ205" t="str">
        <f>"xlswrite('G:\Mi unidad\1. PROYECTOS TELLO 2022\SCM SPILL OVERS\outputs\pobreza\distancia_centro_salud\1%\simulacion_3\output_tests.xlsx',alpha1_hat_vec_"&amp;JY205&amp;"','alpha1_hat_vec_"&amp;JY205&amp;"');"</f>
        <v>xlswrite('G:\Mi unidad\1. PROYECTOS TELLO 2022\SCM SPILL OVERS\outputs\pobreza\distancia_centro_salud\1%\simulacion_3\output_tests.xlsx',alpha1_hat_vec_112','alpha1_hat_vec_112');</v>
      </c>
      <c r="KL205">
        <v>112</v>
      </c>
      <c r="KM205" t="str">
        <f>"xlswrite('G:\Mi unidad\1. PROYECTOS TELLO 2022\SCM SPILL OVERS\outputs\pobreza\informalidad\1%\simulacion_3\output_tests.xlsx',alpha1_hat_vec_"&amp;KL205&amp;"','alpha1_hat_vec_"&amp;KL205&amp;"');"</f>
        <v>xlswrite('G:\Mi unidad\1. PROYECTOS TELLO 2022\SCM SPILL OVERS\outputs\pobreza\informalidad\1%\simulacion_3\output_tests.xlsx',alpha1_hat_vec_112','alpha1_hat_vec_112');</v>
      </c>
      <c r="KY205">
        <v>112</v>
      </c>
      <c r="KZ205" t="str">
        <f>"xlswrite('G:\Mi unidad\1. PROYECTOS TELLO 2022\SCM SPILL OVERS\outputs\pobreza\alimentos\1%\simulacion_3\output_tests.xlsx',alpha1_hat_vec_"&amp;KY205&amp;"','alpha1_hat_vec_"&amp;KY205&amp;"');"</f>
        <v>xlswrite('G:\Mi unidad\1. PROYECTOS TELLO 2022\SCM SPILL OVERS\outputs\pobreza\alimentos\1%\simulacion_3\output_tests.xlsx',alpha1_hat_vec_112','alpha1_hat_vec_112');</v>
      </c>
      <c r="LF205">
        <v>112</v>
      </c>
      <c r="LG205" t="str">
        <f>"xlswrite('G:\Mi unidad\1. PROYECTOS TELLO 2022\SCM SPILL OVERS\outputs\pobreza\jefe_hogar\1%\simulacion_3\output_tests.xlsx',alpha1_hat_vec_"&amp;LF205&amp;"','alpha1_hat_vec_"&amp;LF205&amp;"');"</f>
        <v>xlswrite('G:\Mi unidad\1. PROYECTOS TELLO 2022\SCM SPILL OVERS\outputs\pobreza\jefe_hogar\1%\simulacion_3\output_tests.xlsx',alpha1_hat_vec_112','alpha1_hat_vec_112');</v>
      </c>
      <c r="LM205">
        <v>112</v>
      </c>
      <c r="LN205" t="str">
        <f>"xlswrite('G:\Mi unidad\1. PROYECTOS TELLO 2022\SCM SPILL OVERS\outputs\pobreza\mujeres\1%\simulacion_3\output_tests.xlsx',alpha1_hat_vec_"&amp;LM205&amp;"','alpha1_hat_vec_"&amp;LM205&amp;"');"</f>
        <v>xlswrite('G:\Mi unidad\1. PROYECTOS TELLO 2022\SCM SPILL OVERS\outputs\pobreza\mujeres\1%\simulacion_3\output_tests.xlsx',alpha1_hat_vec_112','alpha1_hat_vec_112');</v>
      </c>
      <c r="LY205">
        <v>112</v>
      </c>
      <c r="LZ205" t="str">
        <f>"xlswrite('G:\Mi unidad\1. PROYECTOS TELLO 2022\SCM SPILL OVERS\outputs\pobreza\criminalidad\1%\simulacion_3\output_tests.xlsx',alpha1_hat_vec_"&amp;LY205&amp;"','alpha1_hat_vec_"&amp;LY205&amp;"');"</f>
        <v>xlswrite('G:\Mi unidad\1. PROYECTOS TELLO 2022\SCM SPILL OVERS\outputs\pobreza\criminalidad\1%\simulacion_3\output_tests.xlsx',alpha1_hat_vec_112','alpha1_hat_vec_112');</v>
      </c>
    </row>
    <row r="206" spans="64:338" x14ac:dyDescent="0.3">
      <c r="BL206">
        <v>112</v>
      </c>
      <c r="BR206">
        <v>112</v>
      </c>
      <c r="BS206" s="1" t="str">
        <f>"A_"&amp;BR202&amp;"(:,ind_"&amp;BR202&amp;" == 0) = [];"</f>
        <v>A_112(:,ind_112 == 0) = [];</v>
      </c>
      <c r="BX206">
        <v>112</v>
      </c>
      <c r="BY206" s="1" t="str">
        <f>"A_"&amp;BX202&amp;"(:,ind_"&amp;BX202&amp;" == 0) = [];"</f>
        <v>A_112(:,ind_112 == 0) = [];</v>
      </c>
      <c r="CD206">
        <v>112</v>
      </c>
      <c r="CE206" s="1" t="str">
        <f>"A_"&amp;CD202&amp;"(:,ind_"&amp;CD202&amp;" == 0) = [];"</f>
        <v>A_112(:,ind_112 == 0) = [];</v>
      </c>
      <c r="CJ206">
        <v>112</v>
      </c>
      <c r="CK206" s="1" t="str">
        <f>"A_"&amp;CJ202&amp;"(:,ind_"&amp;CJ202&amp;" == 0) = [];"</f>
        <v>A_112(:,ind_112 == 0) = [];</v>
      </c>
      <c r="CQ206">
        <v>112</v>
      </c>
      <c r="CR206" t="s">
        <v>429</v>
      </c>
      <c r="CV206">
        <v>112</v>
      </c>
      <c r="CW206" t="s">
        <v>436</v>
      </c>
      <c r="DA206">
        <v>112</v>
      </c>
      <c r="DB206" t="s">
        <v>436</v>
      </c>
      <c r="DF206">
        <v>112</v>
      </c>
      <c r="DG206" t="s">
        <v>436</v>
      </c>
      <c r="EA206">
        <v>80</v>
      </c>
      <c r="EB206" s="1" t="str">
        <f>"alpha_hat_"&amp;EA206&amp;" = A_"&amp;EA206&amp;"*gamma_hat_"&amp;EA206&amp;";"</f>
        <v>alpha_hat_80 = A_80*gamma_hat_80;</v>
      </c>
      <c r="HM206">
        <v>77</v>
      </c>
      <c r="HN206" t="str">
        <f>"    p_value_vec_"&amp;HM206&amp;"(s) = p_value_"&amp;HM206&amp;";"</f>
        <v xml:space="preserve">    p_value_vec_77(s) = p_value_77;</v>
      </c>
      <c r="HT206">
        <v>95</v>
      </c>
      <c r="HU206" t="s">
        <v>18</v>
      </c>
      <c r="IA206">
        <v>112</v>
      </c>
      <c r="IB206" t="str">
        <f>"xlswrite('G:\Mi unidad\1. PROYECTOS TELLO 2022\SCM SPILL OVERS\outputs\pobreza\bajo_niv_educ\1%\simulacion_3\output_tests.xlsx',spillover_test_"&amp;IA206&amp;"','sp_test_"&amp;IA206&amp;"');"</f>
        <v>xlswrite('G:\Mi unidad\1. PROYECTOS TELLO 2022\SCM SPILL OVERS\outputs\pobreza\bajo_niv_educ\1%\simulacion_3\output_tests.xlsx',spillover_test_112','sp_test_112');</v>
      </c>
      <c r="IO206">
        <v>112</v>
      </c>
      <c r="IP206" t="str">
        <f>"xlswrite('G:\Mi unidad\1. PROYECTOS TELLO 2022\SCM SPILL OVERS\outputs\pobreza\bajo_ingreso\1%\simulacion_3\output_tests.xlsx',spillover_test_"&amp;IO206&amp;"','sp_test_"&amp;IO206&amp;"');"</f>
        <v>xlswrite('G:\Mi unidad\1. PROYECTOS TELLO 2022\SCM SPILL OVERS\outputs\pobreza\bajo_ingreso\1%\simulacion_3\output_tests.xlsx',spillover_test_112','sp_test_112');</v>
      </c>
      <c r="JA206">
        <v>112</v>
      </c>
      <c r="JB206" t="str">
        <f>"xlswrite('G:\Mi unidad\1. PROYECTOS TELLO 2022\SCM SPILL OVERS\outputs\pobreza\densidad\1%\simulacion_3\output_tests.xlsx',spillover_test_"&amp;JA206&amp;"','sp_test_"&amp;JA206&amp;"');"</f>
        <v>xlswrite('G:\Mi unidad\1. PROYECTOS TELLO 2022\SCM SPILL OVERS\outputs\pobreza\densidad\1%\simulacion_3\output_tests.xlsx',spillover_test_112','sp_test_112');</v>
      </c>
      <c r="JM206">
        <v>112</v>
      </c>
      <c r="JN206" t="str">
        <f>"xlswrite('G:\Mi unidad\1. PROYECTOS TELLO 2022\SCM SPILL OVERS\outputs\pobreza\densidad_g\1%\simulacion_3\output_tests.xlsx',spillover_test_"&amp;JM206&amp;"','sp_test_"&amp;JM206&amp;"');"</f>
        <v>xlswrite('G:\Mi unidad\1. PROYECTOS TELLO 2022\SCM SPILL OVERS\outputs\pobreza\densidad_g\1%\simulacion_3\output_tests.xlsx',spillover_test_112','sp_test_112');</v>
      </c>
      <c r="JY206">
        <v>112</v>
      </c>
      <c r="JZ206" t="str">
        <f>"xlswrite('G:\Mi unidad\1. PROYECTOS TELLO 2022\SCM SPILL OVERS\outputs\pobreza\distancia_centro_salud\1%\simulacion_3\output_tests.xlsx',spillover_test_"&amp;JY206&amp;"','sp_test_"&amp;JY206&amp;"');"</f>
        <v>xlswrite('G:\Mi unidad\1. PROYECTOS TELLO 2022\SCM SPILL OVERS\outputs\pobreza\distancia_centro_salud\1%\simulacion_3\output_tests.xlsx',spillover_test_112','sp_test_112');</v>
      </c>
      <c r="KL206">
        <v>112</v>
      </c>
      <c r="KM206" t="str">
        <f>"xlswrite('G:\Mi unidad\1. PROYECTOS TELLO 2022\SCM SPILL OVERS\outputs\pobreza\informalidad\1%\simulacion_3\output_tests.xlsx',spillover_test_"&amp;KL206&amp;"','sp_test_"&amp;KL206&amp;"');"</f>
        <v>xlswrite('G:\Mi unidad\1. PROYECTOS TELLO 2022\SCM SPILL OVERS\outputs\pobreza\informalidad\1%\simulacion_3\output_tests.xlsx',spillover_test_112','sp_test_112');</v>
      </c>
      <c r="KY206">
        <v>112</v>
      </c>
      <c r="KZ206" t="str">
        <f>"xlswrite('G:\Mi unidad\1. PROYECTOS TELLO 2022\SCM SPILL OVERS\outputs\pobreza\alimentos\1%\simulacion_3\output_tests.xlsx',spillover_test_"&amp;KY206&amp;"','sp_test_"&amp;KY206&amp;"');"</f>
        <v>xlswrite('G:\Mi unidad\1. PROYECTOS TELLO 2022\SCM SPILL OVERS\outputs\pobreza\alimentos\1%\simulacion_3\output_tests.xlsx',spillover_test_112','sp_test_112');</v>
      </c>
      <c r="LF206">
        <v>112</v>
      </c>
      <c r="LG206" t="str">
        <f>"xlswrite('G:\Mi unidad\1. PROYECTOS TELLO 2022\SCM SPILL OVERS\outputs\pobreza\jefe_hogar\1%\simulacion_3\output_tests.xlsx',spillover_test_"&amp;LF206&amp;"','sp_test_"&amp;LF206&amp;"');"</f>
        <v>xlswrite('G:\Mi unidad\1. PROYECTOS TELLO 2022\SCM SPILL OVERS\outputs\pobreza\jefe_hogar\1%\simulacion_3\output_tests.xlsx',spillover_test_112','sp_test_112');</v>
      </c>
      <c r="LM206">
        <v>112</v>
      </c>
      <c r="LN206" t="str">
        <f>"xlswrite('G:\Mi unidad\1. PROYECTOS TELLO 2022\SCM SPILL OVERS\outputs\pobreza\mujeres\1%\simulacion_3\output_tests.xlsx',spillover_test_"&amp;LM206&amp;"','sp_test_"&amp;LM206&amp;"');"</f>
        <v>xlswrite('G:\Mi unidad\1. PROYECTOS TELLO 2022\SCM SPILL OVERS\outputs\pobreza\mujeres\1%\simulacion_3\output_tests.xlsx',spillover_test_112','sp_test_112');</v>
      </c>
      <c r="LY206">
        <v>112</v>
      </c>
      <c r="LZ206" t="str">
        <f>"xlswrite('G:\Mi unidad\1. PROYECTOS TELLO 2022\SCM SPILL OVERS\outputs\pobreza\criminalidad\1%\simulacion_3\output_tests.xlsx',spillover_test_"&amp;LY206&amp;"','sp_test_"&amp;LY206&amp;"');"</f>
        <v>xlswrite('G:\Mi unidad\1. PROYECTOS TELLO 2022\SCM SPILL OVERS\outputs\pobreza\criminalidad\1%\simulacion_3\output_tests.xlsx',spillover_test_112','sp_test_112');</v>
      </c>
    </row>
    <row r="207" spans="64:338" x14ac:dyDescent="0.3">
      <c r="BL207">
        <v>119</v>
      </c>
      <c r="BM207" s="1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437</v>
      </c>
      <c r="CV207">
        <v>119</v>
      </c>
      <c r="CW207" t="s">
        <v>438</v>
      </c>
      <c r="DA207">
        <v>119</v>
      </c>
      <c r="DB207" t="s">
        <v>438</v>
      </c>
      <c r="DF207">
        <v>119</v>
      </c>
      <c r="DG207" t="s">
        <v>438</v>
      </c>
      <c r="EA207">
        <v>80</v>
      </c>
      <c r="EB207" s="1" t="str">
        <f>"alpha1_hat_vec_"&amp;EA207&amp;"(s) = alpha_hat_"&amp;EA207&amp;"(1);"</f>
        <v>alpha1_hat_vec_80(s) = alpha_hat_80(1);</v>
      </c>
      <c r="HM207">
        <v>77</v>
      </c>
      <c r="HN207" t="str">
        <f>"    lb_vec_"&amp;HM207&amp;"(s) = lb_"&amp;HM207&amp;";"</f>
        <v xml:space="preserve">    lb_vec_77(s) = lb_77;</v>
      </c>
      <c r="HT207">
        <v>100</v>
      </c>
      <c r="HU207" t="str">
        <f>"spillover_test_"&amp;HT207&amp;" = zeros(1,S);"</f>
        <v>spillover_test_100 = zeros(1,S);</v>
      </c>
      <c r="IA207">
        <v>119</v>
      </c>
      <c r="IB207" t="str">
        <f>"xlswrite('G:\Mi unidad\1. PROYECTOS TELLO 2022\SCM SPILL OVERS\outputs\pobreza\bajo_niv_educ\1%\simulacion_3\output_tests.xlsx',lb_vec_"&amp;IA207&amp;"','lb_vec_"&amp;IA207&amp;"');"</f>
        <v>xlswrite('G:\Mi unidad\1. PROYECTOS TELLO 2022\SCM SPILL OVERS\outputs\pobreza\bajo_niv_educ\1%\simulacion_3\output_tests.xlsx',lb_vec_119','lb_vec_119');</v>
      </c>
      <c r="IO207">
        <v>119</v>
      </c>
      <c r="IP207" t="str">
        <f>"xlswrite('G:\Mi unidad\1. PROYECTOS TELLO 2022\SCM SPILL OVERS\outputs\pobreza\bajo_ingreso\1%\simulacion_3\output_tests.xlsx',lb_vec_"&amp;IO207&amp;"','lb_vec_"&amp;IO207&amp;"');"</f>
        <v>xlswrite('G:\Mi unidad\1. PROYECTOS TELLO 2022\SCM SPILL OVERS\outputs\pobreza\bajo_ingreso\1%\simulacion_3\output_tests.xlsx',lb_vec_119','lb_vec_119');</v>
      </c>
      <c r="JA207">
        <v>119</v>
      </c>
      <c r="JB207" t="str">
        <f>"xlswrite('G:\Mi unidad\1. PROYECTOS TELLO 2022\SCM SPILL OVERS\outputs\pobreza\densidad\1%\simulacion_3\output_tests.xlsx',lb_vec_"&amp;JA207&amp;"','lb_vec_"&amp;JA207&amp;"');"</f>
        <v>xlswrite('G:\Mi unidad\1. PROYECTOS TELLO 2022\SCM SPILL OVERS\outputs\pobreza\densidad\1%\simulacion_3\output_tests.xlsx',lb_vec_119','lb_vec_119');</v>
      </c>
      <c r="JM207">
        <v>119</v>
      </c>
      <c r="JN207" t="str">
        <f>"xlswrite('G:\Mi unidad\1. PROYECTOS TELLO 2022\SCM SPILL OVERS\outputs\pobreza\densidad_g\1%\simulacion_3\output_tests.xlsx',lb_vec_"&amp;JM207&amp;"','lb_vec_"&amp;JM207&amp;"');"</f>
        <v>xlswrite('G:\Mi unidad\1. PROYECTOS TELLO 2022\SCM SPILL OVERS\outputs\pobreza\densidad_g\1%\simulacion_3\output_tests.xlsx',lb_vec_119','lb_vec_119');</v>
      </c>
      <c r="JY207">
        <v>119</v>
      </c>
      <c r="JZ207" t="str">
        <f>"xlswrite('G:\Mi unidad\1. PROYECTOS TELLO 2022\SCM SPILL OVERS\outputs\pobreza\distancia_centro_salud\1%\simulacion_3\output_tests.xlsx',lb_vec_"&amp;JY207&amp;"','lb_vec_"&amp;JY207&amp;"');"</f>
        <v>xlswrite('G:\Mi unidad\1. PROYECTOS TELLO 2022\SCM SPILL OVERS\outputs\pobreza\distancia_centro_salud\1%\simulacion_3\output_tests.xlsx',lb_vec_119','lb_vec_119');</v>
      </c>
      <c r="KL207">
        <v>119</v>
      </c>
      <c r="KM207" t="str">
        <f>"xlswrite('G:\Mi unidad\1. PROYECTOS TELLO 2022\SCM SPILL OVERS\outputs\pobreza\informalidad\1%\simulacion_3\output_tests.xlsx',lb_vec_"&amp;KL207&amp;"','lb_vec_"&amp;KL207&amp;"');"</f>
        <v>xlswrite('G:\Mi unidad\1. PROYECTOS TELLO 2022\SCM SPILL OVERS\outputs\pobreza\informalidad\1%\simulacion_3\output_tests.xlsx',lb_vec_119','lb_vec_119');</v>
      </c>
      <c r="KY207">
        <v>119</v>
      </c>
      <c r="KZ207" t="str">
        <f>"xlswrite('G:\Mi unidad\1. PROYECTOS TELLO 2022\SCM SPILL OVERS\outputs\pobreza\alimentos\1%\simulacion_3\output_tests.xlsx',lb_vec_"&amp;KY207&amp;"','lb_vec_"&amp;KY207&amp;"');"</f>
        <v>xlswrite('G:\Mi unidad\1. PROYECTOS TELLO 2022\SCM SPILL OVERS\outputs\pobreza\alimentos\1%\simulacion_3\output_tests.xlsx',lb_vec_119','lb_vec_119');</v>
      </c>
      <c r="LF207">
        <v>119</v>
      </c>
      <c r="LG207" t="str">
        <f>"xlswrite('G:\Mi unidad\1. PROYECTOS TELLO 2022\SCM SPILL OVERS\outputs\pobreza\jefe_hogar\1%\simulacion_3\output_tests.xlsx',lb_vec_"&amp;LF207&amp;"','lb_vec_"&amp;LF207&amp;"');"</f>
        <v>xlswrite('G:\Mi unidad\1. PROYECTOS TELLO 2022\SCM SPILL OVERS\outputs\pobreza\jefe_hogar\1%\simulacion_3\output_tests.xlsx',lb_vec_119','lb_vec_119');</v>
      </c>
      <c r="LM207">
        <v>119</v>
      </c>
      <c r="LN207" t="str">
        <f>"xlswrite('G:\Mi unidad\1. PROYECTOS TELLO 2022\SCM SPILL OVERS\outputs\pobreza\mujeres\1%\simulacion_3\output_tests.xlsx',lb_vec_"&amp;LM207&amp;"','lb_vec_"&amp;LM207&amp;"');"</f>
        <v>xlswrite('G:\Mi unidad\1. PROYECTOS TELLO 2022\SCM SPILL OVERS\outputs\pobreza\mujeres\1%\simulacion_3\output_tests.xlsx',lb_vec_119','lb_vec_119');</v>
      </c>
      <c r="LY207">
        <v>119</v>
      </c>
      <c r="LZ207" t="str">
        <f>"xlswrite('G:\Mi unidad\1. PROYECTOS TELLO 2022\SCM SPILL OVERS\outputs\pobreza\criminalidad\1%\simulacion_3\output_tests.xlsx',lb_vec_"&amp;LY207&amp;"','lb_vec_"&amp;LY207&amp;"');"</f>
        <v>xlswrite('G:\Mi unidad\1. PROYECTOS TELLO 2022\SCM SPILL OVERS\outputs\pobreza\criminalidad\1%\simulacion_3\output_tests.xlsx',lb_vec_119','lb_vec_119');</v>
      </c>
    </row>
    <row r="208" spans="64:338" x14ac:dyDescent="0.3">
      <c r="BL208">
        <v>119</v>
      </c>
      <c r="BM208" s="1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435</v>
      </c>
      <c r="CV208">
        <v>119</v>
      </c>
      <c r="CW208" t="s">
        <v>439</v>
      </c>
      <c r="DA208">
        <v>119</v>
      </c>
      <c r="DB208" t="s">
        <v>439</v>
      </c>
      <c r="DF208">
        <v>119</v>
      </c>
      <c r="DG208" t="s">
        <v>439</v>
      </c>
      <c r="EA208">
        <v>80</v>
      </c>
      <c r="EB208" s="1" t="str">
        <f>"synthetic_control_sp_"&amp;EA208&amp;"(T+s) = Y_"&amp;EA208&amp;"(1,T+s)-alpha1_hat_vec_"&amp;EA208&amp;"(s);"</f>
        <v>synthetic_control_sp_80(T+s) = Y_80(1,T+s)-alpha1_hat_vec_80(s);</v>
      </c>
      <c r="HM208">
        <v>77</v>
      </c>
      <c r="HN208" t="str">
        <f>"    ub_vec_"&amp;HM208&amp;"(s) = ub_"&amp;HM207&amp;";"</f>
        <v xml:space="preserve">    ub_vec_77(s) = ub_77;</v>
      </c>
      <c r="HT208">
        <v>100</v>
      </c>
      <c r="HU208" t="s">
        <v>35</v>
      </c>
      <c r="IA208">
        <v>119</v>
      </c>
      <c r="IB208" t="str">
        <f>"xlswrite('G:\Mi unidad\1. PROYECTOS TELLO 2022\SCM SPILL OVERS\outputs\pobreza\bajo_niv_educ\1%\simulacion_3\output_tests.xlsx',ub_vec_"&amp;IA208&amp;"','ub_vec_"&amp;IA208&amp;"');"</f>
        <v>xlswrite('G:\Mi unidad\1. PROYECTOS TELLO 2022\SCM SPILL OVERS\outputs\pobreza\bajo_niv_educ\1%\simulacion_3\output_tests.xlsx',ub_vec_119','ub_vec_119');</v>
      </c>
      <c r="IO208">
        <v>119</v>
      </c>
      <c r="IP208" t="str">
        <f>"xlswrite('G:\Mi unidad\1. PROYECTOS TELLO 2022\SCM SPILL OVERS\outputs\pobreza\bajo_ingreso\1%\simulacion_3\output_tests.xlsx',ub_vec_"&amp;IO208&amp;"','ub_vec_"&amp;IO208&amp;"');"</f>
        <v>xlswrite('G:\Mi unidad\1. PROYECTOS TELLO 2022\SCM SPILL OVERS\outputs\pobreza\bajo_ingreso\1%\simulacion_3\output_tests.xlsx',ub_vec_119','ub_vec_119');</v>
      </c>
      <c r="JA208">
        <v>119</v>
      </c>
      <c r="JB208" t="str">
        <f>"xlswrite('G:\Mi unidad\1. PROYECTOS TELLO 2022\SCM SPILL OVERS\outputs\pobreza\densidad\1%\simulacion_3\output_tests.xlsx',ub_vec_"&amp;JA208&amp;"','ub_vec_"&amp;JA208&amp;"');"</f>
        <v>xlswrite('G:\Mi unidad\1. PROYECTOS TELLO 2022\SCM SPILL OVERS\outputs\pobreza\densidad\1%\simulacion_3\output_tests.xlsx',ub_vec_119','ub_vec_119');</v>
      </c>
      <c r="JM208">
        <v>119</v>
      </c>
      <c r="JN208" t="str">
        <f>"xlswrite('G:\Mi unidad\1. PROYECTOS TELLO 2022\SCM SPILL OVERS\outputs\pobreza\densidad_g\1%\simulacion_3\output_tests.xlsx',ub_vec_"&amp;JM208&amp;"','ub_vec_"&amp;JM208&amp;"');"</f>
        <v>xlswrite('G:\Mi unidad\1. PROYECTOS TELLO 2022\SCM SPILL OVERS\outputs\pobreza\densidad_g\1%\simulacion_3\output_tests.xlsx',ub_vec_119','ub_vec_119');</v>
      </c>
      <c r="JY208">
        <v>119</v>
      </c>
      <c r="JZ208" t="str">
        <f>"xlswrite('G:\Mi unidad\1. PROYECTOS TELLO 2022\SCM SPILL OVERS\outputs\pobreza\distancia_centro_salud\1%\simulacion_3\output_tests.xlsx',ub_vec_"&amp;JY208&amp;"','ub_vec_"&amp;JY208&amp;"');"</f>
        <v>xlswrite('G:\Mi unidad\1. PROYECTOS TELLO 2022\SCM SPILL OVERS\outputs\pobreza\distancia_centro_salud\1%\simulacion_3\output_tests.xlsx',ub_vec_119','ub_vec_119');</v>
      </c>
      <c r="KL208">
        <v>119</v>
      </c>
      <c r="KM208" t="str">
        <f>"xlswrite('G:\Mi unidad\1. PROYECTOS TELLO 2022\SCM SPILL OVERS\outputs\pobreza\informalidad\1%\simulacion_3\output_tests.xlsx',ub_vec_"&amp;KL208&amp;"','ub_vec_"&amp;KL208&amp;"');"</f>
        <v>xlswrite('G:\Mi unidad\1. PROYECTOS TELLO 2022\SCM SPILL OVERS\outputs\pobreza\informalidad\1%\simulacion_3\output_tests.xlsx',ub_vec_119','ub_vec_119');</v>
      </c>
      <c r="KY208">
        <v>119</v>
      </c>
      <c r="KZ208" t="str">
        <f>"xlswrite('G:\Mi unidad\1. PROYECTOS TELLO 2022\SCM SPILL OVERS\outputs\pobreza\alimentos\1%\simulacion_3\output_tests.xlsx',ub_vec_"&amp;KY208&amp;"','ub_vec_"&amp;KY208&amp;"');"</f>
        <v>xlswrite('G:\Mi unidad\1. PROYECTOS TELLO 2022\SCM SPILL OVERS\outputs\pobreza\alimentos\1%\simulacion_3\output_tests.xlsx',ub_vec_119','ub_vec_119');</v>
      </c>
      <c r="LF208">
        <v>119</v>
      </c>
      <c r="LG208" t="str">
        <f>"xlswrite('G:\Mi unidad\1. PROYECTOS TELLO 2022\SCM SPILL OVERS\outputs\pobreza\jefe_hogar\1%\simulacion_3\output_tests.xlsx',ub_vec_"&amp;LF208&amp;"','ub_vec_"&amp;LF208&amp;"');"</f>
        <v>xlswrite('G:\Mi unidad\1. PROYECTOS TELLO 2022\SCM SPILL OVERS\outputs\pobreza\jefe_hogar\1%\simulacion_3\output_tests.xlsx',ub_vec_119','ub_vec_119');</v>
      </c>
      <c r="LM208">
        <v>119</v>
      </c>
      <c r="LN208" t="str">
        <f>"xlswrite('G:\Mi unidad\1. PROYECTOS TELLO 2022\SCM SPILL OVERS\outputs\pobreza\mujeres\1%\simulacion_3\output_tests.xlsx',ub_vec_"&amp;LM208&amp;"','ub_vec_"&amp;LM208&amp;"');"</f>
        <v>xlswrite('G:\Mi unidad\1. PROYECTOS TELLO 2022\SCM SPILL OVERS\outputs\pobreza\mujeres\1%\simulacion_3\output_tests.xlsx',ub_vec_119','ub_vec_119');</v>
      </c>
      <c r="LY208">
        <v>119</v>
      </c>
      <c r="LZ208" t="str">
        <f>"xlswrite('G:\Mi unidad\1. PROYECTOS TELLO 2022\SCM SPILL OVERS\outputs\pobreza\criminalidad\1%\simulacion_3\output_tests.xlsx',ub_vec_"&amp;LY208&amp;"','ub_vec_"&amp;LY208&amp;"');"</f>
        <v>xlswrite('G:\Mi unidad\1. PROYECTOS TELLO 2022\SCM SPILL OVERS\outputs\pobreza\criminalidad\1%\simulacion_3\output_tests.xlsx',ub_vec_119','ub_vec_119');</v>
      </c>
    </row>
    <row r="209" spans="64:338" x14ac:dyDescent="0.3">
      <c r="BL209">
        <v>119</v>
      </c>
      <c r="BM209" s="1" t="str">
        <f>"A_"&amp;BL207&amp;"(:,ind_"&amp;BL207&amp;" == 0) = [];"</f>
        <v>A_119(:,ind_119 == 0) = [];</v>
      </c>
      <c r="BR209">
        <v>119</v>
      </c>
      <c r="BS209" s="1" t="str">
        <f>"ind_"&amp;BR207&amp;" = xlsread('spillover_bajo_niv_educ_"&amp;BR207&amp;".xlsx')"</f>
        <v>ind_119 = xlsread('spillover_bajo_niv_educ_119.xlsx')</v>
      </c>
      <c r="BX209">
        <v>119</v>
      </c>
      <c r="BY209" s="1" t="str">
        <f>"ind_"&amp;BX207&amp;" = xlsread('spillover_bajoingreso_"&amp;BX207&amp;".xlsx')"</f>
        <v>ind_119 = xlsread('spillover_bajoingreso_119.xlsx')</v>
      </c>
      <c r="CD209">
        <v>119</v>
      </c>
      <c r="CE209" s="1" t="str">
        <f>"ind_"&amp;CD207&amp;" = xlsread('spillover_densidad_"&amp;CD207&amp;".xlsx')"</f>
        <v>ind_119 = xlsread('spillover_densidad_119.xlsx')</v>
      </c>
      <c r="CJ209">
        <v>119</v>
      </c>
      <c r="CK209" s="1" t="str">
        <f>"ind_"&amp;CJ207&amp;" = xlsread('spillover_tiempo_cs_"&amp;CJ207&amp;".xlsx')"</f>
        <v>ind_119 = xlsread('spillover_tiempo_cs_119.xlsx')</v>
      </c>
      <c r="CQ209">
        <v>119</v>
      </c>
      <c r="CR209" t="s">
        <v>436</v>
      </c>
      <c r="CV209">
        <v>119</v>
      </c>
      <c r="CW209" t="s">
        <v>440</v>
      </c>
      <c r="DA209">
        <v>119</v>
      </c>
      <c r="DB209" t="s">
        <v>441</v>
      </c>
      <c r="DF209">
        <v>119</v>
      </c>
      <c r="DG209" t="s">
        <v>442</v>
      </c>
      <c r="EA209">
        <v>80</v>
      </c>
      <c r="EB209" s="3" t="s">
        <v>18</v>
      </c>
      <c r="HM209">
        <v>77</v>
      </c>
      <c r="HN209" t="s">
        <v>18</v>
      </c>
      <c r="HT209">
        <v>100</v>
      </c>
      <c r="HU209" t="s">
        <v>36</v>
      </c>
      <c r="IA209">
        <v>119</v>
      </c>
      <c r="IB209" t="str">
        <f>"xlswrite('G:\Mi unidad\1. PROYECTOS TELLO 2022\SCM SPILL OVERS\outputs\pobreza\bajo_niv_educ\1%\simulacion_3\output_tests.xlsx',p_value_vec_"&amp;IA209&amp;"','p_value_vec_"&amp;IA209&amp;"');"</f>
        <v>xlswrite('G:\Mi unidad\1. PROYECTOS TELLO 2022\SCM SPILL OVERS\outputs\pobreza\bajo_niv_educ\1%\simulacion_3\output_tests.xlsx',p_value_vec_119','p_value_vec_119');</v>
      </c>
      <c r="IO209">
        <v>119</v>
      </c>
      <c r="IP209" t="str">
        <f>"xlswrite('G:\Mi unidad\1. PROYECTOS TELLO 2022\SCM SPILL OVERS\outputs\pobreza\bajo_ingreso\1%\simulacion_3\output_tests.xlsx',p_value_vec_"&amp;IO209&amp;"','p_value_vec_"&amp;IO209&amp;"');"</f>
        <v>xlswrite('G:\Mi unidad\1. PROYECTOS TELLO 2022\SCM SPILL OVERS\outputs\pobreza\bajo_ingreso\1%\simulacion_3\output_tests.xlsx',p_value_vec_119','p_value_vec_119');</v>
      </c>
      <c r="JA209">
        <v>119</v>
      </c>
      <c r="JB209" t="str">
        <f>"xlswrite('G:\Mi unidad\1. PROYECTOS TELLO 2022\SCM SPILL OVERS\outputs\pobreza\densidad\1%\simulacion_3\output_tests.xlsx',p_value_vec_"&amp;JA209&amp;"','p_value_vec_"&amp;JA209&amp;"');"</f>
        <v>xlswrite('G:\Mi unidad\1. PROYECTOS TELLO 2022\SCM SPILL OVERS\outputs\pobreza\densidad\1%\simulacion_3\output_tests.xlsx',p_value_vec_119','p_value_vec_119');</v>
      </c>
      <c r="JM209">
        <v>119</v>
      </c>
      <c r="JN209" t="str">
        <f>"xlswrite('G:\Mi unidad\1. PROYECTOS TELLO 2022\SCM SPILL OVERS\outputs\pobreza\densidad_g\1%\simulacion_3\output_tests.xlsx',p_value_vec_"&amp;JM209&amp;"','p_value_vec_"&amp;JM209&amp;"');"</f>
        <v>xlswrite('G:\Mi unidad\1. PROYECTOS TELLO 2022\SCM SPILL OVERS\outputs\pobreza\densidad_g\1%\simulacion_3\output_tests.xlsx',p_value_vec_119','p_value_vec_119');</v>
      </c>
      <c r="JY209">
        <v>119</v>
      </c>
      <c r="JZ209" t="str">
        <f>"xlswrite('G:\Mi unidad\1. PROYECTOS TELLO 2022\SCM SPILL OVERS\outputs\pobreza\distancia_centro_salud\1%\simulacion_3\output_tests.xlsx',p_value_vec_"&amp;JY209&amp;"','p_value_vec_"&amp;JY209&amp;"');"</f>
        <v>xlswrite('G:\Mi unidad\1. PROYECTOS TELLO 2022\SCM SPILL OVERS\outputs\pobreza\distancia_centro_salud\1%\simulacion_3\output_tests.xlsx',p_value_vec_119','p_value_vec_119');</v>
      </c>
      <c r="KL209">
        <v>119</v>
      </c>
      <c r="KM209" t="str">
        <f>"xlswrite('G:\Mi unidad\1. PROYECTOS TELLO 2022\SCM SPILL OVERS\outputs\pobreza\informalidad\1%\simulacion_3\output_tests.xlsx',p_value_vec_"&amp;KL209&amp;"','p_value_vec_"&amp;KL209&amp;"');"</f>
        <v>xlswrite('G:\Mi unidad\1. PROYECTOS TELLO 2022\SCM SPILL OVERS\outputs\pobreza\informalidad\1%\simulacion_3\output_tests.xlsx',p_value_vec_119','p_value_vec_119');</v>
      </c>
      <c r="KY209">
        <v>119</v>
      </c>
      <c r="KZ209" t="str">
        <f>"xlswrite('G:\Mi unidad\1. PROYECTOS TELLO 2022\SCM SPILL OVERS\outputs\pobreza\alimentos\1%\simulacion_3\output_tests.xlsx',p_value_vec_"&amp;KY209&amp;"','p_value_vec_"&amp;KY209&amp;"');"</f>
        <v>xlswrite('G:\Mi unidad\1. PROYECTOS TELLO 2022\SCM SPILL OVERS\outputs\pobreza\alimentos\1%\simulacion_3\output_tests.xlsx',p_value_vec_119','p_value_vec_119');</v>
      </c>
      <c r="LF209">
        <v>119</v>
      </c>
      <c r="LG209" t="str">
        <f>"xlswrite('G:\Mi unidad\1. PROYECTOS TELLO 2022\SCM SPILL OVERS\outputs\pobreza\jefe_hogar\1%\simulacion_3\output_tests.xlsx',p_value_vec_"&amp;LF209&amp;"','p_value_vec_"&amp;LF209&amp;"');"</f>
        <v>xlswrite('G:\Mi unidad\1. PROYECTOS TELLO 2022\SCM SPILL OVERS\outputs\pobreza\jefe_hogar\1%\simulacion_3\output_tests.xlsx',p_value_vec_119','p_value_vec_119');</v>
      </c>
      <c r="LM209">
        <v>119</v>
      </c>
      <c r="LN209" t="str">
        <f>"xlswrite('G:\Mi unidad\1. PROYECTOS TELLO 2022\SCM SPILL OVERS\outputs\pobreza\mujeres\1%\simulacion_3\output_tests.xlsx',p_value_vec_"&amp;LM209&amp;"','p_value_vec_"&amp;LM209&amp;"');"</f>
        <v>xlswrite('G:\Mi unidad\1. PROYECTOS TELLO 2022\SCM SPILL OVERS\outputs\pobreza\mujeres\1%\simulacion_3\output_tests.xlsx',p_value_vec_119','p_value_vec_119');</v>
      </c>
      <c r="LY209">
        <v>119</v>
      </c>
      <c r="LZ209" t="str">
        <f>"xlswrite('G:\Mi unidad\1. PROYECTOS TELLO 2022\SCM SPILL OVERS\outputs\pobreza\criminalidad\1%\simulacion_3\output_tests.xlsx',p_value_vec_"&amp;LY209&amp;"','p_value_vec_"&amp;LY209&amp;"');"</f>
        <v>xlswrite('G:\Mi unidad\1. PROYECTOS TELLO 2022\SCM SPILL OVERS\outputs\pobreza\criminalidad\1%\simulacion_3\output_tests.xlsx',p_value_vec_119','p_value_vec_119');</v>
      </c>
    </row>
    <row r="210" spans="64:338" x14ac:dyDescent="0.3">
      <c r="BL210">
        <v>119</v>
      </c>
      <c r="BR210">
        <v>119</v>
      </c>
      <c r="BS210" s="1" t="str">
        <f>"A_"&amp;BR207&amp;" = eye(N);"</f>
        <v>A_119 = eye(N);</v>
      </c>
      <c r="BX210">
        <v>119</v>
      </c>
      <c r="BY210" s="1" t="str">
        <f>"A_"&amp;BX207&amp;" = eye(N);"</f>
        <v>A_119 = eye(N);</v>
      </c>
      <c r="CD210">
        <v>119</v>
      </c>
      <c r="CE210" s="1" t="str">
        <f>"A_"&amp;CD207&amp;" = eye(N);"</f>
        <v>A_119 = eye(N);</v>
      </c>
      <c r="CJ210">
        <v>119</v>
      </c>
      <c r="CK210" s="1" t="str">
        <f>"A_"&amp;CJ207&amp;" = eye(N);"</f>
        <v>A_119 = eye(N);</v>
      </c>
      <c r="CQ210">
        <v>119</v>
      </c>
      <c r="CR210" t="s">
        <v>438</v>
      </c>
      <c r="CV210">
        <v>119</v>
      </c>
      <c r="CW210" t="s">
        <v>443</v>
      </c>
      <c r="DA210">
        <v>119</v>
      </c>
      <c r="DB210" t="s">
        <v>443</v>
      </c>
      <c r="DF210">
        <v>119</v>
      </c>
      <c r="DG210" t="s">
        <v>443</v>
      </c>
      <c r="EA210">
        <v>84</v>
      </c>
      <c r="EB210" s="3" t="str">
        <f>"%PROVINCIA "&amp;EA210</f>
        <v>%PROVINCIA 84</v>
      </c>
      <c r="HM210">
        <v>78</v>
      </c>
      <c r="HN210" t="str">
        <f>"p_value_vec_"&amp;HM210&amp;" = zeros(1,S);"</f>
        <v>p_value_vec_78 = zeros(1,S);</v>
      </c>
      <c r="HT210">
        <v>100</v>
      </c>
      <c r="HU210" t="s">
        <v>37</v>
      </c>
      <c r="IA210">
        <v>119</v>
      </c>
      <c r="IB210" t="str">
        <f>"xlswrite('G:\Mi unidad\1. PROYECTOS TELLO 2022\SCM SPILL OVERS\outputs\pobreza\bajo_niv_educ\1%\simulacion_3\output_tests.xlsx',alpha1_hat_vec_"&amp;IA210&amp;"','alpha1_hat_vec_"&amp;IA210&amp;"');"</f>
        <v>xlswrite('G:\Mi unidad\1. PROYECTOS TELLO 2022\SCM SPILL OVERS\outputs\pobreza\bajo_niv_educ\1%\simulacion_3\output_tests.xlsx',alpha1_hat_vec_119','alpha1_hat_vec_119');</v>
      </c>
      <c r="IO210">
        <v>119</v>
      </c>
      <c r="IP210" t="str">
        <f>"xlswrite('G:\Mi unidad\1. PROYECTOS TELLO 2022\SCM SPILL OVERS\outputs\pobreza\bajo_ingreso\1%\simulacion_3\output_tests.xlsx',alpha1_hat_vec_"&amp;IO210&amp;"','alpha1_hat_vec_"&amp;IO210&amp;"');"</f>
        <v>xlswrite('G:\Mi unidad\1. PROYECTOS TELLO 2022\SCM SPILL OVERS\outputs\pobreza\bajo_ingreso\1%\simulacion_3\output_tests.xlsx',alpha1_hat_vec_119','alpha1_hat_vec_119');</v>
      </c>
      <c r="JA210">
        <v>119</v>
      </c>
      <c r="JB210" t="str">
        <f>"xlswrite('G:\Mi unidad\1. PROYECTOS TELLO 2022\SCM SPILL OVERS\outputs\pobreza\densidad\1%\simulacion_3\output_tests.xlsx',alpha1_hat_vec_"&amp;JA210&amp;"','alpha1_hat_vec_"&amp;JA210&amp;"');"</f>
        <v>xlswrite('G:\Mi unidad\1. PROYECTOS TELLO 2022\SCM SPILL OVERS\outputs\pobreza\densidad\1%\simulacion_3\output_tests.xlsx',alpha1_hat_vec_119','alpha1_hat_vec_119');</v>
      </c>
      <c r="JM210">
        <v>119</v>
      </c>
      <c r="JN210" t="str">
        <f>"xlswrite('G:\Mi unidad\1. PROYECTOS TELLO 2022\SCM SPILL OVERS\outputs\pobreza\densidad_g\1%\simulacion_3\output_tests.xlsx',alpha1_hat_vec_"&amp;JM210&amp;"','alpha1_hat_vec_"&amp;JM210&amp;"');"</f>
        <v>xlswrite('G:\Mi unidad\1. PROYECTOS TELLO 2022\SCM SPILL OVERS\outputs\pobreza\densidad_g\1%\simulacion_3\output_tests.xlsx',alpha1_hat_vec_119','alpha1_hat_vec_119');</v>
      </c>
      <c r="JY210">
        <v>119</v>
      </c>
      <c r="JZ210" t="str">
        <f>"xlswrite('G:\Mi unidad\1. PROYECTOS TELLO 2022\SCM SPILL OVERS\outputs\pobreza\distancia_centro_salud\1%\simulacion_3\output_tests.xlsx',alpha1_hat_vec_"&amp;JY210&amp;"','alpha1_hat_vec_"&amp;JY210&amp;"');"</f>
        <v>xlswrite('G:\Mi unidad\1. PROYECTOS TELLO 2022\SCM SPILL OVERS\outputs\pobreza\distancia_centro_salud\1%\simulacion_3\output_tests.xlsx',alpha1_hat_vec_119','alpha1_hat_vec_119');</v>
      </c>
      <c r="KL210">
        <v>119</v>
      </c>
      <c r="KM210" t="str">
        <f>"xlswrite('G:\Mi unidad\1. PROYECTOS TELLO 2022\SCM SPILL OVERS\outputs\pobreza\informalidad\1%\simulacion_3\output_tests.xlsx',alpha1_hat_vec_"&amp;KL210&amp;"','alpha1_hat_vec_"&amp;KL210&amp;"');"</f>
        <v>xlswrite('G:\Mi unidad\1. PROYECTOS TELLO 2022\SCM SPILL OVERS\outputs\pobreza\informalidad\1%\simulacion_3\output_tests.xlsx',alpha1_hat_vec_119','alpha1_hat_vec_119');</v>
      </c>
      <c r="KY210">
        <v>119</v>
      </c>
      <c r="KZ210" t="str">
        <f>"xlswrite('G:\Mi unidad\1. PROYECTOS TELLO 2022\SCM SPILL OVERS\outputs\pobreza\alimentos\1%\simulacion_3\output_tests.xlsx',alpha1_hat_vec_"&amp;KY210&amp;"','alpha1_hat_vec_"&amp;KY210&amp;"');"</f>
        <v>xlswrite('G:\Mi unidad\1. PROYECTOS TELLO 2022\SCM SPILL OVERS\outputs\pobreza\alimentos\1%\simulacion_3\output_tests.xlsx',alpha1_hat_vec_119','alpha1_hat_vec_119');</v>
      </c>
      <c r="LF210">
        <v>119</v>
      </c>
      <c r="LG210" t="str">
        <f>"xlswrite('G:\Mi unidad\1. PROYECTOS TELLO 2022\SCM SPILL OVERS\outputs\pobreza\jefe_hogar\1%\simulacion_3\output_tests.xlsx',alpha1_hat_vec_"&amp;LF210&amp;"','alpha1_hat_vec_"&amp;LF210&amp;"');"</f>
        <v>xlswrite('G:\Mi unidad\1. PROYECTOS TELLO 2022\SCM SPILL OVERS\outputs\pobreza\jefe_hogar\1%\simulacion_3\output_tests.xlsx',alpha1_hat_vec_119','alpha1_hat_vec_119');</v>
      </c>
      <c r="LM210">
        <v>119</v>
      </c>
      <c r="LN210" t="str">
        <f>"xlswrite('G:\Mi unidad\1. PROYECTOS TELLO 2022\SCM SPILL OVERS\outputs\pobreza\mujeres\1%\simulacion_3\output_tests.xlsx',alpha1_hat_vec_"&amp;LM210&amp;"','alpha1_hat_vec_"&amp;LM210&amp;"');"</f>
        <v>xlswrite('G:\Mi unidad\1. PROYECTOS TELLO 2022\SCM SPILL OVERS\outputs\pobreza\mujeres\1%\simulacion_3\output_tests.xlsx',alpha1_hat_vec_119','alpha1_hat_vec_119');</v>
      </c>
      <c r="LY210">
        <v>119</v>
      </c>
      <c r="LZ210" t="str">
        <f>"xlswrite('G:\Mi unidad\1. PROYECTOS TELLO 2022\SCM SPILL OVERS\outputs\pobreza\criminalidad\1%\simulacion_3\output_tests.xlsx',alpha1_hat_vec_"&amp;LY210&amp;"','alpha1_hat_vec_"&amp;LY210&amp;"');"</f>
        <v>xlswrite('G:\Mi unidad\1. PROYECTOS TELLO 2022\SCM SPILL OVERS\outputs\pobreza\criminalidad\1%\simulacion_3\output_tests.xlsx',alpha1_hat_vec_119','alpha1_hat_vec_119');</v>
      </c>
    </row>
    <row r="211" spans="64:338" x14ac:dyDescent="0.3">
      <c r="BL211">
        <v>119</v>
      </c>
      <c r="BR211">
        <v>119</v>
      </c>
      <c r="BS211" s="1" t="str">
        <f>"A_"&amp;BR207&amp;"(:,ind_"&amp;BR207&amp;" == 0) = [];"</f>
        <v>A_119(:,ind_119 == 0) = [];</v>
      </c>
      <c r="BX211">
        <v>119</v>
      </c>
      <c r="BY211" s="1" t="str">
        <f>"A_"&amp;BX207&amp;"(:,ind_"&amp;BX207&amp;" == 0) = [];"</f>
        <v>A_119(:,ind_119 == 0) = [];</v>
      </c>
      <c r="CD211">
        <v>119</v>
      </c>
      <c r="CE211" s="1" t="str">
        <f>"A_"&amp;CD207&amp;"(:,ind_"&amp;CD207&amp;" == 0) = [];"</f>
        <v>A_119(:,ind_119 == 0) = [];</v>
      </c>
      <c r="CJ211">
        <v>119</v>
      </c>
      <c r="CK211" s="1" t="str">
        <f>"A_"&amp;CJ207&amp;"(:,ind_"&amp;CJ207&amp;" == 0) = [];"</f>
        <v>A_119(:,ind_119 == 0) = [];</v>
      </c>
      <c r="CQ211">
        <v>119</v>
      </c>
      <c r="CR211" t="s">
        <v>439</v>
      </c>
      <c r="CV211">
        <v>119</v>
      </c>
      <c r="CW211" t="s">
        <v>444</v>
      </c>
      <c r="DA211">
        <v>119</v>
      </c>
      <c r="DB211" t="s">
        <v>444</v>
      </c>
      <c r="DF211">
        <v>119</v>
      </c>
      <c r="DG211" t="s">
        <v>444</v>
      </c>
      <c r="EA211">
        <v>84</v>
      </c>
      <c r="EB211" s="3" t="s">
        <v>17</v>
      </c>
      <c r="HM211">
        <v>78</v>
      </c>
      <c r="HN211" t="str">
        <f>"lb_vec_"&amp;HM211&amp;" = zeros(1,S);"</f>
        <v>lb_vec_78 = zeros(1,S);</v>
      </c>
      <c r="HT211">
        <v>100</v>
      </c>
      <c r="HU211" t="str">
        <f>"    spillover_test_"&amp;HT211&amp;"(s) = sp_andrews(Y_pre_"&amp;HT211&amp;",pobreza_"&amp;HT211&amp;"(:,T+s),A_"&amp;HT211&amp;",C,d,alpha_sig);"</f>
        <v xml:space="preserve">    spillover_test_100(s) = sp_andrews(Y_pre_100,pobreza_100(:,T+s),A_100,C,d,alpha_sig);</v>
      </c>
      <c r="IA211">
        <v>119</v>
      </c>
      <c r="IB211" t="str">
        <f>"xlswrite('G:\Mi unidad\1. PROYECTOS TELLO 2022\SCM SPILL OVERS\outputs\pobreza\bajo_niv_educ\1%\simulacion_3\output_tests.xlsx',spillover_test_"&amp;IA211&amp;"','sp_test_"&amp;IA211&amp;"');"</f>
        <v>xlswrite('G:\Mi unidad\1. PROYECTOS TELLO 2022\SCM SPILL OVERS\outputs\pobreza\bajo_niv_educ\1%\simulacion_3\output_tests.xlsx',spillover_test_119','sp_test_119');</v>
      </c>
      <c r="IO211">
        <v>119</v>
      </c>
      <c r="IP211" t="str">
        <f>"xlswrite('G:\Mi unidad\1. PROYECTOS TELLO 2022\SCM SPILL OVERS\outputs\pobreza\bajo_ingreso\1%\simulacion_3\output_tests.xlsx',spillover_test_"&amp;IO211&amp;"','sp_test_"&amp;IO211&amp;"');"</f>
        <v>xlswrite('G:\Mi unidad\1. PROYECTOS TELLO 2022\SCM SPILL OVERS\outputs\pobreza\bajo_ingreso\1%\simulacion_3\output_tests.xlsx',spillover_test_119','sp_test_119');</v>
      </c>
      <c r="JA211">
        <v>119</v>
      </c>
      <c r="JB211" t="str">
        <f>"xlswrite('G:\Mi unidad\1. PROYECTOS TELLO 2022\SCM SPILL OVERS\outputs\pobreza\densidad\1%\simulacion_3\output_tests.xlsx',spillover_test_"&amp;JA211&amp;"','sp_test_"&amp;JA211&amp;"');"</f>
        <v>xlswrite('G:\Mi unidad\1. PROYECTOS TELLO 2022\SCM SPILL OVERS\outputs\pobreza\densidad\1%\simulacion_3\output_tests.xlsx',spillover_test_119','sp_test_119');</v>
      </c>
      <c r="JM211">
        <v>119</v>
      </c>
      <c r="JN211" t="str">
        <f>"xlswrite('G:\Mi unidad\1. PROYECTOS TELLO 2022\SCM SPILL OVERS\outputs\pobreza\densidad_g\1%\simulacion_3\output_tests.xlsx',spillover_test_"&amp;JM211&amp;"','sp_test_"&amp;JM211&amp;"');"</f>
        <v>xlswrite('G:\Mi unidad\1. PROYECTOS TELLO 2022\SCM SPILL OVERS\outputs\pobreza\densidad_g\1%\simulacion_3\output_tests.xlsx',spillover_test_119','sp_test_119');</v>
      </c>
      <c r="JY211">
        <v>119</v>
      </c>
      <c r="JZ211" t="str">
        <f>"xlswrite('G:\Mi unidad\1. PROYECTOS TELLO 2022\SCM SPILL OVERS\outputs\pobreza\distancia_centro_salud\1%\simulacion_3\output_tests.xlsx',spillover_test_"&amp;JY211&amp;"','sp_test_"&amp;JY211&amp;"');"</f>
        <v>xlswrite('G:\Mi unidad\1. PROYECTOS TELLO 2022\SCM SPILL OVERS\outputs\pobreza\distancia_centro_salud\1%\simulacion_3\output_tests.xlsx',spillover_test_119','sp_test_119');</v>
      </c>
      <c r="KL211">
        <v>119</v>
      </c>
      <c r="KM211" t="str">
        <f>"xlswrite('G:\Mi unidad\1. PROYECTOS TELLO 2022\SCM SPILL OVERS\outputs\pobreza\informalidad\1%\simulacion_3\output_tests.xlsx',spillover_test_"&amp;KL211&amp;"','sp_test_"&amp;KL211&amp;"');"</f>
        <v>xlswrite('G:\Mi unidad\1. PROYECTOS TELLO 2022\SCM SPILL OVERS\outputs\pobreza\informalidad\1%\simulacion_3\output_tests.xlsx',spillover_test_119','sp_test_119');</v>
      </c>
      <c r="KY211">
        <v>119</v>
      </c>
      <c r="KZ211" t="str">
        <f>"xlswrite('G:\Mi unidad\1. PROYECTOS TELLO 2022\SCM SPILL OVERS\outputs\pobreza\alimentos\1%\simulacion_3\output_tests.xlsx',spillover_test_"&amp;KY211&amp;"','sp_test_"&amp;KY211&amp;"');"</f>
        <v>xlswrite('G:\Mi unidad\1. PROYECTOS TELLO 2022\SCM SPILL OVERS\outputs\pobreza\alimentos\1%\simulacion_3\output_tests.xlsx',spillover_test_119','sp_test_119');</v>
      </c>
      <c r="LF211">
        <v>119</v>
      </c>
      <c r="LG211" t="str">
        <f>"xlswrite('G:\Mi unidad\1. PROYECTOS TELLO 2022\SCM SPILL OVERS\outputs\pobreza\jefe_hogar\1%\simulacion_3\output_tests.xlsx',spillover_test_"&amp;LF211&amp;"','sp_test_"&amp;LF211&amp;"');"</f>
        <v>xlswrite('G:\Mi unidad\1. PROYECTOS TELLO 2022\SCM SPILL OVERS\outputs\pobreza\jefe_hogar\1%\simulacion_3\output_tests.xlsx',spillover_test_119','sp_test_119');</v>
      </c>
      <c r="LM211">
        <v>119</v>
      </c>
      <c r="LN211" t="str">
        <f>"xlswrite('G:\Mi unidad\1. PROYECTOS TELLO 2022\SCM SPILL OVERS\outputs\pobreza\mujeres\1%\simulacion_3\output_tests.xlsx',spillover_test_"&amp;LM211&amp;"','sp_test_"&amp;LM211&amp;"');"</f>
        <v>xlswrite('G:\Mi unidad\1. PROYECTOS TELLO 2022\SCM SPILL OVERS\outputs\pobreza\mujeres\1%\simulacion_3\output_tests.xlsx',spillover_test_119','sp_test_119');</v>
      </c>
      <c r="LY211">
        <v>119</v>
      </c>
      <c r="LZ211" t="str">
        <f>"xlswrite('G:\Mi unidad\1. PROYECTOS TELLO 2022\SCM SPILL OVERS\outputs\pobreza\criminalidad\1%\simulacion_3\output_tests.xlsx',spillover_test_"&amp;LY211&amp;"','sp_test_"&amp;LY211&amp;"');"</f>
        <v>xlswrite('G:\Mi unidad\1. PROYECTOS TELLO 2022\SCM SPILL OVERS\outputs\pobreza\criminalidad\1%\simulacion_3\output_tests.xlsx',spillover_test_119','sp_test_119');</v>
      </c>
    </row>
    <row r="212" spans="64:338" x14ac:dyDescent="0.3">
      <c r="BL212">
        <v>125</v>
      </c>
      <c r="BM212" s="1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445</v>
      </c>
      <c r="CV212">
        <v>125</v>
      </c>
      <c r="CW212" t="s">
        <v>446</v>
      </c>
      <c r="DA212">
        <v>125</v>
      </c>
      <c r="DB212" t="s">
        <v>446</v>
      </c>
      <c r="DF212">
        <v>125</v>
      </c>
      <c r="DG212" t="s">
        <v>446</v>
      </c>
      <c r="EA212">
        <v>84</v>
      </c>
      <c r="EB212" s="1" t="str">
        <f>"Y_Ts_"&amp;EA212&amp;" = Y_"&amp;EA212&amp;"(:,T+s);"</f>
        <v>Y_Ts_84 = Y_84(:,T+s);</v>
      </c>
      <c r="HM212">
        <v>78</v>
      </c>
      <c r="HN212" t="str">
        <f>"ub_vec_"&amp;HM212&amp;" = zeros(1,S);"</f>
        <v>ub_vec_78 = zeros(1,S);</v>
      </c>
      <c r="HT212">
        <v>100</v>
      </c>
      <c r="HU212" t="s">
        <v>18</v>
      </c>
      <c r="IA212">
        <v>125</v>
      </c>
      <c r="IB212" t="str">
        <f>"xlswrite('G:\Mi unidad\1. PROYECTOS TELLO 2022\SCM SPILL OVERS\outputs\pobreza\bajo_niv_educ\1%\simulacion_3\output_tests.xlsx',lb_vec_"&amp;IA212&amp;"','lb_vec_"&amp;IA212&amp;"');"</f>
        <v>xlswrite('G:\Mi unidad\1. PROYECTOS TELLO 2022\SCM SPILL OVERS\outputs\pobreza\bajo_niv_educ\1%\simulacion_3\output_tests.xlsx',lb_vec_125','lb_vec_125');</v>
      </c>
      <c r="IO212">
        <v>125</v>
      </c>
      <c r="IP212" t="str">
        <f>"xlswrite('G:\Mi unidad\1. PROYECTOS TELLO 2022\SCM SPILL OVERS\outputs\pobreza\bajo_ingreso\1%\simulacion_3\output_tests.xlsx',lb_vec_"&amp;IO212&amp;"','lb_vec_"&amp;IO212&amp;"');"</f>
        <v>xlswrite('G:\Mi unidad\1. PROYECTOS TELLO 2022\SCM SPILL OVERS\outputs\pobreza\bajo_ingreso\1%\simulacion_3\output_tests.xlsx',lb_vec_125','lb_vec_125');</v>
      </c>
      <c r="JA212">
        <v>125</v>
      </c>
      <c r="JB212" t="str">
        <f>"xlswrite('G:\Mi unidad\1. PROYECTOS TELLO 2022\SCM SPILL OVERS\outputs\pobreza\densidad\1%\simulacion_3\output_tests.xlsx',lb_vec_"&amp;JA212&amp;"','lb_vec_"&amp;JA212&amp;"');"</f>
        <v>xlswrite('G:\Mi unidad\1. PROYECTOS TELLO 2022\SCM SPILL OVERS\outputs\pobreza\densidad\1%\simulacion_3\output_tests.xlsx',lb_vec_125','lb_vec_125');</v>
      </c>
      <c r="JM212">
        <v>125</v>
      </c>
      <c r="JN212" t="str">
        <f>"xlswrite('G:\Mi unidad\1. PROYECTOS TELLO 2022\SCM SPILL OVERS\outputs\pobreza\densidad_g\1%\simulacion_3\output_tests.xlsx',lb_vec_"&amp;JM212&amp;"','lb_vec_"&amp;JM212&amp;"');"</f>
        <v>xlswrite('G:\Mi unidad\1. PROYECTOS TELLO 2022\SCM SPILL OVERS\outputs\pobreza\densidad_g\1%\simulacion_3\output_tests.xlsx',lb_vec_125','lb_vec_125');</v>
      </c>
      <c r="JY212">
        <v>125</v>
      </c>
      <c r="JZ212" t="str">
        <f>"xlswrite('G:\Mi unidad\1. PROYECTOS TELLO 2022\SCM SPILL OVERS\outputs\pobreza\distancia_centro_salud\1%\simulacion_3\output_tests.xlsx',lb_vec_"&amp;JY212&amp;"','lb_vec_"&amp;JY212&amp;"');"</f>
        <v>xlswrite('G:\Mi unidad\1. PROYECTOS TELLO 2022\SCM SPILL OVERS\outputs\pobreza\distancia_centro_salud\1%\simulacion_3\output_tests.xlsx',lb_vec_125','lb_vec_125');</v>
      </c>
      <c r="KL212">
        <v>125</v>
      </c>
      <c r="KM212" t="str">
        <f>"xlswrite('G:\Mi unidad\1. PROYECTOS TELLO 2022\SCM SPILL OVERS\outputs\pobreza\informalidad\1%\simulacion_3\output_tests.xlsx',lb_vec_"&amp;KL212&amp;"','lb_vec_"&amp;KL212&amp;"');"</f>
        <v>xlswrite('G:\Mi unidad\1. PROYECTOS TELLO 2022\SCM SPILL OVERS\outputs\pobreza\informalidad\1%\simulacion_3\output_tests.xlsx',lb_vec_125','lb_vec_125');</v>
      </c>
      <c r="KY212">
        <v>125</v>
      </c>
      <c r="KZ212" t="str">
        <f>"xlswrite('G:\Mi unidad\1. PROYECTOS TELLO 2022\SCM SPILL OVERS\outputs\pobreza\alimentos\1%\simulacion_3\output_tests.xlsx',lb_vec_"&amp;KY212&amp;"','lb_vec_"&amp;KY212&amp;"');"</f>
        <v>xlswrite('G:\Mi unidad\1. PROYECTOS TELLO 2022\SCM SPILL OVERS\outputs\pobreza\alimentos\1%\simulacion_3\output_tests.xlsx',lb_vec_125','lb_vec_125');</v>
      </c>
      <c r="LF212">
        <v>125</v>
      </c>
      <c r="LG212" t="str">
        <f>"xlswrite('G:\Mi unidad\1. PROYECTOS TELLO 2022\SCM SPILL OVERS\outputs\pobreza\jefe_hogar\1%\simulacion_3\output_tests.xlsx',lb_vec_"&amp;LF212&amp;"','lb_vec_"&amp;LF212&amp;"');"</f>
        <v>xlswrite('G:\Mi unidad\1. PROYECTOS TELLO 2022\SCM SPILL OVERS\outputs\pobreza\jefe_hogar\1%\simulacion_3\output_tests.xlsx',lb_vec_125','lb_vec_125');</v>
      </c>
      <c r="LM212">
        <v>125</v>
      </c>
      <c r="LN212" t="str">
        <f>"xlswrite('G:\Mi unidad\1. PROYECTOS TELLO 2022\SCM SPILL OVERS\outputs\pobreza\mujeres\1%\simulacion_3\output_tests.xlsx',lb_vec_"&amp;LM212&amp;"','lb_vec_"&amp;LM212&amp;"');"</f>
        <v>xlswrite('G:\Mi unidad\1. PROYECTOS TELLO 2022\SCM SPILL OVERS\outputs\pobreza\mujeres\1%\simulacion_3\output_tests.xlsx',lb_vec_125','lb_vec_125');</v>
      </c>
      <c r="LY212">
        <v>125</v>
      </c>
      <c r="LZ212" t="str">
        <f>"xlswrite('G:\Mi unidad\1. PROYECTOS TELLO 2022\SCM SPILL OVERS\outputs\pobreza\criminalidad\1%\simulacion_3\output_tests.xlsx',lb_vec_"&amp;LY212&amp;"','lb_vec_"&amp;LY212&amp;"');"</f>
        <v>xlswrite('G:\Mi unidad\1. PROYECTOS TELLO 2022\SCM SPILL OVERS\outputs\pobreza\criminalidad\1%\simulacion_3\output_tests.xlsx',lb_vec_125','lb_vec_125');</v>
      </c>
    </row>
    <row r="213" spans="64:338" x14ac:dyDescent="0.3">
      <c r="BL213">
        <v>125</v>
      </c>
      <c r="BM213" s="1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443</v>
      </c>
      <c r="CV213">
        <v>125</v>
      </c>
      <c r="CW213" t="s">
        <v>447</v>
      </c>
      <c r="DA213">
        <v>125</v>
      </c>
      <c r="DB213" t="s">
        <v>447</v>
      </c>
      <c r="DF213">
        <v>125</v>
      </c>
      <c r="DG213" t="s">
        <v>447</v>
      </c>
      <c r="EA213">
        <v>84</v>
      </c>
      <c r="EB213" s="1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HM213">
        <v>78</v>
      </c>
      <c r="HN213" t="s">
        <v>35</v>
      </c>
      <c r="HT213">
        <v>104</v>
      </c>
      <c r="HU213" t="str">
        <f>"spillover_test_"&amp;HT213&amp;" = zeros(1,S);"</f>
        <v>spillover_test_104 = zeros(1,S);</v>
      </c>
      <c r="IA213">
        <v>125</v>
      </c>
      <c r="IB213" t="str">
        <f>"xlswrite('G:\Mi unidad\1. PROYECTOS TELLO 2022\SCM SPILL OVERS\outputs\pobreza\bajo_niv_educ\1%\simulacion_3\output_tests.xlsx',ub_vec_"&amp;IA213&amp;"','ub_vec_"&amp;IA213&amp;"');"</f>
        <v>xlswrite('G:\Mi unidad\1. PROYECTOS TELLO 2022\SCM SPILL OVERS\outputs\pobreza\bajo_niv_educ\1%\simulacion_3\output_tests.xlsx',ub_vec_125','ub_vec_125');</v>
      </c>
      <c r="IO213">
        <v>125</v>
      </c>
      <c r="IP213" t="str">
        <f>"xlswrite('G:\Mi unidad\1. PROYECTOS TELLO 2022\SCM SPILL OVERS\outputs\pobreza\bajo_ingreso\1%\simulacion_3\output_tests.xlsx',ub_vec_"&amp;IO213&amp;"','ub_vec_"&amp;IO213&amp;"');"</f>
        <v>xlswrite('G:\Mi unidad\1. PROYECTOS TELLO 2022\SCM SPILL OVERS\outputs\pobreza\bajo_ingreso\1%\simulacion_3\output_tests.xlsx',ub_vec_125','ub_vec_125');</v>
      </c>
      <c r="JA213">
        <v>125</v>
      </c>
      <c r="JB213" t="str">
        <f>"xlswrite('G:\Mi unidad\1. PROYECTOS TELLO 2022\SCM SPILL OVERS\outputs\pobreza\densidad\1%\simulacion_3\output_tests.xlsx',ub_vec_"&amp;JA213&amp;"','ub_vec_"&amp;JA213&amp;"');"</f>
        <v>xlswrite('G:\Mi unidad\1. PROYECTOS TELLO 2022\SCM SPILL OVERS\outputs\pobreza\densidad\1%\simulacion_3\output_tests.xlsx',ub_vec_125','ub_vec_125');</v>
      </c>
      <c r="JM213">
        <v>125</v>
      </c>
      <c r="JN213" t="str">
        <f>"xlswrite('G:\Mi unidad\1. PROYECTOS TELLO 2022\SCM SPILL OVERS\outputs\pobreza\densidad_g\1%\simulacion_3\output_tests.xlsx',ub_vec_"&amp;JM213&amp;"','ub_vec_"&amp;JM213&amp;"');"</f>
        <v>xlswrite('G:\Mi unidad\1. PROYECTOS TELLO 2022\SCM SPILL OVERS\outputs\pobreza\densidad_g\1%\simulacion_3\output_tests.xlsx',ub_vec_125','ub_vec_125');</v>
      </c>
      <c r="JY213">
        <v>125</v>
      </c>
      <c r="JZ213" t="str">
        <f>"xlswrite('G:\Mi unidad\1. PROYECTOS TELLO 2022\SCM SPILL OVERS\outputs\pobreza\distancia_centro_salud\1%\simulacion_3\output_tests.xlsx',ub_vec_"&amp;JY213&amp;"','ub_vec_"&amp;JY213&amp;"');"</f>
        <v>xlswrite('G:\Mi unidad\1. PROYECTOS TELLO 2022\SCM SPILL OVERS\outputs\pobreza\distancia_centro_salud\1%\simulacion_3\output_tests.xlsx',ub_vec_125','ub_vec_125');</v>
      </c>
      <c r="KL213">
        <v>125</v>
      </c>
      <c r="KM213" t="str">
        <f>"xlswrite('G:\Mi unidad\1. PROYECTOS TELLO 2022\SCM SPILL OVERS\outputs\pobreza\informalidad\1%\simulacion_3\output_tests.xlsx',ub_vec_"&amp;KL213&amp;"','ub_vec_"&amp;KL213&amp;"');"</f>
        <v>xlswrite('G:\Mi unidad\1. PROYECTOS TELLO 2022\SCM SPILL OVERS\outputs\pobreza\informalidad\1%\simulacion_3\output_tests.xlsx',ub_vec_125','ub_vec_125');</v>
      </c>
      <c r="KY213">
        <v>125</v>
      </c>
      <c r="KZ213" t="str">
        <f>"xlswrite('G:\Mi unidad\1. PROYECTOS TELLO 2022\SCM SPILL OVERS\outputs\pobreza\alimentos\1%\simulacion_3\output_tests.xlsx',ub_vec_"&amp;KY213&amp;"','ub_vec_"&amp;KY213&amp;"');"</f>
        <v>xlswrite('G:\Mi unidad\1. PROYECTOS TELLO 2022\SCM SPILL OVERS\outputs\pobreza\alimentos\1%\simulacion_3\output_tests.xlsx',ub_vec_125','ub_vec_125');</v>
      </c>
      <c r="LF213">
        <v>125</v>
      </c>
      <c r="LG213" t="str">
        <f>"xlswrite('G:\Mi unidad\1. PROYECTOS TELLO 2022\SCM SPILL OVERS\outputs\pobreza\jefe_hogar\1%\simulacion_3\output_tests.xlsx',ub_vec_"&amp;LF213&amp;"','ub_vec_"&amp;LF213&amp;"');"</f>
        <v>xlswrite('G:\Mi unidad\1. PROYECTOS TELLO 2022\SCM SPILL OVERS\outputs\pobreza\jefe_hogar\1%\simulacion_3\output_tests.xlsx',ub_vec_125','ub_vec_125');</v>
      </c>
      <c r="LM213">
        <v>125</v>
      </c>
      <c r="LN213" t="str">
        <f>"xlswrite('G:\Mi unidad\1. PROYECTOS TELLO 2022\SCM SPILL OVERS\outputs\pobreza\mujeres\1%\simulacion_3\output_tests.xlsx',ub_vec_"&amp;LM213&amp;"','ub_vec_"&amp;LM213&amp;"');"</f>
        <v>xlswrite('G:\Mi unidad\1. PROYECTOS TELLO 2022\SCM SPILL OVERS\outputs\pobreza\mujeres\1%\simulacion_3\output_tests.xlsx',ub_vec_125','ub_vec_125');</v>
      </c>
      <c r="LY213">
        <v>125</v>
      </c>
      <c r="LZ213" t="str">
        <f>"xlswrite('G:\Mi unidad\1. PROYECTOS TELLO 2022\SCM SPILL OVERS\outputs\pobreza\criminalidad\1%\simulacion_3\output_tests.xlsx',ub_vec_"&amp;LY213&amp;"','ub_vec_"&amp;LY213&amp;"');"</f>
        <v>xlswrite('G:\Mi unidad\1. PROYECTOS TELLO 2022\SCM SPILL OVERS\outputs\pobreza\criminalidad\1%\simulacion_3\output_tests.xlsx',ub_vec_125','ub_vec_125');</v>
      </c>
    </row>
    <row r="214" spans="64:338" x14ac:dyDescent="0.3">
      <c r="BL214">
        <v>125</v>
      </c>
      <c r="BM214" s="1" t="str">
        <f>"A_"&amp;BL212&amp;"(:,ind_"&amp;BL212&amp;" == 0) = [];"</f>
        <v>A_125(:,ind_125 == 0) = [];</v>
      </c>
      <c r="BR214">
        <v>125</v>
      </c>
      <c r="BS214" s="1" t="str">
        <f>"ind_"&amp;BR212&amp;" = xlsread('spillover_bajo_niv_educ_"&amp;BR212&amp;".xlsx')"</f>
        <v>ind_125 = xlsread('spillover_bajo_niv_educ_125.xlsx')</v>
      </c>
      <c r="BX214">
        <v>125</v>
      </c>
      <c r="BY214" s="1" t="str">
        <f>"ind_"&amp;BX212&amp;" = xlsread('spillover_bajoingreso_"&amp;BX212&amp;".xlsx')"</f>
        <v>ind_125 = xlsread('spillover_bajoingreso_125.xlsx')</v>
      </c>
      <c r="CD214">
        <v>125</v>
      </c>
      <c r="CE214" s="1" t="str">
        <f>"ind_"&amp;CD212&amp;" = xlsread('spillover_densidad_"&amp;CD212&amp;".xlsx')"</f>
        <v>ind_125 = xlsread('spillover_densidad_125.xlsx')</v>
      </c>
      <c r="CJ214">
        <v>125</v>
      </c>
      <c r="CK214" s="1" t="str">
        <f>"ind_"&amp;CJ212&amp;" = xlsread('spillover_tiempo_cs_"&amp;CJ212&amp;".xlsx')"</f>
        <v>ind_125 = xlsread('spillover_tiempo_cs_125.xlsx')</v>
      </c>
      <c r="CQ214">
        <v>125</v>
      </c>
      <c r="CR214" t="s">
        <v>444</v>
      </c>
      <c r="CV214">
        <v>125</v>
      </c>
      <c r="CW214" t="s">
        <v>448</v>
      </c>
      <c r="DA214">
        <v>125</v>
      </c>
      <c r="DB214" t="s">
        <v>449</v>
      </c>
      <c r="DF214">
        <v>125</v>
      </c>
      <c r="DG214" t="s">
        <v>450</v>
      </c>
      <c r="EA214">
        <v>84</v>
      </c>
      <c r="EB214" s="1" t="str">
        <f>"alpha_hat_"&amp;EA214&amp;" = A_"&amp;EA214&amp;"*gamma_hat_"&amp;EA214&amp;";"</f>
        <v>alpha_hat_84 = A_84*gamma_hat_84;</v>
      </c>
      <c r="HM214">
        <v>78</v>
      </c>
      <c r="HN214" t="str">
        <f>"    [p_value_"&amp;HM214&amp; ",lb_"&amp;HM214&amp;",ub_"&amp;HM214&amp;"] = sp_andrews_te(Y_pre_"&amp;HM214&amp;",pobreza_"&amp;HM214&amp;"(:,T+s),A_"&amp;HM214&amp;",C,.05);"</f>
        <v xml:space="preserve">    [p_value_78,lb_78,ub_78] = sp_andrews_te(Y_pre_78,pobreza_78(:,T+s),A_78,C,.05);</v>
      </c>
      <c r="HT214">
        <v>104</v>
      </c>
      <c r="HU214" t="s">
        <v>35</v>
      </c>
      <c r="IA214">
        <v>125</v>
      </c>
      <c r="IB214" t="str">
        <f>"xlswrite('G:\Mi unidad\1. PROYECTOS TELLO 2022\SCM SPILL OVERS\outputs\pobreza\bajo_niv_educ\1%\simulacion_3\output_tests.xlsx',p_value_vec_"&amp;IA214&amp;"','p_value_vec_"&amp;IA214&amp;"');"</f>
        <v>xlswrite('G:\Mi unidad\1. PROYECTOS TELLO 2022\SCM SPILL OVERS\outputs\pobreza\bajo_niv_educ\1%\simulacion_3\output_tests.xlsx',p_value_vec_125','p_value_vec_125');</v>
      </c>
      <c r="IO214">
        <v>125</v>
      </c>
      <c r="IP214" t="str">
        <f>"xlswrite('G:\Mi unidad\1. PROYECTOS TELLO 2022\SCM SPILL OVERS\outputs\pobreza\bajo_ingreso\1%\simulacion_3\output_tests.xlsx',p_value_vec_"&amp;IO214&amp;"','p_value_vec_"&amp;IO214&amp;"');"</f>
        <v>xlswrite('G:\Mi unidad\1. PROYECTOS TELLO 2022\SCM SPILL OVERS\outputs\pobreza\bajo_ingreso\1%\simulacion_3\output_tests.xlsx',p_value_vec_125','p_value_vec_125');</v>
      </c>
      <c r="JA214">
        <v>125</v>
      </c>
      <c r="JB214" t="str">
        <f>"xlswrite('G:\Mi unidad\1. PROYECTOS TELLO 2022\SCM SPILL OVERS\outputs\pobreza\densidad\1%\simulacion_3\output_tests.xlsx',p_value_vec_"&amp;JA214&amp;"','p_value_vec_"&amp;JA214&amp;"');"</f>
        <v>xlswrite('G:\Mi unidad\1. PROYECTOS TELLO 2022\SCM SPILL OVERS\outputs\pobreza\densidad\1%\simulacion_3\output_tests.xlsx',p_value_vec_125','p_value_vec_125');</v>
      </c>
      <c r="JM214">
        <v>125</v>
      </c>
      <c r="JN214" t="str">
        <f>"xlswrite('G:\Mi unidad\1. PROYECTOS TELLO 2022\SCM SPILL OVERS\outputs\pobreza\densidad_g\1%\simulacion_3\output_tests.xlsx',p_value_vec_"&amp;JM214&amp;"','p_value_vec_"&amp;JM214&amp;"');"</f>
        <v>xlswrite('G:\Mi unidad\1. PROYECTOS TELLO 2022\SCM SPILL OVERS\outputs\pobreza\densidad_g\1%\simulacion_3\output_tests.xlsx',p_value_vec_125','p_value_vec_125');</v>
      </c>
      <c r="JY214">
        <v>125</v>
      </c>
      <c r="JZ214" t="str">
        <f>"xlswrite('G:\Mi unidad\1. PROYECTOS TELLO 2022\SCM SPILL OVERS\outputs\pobreza\distancia_centro_salud\1%\simulacion_3\output_tests.xlsx',p_value_vec_"&amp;JY214&amp;"','p_value_vec_"&amp;JY214&amp;"');"</f>
        <v>xlswrite('G:\Mi unidad\1. PROYECTOS TELLO 2022\SCM SPILL OVERS\outputs\pobreza\distancia_centro_salud\1%\simulacion_3\output_tests.xlsx',p_value_vec_125','p_value_vec_125');</v>
      </c>
      <c r="KL214">
        <v>125</v>
      </c>
      <c r="KM214" t="str">
        <f>"xlswrite('G:\Mi unidad\1. PROYECTOS TELLO 2022\SCM SPILL OVERS\outputs\pobreza\informalidad\1%\simulacion_3\output_tests.xlsx',p_value_vec_"&amp;KL214&amp;"','p_value_vec_"&amp;KL214&amp;"');"</f>
        <v>xlswrite('G:\Mi unidad\1. PROYECTOS TELLO 2022\SCM SPILL OVERS\outputs\pobreza\informalidad\1%\simulacion_3\output_tests.xlsx',p_value_vec_125','p_value_vec_125');</v>
      </c>
      <c r="KY214">
        <v>125</v>
      </c>
      <c r="KZ214" t="str">
        <f>"xlswrite('G:\Mi unidad\1. PROYECTOS TELLO 2022\SCM SPILL OVERS\outputs\pobreza\alimentos\1%\simulacion_3\output_tests.xlsx',p_value_vec_"&amp;KY214&amp;"','p_value_vec_"&amp;KY214&amp;"');"</f>
        <v>xlswrite('G:\Mi unidad\1. PROYECTOS TELLO 2022\SCM SPILL OVERS\outputs\pobreza\alimentos\1%\simulacion_3\output_tests.xlsx',p_value_vec_125','p_value_vec_125');</v>
      </c>
      <c r="LF214">
        <v>125</v>
      </c>
      <c r="LG214" t="str">
        <f>"xlswrite('G:\Mi unidad\1. PROYECTOS TELLO 2022\SCM SPILL OVERS\outputs\pobreza\jefe_hogar\1%\simulacion_3\output_tests.xlsx',p_value_vec_"&amp;LF214&amp;"','p_value_vec_"&amp;LF214&amp;"');"</f>
        <v>xlswrite('G:\Mi unidad\1. PROYECTOS TELLO 2022\SCM SPILL OVERS\outputs\pobreza\jefe_hogar\1%\simulacion_3\output_tests.xlsx',p_value_vec_125','p_value_vec_125');</v>
      </c>
      <c r="LM214">
        <v>125</v>
      </c>
      <c r="LN214" t="str">
        <f>"xlswrite('G:\Mi unidad\1. PROYECTOS TELLO 2022\SCM SPILL OVERS\outputs\pobreza\mujeres\1%\simulacion_3\output_tests.xlsx',p_value_vec_"&amp;LM214&amp;"','p_value_vec_"&amp;LM214&amp;"');"</f>
        <v>xlswrite('G:\Mi unidad\1. PROYECTOS TELLO 2022\SCM SPILL OVERS\outputs\pobreza\mujeres\1%\simulacion_3\output_tests.xlsx',p_value_vec_125','p_value_vec_125');</v>
      </c>
      <c r="LY214">
        <v>125</v>
      </c>
      <c r="LZ214" t="str">
        <f>"xlswrite('G:\Mi unidad\1. PROYECTOS TELLO 2022\SCM SPILL OVERS\outputs\pobreza\criminalidad\1%\simulacion_3\output_tests.xlsx',p_value_vec_"&amp;LY214&amp;"','p_value_vec_"&amp;LY214&amp;"');"</f>
        <v>xlswrite('G:\Mi unidad\1. PROYECTOS TELLO 2022\SCM SPILL OVERS\outputs\pobreza\criminalidad\1%\simulacion_3\output_tests.xlsx',p_value_vec_125','p_value_vec_125');</v>
      </c>
    </row>
    <row r="215" spans="64:338" x14ac:dyDescent="0.3">
      <c r="BL215">
        <v>125</v>
      </c>
      <c r="BR215">
        <v>125</v>
      </c>
      <c r="BS215" s="1" t="str">
        <f>"A_"&amp;BR212&amp;" = eye(N);"</f>
        <v>A_125 = eye(N);</v>
      </c>
      <c r="BX215">
        <v>125</v>
      </c>
      <c r="BY215" s="1" t="str">
        <f>"A_"&amp;BX212&amp;" = eye(N);"</f>
        <v>A_125 = eye(N);</v>
      </c>
      <c r="CD215">
        <v>125</v>
      </c>
      <c r="CE215" s="1" t="str">
        <f>"A_"&amp;CD212&amp;" = eye(N);"</f>
        <v>A_125 = eye(N);</v>
      </c>
      <c r="CJ215">
        <v>125</v>
      </c>
      <c r="CK215" s="1" t="str">
        <f>"A_"&amp;CJ212&amp;" = eye(N);"</f>
        <v>A_125 = eye(N);</v>
      </c>
      <c r="CQ215">
        <v>125</v>
      </c>
      <c r="CR215" t="s">
        <v>446</v>
      </c>
      <c r="CV215">
        <v>125</v>
      </c>
      <c r="CW215" t="s">
        <v>451</v>
      </c>
      <c r="DA215">
        <v>125</v>
      </c>
      <c r="DB215" t="s">
        <v>451</v>
      </c>
      <c r="DF215">
        <v>125</v>
      </c>
      <c r="DG215" t="s">
        <v>451</v>
      </c>
      <c r="EA215">
        <v>84</v>
      </c>
      <c r="EB215" s="1" t="str">
        <f>"alpha1_hat_vec_"&amp;EA215&amp;"(s) = alpha_hat_"&amp;EA215&amp;"(1);"</f>
        <v>alpha1_hat_vec_84(s) = alpha_hat_84(1);</v>
      </c>
      <c r="HM215">
        <v>78</v>
      </c>
      <c r="HN215" t="str">
        <f>"    p_value_vec_"&amp;HM215&amp;"(s) = p_value_"&amp;HM215&amp;";"</f>
        <v xml:space="preserve">    p_value_vec_78(s) = p_value_78;</v>
      </c>
      <c r="HT215">
        <v>104</v>
      </c>
      <c r="HU215" t="s">
        <v>36</v>
      </c>
      <c r="IA215">
        <v>125</v>
      </c>
      <c r="IB215" t="str">
        <f>"xlswrite('G:\Mi unidad\1. PROYECTOS TELLO 2022\SCM SPILL OVERS\outputs\pobreza\bajo_niv_educ\1%\simulacion_3\output_tests.xlsx',alpha1_hat_vec_"&amp;IA215&amp;"','alpha1_hat_vec_"&amp;IA215&amp;"');"</f>
        <v>xlswrite('G:\Mi unidad\1. PROYECTOS TELLO 2022\SCM SPILL OVERS\outputs\pobreza\bajo_niv_educ\1%\simulacion_3\output_tests.xlsx',alpha1_hat_vec_125','alpha1_hat_vec_125');</v>
      </c>
      <c r="IO215">
        <v>125</v>
      </c>
      <c r="IP215" t="str">
        <f>"xlswrite('G:\Mi unidad\1. PROYECTOS TELLO 2022\SCM SPILL OVERS\outputs\pobreza\bajo_ingreso\1%\simulacion_3\output_tests.xlsx',alpha1_hat_vec_"&amp;IO215&amp;"','alpha1_hat_vec_"&amp;IO215&amp;"');"</f>
        <v>xlswrite('G:\Mi unidad\1. PROYECTOS TELLO 2022\SCM SPILL OVERS\outputs\pobreza\bajo_ingreso\1%\simulacion_3\output_tests.xlsx',alpha1_hat_vec_125','alpha1_hat_vec_125');</v>
      </c>
      <c r="JA215">
        <v>125</v>
      </c>
      <c r="JB215" t="str">
        <f>"xlswrite('G:\Mi unidad\1. PROYECTOS TELLO 2022\SCM SPILL OVERS\outputs\pobreza\densidad\1%\simulacion_3\output_tests.xlsx',alpha1_hat_vec_"&amp;JA215&amp;"','alpha1_hat_vec_"&amp;JA215&amp;"');"</f>
        <v>xlswrite('G:\Mi unidad\1. PROYECTOS TELLO 2022\SCM SPILL OVERS\outputs\pobreza\densidad\1%\simulacion_3\output_tests.xlsx',alpha1_hat_vec_125','alpha1_hat_vec_125');</v>
      </c>
      <c r="JM215">
        <v>125</v>
      </c>
      <c r="JN215" t="str">
        <f>"xlswrite('G:\Mi unidad\1. PROYECTOS TELLO 2022\SCM SPILL OVERS\outputs\pobreza\densidad_g\1%\simulacion_3\output_tests.xlsx',alpha1_hat_vec_"&amp;JM215&amp;"','alpha1_hat_vec_"&amp;JM215&amp;"');"</f>
        <v>xlswrite('G:\Mi unidad\1. PROYECTOS TELLO 2022\SCM SPILL OVERS\outputs\pobreza\densidad_g\1%\simulacion_3\output_tests.xlsx',alpha1_hat_vec_125','alpha1_hat_vec_125');</v>
      </c>
      <c r="JY215">
        <v>125</v>
      </c>
      <c r="JZ215" t="str">
        <f>"xlswrite('G:\Mi unidad\1. PROYECTOS TELLO 2022\SCM SPILL OVERS\outputs\pobreza\distancia_centro_salud\1%\simulacion_3\output_tests.xlsx',alpha1_hat_vec_"&amp;JY215&amp;"','alpha1_hat_vec_"&amp;JY215&amp;"');"</f>
        <v>xlswrite('G:\Mi unidad\1. PROYECTOS TELLO 2022\SCM SPILL OVERS\outputs\pobreza\distancia_centro_salud\1%\simulacion_3\output_tests.xlsx',alpha1_hat_vec_125','alpha1_hat_vec_125');</v>
      </c>
      <c r="KL215">
        <v>125</v>
      </c>
      <c r="KM215" t="str">
        <f>"xlswrite('G:\Mi unidad\1. PROYECTOS TELLO 2022\SCM SPILL OVERS\outputs\pobreza\informalidad\1%\simulacion_3\output_tests.xlsx',alpha1_hat_vec_"&amp;KL215&amp;"','alpha1_hat_vec_"&amp;KL215&amp;"');"</f>
        <v>xlswrite('G:\Mi unidad\1. PROYECTOS TELLO 2022\SCM SPILL OVERS\outputs\pobreza\informalidad\1%\simulacion_3\output_tests.xlsx',alpha1_hat_vec_125','alpha1_hat_vec_125');</v>
      </c>
      <c r="KY215">
        <v>125</v>
      </c>
      <c r="KZ215" t="str">
        <f>"xlswrite('G:\Mi unidad\1. PROYECTOS TELLO 2022\SCM SPILL OVERS\outputs\pobreza\alimentos\1%\simulacion_3\output_tests.xlsx',alpha1_hat_vec_"&amp;KY215&amp;"','alpha1_hat_vec_"&amp;KY215&amp;"');"</f>
        <v>xlswrite('G:\Mi unidad\1. PROYECTOS TELLO 2022\SCM SPILL OVERS\outputs\pobreza\alimentos\1%\simulacion_3\output_tests.xlsx',alpha1_hat_vec_125','alpha1_hat_vec_125');</v>
      </c>
      <c r="LF215">
        <v>125</v>
      </c>
      <c r="LG215" t="str">
        <f>"xlswrite('G:\Mi unidad\1. PROYECTOS TELLO 2022\SCM SPILL OVERS\outputs\pobreza\jefe_hogar\1%\simulacion_3\output_tests.xlsx',alpha1_hat_vec_"&amp;LF215&amp;"','alpha1_hat_vec_"&amp;LF215&amp;"');"</f>
        <v>xlswrite('G:\Mi unidad\1. PROYECTOS TELLO 2022\SCM SPILL OVERS\outputs\pobreza\jefe_hogar\1%\simulacion_3\output_tests.xlsx',alpha1_hat_vec_125','alpha1_hat_vec_125');</v>
      </c>
      <c r="LM215">
        <v>125</v>
      </c>
      <c r="LN215" t="str">
        <f>"xlswrite('G:\Mi unidad\1. PROYECTOS TELLO 2022\SCM SPILL OVERS\outputs\pobreza\mujeres\1%\simulacion_3\output_tests.xlsx',alpha1_hat_vec_"&amp;LM215&amp;"','alpha1_hat_vec_"&amp;LM215&amp;"');"</f>
        <v>xlswrite('G:\Mi unidad\1. PROYECTOS TELLO 2022\SCM SPILL OVERS\outputs\pobreza\mujeres\1%\simulacion_3\output_tests.xlsx',alpha1_hat_vec_125','alpha1_hat_vec_125');</v>
      </c>
      <c r="LY215">
        <v>125</v>
      </c>
      <c r="LZ215" t="str">
        <f>"xlswrite('G:\Mi unidad\1. PROYECTOS TELLO 2022\SCM SPILL OVERS\outputs\pobreza\criminalidad\1%\simulacion_3\output_tests.xlsx',alpha1_hat_vec_"&amp;LY215&amp;"','alpha1_hat_vec_"&amp;LY215&amp;"');"</f>
        <v>xlswrite('G:\Mi unidad\1. PROYECTOS TELLO 2022\SCM SPILL OVERS\outputs\pobreza\criminalidad\1%\simulacion_3\output_tests.xlsx',alpha1_hat_vec_125','alpha1_hat_vec_125');</v>
      </c>
    </row>
    <row r="216" spans="64:338" x14ac:dyDescent="0.3">
      <c r="BL216">
        <v>125</v>
      </c>
      <c r="BR216">
        <v>125</v>
      </c>
      <c r="BS216" s="1" t="str">
        <f>"A_"&amp;BR212&amp;"(:,ind_"&amp;BR212&amp;" == 0) = [];"</f>
        <v>A_125(:,ind_125 == 0) = [];</v>
      </c>
      <c r="BX216">
        <v>125</v>
      </c>
      <c r="BY216" s="1" t="str">
        <f>"A_"&amp;BX212&amp;"(:,ind_"&amp;BX212&amp;" == 0) = [];"</f>
        <v>A_125(:,ind_125 == 0) = [];</v>
      </c>
      <c r="CD216">
        <v>125</v>
      </c>
      <c r="CE216" s="1" t="str">
        <f>"A_"&amp;CD212&amp;"(:,ind_"&amp;CD212&amp;" == 0) = [];"</f>
        <v>A_125(:,ind_125 == 0) = [];</v>
      </c>
      <c r="CJ216">
        <v>125</v>
      </c>
      <c r="CK216" s="1" t="str">
        <f>"A_"&amp;CJ212&amp;"(:,ind_"&amp;CJ212&amp;" == 0) = [];"</f>
        <v>A_125(:,ind_125 == 0) = [];</v>
      </c>
      <c r="CQ216">
        <v>125</v>
      </c>
      <c r="CR216" t="s">
        <v>447</v>
      </c>
      <c r="CV216">
        <v>125</v>
      </c>
      <c r="CW216" t="s">
        <v>452</v>
      </c>
      <c r="DA216">
        <v>125</v>
      </c>
      <c r="DB216" t="s">
        <v>452</v>
      </c>
      <c r="DF216">
        <v>125</v>
      </c>
      <c r="DG216" t="s">
        <v>452</v>
      </c>
      <c r="EA216">
        <v>84</v>
      </c>
      <c r="EB216" s="1" t="str">
        <f>"synthetic_control_sp_"&amp;EA216&amp;"(T+s) = Y_"&amp;EA216&amp;"(1,T+s)-alpha1_hat_vec_"&amp;EA216&amp;"(s);"</f>
        <v>synthetic_control_sp_84(T+s) = Y_84(1,T+s)-alpha1_hat_vec_84(s);</v>
      </c>
      <c r="HM216">
        <v>78</v>
      </c>
      <c r="HN216" t="str">
        <f>"    lb_vec_"&amp;HM216&amp;"(s) = lb_"&amp;HM216&amp;";"</f>
        <v xml:space="preserve">    lb_vec_78(s) = lb_78;</v>
      </c>
      <c r="HT216">
        <v>104</v>
      </c>
      <c r="HU216" t="s">
        <v>37</v>
      </c>
      <c r="IA216">
        <v>125</v>
      </c>
      <c r="IB216" t="str">
        <f>"xlswrite('G:\Mi unidad\1. PROYECTOS TELLO 2022\SCM SPILL OVERS\outputs\pobreza\bajo_niv_educ\1%\simulacion_3\output_tests.xlsx',spillover_test_"&amp;IA216&amp;"','sp_test_"&amp;IA216&amp;"');"</f>
        <v>xlswrite('G:\Mi unidad\1. PROYECTOS TELLO 2022\SCM SPILL OVERS\outputs\pobreza\bajo_niv_educ\1%\simulacion_3\output_tests.xlsx',spillover_test_125','sp_test_125');</v>
      </c>
      <c r="IO216">
        <v>125</v>
      </c>
      <c r="IP216" t="str">
        <f>"xlswrite('G:\Mi unidad\1. PROYECTOS TELLO 2022\SCM SPILL OVERS\outputs\pobreza\bajo_ingreso\1%\simulacion_3\output_tests.xlsx',spillover_test_"&amp;IO216&amp;"','sp_test_"&amp;IO216&amp;"');"</f>
        <v>xlswrite('G:\Mi unidad\1. PROYECTOS TELLO 2022\SCM SPILL OVERS\outputs\pobreza\bajo_ingreso\1%\simulacion_3\output_tests.xlsx',spillover_test_125','sp_test_125');</v>
      </c>
      <c r="JA216">
        <v>125</v>
      </c>
      <c r="JB216" t="str">
        <f>"xlswrite('G:\Mi unidad\1. PROYECTOS TELLO 2022\SCM SPILL OVERS\outputs\pobreza\densidad\1%\simulacion_3\output_tests.xlsx',spillover_test_"&amp;JA216&amp;"','sp_test_"&amp;JA216&amp;"');"</f>
        <v>xlswrite('G:\Mi unidad\1. PROYECTOS TELLO 2022\SCM SPILL OVERS\outputs\pobreza\densidad\1%\simulacion_3\output_tests.xlsx',spillover_test_125','sp_test_125');</v>
      </c>
      <c r="JM216">
        <v>125</v>
      </c>
      <c r="JN216" t="str">
        <f>"xlswrite('G:\Mi unidad\1. PROYECTOS TELLO 2022\SCM SPILL OVERS\outputs\pobreza\densidad_g\1%\simulacion_3\output_tests.xlsx',spillover_test_"&amp;JM216&amp;"','sp_test_"&amp;JM216&amp;"');"</f>
        <v>xlswrite('G:\Mi unidad\1. PROYECTOS TELLO 2022\SCM SPILL OVERS\outputs\pobreza\densidad_g\1%\simulacion_3\output_tests.xlsx',spillover_test_125','sp_test_125');</v>
      </c>
      <c r="JY216">
        <v>125</v>
      </c>
      <c r="JZ216" t="str">
        <f>"xlswrite('G:\Mi unidad\1. PROYECTOS TELLO 2022\SCM SPILL OVERS\outputs\pobreza\distancia_centro_salud\1%\simulacion_3\output_tests.xlsx',spillover_test_"&amp;JY216&amp;"','sp_test_"&amp;JY216&amp;"');"</f>
        <v>xlswrite('G:\Mi unidad\1. PROYECTOS TELLO 2022\SCM SPILL OVERS\outputs\pobreza\distancia_centro_salud\1%\simulacion_3\output_tests.xlsx',spillover_test_125','sp_test_125');</v>
      </c>
      <c r="KL216">
        <v>125</v>
      </c>
      <c r="KM216" t="str">
        <f>"xlswrite('G:\Mi unidad\1. PROYECTOS TELLO 2022\SCM SPILL OVERS\outputs\pobreza\informalidad\1%\simulacion_3\output_tests.xlsx',spillover_test_"&amp;KL216&amp;"','sp_test_"&amp;KL216&amp;"');"</f>
        <v>xlswrite('G:\Mi unidad\1. PROYECTOS TELLO 2022\SCM SPILL OVERS\outputs\pobreza\informalidad\1%\simulacion_3\output_tests.xlsx',spillover_test_125','sp_test_125');</v>
      </c>
      <c r="KY216">
        <v>125</v>
      </c>
      <c r="KZ216" t="str">
        <f>"xlswrite('G:\Mi unidad\1. PROYECTOS TELLO 2022\SCM SPILL OVERS\outputs\pobreza\alimentos\1%\simulacion_3\output_tests.xlsx',spillover_test_"&amp;KY216&amp;"','sp_test_"&amp;KY216&amp;"');"</f>
        <v>xlswrite('G:\Mi unidad\1. PROYECTOS TELLO 2022\SCM SPILL OVERS\outputs\pobreza\alimentos\1%\simulacion_3\output_tests.xlsx',spillover_test_125','sp_test_125');</v>
      </c>
      <c r="LF216">
        <v>125</v>
      </c>
      <c r="LG216" t="str">
        <f>"xlswrite('G:\Mi unidad\1. PROYECTOS TELLO 2022\SCM SPILL OVERS\outputs\pobreza\jefe_hogar\1%\simulacion_3\output_tests.xlsx',spillover_test_"&amp;LF216&amp;"','sp_test_"&amp;LF216&amp;"');"</f>
        <v>xlswrite('G:\Mi unidad\1. PROYECTOS TELLO 2022\SCM SPILL OVERS\outputs\pobreza\jefe_hogar\1%\simulacion_3\output_tests.xlsx',spillover_test_125','sp_test_125');</v>
      </c>
      <c r="LM216">
        <v>125</v>
      </c>
      <c r="LN216" t="str">
        <f>"xlswrite('G:\Mi unidad\1. PROYECTOS TELLO 2022\SCM SPILL OVERS\outputs\pobreza\mujeres\1%\simulacion_3\output_tests.xlsx',spillover_test_"&amp;LM216&amp;"','sp_test_"&amp;LM216&amp;"');"</f>
        <v>xlswrite('G:\Mi unidad\1. PROYECTOS TELLO 2022\SCM SPILL OVERS\outputs\pobreza\mujeres\1%\simulacion_3\output_tests.xlsx',spillover_test_125','sp_test_125');</v>
      </c>
      <c r="LY216">
        <v>125</v>
      </c>
      <c r="LZ216" t="str">
        <f>"xlswrite('G:\Mi unidad\1. PROYECTOS TELLO 2022\SCM SPILL OVERS\outputs\pobreza\criminalidad\1%\simulacion_3\output_tests.xlsx',spillover_test_"&amp;LY216&amp;"','sp_test_"&amp;LY216&amp;"');"</f>
        <v>xlswrite('G:\Mi unidad\1. PROYECTOS TELLO 2022\SCM SPILL OVERS\outputs\pobreza\criminalidad\1%\simulacion_3\output_tests.xlsx',spillover_test_125','sp_test_125');</v>
      </c>
    </row>
    <row r="217" spans="64:338" x14ac:dyDescent="0.3">
      <c r="BL217">
        <v>129</v>
      </c>
      <c r="BM217" s="1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453</v>
      </c>
      <c r="CV217">
        <v>129</v>
      </c>
      <c r="CW217" t="s">
        <v>454</v>
      </c>
      <c r="DA217">
        <v>129</v>
      </c>
      <c r="DB217" t="s">
        <v>454</v>
      </c>
      <c r="DF217">
        <v>129</v>
      </c>
      <c r="DG217" t="s">
        <v>454</v>
      </c>
      <c r="EA217">
        <v>84</v>
      </c>
      <c r="EB217" s="3" t="s">
        <v>18</v>
      </c>
      <c r="HM217">
        <v>78</v>
      </c>
      <c r="HN217" t="str">
        <f>"    ub_vec_"&amp;HM217&amp;"(s) = ub_"&amp;HM216&amp;";"</f>
        <v xml:space="preserve">    ub_vec_78(s) = ub_78;</v>
      </c>
      <c r="HT217">
        <v>104</v>
      </c>
      <c r="HU217" t="str">
        <f>"    spillover_test_"&amp;HT217&amp;"(s) = sp_andrews(Y_pre_"&amp;HT217&amp;",pobreza_"&amp;HT217&amp;"(:,T+s),A_"&amp;HT217&amp;",C,d,alpha_sig);"</f>
        <v xml:space="preserve">    spillover_test_104(s) = sp_andrews(Y_pre_104,pobreza_104(:,T+s),A_104,C,d,alpha_sig);</v>
      </c>
      <c r="IA217">
        <v>129</v>
      </c>
      <c r="IB217" t="str">
        <f>"xlswrite('G:\Mi unidad\1. PROYECTOS TELLO 2022\SCM SPILL OVERS\outputs\pobreza\bajo_niv_educ\1%\simulacion_3\output_tests.xlsx',lb_vec_"&amp;IA217&amp;"','lb_vec_"&amp;IA217&amp;"');"</f>
        <v>xlswrite('G:\Mi unidad\1. PROYECTOS TELLO 2022\SCM SPILL OVERS\outputs\pobreza\bajo_niv_educ\1%\simulacion_3\output_tests.xlsx',lb_vec_129','lb_vec_129');</v>
      </c>
      <c r="IO217">
        <v>129</v>
      </c>
      <c r="IP217" t="str">
        <f>"xlswrite('G:\Mi unidad\1. PROYECTOS TELLO 2022\SCM SPILL OVERS\outputs\pobreza\bajo_ingreso\1%\simulacion_3\output_tests.xlsx',lb_vec_"&amp;IO217&amp;"','lb_vec_"&amp;IO217&amp;"');"</f>
        <v>xlswrite('G:\Mi unidad\1. PROYECTOS TELLO 2022\SCM SPILL OVERS\outputs\pobreza\bajo_ingreso\1%\simulacion_3\output_tests.xlsx',lb_vec_129','lb_vec_129');</v>
      </c>
      <c r="JA217">
        <v>129</v>
      </c>
      <c r="JB217" t="str">
        <f>"xlswrite('G:\Mi unidad\1. PROYECTOS TELLO 2022\SCM SPILL OVERS\outputs\pobreza\densidad\1%\simulacion_3\output_tests.xlsx',lb_vec_"&amp;JA217&amp;"','lb_vec_"&amp;JA217&amp;"');"</f>
        <v>xlswrite('G:\Mi unidad\1. PROYECTOS TELLO 2022\SCM SPILL OVERS\outputs\pobreza\densidad\1%\simulacion_3\output_tests.xlsx',lb_vec_129','lb_vec_129');</v>
      </c>
      <c r="JM217">
        <v>129</v>
      </c>
      <c r="JN217" t="str">
        <f>"xlswrite('G:\Mi unidad\1. PROYECTOS TELLO 2022\SCM SPILL OVERS\outputs\pobreza\densidad_g\1%\simulacion_3\output_tests.xlsx',lb_vec_"&amp;JM217&amp;"','lb_vec_"&amp;JM217&amp;"');"</f>
        <v>xlswrite('G:\Mi unidad\1. PROYECTOS TELLO 2022\SCM SPILL OVERS\outputs\pobreza\densidad_g\1%\simulacion_3\output_tests.xlsx',lb_vec_129','lb_vec_129');</v>
      </c>
      <c r="JY217">
        <v>129</v>
      </c>
      <c r="JZ217" t="str">
        <f>"xlswrite('G:\Mi unidad\1. PROYECTOS TELLO 2022\SCM SPILL OVERS\outputs\pobreza\distancia_centro_salud\1%\simulacion_3\output_tests.xlsx',lb_vec_"&amp;JY217&amp;"','lb_vec_"&amp;JY217&amp;"');"</f>
        <v>xlswrite('G:\Mi unidad\1. PROYECTOS TELLO 2022\SCM SPILL OVERS\outputs\pobreza\distancia_centro_salud\1%\simulacion_3\output_tests.xlsx',lb_vec_129','lb_vec_129');</v>
      </c>
      <c r="KL217">
        <v>129</v>
      </c>
      <c r="KM217" t="str">
        <f>"xlswrite('G:\Mi unidad\1. PROYECTOS TELLO 2022\SCM SPILL OVERS\outputs\pobreza\informalidad\1%\simulacion_3\output_tests.xlsx',lb_vec_"&amp;KL217&amp;"','lb_vec_"&amp;KL217&amp;"');"</f>
        <v>xlswrite('G:\Mi unidad\1. PROYECTOS TELLO 2022\SCM SPILL OVERS\outputs\pobreza\informalidad\1%\simulacion_3\output_tests.xlsx',lb_vec_129','lb_vec_129');</v>
      </c>
      <c r="KY217">
        <v>129</v>
      </c>
      <c r="KZ217" t="str">
        <f>"xlswrite('G:\Mi unidad\1. PROYECTOS TELLO 2022\SCM SPILL OVERS\outputs\pobreza\alimentos\1%\simulacion_3\output_tests.xlsx',lb_vec_"&amp;KY217&amp;"','lb_vec_"&amp;KY217&amp;"');"</f>
        <v>xlswrite('G:\Mi unidad\1. PROYECTOS TELLO 2022\SCM SPILL OVERS\outputs\pobreza\alimentos\1%\simulacion_3\output_tests.xlsx',lb_vec_129','lb_vec_129');</v>
      </c>
      <c r="LF217">
        <v>129</v>
      </c>
      <c r="LG217" t="str">
        <f>"xlswrite('G:\Mi unidad\1. PROYECTOS TELLO 2022\SCM SPILL OVERS\outputs\pobreza\jefe_hogar\1%\simulacion_3\output_tests.xlsx',lb_vec_"&amp;LF217&amp;"','lb_vec_"&amp;LF217&amp;"');"</f>
        <v>xlswrite('G:\Mi unidad\1. PROYECTOS TELLO 2022\SCM SPILL OVERS\outputs\pobreza\jefe_hogar\1%\simulacion_3\output_tests.xlsx',lb_vec_129','lb_vec_129');</v>
      </c>
      <c r="LM217">
        <v>129</v>
      </c>
      <c r="LN217" t="str">
        <f>"xlswrite('G:\Mi unidad\1. PROYECTOS TELLO 2022\SCM SPILL OVERS\outputs\pobreza\mujeres\1%\simulacion_3\output_tests.xlsx',lb_vec_"&amp;LM217&amp;"','lb_vec_"&amp;LM217&amp;"');"</f>
        <v>xlswrite('G:\Mi unidad\1. PROYECTOS TELLO 2022\SCM SPILL OVERS\outputs\pobreza\mujeres\1%\simulacion_3\output_tests.xlsx',lb_vec_129','lb_vec_129');</v>
      </c>
      <c r="LY217">
        <v>129</v>
      </c>
      <c r="LZ217" t="str">
        <f>"xlswrite('G:\Mi unidad\1. PROYECTOS TELLO 2022\SCM SPILL OVERS\outputs\pobreza\criminalidad\1%\simulacion_3\output_tests.xlsx',lb_vec_"&amp;LY217&amp;"','lb_vec_"&amp;LY217&amp;"');"</f>
        <v>xlswrite('G:\Mi unidad\1. PROYECTOS TELLO 2022\SCM SPILL OVERS\outputs\pobreza\criminalidad\1%\simulacion_3\output_tests.xlsx',lb_vec_129','lb_vec_129');</v>
      </c>
    </row>
    <row r="218" spans="64:338" x14ac:dyDescent="0.3">
      <c r="BL218">
        <v>129</v>
      </c>
      <c r="BM218" s="1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451</v>
      </c>
      <c r="CV218">
        <v>129</v>
      </c>
      <c r="CW218" t="s">
        <v>455</v>
      </c>
      <c r="DA218">
        <v>129</v>
      </c>
      <c r="DB218" t="s">
        <v>455</v>
      </c>
      <c r="DF218">
        <v>129</v>
      </c>
      <c r="DG218" t="s">
        <v>455</v>
      </c>
      <c r="EA218">
        <v>86</v>
      </c>
      <c r="EB218" s="3" t="str">
        <f>"%PROVINCIA "&amp;EA218</f>
        <v>%PROVINCIA 86</v>
      </c>
      <c r="HM218">
        <v>78</v>
      </c>
      <c r="HN218" t="s">
        <v>18</v>
      </c>
      <c r="HT218">
        <v>104</v>
      </c>
      <c r="HU218" t="s">
        <v>18</v>
      </c>
      <c r="IA218">
        <v>129</v>
      </c>
      <c r="IB218" t="str">
        <f>"xlswrite('G:\Mi unidad\1. PROYECTOS TELLO 2022\SCM SPILL OVERS\outputs\pobreza\bajo_niv_educ\1%\simulacion_3\output_tests.xlsx',ub_vec_"&amp;IA218&amp;"','ub_vec_"&amp;IA218&amp;"');"</f>
        <v>xlswrite('G:\Mi unidad\1. PROYECTOS TELLO 2022\SCM SPILL OVERS\outputs\pobreza\bajo_niv_educ\1%\simulacion_3\output_tests.xlsx',ub_vec_129','ub_vec_129');</v>
      </c>
      <c r="IO218">
        <v>129</v>
      </c>
      <c r="IP218" t="str">
        <f>"xlswrite('G:\Mi unidad\1. PROYECTOS TELLO 2022\SCM SPILL OVERS\outputs\pobreza\bajo_ingreso\1%\simulacion_3\output_tests.xlsx',ub_vec_"&amp;IO218&amp;"','ub_vec_"&amp;IO218&amp;"');"</f>
        <v>xlswrite('G:\Mi unidad\1. PROYECTOS TELLO 2022\SCM SPILL OVERS\outputs\pobreza\bajo_ingreso\1%\simulacion_3\output_tests.xlsx',ub_vec_129','ub_vec_129');</v>
      </c>
      <c r="JA218">
        <v>129</v>
      </c>
      <c r="JB218" t="str">
        <f>"xlswrite('G:\Mi unidad\1. PROYECTOS TELLO 2022\SCM SPILL OVERS\outputs\pobreza\densidad\1%\simulacion_3\output_tests.xlsx',ub_vec_"&amp;JA218&amp;"','ub_vec_"&amp;JA218&amp;"');"</f>
        <v>xlswrite('G:\Mi unidad\1. PROYECTOS TELLO 2022\SCM SPILL OVERS\outputs\pobreza\densidad\1%\simulacion_3\output_tests.xlsx',ub_vec_129','ub_vec_129');</v>
      </c>
      <c r="JM218">
        <v>129</v>
      </c>
      <c r="JN218" t="str">
        <f>"xlswrite('G:\Mi unidad\1. PROYECTOS TELLO 2022\SCM SPILL OVERS\outputs\pobreza\densidad_g\1%\simulacion_3\output_tests.xlsx',ub_vec_"&amp;JM218&amp;"','ub_vec_"&amp;JM218&amp;"');"</f>
        <v>xlswrite('G:\Mi unidad\1. PROYECTOS TELLO 2022\SCM SPILL OVERS\outputs\pobreza\densidad_g\1%\simulacion_3\output_tests.xlsx',ub_vec_129','ub_vec_129');</v>
      </c>
      <c r="JY218">
        <v>129</v>
      </c>
      <c r="JZ218" t="str">
        <f>"xlswrite('G:\Mi unidad\1. PROYECTOS TELLO 2022\SCM SPILL OVERS\outputs\pobreza\distancia_centro_salud\1%\simulacion_3\output_tests.xlsx',ub_vec_"&amp;JY218&amp;"','ub_vec_"&amp;JY218&amp;"');"</f>
        <v>xlswrite('G:\Mi unidad\1. PROYECTOS TELLO 2022\SCM SPILL OVERS\outputs\pobreza\distancia_centro_salud\1%\simulacion_3\output_tests.xlsx',ub_vec_129','ub_vec_129');</v>
      </c>
      <c r="KL218">
        <v>129</v>
      </c>
      <c r="KM218" t="str">
        <f>"xlswrite('G:\Mi unidad\1. PROYECTOS TELLO 2022\SCM SPILL OVERS\outputs\pobreza\informalidad\1%\simulacion_3\output_tests.xlsx',ub_vec_"&amp;KL218&amp;"','ub_vec_"&amp;KL218&amp;"');"</f>
        <v>xlswrite('G:\Mi unidad\1. PROYECTOS TELLO 2022\SCM SPILL OVERS\outputs\pobreza\informalidad\1%\simulacion_3\output_tests.xlsx',ub_vec_129','ub_vec_129');</v>
      </c>
      <c r="KY218">
        <v>129</v>
      </c>
      <c r="KZ218" t="str">
        <f>"xlswrite('G:\Mi unidad\1. PROYECTOS TELLO 2022\SCM SPILL OVERS\outputs\pobreza\alimentos\1%\simulacion_3\output_tests.xlsx',ub_vec_"&amp;KY218&amp;"','ub_vec_"&amp;KY218&amp;"');"</f>
        <v>xlswrite('G:\Mi unidad\1. PROYECTOS TELLO 2022\SCM SPILL OVERS\outputs\pobreza\alimentos\1%\simulacion_3\output_tests.xlsx',ub_vec_129','ub_vec_129');</v>
      </c>
      <c r="LF218">
        <v>129</v>
      </c>
      <c r="LG218" t="str">
        <f>"xlswrite('G:\Mi unidad\1. PROYECTOS TELLO 2022\SCM SPILL OVERS\outputs\pobreza\jefe_hogar\1%\simulacion_3\output_tests.xlsx',ub_vec_"&amp;LF218&amp;"','ub_vec_"&amp;LF218&amp;"');"</f>
        <v>xlswrite('G:\Mi unidad\1. PROYECTOS TELLO 2022\SCM SPILL OVERS\outputs\pobreza\jefe_hogar\1%\simulacion_3\output_tests.xlsx',ub_vec_129','ub_vec_129');</v>
      </c>
      <c r="LM218">
        <v>129</v>
      </c>
      <c r="LN218" t="str">
        <f>"xlswrite('G:\Mi unidad\1. PROYECTOS TELLO 2022\SCM SPILL OVERS\outputs\pobreza\mujeres\1%\simulacion_3\output_tests.xlsx',ub_vec_"&amp;LM218&amp;"','ub_vec_"&amp;LM218&amp;"');"</f>
        <v>xlswrite('G:\Mi unidad\1. PROYECTOS TELLO 2022\SCM SPILL OVERS\outputs\pobreza\mujeres\1%\simulacion_3\output_tests.xlsx',ub_vec_129','ub_vec_129');</v>
      </c>
      <c r="LY218">
        <v>129</v>
      </c>
      <c r="LZ218" t="str">
        <f>"xlswrite('G:\Mi unidad\1. PROYECTOS TELLO 2022\SCM SPILL OVERS\outputs\pobreza\criminalidad\1%\simulacion_3\output_tests.xlsx',ub_vec_"&amp;LY218&amp;"','ub_vec_"&amp;LY218&amp;"');"</f>
        <v>xlswrite('G:\Mi unidad\1. PROYECTOS TELLO 2022\SCM SPILL OVERS\outputs\pobreza\criminalidad\1%\simulacion_3\output_tests.xlsx',ub_vec_129','ub_vec_129');</v>
      </c>
    </row>
    <row r="219" spans="64:338" x14ac:dyDescent="0.3">
      <c r="BL219">
        <v>129</v>
      </c>
      <c r="BM219" s="1" t="str">
        <f>"A_"&amp;BL217&amp;"(:,ind_"&amp;BL217&amp;" == 0) = [];"</f>
        <v>A_129(:,ind_129 == 0) = [];</v>
      </c>
      <c r="BR219">
        <v>129</v>
      </c>
      <c r="BS219" s="1" t="str">
        <f>"ind_"&amp;BR217&amp;" = xlsread('spillover_bajo_niv_educ_"&amp;BR217&amp;".xlsx')"</f>
        <v>ind_129 = xlsread('spillover_bajo_niv_educ_129.xlsx')</v>
      </c>
      <c r="BX219">
        <v>129</v>
      </c>
      <c r="BY219" s="1" t="str">
        <f>"ind_"&amp;BX217&amp;" = xlsread('spillover_bajoingreso_"&amp;BX217&amp;".xlsx')"</f>
        <v>ind_129 = xlsread('spillover_bajoingreso_129.xlsx')</v>
      </c>
      <c r="CD219">
        <v>129</v>
      </c>
      <c r="CE219" s="1" t="str">
        <f>"ind_"&amp;CD217&amp;" = xlsread('spillover_densidad_"&amp;CD217&amp;".xlsx')"</f>
        <v>ind_129 = xlsread('spillover_densidad_129.xlsx')</v>
      </c>
      <c r="CJ219">
        <v>129</v>
      </c>
      <c r="CK219" s="1" t="str">
        <f>"ind_"&amp;CJ217&amp;" = xlsread('spillover_tiempo_cs_"&amp;CJ217&amp;".xlsx')"</f>
        <v>ind_129 = xlsread('spillover_tiempo_cs_129.xlsx')</v>
      </c>
      <c r="CQ219">
        <v>129</v>
      </c>
      <c r="CR219" t="s">
        <v>452</v>
      </c>
      <c r="CV219">
        <v>129</v>
      </c>
      <c r="CW219" t="s">
        <v>456</v>
      </c>
      <c r="DA219">
        <v>129</v>
      </c>
      <c r="DB219" t="s">
        <v>457</v>
      </c>
      <c r="DF219">
        <v>129</v>
      </c>
      <c r="DG219" t="s">
        <v>458</v>
      </c>
      <c r="EA219">
        <v>86</v>
      </c>
      <c r="EB219" s="3" t="s">
        <v>17</v>
      </c>
      <c r="HM219">
        <v>79</v>
      </c>
      <c r="HN219" t="str">
        <f>"p_value_vec_"&amp;HM219&amp;" = zeros(1,S);"</f>
        <v>p_value_vec_79 = zeros(1,S);</v>
      </c>
      <c r="HT219">
        <v>105</v>
      </c>
      <c r="HU219" t="str">
        <f>"spillover_test_"&amp;HT219&amp;" = zeros(1,S);"</f>
        <v>spillover_test_105 = zeros(1,S);</v>
      </c>
      <c r="IA219">
        <v>129</v>
      </c>
      <c r="IB219" t="str">
        <f>"xlswrite('G:\Mi unidad\1. PROYECTOS TELLO 2022\SCM SPILL OVERS\outputs\pobreza\bajo_niv_educ\1%\simulacion_3\output_tests.xlsx',p_value_vec_"&amp;IA219&amp;"','p_value_vec_"&amp;IA219&amp;"');"</f>
        <v>xlswrite('G:\Mi unidad\1. PROYECTOS TELLO 2022\SCM SPILL OVERS\outputs\pobreza\bajo_niv_educ\1%\simulacion_3\output_tests.xlsx',p_value_vec_129','p_value_vec_129');</v>
      </c>
      <c r="IO219">
        <v>129</v>
      </c>
      <c r="IP219" t="str">
        <f>"xlswrite('G:\Mi unidad\1. PROYECTOS TELLO 2022\SCM SPILL OVERS\outputs\pobreza\bajo_ingreso\1%\simulacion_3\output_tests.xlsx',p_value_vec_"&amp;IO219&amp;"','p_value_vec_"&amp;IO219&amp;"');"</f>
        <v>xlswrite('G:\Mi unidad\1. PROYECTOS TELLO 2022\SCM SPILL OVERS\outputs\pobreza\bajo_ingreso\1%\simulacion_3\output_tests.xlsx',p_value_vec_129','p_value_vec_129');</v>
      </c>
      <c r="JA219">
        <v>129</v>
      </c>
      <c r="JB219" t="str">
        <f>"xlswrite('G:\Mi unidad\1. PROYECTOS TELLO 2022\SCM SPILL OVERS\outputs\pobreza\densidad\1%\simulacion_3\output_tests.xlsx',p_value_vec_"&amp;JA219&amp;"','p_value_vec_"&amp;JA219&amp;"');"</f>
        <v>xlswrite('G:\Mi unidad\1. PROYECTOS TELLO 2022\SCM SPILL OVERS\outputs\pobreza\densidad\1%\simulacion_3\output_tests.xlsx',p_value_vec_129','p_value_vec_129');</v>
      </c>
      <c r="JM219">
        <v>129</v>
      </c>
      <c r="JN219" t="str">
        <f>"xlswrite('G:\Mi unidad\1. PROYECTOS TELLO 2022\SCM SPILL OVERS\outputs\pobreza\densidad_g\1%\simulacion_3\output_tests.xlsx',p_value_vec_"&amp;JM219&amp;"','p_value_vec_"&amp;JM219&amp;"');"</f>
        <v>xlswrite('G:\Mi unidad\1. PROYECTOS TELLO 2022\SCM SPILL OVERS\outputs\pobreza\densidad_g\1%\simulacion_3\output_tests.xlsx',p_value_vec_129','p_value_vec_129');</v>
      </c>
      <c r="JY219">
        <v>129</v>
      </c>
      <c r="JZ219" t="str">
        <f>"xlswrite('G:\Mi unidad\1. PROYECTOS TELLO 2022\SCM SPILL OVERS\outputs\pobreza\distancia_centro_salud\1%\simulacion_3\output_tests.xlsx',p_value_vec_"&amp;JY219&amp;"','p_value_vec_"&amp;JY219&amp;"');"</f>
        <v>xlswrite('G:\Mi unidad\1. PROYECTOS TELLO 2022\SCM SPILL OVERS\outputs\pobreza\distancia_centro_salud\1%\simulacion_3\output_tests.xlsx',p_value_vec_129','p_value_vec_129');</v>
      </c>
      <c r="KL219">
        <v>129</v>
      </c>
      <c r="KM219" t="str">
        <f>"xlswrite('G:\Mi unidad\1. PROYECTOS TELLO 2022\SCM SPILL OVERS\outputs\pobreza\informalidad\1%\simulacion_3\output_tests.xlsx',p_value_vec_"&amp;KL219&amp;"','p_value_vec_"&amp;KL219&amp;"');"</f>
        <v>xlswrite('G:\Mi unidad\1. PROYECTOS TELLO 2022\SCM SPILL OVERS\outputs\pobreza\informalidad\1%\simulacion_3\output_tests.xlsx',p_value_vec_129','p_value_vec_129');</v>
      </c>
      <c r="KY219">
        <v>129</v>
      </c>
      <c r="KZ219" t="str">
        <f>"xlswrite('G:\Mi unidad\1. PROYECTOS TELLO 2022\SCM SPILL OVERS\outputs\pobreza\alimentos\1%\simulacion_3\output_tests.xlsx',p_value_vec_"&amp;KY219&amp;"','p_value_vec_"&amp;KY219&amp;"');"</f>
        <v>xlswrite('G:\Mi unidad\1. PROYECTOS TELLO 2022\SCM SPILL OVERS\outputs\pobreza\alimentos\1%\simulacion_3\output_tests.xlsx',p_value_vec_129','p_value_vec_129');</v>
      </c>
      <c r="LF219">
        <v>129</v>
      </c>
      <c r="LG219" t="str">
        <f>"xlswrite('G:\Mi unidad\1. PROYECTOS TELLO 2022\SCM SPILL OVERS\outputs\pobreza\jefe_hogar\1%\simulacion_3\output_tests.xlsx',p_value_vec_"&amp;LF219&amp;"','p_value_vec_"&amp;LF219&amp;"');"</f>
        <v>xlswrite('G:\Mi unidad\1. PROYECTOS TELLO 2022\SCM SPILL OVERS\outputs\pobreza\jefe_hogar\1%\simulacion_3\output_tests.xlsx',p_value_vec_129','p_value_vec_129');</v>
      </c>
      <c r="LM219">
        <v>129</v>
      </c>
      <c r="LN219" t="str">
        <f>"xlswrite('G:\Mi unidad\1. PROYECTOS TELLO 2022\SCM SPILL OVERS\outputs\pobreza\mujeres\1%\simulacion_3\output_tests.xlsx',p_value_vec_"&amp;LM219&amp;"','p_value_vec_"&amp;LM219&amp;"');"</f>
        <v>xlswrite('G:\Mi unidad\1. PROYECTOS TELLO 2022\SCM SPILL OVERS\outputs\pobreza\mujeres\1%\simulacion_3\output_tests.xlsx',p_value_vec_129','p_value_vec_129');</v>
      </c>
      <c r="LY219">
        <v>129</v>
      </c>
      <c r="LZ219" t="str">
        <f>"xlswrite('G:\Mi unidad\1. PROYECTOS TELLO 2022\SCM SPILL OVERS\outputs\pobreza\criminalidad\1%\simulacion_3\output_tests.xlsx',p_value_vec_"&amp;LY219&amp;"','p_value_vec_"&amp;LY219&amp;"');"</f>
        <v>xlswrite('G:\Mi unidad\1. PROYECTOS TELLO 2022\SCM SPILL OVERS\outputs\pobreza\criminalidad\1%\simulacion_3\output_tests.xlsx',p_value_vec_129','p_value_vec_129');</v>
      </c>
    </row>
    <row r="220" spans="64:338" x14ac:dyDescent="0.3">
      <c r="BL220">
        <v>129</v>
      </c>
      <c r="BR220">
        <v>129</v>
      </c>
      <c r="BS220" s="1" t="str">
        <f>"A_"&amp;BR217&amp;" = eye(N);"</f>
        <v>A_129 = eye(N);</v>
      </c>
      <c r="BX220">
        <v>129</v>
      </c>
      <c r="BY220" s="1" t="str">
        <f>"A_"&amp;BX217&amp;" = eye(N);"</f>
        <v>A_129 = eye(N);</v>
      </c>
      <c r="CD220">
        <v>129</v>
      </c>
      <c r="CE220" s="1" t="str">
        <f>"A_"&amp;CD217&amp;" = eye(N);"</f>
        <v>A_129 = eye(N);</v>
      </c>
      <c r="CJ220">
        <v>129</v>
      </c>
      <c r="CK220" s="1" t="str">
        <f>"A_"&amp;CJ217&amp;" = eye(N);"</f>
        <v>A_129 = eye(N);</v>
      </c>
      <c r="CQ220">
        <v>129</v>
      </c>
      <c r="CR220" t="s">
        <v>454</v>
      </c>
      <c r="CV220">
        <v>129</v>
      </c>
      <c r="CW220" t="s">
        <v>459</v>
      </c>
      <c r="DA220">
        <v>129</v>
      </c>
      <c r="DB220" t="s">
        <v>459</v>
      </c>
      <c r="DF220">
        <v>129</v>
      </c>
      <c r="DG220" t="s">
        <v>459</v>
      </c>
      <c r="EA220">
        <v>86</v>
      </c>
      <c r="EB220" s="1" t="str">
        <f>"Y_Ts_"&amp;EA220&amp;" = Y_"&amp;EA220&amp;"(:,T+s);"</f>
        <v>Y_Ts_86 = Y_86(:,T+s);</v>
      </c>
      <c r="HM220">
        <v>79</v>
      </c>
      <c r="HN220" t="str">
        <f>"lb_vec_"&amp;HM220&amp;" = zeros(1,S);"</f>
        <v>lb_vec_79 = zeros(1,S);</v>
      </c>
      <c r="HT220">
        <v>105</v>
      </c>
      <c r="HU220" t="s">
        <v>35</v>
      </c>
      <c r="IA220">
        <v>129</v>
      </c>
      <c r="IB220" t="str">
        <f>"xlswrite('G:\Mi unidad\1. PROYECTOS TELLO 2022\SCM SPILL OVERS\outputs\pobreza\bajo_niv_educ\1%\simulacion_3\output_tests.xlsx',alpha1_hat_vec_"&amp;IA220&amp;"','alpha1_hat_vec_"&amp;IA220&amp;"');"</f>
        <v>xlswrite('G:\Mi unidad\1. PROYECTOS TELLO 2022\SCM SPILL OVERS\outputs\pobreza\bajo_niv_educ\1%\simulacion_3\output_tests.xlsx',alpha1_hat_vec_129','alpha1_hat_vec_129');</v>
      </c>
      <c r="IO220">
        <v>129</v>
      </c>
      <c r="IP220" t="str">
        <f>"xlswrite('G:\Mi unidad\1. PROYECTOS TELLO 2022\SCM SPILL OVERS\outputs\pobreza\bajo_ingreso\1%\simulacion_3\output_tests.xlsx',alpha1_hat_vec_"&amp;IO220&amp;"','alpha1_hat_vec_"&amp;IO220&amp;"');"</f>
        <v>xlswrite('G:\Mi unidad\1. PROYECTOS TELLO 2022\SCM SPILL OVERS\outputs\pobreza\bajo_ingreso\1%\simulacion_3\output_tests.xlsx',alpha1_hat_vec_129','alpha1_hat_vec_129');</v>
      </c>
      <c r="JA220">
        <v>129</v>
      </c>
      <c r="JB220" t="str">
        <f>"xlswrite('G:\Mi unidad\1. PROYECTOS TELLO 2022\SCM SPILL OVERS\outputs\pobreza\densidad\1%\simulacion_3\output_tests.xlsx',alpha1_hat_vec_"&amp;JA220&amp;"','alpha1_hat_vec_"&amp;JA220&amp;"');"</f>
        <v>xlswrite('G:\Mi unidad\1. PROYECTOS TELLO 2022\SCM SPILL OVERS\outputs\pobreza\densidad\1%\simulacion_3\output_tests.xlsx',alpha1_hat_vec_129','alpha1_hat_vec_129');</v>
      </c>
      <c r="JM220">
        <v>129</v>
      </c>
      <c r="JN220" t="str">
        <f>"xlswrite('G:\Mi unidad\1. PROYECTOS TELLO 2022\SCM SPILL OVERS\outputs\pobreza\densidad_g\1%\simulacion_3\output_tests.xlsx',alpha1_hat_vec_"&amp;JM220&amp;"','alpha1_hat_vec_"&amp;JM220&amp;"');"</f>
        <v>xlswrite('G:\Mi unidad\1. PROYECTOS TELLO 2022\SCM SPILL OVERS\outputs\pobreza\densidad_g\1%\simulacion_3\output_tests.xlsx',alpha1_hat_vec_129','alpha1_hat_vec_129');</v>
      </c>
      <c r="JY220">
        <v>129</v>
      </c>
      <c r="JZ220" t="str">
        <f>"xlswrite('G:\Mi unidad\1. PROYECTOS TELLO 2022\SCM SPILL OVERS\outputs\pobreza\distancia_centro_salud\1%\simulacion_3\output_tests.xlsx',alpha1_hat_vec_"&amp;JY220&amp;"','alpha1_hat_vec_"&amp;JY220&amp;"');"</f>
        <v>xlswrite('G:\Mi unidad\1. PROYECTOS TELLO 2022\SCM SPILL OVERS\outputs\pobreza\distancia_centro_salud\1%\simulacion_3\output_tests.xlsx',alpha1_hat_vec_129','alpha1_hat_vec_129');</v>
      </c>
      <c r="KL220">
        <v>129</v>
      </c>
      <c r="KM220" t="str">
        <f>"xlswrite('G:\Mi unidad\1. PROYECTOS TELLO 2022\SCM SPILL OVERS\outputs\pobreza\informalidad\1%\simulacion_3\output_tests.xlsx',alpha1_hat_vec_"&amp;KL220&amp;"','alpha1_hat_vec_"&amp;KL220&amp;"');"</f>
        <v>xlswrite('G:\Mi unidad\1. PROYECTOS TELLO 2022\SCM SPILL OVERS\outputs\pobreza\informalidad\1%\simulacion_3\output_tests.xlsx',alpha1_hat_vec_129','alpha1_hat_vec_129');</v>
      </c>
      <c r="KY220">
        <v>129</v>
      </c>
      <c r="KZ220" t="str">
        <f>"xlswrite('G:\Mi unidad\1. PROYECTOS TELLO 2022\SCM SPILL OVERS\outputs\pobreza\alimentos\1%\simulacion_3\output_tests.xlsx',alpha1_hat_vec_"&amp;KY220&amp;"','alpha1_hat_vec_"&amp;KY220&amp;"');"</f>
        <v>xlswrite('G:\Mi unidad\1. PROYECTOS TELLO 2022\SCM SPILL OVERS\outputs\pobreza\alimentos\1%\simulacion_3\output_tests.xlsx',alpha1_hat_vec_129','alpha1_hat_vec_129');</v>
      </c>
      <c r="LF220">
        <v>129</v>
      </c>
      <c r="LG220" t="str">
        <f>"xlswrite('G:\Mi unidad\1. PROYECTOS TELLO 2022\SCM SPILL OVERS\outputs\pobreza\jefe_hogar\1%\simulacion_3\output_tests.xlsx',alpha1_hat_vec_"&amp;LF220&amp;"','alpha1_hat_vec_"&amp;LF220&amp;"');"</f>
        <v>xlswrite('G:\Mi unidad\1. PROYECTOS TELLO 2022\SCM SPILL OVERS\outputs\pobreza\jefe_hogar\1%\simulacion_3\output_tests.xlsx',alpha1_hat_vec_129','alpha1_hat_vec_129');</v>
      </c>
      <c r="LM220">
        <v>129</v>
      </c>
      <c r="LN220" t="str">
        <f>"xlswrite('G:\Mi unidad\1. PROYECTOS TELLO 2022\SCM SPILL OVERS\outputs\pobreza\mujeres\1%\simulacion_3\output_tests.xlsx',alpha1_hat_vec_"&amp;LM220&amp;"','alpha1_hat_vec_"&amp;LM220&amp;"');"</f>
        <v>xlswrite('G:\Mi unidad\1. PROYECTOS TELLO 2022\SCM SPILL OVERS\outputs\pobreza\mujeres\1%\simulacion_3\output_tests.xlsx',alpha1_hat_vec_129','alpha1_hat_vec_129');</v>
      </c>
      <c r="LY220">
        <v>129</v>
      </c>
      <c r="LZ220" t="str">
        <f>"xlswrite('G:\Mi unidad\1. PROYECTOS TELLO 2022\SCM SPILL OVERS\outputs\pobreza\criminalidad\1%\simulacion_3\output_tests.xlsx',alpha1_hat_vec_"&amp;LY220&amp;"','alpha1_hat_vec_"&amp;LY220&amp;"');"</f>
        <v>xlswrite('G:\Mi unidad\1. PROYECTOS TELLO 2022\SCM SPILL OVERS\outputs\pobreza\criminalidad\1%\simulacion_3\output_tests.xlsx',alpha1_hat_vec_129','alpha1_hat_vec_129');</v>
      </c>
    </row>
    <row r="221" spans="64:338" x14ac:dyDescent="0.3">
      <c r="BL221">
        <v>129</v>
      </c>
      <c r="BR221">
        <v>129</v>
      </c>
      <c r="BS221" s="1" t="str">
        <f>"A_"&amp;BR217&amp;"(:,ind_"&amp;BR217&amp;" == 0) = [];"</f>
        <v>A_129(:,ind_129 == 0) = [];</v>
      </c>
      <c r="BX221">
        <v>129</v>
      </c>
      <c r="BY221" s="1" t="str">
        <f>"A_"&amp;BX217&amp;"(:,ind_"&amp;BX217&amp;" == 0) = [];"</f>
        <v>A_129(:,ind_129 == 0) = [];</v>
      </c>
      <c r="CD221">
        <v>129</v>
      </c>
      <c r="CE221" s="1" t="str">
        <f>"A_"&amp;CD217&amp;"(:,ind_"&amp;CD217&amp;" == 0) = [];"</f>
        <v>A_129(:,ind_129 == 0) = [];</v>
      </c>
      <c r="CJ221">
        <v>129</v>
      </c>
      <c r="CK221" s="1" t="str">
        <f>"A_"&amp;CJ217&amp;"(:,ind_"&amp;CJ217&amp;" == 0) = [];"</f>
        <v>A_129(:,ind_129 == 0) = [];</v>
      </c>
      <c r="CQ221">
        <v>129</v>
      </c>
      <c r="CR221" t="s">
        <v>455</v>
      </c>
      <c r="CV221">
        <v>129</v>
      </c>
      <c r="CW221" t="s">
        <v>460</v>
      </c>
      <c r="DA221">
        <v>129</v>
      </c>
      <c r="DB221" t="s">
        <v>460</v>
      </c>
      <c r="DF221">
        <v>129</v>
      </c>
      <c r="DG221" t="s">
        <v>460</v>
      </c>
      <c r="EA221">
        <v>86</v>
      </c>
      <c r="EB221" s="1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HM221">
        <v>79</v>
      </c>
      <c r="HN221" t="str">
        <f>"ub_vec_"&amp;HM221&amp;" = zeros(1,S);"</f>
        <v>ub_vec_79 = zeros(1,S);</v>
      </c>
      <c r="HT221">
        <v>105</v>
      </c>
      <c r="HU221" t="s">
        <v>36</v>
      </c>
      <c r="IA221">
        <v>129</v>
      </c>
      <c r="IB221" t="str">
        <f>"xlswrite('G:\Mi unidad\1. PROYECTOS TELLO 2022\SCM SPILL OVERS\outputs\pobreza\bajo_niv_educ\1%\simulacion_3\output_tests.xlsx',spillover_test_"&amp;IA221&amp;"','sp_test_"&amp;IA221&amp;"');"</f>
        <v>xlswrite('G:\Mi unidad\1. PROYECTOS TELLO 2022\SCM SPILL OVERS\outputs\pobreza\bajo_niv_educ\1%\simulacion_3\output_tests.xlsx',spillover_test_129','sp_test_129');</v>
      </c>
      <c r="IO221">
        <v>129</v>
      </c>
      <c r="IP221" t="str">
        <f>"xlswrite('G:\Mi unidad\1. PROYECTOS TELLO 2022\SCM SPILL OVERS\outputs\pobreza\bajo_ingreso\1%\simulacion_3\output_tests.xlsx',spillover_test_"&amp;IO221&amp;"','sp_test_"&amp;IO221&amp;"');"</f>
        <v>xlswrite('G:\Mi unidad\1. PROYECTOS TELLO 2022\SCM SPILL OVERS\outputs\pobreza\bajo_ingreso\1%\simulacion_3\output_tests.xlsx',spillover_test_129','sp_test_129');</v>
      </c>
      <c r="JA221">
        <v>129</v>
      </c>
      <c r="JB221" t="str">
        <f>"xlswrite('G:\Mi unidad\1. PROYECTOS TELLO 2022\SCM SPILL OVERS\outputs\pobreza\densidad\1%\simulacion_3\output_tests.xlsx',spillover_test_"&amp;JA221&amp;"','sp_test_"&amp;JA221&amp;"');"</f>
        <v>xlswrite('G:\Mi unidad\1. PROYECTOS TELLO 2022\SCM SPILL OVERS\outputs\pobreza\densidad\1%\simulacion_3\output_tests.xlsx',spillover_test_129','sp_test_129');</v>
      </c>
      <c r="JM221">
        <v>129</v>
      </c>
      <c r="JN221" t="str">
        <f>"xlswrite('G:\Mi unidad\1. PROYECTOS TELLO 2022\SCM SPILL OVERS\outputs\pobreza\densidad_g\1%\simulacion_3\output_tests.xlsx',spillover_test_"&amp;JM221&amp;"','sp_test_"&amp;JM221&amp;"');"</f>
        <v>xlswrite('G:\Mi unidad\1. PROYECTOS TELLO 2022\SCM SPILL OVERS\outputs\pobreza\densidad_g\1%\simulacion_3\output_tests.xlsx',spillover_test_129','sp_test_129');</v>
      </c>
      <c r="JY221">
        <v>129</v>
      </c>
      <c r="JZ221" t="str">
        <f>"xlswrite('G:\Mi unidad\1. PROYECTOS TELLO 2022\SCM SPILL OVERS\outputs\pobreza\distancia_centro_salud\1%\simulacion_3\output_tests.xlsx',spillover_test_"&amp;JY221&amp;"','sp_test_"&amp;JY221&amp;"');"</f>
        <v>xlswrite('G:\Mi unidad\1. PROYECTOS TELLO 2022\SCM SPILL OVERS\outputs\pobreza\distancia_centro_salud\1%\simulacion_3\output_tests.xlsx',spillover_test_129','sp_test_129');</v>
      </c>
      <c r="KL221">
        <v>129</v>
      </c>
      <c r="KM221" t="str">
        <f>"xlswrite('G:\Mi unidad\1. PROYECTOS TELLO 2022\SCM SPILL OVERS\outputs\pobreza\informalidad\1%\simulacion_3\output_tests.xlsx',spillover_test_"&amp;KL221&amp;"','sp_test_"&amp;KL221&amp;"');"</f>
        <v>xlswrite('G:\Mi unidad\1. PROYECTOS TELLO 2022\SCM SPILL OVERS\outputs\pobreza\informalidad\1%\simulacion_3\output_tests.xlsx',spillover_test_129','sp_test_129');</v>
      </c>
      <c r="KY221">
        <v>129</v>
      </c>
      <c r="KZ221" t="str">
        <f>"xlswrite('G:\Mi unidad\1. PROYECTOS TELLO 2022\SCM SPILL OVERS\outputs\pobreza\alimentos\1%\simulacion_3\output_tests.xlsx',spillover_test_"&amp;KY221&amp;"','sp_test_"&amp;KY221&amp;"');"</f>
        <v>xlswrite('G:\Mi unidad\1. PROYECTOS TELLO 2022\SCM SPILL OVERS\outputs\pobreza\alimentos\1%\simulacion_3\output_tests.xlsx',spillover_test_129','sp_test_129');</v>
      </c>
      <c r="LF221">
        <v>129</v>
      </c>
      <c r="LG221" t="str">
        <f>"xlswrite('G:\Mi unidad\1. PROYECTOS TELLO 2022\SCM SPILL OVERS\outputs\pobreza\jefe_hogar\1%\simulacion_3\output_tests.xlsx',spillover_test_"&amp;LF221&amp;"','sp_test_"&amp;LF221&amp;"');"</f>
        <v>xlswrite('G:\Mi unidad\1. PROYECTOS TELLO 2022\SCM SPILL OVERS\outputs\pobreza\jefe_hogar\1%\simulacion_3\output_tests.xlsx',spillover_test_129','sp_test_129');</v>
      </c>
      <c r="LM221">
        <v>129</v>
      </c>
      <c r="LN221" t="str">
        <f>"xlswrite('G:\Mi unidad\1. PROYECTOS TELLO 2022\SCM SPILL OVERS\outputs\pobreza\mujeres\1%\simulacion_3\output_tests.xlsx',spillover_test_"&amp;LM221&amp;"','sp_test_"&amp;LM221&amp;"');"</f>
        <v>xlswrite('G:\Mi unidad\1. PROYECTOS TELLO 2022\SCM SPILL OVERS\outputs\pobreza\mujeres\1%\simulacion_3\output_tests.xlsx',spillover_test_129','sp_test_129');</v>
      </c>
      <c r="LY221">
        <v>129</v>
      </c>
      <c r="LZ221" t="str">
        <f>"xlswrite('G:\Mi unidad\1. PROYECTOS TELLO 2022\SCM SPILL OVERS\outputs\pobreza\criminalidad\1%\simulacion_3\output_tests.xlsx',spillover_test_"&amp;LY221&amp;"','sp_test_"&amp;LY221&amp;"');"</f>
        <v>xlswrite('G:\Mi unidad\1. PROYECTOS TELLO 2022\SCM SPILL OVERS\outputs\pobreza\criminalidad\1%\simulacion_3\output_tests.xlsx',spillover_test_129','sp_test_129');</v>
      </c>
    </row>
    <row r="222" spans="64:338" x14ac:dyDescent="0.3">
      <c r="BL222">
        <v>130</v>
      </c>
      <c r="BM222" s="1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461</v>
      </c>
      <c r="CV222">
        <v>130</v>
      </c>
      <c r="CW222" t="s">
        <v>462</v>
      </c>
      <c r="DA222">
        <v>130</v>
      </c>
      <c r="DB222" t="s">
        <v>462</v>
      </c>
      <c r="DF222">
        <v>130</v>
      </c>
      <c r="DG222" t="s">
        <v>462</v>
      </c>
      <c r="EA222">
        <v>86</v>
      </c>
      <c r="EB222" s="1" t="str">
        <f>"alpha_hat_"&amp;EA222&amp;" = A_"&amp;EA222&amp;"*gamma_hat_"&amp;EA222&amp;";"</f>
        <v>alpha_hat_86 = A_86*gamma_hat_86;</v>
      </c>
      <c r="HM222">
        <v>79</v>
      </c>
      <c r="HN222" t="s">
        <v>35</v>
      </c>
      <c r="HT222">
        <v>105</v>
      </c>
      <c r="HU222" t="s">
        <v>37</v>
      </c>
      <c r="IA222">
        <v>130</v>
      </c>
      <c r="IB222" t="str">
        <f>"xlswrite('G:\Mi unidad\1. PROYECTOS TELLO 2022\SCM SPILL OVERS\outputs\pobreza\bajo_niv_educ\1%\simulacion_3\output_tests.xlsx',lb_vec_"&amp;IA222&amp;"','lb_vec_"&amp;IA222&amp;"');"</f>
        <v>xlswrite('G:\Mi unidad\1. PROYECTOS TELLO 2022\SCM SPILL OVERS\outputs\pobreza\bajo_niv_educ\1%\simulacion_3\output_tests.xlsx',lb_vec_130','lb_vec_130');</v>
      </c>
      <c r="IO222">
        <v>130</v>
      </c>
      <c r="IP222" t="str">
        <f>"xlswrite('G:\Mi unidad\1. PROYECTOS TELLO 2022\SCM SPILL OVERS\outputs\pobreza\bajo_ingreso\1%\simulacion_3\output_tests.xlsx',lb_vec_"&amp;IO222&amp;"','lb_vec_"&amp;IO222&amp;"');"</f>
        <v>xlswrite('G:\Mi unidad\1. PROYECTOS TELLO 2022\SCM SPILL OVERS\outputs\pobreza\bajo_ingreso\1%\simulacion_3\output_tests.xlsx',lb_vec_130','lb_vec_130');</v>
      </c>
      <c r="JA222">
        <v>130</v>
      </c>
      <c r="JB222" t="str">
        <f>"xlswrite('G:\Mi unidad\1. PROYECTOS TELLO 2022\SCM SPILL OVERS\outputs\pobreza\densidad\1%\simulacion_3\output_tests.xlsx',lb_vec_"&amp;JA222&amp;"','lb_vec_"&amp;JA222&amp;"');"</f>
        <v>xlswrite('G:\Mi unidad\1. PROYECTOS TELLO 2022\SCM SPILL OVERS\outputs\pobreza\densidad\1%\simulacion_3\output_tests.xlsx',lb_vec_130','lb_vec_130');</v>
      </c>
      <c r="JM222">
        <v>130</v>
      </c>
      <c r="JN222" t="str">
        <f>"xlswrite('G:\Mi unidad\1. PROYECTOS TELLO 2022\SCM SPILL OVERS\outputs\pobreza\densidad_g\1%\simulacion_3\output_tests.xlsx',lb_vec_"&amp;JM222&amp;"','lb_vec_"&amp;JM222&amp;"');"</f>
        <v>xlswrite('G:\Mi unidad\1. PROYECTOS TELLO 2022\SCM SPILL OVERS\outputs\pobreza\densidad_g\1%\simulacion_3\output_tests.xlsx',lb_vec_130','lb_vec_130');</v>
      </c>
      <c r="JY222">
        <v>130</v>
      </c>
      <c r="JZ222" t="str">
        <f>"xlswrite('G:\Mi unidad\1. PROYECTOS TELLO 2022\SCM SPILL OVERS\outputs\pobreza\distancia_centro_salud\1%\simulacion_3\output_tests.xlsx',lb_vec_"&amp;JY222&amp;"','lb_vec_"&amp;JY222&amp;"');"</f>
        <v>xlswrite('G:\Mi unidad\1. PROYECTOS TELLO 2022\SCM SPILL OVERS\outputs\pobreza\distancia_centro_salud\1%\simulacion_3\output_tests.xlsx',lb_vec_130','lb_vec_130');</v>
      </c>
      <c r="KL222">
        <v>130</v>
      </c>
      <c r="KM222" t="str">
        <f>"xlswrite('G:\Mi unidad\1. PROYECTOS TELLO 2022\SCM SPILL OVERS\outputs\pobreza\informalidad\1%\simulacion_3\output_tests.xlsx',lb_vec_"&amp;KL222&amp;"','lb_vec_"&amp;KL222&amp;"');"</f>
        <v>xlswrite('G:\Mi unidad\1. PROYECTOS TELLO 2022\SCM SPILL OVERS\outputs\pobreza\informalidad\1%\simulacion_3\output_tests.xlsx',lb_vec_130','lb_vec_130');</v>
      </c>
      <c r="KY222">
        <v>130</v>
      </c>
      <c r="KZ222" t="str">
        <f>"xlswrite('G:\Mi unidad\1. PROYECTOS TELLO 2022\SCM SPILL OVERS\outputs\pobreza\alimentos\1%\simulacion_3\output_tests.xlsx',lb_vec_"&amp;KY222&amp;"','lb_vec_"&amp;KY222&amp;"');"</f>
        <v>xlswrite('G:\Mi unidad\1. PROYECTOS TELLO 2022\SCM SPILL OVERS\outputs\pobreza\alimentos\1%\simulacion_3\output_tests.xlsx',lb_vec_130','lb_vec_130');</v>
      </c>
      <c r="LF222">
        <v>130</v>
      </c>
      <c r="LG222" t="str">
        <f>"xlswrite('G:\Mi unidad\1. PROYECTOS TELLO 2022\SCM SPILL OVERS\outputs\pobreza\jefe_hogar\1%\simulacion_3\output_tests.xlsx',lb_vec_"&amp;LF222&amp;"','lb_vec_"&amp;LF222&amp;"');"</f>
        <v>xlswrite('G:\Mi unidad\1. PROYECTOS TELLO 2022\SCM SPILL OVERS\outputs\pobreza\jefe_hogar\1%\simulacion_3\output_tests.xlsx',lb_vec_130','lb_vec_130');</v>
      </c>
      <c r="LM222">
        <v>130</v>
      </c>
      <c r="LN222" t="str">
        <f>"xlswrite('G:\Mi unidad\1. PROYECTOS TELLO 2022\SCM SPILL OVERS\outputs\pobreza\mujeres\1%\simulacion_3\output_tests.xlsx',lb_vec_"&amp;LM222&amp;"','lb_vec_"&amp;LM222&amp;"');"</f>
        <v>xlswrite('G:\Mi unidad\1. PROYECTOS TELLO 2022\SCM SPILL OVERS\outputs\pobreza\mujeres\1%\simulacion_3\output_tests.xlsx',lb_vec_130','lb_vec_130');</v>
      </c>
      <c r="LY222">
        <v>130</v>
      </c>
      <c r="LZ222" t="str">
        <f>"xlswrite('G:\Mi unidad\1. PROYECTOS TELLO 2022\SCM SPILL OVERS\outputs\pobreza\criminalidad\1%\simulacion_3\output_tests.xlsx',lb_vec_"&amp;LY222&amp;"','lb_vec_"&amp;LY222&amp;"');"</f>
        <v>xlswrite('G:\Mi unidad\1. PROYECTOS TELLO 2022\SCM SPILL OVERS\outputs\pobreza\criminalidad\1%\simulacion_3\output_tests.xlsx',lb_vec_130','lb_vec_130');</v>
      </c>
    </row>
    <row r="223" spans="64:338" x14ac:dyDescent="0.3">
      <c r="BL223">
        <v>130</v>
      </c>
      <c r="BM223" s="1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459</v>
      </c>
      <c r="CV223">
        <v>130</v>
      </c>
      <c r="CW223" t="s">
        <v>463</v>
      </c>
      <c r="DA223">
        <v>130</v>
      </c>
      <c r="DB223" t="s">
        <v>463</v>
      </c>
      <c r="DF223">
        <v>130</v>
      </c>
      <c r="DG223" t="s">
        <v>463</v>
      </c>
      <c r="EA223">
        <v>86</v>
      </c>
      <c r="EB223" s="1" t="str">
        <f>"alpha1_hat_vec_"&amp;EA223&amp;"(s) = alpha_hat_"&amp;EA223&amp;"(1);"</f>
        <v>alpha1_hat_vec_86(s) = alpha_hat_86(1);</v>
      </c>
      <c r="HM223">
        <v>79</v>
      </c>
      <c r="HN223" t="str">
        <f>"    [p_value_"&amp;HM223&amp; ",lb_"&amp;HM223&amp;",ub_"&amp;HM223&amp;"] = sp_andrews_te(Y_pre_"&amp;HM223&amp;",pobreza_"&amp;HM223&amp;"(:,T+s),A_"&amp;HM223&amp;",C,.05);"</f>
        <v xml:space="preserve">    [p_value_79,lb_79,ub_79] = sp_andrews_te(Y_pre_79,pobreza_79(:,T+s),A_79,C,.05);</v>
      </c>
      <c r="HT223">
        <v>105</v>
      </c>
      <c r="HU223" t="str">
        <f>"    spillover_test_"&amp;HT223&amp;"(s) = sp_andrews(Y_pre_"&amp;HT223&amp;",pobreza_"&amp;HT223&amp;"(:,T+s),A_"&amp;HT223&amp;",C,d,alpha_sig);"</f>
        <v xml:space="preserve">    spillover_test_105(s) = sp_andrews(Y_pre_105,pobreza_105(:,T+s),A_105,C,d,alpha_sig);</v>
      </c>
      <c r="IA223">
        <v>130</v>
      </c>
      <c r="IB223" t="str">
        <f>"xlswrite('G:\Mi unidad\1. PROYECTOS TELLO 2022\SCM SPILL OVERS\outputs\pobreza\bajo_niv_educ\1%\simulacion_3\output_tests.xlsx',ub_vec_"&amp;IA223&amp;"','ub_vec_"&amp;IA223&amp;"');"</f>
        <v>xlswrite('G:\Mi unidad\1. PROYECTOS TELLO 2022\SCM SPILL OVERS\outputs\pobreza\bajo_niv_educ\1%\simulacion_3\output_tests.xlsx',ub_vec_130','ub_vec_130');</v>
      </c>
      <c r="IO223">
        <v>130</v>
      </c>
      <c r="IP223" t="str">
        <f>"xlswrite('G:\Mi unidad\1. PROYECTOS TELLO 2022\SCM SPILL OVERS\outputs\pobreza\bajo_ingreso\1%\simulacion_3\output_tests.xlsx',ub_vec_"&amp;IO223&amp;"','ub_vec_"&amp;IO223&amp;"');"</f>
        <v>xlswrite('G:\Mi unidad\1. PROYECTOS TELLO 2022\SCM SPILL OVERS\outputs\pobreza\bajo_ingreso\1%\simulacion_3\output_tests.xlsx',ub_vec_130','ub_vec_130');</v>
      </c>
      <c r="JA223">
        <v>130</v>
      </c>
      <c r="JB223" t="str">
        <f>"xlswrite('G:\Mi unidad\1. PROYECTOS TELLO 2022\SCM SPILL OVERS\outputs\pobreza\densidad\1%\simulacion_3\output_tests.xlsx',ub_vec_"&amp;JA223&amp;"','ub_vec_"&amp;JA223&amp;"');"</f>
        <v>xlswrite('G:\Mi unidad\1. PROYECTOS TELLO 2022\SCM SPILL OVERS\outputs\pobreza\densidad\1%\simulacion_3\output_tests.xlsx',ub_vec_130','ub_vec_130');</v>
      </c>
      <c r="JM223">
        <v>130</v>
      </c>
      <c r="JN223" t="str">
        <f>"xlswrite('G:\Mi unidad\1. PROYECTOS TELLO 2022\SCM SPILL OVERS\outputs\pobreza\densidad_g\1%\simulacion_3\output_tests.xlsx',ub_vec_"&amp;JM223&amp;"','ub_vec_"&amp;JM223&amp;"');"</f>
        <v>xlswrite('G:\Mi unidad\1. PROYECTOS TELLO 2022\SCM SPILL OVERS\outputs\pobreza\densidad_g\1%\simulacion_3\output_tests.xlsx',ub_vec_130','ub_vec_130');</v>
      </c>
      <c r="JY223">
        <v>130</v>
      </c>
      <c r="JZ223" t="str">
        <f>"xlswrite('G:\Mi unidad\1. PROYECTOS TELLO 2022\SCM SPILL OVERS\outputs\pobreza\distancia_centro_salud\1%\simulacion_3\output_tests.xlsx',ub_vec_"&amp;JY223&amp;"','ub_vec_"&amp;JY223&amp;"');"</f>
        <v>xlswrite('G:\Mi unidad\1. PROYECTOS TELLO 2022\SCM SPILL OVERS\outputs\pobreza\distancia_centro_salud\1%\simulacion_3\output_tests.xlsx',ub_vec_130','ub_vec_130');</v>
      </c>
      <c r="KL223">
        <v>130</v>
      </c>
      <c r="KM223" t="str">
        <f>"xlswrite('G:\Mi unidad\1. PROYECTOS TELLO 2022\SCM SPILL OVERS\outputs\pobreza\informalidad\1%\simulacion_3\output_tests.xlsx',ub_vec_"&amp;KL223&amp;"','ub_vec_"&amp;KL223&amp;"');"</f>
        <v>xlswrite('G:\Mi unidad\1. PROYECTOS TELLO 2022\SCM SPILL OVERS\outputs\pobreza\informalidad\1%\simulacion_3\output_tests.xlsx',ub_vec_130','ub_vec_130');</v>
      </c>
      <c r="KY223">
        <v>130</v>
      </c>
      <c r="KZ223" t="str">
        <f>"xlswrite('G:\Mi unidad\1. PROYECTOS TELLO 2022\SCM SPILL OVERS\outputs\pobreza\alimentos\1%\simulacion_3\output_tests.xlsx',ub_vec_"&amp;KY223&amp;"','ub_vec_"&amp;KY223&amp;"');"</f>
        <v>xlswrite('G:\Mi unidad\1. PROYECTOS TELLO 2022\SCM SPILL OVERS\outputs\pobreza\alimentos\1%\simulacion_3\output_tests.xlsx',ub_vec_130','ub_vec_130');</v>
      </c>
      <c r="LF223">
        <v>130</v>
      </c>
      <c r="LG223" t="str">
        <f>"xlswrite('G:\Mi unidad\1. PROYECTOS TELLO 2022\SCM SPILL OVERS\outputs\pobreza\jefe_hogar\1%\simulacion_3\output_tests.xlsx',ub_vec_"&amp;LF223&amp;"','ub_vec_"&amp;LF223&amp;"');"</f>
        <v>xlswrite('G:\Mi unidad\1. PROYECTOS TELLO 2022\SCM SPILL OVERS\outputs\pobreza\jefe_hogar\1%\simulacion_3\output_tests.xlsx',ub_vec_130','ub_vec_130');</v>
      </c>
      <c r="LM223">
        <v>130</v>
      </c>
      <c r="LN223" t="str">
        <f>"xlswrite('G:\Mi unidad\1. PROYECTOS TELLO 2022\SCM SPILL OVERS\outputs\pobreza\mujeres\1%\simulacion_3\output_tests.xlsx',ub_vec_"&amp;LM223&amp;"','ub_vec_"&amp;LM223&amp;"');"</f>
        <v>xlswrite('G:\Mi unidad\1. PROYECTOS TELLO 2022\SCM SPILL OVERS\outputs\pobreza\mujeres\1%\simulacion_3\output_tests.xlsx',ub_vec_130','ub_vec_130');</v>
      </c>
      <c r="LY223">
        <v>130</v>
      </c>
      <c r="LZ223" t="str">
        <f>"xlswrite('G:\Mi unidad\1. PROYECTOS TELLO 2022\SCM SPILL OVERS\outputs\pobreza\criminalidad\1%\simulacion_3\output_tests.xlsx',ub_vec_"&amp;LY223&amp;"','ub_vec_"&amp;LY223&amp;"');"</f>
        <v>xlswrite('G:\Mi unidad\1. PROYECTOS TELLO 2022\SCM SPILL OVERS\outputs\pobreza\criminalidad\1%\simulacion_3\output_tests.xlsx',ub_vec_130','ub_vec_130');</v>
      </c>
    </row>
    <row r="224" spans="64:338" x14ac:dyDescent="0.3">
      <c r="BL224">
        <v>130</v>
      </c>
      <c r="BM224" s="1" t="str">
        <f>"A_"&amp;BL222&amp;"(:,ind_"&amp;BL222&amp;" == 0) = [];"</f>
        <v>A_130(:,ind_130 == 0) = [];</v>
      </c>
      <c r="BR224">
        <v>130</v>
      </c>
      <c r="BS224" s="1" t="str">
        <f>"ind_"&amp;BR222&amp;" = xlsread('spillover_bajo_niv_educ_"&amp;BR222&amp;".xlsx')"</f>
        <v>ind_130 = xlsread('spillover_bajo_niv_educ_130.xlsx')</v>
      </c>
      <c r="BX224">
        <v>130</v>
      </c>
      <c r="BY224" s="1" t="str">
        <f>"ind_"&amp;BX222&amp;" = xlsread('spillover_bajoingreso_"&amp;BX222&amp;".xlsx')"</f>
        <v>ind_130 = xlsread('spillover_bajoingreso_130.xlsx')</v>
      </c>
      <c r="CD224">
        <v>130</v>
      </c>
      <c r="CE224" s="1" t="str">
        <f>"ind_"&amp;CD222&amp;" = xlsread('spillover_densidad_"&amp;CD222&amp;".xlsx')"</f>
        <v>ind_130 = xlsread('spillover_densidad_130.xlsx')</v>
      </c>
      <c r="CJ224">
        <v>130</v>
      </c>
      <c r="CK224" s="1" t="str">
        <f>"ind_"&amp;CJ222&amp;" = xlsread('spillover_tiempo_cs_"&amp;CJ222&amp;".xlsx')"</f>
        <v>ind_130 = xlsread('spillover_tiempo_cs_130.xlsx')</v>
      </c>
      <c r="CQ224">
        <v>130</v>
      </c>
      <c r="CR224" t="s">
        <v>460</v>
      </c>
      <c r="CV224">
        <v>130</v>
      </c>
      <c r="CW224" t="s">
        <v>464</v>
      </c>
      <c r="DA224">
        <v>130</v>
      </c>
      <c r="DB224" t="s">
        <v>465</v>
      </c>
      <c r="DF224">
        <v>130</v>
      </c>
      <c r="DG224" t="s">
        <v>466</v>
      </c>
      <c r="EA224">
        <v>86</v>
      </c>
      <c r="EB224" s="1" t="str">
        <f>"synthetic_control_sp_"&amp;EA224&amp;"(T+s) = Y_"&amp;EA224&amp;"(1,T+s)-alpha1_hat_vec_"&amp;EA224&amp;"(s);"</f>
        <v>synthetic_control_sp_86(T+s) = Y_86(1,T+s)-alpha1_hat_vec_86(s);</v>
      </c>
      <c r="HM224">
        <v>79</v>
      </c>
      <c r="HN224" t="str">
        <f>"    p_value_vec_"&amp;HM224&amp;"(s) = p_value_"&amp;HM224&amp;";"</f>
        <v xml:space="preserve">    p_value_vec_79(s) = p_value_79;</v>
      </c>
      <c r="HT224">
        <v>105</v>
      </c>
      <c r="HU224" t="s">
        <v>18</v>
      </c>
      <c r="IA224">
        <v>130</v>
      </c>
      <c r="IB224" t="str">
        <f>"xlswrite('G:\Mi unidad\1. PROYECTOS TELLO 2022\SCM SPILL OVERS\outputs\pobreza\bajo_niv_educ\1%\simulacion_3\output_tests.xlsx',p_value_vec_"&amp;IA224&amp;"','p_value_vec_"&amp;IA224&amp;"');"</f>
        <v>xlswrite('G:\Mi unidad\1. PROYECTOS TELLO 2022\SCM SPILL OVERS\outputs\pobreza\bajo_niv_educ\1%\simulacion_3\output_tests.xlsx',p_value_vec_130','p_value_vec_130');</v>
      </c>
      <c r="IO224">
        <v>130</v>
      </c>
      <c r="IP224" t="str">
        <f>"xlswrite('G:\Mi unidad\1. PROYECTOS TELLO 2022\SCM SPILL OVERS\outputs\pobreza\bajo_ingreso\1%\simulacion_3\output_tests.xlsx',p_value_vec_"&amp;IO224&amp;"','p_value_vec_"&amp;IO224&amp;"');"</f>
        <v>xlswrite('G:\Mi unidad\1. PROYECTOS TELLO 2022\SCM SPILL OVERS\outputs\pobreza\bajo_ingreso\1%\simulacion_3\output_tests.xlsx',p_value_vec_130','p_value_vec_130');</v>
      </c>
      <c r="JA224">
        <v>130</v>
      </c>
      <c r="JB224" t="str">
        <f>"xlswrite('G:\Mi unidad\1. PROYECTOS TELLO 2022\SCM SPILL OVERS\outputs\pobreza\densidad\1%\simulacion_3\output_tests.xlsx',p_value_vec_"&amp;JA224&amp;"','p_value_vec_"&amp;JA224&amp;"');"</f>
        <v>xlswrite('G:\Mi unidad\1. PROYECTOS TELLO 2022\SCM SPILL OVERS\outputs\pobreza\densidad\1%\simulacion_3\output_tests.xlsx',p_value_vec_130','p_value_vec_130');</v>
      </c>
      <c r="JM224">
        <v>130</v>
      </c>
      <c r="JN224" t="str">
        <f>"xlswrite('G:\Mi unidad\1. PROYECTOS TELLO 2022\SCM SPILL OVERS\outputs\pobreza\densidad_g\1%\simulacion_3\output_tests.xlsx',p_value_vec_"&amp;JM224&amp;"','p_value_vec_"&amp;JM224&amp;"');"</f>
        <v>xlswrite('G:\Mi unidad\1. PROYECTOS TELLO 2022\SCM SPILL OVERS\outputs\pobreza\densidad_g\1%\simulacion_3\output_tests.xlsx',p_value_vec_130','p_value_vec_130');</v>
      </c>
      <c r="JY224">
        <v>130</v>
      </c>
      <c r="JZ224" t="str">
        <f>"xlswrite('G:\Mi unidad\1. PROYECTOS TELLO 2022\SCM SPILL OVERS\outputs\pobreza\distancia_centro_salud\1%\simulacion_3\output_tests.xlsx',p_value_vec_"&amp;JY224&amp;"','p_value_vec_"&amp;JY224&amp;"');"</f>
        <v>xlswrite('G:\Mi unidad\1. PROYECTOS TELLO 2022\SCM SPILL OVERS\outputs\pobreza\distancia_centro_salud\1%\simulacion_3\output_tests.xlsx',p_value_vec_130','p_value_vec_130');</v>
      </c>
      <c r="KL224">
        <v>130</v>
      </c>
      <c r="KM224" t="str">
        <f>"xlswrite('G:\Mi unidad\1. PROYECTOS TELLO 2022\SCM SPILL OVERS\outputs\pobreza\informalidad\1%\simulacion_3\output_tests.xlsx',p_value_vec_"&amp;KL224&amp;"','p_value_vec_"&amp;KL224&amp;"');"</f>
        <v>xlswrite('G:\Mi unidad\1. PROYECTOS TELLO 2022\SCM SPILL OVERS\outputs\pobreza\informalidad\1%\simulacion_3\output_tests.xlsx',p_value_vec_130','p_value_vec_130');</v>
      </c>
      <c r="KY224">
        <v>130</v>
      </c>
      <c r="KZ224" t="str">
        <f>"xlswrite('G:\Mi unidad\1. PROYECTOS TELLO 2022\SCM SPILL OVERS\outputs\pobreza\alimentos\1%\simulacion_3\output_tests.xlsx',p_value_vec_"&amp;KY224&amp;"','p_value_vec_"&amp;KY224&amp;"');"</f>
        <v>xlswrite('G:\Mi unidad\1. PROYECTOS TELLO 2022\SCM SPILL OVERS\outputs\pobreza\alimentos\1%\simulacion_3\output_tests.xlsx',p_value_vec_130','p_value_vec_130');</v>
      </c>
      <c r="LF224">
        <v>130</v>
      </c>
      <c r="LG224" t="str">
        <f>"xlswrite('G:\Mi unidad\1. PROYECTOS TELLO 2022\SCM SPILL OVERS\outputs\pobreza\jefe_hogar\1%\simulacion_3\output_tests.xlsx',p_value_vec_"&amp;LF224&amp;"','p_value_vec_"&amp;LF224&amp;"');"</f>
        <v>xlswrite('G:\Mi unidad\1. PROYECTOS TELLO 2022\SCM SPILL OVERS\outputs\pobreza\jefe_hogar\1%\simulacion_3\output_tests.xlsx',p_value_vec_130','p_value_vec_130');</v>
      </c>
      <c r="LM224">
        <v>130</v>
      </c>
      <c r="LN224" t="str">
        <f>"xlswrite('G:\Mi unidad\1. PROYECTOS TELLO 2022\SCM SPILL OVERS\outputs\pobreza\mujeres\1%\simulacion_3\output_tests.xlsx',p_value_vec_"&amp;LM224&amp;"','p_value_vec_"&amp;LM224&amp;"');"</f>
        <v>xlswrite('G:\Mi unidad\1. PROYECTOS TELLO 2022\SCM SPILL OVERS\outputs\pobreza\mujeres\1%\simulacion_3\output_tests.xlsx',p_value_vec_130','p_value_vec_130');</v>
      </c>
      <c r="LY224">
        <v>130</v>
      </c>
      <c r="LZ224" t="str">
        <f>"xlswrite('G:\Mi unidad\1. PROYECTOS TELLO 2022\SCM SPILL OVERS\outputs\pobreza\criminalidad\1%\simulacion_3\output_tests.xlsx',p_value_vec_"&amp;LY224&amp;"','p_value_vec_"&amp;LY224&amp;"');"</f>
        <v>xlswrite('G:\Mi unidad\1. PROYECTOS TELLO 2022\SCM SPILL OVERS\outputs\pobreza\criminalidad\1%\simulacion_3\output_tests.xlsx',p_value_vec_130','p_value_vec_130');</v>
      </c>
    </row>
    <row r="225" spans="64:338" x14ac:dyDescent="0.3">
      <c r="BL225">
        <v>130</v>
      </c>
      <c r="BR225">
        <v>130</v>
      </c>
      <c r="BS225" s="1" t="str">
        <f>"A_"&amp;BR222&amp;" = eye(N);"</f>
        <v>A_130 = eye(N);</v>
      </c>
      <c r="BX225">
        <v>130</v>
      </c>
      <c r="BY225" s="1" t="str">
        <f>"A_"&amp;BX222&amp;" = eye(N);"</f>
        <v>A_130 = eye(N);</v>
      </c>
      <c r="CD225">
        <v>130</v>
      </c>
      <c r="CE225" s="1" t="str">
        <f>"A_"&amp;CD222&amp;" = eye(N);"</f>
        <v>A_130 = eye(N);</v>
      </c>
      <c r="CJ225">
        <v>130</v>
      </c>
      <c r="CK225" s="1" t="str">
        <f>"A_"&amp;CJ222&amp;" = eye(N);"</f>
        <v>A_130 = eye(N);</v>
      </c>
      <c r="CQ225">
        <v>130</v>
      </c>
      <c r="CR225" t="s">
        <v>462</v>
      </c>
      <c r="CV225">
        <v>130</v>
      </c>
      <c r="CW225" t="s">
        <v>467</v>
      </c>
      <c r="DA225">
        <v>130</v>
      </c>
      <c r="DB225" t="s">
        <v>467</v>
      </c>
      <c r="DF225">
        <v>130</v>
      </c>
      <c r="DG225" t="s">
        <v>467</v>
      </c>
      <c r="EA225">
        <v>86</v>
      </c>
      <c r="EB225" s="3" t="s">
        <v>18</v>
      </c>
      <c r="HM225">
        <v>79</v>
      </c>
      <c r="HN225" t="str">
        <f>"    lb_vec_"&amp;HM225&amp;"(s) = lb_"&amp;HM225&amp;";"</f>
        <v xml:space="preserve">    lb_vec_79(s) = lb_79;</v>
      </c>
      <c r="HT225">
        <v>106</v>
      </c>
      <c r="HU225" t="str">
        <f>"spillover_test_"&amp;HT225&amp;" = zeros(1,S);"</f>
        <v>spillover_test_106 = zeros(1,S);</v>
      </c>
      <c r="IA225">
        <v>130</v>
      </c>
      <c r="IB225" t="str">
        <f>"xlswrite('G:\Mi unidad\1. PROYECTOS TELLO 2022\SCM SPILL OVERS\outputs\pobreza\bajo_niv_educ\1%\simulacion_3\output_tests.xlsx',alpha1_hat_vec_"&amp;IA225&amp;"','alpha1_hat_vec_"&amp;IA225&amp;"');"</f>
        <v>xlswrite('G:\Mi unidad\1. PROYECTOS TELLO 2022\SCM SPILL OVERS\outputs\pobreza\bajo_niv_educ\1%\simulacion_3\output_tests.xlsx',alpha1_hat_vec_130','alpha1_hat_vec_130');</v>
      </c>
      <c r="IO225">
        <v>130</v>
      </c>
      <c r="IP225" t="str">
        <f>"xlswrite('G:\Mi unidad\1. PROYECTOS TELLO 2022\SCM SPILL OVERS\outputs\pobreza\bajo_ingreso\1%\simulacion_3\output_tests.xlsx',alpha1_hat_vec_"&amp;IO225&amp;"','alpha1_hat_vec_"&amp;IO225&amp;"');"</f>
        <v>xlswrite('G:\Mi unidad\1. PROYECTOS TELLO 2022\SCM SPILL OVERS\outputs\pobreza\bajo_ingreso\1%\simulacion_3\output_tests.xlsx',alpha1_hat_vec_130','alpha1_hat_vec_130');</v>
      </c>
      <c r="JA225">
        <v>130</v>
      </c>
      <c r="JB225" t="str">
        <f>"xlswrite('G:\Mi unidad\1. PROYECTOS TELLO 2022\SCM SPILL OVERS\outputs\pobreza\densidad\1%\simulacion_3\output_tests.xlsx',alpha1_hat_vec_"&amp;JA225&amp;"','alpha1_hat_vec_"&amp;JA225&amp;"');"</f>
        <v>xlswrite('G:\Mi unidad\1. PROYECTOS TELLO 2022\SCM SPILL OVERS\outputs\pobreza\densidad\1%\simulacion_3\output_tests.xlsx',alpha1_hat_vec_130','alpha1_hat_vec_130');</v>
      </c>
      <c r="JM225">
        <v>130</v>
      </c>
      <c r="JN225" t="str">
        <f>"xlswrite('G:\Mi unidad\1. PROYECTOS TELLO 2022\SCM SPILL OVERS\outputs\pobreza\densidad_g\1%\simulacion_3\output_tests.xlsx',alpha1_hat_vec_"&amp;JM225&amp;"','alpha1_hat_vec_"&amp;JM225&amp;"');"</f>
        <v>xlswrite('G:\Mi unidad\1. PROYECTOS TELLO 2022\SCM SPILL OVERS\outputs\pobreza\densidad_g\1%\simulacion_3\output_tests.xlsx',alpha1_hat_vec_130','alpha1_hat_vec_130');</v>
      </c>
      <c r="JY225">
        <v>130</v>
      </c>
      <c r="JZ225" t="str">
        <f>"xlswrite('G:\Mi unidad\1. PROYECTOS TELLO 2022\SCM SPILL OVERS\outputs\pobreza\distancia_centro_salud\1%\simulacion_3\output_tests.xlsx',alpha1_hat_vec_"&amp;JY225&amp;"','alpha1_hat_vec_"&amp;JY225&amp;"');"</f>
        <v>xlswrite('G:\Mi unidad\1. PROYECTOS TELLO 2022\SCM SPILL OVERS\outputs\pobreza\distancia_centro_salud\1%\simulacion_3\output_tests.xlsx',alpha1_hat_vec_130','alpha1_hat_vec_130');</v>
      </c>
      <c r="KL225">
        <v>130</v>
      </c>
      <c r="KM225" t="str">
        <f>"xlswrite('G:\Mi unidad\1. PROYECTOS TELLO 2022\SCM SPILL OVERS\outputs\pobreza\informalidad\1%\simulacion_3\output_tests.xlsx',alpha1_hat_vec_"&amp;KL225&amp;"','alpha1_hat_vec_"&amp;KL225&amp;"');"</f>
        <v>xlswrite('G:\Mi unidad\1. PROYECTOS TELLO 2022\SCM SPILL OVERS\outputs\pobreza\informalidad\1%\simulacion_3\output_tests.xlsx',alpha1_hat_vec_130','alpha1_hat_vec_130');</v>
      </c>
      <c r="KY225">
        <v>130</v>
      </c>
      <c r="KZ225" t="str">
        <f>"xlswrite('G:\Mi unidad\1. PROYECTOS TELLO 2022\SCM SPILL OVERS\outputs\pobreza\alimentos\1%\simulacion_3\output_tests.xlsx',alpha1_hat_vec_"&amp;KY225&amp;"','alpha1_hat_vec_"&amp;KY225&amp;"');"</f>
        <v>xlswrite('G:\Mi unidad\1. PROYECTOS TELLO 2022\SCM SPILL OVERS\outputs\pobreza\alimentos\1%\simulacion_3\output_tests.xlsx',alpha1_hat_vec_130','alpha1_hat_vec_130');</v>
      </c>
      <c r="LF225">
        <v>130</v>
      </c>
      <c r="LG225" t="str">
        <f>"xlswrite('G:\Mi unidad\1. PROYECTOS TELLO 2022\SCM SPILL OVERS\outputs\pobreza\jefe_hogar\1%\simulacion_3\output_tests.xlsx',alpha1_hat_vec_"&amp;LF225&amp;"','alpha1_hat_vec_"&amp;LF225&amp;"');"</f>
        <v>xlswrite('G:\Mi unidad\1. PROYECTOS TELLO 2022\SCM SPILL OVERS\outputs\pobreza\jefe_hogar\1%\simulacion_3\output_tests.xlsx',alpha1_hat_vec_130','alpha1_hat_vec_130');</v>
      </c>
      <c r="LM225">
        <v>130</v>
      </c>
      <c r="LN225" t="str">
        <f>"xlswrite('G:\Mi unidad\1. PROYECTOS TELLO 2022\SCM SPILL OVERS\outputs\pobreza\mujeres\1%\simulacion_3\output_tests.xlsx',alpha1_hat_vec_"&amp;LM225&amp;"','alpha1_hat_vec_"&amp;LM225&amp;"');"</f>
        <v>xlswrite('G:\Mi unidad\1. PROYECTOS TELLO 2022\SCM SPILL OVERS\outputs\pobreza\mujeres\1%\simulacion_3\output_tests.xlsx',alpha1_hat_vec_130','alpha1_hat_vec_130');</v>
      </c>
      <c r="LY225">
        <v>130</v>
      </c>
      <c r="LZ225" t="str">
        <f>"xlswrite('G:\Mi unidad\1. PROYECTOS TELLO 2022\SCM SPILL OVERS\outputs\pobreza\criminalidad\1%\simulacion_3\output_tests.xlsx',alpha1_hat_vec_"&amp;LY225&amp;"','alpha1_hat_vec_"&amp;LY225&amp;"');"</f>
        <v>xlswrite('G:\Mi unidad\1. PROYECTOS TELLO 2022\SCM SPILL OVERS\outputs\pobreza\criminalidad\1%\simulacion_3\output_tests.xlsx',alpha1_hat_vec_130','alpha1_hat_vec_130');</v>
      </c>
    </row>
    <row r="226" spans="64:338" x14ac:dyDescent="0.3">
      <c r="BL226">
        <v>130</v>
      </c>
      <c r="BR226">
        <v>130</v>
      </c>
      <c r="BS226" s="1" t="str">
        <f>"A_"&amp;BR222&amp;"(:,ind_"&amp;BR222&amp;" == 0) = [];"</f>
        <v>A_130(:,ind_130 == 0) = [];</v>
      </c>
      <c r="BX226">
        <v>130</v>
      </c>
      <c r="BY226" s="1" t="str">
        <f>"A_"&amp;BX222&amp;"(:,ind_"&amp;BX222&amp;" == 0) = [];"</f>
        <v>A_130(:,ind_130 == 0) = [];</v>
      </c>
      <c r="CD226">
        <v>130</v>
      </c>
      <c r="CE226" s="1" t="str">
        <f>"A_"&amp;CD222&amp;"(:,ind_"&amp;CD222&amp;" == 0) = [];"</f>
        <v>A_130(:,ind_130 == 0) = [];</v>
      </c>
      <c r="CJ226">
        <v>130</v>
      </c>
      <c r="CK226" s="1" t="str">
        <f>"A_"&amp;CJ222&amp;"(:,ind_"&amp;CJ222&amp;" == 0) = [];"</f>
        <v>A_130(:,ind_130 == 0) = [];</v>
      </c>
      <c r="CQ226">
        <v>130</v>
      </c>
      <c r="CR226" t="s">
        <v>463</v>
      </c>
      <c r="CV226">
        <v>130</v>
      </c>
      <c r="CW226" t="s">
        <v>468</v>
      </c>
      <c r="DA226">
        <v>130</v>
      </c>
      <c r="DB226" t="s">
        <v>468</v>
      </c>
      <c r="DF226">
        <v>130</v>
      </c>
      <c r="DG226" t="s">
        <v>468</v>
      </c>
      <c r="EA226">
        <v>87</v>
      </c>
      <c r="EB226" s="3" t="str">
        <f>"%PROVINCIA "&amp;EA226</f>
        <v>%PROVINCIA 87</v>
      </c>
      <c r="HM226">
        <v>79</v>
      </c>
      <c r="HN226" t="str">
        <f>"    ub_vec_"&amp;HM226&amp;"(s) = ub_"&amp;HM225&amp;";"</f>
        <v xml:space="preserve">    ub_vec_79(s) = ub_79;</v>
      </c>
      <c r="HT226">
        <v>106</v>
      </c>
      <c r="HU226" t="s">
        <v>35</v>
      </c>
      <c r="IA226">
        <v>130</v>
      </c>
      <c r="IB226" t="str">
        <f>"xlswrite('G:\Mi unidad\1. PROYECTOS TELLO 2022\SCM SPILL OVERS\outputs\pobreza\bajo_niv_educ\1%\simulacion_3\output_tests.xlsx',spillover_test_"&amp;IA226&amp;"','sp_test_"&amp;IA226&amp;"');"</f>
        <v>xlswrite('G:\Mi unidad\1. PROYECTOS TELLO 2022\SCM SPILL OVERS\outputs\pobreza\bajo_niv_educ\1%\simulacion_3\output_tests.xlsx',spillover_test_130','sp_test_130');</v>
      </c>
      <c r="IO226">
        <v>130</v>
      </c>
      <c r="IP226" t="str">
        <f>"xlswrite('G:\Mi unidad\1. PROYECTOS TELLO 2022\SCM SPILL OVERS\outputs\pobreza\bajo_ingreso\1%\simulacion_3\output_tests.xlsx',spillover_test_"&amp;IO226&amp;"','sp_test_"&amp;IO226&amp;"');"</f>
        <v>xlswrite('G:\Mi unidad\1. PROYECTOS TELLO 2022\SCM SPILL OVERS\outputs\pobreza\bajo_ingreso\1%\simulacion_3\output_tests.xlsx',spillover_test_130','sp_test_130');</v>
      </c>
      <c r="JA226">
        <v>130</v>
      </c>
      <c r="JB226" t="str">
        <f>"xlswrite('G:\Mi unidad\1. PROYECTOS TELLO 2022\SCM SPILL OVERS\outputs\pobreza\densidad\1%\simulacion_3\output_tests.xlsx',spillover_test_"&amp;JA226&amp;"','sp_test_"&amp;JA226&amp;"');"</f>
        <v>xlswrite('G:\Mi unidad\1. PROYECTOS TELLO 2022\SCM SPILL OVERS\outputs\pobreza\densidad\1%\simulacion_3\output_tests.xlsx',spillover_test_130','sp_test_130');</v>
      </c>
      <c r="JM226">
        <v>130</v>
      </c>
      <c r="JN226" t="str">
        <f>"xlswrite('G:\Mi unidad\1. PROYECTOS TELLO 2022\SCM SPILL OVERS\outputs\pobreza\densidad_g\1%\simulacion_3\output_tests.xlsx',spillover_test_"&amp;JM226&amp;"','sp_test_"&amp;JM226&amp;"');"</f>
        <v>xlswrite('G:\Mi unidad\1. PROYECTOS TELLO 2022\SCM SPILL OVERS\outputs\pobreza\densidad_g\1%\simulacion_3\output_tests.xlsx',spillover_test_130','sp_test_130');</v>
      </c>
      <c r="JY226">
        <v>130</v>
      </c>
      <c r="JZ226" t="str">
        <f>"xlswrite('G:\Mi unidad\1. PROYECTOS TELLO 2022\SCM SPILL OVERS\outputs\pobreza\distancia_centro_salud\1%\simulacion_3\output_tests.xlsx',spillover_test_"&amp;JY226&amp;"','sp_test_"&amp;JY226&amp;"');"</f>
        <v>xlswrite('G:\Mi unidad\1. PROYECTOS TELLO 2022\SCM SPILL OVERS\outputs\pobreza\distancia_centro_salud\1%\simulacion_3\output_tests.xlsx',spillover_test_130','sp_test_130');</v>
      </c>
      <c r="KL226">
        <v>130</v>
      </c>
      <c r="KM226" t="str">
        <f>"xlswrite('G:\Mi unidad\1. PROYECTOS TELLO 2022\SCM SPILL OVERS\outputs\pobreza\informalidad\1%\simulacion_3\output_tests.xlsx',spillover_test_"&amp;KL226&amp;"','sp_test_"&amp;KL226&amp;"');"</f>
        <v>xlswrite('G:\Mi unidad\1. PROYECTOS TELLO 2022\SCM SPILL OVERS\outputs\pobreza\informalidad\1%\simulacion_3\output_tests.xlsx',spillover_test_130','sp_test_130');</v>
      </c>
      <c r="KY226">
        <v>130</v>
      </c>
      <c r="KZ226" t="str">
        <f>"xlswrite('G:\Mi unidad\1. PROYECTOS TELLO 2022\SCM SPILL OVERS\outputs\pobreza\alimentos\1%\simulacion_3\output_tests.xlsx',spillover_test_"&amp;KY226&amp;"','sp_test_"&amp;KY226&amp;"');"</f>
        <v>xlswrite('G:\Mi unidad\1. PROYECTOS TELLO 2022\SCM SPILL OVERS\outputs\pobreza\alimentos\1%\simulacion_3\output_tests.xlsx',spillover_test_130','sp_test_130');</v>
      </c>
      <c r="LF226">
        <v>130</v>
      </c>
      <c r="LG226" t="str">
        <f>"xlswrite('G:\Mi unidad\1. PROYECTOS TELLO 2022\SCM SPILL OVERS\outputs\pobreza\jefe_hogar\1%\simulacion_3\output_tests.xlsx',spillover_test_"&amp;LF226&amp;"','sp_test_"&amp;LF226&amp;"');"</f>
        <v>xlswrite('G:\Mi unidad\1. PROYECTOS TELLO 2022\SCM SPILL OVERS\outputs\pobreza\jefe_hogar\1%\simulacion_3\output_tests.xlsx',spillover_test_130','sp_test_130');</v>
      </c>
      <c r="LM226">
        <v>130</v>
      </c>
      <c r="LN226" t="str">
        <f>"xlswrite('G:\Mi unidad\1. PROYECTOS TELLO 2022\SCM SPILL OVERS\outputs\pobreza\mujeres\1%\simulacion_3\output_tests.xlsx',spillover_test_"&amp;LM226&amp;"','sp_test_"&amp;LM226&amp;"');"</f>
        <v>xlswrite('G:\Mi unidad\1. PROYECTOS TELLO 2022\SCM SPILL OVERS\outputs\pobreza\mujeres\1%\simulacion_3\output_tests.xlsx',spillover_test_130','sp_test_130');</v>
      </c>
      <c r="LY226">
        <v>130</v>
      </c>
      <c r="LZ226" t="str">
        <f>"xlswrite('G:\Mi unidad\1. PROYECTOS TELLO 2022\SCM SPILL OVERS\outputs\pobreza\criminalidad\1%\simulacion_3\output_tests.xlsx',spillover_test_"&amp;LY226&amp;"','sp_test_"&amp;LY226&amp;"');"</f>
        <v>xlswrite('G:\Mi unidad\1. PROYECTOS TELLO 2022\SCM SPILL OVERS\outputs\pobreza\criminalidad\1%\simulacion_3\output_tests.xlsx',spillover_test_130','sp_test_130');</v>
      </c>
    </row>
    <row r="227" spans="64:338" x14ac:dyDescent="0.3">
      <c r="BL227">
        <v>133</v>
      </c>
      <c r="BM227" s="1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469</v>
      </c>
      <c r="CV227">
        <v>133</v>
      </c>
      <c r="CW227" t="s">
        <v>470</v>
      </c>
      <c r="DA227">
        <v>133</v>
      </c>
      <c r="DB227" t="s">
        <v>470</v>
      </c>
      <c r="DF227">
        <v>133</v>
      </c>
      <c r="DG227" t="s">
        <v>470</v>
      </c>
      <c r="EA227">
        <v>87</v>
      </c>
      <c r="EB227" s="3" t="s">
        <v>17</v>
      </c>
      <c r="HM227">
        <v>79</v>
      </c>
      <c r="HN227" t="s">
        <v>18</v>
      </c>
      <c r="HT227">
        <v>106</v>
      </c>
      <c r="HU227" t="s">
        <v>36</v>
      </c>
      <c r="IA227">
        <v>133</v>
      </c>
      <c r="IB227" t="str">
        <f>"xlswrite('G:\Mi unidad\1. PROYECTOS TELLO 2022\SCM SPILL OVERS\outputs\pobreza\bajo_niv_educ\1%\simulacion_3\output_tests.xlsx',lb_vec_"&amp;IA227&amp;"','lb_vec_"&amp;IA227&amp;"');"</f>
        <v>xlswrite('G:\Mi unidad\1. PROYECTOS TELLO 2022\SCM SPILL OVERS\outputs\pobreza\bajo_niv_educ\1%\simulacion_3\output_tests.xlsx',lb_vec_133','lb_vec_133');</v>
      </c>
      <c r="IO227">
        <v>133</v>
      </c>
      <c r="IP227" t="str">
        <f>"xlswrite('G:\Mi unidad\1. PROYECTOS TELLO 2022\SCM SPILL OVERS\outputs\pobreza\bajo_ingreso\1%\simulacion_3\output_tests.xlsx',lb_vec_"&amp;IO227&amp;"','lb_vec_"&amp;IO227&amp;"');"</f>
        <v>xlswrite('G:\Mi unidad\1. PROYECTOS TELLO 2022\SCM SPILL OVERS\outputs\pobreza\bajo_ingreso\1%\simulacion_3\output_tests.xlsx',lb_vec_133','lb_vec_133');</v>
      </c>
      <c r="JA227">
        <v>133</v>
      </c>
      <c r="JB227" t="str">
        <f>"xlswrite('G:\Mi unidad\1. PROYECTOS TELLO 2022\SCM SPILL OVERS\outputs\pobreza\densidad\1%\simulacion_3\output_tests.xlsx',lb_vec_"&amp;JA227&amp;"','lb_vec_"&amp;JA227&amp;"');"</f>
        <v>xlswrite('G:\Mi unidad\1. PROYECTOS TELLO 2022\SCM SPILL OVERS\outputs\pobreza\densidad\1%\simulacion_3\output_tests.xlsx',lb_vec_133','lb_vec_133');</v>
      </c>
      <c r="JM227">
        <v>133</v>
      </c>
      <c r="JN227" t="str">
        <f>"xlswrite('G:\Mi unidad\1. PROYECTOS TELLO 2022\SCM SPILL OVERS\outputs\pobreza\densidad_g\1%\simulacion_3\output_tests.xlsx',lb_vec_"&amp;JM227&amp;"','lb_vec_"&amp;JM227&amp;"');"</f>
        <v>xlswrite('G:\Mi unidad\1. PROYECTOS TELLO 2022\SCM SPILL OVERS\outputs\pobreza\densidad_g\1%\simulacion_3\output_tests.xlsx',lb_vec_133','lb_vec_133');</v>
      </c>
      <c r="JY227">
        <v>133</v>
      </c>
      <c r="JZ227" t="str">
        <f>"xlswrite('G:\Mi unidad\1. PROYECTOS TELLO 2022\SCM SPILL OVERS\outputs\pobreza\distancia_centro_salud\1%\simulacion_3\output_tests.xlsx',lb_vec_"&amp;JY227&amp;"','lb_vec_"&amp;JY227&amp;"');"</f>
        <v>xlswrite('G:\Mi unidad\1. PROYECTOS TELLO 2022\SCM SPILL OVERS\outputs\pobreza\distancia_centro_salud\1%\simulacion_3\output_tests.xlsx',lb_vec_133','lb_vec_133');</v>
      </c>
      <c r="KL227">
        <v>133</v>
      </c>
      <c r="KM227" t="str">
        <f>"xlswrite('G:\Mi unidad\1. PROYECTOS TELLO 2022\SCM SPILL OVERS\outputs\pobreza\informalidad\1%\simulacion_3\output_tests.xlsx',lb_vec_"&amp;KL227&amp;"','lb_vec_"&amp;KL227&amp;"');"</f>
        <v>xlswrite('G:\Mi unidad\1. PROYECTOS TELLO 2022\SCM SPILL OVERS\outputs\pobreza\informalidad\1%\simulacion_3\output_tests.xlsx',lb_vec_133','lb_vec_133');</v>
      </c>
      <c r="KY227">
        <v>133</v>
      </c>
      <c r="KZ227" t="str">
        <f>"xlswrite('G:\Mi unidad\1. PROYECTOS TELLO 2022\SCM SPILL OVERS\outputs\pobreza\alimentos\1%\simulacion_3\output_tests.xlsx',lb_vec_"&amp;KY227&amp;"','lb_vec_"&amp;KY227&amp;"');"</f>
        <v>xlswrite('G:\Mi unidad\1. PROYECTOS TELLO 2022\SCM SPILL OVERS\outputs\pobreza\alimentos\1%\simulacion_3\output_tests.xlsx',lb_vec_133','lb_vec_133');</v>
      </c>
      <c r="LF227">
        <v>133</v>
      </c>
      <c r="LG227" t="str">
        <f>"xlswrite('G:\Mi unidad\1. PROYECTOS TELLO 2022\SCM SPILL OVERS\outputs\pobreza\jefe_hogar\1%\simulacion_3\output_tests.xlsx',lb_vec_"&amp;LF227&amp;"','lb_vec_"&amp;LF227&amp;"');"</f>
        <v>xlswrite('G:\Mi unidad\1. PROYECTOS TELLO 2022\SCM SPILL OVERS\outputs\pobreza\jefe_hogar\1%\simulacion_3\output_tests.xlsx',lb_vec_133','lb_vec_133');</v>
      </c>
      <c r="LM227">
        <v>133</v>
      </c>
      <c r="LN227" t="str">
        <f>"xlswrite('G:\Mi unidad\1. PROYECTOS TELLO 2022\SCM SPILL OVERS\outputs\pobreza\mujeres\1%\simulacion_3\output_tests.xlsx',lb_vec_"&amp;LM227&amp;"','lb_vec_"&amp;LM227&amp;"');"</f>
        <v>xlswrite('G:\Mi unidad\1. PROYECTOS TELLO 2022\SCM SPILL OVERS\outputs\pobreza\mujeres\1%\simulacion_3\output_tests.xlsx',lb_vec_133','lb_vec_133');</v>
      </c>
      <c r="LY227">
        <v>133</v>
      </c>
      <c r="LZ227" t="str">
        <f>"xlswrite('G:\Mi unidad\1. PROYECTOS TELLO 2022\SCM SPILL OVERS\outputs\pobreza\criminalidad\1%\simulacion_3\output_tests.xlsx',lb_vec_"&amp;LY227&amp;"','lb_vec_"&amp;LY227&amp;"');"</f>
        <v>xlswrite('G:\Mi unidad\1. PROYECTOS TELLO 2022\SCM SPILL OVERS\outputs\pobreza\criminalidad\1%\simulacion_3\output_tests.xlsx',lb_vec_133','lb_vec_133');</v>
      </c>
    </row>
    <row r="228" spans="64:338" x14ac:dyDescent="0.3">
      <c r="BL228">
        <v>133</v>
      </c>
      <c r="BM228" s="1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467</v>
      </c>
      <c r="CV228">
        <v>133</v>
      </c>
      <c r="CW228" t="s">
        <v>471</v>
      </c>
      <c r="DA228">
        <v>133</v>
      </c>
      <c r="DB228" t="s">
        <v>471</v>
      </c>
      <c r="DF228">
        <v>133</v>
      </c>
      <c r="DG228" t="s">
        <v>471</v>
      </c>
      <c r="EA228">
        <v>87</v>
      </c>
      <c r="EB228" s="1" t="str">
        <f>"Y_Ts_"&amp;EA228&amp;" = Y_"&amp;EA228&amp;"(:,T+s);"</f>
        <v>Y_Ts_87 = Y_87(:,T+s);</v>
      </c>
      <c r="HM228">
        <v>80</v>
      </c>
      <c r="HN228" t="str">
        <f>"p_value_vec_"&amp;HM228&amp;" = zeros(1,S);"</f>
        <v>p_value_vec_80 = zeros(1,S);</v>
      </c>
      <c r="HT228">
        <v>106</v>
      </c>
      <c r="HU228" t="s">
        <v>37</v>
      </c>
      <c r="IA228">
        <v>133</v>
      </c>
      <c r="IB228" t="str">
        <f>"xlswrite('G:\Mi unidad\1. PROYECTOS TELLO 2022\SCM SPILL OVERS\outputs\pobreza\bajo_niv_educ\1%\simulacion_3\output_tests.xlsx',ub_vec_"&amp;IA228&amp;"','ub_vec_"&amp;IA228&amp;"');"</f>
        <v>xlswrite('G:\Mi unidad\1. PROYECTOS TELLO 2022\SCM SPILL OVERS\outputs\pobreza\bajo_niv_educ\1%\simulacion_3\output_tests.xlsx',ub_vec_133','ub_vec_133');</v>
      </c>
      <c r="IO228">
        <v>133</v>
      </c>
      <c r="IP228" t="str">
        <f>"xlswrite('G:\Mi unidad\1. PROYECTOS TELLO 2022\SCM SPILL OVERS\outputs\pobreza\bajo_ingreso\1%\simulacion_3\output_tests.xlsx',ub_vec_"&amp;IO228&amp;"','ub_vec_"&amp;IO228&amp;"');"</f>
        <v>xlswrite('G:\Mi unidad\1. PROYECTOS TELLO 2022\SCM SPILL OVERS\outputs\pobreza\bajo_ingreso\1%\simulacion_3\output_tests.xlsx',ub_vec_133','ub_vec_133');</v>
      </c>
      <c r="JA228">
        <v>133</v>
      </c>
      <c r="JB228" t="str">
        <f>"xlswrite('G:\Mi unidad\1. PROYECTOS TELLO 2022\SCM SPILL OVERS\outputs\pobreza\densidad\1%\simulacion_3\output_tests.xlsx',ub_vec_"&amp;JA228&amp;"','ub_vec_"&amp;JA228&amp;"');"</f>
        <v>xlswrite('G:\Mi unidad\1. PROYECTOS TELLO 2022\SCM SPILL OVERS\outputs\pobreza\densidad\1%\simulacion_3\output_tests.xlsx',ub_vec_133','ub_vec_133');</v>
      </c>
      <c r="JM228">
        <v>133</v>
      </c>
      <c r="JN228" t="str">
        <f>"xlswrite('G:\Mi unidad\1. PROYECTOS TELLO 2022\SCM SPILL OVERS\outputs\pobreza\densidad_g\1%\simulacion_3\output_tests.xlsx',ub_vec_"&amp;JM228&amp;"','ub_vec_"&amp;JM228&amp;"');"</f>
        <v>xlswrite('G:\Mi unidad\1. PROYECTOS TELLO 2022\SCM SPILL OVERS\outputs\pobreza\densidad_g\1%\simulacion_3\output_tests.xlsx',ub_vec_133','ub_vec_133');</v>
      </c>
      <c r="JY228">
        <v>133</v>
      </c>
      <c r="JZ228" t="str">
        <f>"xlswrite('G:\Mi unidad\1. PROYECTOS TELLO 2022\SCM SPILL OVERS\outputs\pobreza\distancia_centro_salud\1%\simulacion_3\output_tests.xlsx',ub_vec_"&amp;JY228&amp;"','ub_vec_"&amp;JY228&amp;"');"</f>
        <v>xlswrite('G:\Mi unidad\1. PROYECTOS TELLO 2022\SCM SPILL OVERS\outputs\pobreza\distancia_centro_salud\1%\simulacion_3\output_tests.xlsx',ub_vec_133','ub_vec_133');</v>
      </c>
      <c r="KL228">
        <v>133</v>
      </c>
      <c r="KM228" t="str">
        <f>"xlswrite('G:\Mi unidad\1. PROYECTOS TELLO 2022\SCM SPILL OVERS\outputs\pobreza\informalidad\1%\simulacion_3\output_tests.xlsx',ub_vec_"&amp;KL228&amp;"','ub_vec_"&amp;KL228&amp;"');"</f>
        <v>xlswrite('G:\Mi unidad\1. PROYECTOS TELLO 2022\SCM SPILL OVERS\outputs\pobreza\informalidad\1%\simulacion_3\output_tests.xlsx',ub_vec_133','ub_vec_133');</v>
      </c>
      <c r="KY228">
        <v>133</v>
      </c>
      <c r="KZ228" t="str">
        <f>"xlswrite('G:\Mi unidad\1. PROYECTOS TELLO 2022\SCM SPILL OVERS\outputs\pobreza\alimentos\1%\simulacion_3\output_tests.xlsx',ub_vec_"&amp;KY228&amp;"','ub_vec_"&amp;KY228&amp;"');"</f>
        <v>xlswrite('G:\Mi unidad\1. PROYECTOS TELLO 2022\SCM SPILL OVERS\outputs\pobreza\alimentos\1%\simulacion_3\output_tests.xlsx',ub_vec_133','ub_vec_133');</v>
      </c>
      <c r="LF228">
        <v>133</v>
      </c>
      <c r="LG228" t="str">
        <f>"xlswrite('G:\Mi unidad\1. PROYECTOS TELLO 2022\SCM SPILL OVERS\outputs\pobreza\jefe_hogar\1%\simulacion_3\output_tests.xlsx',ub_vec_"&amp;LF228&amp;"','ub_vec_"&amp;LF228&amp;"');"</f>
        <v>xlswrite('G:\Mi unidad\1. PROYECTOS TELLO 2022\SCM SPILL OVERS\outputs\pobreza\jefe_hogar\1%\simulacion_3\output_tests.xlsx',ub_vec_133','ub_vec_133');</v>
      </c>
      <c r="LM228">
        <v>133</v>
      </c>
      <c r="LN228" t="str">
        <f>"xlswrite('G:\Mi unidad\1. PROYECTOS TELLO 2022\SCM SPILL OVERS\outputs\pobreza\mujeres\1%\simulacion_3\output_tests.xlsx',ub_vec_"&amp;LM228&amp;"','ub_vec_"&amp;LM228&amp;"');"</f>
        <v>xlswrite('G:\Mi unidad\1. PROYECTOS TELLO 2022\SCM SPILL OVERS\outputs\pobreza\mujeres\1%\simulacion_3\output_tests.xlsx',ub_vec_133','ub_vec_133');</v>
      </c>
      <c r="LY228">
        <v>133</v>
      </c>
      <c r="LZ228" t="str">
        <f>"xlswrite('G:\Mi unidad\1. PROYECTOS TELLO 2022\SCM SPILL OVERS\outputs\pobreza\criminalidad\1%\simulacion_3\output_tests.xlsx',ub_vec_"&amp;LY228&amp;"','ub_vec_"&amp;LY228&amp;"');"</f>
        <v>xlswrite('G:\Mi unidad\1. PROYECTOS TELLO 2022\SCM SPILL OVERS\outputs\pobreza\criminalidad\1%\simulacion_3\output_tests.xlsx',ub_vec_133','ub_vec_133');</v>
      </c>
    </row>
    <row r="229" spans="64:338" x14ac:dyDescent="0.3">
      <c r="BL229">
        <v>133</v>
      </c>
      <c r="BM229" s="1" t="str">
        <f>"A_"&amp;BL227&amp;"(:,ind_"&amp;BL227&amp;" == 0) = [];"</f>
        <v>A_133(:,ind_133 == 0) = [];</v>
      </c>
      <c r="BR229">
        <v>133</v>
      </c>
      <c r="BS229" s="1" t="str">
        <f>"ind_"&amp;BR227&amp;" = xlsread('spillover_bajo_niv_educ_"&amp;BR227&amp;".xlsx')"</f>
        <v>ind_133 = xlsread('spillover_bajo_niv_educ_133.xlsx')</v>
      </c>
      <c r="BX229">
        <v>133</v>
      </c>
      <c r="BY229" s="1" t="str">
        <f>"ind_"&amp;BX227&amp;" = xlsread('spillover_bajoingreso_"&amp;BX227&amp;".xlsx')"</f>
        <v>ind_133 = xlsread('spillover_bajoingreso_133.xlsx')</v>
      </c>
      <c r="CD229">
        <v>133</v>
      </c>
      <c r="CE229" s="1" t="str">
        <f>"ind_"&amp;CD227&amp;" = xlsread('spillover_densidad_"&amp;CD227&amp;".xlsx')"</f>
        <v>ind_133 = xlsread('spillover_densidad_133.xlsx')</v>
      </c>
      <c r="CJ229">
        <v>133</v>
      </c>
      <c r="CK229" s="1" t="str">
        <f>"ind_"&amp;CJ227&amp;" = xlsread('spillover_tiempo_cs_"&amp;CJ227&amp;".xlsx')"</f>
        <v>ind_133 = xlsread('spillover_tiempo_cs_133.xlsx')</v>
      </c>
      <c r="CQ229">
        <v>133</v>
      </c>
      <c r="CR229" t="s">
        <v>468</v>
      </c>
      <c r="CV229">
        <v>133</v>
      </c>
      <c r="CW229" t="s">
        <v>472</v>
      </c>
      <c r="DA229">
        <v>133</v>
      </c>
      <c r="DB229" t="s">
        <v>473</v>
      </c>
      <c r="DF229">
        <v>133</v>
      </c>
      <c r="DG229" t="s">
        <v>474</v>
      </c>
      <c r="EA229">
        <v>87</v>
      </c>
      <c r="EB229" s="1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HM229">
        <v>80</v>
      </c>
      <c r="HN229" t="str">
        <f>"lb_vec_"&amp;HM229&amp;" = zeros(1,S);"</f>
        <v>lb_vec_80 = zeros(1,S);</v>
      </c>
      <c r="HT229">
        <v>106</v>
      </c>
      <c r="HU229" t="str">
        <f>"    spillover_test_"&amp;HT229&amp;"(s) = sp_andrews(Y_pre_"&amp;HT229&amp;",pobreza_"&amp;HT229&amp;"(:,T+s),A_"&amp;HT229&amp;",C,d,alpha_sig);"</f>
        <v xml:space="preserve">    spillover_test_106(s) = sp_andrews(Y_pre_106,pobreza_106(:,T+s),A_106,C,d,alpha_sig);</v>
      </c>
      <c r="IA229">
        <v>133</v>
      </c>
      <c r="IB229" t="str">
        <f>"xlswrite('G:\Mi unidad\1. PROYECTOS TELLO 2022\SCM SPILL OVERS\outputs\pobreza\bajo_niv_educ\1%\simulacion_3\output_tests.xlsx',p_value_vec_"&amp;IA229&amp;"','p_value_vec_"&amp;IA229&amp;"');"</f>
        <v>xlswrite('G:\Mi unidad\1. PROYECTOS TELLO 2022\SCM SPILL OVERS\outputs\pobreza\bajo_niv_educ\1%\simulacion_3\output_tests.xlsx',p_value_vec_133','p_value_vec_133');</v>
      </c>
      <c r="IO229">
        <v>133</v>
      </c>
      <c r="IP229" t="str">
        <f>"xlswrite('G:\Mi unidad\1. PROYECTOS TELLO 2022\SCM SPILL OVERS\outputs\pobreza\bajo_ingreso\1%\simulacion_3\output_tests.xlsx',p_value_vec_"&amp;IO229&amp;"','p_value_vec_"&amp;IO229&amp;"');"</f>
        <v>xlswrite('G:\Mi unidad\1. PROYECTOS TELLO 2022\SCM SPILL OVERS\outputs\pobreza\bajo_ingreso\1%\simulacion_3\output_tests.xlsx',p_value_vec_133','p_value_vec_133');</v>
      </c>
      <c r="JA229">
        <v>133</v>
      </c>
      <c r="JB229" t="str">
        <f>"xlswrite('G:\Mi unidad\1. PROYECTOS TELLO 2022\SCM SPILL OVERS\outputs\pobreza\densidad\1%\simulacion_3\output_tests.xlsx',p_value_vec_"&amp;JA229&amp;"','p_value_vec_"&amp;JA229&amp;"');"</f>
        <v>xlswrite('G:\Mi unidad\1. PROYECTOS TELLO 2022\SCM SPILL OVERS\outputs\pobreza\densidad\1%\simulacion_3\output_tests.xlsx',p_value_vec_133','p_value_vec_133');</v>
      </c>
      <c r="JM229">
        <v>133</v>
      </c>
      <c r="JN229" t="str">
        <f>"xlswrite('G:\Mi unidad\1. PROYECTOS TELLO 2022\SCM SPILL OVERS\outputs\pobreza\densidad_g\1%\simulacion_3\output_tests.xlsx',p_value_vec_"&amp;JM229&amp;"','p_value_vec_"&amp;JM229&amp;"');"</f>
        <v>xlswrite('G:\Mi unidad\1. PROYECTOS TELLO 2022\SCM SPILL OVERS\outputs\pobreza\densidad_g\1%\simulacion_3\output_tests.xlsx',p_value_vec_133','p_value_vec_133');</v>
      </c>
      <c r="JY229">
        <v>133</v>
      </c>
      <c r="JZ229" t="str">
        <f>"xlswrite('G:\Mi unidad\1. PROYECTOS TELLO 2022\SCM SPILL OVERS\outputs\pobreza\distancia_centro_salud\1%\simulacion_3\output_tests.xlsx',p_value_vec_"&amp;JY229&amp;"','p_value_vec_"&amp;JY229&amp;"');"</f>
        <v>xlswrite('G:\Mi unidad\1. PROYECTOS TELLO 2022\SCM SPILL OVERS\outputs\pobreza\distancia_centro_salud\1%\simulacion_3\output_tests.xlsx',p_value_vec_133','p_value_vec_133');</v>
      </c>
      <c r="KL229">
        <v>133</v>
      </c>
      <c r="KM229" t="str">
        <f>"xlswrite('G:\Mi unidad\1. PROYECTOS TELLO 2022\SCM SPILL OVERS\outputs\pobreza\informalidad\1%\simulacion_3\output_tests.xlsx',p_value_vec_"&amp;KL229&amp;"','p_value_vec_"&amp;KL229&amp;"');"</f>
        <v>xlswrite('G:\Mi unidad\1. PROYECTOS TELLO 2022\SCM SPILL OVERS\outputs\pobreza\informalidad\1%\simulacion_3\output_tests.xlsx',p_value_vec_133','p_value_vec_133');</v>
      </c>
      <c r="KY229">
        <v>133</v>
      </c>
      <c r="KZ229" t="str">
        <f>"xlswrite('G:\Mi unidad\1. PROYECTOS TELLO 2022\SCM SPILL OVERS\outputs\pobreza\alimentos\1%\simulacion_3\output_tests.xlsx',p_value_vec_"&amp;KY229&amp;"','p_value_vec_"&amp;KY229&amp;"');"</f>
        <v>xlswrite('G:\Mi unidad\1. PROYECTOS TELLO 2022\SCM SPILL OVERS\outputs\pobreza\alimentos\1%\simulacion_3\output_tests.xlsx',p_value_vec_133','p_value_vec_133');</v>
      </c>
      <c r="LF229">
        <v>133</v>
      </c>
      <c r="LG229" t="str">
        <f>"xlswrite('G:\Mi unidad\1. PROYECTOS TELLO 2022\SCM SPILL OVERS\outputs\pobreza\jefe_hogar\1%\simulacion_3\output_tests.xlsx',p_value_vec_"&amp;LF229&amp;"','p_value_vec_"&amp;LF229&amp;"');"</f>
        <v>xlswrite('G:\Mi unidad\1. PROYECTOS TELLO 2022\SCM SPILL OVERS\outputs\pobreza\jefe_hogar\1%\simulacion_3\output_tests.xlsx',p_value_vec_133','p_value_vec_133');</v>
      </c>
      <c r="LM229">
        <v>133</v>
      </c>
      <c r="LN229" t="str">
        <f>"xlswrite('G:\Mi unidad\1. PROYECTOS TELLO 2022\SCM SPILL OVERS\outputs\pobreza\mujeres\1%\simulacion_3\output_tests.xlsx',p_value_vec_"&amp;LM229&amp;"','p_value_vec_"&amp;LM229&amp;"');"</f>
        <v>xlswrite('G:\Mi unidad\1. PROYECTOS TELLO 2022\SCM SPILL OVERS\outputs\pobreza\mujeres\1%\simulacion_3\output_tests.xlsx',p_value_vec_133','p_value_vec_133');</v>
      </c>
      <c r="LY229">
        <v>133</v>
      </c>
      <c r="LZ229" t="str">
        <f>"xlswrite('G:\Mi unidad\1. PROYECTOS TELLO 2022\SCM SPILL OVERS\outputs\pobreza\criminalidad\1%\simulacion_3\output_tests.xlsx',p_value_vec_"&amp;LY229&amp;"','p_value_vec_"&amp;LY229&amp;"');"</f>
        <v>xlswrite('G:\Mi unidad\1. PROYECTOS TELLO 2022\SCM SPILL OVERS\outputs\pobreza\criminalidad\1%\simulacion_3\output_tests.xlsx',p_value_vec_133','p_value_vec_133');</v>
      </c>
    </row>
    <row r="230" spans="64:338" x14ac:dyDescent="0.3">
      <c r="BL230">
        <v>133</v>
      </c>
      <c r="BR230">
        <v>133</v>
      </c>
      <c r="BS230" s="1" t="str">
        <f>"A_"&amp;BR227&amp;" = eye(N);"</f>
        <v>A_133 = eye(N);</v>
      </c>
      <c r="BX230">
        <v>133</v>
      </c>
      <c r="BY230" s="1" t="str">
        <f>"A_"&amp;BX227&amp;" = eye(N);"</f>
        <v>A_133 = eye(N);</v>
      </c>
      <c r="CD230">
        <v>133</v>
      </c>
      <c r="CE230" s="1" t="str">
        <f>"A_"&amp;CD227&amp;" = eye(N);"</f>
        <v>A_133 = eye(N);</v>
      </c>
      <c r="CJ230">
        <v>133</v>
      </c>
      <c r="CK230" s="1" t="str">
        <f>"A_"&amp;CJ227&amp;" = eye(N);"</f>
        <v>A_133 = eye(N);</v>
      </c>
      <c r="CQ230">
        <v>133</v>
      </c>
      <c r="CR230" t="s">
        <v>470</v>
      </c>
      <c r="CV230">
        <v>133</v>
      </c>
      <c r="CW230" t="s">
        <v>475</v>
      </c>
      <c r="DA230">
        <v>133</v>
      </c>
      <c r="DB230" t="s">
        <v>475</v>
      </c>
      <c r="DF230">
        <v>133</v>
      </c>
      <c r="DG230" t="s">
        <v>475</v>
      </c>
      <c r="EA230">
        <v>87</v>
      </c>
      <c r="EB230" s="1" t="str">
        <f>"alpha_hat_"&amp;EA230&amp;" = A_"&amp;EA230&amp;"*gamma_hat_"&amp;EA230&amp;";"</f>
        <v>alpha_hat_87 = A_87*gamma_hat_87;</v>
      </c>
      <c r="HM230">
        <v>80</v>
      </c>
      <c r="HN230" t="str">
        <f>"ub_vec_"&amp;HM230&amp;" = zeros(1,S);"</f>
        <v>ub_vec_80 = zeros(1,S);</v>
      </c>
      <c r="HT230">
        <v>106</v>
      </c>
      <c r="HU230" t="s">
        <v>18</v>
      </c>
      <c r="IA230">
        <v>133</v>
      </c>
      <c r="IB230" t="str">
        <f>"xlswrite('G:\Mi unidad\1. PROYECTOS TELLO 2022\SCM SPILL OVERS\outputs\pobreza\bajo_niv_educ\1%\simulacion_3\output_tests.xlsx',alpha1_hat_vec_"&amp;IA230&amp;"','alpha1_hat_vec_"&amp;IA230&amp;"');"</f>
        <v>xlswrite('G:\Mi unidad\1. PROYECTOS TELLO 2022\SCM SPILL OVERS\outputs\pobreza\bajo_niv_educ\1%\simulacion_3\output_tests.xlsx',alpha1_hat_vec_133','alpha1_hat_vec_133');</v>
      </c>
      <c r="IO230">
        <v>133</v>
      </c>
      <c r="IP230" t="str">
        <f>"xlswrite('G:\Mi unidad\1. PROYECTOS TELLO 2022\SCM SPILL OVERS\outputs\pobreza\bajo_ingreso\1%\simulacion_3\output_tests.xlsx',alpha1_hat_vec_"&amp;IO230&amp;"','alpha1_hat_vec_"&amp;IO230&amp;"');"</f>
        <v>xlswrite('G:\Mi unidad\1. PROYECTOS TELLO 2022\SCM SPILL OVERS\outputs\pobreza\bajo_ingreso\1%\simulacion_3\output_tests.xlsx',alpha1_hat_vec_133','alpha1_hat_vec_133');</v>
      </c>
      <c r="JA230">
        <v>133</v>
      </c>
      <c r="JB230" t="str">
        <f>"xlswrite('G:\Mi unidad\1. PROYECTOS TELLO 2022\SCM SPILL OVERS\outputs\pobreza\densidad\1%\simulacion_3\output_tests.xlsx',alpha1_hat_vec_"&amp;JA230&amp;"','alpha1_hat_vec_"&amp;JA230&amp;"');"</f>
        <v>xlswrite('G:\Mi unidad\1. PROYECTOS TELLO 2022\SCM SPILL OVERS\outputs\pobreza\densidad\1%\simulacion_3\output_tests.xlsx',alpha1_hat_vec_133','alpha1_hat_vec_133');</v>
      </c>
      <c r="JM230">
        <v>133</v>
      </c>
      <c r="JN230" t="str">
        <f>"xlswrite('G:\Mi unidad\1. PROYECTOS TELLO 2022\SCM SPILL OVERS\outputs\pobreza\densidad_g\1%\simulacion_3\output_tests.xlsx',alpha1_hat_vec_"&amp;JM230&amp;"','alpha1_hat_vec_"&amp;JM230&amp;"');"</f>
        <v>xlswrite('G:\Mi unidad\1. PROYECTOS TELLO 2022\SCM SPILL OVERS\outputs\pobreza\densidad_g\1%\simulacion_3\output_tests.xlsx',alpha1_hat_vec_133','alpha1_hat_vec_133');</v>
      </c>
      <c r="JY230">
        <v>133</v>
      </c>
      <c r="JZ230" t="str">
        <f>"xlswrite('G:\Mi unidad\1. PROYECTOS TELLO 2022\SCM SPILL OVERS\outputs\pobreza\distancia_centro_salud\1%\simulacion_3\output_tests.xlsx',alpha1_hat_vec_"&amp;JY230&amp;"','alpha1_hat_vec_"&amp;JY230&amp;"');"</f>
        <v>xlswrite('G:\Mi unidad\1. PROYECTOS TELLO 2022\SCM SPILL OVERS\outputs\pobreza\distancia_centro_salud\1%\simulacion_3\output_tests.xlsx',alpha1_hat_vec_133','alpha1_hat_vec_133');</v>
      </c>
      <c r="KL230">
        <v>133</v>
      </c>
      <c r="KM230" t="str">
        <f>"xlswrite('G:\Mi unidad\1. PROYECTOS TELLO 2022\SCM SPILL OVERS\outputs\pobreza\informalidad\1%\simulacion_3\output_tests.xlsx',alpha1_hat_vec_"&amp;KL230&amp;"','alpha1_hat_vec_"&amp;KL230&amp;"');"</f>
        <v>xlswrite('G:\Mi unidad\1. PROYECTOS TELLO 2022\SCM SPILL OVERS\outputs\pobreza\informalidad\1%\simulacion_3\output_tests.xlsx',alpha1_hat_vec_133','alpha1_hat_vec_133');</v>
      </c>
      <c r="KY230">
        <v>133</v>
      </c>
      <c r="KZ230" t="str">
        <f>"xlswrite('G:\Mi unidad\1. PROYECTOS TELLO 2022\SCM SPILL OVERS\outputs\pobreza\alimentos\1%\simulacion_3\output_tests.xlsx',alpha1_hat_vec_"&amp;KY230&amp;"','alpha1_hat_vec_"&amp;KY230&amp;"');"</f>
        <v>xlswrite('G:\Mi unidad\1. PROYECTOS TELLO 2022\SCM SPILL OVERS\outputs\pobreza\alimentos\1%\simulacion_3\output_tests.xlsx',alpha1_hat_vec_133','alpha1_hat_vec_133');</v>
      </c>
      <c r="LF230">
        <v>133</v>
      </c>
      <c r="LG230" t="str">
        <f>"xlswrite('G:\Mi unidad\1. PROYECTOS TELLO 2022\SCM SPILL OVERS\outputs\pobreza\jefe_hogar\1%\simulacion_3\output_tests.xlsx',alpha1_hat_vec_"&amp;LF230&amp;"','alpha1_hat_vec_"&amp;LF230&amp;"');"</f>
        <v>xlswrite('G:\Mi unidad\1. PROYECTOS TELLO 2022\SCM SPILL OVERS\outputs\pobreza\jefe_hogar\1%\simulacion_3\output_tests.xlsx',alpha1_hat_vec_133','alpha1_hat_vec_133');</v>
      </c>
      <c r="LM230">
        <v>133</v>
      </c>
      <c r="LN230" t="str">
        <f>"xlswrite('G:\Mi unidad\1. PROYECTOS TELLO 2022\SCM SPILL OVERS\outputs\pobreza\mujeres\1%\simulacion_3\output_tests.xlsx',alpha1_hat_vec_"&amp;LM230&amp;"','alpha1_hat_vec_"&amp;LM230&amp;"');"</f>
        <v>xlswrite('G:\Mi unidad\1. PROYECTOS TELLO 2022\SCM SPILL OVERS\outputs\pobreza\mujeres\1%\simulacion_3\output_tests.xlsx',alpha1_hat_vec_133','alpha1_hat_vec_133');</v>
      </c>
      <c r="LY230">
        <v>133</v>
      </c>
      <c r="LZ230" t="str">
        <f>"xlswrite('G:\Mi unidad\1. PROYECTOS TELLO 2022\SCM SPILL OVERS\outputs\pobreza\criminalidad\1%\simulacion_3\output_tests.xlsx',alpha1_hat_vec_"&amp;LY230&amp;"','alpha1_hat_vec_"&amp;LY230&amp;"');"</f>
        <v>xlswrite('G:\Mi unidad\1. PROYECTOS TELLO 2022\SCM SPILL OVERS\outputs\pobreza\criminalidad\1%\simulacion_3\output_tests.xlsx',alpha1_hat_vec_133','alpha1_hat_vec_133');</v>
      </c>
    </row>
    <row r="231" spans="64:338" x14ac:dyDescent="0.3">
      <c r="BL231">
        <v>133</v>
      </c>
      <c r="BR231">
        <v>133</v>
      </c>
      <c r="BS231" s="1" t="str">
        <f>"A_"&amp;BR227&amp;"(:,ind_"&amp;BR227&amp;" == 0) = [];"</f>
        <v>A_133(:,ind_133 == 0) = [];</v>
      </c>
      <c r="BX231">
        <v>133</v>
      </c>
      <c r="BY231" s="1" t="str">
        <f>"A_"&amp;BX227&amp;"(:,ind_"&amp;BX227&amp;" == 0) = [];"</f>
        <v>A_133(:,ind_133 == 0) = [];</v>
      </c>
      <c r="CD231">
        <v>133</v>
      </c>
      <c r="CE231" s="1" t="str">
        <f>"A_"&amp;CD227&amp;"(:,ind_"&amp;CD227&amp;" == 0) = [];"</f>
        <v>A_133(:,ind_133 == 0) = [];</v>
      </c>
      <c r="CJ231">
        <v>133</v>
      </c>
      <c r="CK231" s="1" t="str">
        <f>"A_"&amp;CJ227&amp;"(:,ind_"&amp;CJ227&amp;" == 0) = [];"</f>
        <v>A_133(:,ind_133 == 0) = [];</v>
      </c>
      <c r="CQ231">
        <v>133</v>
      </c>
      <c r="CR231" t="s">
        <v>471</v>
      </c>
      <c r="CV231">
        <v>133</v>
      </c>
      <c r="CW231" t="s">
        <v>476</v>
      </c>
      <c r="DA231">
        <v>133</v>
      </c>
      <c r="DB231" t="s">
        <v>476</v>
      </c>
      <c r="DF231">
        <v>133</v>
      </c>
      <c r="DG231" t="s">
        <v>476</v>
      </c>
      <c r="EA231">
        <v>87</v>
      </c>
      <c r="EB231" s="1" t="str">
        <f>"alpha1_hat_vec_"&amp;EA231&amp;"(s) = alpha_hat_"&amp;EA231&amp;"(1);"</f>
        <v>alpha1_hat_vec_87(s) = alpha_hat_87(1);</v>
      </c>
      <c r="HM231">
        <v>80</v>
      </c>
      <c r="HN231" t="s">
        <v>35</v>
      </c>
      <c r="HT231">
        <v>107</v>
      </c>
      <c r="HU231" t="str">
        <f>"spillover_test_"&amp;HT231&amp;" = zeros(1,S);"</f>
        <v>spillover_test_107 = zeros(1,S);</v>
      </c>
      <c r="IA231">
        <v>133</v>
      </c>
      <c r="IB231" t="str">
        <f>"xlswrite('G:\Mi unidad\1. PROYECTOS TELLO 2022\SCM SPILL OVERS\outputs\pobreza\bajo_niv_educ\1%\simulacion_3\output_tests.xlsx',spillover_test_"&amp;IA231&amp;"','sp_test_"&amp;IA231&amp;"');"</f>
        <v>xlswrite('G:\Mi unidad\1. PROYECTOS TELLO 2022\SCM SPILL OVERS\outputs\pobreza\bajo_niv_educ\1%\simulacion_3\output_tests.xlsx',spillover_test_133','sp_test_133');</v>
      </c>
      <c r="IO231">
        <v>133</v>
      </c>
      <c r="IP231" t="str">
        <f>"xlswrite('G:\Mi unidad\1. PROYECTOS TELLO 2022\SCM SPILL OVERS\outputs\pobreza\bajo_ingreso\1%\simulacion_3\output_tests.xlsx',spillover_test_"&amp;IO231&amp;"','sp_test_"&amp;IO231&amp;"');"</f>
        <v>xlswrite('G:\Mi unidad\1. PROYECTOS TELLO 2022\SCM SPILL OVERS\outputs\pobreza\bajo_ingreso\1%\simulacion_3\output_tests.xlsx',spillover_test_133','sp_test_133');</v>
      </c>
      <c r="JA231">
        <v>133</v>
      </c>
      <c r="JB231" t="str">
        <f>"xlswrite('G:\Mi unidad\1. PROYECTOS TELLO 2022\SCM SPILL OVERS\outputs\pobreza\densidad\1%\simulacion_3\output_tests.xlsx',spillover_test_"&amp;JA231&amp;"','sp_test_"&amp;JA231&amp;"');"</f>
        <v>xlswrite('G:\Mi unidad\1. PROYECTOS TELLO 2022\SCM SPILL OVERS\outputs\pobreza\densidad\1%\simulacion_3\output_tests.xlsx',spillover_test_133','sp_test_133');</v>
      </c>
      <c r="JM231">
        <v>133</v>
      </c>
      <c r="JN231" t="str">
        <f>"xlswrite('G:\Mi unidad\1. PROYECTOS TELLO 2022\SCM SPILL OVERS\outputs\pobreza\densidad_g\1%\simulacion_3\output_tests.xlsx',spillover_test_"&amp;JM231&amp;"','sp_test_"&amp;JM231&amp;"');"</f>
        <v>xlswrite('G:\Mi unidad\1. PROYECTOS TELLO 2022\SCM SPILL OVERS\outputs\pobreza\densidad_g\1%\simulacion_3\output_tests.xlsx',spillover_test_133','sp_test_133');</v>
      </c>
      <c r="JY231">
        <v>133</v>
      </c>
      <c r="JZ231" t="str">
        <f>"xlswrite('G:\Mi unidad\1. PROYECTOS TELLO 2022\SCM SPILL OVERS\outputs\pobreza\distancia_centro_salud\1%\simulacion_3\output_tests.xlsx',spillover_test_"&amp;JY231&amp;"','sp_test_"&amp;JY231&amp;"');"</f>
        <v>xlswrite('G:\Mi unidad\1. PROYECTOS TELLO 2022\SCM SPILL OVERS\outputs\pobreza\distancia_centro_salud\1%\simulacion_3\output_tests.xlsx',spillover_test_133','sp_test_133');</v>
      </c>
      <c r="KL231">
        <v>133</v>
      </c>
      <c r="KM231" t="str">
        <f>"xlswrite('G:\Mi unidad\1. PROYECTOS TELLO 2022\SCM SPILL OVERS\outputs\pobreza\informalidad\1%\simulacion_3\output_tests.xlsx',spillover_test_"&amp;KL231&amp;"','sp_test_"&amp;KL231&amp;"');"</f>
        <v>xlswrite('G:\Mi unidad\1. PROYECTOS TELLO 2022\SCM SPILL OVERS\outputs\pobreza\informalidad\1%\simulacion_3\output_tests.xlsx',spillover_test_133','sp_test_133');</v>
      </c>
      <c r="KY231">
        <v>133</v>
      </c>
      <c r="KZ231" t="str">
        <f>"xlswrite('G:\Mi unidad\1. PROYECTOS TELLO 2022\SCM SPILL OVERS\outputs\pobreza\alimentos\1%\simulacion_3\output_tests.xlsx',spillover_test_"&amp;KY231&amp;"','sp_test_"&amp;KY231&amp;"');"</f>
        <v>xlswrite('G:\Mi unidad\1. PROYECTOS TELLO 2022\SCM SPILL OVERS\outputs\pobreza\alimentos\1%\simulacion_3\output_tests.xlsx',spillover_test_133','sp_test_133');</v>
      </c>
      <c r="LF231">
        <v>133</v>
      </c>
      <c r="LG231" t="str">
        <f>"xlswrite('G:\Mi unidad\1. PROYECTOS TELLO 2022\SCM SPILL OVERS\outputs\pobreza\jefe_hogar\1%\simulacion_3\output_tests.xlsx',spillover_test_"&amp;LF231&amp;"','sp_test_"&amp;LF231&amp;"');"</f>
        <v>xlswrite('G:\Mi unidad\1. PROYECTOS TELLO 2022\SCM SPILL OVERS\outputs\pobreza\jefe_hogar\1%\simulacion_3\output_tests.xlsx',spillover_test_133','sp_test_133');</v>
      </c>
      <c r="LM231">
        <v>133</v>
      </c>
      <c r="LN231" t="str">
        <f>"xlswrite('G:\Mi unidad\1. PROYECTOS TELLO 2022\SCM SPILL OVERS\outputs\pobreza\mujeres\1%\simulacion_3\output_tests.xlsx',spillover_test_"&amp;LM231&amp;"','sp_test_"&amp;LM231&amp;"');"</f>
        <v>xlswrite('G:\Mi unidad\1. PROYECTOS TELLO 2022\SCM SPILL OVERS\outputs\pobreza\mujeres\1%\simulacion_3\output_tests.xlsx',spillover_test_133','sp_test_133');</v>
      </c>
      <c r="LY231">
        <v>133</v>
      </c>
      <c r="LZ231" t="str">
        <f>"xlswrite('G:\Mi unidad\1. PROYECTOS TELLO 2022\SCM SPILL OVERS\outputs\pobreza\criminalidad\1%\simulacion_3\output_tests.xlsx',spillover_test_"&amp;LY231&amp;"','sp_test_"&amp;LY231&amp;"');"</f>
        <v>xlswrite('G:\Mi unidad\1. PROYECTOS TELLO 2022\SCM SPILL OVERS\outputs\pobreza\criminalidad\1%\simulacion_3\output_tests.xlsx',spillover_test_133','sp_test_133');</v>
      </c>
    </row>
    <row r="232" spans="64:338" x14ac:dyDescent="0.3">
      <c r="BL232">
        <v>139</v>
      </c>
      <c r="BM232" s="1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477</v>
      </c>
      <c r="CV232">
        <v>139</v>
      </c>
      <c r="CW232" t="s">
        <v>478</v>
      </c>
      <c r="DA232">
        <v>139</v>
      </c>
      <c r="DB232" t="s">
        <v>478</v>
      </c>
      <c r="DF232">
        <v>139</v>
      </c>
      <c r="DG232" t="s">
        <v>478</v>
      </c>
      <c r="EA232">
        <v>87</v>
      </c>
      <c r="EB232" s="1" t="str">
        <f>"synthetic_control_sp_"&amp;EA232&amp;"(T+s) = Y_"&amp;EA232&amp;"(1,T+s)-alpha1_hat_vec_"&amp;EA232&amp;"(s);"</f>
        <v>synthetic_control_sp_87(T+s) = Y_87(1,T+s)-alpha1_hat_vec_87(s);</v>
      </c>
      <c r="HM232">
        <v>80</v>
      </c>
      <c r="HN232" t="str">
        <f>"    [p_value_"&amp;HM232&amp; ",lb_"&amp;HM232&amp;",ub_"&amp;HM232&amp;"] = sp_andrews_te(Y_pre_"&amp;HM232&amp;",pobreza_"&amp;HM232&amp;"(:,T+s),A_"&amp;HM232&amp;",C,.05);"</f>
        <v xml:space="preserve">    [p_value_80,lb_80,ub_80] = sp_andrews_te(Y_pre_80,pobreza_80(:,T+s),A_80,C,.05);</v>
      </c>
      <c r="HT232">
        <v>107</v>
      </c>
      <c r="HU232" t="s">
        <v>35</v>
      </c>
      <c r="IA232">
        <v>139</v>
      </c>
      <c r="IB232" t="str">
        <f>"xlswrite('G:\Mi unidad\1. PROYECTOS TELLO 2022\SCM SPILL OVERS\outputs\pobreza\bajo_niv_educ\1%\simulacion_3\output_tests.xlsx',lb_vec_"&amp;IA232&amp;"','lb_vec_"&amp;IA232&amp;"');"</f>
        <v>xlswrite('G:\Mi unidad\1. PROYECTOS TELLO 2022\SCM SPILL OVERS\outputs\pobreza\bajo_niv_educ\1%\simulacion_3\output_tests.xlsx',lb_vec_139','lb_vec_139');</v>
      </c>
      <c r="IO232">
        <v>139</v>
      </c>
      <c r="IP232" t="str">
        <f>"xlswrite('G:\Mi unidad\1. PROYECTOS TELLO 2022\SCM SPILL OVERS\outputs\pobreza\bajo_ingreso\1%\simulacion_3\output_tests.xlsx',lb_vec_"&amp;IO232&amp;"','lb_vec_"&amp;IO232&amp;"');"</f>
        <v>xlswrite('G:\Mi unidad\1. PROYECTOS TELLO 2022\SCM SPILL OVERS\outputs\pobreza\bajo_ingreso\1%\simulacion_3\output_tests.xlsx',lb_vec_139','lb_vec_139');</v>
      </c>
      <c r="JA232">
        <v>139</v>
      </c>
      <c r="JB232" t="str">
        <f>"xlswrite('G:\Mi unidad\1. PROYECTOS TELLO 2022\SCM SPILL OVERS\outputs\pobreza\densidad\1%\simulacion_3\output_tests.xlsx',lb_vec_"&amp;JA232&amp;"','lb_vec_"&amp;JA232&amp;"');"</f>
        <v>xlswrite('G:\Mi unidad\1. PROYECTOS TELLO 2022\SCM SPILL OVERS\outputs\pobreza\densidad\1%\simulacion_3\output_tests.xlsx',lb_vec_139','lb_vec_139');</v>
      </c>
      <c r="JM232">
        <v>139</v>
      </c>
      <c r="JN232" t="str">
        <f>"xlswrite('G:\Mi unidad\1. PROYECTOS TELLO 2022\SCM SPILL OVERS\outputs\pobreza\densidad_g\1%\simulacion_3\output_tests.xlsx',lb_vec_"&amp;JM232&amp;"','lb_vec_"&amp;JM232&amp;"');"</f>
        <v>xlswrite('G:\Mi unidad\1. PROYECTOS TELLO 2022\SCM SPILL OVERS\outputs\pobreza\densidad_g\1%\simulacion_3\output_tests.xlsx',lb_vec_139','lb_vec_139');</v>
      </c>
      <c r="JY232">
        <v>139</v>
      </c>
      <c r="JZ232" t="str">
        <f>"xlswrite('G:\Mi unidad\1. PROYECTOS TELLO 2022\SCM SPILL OVERS\outputs\pobreza\distancia_centro_salud\1%\simulacion_3\output_tests.xlsx',lb_vec_"&amp;JY232&amp;"','lb_vec_"&amp;JY232&amp;"');"</f>
        <v>xlswrite('G:\Mi unidad\1. PROYECTOS TELLO 2022\SCM SPILL OVERS\outputs\pobreza\distancia_centro_salud\1%\simulacion_3\output_tests.xlsx',lb_vec_139','lb_vec_139');</v>
      </c>
      <c r="KL232">
        <v>139</v>
      </c>
      <c r="KM232" t="str">
        <f>"xlswrite('G:\Mi unidad\1. PROYECTOS TELLO 2022\SCM SPILL OVERS\outputs\pobreza\informalidad\1%\simulacion_3\output_tests.xlsx',lb_vec_"&amp;KL232&amp;"','lb_vec_"&amp;KL232&amp;"');"</f>
        <v>xlswrite('G:\Mi unidad\1. PROYECTOS TELLO 2022\SCM SPILL OVERS\outputs\pobreza\informalidad\1%\simulacion_3\output_tests.xlsx',lb_vec_139','lb_vec_139');</v>
      </c>
      <c r="KY232">
        <v>139</v>
      </c>
      <c r="KZ232" t="str">
        <f>"xlswrite('G:\Mi unidad\1. PROYECTOS TELLO 2022\SCM SPILL OVERS\outputs\pobreza\alimentos\1%\simulacion_3\output_tests.xlsx',lb_vec_"&amp;KY232&amp;"','lb_vec_"&amp;KY232&amp;"');"</f>
        <v>xlswrite('G:\Mi unidad\1. PROYECTOS TELLO 2022\SCM SPILL OVERS\outputs\pobreza\alimentos\1%\simulacion_3\output_tests.xlsx',lb_vec_139','lb_vec_139');</v>
      </c>
      <c r="LF232">
        <v>139</v>
      </c>
      <c r="LG232" t="str">
        <f>"xlswrite('G:\Mi unidad\1. PROYECTOS TELLO 2022\SCM SPILL OVERS\outputs\pobreza\jefe_hogar\1%\simulacion_3\output_tests.xlsx',lb_vec_"&amp;LF232&amp;"','lb_vec_"&amp;LF232&amp;"');"</f>
        <v>xlswrite('G:\Mi unidad\1. PROYECTOS TELLO 2022\SCM SPILL OVERS\outputs\pobreza\jefe_hogar\1%\simulacion_3\output_tests.xlsx',lb_vec_139','lb_vec_139');</v>
      </c>
      <c r="LM232">
        <v>139</v>
      </c>
      <c r="LN232" t="str">
        <f>"xlswrite('G:\Mi unidad\1. PROYECTOS TELLO 2022\SCM SPILL OVERS\outputs\pobreza\mujeres\1%\simulacion_3\output_tests.xlsx',lb_vec_"&amp;LM232&amp;"','lb_vec_"&amp;LM232&amp;"');"</f>
        <v>xlswrite('G:\Mi unidad\1. PROYECTOS TELLO 2022\SCM SPILL OVERS\outputs\pobreza\mujeres\1%\simulacion_3\output_tests.xlsx',lb_vec_139','lb_vec_139');</v>
      </c>
      <c r="LY232">
        <v>139</v>
      </c>
      <c r="LZ232" t="str">
        <f>"xlswrite('G:\Mi unidad\1. PROYECTOS TELLO 2022\SCM SPILL OVERS\outputs\pobreza\criminalidad\1%\simulacion_3\output_tests.xlsx',lb_vec_"&amp;LY232&amp;"','lb_vec_"&amp;LY232&amp;"');"</f>
        <v>xlswrite('G:\Mi unidad\1. PROYECTOS TELLO 2022\SCM SPILL OVERS\outputs\pobreza\criminalidad\1%\simulacion_3\output_tests.xlsx',lb_vec_139','lb_vec_139');</v>
      </c>
    </row>
    <row r="233" spans="64:338" x14ac:dyDescent="0.3">
      <c r="BL233">
        <v>139</v>
      </c>
      <c r="BM233" s="1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475</v>
      </c>
      <c r="CV233">
        <v>139</v>
      </c>
      <c r="CW233" t="s">
        <v>479</v>
      </c>
      <c r="DA233">
        <v>139</v>
      </c>
      <c r="DB233" t="s">
        <v>479</v>
      </c>
      <c r="DF233">
        <v>139</v>
      </c>
      <c r="DG233" t="s">
        <v>479</v>
      </c>
      <c r="EA233">
        <v>87</v>
      </c>
      <c r="EB233" s="3" t="s">
        <v>18</v>
      </c>
      <c r="HM233">
        <v>80</v>
      </c>
      <c r="HN233" t="str">
        <f>"    p_value_vec_"&amp;HM233&amp;"(s) = p_value_"&amp;HM233&amp;";"</f>
        <v xml:space="preserve">    p_value_vec_80(s) = p_value_80;</v>
      </c>
      <c r="HT233">
        <v>107</v>
      </c>
      <c r="HU233" t="s">
        <v>36</v>
      </c>
      <c r="IA233">
        <v>139</v>
      </c>
      <c r="IB233" t="str">
        <f>"xlswrite('G:\Mi unidad\1. PROYECTOS TELLO 2022\SCM SPILL OVERS\outputs\pobreza\bajo_niv_educ\1%\simulacion_3\output_tests.xlsx',ub_vec_"&amp;IA233&amp;"','ub_vec_"&amp;IA233&amp;"');"</f>
        <v>xlswrite('G:\Mi unidad\1. PROYECTOS TELLO 2022\SCM SPILL OVERS\outputs\pobreza\bajo_niv_educ\1%\simulacion_3\output_tests.xlsx',ub_vec_139','ub_vec_139');</v>
      </c>
      <c r="IO233">
        <v>139</v>
      </c>
      <c r="IP233" t="str">
        <f>"xlswrite('G:\Mi unidad\1. PROYECTOS TELLO 2022\SCM SPILL OVERS\outputs\pobreza\bajo_ingreso\1%\simulacion_3\output_tests.xlsx',ub_vec_"&amp;IO233&amp;"','ub_vec_"&amp;IO233&amp;"');"</f>
        <v>xlswrite('G:\Mi unidad\1. PROYECTOS TELLO 2022\SCM SPILL OVERS\outputs\pobreza\bajo_ingreso\1%\simulacion_3\output_tests.xlsx',ub_vec_139','ub_vec_139');</v>
      </c>
      <c r="JA233">
        <v>139</v>
      </c>
      <c r="JB233" t="str">
        <f>"xlswrite('G:\Mi unidad\1. PROYECTOS TELLO 2022\SCM SPILL OVERS\outputs\pobreza\densidad\1%\simulacion_3\output_tests.xlsx',ub_vec_"&amp;JA233&amp;"','ub_vec_"&amp;JA233&amp;"');"</f>
        <v>xlswrite('G:\Mi unidad\1. PROYECTOS TELLO 2022\SCM SPILL OVERS\outputs\pobreza\densidad\1%\simulacion_3\output_tests.xlsx',ub_vec_139','ub_vec_139');</v>
      </c>
      <c r="JM233">
        <v>139</v>
      </c>
      <c r="JN233" t="str">
        <f>"xlswrite('G:\Mi unidad\1. PROYECTOS TELLO 2022\SCM SPILL OVERS\outputs\pobreza\densidad_g\1%\simulacion_3\output_tests.xlsx',ub_vec_"&amp;JM233&amp;"','ub_vec_"&amp;JM233&amp;"');"</f>
        <v>xlswrite('G:\Mi unidad\1. PROYECTOS TELLO 2022\SCM SPILL OVERS\outputs\pobreza\densidad_g\1%\simulacion_3\output_tests.xlsx',ub_vec_139','ub_vec_139');</v>
      </c>
      <c r="JY233">
        <v>139</v>
      </c>
      <c r="JZ233" t="str">
        <f>"xlswrite('G:\Mi unidad\1. PROYECTOS TELLO 2022\SCM SPILL OVERS\outputs\pobreza\distancia_centro_salud\1%\simulacion_3\output_tests.xlsx',ub_vec_"&amp;JY233&amp;"','ub_vec_"&amp;JY233&amp;"');"</f>
        <v>xlswrite('G:\Mi unidad\1. PROYECTOS TELLO 2022\SCM SPILL OVERS\outputs\pobreza\distancia_centro_salud\1%\simulacion_3\output_tests.xlsx',ub_vec_139','ub_vec_139');</v>
      </c>
      <c r="KL233">
        <v>139</v>
      </c>
      <c r="KM233" t="str">
        <f>"xlswrite('G:\Mi unidad\1. PROYECTOS TELLO 2022\SCM SPILL OVERS\outputs\pobreza\informalidad\1%\simulacion_3\output_tests.xlsx',ub_vec_"&amp;KL233&amp;"','ub_vec_"&amp;KL233&amp;"');"</f>
        <v>xlswrite('G:\Mi unidad\1. PROYECTOS TELLO 2022\SCM SPILL OVERS\outputs\pobreza\informalidad\1%\simulacion_3\output_tests.xlsx',ub_vec_139','ub_vec_139');</v>
      </c>
      <c r="KY233">
        <v>139</v>
      </c>
      <c r="KZ233" t="str">
        <f>"xlswrite('G:\Mi unidad\1. PROYECTOS TELLO 2022\SCM SPILL OVERS\outputs\pobreza\alimentos\1%\simulacion_3\output_tests.xlsx',ub_vec_"&amp;KY233&amp;"','ub_vec_"&amp;KY233&amp;"');"</f>
        <v>xlswrite('G:\Mi unidad\1. PROYECTOS TELLO 2022\SCM SPILL OVERS\outputs\pobreza\alimentos\1%\simulacion_3\output_tests.xlsx',ub_vec_139','ub_vec_139');</v>
      </c>
      <c r="LF233">
        <v>139</v>
      </c>
      <c r="LG233" t="str">
        <f>"xlswrite('G:\Mi unidad\1. PROYECTOS TELLO 2022\SCM SPILL OVERS\outputs\pobreza\jefe_hogar\1%\simulacion_3\output_tests.xlsx',ub_vec_"&amp;LF233&amp;"','ub_vec_"&amp;LF233&amp;"');"</f>
        <v>xlswrite('G:\Mi unidad\1. PROYECTOS TELLO 2022\SCM SPILL OVERS\outputs\pobreza\jefe_hogar\1%\simulacion_3\output_tests.xlsx',ub_vec_139','ub_vec_139');</v>
      </c>
      <c r="LM233">
        <v>139</v>
      </c>
      <c r="LN233" t="str">
        <f>"xlswrite('G:\Mi unidad\1. PROYECTOS TELLO 2022\SCM SPILL OVERS\outputs\pobreza\mujeres\1%\simulacion_3\output_tests.xlsx',ub_vec_"&amp;LM233&amp;"','ub_vec_"&amp;LM233&amp;"');"</f>
        <v>xlswrite('G:\Mi unidad\1. PROYECTOS TELLO 2022\SCM SPILL OVERS\outputs\pobreza\mujeres\1%\simulacion_3\output_tests.xlsx',ub_vec_139','ub_vec_139');</v>
      </c>
      <c r="LY233">
        <v>139</v>
      </c>
      <c r="LZ233" t="str">
        <f>"xlswrite('G:\Mi unidad\1. PROYECTOS TELLO 2022\SCM SPILL OVERS\outputs\pobreza\criminalidad\1%\simulacion_3\output_tests.xlsx',ub_vec_"&amp;LY233&amp;"','ub_vec_"&amp;LY233&amp;"');"</f>
        <v>xlswrite('G:\Mi unidad\1. PROYECTOS TELLO 2022\SCM SPILL OVERS\outputs\pobreza\criminalidad\1%\simulacion_3\output_tests.xlsx',ub_vec_139','ub_vec_139');</v>
      </c>
    </row>
    <row r="234" spans="64:338" x14ac:dyDescent="0.3">
      <c r="BL234">
        <v>139</v>
      </c>
      <c r="BM234" s="1" t="str">
        <f>"A_"&amp;BL232&amp;"(:,ind_"&amp;BL232&amp;" == 0) = [];"</f>
        <v>A_139(:,ind_139 == 0) = [];</v>
      </c>
      <c r="BR234">
        <v>139</v>
      </c>
      <c r="BS234" s="1" t="str">
        <f>"ind_"&amp;BR232&amp;" = xlsread('spillover_bajo_niv_educ_"&amp;BR232&amp;".xlsx')"</f>
        <v>ind_139 = xlsread('spillover_bajo_niv_educ_139.xlsx')</v>
      </c>
      <c r="BX234">
        <v>139</v>
      </c>
      <c r="BY234" s="1" t="str">
        <f>"ind_"&amp;BX232&amp;" = xlsread('spillover_bajoingreso_"&amp;BX232&amp;".xlsx')"</f>
        <v>ind_139 = xlsread('spillover_bajoingreso_139.xlsx')</v>
      </c>
      <c r="CD234">
        <v>139</v>
      </c>
      <c r="CE234" s="1" t="str">
        <f>"ind_"&amp;CD232&amp;" = xlsread('spillover_densidad_"&amp;CD232&amp;".xlsx')"</f>
        <v>ind_139 = xlsread('spillover_densidad_139.xlsx')</v>
      </c>
      <c r="CJ234">
        <v>139</v>
      </c>
      <c r="CK234" s="1" t="str">
        <f>"ind_"&amp;CJ232&amp;" = xlsread('spillover_tiempo_cs_"&amp;CJ232&amp;".xlsx')"</f>
        <v>ind_139 = xlsread('spillover_tiempo_cs_139.xlsx')</v>
      </c>
      <c r="CQ234">
        <v>139</v>
      </c>
      <c r="CR234" t="s">
        <v>476</v>
      </c>
      <c r="CV234">
        <v>139</v>
      </c>
      <c r="CW234" t="s">
        <v>480</v>
      </c>
      <c r="DA234">
        <v>139</v>
      </c>
      <c r="DB234" t="s">
        <v>481</v>
      </c>
      <c r="DF234">
        <v>139</v>
      </c>
      <c r="DG234" t="s">
        <v>482</v>
      </c>
      <c r="EA234">
        <v>88</v>
      </c>
      <c r="EB234" s="3" t="str">
        <f>"%PROVINCIA "&amp;EA234</f>
        <v>%PROVINCIA 88</v>
      </c>
      <c r="HM234">
        <v>80</v>
      </c>
      <c r="HN234" t="str">
        <f>"    lb_vec_"&amp;HM234&amp;"(s) = lb_"&amp;HM234&amp;";"</f>
        <v xml:space="preserve">    lb_vec_80(s) = lb_80;</v>
      </c>
      <c r="HT234">
        <v>107</v>
      </c>
      <c r="HU234" t="s">
        <v>37</v>
      </c>
      <c r="IA234">
        <v>139</v>
      </c>
      <c r="IB234" t="str">
        <f>"xlswrite('G:\Mi unidad\1. PROYECTOS TELLO 2022\SCM SPILL OVERS\outputs\pobreza\bajo_niv_educ\1%\simulacion_3\output_tests.xlsx',p_value_vec_"&amp;IA234&amp;"','p_value_vec_"&amp;IA234&amp;"');"</f>
        <v>xlswrite('G:\Mi unidad\1. PROYECTOS TELLO 2022\SCM SPILL OVERS\outputs\pobreza\bajo_niv_educ\1%\simulacion_3\output_tests.xlsx',p_value_vec_139','p_value_vec_139');</v>
      </c>
      <c r="IO234">
        <v>139</v>
      </c>
      <c r="IP234" t="str">
        <f>"xlswrite('G:\Mi unidad\1. PROYECTOS TELLO 2022\SCM SPILL OVERS\outputs\pobreza\bajo_ingreso\1%\simulacion_3\output_tests.xlsx',p_value_vec_"&amp;IO234&amp;"','p_value_vec_"&amp;IO234&amp;"');"</f>
        <v>xlswrite('G:\Mi unidad\1. PROYECTOS TELLO 2022\SCM SPILL OVERS\outputs\pobreza\bajo_ingreso\1%\simulacion_3\output_tests.xlsx',p_value_vec_139','p_value_vec_139');</v>
      </c>
      <c r="JA234">
        <v>139</v>
      </c>
      <c r="JB234" t="str">
        <f>"xlswrite('G:\Mi unidad\1. PROYECTOS TELLO 2022\SCM SPILL OVERS\outputs\pobreza\densidad\1%\simulacion_3\output_tests.xlsx',p_value_vec_"&amp;JA234&amp;"','p_value_vec_"&amp;JA234&amp;"');"</f>
        <v>xlswrite('G:\Mi unidad\1. PROYECTOS TELLO 2022\SCM SPILL OVERS\outputs\pobreza\densidad\1%\simulacion_3\output_tests.xlsx',p_value_vec_139','p_value_vec_139');</v>
      </c>
      <c r="JM234">
        <v>139</v>
      </c>
      <c r="JN234" t="str">
        <f>"xlswrite('G:\Mi unidad\1. PROYECTOS TELLO 2022\SCM SPILL OVERS\outputs\pobreza\densidad_g\1%\simulacion_3\output_tests.xlsx',p_value_vec_"&amp;JM234&amp;"','p_value_vec_"&amp;JM234&amp;"');"</f>
        <v>xlswrite('G:\Mi unidad\1. PROYECTOS TELLO 2022\SCM SPILL OVERS\outputs\pobreza\densidad_g\1%\simulacion_3\output_tests.xlsx',p_value_vec_139','p_value_vec_139');</v>
      </c>
      <c r="JY234">
        <v>139</v>
      </c>
      <c r="JZ234" t="str">
        <f>"xlswrite('G:\Mi unidad\1. PROYECTOS TELLO 2022\SCM SPILL OVERS\outputs\pobreza\distancia_centro_salud\1%\simulacion_3\output_tests.xlsx',p_value_vec_"&amp;JY234&amp;"','p_value_vec_"&amp;JY234&amp;"');"</f>
        <v>xlswrite('G:\Mi unidad\1. PROYECTOS TELLO 2022\SCM SPILL OVERS\outputs\pobreza\distancia_centro_salud\1%\simulacion_3\output_tests.xlsx',p_value_vec_139','p_value_vec_139');</v>
      </c>
      <c r="KL234">
        <v>139</v>
      </c>
      <c r="KM234" t="str">
        <f>"xlswrite('G:\Mi unidad\1. PROYECTOS TELLO 2022\SCM SPILL OVERS\outputs\pobreza\informalidad\1%\simulacion_3\output_tests.xlsx',p_value_vec_"&amp;KL234&amp;"','p_value_vec_"&amp;KL234&amp;"');"</f>
        <v>xlswrite('G:\Mi unidad\1. PROYECTOS TELLO 2022\SCM SPILL OVERS\outputs\pobreza\informalidad\1%\simulacion_3\output_tests.xlsx',p_value_vec_139','p_value_vec_139');</v>
      </c>
      <c r="KY234">
        <v>139</v>
      </c>
      <c r="KZ234" t="str">
        <f>"xlswrite('G:\Mi unidad\1. PROYECTOS TELLO 2022\SCM SPILL OVERS\outputs\pobreza\alimentos\1%\simulacion_3\output_tests.xlsx',p_value_vec_"&amp;KY234&amp;"','p_value_vec_"&amp;KY234&amp;"');"</f>
        <v>xlswrite('G:\Mi unidad\1. PROYECTOS TELLO 2022\SCM SPILL OVERS\outputs\pobreza\alimentos\1%\simulacion_3\output_tests.xlsx',p_value_vec_139','p_value_vec_139');</v>
      </c>
      <c r="LF234">
        <v>139</v>
      </c>
      <c r="LG234" t="str">
        <f>"xlswrite('G:\Mi unidad\1. PROYECTOS TELLO 2022\SCM SPILL OVERS\outputs\pobreza\jefe_hogar\1%\simulacion_3\output_tests.xlsx',p_value_vec_"&amp;LF234&amp;"','p_value_vec_"&amp;LF234&amp;"');"</f>
        <v>xlswrite('G:\Mi unidad\1. PROYECTOS TELLO 2022\SCM SPILL OVERS\outputs\pobreza\jefe_hogar\1%\simulacion_3\output_tests.xlsx',p_value_vec_139','p_value_vec_139');</v>
      </c>
      <c r="LM234">
        <v>139</v>
      </c>
      <c r="LN234" t="str">
        <f>"xlswrite('G:\Mi unidad\1. PROYECTOS TELLO 2022\SCM SPILL OVERS\outputs\pobreza\mujeres\1%\simulacion_3\output_tests.xlsx',p_value_vec_"&amp;LM234&amp;"','p_value_vec_"&amp;LM234&amp;"');"</f>
        <v>xlswrite('G:\Mi unidad\1. PROYECTOS TELLO 2022\SCM SPILL OVERS\outputs\pobreza\mujeres\1%\simulacion_3\output_tests.xlsx',p_value_vec_139','p_value_vec_139');</v>
      </c>
      <c r="LY234">
        <v>139</v>
      </c>
      <c r="LZ234" t="str">
        <f>"xlswrite('G:\Mi unidad\1. PROYECTOS TELLO 2022\SCM SPILL OVERS\outputs\pobreza\criminalidad\1%\simulacion_3\output_tests.xlsx',p_value_vec_"&amp;LY234&amp;"','p_value_vec_"&amp;LY234&amp;"');"</f>
        <v>xlswrite('G:\Mi unidad\1. PROYECTOS TELLO 2022\SCM SPILL OVERS\outputs\pobreza\criminalidad\1%\simulacion_3\output_tests.xlsx',p_value_vec_139','p_value_vec_139');</v>
      </c>
    </row>
    <row r="235" spans="64:338" x14ac:dyDescent="0.3">
      <c r="BL235">
        <v>139</v>
      </c>
      <c r="BR235">
        <v>139</v>
      </c>
      <c r="BS235" s="1" t="str">
        <f>"A_"&amp;BR232&amp;" = eye(N);"</f>
        <v>A_139 = eye(N);</v>
      </c>
      <c r="BX235">
        <v>139</v>
      </c>
      <c r="BY235" s="1" t="str">
        <f>"A_"&amp;BX232&amp;" = eye(N);"</f>
        <v>A_139 = eye(N);</v>
      </c>
      <c r="CD235">
        <v>139</v>
      </c>
      <c r="CE235" s="1" t="str">
        <f>"A_"&amp;CD232&amp;" = eye(N);"</f>
        <v>A_139 = eye(N);</v>
      </c>
      <c r="CJ235">
        <v>139</v>
      </c>
      <c r="CK235" s="1" t="str">
        <f>"A_"&amp;CJ232&amp;" = eye(N);"</f>
        <v>A_139 = eye(N);</v>
      </c>
      <c r="CQ235">
        <v>139</v>
      </c>
      <c r="CR235" t="s">
        <v>479</v>
      </c>
      <c r="CV235">
        <v>139</v>
      </c>
      <c r="CW235" t="s">
        <v>483</v>
      </c>
      <c r="DA235">
        <v>139</v>
      </c>
      <c r="DB235" t="s">
        <v>483</v>
      </c>
      <c r="DF235">
        <v>139</v>
      </c>
      <c r="DG235" t="s">
        <v>483</v>
      </c>
      <c r="EA235">
        <v>88</v>
      </c>
      <c r="EB235" s="3" t="s">
        <v>17</v>
      </c>
      <c r="HM235">
        <v>80</v>
      </c>
      <c r="HN235" t="str">
        <f>"    ub_vec_"&amp;HM235&amp;"(s) = ub_"&amp;HM234&amp;";"</f>
        <v xml:space="preserve">    ub_vec_80(s) = ub_80;</v>
      </c>
      <c r="HT235">
        <v>107</v>
      </c>
      <c r="HU235" t="str">
        <f>"    spillover_test_"&amp;HT235&amp;"(s) = sp_andrews(Y_pre_"&amp;HT235&amp;",pobreza_"&amp;HT235&amp;"(:,T+s),A_"&amp;HT235&amp;",C,d,alpha_sig);"</f>
        <v xml:space="preserve">    spillover_test_107(s) = sp_andrews(Y_pre_107,pobreza_107(:,T+s),A_107,C,d,alpha_sig);</v>
      </c>
      <c r="IA235">
        <v>139</v>
      </c>
      <c r="IB235" t="str">
        <f>"xlswrite('G:\Mi unidad\1. PROYECTOS TELLO 2022\SCM SPILL OVERS\outputs\pobreza\bajo_niv_educ\1%\simulacion_3\output_tests.xlsx',alpha1_hat_vec_"&amp;IA235&amp;"','alpha1_hat_vec_"&amp;IA235&amp;"');"</f>
        <v>xlswrite('G:\Mi unidad\1. PROYECTOS TELLO 2022\SCM SPILL OVERS\outputs\pobreza\bajo_niv_educ\1%\simulacion_3\output_tests.xlsx',alpha1_hat_vec_139','alpha1_hat_vec_139');</v>
      </c>
      <c r="IO235">
        <v>139</v>
      </c>
      <c r="IP235" t="str">
        <f>"xlswrite('G:\Mi unidad\1. PROYECTOS TELLO 2022\SCM SPILL OVERS\outputs\pobreza\bajo_ingreso\1%\simulacion_3\output_tests.xlsx',alpha1_hat_vec_"&amp;IO235&amp;"','alpha1_hat_vec_"&amp;IO235&amp;"');"</f>
        <v>xlswrite('G:\Mi unidad\1. PROYECTOS TELLO 2022\SCM SPILL OVERS\outputs\pobreza\bajo_ingreso\1%\simulacion_3\output_tests.xlsx',alpha1_hat_vec_139','alpha1_hat_vec_139');</v>
      </c>
      <c r="JA235">
        <v>139</v>
      </c>
      <c r="JB235" t="str">
        <f>"xlswrite('G:\Mi unidad\1. PROYECTOS TELLO 2022\SCM SPILL OVERS\outputs\pobreza\densidad\1%\simulacion_3\output_tests.xlsx',alpha1_hat_vec_"&amp;JA235&amp;"','alpha1_hat_vec_"&amp;JA235&amp;"');"</f>
        <v>xlswrite('G:\Mi unidad\1. PROYECTOS TELLO 2022\SCM SPILL OVERS\outputs\pobreza\densidad\1%\simulacion_3\output_tests.xlsx',alpha1_hat_vec_139','alpha1_hat_vec_139');</v>
      </c>
      <c r="JM235">
        <v>139</v>
      </c>
      <c r="JN235" t="str">
        <f>"xlswrite('G:\Mi unidad\1. PROYECTOS TELLO 2022\SCM SPILL OVERS\outputs\pobreza\densidad_g\1%\simulacion_3\output_tests.xlsx',alpha1_hat_vec_"&amp;JM235&amp;"','alpha1_hat_vec_"&amp;JM235&amp;"');"</f>
        <v>xlswrite('G:\Mi unidad\1. PROYECTOS TELLO 2022\SCM SPILL OVERS\outputs\pobreza\densidad_g\1%\simulacion_3\output_tests.xlsx',alpha1_hat_vec_139','alpha1_hat_vec_139');</v>
      </c>
      <c r="JY235">
        <v>139</v>
      </c>
      <c r="JZ235" t="str">
        <f>"xlswrite('G:\Mi unidad\1. PROYECTOS TELLO 2022\SCM SPILL OVERS\outputs\pobreza\distancia_centro_salud\1%\simulacion_3\output_tests.xlsx',alpha1_hat_vec_"&amp;JY235&amp;"','alpha1_hat_vec_"&amp;JY235&amp;"');"</f>
        <v>xlswrite('G:\Mi unidad\1. PROYECTOS TELLO 2022\SCM SPILL OVERS\outputs\pobreza\distancia_centro_salud\1%\simulacion_3\output_tests.xlsx',alpha1_hat_vec_139','alpha1_hat_vec_139');</v>
      </c>
      <c r="KL235">
        <v>139</v>
      </c>
      <c r="KM235" t="str">
        <f>"xlswrite('G:\Mi unidad\1. PROYECTOS TELLO 2022\SCM SPILL OVERS\outputs\pobreza\informalidad\1%\simulacion_3\output_tests.xlsx',alpha1_hat_vec_"&amp;KL235&amp;"','alpha1_hat_vec_"&amp;KL235&amp;"');"</f>
        <v>xlswrite('G:\Mi unidad\1. PROYECTOS TELLO 2022\SCM SPILL OVERS\outputs\pobreza\informalidad\1%\simulacion_3\output_tests.xlsx',alpha1_hat_vec_139','alpha1_hat_vec_139');</v>
      </c>
      <c r="KY235">
        <v>139</v>
      </c>
      <c r="KZ235" t="str">
        <f>"xlswrite('G:\Mi unidad\1. PROYECTOS TELLO 2022\SCM SPILL OVERS\outputs\pobreza\alimentos\1%\simulacion_3\output_tests.xlsx',alpha1_hat_vec_"&amp;KY235&amp;"','alpha1_hat_vec_"&amp;KY235&amp;"');"</f>
        <v>xlswrite('G:\Mi unidad\1. PROYECTOS TELLO 2022\SCM SPILL OVERS\outputs\pobreza\alimentos\1%\simulacion_3\output_tests.xlsx',alpha1_hat_vec_139','alpha1_hat_vec_139');</v>
      </c>
      <c r="LF235">
        <v>139</v>
      </c>
      <c r="LG235" t="str">
        <f>"xlswrite('G:\Mi unidad\1. PROYECTOS TELLO 2022\SCM SPILL OVERS\outputs\pobreza\jefe_hogar\1%\simulacion_3\output_tests.xlsx',alpha1_hat_vec_"&amp;LF235&amp;"','alpha1_hat_vec_"&amp;LF235&amp;"');"</f>
        <v>xlswrite('G:\Mi unidad\1. PROYECTOS TELLO 2022\SCM SPILL OVERS\outputs\pobreza\jefe_hogar\1%\simulacion_3\output_tests.xlsx',alpha1_hat_vec_139','alpha1_hat_vec_139');</v>
      </c>
      <c r="LM235">
        <v>139</v>
      </c>
      <c r="LN235" t="str">
        <f>"xlswrite('G:\Mi unidad\1. PROYECTOS TELLO 2022\SCM SPILL OVERS\outputs\pobreza\mujeres\1%\simulacion_3\output_tests.xlsx',alpha1_hat_vec_"&amp;LM235&amp;"','alpha1_hat_vec_"&amp;LM235&amp;"');"</f>
        <v>xlswrite('G:\Mi unidad\1. PROYECTOS TELLO 2022\SCM SPILL OVERS\outputs\pobreza\mujeres\1%\simulacion_3\output_tests.xlsx',alpha1_hat_vec_139','alpha1_hat_vec_139');</v>
      </c>
      <c r="LY235">
        <v>139</v>
      </c>
      <c r="LZ235" t="str">
        <f>"xlswrite('G:\Mi unidad\1. PROYECTOS TELLO 2022\SCM SPILL OVERS\outputs\pobreza\criminalidad\1%\simulacion_3\output_tests.xlsx',alpha1_hat_vec_"&amp;LY235&amp;"','alpha1_hat_vec_"&amp;LY235&amp;"');"</f>
        <v>xlswrite('G:\Mi unidad\1. PROYECTOS TELLO 2022\SCM SPILL OVERS\outputs\pobreza\criminalidad\1%\simulacion_3\output_tests.xlsx',alpha1_hat_vec_139','alpha1_hat_vec_139');</v>
      </c>
    </row>
    <row r="236" spans="64:338" x14ac:dyDescent="0.3">
      <c r="BL236">
        <v>139</v>
      </c>
      <c r="BR236">
        <v>139</v>
      </c>
      <c r="BS236" s="1" t="str">
        <f>"A_"&amp;BR232&amp;"(:,ind_"&amp;BR232&amp;" == 0) = [];"</f>
        <v>A_139(:,ind_139 == 0) = [];</v>
      </c>
      <c r="BX236">
        <v>139</v>
      </c>
      <c r="BY236" s="1" t="str">
        <f>"A_"&amp;BX232&amp;"(:,ind_"&amp;BX232&amp;" == 0) = [];"</f>
        <v>A_139(:,ind_139 == 0) = [];</v>
      </c>
      <c r="CD236">
        <v>139</v>
      </c>
      <c r="CE236" s="1" t="str">
        <f>"A_"&amp;CD232&amp;"(:,ind_"&amp;CD232&amp;" == 0) = [];"</f>
        <v>A_139(:,ind_139 == 0) = [];</v>
      </c>
      <c r="CJ236">
        <v>139</v>
      </c>
      <c r="CK236" s="1" t="str">
        <f>"A_"&amp;CJ232&amp;"(:,ind_"&amp;CJ232&amp;" == 0) = [];"</f>
        <v>A_139(:,ind_139 == 0) = [];</v>
      </c>
      <c r="CQ236">
        <v>139</v>
      </c>
      <c r="CR236" t="s">
        <v>484</v>
      </c>
      <c r="CV236">
        <v>139</v>
      </c>
      <c r="CW236" t="s">
        <v>485</v>
      </c>
      <c r="DA236">
        <v>139</v>
      </c>
      <c r="DB236" t="s">
        <v>485</v>
      </c>
      <c r="DF236">
        <v>139</v>
      </c>
      <c r="DG236" t="s">
        <v>485</v>
      </c>
      <c r="EA236">
        <v>88</v>
      </c>
      <c r="EB236" s="1" t="str">
        <f>"Y_Ts_"&amp;EA236&amp;" = Y_"&amp;EA236&amp;"(:,T+s);"</f>
        <v>Y_Ts_88 = Y_88(:,T+s);</v>
      </c>
      <c r="HM236">
        <v>80</v>
      </c>
      <c r="HN236" t="s">
        <v>18</v>
      </c>
      <c r="HT236">
        <v>107</v>
      </c>
      <c r="HU236" t="s">
        <v>18</v>
      </c>
      <c r="IA236">
        <v>139</v>
      </c>
      <c r="IB236" t="str">
        <f>"xlswrite('G:\Mi unidad\1. PROYECTOS TELLO 2022\SCM SPILL OVERS\outputs\pobreza\bajo_niv_educ\1%\simulacion_3\output_tests.xlsx',spillover_test_"&amp;IA236&amp;"','sp_test_"&amp;IA236&amp;"');"</f>
        <v>xlswrite('G:\Mi unidad\1. PROYECTOS TELLO 2022\SCM SPILL OVERS\outputs\pobreza\bajo_niv_educ\1%\simulacion_3\output_tests.xlsx',spillover_test_139','sp_test_139');</v>
      </c>
      <c r="IO236">
        <v>139</v>
      </c>
      <c r="IP236" t="str">
        <f>"xlswrite('G:\Mi unidad\1. PROYECTOS TELLO 2022\SCM SPILL OVERS\outputs\pobreza\bajo_ingreso\1%\simulacion_3\output_tests.xlsx',spillover_test_"&amp;IO236&amp;"','sp_test_"&amp;IO236&amp;"');"</f>
        <v>xlswrite('G:\Mi unidad\1. PROYECTOS TELLO 2022\SCM SPILL OVERS\outputs\pobreza\bajo_ingreso\1%\simulacion_3\output_tests.xlsx',spillover_test_139','sp_test_139');</v>
      </c>
      <c r="JA236">
        <v>139</v>
      </c>
      <c r="JB236" t="str">
        <f>"xlswrite('G:\Mi unidad\1. PROYECTOS TELLO 2022\SCM SPILL OVERS\outputs\pobreza\densidad\1%\simulacion_3\output_tests.xlsx',spillover_test_"&amp;JA236&amp;"','sp_test_"&amp;JA236&amp;"');"</f>
        <v>xlswrite('G:\Mi unidad\1. PROYECTOS TELLO 2022\SCM SPILL OVERS\outputs\pobreza\densidad\1%\simulacion_3\output_tests.xlsx',spillover_test_139','sp_test_139');</v>
      </c>
      <c r="JM236">
        <v>139</v>
      </c>
      <c r="JN236" t="str">
        <f>"xlswrite('G:\Mi unidad\1. PROYECTOS TELLO 2022\SCM SPILL OVERS\outputs\pobreza\densidad_g\1%\simulacion_3\output_tests.xlsx',spillover_test_"&amp;JM236&amp;"','sp_test_"&amp;JM236&amp;"');"</f>
        <v>xlswrite('G:\Mi unidad\1. PROYECTOS TELLO 2022\SCM SPILL OVERS\outputs\pobreza\densidad_g\1%\simulacion_3\output_tests.xlsx',spillover_test_139','sp_test_139');</v>
      </c>
      <c r="JY236">
        <v>139</v>
      </c>
      <c r="JZ236" t="str">
        <f>"xlswrite('G:\Mi unidad\1. PROYECTOS TELLO 2022\SCM SPILL OVERS\outputs\pobreza\distancia_centro_salud\1%\simulacion_3\output_tests.xlsx',spillover_test_"&amp;JY236&amp;"','sp_test_"&amp;JY236&amp;"');"</f>
        <v>xlswrite('G:\Mi unidad\1. PROYECTOS TELLO 2022\SCM SPILL OVERS\outputs\pobreza\distancia_centro_salud\1%\simulacion_3\output_tests.xlsx',spillover_test_139','sp_test_139');</v>
      </c>
      <c r="KL236">
        <v>139</v>
      </c>
      <c r="KM236" t="str">
        <f>"xlswrite('G:\Mi unidad\1. PROYECTOS TELLO 2022\SCM SPILL OVERS\outputs\pobreza\informalidad\1%\simulacion_3\output_tests.xlsx',spillover_test_"&amp;KL236&amp;"','sp_test_"&amp;KL236&amp;"');"</f>
        <v>xlswrite('G:\Mi unidad\1. PROYECTOS TELLO 2022\SCM SPILL OVERS\outputs\pobreza\informalidad\1%\simulacion_3\output_tests.xlsx',spillover_test_139','sp_test_139');</v>
      </c>
      <c r="KY236">
        <v>139</v>
      </c>
      <c r="KZ236" t="str">
        <f>"xlswrite('G:\Mi unidad\1. PROYECTOS TELLO 2022\SCM SPILL OVERS\outputs\pobreza\alimentos\1%\simulacion_3\output_tests.xlsx',spillover_test_"&amp;KY236&amp;"','sp_test_"&amp;KY236&amp;"');"</f>
        <v>xlswrite('G:\Mi unidad\1. PROYECTOS TELLO 2022\SCM SPILL OVERS\outputs\pobreza\alimentos\1%\simulacion_3\output_tests.xlsx',spillover_test_139','sp_test_139');</v>
      </c>
      <c r="LF236">
        <v>139</v>
      </c>
      <c r="LG236" t="str">
        <f>"xlswrite('G:\Mi unidad\1. PROYECTOS TELLO 2022\SCM SPILL OVERS\outputs\pobreza\jefe_hogar\1%\simulacion_3\output_tests.xlsx',spillover_test_"&amp;LF236&amp;"','sp_test_"&amp;LF236&amp;"');"</f>
        <v>xlswrite('G:\Mi unidad\1. PROYECTOS TELLO 2022\SCM SPILL OVERS\outputs\pobreza\jefe_hogar\1%\simulacion_3\output_tests.xlsx',spillover_test_139','sp_test_139');</v>
      </c>
      <c r="LM236">
        <v>139</v>
      </c>
      <c r="LN236" t="str">
        <f>"xlswrite('G:\Mi unidad\1. PROYECTOS TELLO 2022\SCM SPILL OVERS\outputs\pobreza\mujeres\1%\simulacion_3\output_tests.xlsx',spillover_test_"&amp;LM236&amp;"','sp_test_"&amp;LM236&amp;"');"</f>
        <v>xlswrite('G:\Mi unidad\1. PROYECTOS TELLO 2022\SCM SPILL OVERS\outputs\pobreza\mujeres\1%\simulacion_3\output_tests.xlsx',spillover_test_139','sp_test_139');</v>
      </c>
      <c r="LY236">
        <v>139</v>
      </c>
      <c r="LZ236" t="str">
        <f>"xlswrite('G:\Mi unidad\1. PROYECTOS TELLO 2022\SCM SPILL OVERS\outputs\pobreza\criminalidad\1%\simulacion_3\output_tests.xlsx',spillover_test_"&amp;LY236&amp;"','sp_test_"&amp;LY236&amp;"');"</f>
        <v>xlswrite('G:\Mi unidad\1. PROYECTOS TELLO 2022\SCM SPILL OVERS\outputs\pobreza\criminalidad\1%\simulacion_3\output_tests.xlsx',spillover_test_139','sp_test_139');</v>
      </c>
    </row>
    <row r="237" spans="64:338" x14ac:dyDescent="0.3">
      <c r="BL237">
        <v>140</v>
      </c>
      <c r="BM237" s="1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483</v>
      </c>
      <c r="CV237">
        <v>140</v>
      </c>
      <c r="CW237" t="s">
        <v>486</v>
      </c>
      <c r="DA237">
        <v>140</v>
      </c>
      <c r="DB237" t="s">
        <v>486</v>
      </c>
      <c r="DF237">
        <v>140</v>
      </c>
      <c r="DG237" t="s">
        <v>486</v>
      </c>
      <c r="EA237">
        <v>88</v>
      </c>
      <c r="EB237" s="1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HM237">
        <v>84</v>
      </c>
      <c r="HN237" t="str">
        <f>"p_value_vec_"&amp;HM237&amp;" = zeros(1,S);"</f>
        <v>p_value_vec_84 = zeros(1,S);</v>
      </c>
      <c r="HT237">
        <v>108</v>
      </c>
      <c r="HU237" t="str">
        <f>"spillover_test_"&amp;HT237&amp;" = zeros(1,S);"</f>
        <v>spillover_test_108 = zeros(1,S);</v>
      </c>
      <c r="IA237">
        <v>140</v>
      </c>
      <c r="IB237" t="str">
        <f>"xlswrite('G:\Mi unidad\1. PROYECTOS TELLO 2022\SCM SPILL OVERS\outputs\pobreza\bajo_niv_educ\1%\simulacion_3\output_tests.xlsx',lb_vec_"&amp;IA237&amp;"','lb_vec_"&amp;IA237&amp;"');"</f>
        <v>xlswrite('G:\Mi unidad\1. PROYECTOS TELLO 2022\SCM SPILL OVERS\outputs\pobreza\bajo_niv_educ\1%\simulacion_3\output_tests.xlsx',lb_vec_140','lb_vec_140');</v>
      </c>
      <c r="IO237">
        <v>140</v>
      </c>
      <c r="IP237" t="str">
        <f>"xlswrite('G:\Mi unidad\1. PROYECTOS TELLO 2022\SCM SPILL OVERS\outputs\pobreza\bajo_ingreso\1%\simulacion_3\output_tests.xlsx',lb_vec_"&amp;IO237&amp;"','lb_vec_"&amp;IO237&amp;"');"</f>
        <v>xlswrite('G:\Mi unidad\1. PROYECTOS TELLO 2022\SCM SPILL OVERS\outputs\pobreza\bajo_ingreso\1%\simulacion_3\output_tests.xlsx',lb_vec_140','lb_vec_140');</v>
      </c>
      <c r="JA237">
        <v>140</v>
      </c>
      <c r="JB237" t="str">
        <f>"xlswrite('G:\Mi unidad\1. PROYECTOS TELLO 2022\SCM SPILL OVERS\outputs\pobreza\densidad\1%\simulacion_3\output_tests.xlsx',lb_vec_"&amp;JA237&amp;"','lb_vec_"&amp;JA237&amp;"');"</f>
        <v>xlswrite('G:\Mi unidad\1. PROYECTOS TELLO 2022\SCM SPILL OVERS\outputs\pobreza\densidad\1%\simulacion_3\output_tests.xlsx',lb_vec_140','lb_vec_140');</v>
      </c>
      <c r="JM237">
        <v>140</v>
      </c>
      <c r="JN237" t="str">
        <f>"xlswrite('G:\Mi unidad\1. PROYECTOS TELLO 2022\SCM SPILL OVERS\outputs\pobreza\densidad_g\1%\simulacion_3\output_tests.xlsx',lb_vec_"&amp;JM237&amp;"','lb_vec_"&amp;JM237&amp;"');"</f>
        <v>xlswrite('G:\Mi unidad\1. PROYECTOS TELLO 2022\SCM SPILL OVERS\outputs\pobreza\densidad_g\1%\simulacion_3\output_tests.xlsx',lb_vec_140','lb_vec_140');</v>
      </c>
      <c r="JY237">
        <v>140</v>
      </c>
      <c r="JZ237" t="str">
        <f>"xlswrite('G:\Mi unidad\1. PROYECTOS TELLO 2022\SCM SPILL OVERS\outputs\pobreza\distancia_centro_salud\1%\simulacion_3\output_tests.xlsx',lb_vec_"&amp;JY237&amp;"','lb_vec_"&amp;JY237&amp;"');"</f>
        <v>xlswrite('G:\Mi unidad\1. PROYECTOS TELLO 2022\SCM SPILL OVERS\outputs\pobreza\distancia_centro_salud\1%\simulacion_3\output_tests.xlsx',lb_vec_140','lb_vec_140');</v>
      </c>
      <c r="KL237">
        <v>140</v>
      </c>
      <c r="KM237" t="str">
        <f>"xlswrite('G:\Mi unidad\1. PROYECTOS TELLO 2022\SCM SPILL OVERS\outputs\pobreza\informalidad\1%\simulacion_3\output_tests.xlsx',lb_vec_"&amp;KL237&amp;"','lb_vec_"&amp;KL237&amp;"');"</f>
        <v>xlswrite('G:\Mi unidad\1. PROYECTOS TELLO 2022\SCM SPILL OVERS\outputs\pobreza\informalidad\1%\simulacion_3\output_tests.xlsx',lb_vec_140','lb_vec_140');</v>
      </c>
      <c r="KY237">
        <v>140</v>
      </c>
      <c r="KZ237" t="str">
        <f>"xlswrite('G:\Mi unidad\1. PROYECTOS TELLO 2022\SCM SPILL OVERS\outputs\pobreza\alimentos\1%\simulacion_3\output_tests.xlsx',lb_vec_"&amp;KY237&amp;"','lb_vec_"&amp;KY237&amp;"');"</f>
        <v>xlswrite('G:\Mi unidad\1. PROYECTOS TELLO 2022\SCM SPILL OVERS\outputs\pobreza\alimentos\1%\simulacion_3\output_tests.xlsx',lb_vec_140','lb_vec_140');</v>
      </c>
      <c r="LF237">
        <v>140</v>
      </c>
      <c r="LG237" t="str">
        <f>"xlswrite('G:\Mi unidad\1. PROYECTOS TELLO 2022\SCM SPILL OVERS\outputs\pobreza\jefe_hogar\1%\simulacion_3\output_tests.xlsx',lb_vec_"&amp;LF237&amp;"','lb_vec_"&amp;LF237&amp;"');"</f>
        <v>xlswrite('G:\Mi unidad\1. PROYECTOS TELLO 2022\SCM SPILL OVERS\outputs\pobreza\jefe_hogar\1%\simulacion_3\output_tests.xlsx',lb_vec_140','lb_vec_140');</v>
      </c>
      <c r="LM237">
        <v>140</v>
      </c>
      <c r="LN237" t="str">
        <f>"xlswrite('G:\Mi unidad\1. PROYECTOS TELLO 2022\SCM SPILL OVERS\outputs\pobreza\mujeres\1%\simulacion_3\output_tests.xlsx',lb_vec_"&amp;LM237&amp;"','lb_vec_"&amp;LM237&amp;"');"</f>
        <v>xlswrite('G:\Mi unidad\1. PROYECTOS TELLO 2022\SCM SPILL OVERS\outputs\pobreza\mujeres\1%\simulacion_3\output_tests.xlsx',lb_vec_140','lb_vec_140');</v>
      </c>
      <c r="LY237">
        <v>140</v>
      </c>
      <c r="LZ237" t="str">
        <f>"xlswrite('G:\Mi unidad\1. PROYECTOS TELLO 2022\SCM SPILL OVERS\outputs\pobreza\criminalidad\1%\simulacion_3\output_tests.xlsx',lb_vec_"&amp;LY237&amp;"','lb_vec_"&amp;LY237&amp;"');"</f>
        <v>xlswrite('G:\Mi unidad\1. PROYECTOS TELLO 2022\SCM SPILL OVERS\outputs\pobreza\criminalidad\1%\simulacion_3\output_tests.xlsx',lb_vec_140','lb_vec_140');</v>
      </c>
    </row>
    <row r="238" spans="64:338" x14ac:dyDescent="0.3">
      <c r="BL238">
        <v>140</v>
      </c>
      <c r="BM238" s="1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485</v>
      </c>
      <c r="CV238">
        <v>140</v>
      </c>
      <c r="CW238" t="s">
        <v>487</v>
      </c>
      <c r="DA238">
        <v>140</v>
      </c>
      <c r="DB238" t="s">
        <v>487</v>
      </c>
      <c r="DF238">
        <v>140</v>
      </c>
      <c r="DG238" t="s">
        <v>487</v>
      </c>
      <c r="EA238">
        <v>88</v>
      </c>
      <c r="EB238" s="1" t="str">
        <f>"alpha_hat_"&amp;EA238&amp;" = A_"&amp;EA238&amp;"*gamma_hat_"&amp;EA238&amp;";"</f>
        <v>alpha_hat_88 = A_88*gamma_hat_88;</v>
      </c>
      <c r="HM238">
        <v>84</v>
      </c>
      <c r="HN238" t="str">
        <f>"lb_vec_"&amp;HM238&amp;" = zeros(1,S);"</f>
        <v>lb_vec_84 = zeros(1,S);</v>
      </c>
      <c r="HT238">
        <v>108</v>
      </c>
      <c r="HU238" t="s">
        <v>35</v>
      </c>
      <c r="IA238">
        <v>140</v>
      </c>
      <c r="IB238" t="str">
        <f>"xlswrite('G:\Mi unidad\1. PROYECTOS TELLO 2022\SCM SPILL OVERS\outputs\pobreza\bajo_niv_educ\1%\simulacion_3\output_tests.xlsx',ub_vec_"&amp;IA238&amp;"','ub_vec_"&amp;IA238&amp;"');"</f>
        <v>xlswrite('G:\Mi unidad\1. PROYECTOS TELLO 2022\SCM SPILL OVERS\outputs\pobreza\bajo_niv_educ\1%\simulacion_3\output_tests.xlsx',ub_vec_140','ub_vec_140');</v>
      </c>
      <c r="IO238">
        <v>140</v>
      </c>
      <c r="IP238" t="str">
        <f>"xlswrite('G:\Mi unidad\1. PROYECTOS TELLO 2022\SCM SPILL OVERS\outputs\pobreza\bajo_ingreso\1%\simulacion_3\output_tests.xlsx',ub_vec_"&amp;IO238&amp;"','ub_vec_"&amp;IO238&amp;"');"</f>
        <v>xlswrite('G:\Mi unidad\1. PROYECTOS TELLO 2022\SCM SPILL OVERS\outputs\pobreza\bajo_ingreso\1%\simulacion_3\output_tests.xlsx',ub_vec_140','ub_vec_140');</v>
      </c>
      <c r="JA238">
        <v>140</v>
      </c>
      <c r="JB238" t="str">
        <f>"xlswrite('G:\Mi unidad\1. PROYECTOS TELLO 2022\SCM SPILL OVERS\outputs\pobreza\densidad\1%\simulacion_3\output_tests.xlsx',ub_vec_"&amp;JA238&amp;"','ub_vec_"&amp;JA238&amp;"');"</f>
        <v>xlswrite('G:\Mi unidad\1. PROYECTOS TELLO 2022\SCM SPILL OVERS\outputs\pobreza\densidad\1%\simulacion_3\output_tests.xlsx',ub_vec_140','ub_vec_140');</v>
      </c>
      <c r="JM238">
        <v>140</v>
      </c>
      <c r="JN238" t="str">
        <f>"xlswrite('G:\Mi unidad\1. PROYECTOS TELLO 2022\SCM SPILL OVERS\outputs\pobreza\densidad_g\1%\simulacion_3\output_tests.xlsx',ub_vec_"&amp;JM238&amp;"','ub_vec_"&amp;JM238&amp;"');"</f>
        <v>xlswrite('G:\Mi unidad\1. PROYECTOS TELLO 2022\SCM SPILL OVERS\outputs\pobreza\densidad_g\1%\simulacion_3\output_tests.xlsx',ub_vec_140','ub_vec_140');</v>
      </c>
      <c r="JY238">
        <v>140</v>
      </c>
      <c r="JZ238" t="str">
        <f>"xlswrite('G:\Mi unidad\1. PROYECTOS TELLO 2022\SCM SPILL OVERS\outputs\pobreza\distancia_centro_salud\1%\simulacion_3\output_tests.xlsx',ub_vec_"&amp;JY238&amp;"','ub_vec_"&amp;JY238&amp;"');"</f>
        <v>xlswrite('G:\Mi unidad\1. PROYECTOS TELLO 2022\SCM SPILL OVERS\outputs\pobreza\distancia_centro_salud\1%\simulacion_3\output_tests.xlsx',ub_vec_140','ub_vec_140');</v>
      </c>
      <c r="KL238">
        <v>140</v>
      </c>
      <c r="KM238" t="str">
        <f>"xlswrite('G:\Mi unidad\1. PROYECTOS TELLO 2022\SCM SPILL OVERS\outputs\pobreza\informalidad\1%\simulacion_3\output_tests.xlsx',ub_vec_"&amp;KL238&amp;"','ub_vec_"&amp;KL238&amp;"');"</f>
        <v>xlswrite('G:\Mi unidad\1. PROYECTOS TELLO 2022\SCM SPILL OVERS\outputs\pobreza\informalidad\1%\simulacion_3\output_tests.xlsx',ub_vec_140','ub_vec_140');</v>
      </c>
      <c r="KY238">
        <v>140</v>
      </c>
      <c r="KZ238" t="str">
        <f>"xlswrite('G:\Mi unidad\1. PROYECTOS TELLO 2022\SCM SPILL OVERS\outputs\pobreza\alimentos\1%\simulacion_3\output_tests.xlsx',ub_vec_"&amp;KY238&amp;"','ub_vec_"&amp;KY238&amp;"');"</f>
        <v>xlswrite('G:\Mi unidad\1. PROYECTOS TELLO 2022\SCM SPILL OVERS\outputs\pobreza\alimentos\1%\simulacion_3\output_tests.xlsx',ub_vec_140','ub_vec_140');</v>
      </c>
      <c r="LF238">
        <v>140</v>
      </c>
      <c r="LG238" t="str">
        <f>"xlswrite('G:\Mi unidad\1. PROYECTOS TELLO 2022\SCM SPILL OVERS\outputs\pobreza\jefe_hogar\1%\simulacion_3\output_tests.xlsx',ub_vec_"&amp;LF238&amp;"','ub_vec_"&amp;LF238&amp;"');"</f>
        <v>xlswrite('G:\Mi unidad\1. PROYECTOS TELLO 2022\SCM SPILL OVERS\outputs\pobreza\jefe_hogar\1%\simulacion_3\output_tests.xlsx',ub_vec_140','ub_vec_140');</v>
      </c>
      <c r="LM238">
        <v>140</v>
      </c>
      <c r="LN238" t="str">
        <f>"xlswrite('G:\Mi unidad\1. PROYECTOS TELLO 2022\SCM SPILL OVERS\outputs\pobreza\mujeres\1%\simulacion_3\output_tests.xlsx',ub_vec_"&amp;LM238&amp;"','ub_vec_"&amp;LM238&amp;"');"</f>
        <v>xlswrite('G:\Mi unidad\1. PROYECTOS TELLO 2022\SCM SPILL OVERS\outputs\pobreza\mujeres\1%\simulacion_3\output_tests.xlsx',ub_vec_140','ub_vec_140');</v>
      </c>
      <c r="LY238">
        <v>140</v>
      </c>
      <c r="LZ238" t="str">
        <f>"xlswrite('G:\Mi unidad\1. PROYECTOS TELLO 2022\SCM SPILL OVERS\outputs\pobreza\criminalidad\1%\simulacion_3\output_tests.xlsx',ub_vec_"&amp;LY238&amp;"','ub_vec_"&amp;LY238&amp;"');"</f>
        <v>xlswrite('G:\Mi unidad\1. PROYECTOS TELLO 2022\SCM SPILL OVERS\outputs\pobreza\criminalidad\1%\simulacion_3\output_tests.xlsx',ub_vec_140','ub_vec_140');</v>
      </c>
    </row>
    <row r="239" spans="64:338" x14ac:dyDescent="0.3">
      <c r="BL239">
        <v>140</v>
      </c>
      <c r="BM239" s="1" t="str">
        <f>"A_"&amp;BL237&amp;"(:,ind_"&amp;BL237&amp;" == 0) = [];"</f>
        <v>A_140(:,ind_140 == 0) = [];</v>
      </c>
      <c r="BR239">
        <v>140</v>
      </c>
      <c r="BS239" s="1" t="str">
        <f>"ind_"&amp;BR237&amp;" = xlsread('spillover_bajo_niv_educ_"&amp;BR237&amp;".xlsx')"</f>
        <v>ind_140 = xlsread('spillover_bajo_niv_educ_140.xlsx')</v>
      </c>
      <c r="BX239">
        <v>140</v>
      </c>
      <c r="BY239" s="1" t="str">
        <f>"ind_"&amp;BX237&amp;" = xlsread('spillover_bajoingreso_"&amp;BX237&amp;".xlsx')"</f>
        <v>ind_140 = xlsread('spillover_bajoingreso_140.xlsx')</v>
      </c>
      <c r="CD239">
        <v>140</v>
      </c>
      <c r="CE239" s="1" t="str">
        <f>"ind_"&amp;CD237&amp;" = xlsread('spillover_densidad_"&amp;CD237&amp;".xlsx')"</f>
        <v>ind_140 = xlsread('spillover_densidad_140.xlsx')</v>
      </c>
      <c r="CJ239">
        <v>140</v>
      </c>
      <c r="CK239" s="1" t="str">
        <f>"ind_"&amp;CJ237&amp;" = xlsread('spillover_tiempo_cs_"&amp;CJ237&amp;".xlsx')"</f>
        <v>ind_140 = xlsread('spillover_tiempo_cs_140.xlsx')</v>
      </c>
      <c r="CQ239">
        <v>140</v>
      </c>
      <c r="CR239" t="s">
        <v>486</v>
      </c>
      <c r="CV239">
        <v>140</v>
      </c>
      <c r="CW239" t="s">
        <v>488</v>
      </c>
      <c r="DA239">
        <v>140</v>
      </c>
      <c r="DB239" t="s">
        <v>489</v>
      </c>
      <c r="DF239">
        <v>140</v>
      </c>
      <c r="DG239" t="s">
        <v>490</v>
      </c>
      <c r="EA239">
        <v>88</v>
      </c>
      <c r="EB239" s="1" t="str">
        <f>"alpha1_hat_vec_"&amp;EA239&amp;"(s) = alpha_hat_"&amp;EA239&amp;"(1);"</f>
        <v>alpha1_hat_vec_88(s) = alpha_hat_88(1);</v>
      </c>
      <c r="HM239">
        <v>84</v>
      </c>
      <c r="HN239" t="str">
        <f>"ub_vec_"&amp;HM239&amp;" = zeros(1,S);"</f>
        <v>ub_vec_84 = zeros(1,S);</v>
      </c>
      <c r="HT239">
        <v>108</v>
      </c>
      <c r="HU239" t="s">
        <v>36</v>
      </c>
      <c r="IA239">
        <v>140</v>
      </c>
      <c r="IB239" t="str">
        <f>"xlswrite('G:\Mi unidad\1. PROYECTOS TELLO 2022\SCM SPILL OVERS\outputs\pobreza\bajo_niv_educ\1%\simulacion_3\output_tests.xlsx',p_value_vec_"&amp;IA239&amp;"','p_value_vec_"&amp;IA239&amp;"');"</f>
        <v>xlswrite('G:\Mi unidad\1. PROYECTOS TELLO 2022\SCM SPILL OVERS\outputs\pobreza\bajo_niv_educ\1%\simulacion_3\output_tests.xlsx',p_value_vec_140','p_value_vec_140');</v>
      </c>
      <c r="IO239">
        <v>140</v>
      </c>
      <c r="IP239" t="str">
        <f>"xlswrite('G:\Mi unidad\1. PROYECTOS TELLO 2022\SCM SPILL OVERS\outputs\pobreza\bajo_ingreso\1%\simulacion_3\output_tests.xlsx',p_value_vec_"&amp;IO239&amp;"','p_value_vec_"&amp;IO239&amp;"');"</f>
        <v>xlswrite('G:\Mi unidad\1. PROYECTOS TELLO 2022\SCM SPILL OVERS\outputs\pobreza\bajo_ingreso\1%\simulacion_3\output_tests.xlsx',p_value_vec_140','p_value_vec_140');</v>
      </c>
      <c r="JA239">
        <v>140</v>
      </c>
      <c r="JB239" t="str">
        <f>"xlswrite('G:\Mi unidad\1. PROYECTOS TELLO 2022\SCM SPILL OVERS\outputs\pobreza\densidad\1%\simulacion_3\output_tests.xlsx',p_value_vec_"&amp;JA239&amp;"','p_value_vec_"&amp;JA239&amp;"');"</f>
        <v>xlswrite('G:\Mi unidad\1. PROYECTOS TELLO 2022\SCM SPILL OVERS\outputs\pobreza\densidad\1%\simulacion_3\output_tests.xlsx',p_value_vec_140','p_value_vec_140');</v>
      </c>
      <c r="JM239">
        <v>140</v>
      </c>
      <c r="JN239" t="str">
        <f>"xlswrite('G:\Mi unidad\1. PROYECTOS TELLO 2022\SCM SPILL OVERS\outputs\pobreza\densidad_g\1%\simulacion_3\output_tests.xlsx',p_value_vec_"&amp;JM239&amp;"','p_value_vec_"&amp;JM239&amp;"');"</f>
        <v>xlswrite('G:\Mi unidad\1. PROYECTOS TELLO 2022\SCM SPILL OVERS\outputs\pobreza\densidad_g\1%\simulacion_3\output_tests.xlsx',p_value_vec_140','p_value_vec_140');</v>
      </c>
      <c r="JY239">
        <v>140</v>
      </c>
      <c r="JZ239" t="str">
        <f>"xlswrite('G:\Mi unidad\1. PROYECTOS TELLO 2022\SCM SPILL OVERS\outputs\pobreza\distancia_centro_salud\1%\simulacion_3\output_tests.xlsx',p_value_vec_"&amp;JY239&amp;"','p_value_vec_"&amp;JY239&amp;"');"</f>
        <v>xlswrite('G:\Mi unidad\1. PROYECTOS TELLO 2022\SCM SPILL OVERS\outputs\pobreza\distancia_centro_salud\1%\simulacion_3\output_tests.xlsx',p_value_vec_140','p_value_vec_140');</v>
      </c>
      <c r="KL239">
        <v>140</v>
      </c>
      <c r="KM239" t="str">
        <f>"xlswrite('G:\Mi unidad\1. PROYECTOS TELLO 2022\SCM SPILL OVERS\outputs\pobreza\informalidad\1%\simulacion_3\output_tests.xlsx',p_value_vec_"&amp;KL239&amp;"','p_value_vec_"&amp;KL239&amp;"');"</f>
        <v>xlswrite('G:\Mi unidad\1. PROYECTOS TELLO 2022\SCM SPILL OVERS\outputs\pobreza\informalidad\1%\simulacion_3\output_tests.xlsx',p_value_vec_140','p_value_vec_140');</v>
      </c>
      <c r="KY239">
        <v>140</v>
      </c>
      <c r="KZ239" t="str">
        <f>"xlswrite('G:\Mi unidad\1. PROYECTOS TELLO 2022\SCM SPILL OVERS\outputs\pobreza\alimentos\1%\simulacion_3\output_tests.xlsx',p_value_vec_"&amp;KY239&amp;"','p_value_vec_"&amp;KY239&amp;"');"</f>
        <v>xlswrite('G:\Mi unidad\1. PROYECTOS TELLO 2022\SCM SPILL OVERS\outputs\pobreza\alimentos\1%\simulacion_3\output_tests.xlsx',p_value_vec_140','p_value_vec_140');</v>
      </c>
      <c r="LF239">
        <v>140</v>
      </c>
      <c r="LG239" t="str">
        <f>"xlswrite('G:\Mi unidad\1. PROYECTOS TELLO 2022\SCM SPILL OVERS\outputs\pobreza\jefe_hogar\1%\simulacion_3\output_tests.xlsx',p_value_vec_"&amp;LF239&amp;"','p_value_vec_"&amp;LF239&amp;"');"</f>
        <v>xlswrite('G:\Mi unidad\1. PROYECTOS TELLO 2022\SCM SPILL OVERS\outputs\pobreza\jefe_hogar\1%\simulacion_3\output_tests.xlsx',p_value_vec_140','p_value_vec_140');</v>
      </c>
      <c r="LM239">
        <v>140</v>
      </c>
      <c r="LN239" t="str">
        <f>"xlswrite('G:\Mi unidad\1. PROYECTOS TELLO 2022\SCM SPILL OVERS\outputs\pobreza\mujeres\1%\simulacion_3\output_tests.xlsx',p_value_vec_"&amp;LM239&amp;"','p_value_vec_"&amp;LM239&amp;"');"</f>
        <v>xlswrite('G:\Mi unidad\1. PROYECTOS TELLO 2022\SCM SPILL OVERS\outputs\pobreza\mujeres\1%\simulacion_3\output_tests.xlsx',p_value_vec_140','p_value_vec_140');</v>
      </c>
      <c r="LY239">
        <v>140</v>
      </c>
      <c r="LZ239" t="str">
        <f>"xlswrite('G:\Mi unidad\1. PROYECTOS TELLO 2022\SCM SPILL OVERS\outputs\pobreza\criminalidad\1%\simulacion_3\output_tests.xlsx',p_value_vec_"&amp;LY239&amp;"','p_value_vec_"&amp;LY239&amp;"');"</f>
        <v>xlswrite('G:\Mi unidad\1. PROYECTOS TELLO 2022\SCM SPILL OVERS\outputs\pobreza\criminalidad\1%\simulacion_3\output_tests.xlsx',p_value_vec_140','p_value_vec_140');</v>
      </c>
    </row>
    <row r="240" spans="64:338" x14ac:dyDescent="0.3">
      <c r="BL240">
        <v>140</v>
      </c>
      <c r="BR240">
        <v>140</v>
      </c>
      <c r="BS240" s="1" t="str">
        <f>"A_"&amp;BR237&amp;" = eye(N);"</f>
        <v>A_140 = eye(N);</v>
      </c>
      <c r="BX240">
        <v>140</v>
      </c>
      <c r="BY240" s="1" t="str">
        <f>"A_"&amp;BX237&amp;" = eye(N);"</f>
        <v>A_140 = eye(N);</v>
      </c>
      <c r="CD240">
        <v>140</v>
      </c>
      <c r="CE240" s="1" t="str">
        <f>"A_"&amp;CD237&amp;" = eye(N);"</f>
        <v>A_140 = eye(N);</v>
      </c>
      <c r="CJ240">
        <v>140</v>
      </c>
      <c r="CK240" s="1" t="str">
        <f>"A_"&amp;CJ237&amp;" = eye(N);"</f>
        <v>A_140 = eye(N);</v>
      </c>
      <c r="CQ240">
        <v>140</v>
      </c>
      <c r="CR240" t="s">
        <v>487</v>
      </c>
      <c r="CV240">
        <v>140</v>
      </c>
      <c r="CW240" t="s">
        <v>491</v>
      </c>
      <c r="DA240">
        <v>140</v>
      </c>
      <c r="DB240" t="s">
        <v>491</v>
      </c>
      <c r="DF240">
        <v>140</v>
      </c>
      <c r="DG240" t="s">
        <v>491</v>
      </c>
      <c r="EA240">
        <v>88</v>
      </c>
      <c r="EB240" s="1" t="str">
        <f>"synthetic_control_sp_"&amp;EA240&amp;"(T+s) = Y_"&amp;EA240&amp;"(1,T+s)-alpha1_hat_vec_"&amp;EA240&amp;"(s);"</f>
        <v>synthetic_control_sp_88(T+s) = Y_88(1,T+s)-alpha1_hat_vec_88(s);</v>
      </c>
      <c r="HM240">
        <v>84</v>
      </c>
      <c r="HN240" t="s">
        <v>35</v>
      </c>
      <c r="HT240">
        <v>108</v>
      </c>
      <c r="HU240" t="s">
        <v>37</v>
      </c>
      <c r="IA240">
        <v>140</v>
      </c>
      <c r="IB240" t="str">
        <f>"xlswrite('G:\Mi unidad\1. PROYECTOS TELLO 2022\SCM SPILL OVERS\outputs\pobreza\bajo_niv_educ\1%\simulacion_3\output_tests.xlsx',alpha1_hat_vec_"&amp;IA240&amp;"','alpha1_hat_vec_"&amp;IA240&amp;"');"</f>
        <v>xlswrite('G:\Mi unidad\1. PROYECTOS TELLO 2022\SCM SPILL OVERS\outputs\pobreza\bajo_niv_educ\1%\simulacion_3\output_tests.xlsx',alpha1_hat_vec_140','alpha1_hat_vec_140');</v>
      </c>
      <c r="IO240">
        <v>140</v>
      </c>
      <c r="IP240" t="str">
        <f>"xlswrite('G:\Mi unidad\1. PROYECTOS TELLO 2022\SCM SPILL OVERS\outputs\pobreza\bajo_ingreso\1%\simulacion_3\output_tests.xlsx',alpha1_hat_vec_"&amp;IO240&amp;"','alpha1_hat_vec_"&amp;IO240&amp;"');"</f>
        <v>xlswrite('G:\Mi unidad\1. PROYECTOS TELLO 2022\SCM SPILL OVERS\outputs\pobreza\bajo_ingreso\1%\simulacion_3\output_tests.xlsx',alpha1_hat_vec_140','alpha1_hat_vec_140');</v>
      </c>
      <c r="JA240">
        <v>140</v>
      </c>
      <c r="JB240" t="str">
        <f>"xlswrite('G:\Mi unidad\1. PROYECTOS TELLO 2022\SCM SPILL OVERS\outputs\pobreza\densidad\1%\simulacion_3\output_tests.xlsx',alpha1_hat_vec_"&amp;JA240&amp;"','alpha1_hat_vec_"&amp;JA240&amp;"');"</f>
        <v>xlswrite('G:\Mi unidad\1. PROYECTOS TELLO 2022\SCM SPILL OVERS\outputs\pobreza\densidad\1%\simulacion_3\output_tests.xlsx',alpha1_hat_vec_140','alpha1_hat_vec_140');</v>
      </c>
      <c r="JM240">
        <v>140</v>
      </c>
      <c r="JN240" t="str">
        <f>"xlswrite('G:\Mi unidad\1. PROYECTOS TELLO 2022\SCM SPILL OVERS\outputs\pobreza\densidad_g\1%\simulacion_3\output_tests.xlsx',alpha1_hat_vec_"&amp;JM240&amp;"','alpha1_hat_vec_"&amp;JM240&amp;"');"</f>
        <v>xlswrite('G:\Mi unidad\1. PROYECTOS TELLO 2022\SCM SPILL OVERS\outputs\pobreza\densidad_g\1%\simulacion_3\output_tests.xlsx',alpha1_hat_vec_140','alpha1_hat_vec_140');</v>
      </c>
      <c r="JY240">
        <v>140</v>
      </c>
      <c r="JZ240" t="str">
        <f>"xlswrite('G:\Mi unidad\1. PROYECTOS TELLO 2022\SCM SPILL OVERS\outputs\pobreza\distancia_centro_salud\1%\simulacion_3\output_tests.xlsx',alpha1_hat_vec_"&amp;JY240&amp;"','alpha1_hat_vec_"&amp;JY240&amp;"');"</f>
        <v>xlswrite('G:\Mi unidad\1. PROYECTOS TELLO 2022\SCM SPILL OVERS\outputs\pobreza\distancia_centro_salud\1%\simulacion_3\output_tests.xlsx',alpha1_hat_vec_140','alpha1_hat_vec_140');</v>
      </c>
      <c r="KL240">
        <v>140</v>
      </c>
      <c r="KM240" t="str">
        <f>"xlswrite('G:\Mi unidad\1. PROYECTOS TELLO 2022\SCM SPILL OVERS\outputs\pobreza\informalidad\1%\simulacion_3\output_tests.xlsx',alpha1_hat_vec_"&amp;KL240&amp;"','alpha1_hat_vec_"&amp;KL240&amp;"');"</f>
        <v>xlswrite('G:\Mi unidad\1. PROYECTOS TELLO 2022\SCM SPILL OVERS\outputs\pobreza\informalidad\1%\simulacion_3\output_tests.xlsx',alpha1_hat_vec_140','alpha1_hat_vec_140');</v>
      </c>
      <c r="KY240">
        <v>140</v>
      </c>
      <c r="KZ240" t="str">
        <f>"xlswrite('G:\Mi unidad\1. PROYECTOS TELLO 2022\SCM SPILL OVERS\outputs\pobreza\alimentos\1%\simulacion_3\output_tests.xlsx',alpha1_hat_vec_"&amp;KY240&amp;"','alpha1_hat_vec_"&amp;KY240&amp;"');"</f>
        <v>xlswrite('G:\Mi unidad\1. PROYECTOS TELLO 2022\SCM SPILL OVERS\outputs\pobreza\alimentos\1%\simulacion_3\output_tests.xlsx',alpha1_hat_vec_140','alpha1_hat_vec_140');</v>
      </c>
      <c r="LF240">
        <v>140</v>
      </c>
      <c r="LG240" t="str">
        <f>"xlswrite('G:\Mi unidad\1. PROYECTOS TELLO 2022\SCM SPILL OVERS\outputs\pobreza\jefe_hogar\1%\simulacion_3\output_tests.xlsx',alpha1_hat_vec_"&amp;LF240&amp;"','alpha1_hat_vec_"&amp;LF240&amp;"');"</f>
        <v>xlswrite('G:\Mi unidad\1. PROYECTOS TELLO 2022\SCM SPILL OVERS\outputs\pobreza\jefe_hogar\1%\simulacion_3\output_tests.xlsx',alpha1_hat_vec_140','alpha1_hat_vec_140');</v>
      </c>
      <c r="LM240">
        <v>140</v>
      </c>
      <c r="LN240" t="str">
        <f>"xlswrite('G:\Mi unidad\1. PROYECTOS TELLO 2022\SCM SPILL OVERS\outputs\pobreza\mujeres\1%\simulacion_3\output_tests.xlsx',alpha1_hat_vec_"&amp;LM240&amp;"','alpha1_hat_vec_"&amp;LM240&amp;"');"</f>
        <v>xlswrite('G:\Mi unidad\1. PROYECTOS TELLO 2022\SCM SPILL OVERS\outputs\pobreza\mujeres\1%\simulacion_3\output_tests.xlsx',alpha1_hat_vec_140','alpha1_hat_vec_140');</v>
      </c>
      <c r="LY240">
        <v>140</v>
      </c>
      <c r="LZ240" t="str">
        <f>"xlswrite('G:\Mi unidad\1. PROYECTOS TELLO 2022\SCM SPILL OVERS\outputs\pobreza\criminalidad\1%\simulacion_3\output_tests.xlsx',alpha1_hat_vec_"&amp;LY240&amp;"','alpha1_hat_vec_"&amp;LY240&amp;"');"</f>
        <v>xlswrite('G:\Mi unidad\1. PROYECTOS TELLO 2022\SCM SPILL OVERS\outputs\pobreza\criminalidad\1%\simulacion_3\output_tests.xlsx',alpha1_hat_vec_140','alpha1_hat_vec_140');</v>
      </c>
    </row>
    <row r="241" spans="64:338" x14ac:dyDescent="0.3">
      <c r="BL241">
        <v>140</v>
      </c>
      <c r="BR241">
        <v>140</v>
      </c>
      <c r="BS241" s="1" t="str">
        <f>"A_"&amp;BR237&amp;"(:,ind_"&amp;BR237&amp;" == 0) = [];"</f>
        <v>A_140(:,ind_140 == 0) = [];</v>
      </c>
      <c r="BX241">
        <v>140</v>
      </c>
      <c r="BY241" s="1" t="str">
        <f>"A_"&amp;BX237&amp;"(:,ind_"&amp;BX237&amp;" == 0) = [];"</f>
        <v>A_140(:,ind_140 == 0) = [];</v>
      </c>
      <c r="CD241">
        <v>140</v>
      </c>
      <c r="CE241" s="1" t="str">
        <f>"A_"&amp;CD237&amp;"(:,ind_"&amp;CD237&amp;" == 0) = [];"</f>
        <v>A_140(:,ind_140 == 0) = [];</v>
      </c>
      <c r="CJ241">
        <v>140</v>
      </c>
      <c r="CK241" s="1" t="str">
        <f>"A_"&amp;CJ237&amp;"(:,ind_"&amp;CJ237&amp;" == 0) = [];"</f>
        <v>A_140(:,ind_140 == 0) = [];</v>
      </c>
      <c r="CQ241">
        <v>140</v>
      </c>
      <c r="CR241" t="s">
        <v>492</v>
      </c>
      <c r="CV241">
        <v>140</v>
      </c>
      <c r="CW241" t="s">
        <v>493</v>
      </c>
      <c r="DA241">
        <v>140</v>
      </c>
      <c r="DB241" t="s">
        <v>493</v>
      </c>
      <c r="DF241">
        <v>140</v>
      </c>
      <c r="DG241" t="s">
        <v>493</v>
      </c>
      <c r="EA241">
        <v>88</v>
      </c>
      <c r="EB241" s="3" t="s">
        <v>18</v>
      </c>
      <c r="HM241">
        <v>84</v>
      </c>
      <c r="HN241" t="str">
        <f>"    [p_value_"&amp;HM241&amp; ",lb_"&amp;HM241&amp;",ub_"&amp;HM241&amp;"] = sp_andrews_te(Y_pre_"&amp;HM241&amp;",pobreza_"&amp;HM241&amp;"(:,T+s),A_"&amp;HM241&amp;",C,.05);"</f>
        <v xml:space="preserve">    [p_value_84,lb_84,ub_84] = sp_andrews_te(Y_pre_84,pobreza_84(:,T+s),A_84,C,.05);</v>
      </c>
      <c r="HT241">
        <v>108</v>
      </c>
      <c r="HU241" t="str">
        <f>"    spillover_test_"&amp;HT241&amp;"(s) = sp_andrews(Y_pre_"&amp;HT241&amp;",pobreza_"&amp;HT241&amp;"(:,T+s),A_"&amp;HT241&amp;",C,d,alpha_sig);"</f>
        <v xml:space="preserve">    spillover_test_108(s) = sp_andrews(Y_pre_108,pobreza_108(:,T+s),A_108,C,d,alpha_sig);</v>
      </c>
      <c r="IA241">
        <v>140</v>
      </c>
      <c r="IB241" t="str">
        <f>"xlswrite('G:\Mi unidad\1. PROYECTOS TELLO 2022\SCM SPILL OVERS\outputs\pobreza\bajo_niv_educ\1%\simulacion_3\output_tests.xlsx',spillover_test_"&amp;IA241&amp;"','sp_test_"&amp;IA241&amp;"');"</f>
        <v>xlswrite('G:\Mi unidad\1. PROYECTOS TELLO 2022\SCM SPILL OVERS\outputs\pobreza\bajo_niv_educ\1%\simulacion_3\output_tests.xlsx',spillover_test_140','sp_test_140');</v>
      </c>
      <c r="IO241">
        <v>140</v>
      </c>
      <c r="IP241" t="str">
        <f>"xlswrite('G:\Mi unidad\1. PROYECTOS TELLO 2022\SCM SPILL OVERS\outputs\pobreza\bajo_ingreso\1%\simulacion_3\output_tests.xlsx',spillover_test_"&amp;IO241&amp;"','sp_test_"&amp;IO241&amp;"');"</f>
        <v>xlswrite('G:\Mi unidad\1. PROYECTOS TELLO 2022\SCM SPILL OVERS\outputs\pobreza\bajo_ingreso\1%\simulacion_3\output_tests.xlsx',spillover_test_140','sp_test_140');</v>
      </c>
      <c r="JA241">
        <v>140</v>
      </c>
      <c r="JB241" t="str">
        <f>"xlswrite('G:\Mi unidad\1. PROYECTOS TELLO 2022\SCM SPILL OVERS\outputs\pobreza\densidad\1%\simulacion_3\output_tests.xlsx',spillover_test_"&amp;JA241&amp;"','sp_test_"&amp;JA241&amp;"');"</f>
        <v>xlswrite('G:\Mi unidad\1. PROYECTOS TELLO 2022\SCM SPILL OVERS\outputs\pobreza\densidad\1%\simulacion_3\output_tests.xlsx',spillover_test_140','sp_test_140');</v>
      </c>
      <c r="JM241">
        <v>140</v>
      </c>
      <c r="JN241" t="str">
        <f>"xlswrite('G:\Mi unidad\1. PROYECTOS TELLO 2022\SCM SPILL OVERS\outputs\pobreza\densidad_g\1%\simulacion_3\output_tests.xlsx',spillover_test_"&amp;JM241&amp;"','sp_test_"&amp;JM241&amp;"');"</f>
        <v>xlswrite('G:\Mi unidad\1. PROYECTOS TELLO 2022\SCM SPILL OVERS\outputs\pobreza\densidad_g\1%\simulacion_3\output_tests.xlsx',spillover_test_140','sp_test_140');</v>
      </c>
      <c r="JY241">
        <v>140</v>
      </c>
      <c r="JZ241" t="str">
        <f>"xlswrite('G:\Mi unidad\1. PROYECTOS TELLO 2022\SCM SPILL OVERS\outputs\pobreza\distancia_centro_salud\1%\simulacion_3\output_tests.xlsx',spillover_test_"&amp;JY241&amp;"','sp_test_"&amp;JY241&amp;"');"</f>
        <v>xlswrite('G:\Mi unidad\1. PROYECTOS TELLO 2022\SCM SPILL OVERS\outputs\pobreza\distancia_centro_salud\1%\simulacion_3\output_tests.xlsx',spillover_test_140','sp_test_140');</v>
      </c>
      <c r="KL241">
        <v>140</v>
      </c>
      <c r="KM241" t="str">
        <f>"xlswrite('G:\Mi unidad\1. PROYECTOS TELLO 2022\SCM SPILL OVERS\outputs\pobreza\informalidad\1%\simulacion_3\output_tests.xlsx',spillover_test_"&amp;KL241&amp;"','sp_test_"&amp;KL241&amp;"');"</f>
        <v>xlswrite('G:\Mi unidad\1. PROYECTOS TELLO 2022\SCM SPILL OVERS\outputs\pobreza\informalidad\1%\simulacion_3\output_tests.xlsx',spillover_test_140','sp_test_140');</v>
      </c>
      <c r="KY241">
        <v>140</v>
      </c>
      <c r="KZ241" t="str">
        <f>"xlswrite('G:\Mi unidad\1. PROYECTOS TELLO 2022\SCM SPILL OVERS\outputs\pobreza\alimentos\1%\simulacion_3\output_tests.xlsx',spillover_test_"&amp;KY241&amp;"','sp_test_"&amp;KY241&amp;"');"</f>
        <v>xlswrite('G:\Mi unidad\1. PROYECTOS TELLO 2022\SCM SPILL OVERS\outputs\pobreza\alimentos\1%\simulacion_3\output_tests.xlsx',spillover_test_140','sp_test_140');</v>
      </c>
      <c r="LF241">
        <v>140</v>
      </c>
      <c r="LG241" t="str">
        <f>"xlswrite('G:\Mi unidad\1. PROYECTOS TELLO 2022\SCM SPILL OVERS\outputs\pobreza\jefe_hogar\1%\simulacion_3\output_tests.xlsx',spillover_test_"&amp;LF241&amp;"','sp_test_"&amp;LF241&amp;"');"</f>
        <v>xlswrite('G:\Mi unidad\1. PROYECTOS TELLO 2022\SCM SPILL OVERS\outputs\pobreza\jefe_hogar\1%\simulacion_3\output_tests.xlsx',spillover_test_140','sp_test_140');</v>
      </c>
      <c r="LM241">
        <v>140</v>
      </c>
      <c r="LN241" t="str">
        <f>"xlswrite('G:\Mi unidad\1. PROYECTOS TELLO 2022\SCM SPILL OVERS\outputs\pobreza\mujeres\1%\simulacion_3\output_tests.xlsx',spillover_test_"&amp;LM241&amp;"','sp_test_"&amp;LM241&amp;"');"</f>
        <v>xlswrite('G:\Mi unidad\1. PROYECTOS TELLO 2022\SCM SPILL OVERS\outputs\pobreza\mujeres\1%\simulacion_3\output_tests.xlsx',spillover_test_140','sp_test_140');</v>
      </c>
      <c r="LY241">
        <v>140</v>
      </c>
      <c r="LZ241" t="str">
        <f>"xlswrite('G:\Mi unidad\1. PROYECTOS TELLO 2022\SCM SPILL OVERS\outputs\pobreza\criminalidad\1%\simulacion_3\output_tests.xlsx',spillover_test_"&amp;LY241&amp;"','sp_test_"&amp;LY241&amp;"');"</f>
        <v>xlswrite('G:\Mi unidad\1. PROYECTOS TELLO 2022\SCM SPILL OVERS\outputs\pobreza\criminalidad\1%\simulacion_3\output_tests.xlsx',spillover_test_140','sp_test_140');</v>
      </c>
    </row>
    <row r="242" spans="64:338" x14ac:dyDescent="0.3">
      <c r="BL242">
        <v>141</v>
      </c>
      <c r="BM242" s="1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491</v>
      </c>
      <c r="CV242">
        <v>141</v>
      </c>
      <c r="CW242" t="s">
        <v>494</v>
      </c>
      <c r="DA242">
        <v>141</v>
      </c>
      <c r="DB242" t="s">
        <v>494</v>
      </c>
      <c r="DF242">
        <v>141</v>
      </c>
      <c r="DG242" t="s">
        <v>494</v>
      </c>
      <c r="EA242">
        <v>89</v>
      </c>
      <c r="EB242" s="3" t="str">
        <f>"%PROVINCIA "&amp;EA242</f>
        <v>%PROVINCIA 89</v>
      </c>
      <c r="HM242">
        <v>84</v>
      </c>
      <c r="HN242" t="str">
        <f>"    p_value_vec_"&amp;HM242&amp;"(s) = p_value_"&amp;HM242&amp;";"</f>
        <v xml:space="preserve">    p_value_vec_84(s) = p_value_84;</v>
      </c>
      <c r="HT242">
        <v>108</v>
      </c>
      <c r="HU242" t="s">
        <v>18</v>
      </c>
      <c r="IA242">
        <v>141</v>
      </c>
      <c r="IB242" t="str">
        <f>"xlswrite('G:\Mi unidad\1. PROYECTOS TELLO 2022\SCM SPILL OVERS\outputs\pobreza\bajo_niv_educ\1%\simulacion_3\output_tests.xlsx',lb_vec_"&amp;IA242&amp;"','lb_vec_"&amp;IA242&amp;"');"</f>
        <v>xlswrite('G:\Mi unidad\1. PROYECTOS TELLO 2022\SCM SPILL OVERS\outputs\pobreza\bajo_niv_educ\1%\simulacion_3\output_tests.xlsx',lb_vec_141','lb_vec_141');</v>
      </c>
      <c r="IO242">
        <v>141</v>
      </c>
      <c r="IP242" t="str">
        <f>"xlswrite('G:\Mi unidad\1. PROYECTOS TELLO 2022\SCM SPILL OVERS\outputs\pobreza\bajo_ingreso\1%\simulacion_3\output_tests.xlsx',lb_vec_"&amp;IO242&amp;"','lb_vec_"&amp;IO242&amp;"');"</f>
        <v>xlswrite('G:\Mi unidad\1. PROYECTOS TELLO 2022\SCM SPILL OVERS\outputs\pobreza\bajo_ingreso\1%\simulacion_3\output_tests.xlsx',lb_vec_141','lb_vec_141');</v>
      </c>
      <c r="JA242">
        <v>141</v>
      </c>
      <c r="JB242" t="str">
        <f>"xlswrite('G:\Mi unidad\1. PROYECTOS TELLO 2022\SCM SPILL OVERS\outputs\pobreza\densidad\1%\simulacion_3\output_tests.xlsx',lb_vec_"&amp;JA242&amp;"','lb_vec_"&amp;JA242&amp;"');"</f>
        <v>xlswrite('G:\Mi unidad\1. PROYECTOS TELLO 2022\SCM SPILL OVERS\outputs\pobreza\densidad\1%\simulacion_3\output_tests.xlsx',lb_vec_141','lb_vec_141');</v>
      </c>
      <c r="JM242">
        <v>141</v>
      </c>
      <c r="JN242" t="str">
        <f>"xlswrite('G:\Mi unidad\1. PROYECTOS TELLO 2022\SCM SPILL OVERS\outputs\pobreza\densidad_g\1%\simulacion_3\output_tests.xlsx',lb_vec_"&amp;JM242&amp;"','lb_vec_"&amp;JM242&amp;"');"</f>
        <v>xlswrite('G:\Mi unidad\1. PROYECTOS TELLO 2022\SCM SPILL OVERS\outputs\pobreza\densidad_g\1%\simulacion_3\output_tests.xlsx',lb_vec_141','lb_vec_141');</v>
      </c>
      <c r="JY242">
        <v>141</v>
      </c>
      <c r="JZ242" t="str">
        <f>"xlswrite('G:\Mi unidad\1. PROYECTOS TELLO 2022\SCM SPILL OVERS\outputs\pobreza\distancia_centro_salud\1%\simulacion_3\output_tests.xlsx',lb_vec_"&amp;JY242&amp;"','lb_vec_"&amp;JY242&amp;"');"</f>
        <v>xlswrite('G:\Mi unidad\1. PROYECTOS TELLO 2022\SCM SPILL OVERS\outputs\pobreza\distancia_centro_salud\1%\simulacion_3\output_tests.xlsx',lb_vec_141','lb_vec_141');</v>
      </c>
      <c r="KL242">
        <v>141</v>
      </c>
      <c r="KM242" t="str">
        <f>"xlswrite('G:\Mi unidad\1. PROYECTOS TELLO 2022\SCM SPILL OVERS\outputs\pobreza\informalidad\1%\simulacion_3\output_tests.xlsx',lb_vec_"&amp;KL242&amp;"','lb_vec_"&amp;KL242&amp;"');"</f>
        <v>xlswrite('G:\Mi unidad\1. PROYECTOS TELLO 2022\SCM SPILL OVERS\outputs\pobreza\informalidad\1%\simulacion_3\output_tests.xlsx',lb_vec_141','lb_vec_141');</v>
      </c>
      <c r="KY242">
        <v>141</v>
      </c>
      <c r="KZ242" t="str">
        <f>"xlswrite('G:\Mi unidad\1. PROYECTOS TELLO 2022\SCM SPILL OVERS\outputs\pobreza\alimentos\1%\simulacion_3\output_tests.xlsx',lb_vec_"&amp;KY242&amp;"','lb_vec_"&amp;KY242&amp;"');"</f>
        <v>xlswrite('G:\Mi unidad\1. PROYECTOS TELLO 2022\SCM SPILL OVERS\outputs\pobreza\alimentos\1%\simulacion_3\output_tests.xlsx',lb_vec_141','lb_vec_141');</v>
      </c>
      <c r="LF242">
        <v>141</v>
      </c>
      <c r="LG242" t="str">
        <f>"xlswrite('G:\Mi unidad\1. PROYECTOS TELLO 2022\SCM SPILL OVERS\outputs\pobreza\jefe_hogar\1%\simulacion_3\output_tests.xlsx',lb_vec_"&amp;LF242&amp;"','lb_vec_"&amp;LF242&amp;"');"</f>
        <v>xlswrite('G:\Mi unidad\1. PROYECTOS TELLO 2022\SCM SPILL OVERS\outputs\pobreza\jefe_hogar\1%\simulacion_3\output_tests.xlsx',lb_vec_141','lb_vec_141');</v>
      </c>
      <c r="LM242">
        <v>141</v>
      </c>
      <c r="LN242" t="str">
        <f>"xlswrite('G:\Mi unidad\1. PROYECTOS TELLO 2022\SCM SPILL OVERS\outputs\pobreza\mujeres\1%\simulacion_3\output_tests.xlsx',lb_vec_"&amp;LM242&amp;"','lb_vec_"&amp;LM242&amp;"');"</f>
        <v>xlswrite('G:\Mi unidad\1. PROYECTOS TELLO 2022\SCM SPILL OVERS\outputs\pobreza\mujeres\1%\simulacion_3\output_tests.xlsx',lb_vec_141','lb_vec_141');</v>
      </c>
      <c r="LY242">
        <v>141</v>
      </c>
      <c r="LZ242" t="str">
        <f>"xlswrite('G:\Mi unidad\1. PROYECTOS TELLO 2022\SCM SPILL OVERS\outputs\pobreza\criminalidad\1%\simulacion_3\output_tests.xlsx',lb_vec_"&amp;LY242&amp;"','lb_vec_"&amp;LY242&amp;"');"</f>
        <v>xlswrite('G:\Mi unidad\1. PROYECTOS TELLO 2022\SCM SPILL OVERS\outputs\pobreza\criminalidad\1%\simulacion_3\output_tests.xlsx',lb_vec_141','lb_vec_141');</v>
      </c>
    </row>
    <row r="243" spans="64:338" x14ac:dyDescent="0.3">
      <c r="BL243">
        <v>141</v>
      </c>
      <c r="BM243" s="1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493</v>
      </c>
      <c r="CV243">
        <v>141</v>
      </c>
      <c r="CW243" t="s">
        <v>495</v>
      </c>
      <c r="DA243">
        <v>141</v>
      </c>
      <c r="DB243" t="s">
        <v>495</v>
      </c>
      <c r="DF243">
        <v>141</v>
      </c>
      <c r="DG243" t="s">
        <v>495</v>
      </c>
      <c r="EA243">
        <v>89</v>
      </c>
      <c r="EB243" s="3" t="s">
        <v>17</v>
      </c>
      <c r="HM243">
        <v>84</v>
      </c>
      <c r="HN243" t="str">
        <f>"    lb_vec_"&amp;HM243&amp;"(s) = lb_"&amp;HM243&amp;";"</f>
        <v xml:space="preserve">    lb_vec_84(s) = lb_84;</v>
      </c>
      <c r="HT243">
        <v>112</v>
      </c>
      <c r="HU243" t="str">
        <f>"spillover_test_"&amp;HT243&amp;" = zeros(1,S);"</f>
        <v>spillover_test_112 = zeros(1,S);</v>
      </c>
      <c r="IA243">
        <v>141</v>
      </c>
      <c r="IB243" t="str">
        <f>"xlswrite('G:\Mi unidad\1. PROYECTOS TELLO 2022\SCM SPILL OVERS\outputs\pobreza\bajo_niv_educ\1%\simulacion_3\output_tests.xlsx',ub_vec_"&amp;IA243&amp;"','ub_vec_"&amp;IA243&amp;"');"</f>
        <v>xlswrite('G:\Mi unidad\1. PROYECTOS TELLO 2022\SCM SPILL OVERS\outputs\pobreza\bajo_niv_educ\1%\simulacion_3\output_tests.xlsx',ub_vec_141','ub_vec_141');</v>
      </c>
      <c r="IO243">
        <v>141</v>
      </c>
      <c r="IP243" t="str">
        <f>"xlswrite('G:\Mi unidad\1. PROYECTOS TELLO 2022\SCM SPILL OVERS\outputs\pobreza\bajo_ingreso\1%\simulacion_3\output_tests.xlsx',ub_vec_"&amp;IO243&amp;"','ub_vec_"&amp;IO243&amp;"');"</f>
        <v>xlswrite('G:\Mi unidad\1. PROYECTOS TELLO 2022\SCM SPILL OVERS\outputs\pobreza\bajo_ingreso\1%\simulacion_3\output_tests.xlsx',ub_vec_141','ub_vec_141');</v>
      </c>
      <c r="JA243">
        <v>141</v>
      </c>
      <c r="JB243" t="str">
        <f>"xlswrite('G:\Mi unidad\1. PROYECTOS TELLO 2022\SCM SPILL OVERS\outputs\pobreza\densidad\1%\simulacion_3\output_tests.xlsx',ub_vec_"&amp;JA243&amp;"','ub_vec_"&amp;JA243&amp;"');"</f>
        <v>xlswrite('G:\Mi unidad\1. PROYECTOS TELLO 2022\SCM SPILL OVERS\outputs\pobreza\densidad\1%\simulacion_3\output_tests.xlsx',ub_vec_141','ub_vec_141');</v>
      </c>
      <c r="JM243">
        <v>141</v>
      </c>
      <c r="JN243" t="str">
        <f>"xlswrite('G:\Mi unidad\1. PROYECTOS TELLO 2022\SCM SPILL OVERS\outputs\pobreza\densidad_g\1%\simulacion_3\output_tests.xlsx',ub_vec_"&amp;JM243&amp;"','ub_vec_"&amp;JM243&amp;"');"</f>
        <v>xlswrite('G:\Mi unidad\1. PROYECTOS TELLO 2022\SCM SPILL OVERS\outputs\pobreza\densidad_g\1%\simulacion_3\output_tests.xlsx',ub_vec_141','ub_vec_141');</v>
      </c>
      <c r="JY243">
        <v>141</v>
      </c>
      <c r="JZ243" t="str">
        <f>"xlswrite('G:\Mi unidad\1. PROYECTOS TELLO 2022\SCM SPILL OVERS\outputs\pobreza\distancia_centro_salud\1%\simulacion_3\output_tests.xlsx',ub_vec_"&amp;JY243&amp;"','ub_vec_"&amp;JY243&amp;"');"</f>
        <v>xlswrite('G:\Mi unidad\1. PROYECTOS TELLO 2022\SCM SPILL OVERS\outputs\pobreza\distancia_centro_salud\1%\simulacion_3\output_tests.xlsx',ub_vec_141','ub_vec_141');</v>
      </c>
      <c r="KL243">
        <v>141</v>
      </c>
      <c r="KM243" t="str">
        <f>"xlswrite('G:\Mi unidad\1. PROYECTOS TELLO 2022\SCM SPILL OVERS\outputs\pobreza\informalidad\1%\simulacion_3\output_tests.xlsx',ub_vec_"&amp;KL243&amp;"','ub_vec_"&amp;KL243&amp;"');"</f>
        <v>xlswrite('G:\Mi unidad\1. PROYECTOS TELLO 2022\SCM SPILL OVERS\outputs\pobreza\informalidad\1%\simulacion_3\output_tests.xlsx',ub_vec_141','ub_vec_141');</v>
      </c>
      <c r="KY243">
        <v>141</v>
      </c>
      <c r="KZ243" t="str">
        <f>"xlswrite('G:\Mi unidad\1. PROYECTOS TELLO 2022\SCM SPILL OVERS\outputs\pobreza\alimentos\1%\simulacion_3\output_tests.xlsx',ub_vec_"&amp;KY243&amp;"','ub_vec_"&amp;KY243&amp;"');"</f>
        <v>xlswrite('G:\Mi unidad\1. PROYECTOS TELLO 2022\SCM SPILL OVERS\outputs\pobreza\alimentos\1%\simulacion_3\output_tests.xlsx',ub_vec_141','ub_vec_141');</v>
      </c>
      <c r="LF243">
        <v>141</v>
      </c>
      <c r="LG243" t="str">
        <f>"xlswrite('G:\Mi unidad\1. PROYECTOS TELLO 2022\SCM SPILL OVERS\outputs\pobreza\jefe_hogar\1%\simulacion_3\output_tests.xlsx',ub_vec_"&amp;LF243&amp;"','ub_vec_"&amp;LF243&amp;"');"</f>
        <v>xlswrite('G:\Mi unidad\1. PROYECTOS TELLO 2022\SCM SPILL OVERS\outputs\pobreza\jefe_hogar\1%\simulacion_3\output_tests.xlsx',ub_vec_141','ub_vec_141');</v>
      </c>
      <c r="LM243">
        <v>141</v>
      </c>
      <c r="LN243" t="str">
        <f>"xlswrite('G:\Mi unidad\1. PROYECTOS TELLO 2022\SCM SPILL OVERS\outputs\pobreza\mujeres\1%\simulacion_3\output_tests.xlsx',ub_vec_"&amp;LM243&amp;"','ub_vec_"&amp;LM243&amp;"');"</f>
        <v>xlswrite('G:\Mi unidad\1. PROYECTOS TELLO 2022\SCM SPILL OVERS\outputs\pobreza\mujeres\1%\simulacion_3\output_tests.xlsx',ub_vec_141','ub_vec_141');</v>
      </c>
      <c r="LY243">
        <v>141</v>
      </c>
      <c r="LZ243" t="str">
        <f>"xlswrite('G:\Mi unidad\1. PROYECTOS TELLO 2022\SCM SPILL OVERS\outputs\pobreza\criminalidad\1%\simulacion_3\output_tests.xlsx',ub_vec_"&amp;LY243&amp;"','ub_vec_"&amp;LY243&amp;"');"</f>
        <v>xlswrite('G:\Mi unidad\1. PROYECTOS TELLO 2022\SCM SPILL OVERS\outputs\pobreza\criminalidad\1%\simulacion_3\output_tests.xlsx',ub_vec_141','ub_vec_141');</v>
      </c>
    </row>
    <row r="244" spans="64:338" x14ac:dyDescent="0.3">
      <c r="BL244">
        <v>141</v>
      </c>
      <c r="BM244" s="1" t="str">
        <f>"A_"&amp;BL242&amp;"(:,ind_"&amp;BL242&amp;" == 0) = [];"</f>
        <v>A_141(:,ind_141 == 0) = [];</v>
      </c>
      <c r="BR244">
        <v>141</v>
      </c>
      <c r="BS244" s="1" t="str">
        <f>"ind_"&amp;BR242&amp;" = xlsread('spillover_bajo_niv_educ_"&amp;BR242&amp;".xlsx')"</f>
        <v>ind_141 = xlsread('spillover_bajo_niv_educ_141.xlsx')</v>
      </c>
      <c r="BX244">
        <v>141</v>
      </c>
      <c r="BY244" s="1" t="str">
        <f>"ind_"&amp;BX242&amp;" = xlsread('spillover_bajoingreso_"&amp;BX242&amp;".xlsx')"</f>
        <v>ind_141 = xlsread('spillover_bajoingreso_141.xlsx')</v>
      </c>
      <c r="CD244">
        <v>141</v>
      </c>
      <c r="CE244" s="1" t="str">
        <f>"ind_"&amp;CD242&amp;" = xlsread('spillover_densidad_"&amp;CD242&amp;".xlsx')"</f>
        <v>ind_141 = xlsread('spillover_densidad_141.xlsx')</v>
      </c>
      <c r="CJ244">
        <v>141</v>
      </c>
      <c r="CK244" s="1" t="str">
        <f>"ind_"&amp;CJ242&amp;" = xlsread('spillover_tiempo_cs_"&amp;CJ242&amp;".xlsx')"</f>
        <v>ind_141 = xlsread('spillover_tiempo_cs_141.xlsx')</v>
      </c>
      <c r="CQ244">
        <v>141</v>
      </c>
      <c r="CR244" t="s">
        <v>494</v>
      </c>
      <c r="CV244">
        <v>141</v>
      </c>
      <c r="CW244" t="s">
        <v>496</v>
      </c>
      <c r="DA244">
        <v>141</v>
      </c>
      <c r="DB244" t="s">
        <v>497</v>
      </c>
      <c r="DF244">
        <v>141</v>
      </c>
      <c r="DG244" t="s">
        <v>498</v>
      </c>
      <c r="EA244">
        <v>89</v>
      </c>
      <c r="EB244" s="1" t="str">
        <f>"Y_Ts_"&amp;EA244&amp;" = Y_"&amp;EA244&amp;"(:,T+s);"</f>
        <v>Y_Ts_89 = Y_89(:,T+s);</v>
      </c>
      <c r="HM244">
        <v>84</v>
      </c>
      <c r="HN244" t="str">
        <f>"    ub_vec_"&amp;HM244&amp;"(s) = ub_"&amp;HM243&amp;";"</f>
        <v xml:space="preserve">    ub_vec_84(s) = ub_84;</v>
      </c>
      <c r="HT244">
        <v>112</v>
      </c>
      <c r="HU244" t="s">
        <v>35</v>
      </c>
      <c r="IA244">
        <v>141</v>
      </c>
      <c r="IB244" t="str">
        <f>"xlswrite('G:\Mi unidad\1. PROYECTOS TELLO 2022\SCM SPILL OVERS\outputs\pobreza\bajo_niv_educ\1%\simulacion_3\output_tests.xlsx',p_value_vec_"&amp;IA244&amp;"','p_value_vec_"&amp;IA244&amp;"');"</f>
        <v>xlswrite('G:\Mi unidad\1. PROYECTOS TELLO 2022\SCM SPILL OVERS\outputs\pobreza\bajo_niv_educ\1%\simulacion_3\output_tests.xlsx',p_value_vec_141','p_value_vec_141');</v>
      </c>
      <c r="IO244">
        <v>141</v>
      </c>
      <c r="IP244" t="str">
        <f>"xlswrite('G:\Mi unidad\1. PROYECTOS TELLO 2022\SCM SPILL OVERS\outputs\pobreza\bajo_ingreso\1%\simulacion_3\output_tests.xlsx',p_value_vec_"&amp;IO244&amp;"','p_value_vec_"&amp;IO244&amp;"');"</f>
        <v>xlswrite('G:\Mi unidad\1. PROYECTOS TELLO 2022\SCM SPILL OVERS\outputs\pobreza\bajo_ingreso\1%\simulacion_3\output_tests.xlsx',p_value_vec_141','p_value_vec_141');</v>
      </c>
      <c r="JA244">
        <v>141</v>
      </c>
      <c r="JB244" t="str">
        <f>"xlswrite('G:\Mi unidad\1. PROYECTOS TELLO 2022\SCM SPILL OVERS\outputs\pobreza\densidad\1%\simulacion_3\output_tests.xlsx',p_value_vec_"&amp;JA244&amp;"','p_value_vec_"&amp;JA244&amp;"');"</f>
        <v>xlswrite('G:\Mi unidad\1. PROYECTOS TELLO 2022\SCM SPILL OVERS\outputs\pobreza\densidad\1%\simulacion_3\output_tests.xlsx',p_value_vec_141','p_value_vec_141');</v>
      </c>
      <c r="JM244">
        <v>141</v>
      </c>
      <c r="JN244" t="str">
        <f>"xlswrite('G:\Mi unidad\1. PROYECTOS TELLO 2022\SCM SPILL OVERS\outputs\pobreza\densidad_g\1%\simulacion_3\output_tests.xlsx',p_value_vec_"&amp;JM244&amp;"','p_value_vec_"&amp;JM244&amp;"');"</f>
        <v>xlswrite('G:\Mi unidad\1. PROYECTOS TELLO 2022\SCM SPILL OVERS\outputs\pobreza\densidad_g\1%\simulacion_3\output_tests.xlsx',p_value_vec_141','p_value_vec_141');</v>
      </c>
      <c r="JY244">
        <v>141</v>
      </c>
      <c r="JZ244" t="str">
        <f>"xlswrite('G:\Mi unidad\1. PROYECTOS TELLO 2022\SCM SPILL OVERS\outputs\pobreza\distancia_centro_salud\1%\simulacion_3\output_tests.xlsx',p_value_vec_"&amp;JY244&amp;"','p_value_vec_"&amp;JY244&amp;"');"</f>
        <v>xlswrite('G:\Mi unidad\1. PROYECTOS TELLO 2022\SCM SPILL OVERS\outputs\pobreza\distancia_centro_salud\1%\simulacion_3\output_tests.xlsx',p_value_vec_141','p_value_vec_141');</v>
      </c>
      <c r="KL244">
        <v>141</v>
      </c>
      <c r="KM244" t="str">
        <f>"xlswrite('G:\Mi unidad\1. PROYECTOS TELLO 2022\SCM SPILL OVERS\outputs\pobreza\informalidad\1%\simulacion_3\output_tests.xlsx',p_value_vec_"&amp;KL244&amp;"','p_value_vec_"&amp;KL244&amp;"');"</f>
        <v>xlswrite('G:\Mi unidad\1. PROYECTOS TELLO 2022\SCM SPILL OVERS\outputs\pobreza\informalidad\1%\simulacion_3\output_tests.xlsx',p_value_vec_141','p_value_vec_141');</v>
      </c>
      <c r="KY244">
        <v>141</v>
      </c>
      <c r="KZ244" t="str">
        <f>"xlswrite('G:\Mi unidad\1. PROYECTOS TELLO 2022\SCM SPILL OVERS\outputs\pobreza\alimentos\1%\simulacion_3\output_tests.xlsx',p_value_vec_"&amp;KY244&amp;"','p_value_vec_"&amp;KY244&amp;"');"</f>
        <v>xlswrite('G:\Mi unidad\1. PROYECTOS TELLO 2022\SCM SPILL OVERS\outputs\pobreza\alimentos\1%\simulacion_3\output_tests.xlsx',p_value_vec_141','p_value_vec_141');</v>
      </c>
      <c r="LF244">
        <v>141</v>
      </c>
      <c r="LG244" t="str">
        <f>"xlswrite('G:\Mi unidad\1. PROYECTOS TELLO 2022\SCM SPILL OVERS\outputs\pobreza\jefe_hogar\1%\simulacion_3\output_tests.xlsx',p_value_vec_"&amp;LF244&amp;"','p_value_vec_"&amp;LF244&amp;"');"</f>
        <v>xlswrite('G:\Mi unidad\1. PROYECTOS TELLO 2022\SCM SPILL OVERS\outputs\pobreza\jefe_hogar\1%\simulacion_3\output_tests.xlsx',p_value_vec_141','p_value_vec_141');</v>
      </c>
      <c r="LM244">
        <v>141</v>
      </c>
      <c r="LN244" t="str">
        <f>"xlswrite('G:\Mi unidad\1. PROYECTOS TELLO 2022\SCM SPILL OVERS\outputs\pobreza\mujeres\1%\simulacion_3\output_tests.xlsx',p_value_vec_"&amp;LM244&amp;"','p_value_vec_"&amp;LM244&amp;"');"</f>
        <v>xlswrite('G:\Mi unidad\1. PROYECTOS TELLO 2022\SCM SPILL OVERS\outputs\pobreza\mujeres\1%\simulacion_3\output_tests.xlsx',p_value_vec_141','p_value_vec_141');</v>
      </c>
      <c r="LY244">
        <v>141</v>
      </c>
      <c r="LZ244" t="str">
        <f>"xlswrite('G:\Mi unidad\1. PROYECTOS TELLO 2022\SCM SPILL OVERS\outputs\pobreza\criminalidad\1%\simulacion_3\output_tests.xlsx',p_value_vec_"&amp;LY244&amp;"','p_value_vec_"&amp;LY244&amp;"');"</f>
        <v>xlswrite('G:\Mi unidad\1. PROYECTOS TELLO 2022\SCM SPILL OVERS\outputs\pobreza\criminalidad\1%\simulacion_3\output_tests.xlsx',p_value_vec_141','p_value_vec_141');</v>
      </c>
    </row>
    <row r="245" spans="64:338" x14ac:dyDescent="0.3">
      <c r="BL245">
        <v>141</v>
      </c>
      <c r="BR245">
        <v>141</v>
      </c>
      <c r="BS245" s="1" t="str">
        <f>"A_"&amp;BR242&amp;" = eye(N);"</f>
        <v>A_141 = eye(N);</v>
      </c>
      <c r="BX245">
        <v>141</v>
      </c>
      <c r="BY245" s="1" t="str">
        <f>"A_"&amp;BX242&amp;" = eye(N);"</f>
        <v>A_141 = eye(N);</v>
      </c>
      <c r="CD245">
        <v>141</v>
      </c>
      <c r="CE245" s="1" t="str">
        <f>"A_"&amp;CD242&amp;" = eye(N);"</f>
        <v>A_141 = eye(N);</v>
      </c>
      <c r="CJ245">
        <v>141</v>
      </c>
      <c r="CK245" s="1" t="str">
        <f>"A_"&amp;CJ242&amp;" = eye(N);"</f>
        <v>A_141 = eye(N);</v>
      </c>
      <c r="CQ245">
        <v>141</v>
      </c>
      <c r="CR245" t="s">
        <v>495</v>
      </c>
      <c r="CV245">
        <v>141</v>
      </c>
      <c r="CW245" t="s">
        <v>499</v>
      </c>
      <c r="DA245">
        <v>141</v>
      </c>
      <c r="DB245" t="s">
        <v>499</v>
      </c>
      <c r="DF245">
        <v>141</v>
      </c>
      <c r="DG245" t="s">
        <v>499</v>
      </c>
      <c r="EA245">
        <v>89</v>
      </c>
      <c r="EB245" s="1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HM245">
        <v>84</v>
      </c>
      <c r="HN245" t="s">
        <v>18</v>
      </c>
      <c r="HT245">
        <v>112</v>
      </c>
      <c r="HU245" t="s">
        <v>36</v>
      </c>
      <c r="IA245">
        <v>141</v>
      </c>
      <c r="IB245" t="str">
        <f>"xlswrite('G:\Mi unidad\1. PROYECTOS TELLO 2022\SCM SPILL OVERS\outputs\pobreza\bajo_niv_educ\1%\simulacion_3\output_tests.xlsx',alpha1_hat_vec_"&amp;IA245&amp;"','alpha1_hat_vec_"&amp;IA245&amp;"');"</f>
        <v>xlswrite('G:\Mi unidad\1. PROYECTOS TELLO 2022\SCM SPILL OVERS\outputs\pobreza\bajo_niv_educ\1%\simulacion_3\output_tests.xlsx',alpha1_hat_vec_141','alpha1_hat_vec_141');</v>
      </c>
      <c r="IO245">
        <v>141</v>
      </c>
      <c r="IP245" t="str">
        <f>"xlswrite('G:\Mi unidad\1. PROYECTOS TELLO 2022\SCM SPILL OVERS\outputs\pobreza\bajo_ingreso\1%\simulacion_3\output_tests.xlsx',alpha1_hat_vec_"&amp;IO245&amp;"','alpha1_hat_vec_"&amp;IO245&amp;"');"</f>
        <v>xlswrite('G:\Mi unidad\1. PROYECTOS TELLO 2022\SCM SPILL OVERS\outputs\pobreza\bajo_ingreso\1%\simulacion_3\output_tests.xlsx',alpha1_hat_vec_141','alpha1_hat_vec_141');</v>
      </c>
      <c r="JA245">
        <v>141</v>
      </c>
      <c r="JB245" t="str">
        <f>"xlswrite('G:\Mi unidad\1. PROYECTOS TELLO 2022\SCM SPILL OVERS\outputs\pobreza\densidad\1%\simulacion_3\output_tests.xlsx',alpha1_hat_vec_"&amp;JA245&amp;"','alpha1_hat_vec_"&amp;JA245&amp;"');"</f>
        <v>xlswrite('G:\Mi unidad\1. PROYECTOS TELLO 2022\SCM SPILL OVERS\outputs\pobreza\densidad\1%\simulacion_3\output_tests.xlsx',alpha1_hat_vec_141','alpha1_hat_vec_141');</v>
      </c>
      <c r="JM245">
        <v>141</v>
      </c>
      <c r="JN245" t="str">
        <f>"xlswrite('G:\Mi unidad\1. PROYECTOS TELLO 2022\SCM SPILL OVERS\outputs\pobreza\densidad_g\1%\simulacion_3\output_tests.xlsx',alpha1_hat_vec_"&amp;JM245&amp;"','alpha1_hat_vec_"&amp;JM245&amp;"');"</f>
        <v>xlswrite('G:\Mi unidad\1. PROYECTOS TELLO 2022\SCM SPILL OVERS\outputs\pobreza\densidad_g\1%\simulacion_3\output_tests.xlsx',alpha1_hat_vec_141','alpha1_hat_vec_141');</v>
      </c>
      <c r="JY245">
        <v>141</v>
      </c>
      <c r="JZ245" t="str">
        <f>"xlswrite('G:\Mi unidad\1. PROYECTOS TELLO 2022\SCM SPILL OVERS\outputs\pobreza\distancia_centro_salud\1%\simulacion_3\output_tests.xlsx',alpha1_hat_vec_"&amp;JY245&amp;"','alpha1_hat_vec_"&amp;JY245&amp;"');"</f>
        <v>xlswrite('G:\Mi unidad\1. PROYECTOS TELLO 2022\SCM SPILL OVERS\outputs\pobreza\distancia_centro_salud\1%\simulacion_3\output_tests.xlsx',alpha1_hat_vec_141','alpha1_hat_vec_141');</v>
      </c>
      <c r="KL245">
        <v>141</v>
      </c>
      <c r="KM245" t="str">
        <f>"xlswrite('G:\Mi unidad\1. PROYECTOS TELLO 2022\SCM SPILL OVERS\outputs\pobreza\informalidad\1%\simulacion_3\output_tests.xlsx',alpha1_hat_vec_"&amp;KL245&amp;"','alpha1_hat_vec_"&amp;KL245&amp;"');"</f>
        <v>xlswrite('G:\Mi unidad\1. PROYECTOS TELLO 2022\SCM SPILL OVERS\outputs\pobreza\informalidad\1%\simulacion_3\output_tests.xlsx',alpha1_hat_vec_141','alpha1_hat_vec_141');</v>
      </c>
      <c r="KY245">
        <v>141</v>
      </c>
      <c r="KZ245" t="str">
        <f>"xlswrite('G:\Mi unidad\1. PROYECTOS TELLO 2022\SCM SPILL OVERS\outputs\pobreza\alimentos\1%\simulacion_3\output_tests.xlsx',alpha1_hat_vec_"&amp;KY245&amp;"','alpha1_hat_vec_"&amp;KY245&amp;"');"</f>
        <v>xlswrite('G:\Mi unidad\1. PROYECTOS TELLO 2022\SCM SPILL OVERS\outputs\pobreza\alimentos\1%\simulacion_3\output_tests.xlsx',alpha1_hat_vec_141','alpha1_hat_vec_141');</v>
      </c>
      <c r="LF245">
        <v>141</v>
      </c>
      <c r="LG245" t="str">
        <f>"xlswrite('G:\Mi unidad\1. PROYECTOS TELLO 2022\SCM SPILL OVERS\outputs\pobreza\jefe_hogar\1%\simulacion_3\output_tests.xlsx',alpha1_hat_vec_"&amp;LF245&amp;"','alpha1_hat_vec_"&amp;LF245&amp;"');"</f>
        <v>xlswrite('G:\Mi unidad\1. PROYECTOS TELLO 2022\SCM SPILL OVERS\outputs\pobreza\jefe_hogar\1%\simulacion_3\output_tests.xlsx',alpha1_hat_vec_141','alpha1_hat_vec_141');</v>
      </c>
      <c r="LM245">
        <v>141</v>
      </c>
      <c r="LN245" t="str">
        <f>"xlswrite('G:\Mi unidad\1. PROYECTOS TELLO 2022\SCM SPILL OVERS\outputs\pobreza\mujeres\1%\simulacion_3\output_tests.xlsx',alpha1_hat_vec_"&amp;LM245&amp;"','alpha1_hat_vec_"&amp;LM245&amp;"');"</f>
        <v>xlswrite('G:\Mi unidad\1. PROYECTOS TELLO 2022\SCM SPILL OVERS\outputs\pobreza\mujeres\1%\simulacion_3\output_tests.xlsx',alpha1_hat_vec_141','alpha1_hat_vec_141');</v>
      </c>
      <c r="LY245">
        <v>141</v>
      </c>
      <c r="LZ245" t="str">
        <f>"xlswrite('G:\Mi unidad\1. PROYECTOS TELLO 2022\SCM SPILL OVERS\outputs\pobreza\criminalidad\1%\simulacion_3\output_tests.xlsx',alpha1_hat_vec_"&amp;LY245&amp;"','alpha1_hat_vec_"&amp;LY245&amp;"');"</f>
        <v>xlswrite('G:\Mi unidad\1. PROYECTOS TELLO 2022\SCM SPILL OVERS\outputs\pobreza\criminalidad\1%\simulacion_3\output_tests.xlsx',alpha1_hat_vec_141','alpha1_hat_vec_141');</v>
      </c>
    </row>
    <row r="246" spans="64:338" x14ac:dyDescent="0.3">
      <c r="BL246">
        <v>141</v>
      </c>
      <c r="BR246">
        <v>141</v>
      </c>
      <c r="BS246" s="1" t="str">
        <f>"A_"&amp;BR242&amp;"(:,ind_"&amp;BR242&amp;" == 0) = [];"</f>
        <v>A_141(:,ind_141 == 0) = [];</v>
      </c>
      <c r="BX246">
        <v>141</v>
      </c>
      <c r="BY246" s="1" t="str">
        <f>"A_"&amp;BX242&amp;"(:,ind_"&amp;BX242&amp;" == 0) = [];"</f>
        <v>A_141(:,ind_141 == 0) = [];</v>
      </c>
      <c r="CD246">
        <v>141</v>
      </c>
      <c r="CE246" s="1" t="str">
        <f>"A_"&amp;CD242&amp;"(:,ind_"&amp;CD242&amp;" == 0) = [];"</f>
        <v>A_141(:,ind_141 == 0) = [];</v>
      </c>
      <c r="CJ246">
        <v>141</v>
      </c>
      <c r="CK246" s="1" t="str">
        <f>"A_"&amp;CJ242&amp;"(:,ind_"&amp;CJ242&amp;" == 0) = [];"</f>
        <v>A_141(:,ind_141 == 0) = [];</v>
      </c>
      <c r="CQ246">
        <v>141</v>
      </c>
      <c r="CR246" t="s">
        <v>500</v>
      </c>
      <c r="CV246">
        <v>141</v>
      </c>
      <c r="CW246" t="s">
        <v>501</v>
      </c>
      <c r="DA246">
        <v>141</v>
      </c>
      <c r="DB246" t="s">
        <v>501</v>
      </c>
      <c r="DF246">
        <v>141</v>
      </c>
      <c r="DG246" t="s">
        <v>501</v>
      </c>
      <c r="EA246">
        <v>89</v>
      </c>
      <c r="EB246" s="1" t="str">
        <f>"alpha_hat_"&amp;EA246&amp;" = A_"&amp;EA246&amp;"*gamma_hat_"&amp;EA246&amp;";"</f>
        <v>alpha_hat_89 = A_89*gamma_hat_89;</v>
      </c>
      <c r="HM246">
        <v>86</v>
      </c>
      <c r="HN246" t="str">
        <f>"p_value_vec_"&amp;HM246&amp;" = zeros(1,S);"</f>
        <v>p_value_vec_86 = zeros(1,S);</v>
      </c>
      <c r="HT246">
        <v>112</v>
      </c>
      <c r="HU246" t="s">
        <v>37</v>
      </c>
      <c r="IA246">
        <v>141</v>
      </c>
      <c r="IB246" t="str">
        <f>"xlswrite('G:\Mi unidad\1. PROYECTOS TELLO 2022\SCM SPILL OVERS\outputs\pobreza\bajo_niv_educ\1%\simulacion_3\output_tests.xlsx',spillover_test_"&amp;IA246&amp;"','sp_test_"&amp;IA246&amp;"');"</f>
        <v>xlswrite('G:\Mi unidad\1. PROYECTOS TELLO 2022\SCM SPILL OVERS\outputs\pobreza\bajo_niv_educ\1%\simulacion_3\output_tests.xlsx',spillover_test_141','sp_test_141');</v>
      </c>
      <c r="IO246">
        <v>141</v>
      </c>
      <c r="IP246" t="str">
        <f>"xlswrite('G:\Mi unidad\1. PROYECTOS TELLO 2022\SCM SPILL OVERS\outputs\pobreza\bajo_ingreso\1%\simulacion_3\output_tests.xlsx',spillover_test_"&amp;IO246&amp;"','sp_test_"&amp;IO246&amp;"');"</f>
        <v>xlswrite('G:\Mi unidad\1. PROYECTOS TELLO 2022\SCM SPILL OVERS\outputs\pobreza\bajo_ingreso\1%\simulacion_3\output_tests.xlsx',spillover_test_141','sp_test_141');</v>
      </c>
      <c r="JA246">
        <v>141</v>
      </c>
      <c r="JB246" t="str">
        <f>"xlswrite('G:\Mi unidad\1. PROYECTOS TELLO 2022\SCM SPILL OVERS\outputs\pobreza\densidad\1%\simulacion_3\output_tests.xlsx',spillover_test_"&amp;JA246&amp;"','sp_test_"&amp;JA246&amp;"');"</f>
        <v>xlswrite('G:\Mi unidad\1. PROYECTOS TELLO 2022\SCM SPILL OVERS\outputs\pobreza\densidad\1%\simulacion_3\output_tests.xlsx',spillover_test_141','sp_test_141');</v>
      </c>
      <c r="JM246">
        <v>141</v>
      </c>
      <c r="JN246" t="str">
        <f>"xlswrite('G:\Mi unidad\1. PROYECTOS TELLO 2022\SCM SPILL OVERS\outputs\pobreza\densidad_g\1%\simulacion_3\output_tests.xlsx',spillover_test_"&amp;JM246&amp;"','sp_test_"&amp;JM246&amp;"');"</f>
        <v>xlswrite('G:\Mi unidad\1. PROYECTOS TELLO 2022\SCM SPILL OVERS\outputs\pobreza\densidad_g\1%\simulacion_3\output_tests.xlsx',spillover_test_141','sp_test_141');</v>
      </c>
      <c r="JY246">
        <v>141</v>
      </c>
      <c r="JZ246" t="str">
        <f>"xlswrite('G:\Mi unidad\1. PROYECTOS TELLO 2022\SCM SPILL OVERS\outputs\pobreza\distancia_centro_salud\1%\simulacion_3\output_tests.xlsx',spillover_test_"&amp;JY246&amp;"','sp_test_"&amp;JY246&amp;"');"</f>
        <v>xlswrite('G:\Mi unidad\1. PROYECTOS TELLO 2022\SCM SPILL OVERS\outputs\pobreza\distancia_centro_salud\1%\simulacion_3\output_tests.xlsx',spillover_test_141','sp_test_141');</v>
      </c>
      <c r="KL246">
        <v>141</v>
      </c>
      <c r="KM246" t="str">
        <f>"xlswrite('G:\Mi unidad\1. PROYECTOS TELLO 2022\SCM SPILL OVERS\outputs\pobreza\informalidad\1%\simulacion_3\output_tests.xlsx',spillover_test_"&amp;KL246&amp;"','sp_test_"&amp;KL246&amp;"');"</f>
        <v>xlswrite('G:\Mi unidad\1. PROYECTOS TELLO 2022\SCM SPILL OVERS\outputs\pobreza\informalidad\1%\simulacion_3\output_tests.xlsx',spillover_test_141','sp_test_141');</v>
      </c>
      <c r="KY246">
        <v>141</v>
      </c>
      <c r="KZ246" t="str">
        <f>"xlswrite('G:\Mi unidad\1. PROYECTOS TELLO 2022\SCM SPILL OVERS\outputs\pobreza\alimentos\1%\simulacion_3\output_tests.xlsx',spillover_test_"&amp;KY246&amp;"','sp_test_"&amp;KY246&amp;"');"</f>
        <v>xlswrite('G:\Mi unidad\1. PROYECTOS TELLO 2022\SCM SPILL OVERS\outputs\pobreza\alimentos\1%\simulacion_3\output_tests.xlsx',spillover_test_141','sp_test_141');</v>
      </c>
      <c r="LF246">
        <v>141</v>
      </c>
      <c r="LG246" t="str">
        <f>"xlswrite('G:\Mi unidad\1. PROYECTOS TELLO 2022\SCM SPILL OVERS\outputs\pobreza\jefe_hogar\1%\simulacion_3\output_tests.xlsx',spillover_test_"&amp;LF246&amp;"','sp_test_"&amp;LF246&amp;"');"</f>
        <v>xlswrite('G:\Mi unidad\1. PROYECTOS TELLO 2022\SCM SPILL OVERS\outputs\pobreza\jefe_hogar\1%\simulacion_3\output_tests.xlsx',spillover_test_141','sp_test_141');</v>
      </c>
      <c r="LM246">
        <v>141</v>
      </c>
      <c r="LN246" t="str">
        <f>"xlswrite('G:\Mi unidad\1. PROYECTOS TELLO 2022\SCM SPILL OVERS\outputs\pobreza\mujeres\1%\simulacion_3\output_tests.xlsx',spillover_test_"&amp;LM246&amp;"','sp_test_"&amp;LM246&amp;"');"</f>
        <v>xlswrite('G:\Mi unidad\1. PROYECTOS TELLO 2022\SCM SPILL OVERS\outputs\pobreza\mujeres\1%\simulacion_3\output_tests.xlsx',spillover_test_141','sp_test_141');</v>
      </c>
      <c r="LY246">
        <v>141</v>
      </c>
      <c r="LZ246" t="str">
        <f>"xlswrite('G:\Mi unidad\1. PROYECTOS TELLO 2022\SCM SPILL OVERS\outputs\pobreza\criminalidad\1%\simulacion_3\output_tests.xlsx',spillover_test_"&amp;LY246&amp;"','sp_test_"&amp;LY246&amp;"');"</f>
        <v>xlswrite('G:\Mi unidad\1. PROYECTOS TELLO 2022\SCM SPILL OVERS\outputs\pobreza\criminalidad\1%\simulacion_3\output_tests.xlsx',spillover_test_141','sp_test_141');</v>
      </c>
    </row>
    <row r="247" spans="64:338" x14ac:dyDescent="0.3">
      <c r="BL247">
        <v>144</v>
      </c>
      <c r="BM247" s="1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499</v>
      </c>
      <c r="CV247">
        <v>144</v>
      </c>
      <c r="CW247" t="s">
        <v>502</v>
      </c>
      <c r="DA247">
        <v>144</v>
      </c>
      <c r="DB247" t="s">
        <v>502</v>
      </c>
      <c r="DF247">
        <v>144</v>
      </c>
      <c r="DG247" t="s">
        <v>502</v>
      </c>
      <c r="EA247">
        <v>89</v>
      </c>
      <c r="EB247" s="1" t="str">
        <f>"alpha1_hat_vec_"&amp;EA247&amp;"(s) = alpha_hat_"&amp;EA247&amp;"(1);"</f>
        <v>alpha1_hat_vec_89(s) = alpha_hat_89(1);</v>
      </c>
      <c r="HM247">
        <v>86</v>
      </c>
      <c r="HN247" t="str">
        <f>"lb_vec_"&amp;HM247&amp;" = zeros(1,S);"</f>
        <v>lb_vec_86 = zeros(1,S);</v>
      </c>
      <c r="HT247">
        <v>112</v>
      </c>
      <c r="HU247" t="str">
        <f>"    spillover_test_"&amp;HT247&amp;"(s) = sp_andrews(Y_pre_"&amp;HT247&amp;",pobreza_"&amp;HT247&amp;"(:,T+s),A_"&amp;HT247&amp;",C,d,alpha_sig);"</f>
        <v xml:space="preserve">    spillover_test_112(s) = sp_andrews(Y_pre_112,pobreza_112(:,T+s),A_112,C,d,alpha_sig);</v>
      </c>
      <c r="IA247">
        <v>144</v>
      </c>
      <c r="IB247" t="str">
        <f>"xlswrite('G:\Mi unidad\1. PROYECTOS TELLO 2022\SCM SPILL OVERS\outputs\pobreza\bajo_niv_educ\1%\simulacion_3\output_tests.xlsx',lb_vec_"&amp;IA247&amp;"','lb_vec_"&amp;IA247&amp;"');"</f>
        <v>xlswrite('G:\Mi unidad\1. PROYECTOS TELLO 2022\SCM SPILL OVERS\outputs\pobreza\bajo_niv_educ\1%\simulacion_3\output_tests.xlsx',lb_vec_144','lb_vec_144');</v>
      </c>
      <c r="IO247">
        <v>144</v>
      </c>
      <c r="IP247" t="str">
        <f>"xlswrite('G:\Mi unidad\1. PROYECTOS TELLO 2022\SCM SPILL OVERS\outputs\pobreza\bajo_ingreso\1%\simulacion_3\output_tests.xlsx',lb_vec_"&amp;IO247&amp;"','lb_vec_"&amp;IO247&amp;"');"</f>
        <v>xlswrite('G:\Mi unidad\1. PROYECTOS TELLO 2022\SCM SPILL OVERS\outputs\pobreza\bajo_ingreso\1%\simulacion_3\output_tests.xlsx',lb_vec_144','lb_vec_144');</v>
      </c>
      <c r="JA247">
        <v>144</v>
      </c>
      <c r="JB247" t="str">
        <f>"xlswrite('G:\Mi unidad\1. PROYECTOS TELLO 2022\SCM SPILL OVERS\outputs\pobreza\densidad\1%\simulacion_3\output_tests.xlsx',lb_vec_"&amp;JA247&amp;"','lb_vec_"&amp;JA247&amp;"');"</f>
        <v>xlswrite('G:\Mi unidad\1. PROYECTOS TELLO 2022\SCM SPILL OVERS\outputs\pobreza\densidad\1%\simulacion_3\output_tests.xlsx',lb_vec_144','lb_vec_144');</v>
      </c>
      <c r="JM247">
        <v>144</v>
      </c>
      <c r="JN247" t="str">
        <f>"xlswrite('G:\Mi unidad\1. PROYECTOS TELLO 2022\SCM SPILL OVERS\outputs\pobreza\densidad_g\1%\simulacion_3\output_tests.xlsx',lb_vec_"&amp;JM247&amp;"','lb_vec_"&amp;JM247&amp;"');"</f>
        <v>xlswrite('G:\Mi unidad\1. PROYECTOS TELLO 2022\SCM SPILL OVERS\outputs\pobreza\densidad_g\1%\simulacion_3\output_tests.xlsx',lb_vec_144','lb_vec_144');</v>
      </c>
      <c r="JY247">
        <v>144</v>
      </c>
      <c r="JZ247" t="str">
        <f>"xlswrite('G:\Mi unidad\1. PROYECTOS TELLO 2022\SCM SPILL OVERS\outputs\pobreza\distancia_centro_salud\1%\simulacion_3\output_tests.xlsx',lb_vec_"&amp;JY247&amp;"','lb_vec_"&amp;JY247&amp;"');"</f>
        <v>xlswrite('G:\Mi unidad\1. PROYECTOS TELLO 2022\SCM SPILL OVERS\outputs\pobreza\distancia_centro_salud\1%\simulacion_3\output_tests.xlsx',lb_vec_144','lb_vec_144');</v>
      </c>
      <c r="KL247">
        <v>144</v>
      </c>
      <c r="KM247" t="str">
        <f>"xlswrite('G:\Mi unidad\1. PROYECTOS TELLO 2022\SCM SPILL OVERS\outputs\pobreza\informalidad\1%\simulacion_3\output_tests.xlsx',lb_vec_"&amp;KL247&amp;"','lb_vec_"&amp;KL247&amp;"');"</f>
        <v>xlswrite('G:\Mi unidad\1. PROYECTOS TELLO 2022\SCM SPILL OVERS\outputs\pobreza\informalidad\1%\simulacion_3\output_tests.xlsx',lb_vec_144','lb_vec_144');</v>
      </c>
      <c r="KY247">
        <v>144</v>
      </c>
      <c r="KZ247" t="str">
        <f>"xlswrite('G:\Mi unidad\1. PROYECTOS TELLO 2022\SCM SPILL OVERS\outputs\pobreza\alimentos\1%\simulacion_3\output_tests.xlsx',lb_vec_"&amp;KY247&amp;"','lb_vec_"&amp;KY247&amp;"');"</f>
        <v>xlswrite('G:\Mi unidad\1. PROYECTOS TELLO 2022\SCM SPILL OVERS\outputs\pobreza\alimentos\1%\simulacion_3\output_tests.xlsx',lb_vec_144','lb_vec_144');</v>
      </c>
      <c r="LF247">
        <v>144</v>
      </c>
      <c r="LG247" t="str">
        <f>"xlswrite('G:\Mi unidad\1. PROYECTOS TELLO 2022\SCM SPILL OVERS\outputs\pobreza\jefe_hogar\1%\simulacion_3\output_tests.xlsx',lb_vec_"&amp;LF247&amp;"','lb_vec_"&amp;LF247&amp;"');"</f>
        <v>xlswrite('G:\Mi unidad\1. PROYECTOS TELLO 2022\SCM SPILL OVERS\outputs\pobreza\jefe_hogar\1%\simulacion_3\output_tests.xlsx',lb_vec_144','lb_vec_144');</v>
      </c>
      <c r="LM247">
        <v>144</v>
      </c>
      <c r="LN247" t="str">
        <f>"xlswrite('G:\Mi unidad\1. PROYECTOS TELLO 2022\SCM SPILL OVERS\outputs\pobreza\mujeres\1%\simulacion_3\output_tests.xlsx',lb_vec_"&amp;LM247&amp;"','lb_vec_"&amp;LM247&amp;"');"</f>
        <v>xlswrite('G:\Mi unidad\1. PROYECTOS TELLO 2022\SCM SPILL OVERS\outputs\pobreza\mujeres\1%\simulacion_3\output_tests.xlsx',lb_vec_144','lb_vec_144');</v>
      </c>
      <c r="LY247">
        <v>144</v>
      </c>
      <c r="LZ247" t="str">
        <f>"xlswrite('G:\Mi unidad\1. PROYECTOS TELLO 2022\SCM SPILL OVERS\outputs\pobreza\criminalidad\1%\simulacion_3\output_tests.xlsx',lb_vec_"&amp;LY247&amp;"','lb_vec_"&amp;LY247&amp;"');"</f>
        <v>xlswrite('G:\Mi unidad\1. PROYECTOS TELLO 2022\SCM SPILL OVERS\outputs\pobreza\criminalidad\1%\simulacion_3\output_tests.xlsx',lb_vec_144','lb_vec_144');</v>
      </c>
    </row>
    <row r="248" spans="64:338" x14ac:dyDescent="0.3">
      <c r="BL248">
        <v>144</v>
      </c>
      <c r="BM248" s="1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501</v>
      </c>
      <c r="CV248">
        <v>144</v>
      </c>
      <c r="CW248" t="s">
        <v>503</v>
      </c>
      <c r="DA248">
        <v>144</v>
      </c>
      <c r="DB248" t="s">
        <v>503</v>
      </c>
      <c r="DF248">
        <v>144</v>
      </c>
      <c r="DG248" t="s">
        <v>503</v>
      </c>
      <c r="EA248">
        <v>89</v>
      </c>
      <c r="EB248" s="1" t="str">
        <f>"synthetic_control_sp_"&amp;EA248&amp;"(T+s) = Y_"&amp;EA248&amp;"(1,T+s)-alpha1_hat_vec_"&amp;EA248&amp;"(s);"</f>
        <v>synthetic_control_sp_89(T+s) = Y_89(1,T+s)-alpha1_hat_vec_89(s);</v>
      </c>
      <c r="HM248">
        <v>86</v>
      </c>
      <c r="HN248" t="str">
        <f>"ub_vec_"&amp;HM248&amp;" = zeros(1,S);"</f>
        <v>ub_vec_86 = zeros(1,S);</v>
      </c>
      <c r="HT248">
        <v>112</v>
      </c>
      <c r="HU248" t="s">
        <v>18</v>
      </c>
      <c r="IA248">
        <v>144</v>
      </c>
      <c r="IB248" t="str">
        <f>"xlswrite('G:\Mi unidad\1. PROYECTOS TELLO 2022\SCM SPILL OVERS\outputs\pobreza\bajo_niv_educ\1%\simulacion_3\output_tests.xlsx',ub_vec_"&amp;IA248&amp;"','ub_vec_"&amp;IA248&amp;"');"</f>
        <v>xlswrite('G:\Mi unidad\1. PROYECTOS TELLO 2022\SCM SPILL OVERS\outputs\pobreza\bajo_niv_educ\1%\simulacion_3\output_tests.xlsx',ub_vec_144','ub_vec_144');</v>
      </c>
      <c r="IO248">
        <v>144</v>
      </c>
      <c r="IP248" t="str">
        <f>"xlswrite('G:\Mi unidad\1. PROYECTOS TELLO 2022\SCM SPILL OVERS\outputs\pobreza\bajo_ingreso\1%\simulacion_3\output_tests.xlsx',ub_vec_"&amp;IO248&amp;"','ub_vec_"&amp;IO248&amp;"');"</f>
        <v>xlswrite('G:\Mi unidad\1. PROYECTOS TELLO 2022\SCM SPILL OVERS\outputs\pobreza\bajo_ingreso\1%\simulacion_3\output_tests.xlsx',ub_vec_144','ub_vec_144');</v>
      </c>
      <c r="JA248">
        <v>144</v>
      </c>
      <c r="JB248" t="str">
        <f>"xlswrite('G:\Mi unidad\1. PROYECTOS TELLO 2022\SCM SPILL OVERS\outputs\pobreza\densidad\1%\simulacion_3\output_tests.xlsx',ub_vec_"&amp;JA248&amp;"','ub_vec_"&amp;JA248&amp;"');"</f>
        <v>xlswrite('G:\Mi unidad\1. PROYECTOS TELLO 2022\SCM SPILL OVERS\outputs\pobreza\densidad\1%\simulacion_3\output_tests.xlsx',ub_vec_144','ub_vec_144');</v>
      </c>
      <c r="JM248">
        <v>144</v>
      </c>
      <c r="JN248" t="str">
        <f>"xlswrite('G:\Mi unidad\1. PROYECTOS TELLO 2022\SCM SPILL OVERS\outputs\pobreza\densidad_g\1%\simulacion_3\output_tests.xlsx',ub_vec_"&amp;JM248&amp;"','ub_vec_"&amp;JM248&amp;"');"</f>
        <v>xlswrite('G:\Mi unidad\1. PROYECTOS TELLO 2022\SCM SPILL OVERS\outputs\pobreza\densidad_g\1%\simulacion_3\output_tests.xlsx',ub_vec_144','ub_vec_144');</v>
      </c>
      <c r="JY248">
        <v>144</v>
      </c>
      <c r="JZ248" t="str">
        <f>"xlswrite('G:\Mi unidad\1. PROYECTOS TELLO 2022\SCM SPILL OVERS\outputs\pobreza\distancia_centro_salud\1%\simulacion_3\output_tests.xlsx',ub_vec_"&amp;JY248&amp;"','ub_vec_"&amp;JY248&amp;"');"</f>
        <v>xlswrite('G:\Mi unidad\1. PROYECTOS TELLO 2022\SCM SPILL OVERS\outputs\pobreza\distancia_centro_salud\1%\simulacion_3\output_tests.xlsx',ub_vec_144','ub_vec_144');</v>
      </c>
      <c r="KL248">
        <v>144</v>
      </c>
      <c r="KM248" t="str">
        <f>"xlswrite('G:\Mi unidad\1. PROYECTOS TELLO 2022\SCM SPILL OVERS\outputs\pobreza\informalidad\1%\simulacion_3\output_tests.xlsx',ub_vec_"&amp;KL248&amp;"','ub_vec_"&amp;KL248&amp;"');"</f>
        <v>xlswrite('G:\Mi unidad\1. PROYECTOS TELLO 2022\SCM SPILL OVERS\outputs\pobreza\informalidad\1%\simulacion_3\output_tests.xlsx',ub_vec_144','ub_vec_144');</v>
      </c>
      <c r="KY248">
        <v>144</v>
      </c>
      <c r="KZ248" t="str">
        <f>"xlswrite('G:\Mi unidad\1. PROYECTOS TELLO 2022\SCM SPILL OVERS\outputs\pobreza\alimentos\1%\simulacion_3\output_tests.xlsx',ub_vec_"&amp;KY248&amp;"','ub_vec_"&amp;KY248&amp;"');"</f>
        <v>xlswrite('G:\Mi unidad\1. PROYECTOS TELLO 2022\SCM SPILL OVERS\outputs\pobreza\alimentos\1%\simulacion_3\output_tests.xlsx',ub_vec_144','ub_vec_144');</v>
      </c>
      <c r="LF248">
        <v>144</v>
      </c>
      <c r="LG248" t="str">
        <f>"xlswrite('G:\Mi unidad\1. PROYECTOS TELLO 2022\SCM SPILL OVERS\outputs\pobreza\jefe_hogar\1%\simulacion_3\output_tests.xlsx',ub_vec_"&amp;LF248&amp;"','ub_vec_"&amp;LF248&amp;"');"</f>
        <v>xlswrite('G:\Mi unidad\1. PROYECTOS TELLO 2022\SCM SPILL OVERS\outputs\pobreza\jefe_hogar\1%\simulacion_3\output_tests.xlsx',ub_vec_144','ub_vec_144');</v>
      </c>
      <c r="LM248">
        <v>144</v>
      </c>
      <c r="LN248" t="str">
        <f>"xlswrite('G:\Mi unidad\1. PROYECTOS TELLO 2022\SCM SPILL OVERS\outputs\pobreza\mujeres\1%\simulacion_3\output_tests.xlsx',ub_vec_"&amp;LM248&amp;"','ub_vec_"&amp;LM248&amp;"');"</f>
        <v>xlswrite('G:\Mi unidad\1. PROYECTOS TELLO 2022\SCM SPILL OVERS\outputs\pobreza\mujeres\1%\simulacion_3\output_tests.xlsx',ub_vec_144','ub_vec_144');</v>
      </c>
      <c r="LY248">
        <v>144</v>
      </c>
      <c r="LZ248" t="str">
        <f>"xlswrite('G:\Mi unidad\1. PROYECTOS TELLO 2022\SCM SPILL OVERS\outputs\pobreza\criminalidad\1%\simulacion_3\output_tests.xlsx',ub_vec_"&amp;LY248&amp;"','ub_vec_"&amp;LY248&amp;"');"</f>
        <v>xlswrite('G:\Mi unidad\1. PROYECTOS TELLO 2022\SCM SPILL OVERS\outputs\pobreza\criminalidad\1%\simulacion_3\output_tests.xlsx',ub_vec_144','ub_vec_144');</v>
      </c>
    </row>
    <row r="249" spans="64:338" x14ac:dyDescent="0.3">
      <c r="BL249">
        <v>144</v>
      </c>
      <c r="BM249" s="1" t="str">
        <f>"A_"&amp;BL247&amp;"(:,ind_"&amp;BL247&amp;" == 0) = [];"</f>
        <v>A_144(:,ind_144 == 0) = [];</v>
      </c>
      <c r="BR249">
        <v>144</v>
      </c>
      <c r="BS249" s="1" t="str">
        <f>"ind_"&amp;BR247&amp;" = xlsread('spillover_bajo_niv_educ_"&amp;BR247&amp;".xlsx')"</f>
        <v>ind_144 = xlsread('spillover_bajo_niv_educ_144.xlsx')</v>
      </c>
      <c r="BX249">
        <v>144</v>
      </c>
      <c r="BY249" s="1" t="str">
        <f>"ind_"&amp;BX247&amp;" = xlsread('spillover_bajoingreso_"&amp;BX247&amp;".xlsx')"</f>
        <v>ind_144 = xlsread('spillover_bajoingreso_144.xlsx')</v>
      </c>
      <c r="CD249">
        <v>144</v>
      </c>
      <c r="CE249" s="1" t="str">
        <f>"ind_"&amp;CD247&amp;" = xlsread('spillover_densidad_"&amp;CD247&amp;".xlsx')"</f>
        <v>ind_144 = xlsread('spillover_densidad_144.xlsx')</v>
      </c>
      <c r="CJ249">
        <v>144</v>
      </c>
      <c r="CK249" s="1" t="str">
        <f>"ind_"&amp;CJ247&amp;" = xlsread('spillover_tiempo_cs_"&amp;CJ247&amp;".xlsx')"</f>
        <v>ind_144 = xlsread('spillover_tiempo_cs_144.xlsx')</v>
      </c>
      <c r="CQ249">
        <v>144</v>
      </c>
      <c r="CR249" t="s">
        <v>502</v>
      </c>
      <c r="CV249">
        <v>144</v>
      </c>
      <c r="CW249" t="s">
        <v>504</v>
      </c>
      <c r="DA249">
        <v>144</v>
      </c>
      <c r="DB249" t="s">
        <v>505</v>
      </c>
      <c r="DF249">
        <v>144</v>
      </c>
      <c r="DG249" t="s">
        <v>506</v>
      </c>
      <c r="EA249">
        <v>89</v>
      </c>
      <c r="EB249" s="3" t="s">
        <v>18</v>
      </c>
      <c r="HM249">
        <v>86</v>
      </c>
      <c r="HN249" t="s">
        <v>35</v>
      </c>
      <c r="HT249">
        <v>119</v>
      </c>
      <c r="HU249" t="str">
        <f>"spillover_test_"&amp;HT249&amp;" = zeros(1,S);"</f>
        <v>spillover_test_119 = zeros(1,S);</v>
      </c>
      <c r="IA249">
        <v>144</v>
      </c>
      <c r="IB249" t="str">
        <f>"xlswrite('G:\Mi unidad\1. PROYECTOS TELLO 2022\SCM SPILL OVERS\outputs\pobreza\bajo_niv_educ\1%\simulacion_3\output_tests.xlsx',p_value_vec_"&amp;IA249&amp;"','p_value_vec_"&amp;IA249&amp;"');"</f>
        <v>xlswrite('G:\Mi unidad\1. PROYECTOS TELLO 2022\SCM SPILL OVERS\outputs\pobreza\bajo_niv_educ\1%\simulacion_3\output_tests.xlsx',p_value_vec_144','p_value_vec_144');</v>
      </c>
      <c r="IO249">
        <v>144</v>
      </c>
      <c r="IP249" t="str">
        <f>"xlswrite('G:\Mi unidad\1. PROYECTOS TELLO 2022\SCM SPILL OVERS\outputs\pobreza\bajo_ingreso\1%\simulacion_3\output_tests.xlsx',p_value_vec_"&amp;IO249&amp;"','p_value_vec_"&amp;IO249&amp;"');"</f>
        <v>xlswrite('G:\Mi unidad\1. PROYECTOS TELLO 2022\SCM SPILL OVERS\outputs\pobreza\bajo_ingreso\1%\simulacion_3\output_tests.xlsx',p_value_vec_144','p_value_vec_144');</v>
      </c>
      <c r="JA249">
        <v>144</v>
      </c>
      <c r="JB249" t="str">
        <f>"xlswrite('G:\Mi unidad\1. PROYECTOS TELLO 2022\SCM SPILL OVERS\outputs\pobreza\densidad\1%\simulacion_3\output_tests.xlsx',p_value_vec_"&amp;JA249&amp;"','p_value_vec_"&amp;JA249&amp;"');"</f>
        <v>xlswrite('G:\Mi unidad\1. PROYECTOS TELLO 2022\SCM SPILL OVERS\outputs\pobreza\densidad\1%\simulacion_3\output_tests.xlsx',p_value_vec_144','p_value_vec_144');</v>
      </c>
      <c r="JM249">
        <v>144</v>
      </c>
      <c r="JN249" t="str">
        <f>"xlswrite('G:\Mi unidad\1. PROYECTOS TELLO 2022\SCM SPILL OVERS\outputs\pobreza\densidad_g\1%\simulacion_3\output_tests.xlsx',p_value_vec_"&amp;JM249&amp;"','p_value_vec_"&amp;JM249&amp;"');"</f>
        <v>xlswrite('G:\Mi unidad\1. PROYECTOS TELLO 2022\SCM SPILL OVERS\outputs\pobreza\densidad_g\1%\simulacion_3\output_tests.xlsx',p_value_vec_144','p_value_vec_144');</v>
      </c>
      <c r="JY249">
        <v>144</v>
      </c>
      <c r="JZ249" t="str">
        <f>"xlswrite('G:\Mi unidad\1. PROYECTOS TELLO 2022\SCM SPILL OVERS\outputs\pobreza\distancia_centro_salud\1%\simulacion_3\output_tests.xlsx',p_value_vec_"&amp;JY249&amp;"','p_value_vec_"&amp;JY249&amp;"');"</f>
        <v>xlswrite('G:\Mi unidad\1. PROYECTOS TELLO 2022\SCM SPILL OVERS\outputs\pobreza\distancia_centro_salud\1%\simulacion_3\output_tests.xlsx',p_value_vec_144','p_value_vec_144');</v>
      </c>
      <c r="KL249">
        <v>144</v>
      </c>
      <c r="KM249" t="str">
        <f>"xlswrite('G:\Mi unidad\1. PROYECTOS TELLO 2022\SCM SPILL OVERS\outputs\pobreza\informalidad\1%\simulacion_3\output_tests.xlsx',p_value_vec_"&amp;KL249&amp;"','p_value_vec_"&amp;KL249&amp;"');"</f>
        <v>xlswrite('G:\Mi unidad\1. PROYECTOS TELLO 2022\SCM SPILL OVERS\outputs\pobreza\informalidad\1%\simulacion_3\output_tests.xlsx',p_value_vec_144','p_value_vec_144');</v>
      </c>
      <c r="KY249">
        <v>144</v>
      </c>
      <c r="KZ249" t="str">
        <f>"xlswrite('G:\Mi unidad\1. PROYECTOS TELLO 2022\SCM SPILL OVERS\outputs\pobreza\alimentos\1%\simulacion_3\output_tests.xlsx',p_value_vec_"&amp;KY249&amp;"','p_value_vec_"&amp;KY249&amp;"');"</f>
        <v>xlswrite('G:\Mi unidad\1. PROYECTOS TELLO 2022\SCM SPILL OVERS\outputs\pobreza\alimentos\1%\simulacion_3\output_tests.xlsx',p_value_vec_144','p_value_vec_144');</v>
      </c>
      <c r="LF249">
        <v>144</v>
      </c>
      <c r="LG249" t="str">
        <f>"xlswrite('G:\Mi unidad\1. PROYECTOS TELLO 2022\SCM SPILL OVERS\outputs\pobreza\jefe_hogar\1%\simulacion_3\output_tests.xlsx',p_value_vec_"&amp;LF249&amp;"','p_value_vec_"&amp;LF249&amp;"');"</f>
        <v>xlswrite('G:\Mi unidad\1. PROYECTOS TELLO 2022\SCM SPILL OVERS\outputs\pobreza\jefe_hogar\1%\simulacion_3\output_tests.xlsx',p_value_vec_144','p_value_vec_144');</v>
      </c>
      <c r="LM249">
        <v>144</v>
      </c>
      <c r="LN249" t="str">
        <f>"xlswrite('G:\Mi unidad\1. PROYECTOS TELLO 2022\SCM SPILL OVERS\outputs\pobreza\mujeres\1%\simulacion_3\output_tests.xlsx',p_value_vec_"&amp;LM249&amp;"','p_value_vec_"&amp;LM249&amp;"');"</f>
        <v>xlswrite('G:\Mi unidad\1. PROYECTOS TELLO 2022\SCM SPILL OVERS\outputs\pobreza\mujeres\1%\simulacion_3\output_tests.xlsx',p_value_vec_144','p_value_vec_144');</v>
      </c>
      <c r="LY249">
        <v>144</v>
      </c>
      <c r="LZ249" t="str">
        <f>"xlswrite('G:\Mi unidad\1. PROYECTOS TELLO 2022\SCM SPILL OVERS\outputs\pobreza\criminalidad\1%\simulacion_3\output_tests.xlsx',p_value_vec_"&amp;LY249&amp;"','p_value_vec_"&amp;LY249&amp;"');"</f>
        <v>xlswrite('G:\Mi unidad\1. PROYECTOS TELLO 2022\SCM SPILL OVERS\outputs\pobreza\criminalidad\1%\simulacion_3\output_tests.xlsx',p_value_vec_144','p_value_vec_144');</v>
      </c>
    </row>
    <row r="250" spans="64:338" x14ac:dyDescent="0.3">
      <c r="BL250">
        <v>144</v>
      </c>
      <c r="BR250">
        <v>144</v>
      </c>
      <c r="BS250" s="1" t="str">
        <f>"A_"&amp;BR247&amp;" = eye(N);"</f>
        <v>A_144 = eye(N);</v>
      </c>
      <c r="BX250">
        <v>144</v>
      </c>
      <c r="BY250" s="1" t="str">
        <f>"A_"&amp;BX247&amp;" = eye(N);"</f>
        <v>A_144 = eye(N);</v>
      </c>
      <c r="CD250">
        <v>144</v>
      </c>
      <c r="CE250" s="1" t="str">
        <f>"A_"&amp;CD247&amp;" = eye(N);"</f>
        <v>A_144 = eye(N);</v>
      </c>
      <c r="CJ250">
        <v>144</v>
      </c>
      <c r="CK250" s="1" t="str">
        <f>"A_"&amp;CJ247&amp;" = eye(N);"</f>
        <v>A_144 = eye(N);</v>
      </c>
      <c r="CQ250">
        <v>144</v>
      </c>
      <c r="CR250" t="s">
        <v>503</v>
      </c>
      <c r="CV250">
        <v>144</v>
      </c>
      <c r="CW250" t="s">
        <v>507</v>
      </c>
      <c r="DA250">
        <v>144</v>
      </c>
      <c r="DB250" t="s">
        <v>507</v>
      </c>
      <c r="DF250">
        <v>144</v>
      </c>
      <c r="DG250" t="s">
        <v>507</v>
      </c>
      <c r="EA250">
        <v>91</v>
      </c>
      <c r="EB250" s="3" t="str">
        <f>"%PROVINCIA "&amp;EA250</f>
        <v>%PROVINCIA 91</v>
      </c>
      <c r="HM250">
        <v>86</v>
      </c>
      <c r="HN250" t="str">
        <f>"    [p_value_"&amp;HM250&amp; ",lb_"&amp;HM250&amp;",ub_"&amp;HM250&amp;"] = sp_andrews_te(Y_pre_"&amp;HM250&amp;",pobreza_"&amp;HM250&amp;"(:,T+s),A_"&amp;HM250&amp;",C,.05);"</f>
        <v xml:space="preserve">    [p_value_86,lb_86,ub_86] = sp_andrews_te(Y_pre_86,pobreza_86(:,T+s),A_86,C,.05);</v>
      </c>
      <c r="HT250">
        <v>119</v>
      </c>
      <c r="HU250" t="s">
        <v>35</v>
      </c>
      <c r="IA250">
        <v>144</v>
      </c>
      <c r="IB250" t="str">
        <f>"xlswrite('G:\Mi unidad\1. PROYECTOS TELLO 2022\SCM SPILL OVERS\outputs\pobreza\bajo_niv_educ\1%\simulacion_3\output_tests.xlsx',alpha1_hat_vec_"&amp;IA250&amp;"','alpha1_hat_vec_"&amp;IA250&amp;"');"</f>
        <v>xlswrite('G:\Mi unidad\1. PROYECTOS TELLO 2022\SCM SPILL OVERS\outputs\pobreza\bajo_niv_educ\1%\simulacion_3\output_tests.xlsx',alpha1_hat_vec_144','alpha1_hat_vec_144');</v>
      </c>
      <c r="IO250">
        <v>144</v>
      </c>
      <c r="IP250" t="str">
        <f>"xlswrite('G:\Mi unidad\1. PROYECTOS TELLO 2022\SCM SPILL OVERS\outputs\pobreza\bajo_ingreso\1%\simulacion_3\output_tests.xlsx',alpha1_hat_vec_"&amp;IO250&amp;"','alpha1_hat_vec_"&amp;IO250&amp;"');"</f>
        <v>xlswrite('G:\Mi unidad\1. PROYECTOS TELLO 2022\SCM SPILL OVERS\outputs\pobreza\bajo_ingreso\1%\simulacion_3\output_tests.xlsx',alpha1_hat_vec_144','alpha1_hat_vec_144');</v>
      </c>
      <c r="JA250">
        <v>144</v>
      </c>
      <c r="JB250" t="str">
        <f>"xlswrite('G:\Mi unidad\1. PROYECTOS TELLO 2022\SCM SPILL OVERS\outputs\pobreza\densidad\1%\simulacion_3\output_tests.xlsx',alpha1_hat_vec_"&amp;JA250&amp;"','alpha1_hat_vec_"&amp;JA250&amp;"');"</f>
        <v>xlswrite('G:\Mi unidad\1. PROYECTOS TELLO 2022\SCM SPILL OVERS\outputs\pobreza\densidad\1%\simulacion_3\output_tests.xlsx',alpha1_hat_vec_144','alpha1_hat_vec_144');</v>
      </c>
      <c r="JM250">
        <v>144</v>
      </c>
      <c r="JN250" t="str">
        <f>"xlswrite('G:\Mi unidad\1. PROYECTOS TELLO 2022\SCM SPILL OVERS\outputs\pobreza\densidad_g\1%\simulacion_3\output_tests.xlsx',alpha1_hat_vec_"&amp;JM250&amp;"','alpha1_hat_vec_"&amp;JM250&amp;"');"</f>
        <v>xlswrite('G:\Mi unidad\1. PROYECTOS TELLO 2022\SCM SPILL OVERS\outputs\pobreza\densidad_g\1%\simulacion_3\output_tests.xlsx',alpha1_hat_vec_144','alpha1_hat_vec_144');</v>
      </c>
      <c r="JY250">
        <v>144</v>
      </c>
      <c r="JZ250" t="str">
        <f>"xlswrite('G:\Mi unidad\1. PROYECTOS TELLO 2022\SCM SPILL OVERS\outputs\pobreza\distancia_centro_salud\1%\simulacion_3\output_tests.xlsx',alpha1_hat_vec_"&amp;JY250&amp;"','alpha1_hat_vec_"&amp;JY250&amp;"');"</f>
        <v>xlswrite('G:\Mi unidad\1. PROYECTOS TELLO 2022\SCM SPILL OVERS\outputs\pobreza\distancia_centro_salud\1%\simulacion_3\output_tests.xlsx',alpha1_hat_vec_144','alpha1_hat_vec_144');</v>
      </c>
      <c r="KL250">
        <v>144</v>
      </c>
      <c r="KM250" t="str">
        <f>"xlswrite('G:\Mi unidad\1. PROYECTOS TELLO 2022\SCM SPILL OVERS\outputs\pobreza\informalidad\1%\simulacion_3\output_tests.xlsx',alpha1_hat_vec_"&amp;KL250&amp;"','alpha1_hat_vec_"&amp;KL250&amp;"');"</f>
        <v>xlswrite('G:\Mi unidad\1. PROYECTOS TELLO 2022\SCM SPILL OVERS\outputs\pobreza\informalidad\1%\simulacion_3\output_tests.xlsx',alpha1_hat_vec_144','alpha1_hat_vec_144');</v>
      </c>
      <c r="KY250">
        <v>144</v>
      </c>
      <c r="KZ250" t="str">
        <f>"xlswrite('G:\Mi unidad\1. PROYECTOS TELLO 2022\SCM SPILL OVERS\outputs\pobreza\alimentos\1%\simulacion_3\output_tests.xlsx',alpha1_hat_vec_"&amp;KY250&amp;"','alpha1_hat_vec_"&amp;KY250&amp;"');"</f>
        <v>xlswrite('G:\Mi unidad\1. PROYECTOS TELLO 2022\SCM SPILL OVERS\outputs\pobreza\alimentos\1%\simulacion_3\output_tests.xlsx',alpha1_hat_vec_144','alpha1_hat_vec_144');</v>
      </c>
      <c r="LF250">
        <v>144</v>
      </c>
      <c r="LG250" t="str">
        <f>"xlswrite('G:\Mi unidad\1. PROYECTOS TELLO 2022\SCM SPILL OVERS\outputs\pobreza\jefe_hogar\1%\simulacion_3\output_tests.xlsx',alpha1_hat_vec_"&amp;LF250&amp;"','alpha1_hat_vec_"&amp;LF250&amp;"');"</f>
        <v>xlswrite('G:\Mi unidad\1. PROYECTOS TELLO 2022\SCM SPILL OVERS\outputs\pobreza\jefe_hogar\1%\simulacion_3\output_tests.xlsx',alpha1_hat_vec_144','alpha1_hat_vec_144');</v>
      </c>
      <c r="LM250">
        <v>144</v>
      </c>
      <c r="LN250" t="str">
        <f>"xlswrite('G:\Mi unidad\1. PROYECTOS TELLO 2022\SCM SPILL OVERS\outputs\pobreza\mujeres\1%\simulacion_3\output_tests.xlsx',alpha1_hat_vec_"&amp;LM250&amp;"','alpha1_hat_vec_"&amp;LM250&amp;"');"</f>
        <v>xlswrite('G:\Mi unidad\1. PROYECTOS TELLO 2022\SCM SPILL OVERS\outputs\pobreza\mujeres\1%\simulacion_3\output_tests.xlsx',alpha1_hat_vec_144','alpha1_hat_vec_144');</v>
      </c>
      <c r="LY250">
        <v>144</v>
      </c>
      <c r="LZ250" t="str">
        <f>"xlswrite('G:\Mi unidad\1. PROYECTOS TELLO 2022\SCM SPILL OVERS\outputs\pobreza\criminalidad\1%\simulacion_3\output_tests.xlsx',alpha1_hat_vec_"&amp;LY250&amp;"','alpha1_hat_vec_"&amp;LY250&amp;"');"</f>
        <v>xlswrite('G:\Mi unidad\1. PROYECTOS TELLO 2022\SCM SPILL OVERS\outputs\pobreza\criminalidad\1%\simulacion_3\output_tests.xlsx',alpha1_hat_vec_144','alpha1_hat_vec_144');</v>
      </c>
    </row>
    <row r="251" spans="64:338" x14ac:dyDescent="0.3">
      <c r="BL251">
        <v>144</v>
      </c>
      <c r="BR251">
        <v>144</v>
      </c>
      <c r="BS251" s="1" t="str">
        <f>"A_"&amp;BR247&amp;"(:,ind_"&amp;BR247&amp;" == 0) = [];"</f>
        <v>A_144(:,ind_144 == 0) = [];</v>
      </c>
      <c r="BX251">
        <v>144</v>
      </c>
      <c r="BY251" s="1" t="str">
        <f>"A_"&amp;BX247&amp;"(:,ind_"&amp;BX247&amp;" == 0) = [];"</f>
        <v>A_144(:,ind_144 == 0) = [];</v>
      </c>
      <c r="CD251">
        <v>144</v>
      </c>
      <c r="CE251" s="1" t="str">
        <f>"A_"&amp;CD247&amp;"(:,ind_"&amp;CD247&amp;" == 0) = [];"</f>
        <v>A_144(:,ind_144 == 0) = [];</v>
      </c>
      <c r="CJ251">
        <v>144</v>
      </c>
      <c r="CK251" s="1" t="str">
        <f>"A_"&amp;CJ247&amp;"(:,ind_"&amp;CJ247&amp;" == 0) = [];"</f>
        <v>A_144(:,ind_144 == 0) = [];</v>
      </c>
      <c r="CQ251">
        <v>144</v>
      </c>
      <c r="CR251" t="s">
        <v>508</v>
      </c>
      <c r="CV251">
        <v>144</v>
      </c>
      <c r="CW251" t="s">
        <v>509</v>
      </c>
      <c r="DA251">
        <v>144</v>
      </c>
      <c r="DB251" t="s">
        <v>509</v>
      </c>
      <c r="DF251">
        <v>144</v>
      </c>
      <c r="DG251" t="s">
        <v>509</v>
      </c>
      <c r="EA251">
        <v>91</v>
      </c>
      <c r="EB251" s="3" t="s">
        <v>17</v>
      </c>
      <c r="HM251">
        <v>86</v>
      </c>
      <c r="HN251" t="str">
        <f>"    p_value_vec_"&amp;HM251&amp;"(s) = p_value_"&amp;HM251&amp;";"</f>
        <v xml:space="preserve">    p_value_vec_86(s) = p_value_86;</v>
      </c>
      <c r="HT251">
        <v>119</v>
      </c>
      <c r="HU251" t="s">
        <v>36</v>
      </c>
      <c r="IA251">
        <v>144</v>
      </c>
      <c r="IB251" t="str">
        <f>"xlswrite('G:\Mi unidad\1. PROYECTOS TELLO 2022\SCM SPILL OVERS\outputs\pobreza\bajo_niv_educ\1%\simulacion_3\output_tests.xlsx',spillover_test_"&amp;IA251&amp;"','sp_test_"&amp;IA251&amp;"');"</f>
        <v>xlswrite('G:\Mi unidad\1. PROYECTOS TELLO 2022\SCM SPILL OVERS\outputs\pobreza\bajo_niv_educ\1%\simulacion_3\output_tests.xlsx',spillover_test_144','sp_test_144');</v>
      </c>
      <c r="IO251">
        <v>144</v>
      </c>
      <c r="IP251" t="str">
        <f>"xlswrite('G:\Mi unidad\1. PROYECTOS TELLO 2022\SCM SPILL OVERS\outputs\pobreza\bajo_ingreso\1%\simulacion_3\output_tests.xlsx',spillover_test_"&amp;IO251&amp;"','sp_test_"&amp;IO251&amp;"');"</f>
        <v>xlswrite('G:\Mi unidad\1. PROYECTOS TELLO 2022\SCM SPILL OVERS\outputs\pobreza\bajo_ingreso\1%\simulacion_3\output_tests.xlsx',spillover_test_144','sp_test_144');</v>
      </c>
      <c r="JA251">
        <v>144</v>
      </c>
      <c r="JB251" t="str">
        <f>"xlswrite('G:\Mi unidad\1. PROYECTOS TELLO 2022\SCM SPILL OVERS\outputs\pobreza\densidad\1%\simulacion_3\output_tests.xlsx',spillover_test_"&amp;JA251&amp;"','sp_test_"&amp;JA251&amp;"');"</f>
        <v>xlswrite('G:\Mi unidad\1. PROYECTOS TELLO 2022\SCM SPILL OVERS\outputs\pobreza\densidad\1%\simulacion_3\output_tests.xlsx',spillover_test_144','sp_test_144');</v>
      </c>
      <c r="JM251">
        <v>144</v>
      </c>
      <c r="JN251" t="str">
        <f>"xlswrite('G:\Mi unidad\1. PROYECTOS TELLO 2022\SCM SPILL OVERS\outputs\pobreza\densidad_g\1%\simulacion_3\output_tests.xlsx',spillover_test_"&amp;JM251&amp;"','sp_test_"&amp;JM251&amp;"');"</f>
        <v>xlswrite('G:\Mi unidad\1. PROYECTOS TELLO 2022\SCM SPILL OVERS\outputs\pobreza\densidad_g\1%\simulacion_3\output_tests.xlsx',spillover_test_144','sp_test_144');</v>
      </c>
      <c r="JY251">
        <v>144</v>
      </c>
      <c r="JZ251" t="str">
        <f>"xlswrite('G:\Mi unidad\1. PROYECTOS TELLO 2022\SCM SPILL OVERS\outputs\pobreza\distancia_centro_salud\1%\simulacion_3\output_tests.xlsx',spillover_test_"&amp;JY251&amp;"','sp_test_"&amp;JY251&amp;"');"</f>
        <v>xlswrite('G:\Mi unidad\1. PROYECTOS TELLO 2022\SCM SPILL OVERS\outputs\pobreza\distancia_centro_salud\1%\simulacion_3\output_tests.xlsx',spillover_test_144','sp_test_144');</v>
      </c>
      <c r="KL251">
        <v>144</v>
      </c>
      <c r="KM251" t="str">
        <f>"xlswrite('G:\Mi unidad\1. PROYECTOS TELLO 2022\SCM SPILL OVERS\outputs\pobreza\informalidad\1%\simulacion_3\output_tests.xlsx',spillover_test_"&amp;KL251&amp;"','sp_test_"&amp;KL251&amp;"');"</f>
        <v>xlswrite('G:\Mi unidad\1. PROYECTOS TELLO 2022\SCM SPILL OVERS\outputs\pobreza\informalidad\1%\simulacion_3\output_tests.xlsx',spillover_test_144','sp_test_144');</v>
      </c>
      <c r="KY251">
        <v>144</v>
      </c>
      <c r="KZ251" t="str">
        <f>"xlswrite('G:\Mi unidad\1. PROYECTOS TELLO 2022\SCM SPILL OVERS\outputs\pobreza\alimentos\1%\simulacion_3\output_tests.xlsx',spillover_test_"&amp;KY251&amp;"','sp_test_"&amp;KY251&amp;"');"</f>
        <v>xlswrite('G:\Mi unidad\1. PROYECTOS TELLO 2022\SCM SPILL OVERS\outputs\pobreza\alimentos\1%\simulacion_3\output_tests.xlsx',spillover_test_144','sp_test_144');</v>
      </c>
      <c r="LF251">
        <v>144</v>
      </c>
      <c r="LG251" t="str">
        <f>"xlswrite('G:\Mi unidad\1. PROYECTOS TELLO 2022\SCM SPILL OVERS\outputs\pobreza\jefe_hogar\1%\simulacion_3\output_tests.xlsx',spillover_test_"&amp;LF251&amp;"','sp_test_"&amp;LF251&amp;"');"</f>
        <v>xlswrite('G:\Mi unidad\1. PROYECTOS TELLO 2022\SCM SPILL OVERS\outputs\pobreza\jefe_hogar\1%\simulacion_3\output_tests.xlsx',spillover_test_144','sp_test_144');</v>
      </c>
      <c r="LM251">
        <v>144</v>
      </c>
      <c r="LN251" t="str">
        <f>"xlswrite('G:\Mi unidad\1. PROYECTOS TELLO 2022\SCM SPILL OVERS\outputs\pobreza\mujeres\1%\simulacion_3\output_tests.xlsx',spillover_test_"&amp;LM251&amp;"','sp_test_"&amp;LM251&amp;"');"</f>
        <v>xlswrite('G:\Mi unidad\1. PROYECTOS TELLO 2022\SCM SPILL OVERS\outputs\pobreza\mujeres\1%\simulacion_3\output_tests.xlsx',spillover_test_144','sp_test_144');</v>
      </c>
      <c r="LY251">
        <v>144</v>
      </c>
      <c r="LZ251" t="str">
        <f>"xlswrite('G:\Mi unidad\1. PROYECTOS TELLO 2022\SCM SPILL OVERS\outputs\pobreza\criminalidad\1%\simulacion_3\output_tests.xlsx',spillover_test_"&amp;LY251&amp;"','sp_test_"&amp;LY251&amp;"');"</f>
        <v>xlswrite('G:\Mi unidad\1. PROYECTOS TELLO 2022\SCM SPILL OVERS\outputs\pobreza\criminalidad\1%\simulacion_3\output_tests.xlsx',spillover_test_144','sp_test_144');</v>
      </c>
    </row>
    <row r="252" spans="64:338" x14ac:dyDescent="0.3">
      <c r="BL252">
        <v>149</v>
      </c>
      <c r="BM252" s="1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507</v>
      </c>
      <c r="CV252">
        <v>149</v>
      </c>
      <c r="CW252" t="s">
        <v>510</v>
      </c>
      <c r="DA252">
        <v>149</v>
      </c>
      <c r="DB252" t="s">
        <v>510</v>
      </c>
      <c r="DF252">
        <v>149</v>
      </c>
      <c r="DG252" t="s">
        <v>510</v>
      </c>
      <c r="EA252">
        <v>91</v>
      </c>
      <c r="EB252" s="1" t="str">
        <f>"Y_Ts_"&amp;EA252&amp;" = Y_"&amp;EA252&amp;"(:,T+s);"</f>
        <v>Y_Ts_91 = Y_91(:,T+s);</v>
      </c>
      <c r="HM252">
        <v>86</v>
      </c>
      <c r="HN252" t="str">
        <f>"    lb_vec_"&amp;HM252&amp;"(s) = lb_"&amp;HM252&amp;";"</f>
        <v xml:space="preserve">    lb_vec_86(s) = lb_86;</v>
      </c>
      <c r="HT252">
        <v>119</v>
      </c>
      <c r="HU252" t="s">
        <v>37</v>
      </c>
      <c r="IA252">
        <v>149</v>
      </c>
      <c r="IB252" t="str">
        <f>"xlswrite('G:\Mi unidad\1. PROYECTOS TELLO 2022\SCM SPILL OVERS\outputs\pobreza\bajo_niv_educ\1%\simulacion_3\output_tests.xlsx',lb_vec_"&amp;IA252&amp;"','lb_vec_"&amp;IA252&amp;"');"</f>
        <v>xlswrite('G:\Mi unidad\1. PROYECTOS TELLO 2022\SCM SPILL OVERS\outputs\pobreza\bajo_niv_educ\1%\simulacion_3\output_tests.xlsx',lb_vec_149','lb_vec_149');</v>
      </c>
      <c r="IO252">
        <v>149</v>
      </c>
      <c r="IP252" t="str">
        <f>"xlswrite('G:\Mi unidad\1. PROYECTOS TELLO 2022\SCM SPILL OVERS\outputs\pobreza\bajo_ingreso\1%\simulacion_3\output_tests.xlsx',lb_vec_"&amp;IO252&amp;"','lb_vec_"&amp;IO252&amp;"');"</f>
        <v>xlswrite('G:\Mi unidad\1. PROYECTOS TELLO 2022\SCM SPILL OVERS\outputs\pobreza\bajo_ingreso\1%\simulacion_3\output_tests.xlsx',lb_vec_149','lb_vec_149');</v>
      </c>
      <c r="JA252">
        <v>149</v>
      </c>
      <c r="JB252" t="str">
        <f>"xlswrite('G:\Mi unidad\1. PROYECTOS TELLO 2022\SCM SPILL OVERS\outputs\pobreza\densidad\1%\simulacion_3\output_tests.xlsx',lb_vec_"&amp;JA252&amp;"','lb_vec_"&amp;JA252&amp;"');"</f>
        <v>xlswrite('G:\Mi unidad\1. PROYECTOS TELLO 2022\SCM SPILL OVERS\outputs\pobreza\densidad\1%\simulacion_3\output_tests.xlsx',lb_vec_149','lb_vec_149');</v>
      </c>
      <c r="JM252">
        <v>149</v>
      </c>
      <c r="JN252" t="str">
        <f>"xlswrite('G:\Mi unidad\1. PROYECTOS TELLO 2022\SCM SPILL OVERS\outputs\pobreza\densidad_g\1%\simulacion_3\output_tests.xlsx',lb_vec_"&amp;JM252&amp;"','lb_vec_"&amp;JM252&amp;"');"</f>
        <v>xlswrite('G:\Mi unidad\1. PROYECTOS TELLO 2022\SCM SPILL OVERS\outputs\pobreza\densidad_g\1%\simulacion_3\output_tests.xlsx',lb_vec_149','lb_vec_149');</v>
      </c>
      <c r="JY252">
        <v>149</v>
      </c>
      <c r="JZ252" t="str">
        <f>"xlswrite('G:\Mi unidad\1. PROYECTOS TELLO 2022\SCM SPILL OVERS\outputs\pobreza\distancia_centro_salud\1%\simulacion_3\output_tests.xlsx',lb_vec_"&amp;JY252&amp;"','lb_vec_"&amp;JY252&amp;"');"</f>
        <v>xlswrite('G:\Mi unidad\1. PROYECTOS TELLO 2022\SCM SPILL OVERS\outputs\pobreza\distancia_centro_salud\1%\simulacion_3\output_tests.xlsx',lb_vec_149','lb_vec_149');</v>
      </c>
      <c r="KL252">
        <v>149</v>
      </c>
      <c r="KM252" t="str">
        <f>"xlswrite('G:\Mi unidad\1. PROYECTOS TELLO 2022\SCM SPILL OVERS\outputs\pobreza\informalidad\1%\simulacion_3\output_tests.xlsx',lb_vec_"&amp;KL252&amp;"','lb_vec_"&amp;KL252&amp;"');"</f>
        <v>xlswrite('G:\Mi unidad\1. PROYECTOS TELLO 2022\SCM SPILL OVERS\outputs\pobreza\informalidad\1%\simulacion_3\output_tests.xlsx',lb_vec_149','lb_vec_149');</v>
      </c>
      <c r="KY252">
        <v>149</v>
      </c>
      <c r="KZ252" t="str">
        <f>"xlswrite('G:\Mi unidad\1. PROYECTOS TELLO 2022\SCM SPILL OVERS\outputs\pobreza\alimentos\1%\simulacion_3\output_tests.xlsx',lb_vec_"&amp;KY252&amp;"','lb_vec_"&amp;KY252&amp;"');"</f>
        <v>xlswrite('G:\Mi unidad\1. PROYECTOS TELLO 2022\SCM SPILL OVERS\outputs\pobreza\alimentos\1%\simulacion_3\output_tests.xlsx',lb_vec_149','lb_vec_149');</v>
      </c>
      <c r="LF252">
        <v>149</v>
      </c>
      <c r="LG252" t="str">
        <f>"xlswrite('G:\Mi unidad\1. PROYECTOS TELLO 2022\SCM SPILL OVERS\outputs\pobreza\jefe_hogar\1%\simulacion_3\output_tests.xlsx',lb_vec_"&amp;LF252&amp;"','lb_vec_"&amp;LF252&amp;"');"</f>
        <v>xlswrite('G:\Mi unidad\1. PROYECTOS TELLO 2022\SCM SPILL OVERS\outputs\pobreza\jefe_hogar\1%\simulacion_3\output_tests.xlsx',lb_vec_149','lb_vec_149');</v>
      </c>
      <c r="LM252">
        <v>149</v>
      </c>
      <c r="LN252" t="str">
        <f>"xlswrite('G:\Mi unidad\1. PROYECTOS TELLO 2022\SCM SPILL OVERS\outputs\pobreza\mujeres\1%\simulacion_3\output_tests.xlsx',lb_vec_"&amp;LM252&amp;"','lb_vec_"&amp;LM252&amp;"');"</f>
        <v>xlswrite('G:\Mi unidad\1. PROYECTOS TELLO 2022\SCM SPILL OVERS\outputs\pobreza\mujeres\1%\simulacion_3\output_tests.xlsx',lb_vec_149','lb_vec_149');</v>
      </c>
      <c r="LY252">
        <v>149</v>
      </c>
      <c r="LZ252" t="str">
        <f>"xlswrite('G:\Mi unidad\1. PROYECTOS TELLO 2022\SCM SPILL OVERS\outputs\pobreza\criminalidad\1%\simulacion_3\output_tests.xlsx',lb_vec_"&amp;LY252&amp;"','lb_vec_"&amp;LY252&amp;"');"</f>
        <v>xlswrite('G:\Mi unidad\1. PROYECTOS TELLO 2022\SCM SPILL OVERS\outputs\pobreza\criminalidad\1%\simulacion_3\output_tests.xlsx',lb_vec_149','lb_vec_149');</v>
      </c>
    </row>
    <row r="253" spans="64:338" x14ac:dyDescent="0.3">
      <c r="BL253">
        <v>149</v>
      </c>
      <c r="BM253" s="1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509</v>
      </c>
      <c r="CV253">
        <v>149</v>
      </c>
      <c r="CW253" t="s">
        <v>511</v>
      </c>
      <c r="DA253">
        <v>149</v>
      </c>
      <c r="DB253" t="s">
        <v>511</v>
      </c>
      <c r="DF253">
        <v>149</v>
      </c>
      <c r="DG253" t="s">
        <v>511</v>
      </c>
      <c r="EA253">
        <v>91</v>
      </c>
      <c r="EB253" s="1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HM253">
        <v>86</v>
      </c>
      <c r="HN253" t="str">
        <f>"    ub_vec_"&amp;HM253&amp;"(s) = ub_"&amp;HM252&amp;";"</f>
        <v xml:space="preserve">    ub_vec_86(s) = ub_86;</v>
      </c>
      <c r="HT253">
        <v>119</v>
      </c>
      <c r="HU253" t="str">
        <f>"    spillover_test_"&amp;HT253&amp;"(s) = sp_andrews(Y_pre_"&amp;HT253&amp;",pobreza_"&amp;HT253&amp;"(:,T+s),A_"&amp;HT253&amp;",C,d,alpha_sig);"</f>
        <v xml:space="preserve">    spillover_test_119(s) = sp_andrews(Y_pre_119,pobreza_119(:,T+s),A_119,C,d,alpha_sig);</v>
      </c>
      <c r="IA253">
        <v>149</v>
      </c>
      <c r="IB253" t="str">
        <f>"xlswrite('G:\Mi unidad\1. PROYECTOS TELLO 2022\SCM SPILL OVERS\outputs\pobreza\bajo_niv_educ\1%\simulacion_3\output_tests.xlsx',ub_vec_"&amp;IA253&amp;"','ub_vec_"&amp;IA253&amp;"');"</f>
        <v>xlswrite('G:\Mi unidad\1. PROYECTOS TELLO 2022\SCM SPILL OVERS\outputs\pobreza\bajo_niv_educ\1%\simulacion_3\output_tests.xlsx',ub_vec_149','ub_vec_149');</v>
      </c>
      <c r="IO253">
        <v>149</v>
      </c>
      <c r="IP253" t="str">
        <f>"xlswrite('G:\Mi unidad\1. PROYECTOS TELLO 2022\SCM SPILL OVERS\outputs\pobreza\bajo_ingreso\1%\simulacion_3\output_tests.xlsx',ub_vec_"&amp;IO253&amp;"','ub_vec_"&amp;IO253&amp;"');"</f>
        <v>xlswrite('G:\Mi unidad\1. PROYECTOS TELLO 2022\SCM SPILL OVERS\outputs\pobreza\bajo_ingreso\1%\simulacion_3\output_tests.xlsx',ub_vec_149','ub_vec_149');</v>
      </c>
      <c r="JA253">
        <v>149</v>
      </c>
      <c r="JB253" t="str">
        <f>"xlswrite('G:\Mi unidad\1. PROYECTOS TELLO 2022\SCM SPILL OVERS\outputs\pobreza\densidad\1%\simulacion_3\output_tests.xlsx',ub_vec_"&amp;JA253&amp;"','ub_vec_"&amp;JA253&amp;"');"</f>
        <v>xlswrite('G:\Mi unidad\1. PROYECTOS TELLO 2022\SCM SPILL OVERS\outputs\pobreza\densidad\1%\simulacion_3\output_tests.xlsx',ub_vec_149','ub_vec_149');</v>
      </c>
      <c r="JM253">
        <v>149</v>
      </c>
      <c r="JN253" t="str">
        <f>"xlswrite('G:\Mi unidad\1. PROYECTOS TELLO 2022\SCM SPILL OVERS\outputs\pobreza\densidad_g\1%\simulacion_3\output_tests.xlsx',ub_vec_"&amp;JM253&amp;"','ub_vec_"&amp;JM253&amp;"');"</f>
        <v>xlswrite('G:\Mi unidad\1. PROYECTOS TELLO 2022\SCM SPILL OVERS\outputs\pobreza\densidad_g\1%\simulacion_3\output_tests.xlsx',ub_vec_149','ub_vec_149');</v>
      </c>
      <c r="JY253">
        <v>149</v>
      </c>
      <c r="JZ253" t="str">
        <f>"xlswrite('G:\Mi unidad\1. PROYECTOS TELLO 2022\SCM SPILL OVERS\outputs\pobreza\distancia_centro_salud\1%\simulacion_3\output_tests.xlsx',ub_vec_"&amp;JY253&amp;"','ub_vec_"&amp;JY253&amp;"');"</f>
        <v>xlswrite('G:\Mi unidad\1. PROYECTOS TELLO 2022\SCM SPILL OVERS\outputs\pobreza\distancia_centro_salud\1%\simulacion_3\output_tests.xlsx',ub_vec_149','ub_vec_149');</v>
      </c>
      <c r="KL253">
        <v>149</v>
      </c>
      <c r="KM253" t="str">
        <f>"xlswrite('G:\Mi unidad\1. PROYECTOS TELLO 2022\SCM SPILL OVERS\outputs\pobreza\informalidad\1%\simulacion_3\output_tests.xlsx',ub_vec_"&amp;KL253&amp;"','ub_vec_"&amp;KL253&amp;"');"</f>
        <v>xlswrite('G:\Mi unidad\1. PROYECTOS TELLO 2022\SCM SPILL OVERS\outputs\pobreza\informalidad\1%\simulacion_3\output_tests.xlsx',ub_vec_149','ub_vec_149');</v>
      </c>
      <c r="KY253">
        <v>149</v>
      </c>
      <c r="KZ253" t="str">
        <f>"xlswrite('G:\Mi unidad\1. PROYECTOS TELLO 2022\SCM SPILL OVERS\outputs\pobreza\alimentos\1%\simulacion_3\output_tests.xlsx',ub_vec_"&amp;KY253&amp;"','ub_vec_"&amp;KY253&amp;"');"</f>
        <v>xlswrite('G:\Mi unidad\1. PROYECTOS TELLO 2022\SCM SPILL OVERS\outputs\pobreza\alimentos\1%\simulacion_3\output_tests.xlsx',ub_vec_149','ub_vec_149');</v>
      </c>
      <c r="LF253">
        <v>149</v>
      </c>
      <c r="LG253" t="str">
        <f>"xlswrite('G:\Mi unidad\1. PROYECTOS TELLO 2022\SCM SPILL OVERS\outputs\pobreza\jefe_hogar\1%\simulacion_3\output_tests.xlsx',ub_vec_"&amp;LF253&amp;"','ub_vec_"&amp;LF253&amp;"');"</f>
        <v>xlswrite('G:\Mi unidad\1. PROYECTOS TELLO 2022\SCM SPILL OVERS\outputs\pobreza\jefe_hogar\1%\simulacion_3\output_tests.xlsx',ub_vec_149','ub_vec_149');</v>
      </c>
      <c r="LM253">
        <v>149</v>
      </c>
      <c r="LN253" t="str">
        <f>"xlswrite('G:\Mi unidad\1. PROYECTOS TELLO 2022\SCM SPILL OVERS\outputs\pobreza\mujeres\1%\simulacion_3\output_tests.xlsx',ub_vec_"&amp;LM253&amp;"','ub_vec_"&amp;LM253&amp;"');"</f>
        <v>xlswrite('G:\Mi unidad\1. PROYECTOS TELLO 2022\SCM SPILL OVERS\outputs\pobreza\mujeres\1%\simulacion_3\output_tests.xlsx',ub_vec_149','ub_vec_149');</v>
      </c>
      <c r="LY253">
        <v>149</v>
      </c>
      <c r="LZ253" t="str">
        <f>"xlswrite('G:\Mi unidad\1. PROYECTOS TELLO 2022\SCM SPILL OVERS\outputs\pobreza\criminalidad\1%\simulacion_3\output_tests.xlsx',ub_vec_"&amp;LY253&amp;"','ub_vec_"&amp;LY253&amp;"');"</f>
        <v>xlswrite('G:\Mi unidad\1. PROYECTOS TELLO 2022\SCM SPILL OVERS\outputs\pobreza\criminalidad\1%\simulacion_3\output_tests.xlsx',ub_vec_149','ub_vec_149');</v>
      </c>
    </row>
    <row r="254" spans="64:338" x14ac:dyDescent="0.3">
      <c r="BL254">
        <v>149</v>
      </c>
      <c r="BM254" s="1" t="str">
        <f>"A_"&amp;BL252&amp;"(:,ind_"&amp;BL252&amp;" == 0) = [];"</f>
        <v>A_149(:,ind_149 == 0) = [];</v>
      </c>
      <c r="BR254">
        <v>149</v>
      </c>
      <c r="BS254" s="1" t="str">
        <f>"ind_"&amp;BR252&amp;" = xlsread('spillover_bajo_niv_educ_"&amp;BR252&amp;".xlsx')"</f>
        <v>ind_149 = xlsread('spillover_bajo_niv_educ_149.xlsx')</v>
      </c>
      <c r="BX254">
        <v>149</v>
      </c>
      <c r="BY254" s="1" t="str">
        <f>"ind_"&amp;BX252&amp;" = xlsread('spillover_bajoingreso_"&amp;BX252&amp;".xlsx')"</f>
        <v>ind_149 = xlsread('spillover_bajoingreso_149.xlsx')</v>
      </c>
      <c r="CD254">
        <v>149</v>
      </c>
      <c r="CE254" s="1" t="str">
        <f>"ind_"&amp;CD252&amp;" = xlsread('spillover_densidad_"&amp;CD252&amp;".xlsx')"</f>
        <v>ind_149 = xlsread('spillover_densidad_149.xlsx')</v>
      </c>
      <c r="CJ254">
        <v>149</v>
      </c>
      <c r="CK254" s="1" t="str">
        <f>"ind_"&amp;CJ252&amp;" = xlsread('spillover_tiempo_cs_"&amp;CJ252&amp;".xlsx')"</f>
        <v>ind_149 = xlsread('spillover_tiempo_cs_149.xlsx')</v>
      </c>
      <c r="CQ254">
        <v>149</v>
      </c>
      <c r="CR254" t="s">
        <v>510</v>
      </c>
      <c r="CV254">
        <v>149</v>
      </c>
      <c r="CW254" t="s">
        <v>512</v>
      </c>
      <c r="DA254">
        <v>149</v>
      </c>
      <c r="DB254" t="s">
        <v>513</v>
      </c>
      <c r="DF254">
        <v>149</v>
      </c>
      <c r="DG254" t="s">
        <v>514</v>
      </c>
      <c r="EA254">
        <v>91</v>
      </c>
      <c r="EB254" s="1" t="str">
        <f>"alpha_hat_"&amp;EA254&amp;" = A_"&amp;EA254&amp;"*gamma_hat_"&amp;EA254&amp;";"</f>
        <v>alpha_hat_91 = A_91*gamma_hat_91;</v>
      </c>
      <c r="HM254">
        <v>86</v>
      </c>
      <c r="HN254" t="s">
        <v>18</v>
      </c>
      <c r="HT254">
        <v>119</v>
      </c>
      <c r="HU254" t="s">
        <v>18</v>
      </c>
      <c r="IA254">
        <v>149</v>
      </c>
      <c r="IB254" t="str">
        <f>"xlswrite('G:\Mi unidad\1. PROYECTOS TELLO 2022\SCM SPILL OVERS\outputs\pobreza\bajo_niv_educ\1%\simulacion_3\output_tests.xlsx',p_value_vec_"&amp;IA254&amp;"','p_value_vec_"&amp;IA254&amp;"');"</f>
        <v>xlswrite('G:\Mi unidad\1. PROYECTOS TELLO 2022\SCM SPILL OVERS\outputs\pobreza\bajo_niv_educ\1%\simulacion_3\output_tests.xlsx',p_value_vec_149','p_value_vec_149');</v>
      </c>
      <c r="IO254">
        <v>149</v>
      </c>
      <c r="IP254" t="str">
        <f>"xlswrite('G:\Mi unidad\1. PROYECTOS TELLO 2022\SCM SPILL OVERS\outputs\pobreza\bajo_ingreso\1%\simulacion_3\output_tests.xlsx',p_value_vec_"&amp;IO254&amp;"','p_value_vec_"&amp;IO254&amp;"');"</f>
        <v>xlswrite('G:\Mi unidad\1. PROYECTOS TELLO 2022\SCM SPILL OVERS\outputs\pobreza\bajo_ingreso\1%\simulacion_3\output_tests.xlsx',p_value_vec_149','p_value_vec_149');</v>
      </c>
      <c r="JA254">
        <v>149</v>
      </c>
      <c r="JB254" t="str">
        <f>"xlswrite('G:\Mi unidad\1. PROYECTOS TELLO 2022\SCM SPILL OVERS\outputs\pobreza\densidad\1%\simulacion_3\output_tests.xlsx',p_value_vec_"&amp;JA254&amp;"','p_value_vec_"&amp;JA254&amp;"');"</f>
        <v>xlswrite('G:\Mi unidad\1. PROYECTOS TELLO 2022\SCM SPILL OVERS\outputs\pobreza\densidad\1%\simulacion_3\output_tests.xlsx',p_value_vec_149','p_value_vec_149');</v>
      </c>
      <c r="JM254">
        <v>149</v>
      </c>
      <c r="JN254" t="str">
        <f>"xlswrite('G:\Mi unidad\1. PROYECTOS TELLO 2022\SCM SPILL OVERS\outputs\pobreza\densidad_g\1%\simulacion_3\output_tests.xlsx',p_value_vec_"&amp;JM254&amp;"','p_value_vec_"&amp;JM254&amp;"');"</f>
        <v>xlswrite('G:\Mi unidad\1. PROYECTOS TELLO 2022\SCM SPILL OVERS\outputs\pobreza\densidad_g\1%\simulacion_3\output_tests.xlsx',p_value_vec_149','p_value_vec_149');</v>
      </c>
      <c r="JY254">
        <v>149</v>
      </c>
      <c r="JZ254" t="str">
        <f>"xlswrite('G:\Mi unidad\1. PROYECTOS TELLO 2022\SCM SPILL OVERS\outputs\pobreza\distancia_centro_salud\1%\simulacion_3\output_tests.xlsx',p_value_vec_"&amp;JY254&amp;"','p_value_vec_"&amp;JY254&amp;"');"</f>
        <v>xlswrite('G:\Mi unidad\1. PROYECTOS TELLO 2022\SCM SPILL OVERS\outputs\pobreza\distancia_centro_salud\1%\simulacion_3\output_tests.xlsx',p_value_vec_149','p_value_vec_149');</v>
      </c>
      <c r="KL254">
        <v>149</v>
      </c>
      <c r="KM254" t="str">
        <f>"xlswrite('G:\Mi unidad\1. PROYECTOS TELLO 2022\SCM SPILL OVERS\outputs\pobreza\informalidad\1%\simulacion_3\output_tests.xlsx',p_value_vec_"&amp;KL254&amp;"','p_value_vec_"&amp;KL254&amp;"');"</f>
        <v>xlswrite('G:\Mi unidad\1. PROYECTOS TELLO 2022\SCM SPILL OVERS\outputs\pobreza\informalidad\1%\simulacion_3\output_tests.xlsx',p_value_vec_149','p_value_vec_149');</v>
      </c>
      <c r="KY254">
        <v>149</v>
      </c>
      <c r="KZ254" t="str">
        <f>"xlswrite('G:\Mi unidad\1. PROYECTOS TELLO 2022\SCM SPILL OVERS\outputs\pobreza\alimentos\1%\simulacion_3\output_tests.xlsx',p_value_vec_"&amp;KY254&amp;"','p_value_vec_"&amp;KY254&amp;"');"</f>
        <v>xlswrite('G:\Mi unidad\1. PROYECTOS TELLO 2022\SCM SPILL OVERS\outputs\pobreza\alimentos\1%\simulacion_3\output_tests.xlsx',p_value_vec_149','p_value_vec_149');</v>
      </c>
      <c r="LF254">
        <v>149</v>
      </c>
      <c r="LG254" t="str">
        <f>"xlswrite('G:\Mi unidad\1. PROYECTOS TELLO 2022\SCM SPILL OVERS\outputs\pobreza\jefe_hogar\1%\simulacion_3\output_tests.xlsx',p_value_vec_"&amp;LF254&amp;"','p_value_vec_"&amp;LF254&amp;"');"</f>
        <v>xlswrite('G:\Mi unidad\1. PROYECTOS TELLO 2022\SCM SPILL OVERS\outputs\pobreza\jefe_hogar\1%\simulacion_3\output_tests.xlsx',p_value_vec_149','p_value_vec_149');</v>
      </c>
      <c r="LM254">
        <v>149</v>
      </c>
      <c r="LN254" t="str">
        <f>"xlswrite('G:\Mi unidad\1. PROYECTOS TELLO 2022\SCM SPILL OVERS\outputs\pobreza\mujeres\1%\simulacion_3\output_tests.xlsx',p_value_vec_"&amp;LM254&amp;"','p_value_vec_"&amp;LM254&amp;"');"</f>
        <v>xlswrite('G:\Mi unidad\1. PROYECTOS TELLO 2022\SCM SPILL OVERS\outputs\pobreza\mujeres\1%\simulacion_3\output_tests.xlsx',p_value_vec_149','p_value_vec_149');</v>
      </c>
      <c r="LY254">
        <v>149</v>
      </c>
      <c r="LZ254" t="str">
        <f>"xlswrite('G:\Mi unidad\1. PROYECTOS TELLO 2022\SCM SPILL OVERS\outputs\pobreza\criminalidad\1%\simulacion_3\output_tests.xlsx',p_value_vec_"&amp;LY254&amp;"','p_value_vec_"&amp;LY254&amp;"');"</f>
        <v>xlswrite('G:\Mi unidad\1. PROYECTOS TELLO 2022\SCM SPILL OVERS\outputs\pobreza\criminalidad\1%\simulacion_3\output_tests.xlsx',p_value_vec_149','p_value_vec_149');</v>
      </c>
    </row>
    <row r="255" spans="64:338" x14ac:dyDescent="0.3">
      <c r="BL255">
        <v>149</v>
      </c>
      <c r="BR255">
        <v>149</v>
      </c>
      <c r="BS255" s="1" t="str">
        <f>"A_"&amp;BR252&amp;" = eye(N);"</f>
        <v>A_149 = eye(N);</v>
      </c>
      <c r="BX255">
        <v>149</v>
      </c>
      <c r="BY255" s="1" t="str">
        <f>"A_"&amp;BX252&amp;" = eye(N);"</f>
        <v>A_149 = eye(N);</v>
      </c>
      <c r="CD255">
        <v>149</v>
      </c>
      <c r="CE255" s="1" t="str">
        <f>"A_"&amp;CD252&amp;" = eye(N);"</f>
        <v>A_149 = eye(N);</v>
      </c>
      <c r="CJ255">
        <v>149</v>
      </c>
      <c r="CK255" s="1" t="str">
        <f>"A_"&amp;CJ252&amp;" = eye(N);"</f>
        <v>A_149 = eye(N);</v>
      </c>
      <c r="CQ255">
        <v>149</v>
      </c>
      <c r="CR255" t="s">
        <v>511</v>
      </c>
      <c r="CV255">
        <v>149</v>
      </c>
      <c r="CW255" t="s">
        <v>515</v>
      </c>
      <c r="DA255">
        <v>149</v>
      </c>
      <c r="DB255" t="s">
        <v>515</v>
      </c>
      <c r="DF255">
        <v>149</v>
      </c>
      <c r="DG255" t="s">
        <v>515</v>
      </c>
      <c r="EA255">
        <v>91</v>
      </c>
      <c r="EB255" s="1" t="str">
        <f>"alpha1_hat_vec_"&amp;EA255&amp;"(s) = alpha_hat_"&amp;EA255&amp;"(1);"</f>
        <v>alpha1_hat_vec_91(s) = alpha_hat_91(1);</v>
      </c>
      <c r="HM255">
        <v>87</v>
      </c>
      <c r="HN255" t="str">
        <f>"p_value_vec_"&amp;HM255&amp;" = zeros(1,S);"</f>
        <v>p_value_vec_87 = zeros(1,S);</v>
      </c>
      <c r="HT255">
        <v>125</v>
      </c>
      <c r="HU255" t="str">
        <f>"spillover_test_"&amp;HT255&amp;" = zeros(1,S);"</f>
        <v>spillover_test_125 = zeros(1,S);</v>
      </c>
      <c r="IA255">
        <v>149</v>
      </c>
      <c r="IB255" t="str">
        <f>"xlswrite('G:\Mi unidad\1. PROYECTOS TELLO 2022\SCM SPILL OVERS\outputs\pobreza\bajo_niv_educ\1%\simulacion_3\output_tests.xlsx',alpha1_hat_vec_"&amp;IA255&amp;"','alpha1_hat_vec_"&amp;IA255&amp;"');"</f>
        <v>xlswrite('G:\Mi unidad\1. PROYECTOS TELLO 2022\SCM SPILL OVERS\outputs\pobreza\bajo_niv_educ\1%\simulacion_3\output_tests.xlsx',alpha1_hat_vec_149','alpha1_hat_vec_149');</v>
      </c>
      <c r="IO255">
        <v>149</v>
      </c>
      <c r="IP255" t="str">
        <f>"xlswrite('G:\Mi unidad\1. PROYECTOS TELLO 2022\SCM SPILL OVERS\outputs\pobreza\bajo_ingreso\1%\simulacion_3\output_tests.xlsx',alpha1_hat_vec_"&amp;IO255&amp;"','alpha1_hat_vec_"&amp;IO255&amp;"');"</f>
        <v>xlswrite('G:\Mi unidad\1. PROYECTOS TELLO 2022\SCM SPILL OVERS\outputs\pobreza\bajo_ingreso\1%\simulacion_3\output_tests.xlsx',alpha1_hat_vec_149','alpha1_hat_vec_149');</v>
      </c>
      <c r="JA255">
        <v>149</v>
      </c>
      <c r="JB255" t="str">
        <f>"xlswrite('G:\Mi unidad\1. PROYECTOS TELLO 2022\SCM SPILL OVERS\outputs\pobreza\densidad\1%\simulacion_3\output_tests.xlsx',alpha1_hat_vec_"&amp;JA255&amp;"','alpha1_hat_vec_"&amp;JA255&amp;"');"</f>
        <v>xlswrite('G:\Mi unidad\1. PROYECTOS TELLO 2022\SCM SPILL OVERS\outputs\pobreza\densidad\1%\simulacion_3\output_tests.xlsx',alpha1_hat_vec_149','alpha1_hat_vec_149');</v>
      </c>
      <c r="JM255">
        <v>149</v>
      </c>
      <c r="JN255" t="str">
        <f>"xlswrite('G:\Mi unidad\1. PROYECTOS TELLO 2022\SCM SPILL OVERS\outputs\pobreza\densidad_g\1%\simulacion_3\output_tests.xlsx',alpha1_hat_vec_"&amp;JM255&amp;"','alpha1_hat_vec_"&amp;JM255&amp;"');"</f>
        <v>xlswrite('G:\Mi unidad\1. PROYECTOS TELLO 2022\SCM SPILL OVERS\outputs\pobreza\densidad_g\1%\simulacion_3\output_tests.xlsx',alpha1_hat_vec_149','alpha1_hat_vec_149');</v>
      </c>
      <c r="JY255">
        <v>149</v>
      </c>
      <c r="JZ255" t="str">
        <f>"xlswrite('G:\Mi unidad\1. PROYECTOS TELLO 2022\SCM SPILL OVERS\outputs\pobreza\distancia_centro_salud\1%\simulacion_3\output_tests.xlsx',alpha1_hat_vec_"&amp;JY255&amp;"','alpha1_hat_vec_"&amp;JY255&amp;"');"</f>
        <v>xlswrite('G:\Mi unidad\1. PROYECTOS TELLO 2022\SCM SPILL OVERS\outputs\pobreza\distancia_centro_salud\1%\simulacion_3\output_tests.xlsx',alpha1_hat_vec_149','alpha1_hat_vec_149');</v>
      </c>
      <c r="KL255">
        <v>149</v>
      </c>
      <c r="KM255" t="str">
        <f>"xlswrite('G:\Mi unidad\1. PROYECTOS TELLO 2022\SCM SPILL OVERS\outputs\pobreza\informalidad\1%\simulacion_3\output_tests.xlsx',alpha1_hat_vec_"&amp;KL255&amp;"','alpha1_hat_vec_"&amp;KL255&amp;"');"</f>
        <v>xlswrite('G:\Mi unidad\1. PROYECTOS TELLO 2022\SCM SPILL OVERS\outputs\pobreza\informalidad\1%\simulacion_3\output_tests.xlsx',alpha1_hat_vec_149','alpha1_hat_vec_149');</v>
      </c>
      <c r="KY255">
        <v>149</v>
      </c>
      <c r="KZ255" t="str">
        <f>"xlswrite('G:\Mi unidad\1. PROYECTOS TELLO 2022\SCM SPILL OVERS\outputs\pobreza\alimentos\1%\simulacion_3\output_tests.xlsx',alpha1_hat_vec_"&amp;KY255&amp;"','alpha1_hat_vec_"&amp;KY255&amp;"');"</f>
        <v>xlswrite('G:\Mi unidad\1. PROYECTOS TELLO 2022\SCM SPILL OVERS\outputs\pobreza\alimentos\1%\simulacion_3\output_tests.xlsx',alpha1_hat_vec_149','alpha1_hat_vec_149');</v>
      </c>
      <c r="LF255">
        <v>149</v>
      </c>
      <c r="LG255" t="str">
        <f>"xlswrite('G:\Mi unidad\1. PROYECTOS TELLO 2022\SCM SPILL OVERS\outputs\pobreza\jefe_hogar\1%\simulacion_3\output_tests.xlsx',alpha1_hat_vec_"&amp;LF255&amp;"','alpha1_hat_vec_"&amp;LF255&amp;"');"</f>
        <v>xlswrite('G:\Mi unidad\1. PROYECTOS TELLO 2022\SCM SPILL OVERS\outputs\pobreza\jefe_hogar\1%\simulacion_3\output_tests.xlsx',alpha1_hat_vec_149','alpha1_hat_vec_149');</v>
      </c>
      <c r="LM255">
        <v>149</v>
      </c>
      <c r="LN255" t="str">
        <f>"xlswrite('G:\Mi unidad\1. PROYECTOS TELLO 2022\SCM SPILL OVERS\outputs\pobreza\mujeres\1%\simulacion_3\output_tests.xlsx',alpha1_hat_vec_"&amp;LM255&amp;"','alpha1_hat_vec_"&amp;LM255&amp;"');"</f>
        <v>xlswrite('G:\Mi unidad\1. PROYECTOS TELLO 2022\SCM SPILL OVERS\outputs\pobreza\mujeres\1%\simulacion_3\output_tests.xlsx',alpha1_hat_vec_149','alpha1_hat_vec_149');</v>
      </c>
      <c r="LY255">
        <v>149</v>
      </c>
      <c r="LZ255" t="str">
        <f>"xlswrite('G:\Mi unidad\1. PROYECTOS TELLO 2022\SCM SPILL OVERS\outputs\pobreza\criminalidad\1%\simulacion_3\output_tests.xlsx',alpha1_hat_vec_"&amp;LY255&amp;"','alpha1_hat_vec_"&amp;LY255&amp;"');"</f>
        <v>xlswrite('G:\Mi unidad\1. PROYECTOS TELLO 2022\SCM SPILL OVERS\outputs\pobreza\criminalidad\1%\simulacion_3\output_tests.xlsx',alpha1_hat_vec_149','alpha1_hat_vec_149');</v>
      </c>
    </row>
    <row r="256" spans="64:338" x14ac:dyDescent="0.3">
      <c r="BL256">
        <v>149</v>
      </c>
      <c r="BR256">
        <v>149</v>
      </c>
      <c r="BS256" s="1" t="str">
        <f>"A_"&amp;BR252&amp;"(:,ind_"&amp;BR252&amp;" == 0) = [];"</f>
        <v>A_149(:,ind_149 == 0) = [];</v>
      </c>
      <c r="BX256">
        <v>149</v>
      </c>
      <c r="BY256" s="1" t="str">
        <f>"A_"&amp;BX252&amp;"(:,ind_"&amp;BX252&amp;" == 0) = [];"</f>
        <v>A_149(:,ind_149 == 0) = [];</v>
      </c>
      <c r="CD256">
        <v>149</v>
      </c>
      <c r="CE256" s="1" t="str">
        <f>"A_"&amp;CD252&amp;"(:,ind_"&amp;CD252&amp;" == 0) = [];"</f>
        <v>A_149(:,ind_149 == 0) = [];</v>
      </c>
      <c r="CJ256">
        <v>149</v>
      </c>
      <c r="CK256" s="1" t="str">
        <f>"A_"&amp;CJ252&amp;"(:,ind_"&amp;CJ252&amp;" == 0) = [];"</f>
        <v>A_149(:,ind_149 == 0) = [];</v>
      </c>
      <c r="CQ256">
        <v>149</v>
      </c>
      <c r="CR256" t="s">
        <v>516</v>
      </c>
      <c r="CV256">
        <v>149</v>
      </c>
      <c r="CW256" t="s">
        <v>517</v>
      </c>
      <c r="DA256">
        <v>149</v>
      </c>
      <c r="DB256" t="s">
        <v>517</v>
      </c>
      <c r="DF256">
        <v>149</v>
      </c>
      <c r="DG256" t="s">
        <v>517</v>
      </c>
      <c r="EA256">
        <v>91</v>
      </c>
      <c r="EB256" s="1" t="str">
        <f>"synthetic_control_sp_"&amp;EA256&amp;"(T+s) = Y_"&amp;EA256&amp;"(1,T+s)-alpha1_hat_vec_"&amp;EA256&amp;"(s);"</f>
        <v>synthetic_control_sp_91(T+s) = Y_91(1,T+s)-alpha1_hat_vec_91(s);</v>
      </c>
      <c r="HM256">
        <v>87</v>
      </c>
      <c r="HN256" t="str">
        <f>"lb_vec_"&amp;HM256&amp;" = zeros(1,S);"</f>
        <v>lb_vec_87 = zeros(1,S);</v>
      </c>
      <c r="HT256">
        <v>125</v>
      </c>
      <c r="HU256" t="s">
        <v>35</v>
      </c>
      <c r="IA256">
        <v>149</v>
      </c>
      <c r="IB256" t="str">
        <f>"xlswrite('G:\Mi unidad\1. PROYECTOS TELLO 2022\SCM SPILL OVERS\outputs\pobreza\bajo_niv_educ\1%\simulacion_3\output_tests.xlsx',spillover_test_"&amp;IA256&amp;"','sp_test_"&amp;IA256&amp;"');"</f>
        <v>xlswrite('G:\Mi unidad\1. PROYECTOS TELLO 2022\SCM SPILL OVERS\outputs\pobreza\bajo_niv_educ\1%\simulacion_3\output_tests.xlsx',spillover_test_149','sp_test_149');</v>
      </c>
      <c r="IO256">
        <v>149</v>
      </c>
      <c r="IP256" t="str">
        <f>"xlswrite('G:\Mi unidad\1. PROYECTOS TELLO 2022\SCM SPILL OVERS\outputs\pobreza\bajo_ingreso\1%\simulacion_3\output_tests.xlsx',spillover_test_"&amp;IO256&amp;"','sp_test_"&amp;IO256&amp;"');"</f>
        <v>xlswrite('G:\Mi unidad\1. PROYECTOS TELLO 2022\SCM SPILL OVERS\outputs\pobreza\bajo_ingreso\1%\simulacion_3\output_tests.xlsx',spillover_test_149','sp_test_149');</v>
      </c>
      <c r="JA256">
        <v>149</v>
      </c>
      <c r="JB256" t="str">
        <f>"xlswrite('G:\Mi unidad\1. PROYECTOS TELLO 2022\SCM SPILL OVERS\outputs\pobreza\densidad\1%\simulacion_3\output_tests.xlsx',spillover_test_"&amp;JA256&amp;"','sp_test_"&amp;JA256&amp;"');"</f>
        <v>xlswrite('G:\Mi unidad\1. PROYECTOS TELLO 2022\SCM SPILL OVERS\outputs\pobreza\densidad\1%\simulacion_3\output_tests.xlsx',spillover_test_149','sp_test_149');</v>
      </c>
      <c r="JM256">
        <v>149</v>
      </c>
      <c r="JN256" t="str">
        <f>"xlswrite('G:\Mi unidad\1. PROYECTOS TELLO 2022\SCM SPILL OVERS\outputs\pobreza\densidad_g\1%\simulacion_3\output_tests.xlsx',spillover_test_"&amp;JM256&amp;"','sp_test_"&amp;JM256&amp;"');"</f>
        <v>xlswrite('G:\Mi unidad\1. PROYECTOS TELLO 2022\SCM SPILL OVERS\outputs\pobreza\densidad_g\1%\simulacion_3\output_tests.xlsx',spillover_test_149','sp_test_149');</v>
      </c>
      <c r="JY256">
        <v>149</v>
      </c>
      <c r="JZ256" t="str">
        <f>"xlswrite('G:\Mi unidad\1. PROYECTOS TELLO 2022\SCM SPILL OVERS\outputs\pobreza\distancia_centro_salud\1%\simulacion_3\output_tests.xlsx',spillover_test_"&amp;JY256&amp;"','sp_test_"&amp;JY256&amp;"');"</f>
        <v>xlswrite('G:\Mi unidad\1. PROYECTOS TELLO 2022\SCM SPILL OVERS\outputs\pobreza\distancia_centro_salud\1%\simulacion_3\output_tests.xlsx',spillover_test_149','sp_test_149');</v>
      </c>
      <c r="KL256">
        <v>149</v>
      </c>
      <c r="KM256" t="str">
        <f>"xlswrite('G:\Mi unidad\1. PROYECTOS TELLO 2022\SCM SPILL OVERS\outputs\pobreza\informalidad\1%\simulacion_3\output_tests.xlsx',spillover_test_"&amp;KL256&amp;"','sp_test_"&amp;KL256&amp;"');"</f>
        <v>xlswrite('G:\Mi unidad\1. PROYECTOS TELLO 2022\SCM SPILL OVERS\outputs\pobreza\informalidad\1%\simulacion_3\output_tests.xlsx',spillover_test_149','sp_test_149');</v>
      </c>
      <c r="KY256">
        <v>149</v>
      </c>
      <c r="KZ256" t="str">
        <f>"xlswrite('G:\Mi unidad\1. PROYECTOS TELLO 2022\SCM SPILL OVERS\outputs\pobreza\alimentos\1%\simulacion_3\output_tests.xlsx',spillover_test_"&amp;KY256&amp;"','sp_test_"&amp;KY256&amp;"');"</f>
        <v>xlswrite('G:\Mi unidad\1. PROYECTOS TELLO 2022\SCM SPILL OVERS\outputs\pobreza\alimentos\1%\simulacion_3\output_tests.xlsx',spillover_test_149','sp_test_149');</v>
      </c>
      <c r="LF256">
        <v>149</v>
      </c>
      <c r="LG256" t="str">
        <f>"xlswrite('G:\Mi unidad\1. PROYECTOS TELLO 2022\SCM SPILL OVERS\outputs\pobreza\jefe_hogar\1%\simulacion_3\output_tests.xlsx',spillover_test_"&amp;LF256&amp;"','sp_test_"&amp;LF256&amp;"');"</f>
        <v>xlswrite('G:\Mi unidad\1. PROYECTOS TELLO 2022\SCM SPILL OVERS\outputs\pobreza\jefe_hogar\1%\simulacion_3\output_tests.xlsx',spillover_test_149','sp_test_149');</v>
      </c>
      <c r="LM256">
        <v>149</v>
      </c>
      <c r="LN256" t="str">
        <f>"xlswrite('G:\Mi unidad\1. PROYECTOS TELLO 2022\SCM SPILL OVERS\outputs\pobreza\mujeres\1%\simulacion_3\output_tests.xlsx',spillover_test_"&amp;LM256&amp;"','sp_test_"&amp;LM256&amp;"');"</f>
        <v>xlswrite('G:\Mi unidad\1. PROYECTOS TELLO 2022\SCM SPILL OVERS\outputs\pobreza\mujeres\1%\simulacion_3\output_tests.xlsx',spillover_test_149','sp_test_149');</v>
      </c>
      <c r="LY256">
        <v>149</v>
      </c>
      <c r="LZ256" t="str">
        <f>"xlswrite('G:\Mi unidad\1. PROYECTOS TELLO 2022\SCM SPILL OVERS\outputs\pobreza\criminalidad\1%\simulacion_3\output_tests.xlsx',spillover_test_"&amp;LY256&amp;"','sp_test_"&amp;LY256&amp;"');"</f>
        <v>xlswrite('G:\Mi unidad\1. PROYECTOS TELLO 2022\SCM SPILL OVERS\outputs\pobreza\criminalidad\1%\simulacion_3\output_tests.xlsx',spillover_test_149','sp_test_149');</v>
      </c>
    </row>
    <row r="257" spans="64:338" x14ac:dyDescent="0.3">
      <c r="BL257">
        <v>150</v>
      </c>
      <c r="BM257" s="1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515</v>
      </c>
      <c r="CV257">
        <v>150</v>
      </c>
      <c r="CW257" t="s">
        <v>518</v>
      </c>
      <c r="DA257">
        <v>150</v>
      </c>
      <c r="DB257" t="s">
        <v>518</v>
      </c>
      <c r="DF257">
        <v>150</v>
      </c>
      <c r="DG257" t="s">
        <v>518</v>
      </c>
      <c r="EA257">
        <v>91</v>
      </c>
      <c r="EB257" s="3" t="s">
        <v>18</v>
      </c>
      <c r="HM257">
        <v>87</v>
      </c>
      <c r="HN257" t="str">
        <f>"ub_vec_"&amp;HM257&amp;" = zeros(1,S);"</f>
        <v>ub_vec_87 = zeros(1,S);</v>
      </c>
      <c r="HT257">
        <v>125</v>
      </c>
      <c r="HU257" t="s">
        <v>36</v>
      </c>
      <c r="IA257">
        <v>150</v>
      </c>
      <c r="IB257" t="str">
        <f>"xlswrite('G:\Mi unidad\1. PROYECTOS TELLO 2022\SCM SPILL OVERS\outputs\pobreza\bajo_niv_educ\1%\simulacion_3\output_tests.xlsx',lb_vec_"&amp;IA257&amp;"','lb_vec_"&amp;IA257&amp;"');"</f>
        <v>xlswrite('G:\Mi unidad\1. PROYECTOS TELLO 2022\SCM SPILL OVERS\outputs\pobreza\bajo_niv_educ\1%\simulacion_3\output_tests.xlsx',lb_vec_150','lb_vec_150');</v>
      </c>
      <c r="IO257">
        <v>150</v>
      </c>
      <c r="IP257" t="str">
        <f>"xlswrite('G:\Mi unidad\1. PROYECTOS TELLO 2022\SCM SPILL OVERS\outputs\pobreza\bajo_ingreso\1%\simulacion_3\output_tests.xlsx',lb_vec_"&amp;IO257&amp;"','lb_vec_"&amp;IO257&amp;"');"</f>
        <v>xlswrite('G:\Mi unidad\1. PROYECTOS TELLO 2022\SCM SPILL OVERS\outputs\pobreza\bajo_ingreso\1%\simulacion_3\output_tests.xlsx',lb_vec_150','lb_vec_150');</v>
      </c>
      <c r="JA257">
        <v>150</v>
      </c>
      <c r="JB257" t="str">
        <f>"xlswrite('G:\Mi unidad\1. PROYECTOS TELLO 2022\SCM SPILL OVERS\outputs\pobreza\densidad\1%\simulacion_3\output_tests.xlsx',lb_vec_"&amp;JA257&amp;"','lb_vec_"&amp;JA257&amp;"');"</f>
        <v>xlswrite('G:\Mi unidad\1. PROYECTOS TELLO 2022\SCM SPILL OVERS\outputs\pobreza\densidad\1%\simulacion_3\output_tests.xlsx',lb_vec_150','lb_vec_150');</v>
      </c>
      <c r="JM257">
        <v>150</v>
      </c>
      <c r="JN257" t="str">
        <f>"xlswrite('G:\Mi unidad\1. PROYECTOS TELLO 2022\SCM SPILL OVERS\outputs\pobreza\densidad_g\1%\simulacion_3\output_tests.xlsx',lb_vec_"&amp;JM257&amp;"','lb_vec_"&amp;JM257&amp;"');"</f>
        <v>xlswrite('G:\Mi unidad\1. PROYECTOS TELLO 2022\SCM SPILL OVERS\outputs\pobreza\densidad_g\1%\simulacion_3\output_tests.xlsx',lb_vec_150','lb_vec_150');</v>
      </c>
      <c r="JY257">
        <v>150</v>
      </c>
      <c r="JZ257" t="str">
        <f>"xlswrite('G:\Mi unidad\1. PROYECTOS TELLO 2022\SCM SPILL OVERS\outputs\pobreza\distancia_centro_salud\1%\simulacion_3\output_tests.xlsx',lb_vec_"&amp;JY257&amp;"','lb_vec_"&amp;JY257&amp;"');"</f>
        <v>xlswrite('G:\Mi unidad\1. PROYECTOS TELLO 2022\SCM SPILL OVERS\outputs\pobreza\distancia_centro_salud\1%\simulacion_3\output_tests.xlsx',lb_vec_150','lb_vec_150');</v>
      </c>
      <c r="KL257">
        <v>150</v>
      </c>
      <c r="KM257" t="str">
        <f>"xlswrite('G:\Mi unidad\1. PROYECTOS TELLO 2022\SCM SPILL OVERS\outputs\pobreza\informalidad\1%\simulacion_3\output_tests.xlsx',lb_vec_"&amp;KL257&amp;"','lb_vec_"&amp;KL257&amp;"');"</f>
        <v>xlswrite('G:\Mi unidad\1. PROYECTOS TELLO 2022\SCM SPILL OVERS\outputs\pobreza\informalidad\1%\simulacion_3\output_tests.xlsx',lb_vec_150','lb_vec_150');</v>
      </c>
      <c r="KY257">
        <v>150</v>
      </c>
      <c r="KZ257" t="str">
        <f>"xlswrite('G:\Mi unidad\1. PROYECTOS TELLO 2022\SCM SPILL OVERS\outputs\pobreza\alimentos\1%\simulacion_3\output_tests.xlsx',lb_vec_"&amp;KY257&amp;"','lb_vec_"&amp;KY257&amp;"');"</f>
        <v>xlswrite('G:\Mi unidad\1. PROYECTOS TELLO 2022\SCM SPILL OVERS\outputs\pobreza\alimentos\1%\simulacion_3\output_tests.xlsx',lb_vec_150','lb_vec_150');</v>
      </c>
      <c r="LF257">
        <v>150</v>
      </c>
      <c r="LG257" t="str">
        <f>"xlswrite('G:\Mi unidad\1. PROYECTOS TELLO 2022\SCM SPILL OVERS\outputs\pobreza\jefe_hogar\1%\simulacion_3\output_tests.xlsx',lb_vec_"&amp;LF257&amp;"','lb_vec_"&amp;LF257&amp;"');"</f>
        <v>xlswrite('G:\Mi unidad\1. PROYECTOS TELLO 2022\SCM SPILL OVERS\outputs\pobreza\jefe_hogar\1%\simulacion_3\output_tests.xlsx',lb_vec_150','lb_vec_150');</v>
      </c>
      <c r="LM257">
        <v>150</v>
      </c>
      <c r="LN257" t="str">
        <f>"xlswrite('G:\Mi unidad\1. PROYECTOS TELLO 2022\SCM SPILL OVERS\outputs\pobreza\mujeres\1%\simulacion_3\output_tests.xlsx',lb_vec_"&amp;LM257&amp;"','lb_vec_"&amp;LM257&amp;"');"</f>
        <v>xlswrite('G:\Mi unidad\1. PROYECTOS TELLO 2022\SCM SPILL OVERS\outputs\pobreza\mujeres\1%\simulacion_3\output_tests.xlsx',lb_vec_150','lb_vec_150');</v>
      </c>
      <c r="LY257">
        <v>150</v>
      </c>
      <c r="LZ257" t="str">
        <f>"xlswrite('G:\Mi unidad\1. PROYECTOS TELLO 2022\SCM SPILL OVERS\outputs\pobreza\criminalidad\1%\simulacion_3\output_tests.xlsx',lb_vec_"&amp;LY257&amp;"','lb_vec_"&amp;LY257&amp;"');"</f>
        <v>xlswrite('G:\Mi unidad\1. PROYECTOS TELLO 2022\SCM SPILL OVERS\outputs\pobreza\criminalidad\1%\simulacion_3\output_tests.xlsx',lb_vec_150','lb_vec_150');</v>
      </c>
    </row>
    <row r="258" spans="64:338" x14ac:dyDescent="0.3">
      <c r="BL258">
        <v>150</v>
      </c>
      <c r="BM258" s="1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517</v>
      </c>
      <c r="CV258">
        <v>150</v>
      </c>
      <c r="CW258" t="s">
        <v>519</v>
      </c>
      <c r="DA258">
        <v>150</v>
      </c>
      <c r="DB258" t="s">
        <v>519</v>
      </c>
      <c r="DF258">
        <v>150</v>
      </c>
      <c r="DG258" t="s">
        <v>519</v>
      </c>
      <c r="EA258">
        <v>92</v>
      </c>
      <c r="EB258" s="3" t="str">
        <f>"%PROVINCIA "&amp;EA258</f>
        <v>%PROVINCIA 92</v>
      </c>
      <c r="HM258">
        <v>87</v>
      </c>
      <c r="HN258" t="s">
        <v>35</v>
      </c>
      <c r="HT258">
        <v>125</v>
      </c>
      <c r="HU258" t="s">
        <v>37</v>
      </c>
      <c r="IA258">
        <v>150</v>
      </c>
      <c r="IB258" t="str">
        <f>"xlswrite('G:\Mi unidad\1. PROYECTOS TELLO 2022\SCM SPILL OVERS\outputs\pobreza\bajo_niv_educ\1%\simulacion_3\output_tests.xlsx',ub_vec_"&amp;IA258&amp;"','ub_vec_"&amp;IA258&amp;"');"</f>
        <v>xlswrite('G:\Mi unidad\1. PROYECTOS TELLO 2022\SCM SPILL OVERS\outputs\pobreza\bajo_niv_educ\1%\simulacion_3\output_tests.xlsx',ub_vec_150','ub_vec_150');</v>
      </c>
      <c r="IO258">
        <v>150</v>
      </c>
      <c r="IP258" t="str">
        <f>"xlswrite('G:\Mi unidad\1. PROYECTOS TELLO 2022\SCM SPILL OVERS\outputs\pobreza\bajo_ingreso\1%\simulacion_3\output_tests.xlsx',ub_vec_"&amp;IO258&amp;"','ub_vec_"&amp;IO258&amp;"');"</f>
        <v>xlswrite('G:\Mi unidad\1. PROYECTOS TELLO 2022\SCM SPILL OVERS\outputs\pobreza\bajo_ingreso\1%\simulacion_3\output_tests.xlsx',ub_vec_150','ub_vec_150');</v>
      </c>
      <c r="JA258">
        <v>150</v>
      </c>
      <c r="JB258" t="str">
        <f>"xlswrite('G:\Mi unidad\1. PROYECTOS TELLO 2022\SCM SPILL OVERS\outputs\pobreza\densidad\1%\simulacion_3\output_tests.xlsx',ub_vec_"&amp;JA258&amp;"','ub_vec_"&amp;JA258&amp;"');"</f>
        <v>xlswrite('G:\Mi unidad\1. PROYECTOS TELLO 2022\SCM SPILL OVERS\outputs\pobreza\densidad\1%\simulacion_3\output_tests.xlsx',ub_vec_150','ub_vec_150');</v>
      </c>
      <c r="JM258">
        <v>150</v>
      </c>
      <c r="JN258" t="str">
        <f>"xlswrite('G:\Mi unidad\1. PROYECTOS TELLO 2022\SCM SPILL OVERS\outputs\pobreza\densidad_g\1%\simulacion_3\output_tests.xlsx',ub_vec_"&amp;JM258&amp;"','ub_vec_"&amp;JM258&amp;"');"</f>
        <v>xlswrite('G:\Mi unidad\1. PROYECTOS TELLO 2022\SCM SPILL OVERS\outputs\pobreza\densidad_g\1%\simulacion_3\output_tests.xlsx',ub_vec_150','ub_vec_150');</v>
      </c>
      <c r="JY258">
        <v>150</v>
      </c>
      <c r="JZ258" t="str">
        <f>"xlswrite('G:\Mi unidad\1. PROYECTOS TELLO 2022\SCM SPILL OVERS\outputs\pobreza\distancia_centro_salud\1%\simulacion_3\output_tests.xlsx',ub_vec_"&amp;JY258&amp;"','ub_vec_"&amp;JY258&amp;"');"</f>
        <v>xlswrite('G:\Mi unidad\1. PROYECTOS TELLO 2022\SCM SPILL OVERS\outputs\pobreza\distancia_centro_salud\1%\simulacion_3\output_tests.xlsx',ub_vec_150','ub_vec_150');</v>
      </c>
      <c r="KL258">
        <v>150</v>
      </c>
      <c r="KM258" t="str">
        <f>"xlswrite('G:\Mi unidad\1. PROYECTOS TELLO 2022\SCM SPILL OVERS\outputs\pobreza\informalidad\1%\simulacion_3\output_tests.xlsx',ub_vec_"&amp;KL258&amp;"','ub_vec_"&amp;KL258&amp;"');"</f>
        <v>xlswrite('G:\Mi unidad\1. PROYECTOS TELLO 2022\SCM SPILL OVERS\outputs\pobreza\informalidad\1%\simulacion_3\output_tests.xlsx',ub_vec_150','ub_vec_150');</v>
      </c>
      <c r="KY258">
        <v>150</v>
      </c>
      <c r="KZ258" t="str">
        <f>"xlswrite('G:\Mi unidad\1. PROYECTOS TELLO 2022\SCM SPILL OVERS\outputs\pobreza\alimentos\1%\simulacion_3\output_tests.xlsx',ub_vec_"&amp;KY258&amp;"','ub_vec_"&amp;KY258&amp;"');"</f>
        <v>xlswrite('G:\Mi unidad\1. PROYECTOS TELLO 2022\SCM SPILL OVERS\outputs\pobreza\alimentos\1%\simulacion_3\output_tests.xlsx',ub_vec_150','ub_vec_150');</v>
      </c>
      <c r="LF258">
        <v>150</v>
      </c>
      <c r="LG258" t="str">
        <f>"xlswrite('G:\Mi unidad\1. PROYECTOS TELLO 2022\SCM SPILL OVERS\outputs\pobreza\jefe_hogar\1%\simulacion_3\output_tests.xlsx',ub_vec_"&amp;LF258&amp;"','ub_vec_"&amp;LF258&amp;"');"</f>
        <v>xlswrite('G:\Mi unidad\1. PROYECTOS TELLO 2022\SCM SPILL OVERS\outputs\pobreza\jefe_hogar\1%\simulacion_3\output_tests.xlsx',ub_vec_150','ub_vec_150');</v>
      </c>
      <c r="LM258">
        <v>150</v>
      </c>
      <c r="LN258" t="str">
        <f>"xlswrite('G:\Mi unidad\1. PROYECTOS TELLO 2022\SCM SPILL OVERS\outputs\pobreza\mujeres\1%\simulacion_3\output_tests.xlsx',ub_vec_"&amp;LM258&amp;"','ub_vec_"&amp;LM258&amp;"');"</f>
        <v>xlswrite('G:\Mi unidad\1. PROYECTOS TELLO 2022\SCM SPILL OVERS\outputs\pobreza\mujeres\1%\simulacion_3\output_tests.xlsx',ub_vec_150','ub_vec_150');</v>
      </c>
      <c r="LY258">
        <v>150</v>
      </c>
      <c r="LZ258" t="str">
        <f>"xlswrite('G:\Mi unidad\1. PROYECTOS TELLO 2022\SCM SPILL OVERS\outputs\pobreza\criminalidad\1%\simulacion_3\output_tests.xlsx',ub_vec_"&amp;LY258&amp;"','ub_vec_"&amp;LY258&amp;"');"</f>
        <v>xlswrite('G:\Mi unidad\1. PROYECTOS TELLO 2022\SCM SPILL OVERS\outputs\pobreza\criminalidad\1%\simulacion_3\output_tests.xlsx',ub_vec_150','ub_vec_150');</v>
      </c>
    </row>
    <row r="259" spans="64:338" x14ac:dyDescent="0.3">
      <c r="BL259">
        <v>150</v>
      </c>
      <c r="BM259" s="1" t="str">
        <f>"A_"&amp;BL257&amp;"(:,ind_"&amp;BL257&amp;" == 0) = [];"</f>
        <v>A_150(:,ind_150 == 0) = [];</v>
      </c>
      <c r="BR259">
        <v>150</v>
      </c>
      <c r="BS259" s="1" t="str">
        <f>"ind_"&amp;BR257&amp;" = xlsread('spillover_bajo_niv_educ_"&amp;BR257&amp;".xlsx')"</f>
        <v>ind_150 = xlsread('spillover_bajo_niv_educ_150.xlsx')</v>
      </c>
      <c r="BX259">
        <v>150</v>
      </c>
      <c r="BY259" s="1" t="str">
        <f>"ind_"&amp;BX257&amp;" = xlsread('spillover_bajoingreso_"&amp;BX257&amp;".xlsx')"</f>
        <v>ind_150 = xlsread('spillover_bajoingreso_150.xlsx')</v>
      </c>
      <c r="CD259">
        <v>150</v>
      </c>
      <c r="CE259" s="1" t="str">
        <f>"ind_"&amp;CD257&amp;" = xlsread('spillover_densidad_"&amp;CD257&amp;".xlsx')"</f>
        <v>ind_150 = xlsread('spillover_densidad_150.xlsx')</v>
      </c>
      <c r="CJ259">
        <v>150</v>
      </c>
      <c r="CK259" s="1" t="str">
        <f>"ind_"&amp;CJ257&amp;" = xlsread('spillover_tiempo_cs_"&amp;CJ257&amp;".xlsx')"</f>
        <v>ind_150 = xlsread('spillover_tiempo_cs_150.xlsx')</v>
      </c>
      <c r="CQ259">
        <v>150</v>
      </c>
      <c r="CR259" t="s">
        <v>518</v>
      </c>
      <c r="CV259">
        <v>150</v>
      </c>
      <c r="CW259" t="s">
        <v>520</v>
      </c>
      <c r="DA259">
        <v>150</v>
      </c>
      <c r="DB259" t="s">
        <v>521</v>
      </c>
      <c r="DF259">
        <v>150</v>
      </c>
      <c r="DG259" t="s">
        <v>522</v>
      </c>
      <c r="EA259">
        <v>92</v>
      </c>
      <c r="EB259" s="3" t="s">
        <v>17</v>
      </c>
      <c r="HM259">
        <v>87</v>
      </c>
      <c r="HN259" t="str">
        <f>"    [p_value_"&amp;HM259&amp; ",lb_"&amp;HM259&amp;",ub_"&amp;HM259&amp;"] = sp_andrews_te(Y_pre_"&amp;HM259&amp;",pobreza_"&amp;HM259&amp;"(:,T+s),A_"&amp;HM259&amp;",C,.05);"</f>
        <v xml:space="preserve">    [p_value_87,lb_87,ub_87] = sp_andrews_te(Y_pre_87,pobreza_87(:,T+s),A_87,C,.05);</v>
      </c>
      <c r="HT259">
        <v>125</v>
      </c>
      <c r="HU259" t="str">
        <f>"    spillover_test_"&amp;HT259&amp;"(s) = sp_andrews(Y_pre_"&amp;HT259&amp;",pobreza_"&amp;HT259&amp;"(:,T+s),A_"&amp;HT259&amp;",C,d,alpha_sig);"</f>
        <v xml:space="preserve">    spillover_test_125(s) = sp_andrews(Y_pre_125,pobreza_125(:,T+s),A_125,C,d,alpha_sig);</v>
      </c>
      <c r="IA259">
        <v>150</v>
      </c>
      <c r="IB259" t="str">
        <f>"xlswrite('G:\Mi unidad\1. PROYECTOS TELLO 2022\SCM SPILL OVERS\outputs\pobreza\bajo_niv_educ\1%\simulacion_3\output_tests.xlsx',p_value_vec_"&amp;IA259&amp;"','p_value_vec_"&amp;IA259&amp;"');"</f>
        <v>xlswrite('G:\Mi unidad\1. PROYECTOS TELLO 2022\SCM SPILL OVERS\outputs\pobreza\bajo_niv_educ\1%\simulacion_3\output_tests.xlsx',p_value_vec_150','p_value_vec_150');</v>
      </c>
      <c r="IO259">
        <v>150</v>
      </c>
      <c r="IP259" t="str">
        <f>"xlswrite('G:\Mi unidad\1. PROYECTOS TELLO 2022\SCM SPILL OVERS\outputs\pobreza\bajo_ingreso\1%\simulacion_3\output_tests.xlsx',p_value_vec_"&amp;IO259&amp;"','p_value_vec_"&amp;IO259&amp;"');"</f>
        <v>xlswrite('G:\Mi unidad\1. PROYECTOS TELLO 2022\SCM SPILL OVERS\outputs\pobreza\bajo_ingreso\1%\simulacion_3\output_tests.xlsx',p_value_vec_150','p_value_vec_150');</v>
      </c>
      <c r="JA259">
        <v>150</v>
      </c>
      <c r="JB259" t="str">
        <f>"xlswrite('G:\Mi unidad\1. PROYECTOS TELLO 2022\SCM SPILL OVERS\outputs\pobreza\densidad\1%\simulacion_3\output_tests.xlsx',p_value_vec_"&amp;JA259&amp;"','p_value_vec_"&amp;JA259&amp;"');"</f>
        <v>xlswrite('G:\Mi unidad\1. PROYECTOS TELLO 2022\SCM SPILL OVERS\outputs\pobreza\densidad\1%\simulacion_3\output_tests.xlsx',p_value_vec_150','p_value_vec_150');</v>
      </c>
      <c r="JM259">
        <v>150</v>
      </c>
      <c r="JN259" t="str">
        <f>"xlswrite('G:\Mi unidad\1. PROYECTOS TELLO 2022\SCM SPILL OVERS\outputs\pobreza\densidad_g\1%\simulacion_3\output_tests.xlsx',p_value_vec_"&amp;JM259&amp;"','p_value_vec_"&amp;JM259&amp;"');"</f>
        <v>xlswrite('G:\Mi unidad\1. PROYECTOS TELLO 2022\SCM SPILL OVERS\outputs\pobreza\densidad_g\1%\simulacion_3\output_tests.xlsx',p_value_vec_150','p_value_vec_150');</v>
      </c>
      <c r="JY259">
        <v>150</v>
      </c>
      <c r="JZ259" t="str">
        <f>"xlswrite('G:\Mi unidad\1. PROYECTOS TELLO 2022\SCM SPILL OVERS\outputs\pobreza\distancia_centro_salud\1%\simulacion_3\output_tests.xlsx',p_value_vec_"&amp;JY259&amp;"','p_value_vec_"&amp;JY259&amp;"');"</f>
        <v>xlswrite('G:\Mi unidad\1. PROYECTOS TELLO 2022\SCM SPILL OVERS\outputs\pobreza\distancia_centro_salud\1%\simulacion_3\output_tests.xlsx',p_value_vec_150','p_value_vec_150');</v>
      </c>
      <c r="KL259">
        <v>150</v>
      </c>
      <c r="KM259" t="str">
        <f>"xlswrite('G:\Mi unidad\1. PROYECTOS TELLO 2022\SCM SPILL OVERS\outputs\pobreza\informalidad\1%\simulacion_3\output_tests.xlsx',p_value_vec_"&amp;KL259&amp;"','p_value_vec_"&amp;KL259&amp;"');"</f>
        <v>xlswrite('G:\Mi unidad\1. PROYECTOS TELLO 2022\SCM SPILL OVERS\outputs\pobreza\informalidad\1%\simulacion_3\output_tests.xlsx',p_value_vec_150','p_value_vec_150');</v>
      </c>
      <c r="KY259">
        <v>150</v>
      </c>
      <c r="KZ259" t="str">
        <f>"xlswrite('G:\Mi unidad\1. PROYECTOS TELLO 2022\SCM SPILL OVERS\outputs\pobreza\alimentos\1%\simulacion_3\output_tests.xlsx',p_value_vec_"&amp;KY259&amp;"','p_value_vec_"&amp;KY259&amp;"');"</f>
        <v>xlswrite('G:\Mi unidad\1. PROYECTOS TELLO 2022\SCM SPILL OVERS\outputs\pobreza\alimentos\1%\simulacion_3\output_tests.xlsx',p_value_vec_150','p_value_vec_150');</v>
      </c>
      <c r="LF259">
        <v>150</v>
      </c>
      <c r="LG259" t="str">
        <f>"xlswrite('G:\Mi unidad\1. PROYECTOS TELLO 2022\SCM SPILL OVERS\outputs\pobreza\jefe_hogar\1%\simulacion_3\output_tests.xlsx',p_value_vec_"&amp;LF259&amp;"','p_value_vec_"&amp;LF259&amp;"');"</f>
        <v>xlswrite('G:\Mi unidad\1. PROYECTOS TELLO 2022\SCM SPILL OVERS\outputs\pobreza\jefe_hogar\1%\simulacion_3\output_tests.xlsx',p_value_vec_150','p_value_vec_150');</v>
      </c>
      <c r="LM259">
        <v>150</v>
      </c>
      <c r="LN259" t="str">
        <f>"xlswrite('G:\Mi unidad\1. PROYECTOS TELLO 2022\SCM SPILL OVERS\outputs\pobreza\mujeres\1%\simulacion_3\output_tests.xlsx',p_value_vec_"&amp;LM259&amp;"','p_value_vec_"&amp;LM259&amp;"');"</f>
        <v>xlswrite('G:\Mi unidad\1. PROYECTOS TELLO 2022\SCM SPILL OVERS\outputs\pobreza\mujeres\1%\simulacion_3\output_tests.xlsx',p_value_vec_150','p_value_vec_150');</v>
      </c>
      <c r="LY259">
        <v>150</v>
      </c>
      <c r="LZ259" t="str">
        <f>"xlswrite('G:\Mi unidad\1. PROYECTOS TELLO 2022\SCM SPILL OVERS\outputs\pobreza\criminalidad\1%\simulacion_3\output_tests.xlsx',p_value_vec_"&amp;LY259&amp;"','p_value_vec_"&amp;LY259&amp;"');"</f>
        <v>xlswrite('G:\Mi unidad\1. PROYECTOS TELLO 2022\SCM SPILL OVERS\outputs\pobreza\criminalidad\1%\simulacion_3\output_tests.xlsx',p_value_vec_150','p_value_vec_150');</v>
      </c>
    </row>
    <row r="260" spans="64:338" x14ac:dyDescent="0.3">
      <c r="BL260">
        <v>150</v>
      </c>
      <c r="BR260">
        <v>150</v>
      </c>
      <c r="BS260" s="1" t="str">
        <f>"A_"&amp;BR257&amp;" = eye(N);"</f>
        <v>A_150 = eye(N);</v>
      </c>
      <c r="BX260">
        <v>150</v>
      </c>
      <c r="BY260" s="1" t="str">
        <f>"A_"&amp;BX257&amp;" = eye(N);"</f>
        <v>A_150 = eye(N);</v>
      </c>
      <c r="CD260">
        <v>150</v>
      </c>
      <c r="CE260" s="1" t="str">
        <f>"A_"&amp;CD257&amp;" = eye(N);"</f>
        <v>A_150 = eye(N);</v>
      </c>
      <c r="CJ260">
        <v>150</v>
      </c>
      <c r="CK260" s="1" t="str">
        <f>"A_"&amp;CJ257&amp;" = eye(N);"</f>
        <v>A_150 = eye(N);</v>
      </c>
      <c r="CQ260">
        <v>150</v>
      </c>
      <c r="CR260" t="s">
        <v>519</v>
      </c>
      <c r="CV260">
        <v>150</v>
      </c>
      <c r="CW260" t="s">
        <v>523</v>
      </c>
      <c r="DA260">
        <v>150</v>
      </c>
      <c r="DB260" t="s">
        <v>523</v>
      </c>
      <c r="DF260">
        <v>150</v>
      </c>
      <c r="DG260" t="s">
        <v>523</v>
      </c>
      <c r="EA260">
        <v>92</v>
      </c>
      <c r="EB260" s="1" t="str">
        <f>"Y_Ts_"&amp;EA260&amp;" = Y_"&amp;EA260&amp;"(:,T+s);"</f>
        <v>Y_Ts_92 = Y_92(:,T+s);</v>
      </c>
      <c r="HM260">
        <v>87</v>
      </c>
      <c r="HN260" t="str">
        <f>"    p_value_vec_"&amp;HM260&amp;"(s) = p_value_"&amp;HM260&amp;";"</f>
        <v xml:space="preserve">    p_value_vec_87(s) = p_value_87;</v>
      </c>
      <c r="HT260">
        <v>125</v>
      </c>
      <c r="HU260" t="s">
        <v>18</v>
      </c>
      <c r="IA260">
        <v>150</v>
      </c>
      <c r="IB260" t="str">
        <f>"xlswrite('G:\Mi unidad\1. PROYECTOS TELLO 2022\SCM SPILL OVERS\outputs\pobreza\bajo_niv_educ\1%\simulacion_3\output_tests.xlsx',alpha1_hat_vec_"&amp;IA260&amp;"','alpha1_hat_vec_"&amp;IA260&amp;"');"</f>
        <v>xlswrite('G:\Mi unidad\1. PROYECTOS TELLO 2022\SCM SPILL OVERS\outputs\pobreza\bajo_niv_educ\1%\simulacion_3\output_tests.xlsx',alpha1_hat_vec_150','alpha1_hat_vec_150');</v>
      </c>
      <c r="IO260">
        <v>150</v>
      </c>
      <c r="IP260" t="str">
        <f>"xlswrite('G:\Mi unidad\1. PROYECTOS TELLO 2022\SCM SPILL OVERS\outputs\pobreza\bajo_ingreso\1%\simulacion_3\output_tests.xlsx',alpha1_hat_vec_"&amp;IO260&amp;"','alpha1_hat_vec_"&amp;IO260&amp;"');"</f>
        <v>xlswrite('G:\Mi unidad\1. PROYECTOS TELLO 2022\SCM SPILL OVERS\outputs\pobreza\bajo_ingreso\1%\simulacion_3\output_tests.xlsx',alpha1_hat_vec_150','alpha1_hat_vec_150');</v>
      </c>
      <c r="JA260">
        <v>150</v>
      </c>
      <c r="JB260" t="str">
        <f>"xlswrite('G:\Mi unidad\1. PROYECTOS TELLO 2022\SCM SPILL OVERS\outputs\pobreza\densidad\1%\simulacion_3\output_tests.xlsx',alpha1_hat_vec_"&amp;JA260&amp;"','alpha1_hat_vec_"&amp;JA260&amp;"');"</f>
        <v>xlswrite('G:\Mi unidad\1. PROYECTOS TELLO 2022\SCM SPILL OVERS\outputs\pobreza\densidad\1%\simulacion_3\output_tests.xlsx',alpha1_hat_vec_150','alpha1_hat_vec_150');</v>
      </c>
      <c r="JM260">
        <v>150</v>
      </c>
      <c r="JN260" t="str">
        <f>"xlswrite('G:\Mi unidad\1. PROYECTOS TELLO 2022\SCM SPILL OVERS\outputs\pobreza\densidad_g\1%\simulacion_3\output_tests.xlsx',alpha1_hat_vec_"&amp;JM260&amp;"','alpha1_hat_vec_"&amp;JM260&amp;"');"</f>
        <v>xlswrite('G:\Mi unidad\1. PROYECTOS TELLO 2022\SCM SPILL OVERS\outputs\pobreza\densidad_g\1%\simulacion_3\output_tests.xlsx',alpha1_hat_vec_150','alpha1_hat_vec_150');</v>
      </c>
      <c r="JY260">
        <v>150</v>
      </c>
      <c r="JZ260" t="str">
        <f>"xlswrite('G:\Mi unidad\1. PROYECTOS TELLO 2022\SCM SPILL OVERS\outputs\pobreza\distancia_centro_salud\1%\simulacion_3\output_tests.xlsx',alpha1_hat_vec_"&amp;JY260&amp;"','alpha1_hat_vec_"&amp;JY260&amp;"');"</f>
        <v>xlswrite('G:\Mi unidad\1. PROYECTOS TELLO 2022\SCM SPILL OVERS\outputs\pobreza\distancia_centro_salud\1%\simulacion_3\output_tests.xlsx',alpha1_hat_vec_150','alpha1_hat_vec_150');</v>
      </c>
      <c r="KL260">
        <v>150</v>
      </c>
      <c r="KM260" t="str">
        <f>"xlswrite('G:\Mi unidad\1. PROYECTOS TELLO 2022\SCM SPILL OVERS\outputs\pobreza\informalidad\1%\simulacion_3\output_tests.xlsx',alpha1_hat_vec_"&amp;KL260&amp;"','alpha1_hat_vec_"&amp;KL260&amp;"');"</f>
        <v>xlswrite('G:\Mi unidad\1. PROYECTOS TELLO 2022\SCM SPILL OVERS\outputs\pobreza\informalidad\1%\simulacion_3\output_tests.xlsx',alpha1_hat_vec_150','alpha1_hat_vec_150');</v>
      </c>
      <c r="KY260">
        <v>150</v>
      </c>
      <c r="KZ260" t="str">
        <f>"xlswrite('G:\Mi unidad\1. PROYECTOS TELLO 2022\SCM SPILL OVERS\outputs\pobreza\alimentos\1%\simulacion_3\output_tests.xlsx',alpha1_hat_vec_"&amp;KY260&amp;"','alpha1_hat_vec_"&amp;KY260&amp;"');"</f>
        <v>xlswrite('G:\Mi unidad\1. PROYECTOS TELLO 2022\SCM SPILL OVERS\outputs\pobreza\alimentos\1%\simulacion_3\output_tests.xlsx',alpha1_hat_vec_150','alpha1_hat_vec_150');</v>
      </c>
      <c r="LF260">
        <v>150</v>
      </c>
      <c r="LG260" t="str">
        <f>"xlswrite('G:\Mi unidad\1. PROYECTOS TELLO 2022\SCM SPILL OVERS\outputs\pobreza\jefe_hogar\1%\simulacion_3\output_tests.xlsx',alpha1_hat_vec_"&amp;LF260&amp;"','alpha1_hat_vec_"&amp;LF260&amp;"');"</f>
        <v>xlswrite('G:\Mi unidad\1. PROYECTOS TELLO 2022\SCM SPILL OVERS\outputs\pobreza\jefe_hogar\1%\simulacion_3\output_tests.xlsx',alpha1_hat_vec_150','alpha1_hat_vec_150');</v>
      </c>
      <c r="LM260">
        <v>150</v>
      </c>
      <c r="LN260" t="str">
        <f>"xlswrite('G:\Mi unidad\1. PROYECTOS TELLO 2022\SCM SPILL OVERS\outputs\pobreza\mujeres\1%\simulacion_3\output_tests.xlsx',alpha1_hat_vec_"&amp;LM260&amp;"','alpha1_hat_vec_"&amp;LM260&amp;"');"</f>
        <v>xlswrite('G:\Mi unidad\1. PROYECTOS TELLO 2022\SCM SPILL OVERS\outputs\pobreza\mujeres\1%\simulacion_3\output_tests.xlsx',alpha1_hat_vec_150','alpha1_hat_vec_150');</v>
      </c>
      <c r="LY260">
        <v>150</v>
      </c>
      <c r="LZ260" t="str">
        <f>"xlswrite('G:\Mi unidad\1. PROYECTOS TELLO 2022\SCM SPILL OVERS\outputs\pobreza\criminalidad\1%\simulacion_3\output_tests.xlsx',alpha1_hat_vec_"&amp;LY260&amp;"','alpha1_hat_vec_"&amp;LY260&amp;"');"</f>
        <v>xlswrite('G:\Mi unidad\1. PROYECTOS TELLO 2022\SCM SPILL OVERS\outputs\pobreza\criminalidad\1%\simulacion_3\output_tests.xlsx',alpha1_hat_vec_150','alpha1_hat_vec_150');</v>
      </c>
    </row>
    <row r="261" spans="64:338" x14ac:dyDescent="0.3">
      <c r="BL261">
        <v>150</v>
      </c>
      <c r="BR261">
        <v>150</v>
      </c>
      <c r="BS261" s="1" t="str">
        <f>"A_"&amp;BR257&amp;"(:,ind_"&amp;BR257&amp;" == 0) = [];"</f>
        <v>A_150(:,ind_150 == 0) = [];</v>
      </c>
      <c r="BX261">
        <v>150</v>
      </c>
      <c r="BY261" s="1" t="str">
        <f>"A_"&amp;BX257&amp;"(:,ind_"&amp;BX257&amp;" == 0) = [];"</f>
        <v>A_150(:,ind_150 == 0) = [];</v>
      </c>
      <c r="CD261">
        <v>150</v>
      </c>
      <c r="CE261" s="1" t="str">
        <f>"A_"&amp;CD257&amp;"(:,ind_"&amp;CD257&amp;" == 0) = [];"</f>
        <v>A_150(:,ind_150 == 0) = [];</v>
      </c>
      <c r="CJ261">
        <v>150</v>
      </c>
      <c r="CK261" s="1" t="str">
        <f>"A_"&amp;CJ257&amp;"(:,ind_"&amp;CJ257&amp;" == 0) = [];"</f>
        <v>A_150(:,ind_150 == 0) = [];</v>
      </c>
      <c r="CQ261">
        <v>150</v>
      </c>
      <c r="CR261" t="s">
        <v>524</v>
      </c>
      <c r="CV261">
        <v>150</v>
      </c>
      <c r="CW261" t="s">
        <v>525</v>
      </c>
      <c r="DA261">
        <v>150</v>
      </c>
      <c r="DB261" t="s">
        <v>525</v>
      </c>
      <c r="DF261">
        <v>150</v>
      </c>
      <c r="DG261" t="s">
        <v>525</v>
      </c>
      <c r="EA261">
        <v>92</v>
      </c>
      <c r="EB261" s="1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HM261">
        <v>87</v>
      </c>
      <c r="HN261" t="str">
        <f>"    lb_vec_"&amp;HM261&amp;"(s) = lb_"&amp;HM261&amp;";"</f>
        <v xml:space="preserve">    lb_vec_87(s) = lb_87;</v>
      </c>
      <c r="HT261">
        <v>129</v>
      </c>
      <c r="HU261" t="str">
        <f>"spillover_test_"&amp;HT261&amp;" = zeros(1,S);"</f>
        <v>spillover_test_129 = zeros(1,S);</v>
      </c>
      <c r="IA261">
        <v>150</v>
      </c>
      <c r="IB261" t="str">
        <f>"xlswrite('G:\Mi unidad\1. PROYECTOS TELLO 2022\SCM SPILL OVERS\outputs\pobreza\bajo_niv_educ\1%\simulacion_3\output_tests.xlsx',spillover_test_"&amp;IA261&amp;"','sp_test_"&amp;IA261&amp;"');"</f>
        <v>xlswrite('G:\Mi unidad\1. PROYECTOS TELLO 2022\SCM SPILL OVERS\outputs\pobreza\bajo_niv_educ\1%\simulacion_3\output_tests.xlsx',spillover_test_150','sp_test_150');</v>
      </c>
      <c r="IO261">
        <v>150</v>
      </c>
      <c r="IP261" t="str">
        <f>"xlswrite('G:\Mi unidad\1. PROYECTOS TELLO 2022\SCM SPILL OVERS\outputs\pobreza\bajo_ingreso\1%\simulacion_3\output_tests.xlsx',spillover_test_"&amp;IO261&amp;"','sp_test_"&amp;IO261&amp;"');"</f>
        <v>xlswrite('G:\Mi unidad\1. PROYECTOS TELLO 2022\SCM SPILL OVERS\outputs\pobreza\bajo_ingreso\1%\simulacion_3\output_tests.xlsx',spillover_test_150','sp_test_150');</v>
      </c>
      <c r="JA261">
        <v>150</v>
      </c>
      <c r="JB261" t="str">
        <f>"xlswrite('G:\Mi unidad\1. PROYECTOS TELLO 2022\SCM SPILL OVERS\outputs\pobreza\densidad\1%\simulacion_3\output_tests.xlsx',spillover_test_"&amp;JA261&amp;"','sp_test_"&amp;JA261&amp;"');"</f>
        <v>xlswrite('G:\Mi unidad\1. PROYECTOS TELLO 2022\SCM SPILL OVERS\outputs\pobreza\densidad\1%\simulacion_3\output_tests.xlsx',spillover_test_150','sp_test_150');</v>
      </c>
      <c r="JM261">
        <v>150</v>
      </c>
      <c r="JN261" t="str">
        <f>"xlswrite('G:\Mi unidad\1. PROYECTOS TELLO 2022\SCM SPILL OVERS\outputs\pobreza\densidad_g\1%\simulacion_3\output_tests.xlsx',spillover_test_"&amp;JM261&amp;"','sp_test_"&amp;JM261&amp;"');"</f>
        <v>xlswrite('G:\Mi unidad\1. PROYECTOS TELLO 2022\SCM SPILL OVERS\outputs\pobreza\densidad_g\1%\simulacion_3\output_tests.xlsx',spillover_test_150','sp_test_150');</v>
      </c>
      <c r="JY261">
        <v>150</v>
      </c>
      <c r="JZ261" t="str">
        <f>"xlswrite('G:\Mi unidad\1. PROYECTOS TELLO 2022\SCM SPILL OVERS\outputs\pobreza\distancia_centro_salud\1%\simulacion_3\output_tests.xlsx',spillover_test_"&amp;JY261&amp;"','sp_test_"&amp;JY261&amp;"');"</f>
        <v>xlswrite('G:\Mi unidad\1. PROYECTOS TELLO 2022\SCM SPILL OVERS\outputs\pobreza\distancia_centro_salud\1%\simulacion_3\output_tests.xlsx',spillover_test_150','sp_test_150');</v>
      </c>
      <c r="KL261">
        <v>150</v>
      </c>
      <c r="KM261" t="str">
        <f>"xlswrite('G:\Mi unidad\1. PROYECTOS TELLO 2022\SCM SPILL OVERS\outputs\pobreza\informalidad\1%\simulacion_3\output_tests.xlsx',spillover_test_"&amp;KL261&amp;"','sp_test_"&amp;KL261&amp;"');"</f>
        <v>xlswrite('G:\Mi unidad\1. PROYECTOS TELLO 2022\SCM SPILL OVERS\outputs\pobreza\informalidad\1%\simulacion_3\output_tests.xlsx',spillover_test_150','sp_test_150');</v>
      </c>
      <c r="KY261">
        <v>150</v>
      </c>
      <c r="KZ261" t="str">
        <f>"xlswrite('G:\Mi unidad\1. PROYECTOS TELLO 2022\SCM SPILL OVERS\outputs\pobreza\alimentos\1%\simulacion_3\output_tests.xlsx',spillover_test_"&amp;KY261&amp;"','sp_test_"&amp;KY261&amp;"');"</f>
        <v>xlswrite('G:\Mi unidad\1. PROYECTOS TELLO 2022\SCM SPILL OVERS\outputs\pobreza\alimentos\1%\simulacion_3\output_tests.xlsx',spillover_test_150','sp_test_150');</v>
      </c>
      <c r="LF261">
        <v>150</v>
      </c>
      <c r="LG261" t="str">
        <f>"xlswrite('G:\Mi unidad\1. PROYECTOS TELLO 2022\SCM SPILL OVERS\outputs\pobreza\jefe_hogar\1%\simulacion_3\output_tests.xlsx',spillover_test_"&amp;LF261&amp;"','sp_test_"&amp;LF261&amp;"');"</f>
        <v>xlswrite('G:\Mi unidad\1. PROYECTOS TELLO 2022\SCM SPILL OVERS\outputs\pobreza\jefe_hogar\1%\simulacion_3\output_tests.xlsx',spillover_test_150','sp_test_150');</v>
      </c>
      <c r="LM261">
        <v>150</v>
      </c>
      <c r="LN261" t="str">
        <f>"xlswrite('G:\Mi unidad\1. PROYECTOS TELLO 2022\SCM SPILL OVERS\outputs\pobreza\mujeres\1%\simulacion_3\output_tests.xlsx',spillover_test_"&amp;LM261&amp;"','sp_test_"&amp;LM261&amp;"');"</f>
        <v>xlswrite('G:\Mi unidad\1. PROYECTOS TELLO 2022\SCM SPILL OVERS\outputs\pobreza\mujeres\1%\simulacion_3\output_tests.xlsx',spillover_test_150','sp_test_150');</v>
      </c>
      <c r="LY261">
        <v>150</v>
      </c>
      <c r="LZ261" t="str">
        <f>"xlswrite('G:\Mi unidad\1. PROYECTOS TELLO 2022\SCM SPILL OVERS\outputs\pobreza\criminalidad\1%\simulacion_3\output_tests.xlsx',spillover_test_"&amp;LY261&amp;"','sp_test_"&amp;LY261&amp;"');"</f>
        <v>xlswrite('G:\Mi unidad\1. PROYECTOS TELLO 2022\SCM SPILL OVERS\outputs\pobreza\criminalidad\1%\simulacion_3\output_tests.xlsx',spillover_test_150','sp_test_150');</v>
      </c>
    </row>
    <row r="262" spans="64:338" x14ac:dyDescent="0.3">
      <c r="BL262">
        <v>152</v>
      </c>
      <c r="BM262" s="1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523</v>
      </c>
      <c r="CV262">
        <v>152</v>
      </c>
      <c r="CW262" t="s">
        <v>526</v>
      </c>
      <c r="DA262">
        <v>152</v>
      </c>
      <c r="DB262" t="s">
        <v>526</v>
      </c>
      <c r="DF262">
        <v>152</v>
      </c>
      <c r="DG262" t="s">
        <v>526</v>
      </c>
      <c r="EA262">
        <v>92</v>
      </c>
      <c r="EB262" s="1" t="str">
        <f>"alpha_hat_"&amp;EA262&amp;" = A_"&amp;EA262&amp;"*gamma_hat_"&amp;EA262&amp;";"</f>
        <v>alpha_hat_92 = A_92*gamma_hat_92;</v>
      </c>
      <c r="HM262">
        <v>87</v>
      </c>
      <c r="HN262" t="str">
        <f>"    ub_vec_"&amp;HM262&amp;"(s) = ub_"&amp;HM261&amp;";"</f>
        <v xml:space="preserve">    ub_vec_87(s) = ub_87;</v>
      </c>
      <c r="HT262">
        <v>129</v>
      </c>
      <c r="HU262" t="s">
        <v>35</v>
      </c>
      <c r="IA262">
        <v>152</v>
      </c>
      <c r="IB262" t="str">
        <f>"xlswrite('G:\Mi unidad\1. PROYECTOS TELLO 2022\SCM SPILL OVERS\outputs\pobreza\bajo_niv_educ\1%\simulacion_3\output_tests.xlsx',lb_vec_"&amp;IA262&amp;"','lb_vec_"&amp;IA262&amp;"');"</f>
        <v>xlswrite('G:\Mi unidad\1. PROYECTOS TELLO 2022\SCM SPILL OVERS\outputs\pobreza\bajo_niv_educ\1%\simulacion_3\output_tests.xlsx',lb_vec_152','lb_vec_152');</v>
      </c>
      <c r="IO262">
        <v>152</v>
      </c>
      <c r="IP262" t="str">
        <f>"xlswrite('G:\Mi unidad\1. PROYECTOS TELLO 2022\SCM SPILL OVERS\outputs\pobreza\bajo_ingreso\1%\simulacion_3\output_tests.xlsx',lb_vec_"&amp;IO262&amp;"','lb_vec_"&amp;IO262&amp;"');"</f>
        <v>xlswrite('G:\Mi unidad\1. PROYECTOS TELLO 2022\SCM SPILL OVERS\outputs\pobreza\bajo_ingreso\1%\simulacion_3\output_tests.xlsx',lb_vec_152','lb_vec_152');</v>
      </c>
      <c r="JA262">
        <v>152</v>
      </c>
      <c r="JB262" t="str">
        <f>"xlswrite('G:\Mi unidad\1. PROYECTOS TELLO 2022\SCM SPILL OVERS\outputs\pobreza\densidad\1%\simulacion_3\output_tests.xlsx',lb_vec_"&amp;JA262&amp;"','lb_vec_"&amp;JA262&amp;"');"</f>
        <v>xlswrite('G:\Mi unidad\1. PROYECTOS TELLO 2022\SCM SPILL OVERS\outputs\pobreza\densidad\1%\simulacion_3\output_tests.xlsx',lb_vec_152','lb_vec_152');</v>
      </c>
      <c r="JM262">
        <v>152</v>
      </c>
      <c r="JN262" t="str">
        <f>"xlswrite('G:\Mi unidad\1. PROYECTOS TELLO 2022\SCM SPILL OVERS\outputs\pobreza\densidad_g\1%\simulacion_3\output_tests.xlsx',lb_vec_"&amp;JM262&amp;"','lb_vec_"&amp;JM262&amp;"');"</f>
        <v>xlswrite('G:\Mi unidad\1. PROYECTOS TELLO 2022\SCM SPILL OVERS\outputs\pobreza\densidad_g\1%\simulacion_3\output_tests.xlsx',lb_vec_152','lb_vec_152');</v>
      </c>
      <c r="JY262">
        <v>152</v>
      </c>
      <c r="JZ262" t="str">
        <f>"xlswrite('G:\Mi unidad\1. PROYECTOS TELLO 2022\SCM SPILL OVERS\outputs\pobreza\distancia_centro_salud\1%\simulacion_3\output_tests.xlsx',lb_vec_"&amp;JY262&amp;"','lb_vec_"&amp;JY262&amp;"');"</f>
        <v>xlswrite('G:\Mi unidad\1. PROYECTOS TELLO 2022\SCM SPILL OVERS\outputs\pobreza\distancia_centro_salud\1%\simulacion_3\output_tests.xlsx',lb_vec_152','lb_vec_152');</v>
      </c>
      <c r="KL262">
        <v>152</v>
      </c>
      <c r="KM262" t="str">
        <f>"xlswrite('G:\Mi unidad\1. PROYECTOS TELLO 2022\SCM SPILL OVERS\outputs\pobreza\informalidad\1%\simulacion_3\output_tests.xlsx',lb_vec_"&amp;KL262&amp;"','lb_vec_"&amp;KL262&amp;"');"</f>
        <v>xlswrite('G:\Mi unidad\1. PROYECTOS TELLO 2022\SCM SPILL OVERS\outputs\pobreza\informalidad\1%\simulacion_3\output_tests.xlsx',lb_vec_152','lb_vec_152');</v>
      </c>
      <c r="KY262">
        <v>152</v>
      </c>
      <c r="KZ262" t="str">
        <f>"xlswrite('G:\Mi unidad\1. PROYECTOS TELLO 2022\SCM SPILL OVERS\outputs\pobreza\alimentos\1%\simulacion_3\output_tests.xlsx',lb_vec_"&amp;KY262&amp;"','lb_vec_"&amp;KY262&amp;"');"</f>
        <v>xlswrite('G:\Mi unidad\1. PROYECTOS TELLO 2022\SCM SPILL OVERS\outputs\pobreza\alimentos\1%\simulacion_3\output_tests.xlsx',lb_vec_152','lb_vec_152');</v>
      </c>
      <c r="LF262">
        <v>152</v>
      </c>
      <c r="LG262" t="str">
        <f>"xlswrite('G:\Mi unidad\1. PROYECTOS TELLO 2022\SCM SPILL OVERS\outputs\pobreza\jefe_hogar\1%\simulacion_3\output_tests.xlsx',lb_vec_"&amp;LF262&amp;"','lb_vec_"&amp;LF262&amp;"');"</f>
        <v>xlswrite('G:\Mi unidad\1. PROYECTOS TELLO 2022\SCM SPILL OVERS\outputs\pobreza\jefe_hogar\1%\simulacion_3\output_tests.xlsx',lb_vec_152','lb_vec_152');</v>
      </c>
      <c r="LM262">
        <v>152</v>
      </c>
      <c r="LN262" t="str">
        <f>"xlswrite('G:\Mi unidad\1. PROYECTOS TELLO 2022\SCM SPILL OVERS\outputs\pobreza\mujeres\1%\simulacion_3\output_tests.xlsx',lb_vec_"&amp;LM262&amp;"','lb_vec_"&amp;LM262&amp;"');"</f>
        <v>xlswrite('G:\Mi unidad\1. PROYECTOS TELLO 2022\SCM SPILL OVERS\outputs\pobreza\mujeres\1%\simulacion_3\output_tests.xlsx',lb_vec_152','lb_vec_152');</v>
      </c>
      <c r="LY262">
        <v>152</v>
      </c>
      <c r="LZ262" t="str">
        <f>"xlswrite('G:\Mi unidad\1. PROYECTOS TELLO 2022\SCM SPILL OVERS\outputs\pobreza\criminalidad\1%\simulacion_3\output_tests.xlsx',lb_vec_"&amp;LY262&amp;"','lb_vec_"&amp;LY262&amp;"');"</f>
        <v>xlswrite('G:\Mi unidad\1. PROYECTOS TELLO 2022\SCM SPILL OVERS\outputs\pobreza\criminalidad\1%\simulacion_3\output_tests.xlsx',lb_vec_152','lb_vec_152');</v>
      </c>
    </row>
    <row r="263" spans="64:338" x14ac:dyDescent="0.3">
      <c r="BL263">
        <v>152</v>
      </c>
      <c r="BM263" s="1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525</v>
      </c>
      <c r="CV263">
        <v>152</v>
      </c>
      <c r="CW263" t="s">
        <v>527</v>
      </c>
      <c r="DA263">
        <v>152</v>
      </c>
      <c r="DB263" t="s">
        <v>527</v>
      </c>
      <c r="DF263">
        <v>152</v>
      </c>
      <c r="DG263" t="s">
        <v>527</v>
      </c>
      <c r="EA263">
        <v>92</v>
      </c>
      <c r="EB263" s="1" t="str">
        <f>"alpha1_hat_vec_"&amp;EA263&amp;"(s) = alpha_hat_"&amp;EA263&amp;"(1);"</f>
        <v>alpha1_hat_vec_92(s) = alpha_hat_92(1);</v>
      </c>
      <c r="HM263">
        <v>87</v>
      </c>
      <c r="HN263" t="s">
        <v>18</v>
      </c>
      <c r="HT263">
        <v>129</v>
      </c>
      <c r="HU263" t="s">
        <v>36</v>
      </c>
      <c r="IA263">
        <v>152</v>
      </c>
      <c r="IB263" t="str">
        <f>"xlswrite('G:\Mi unidad\1. PROYECTOS TELLO 2022\SCM SPILL OVERS\outputs\pobreza\bajo_niv_educ\1%\simulacion_3\output_tests.xlsx',ub_vec_"&amp;IA263&amp;"','ub_vec_"&amp;IA263&amp;"');"</f>
        <v>xlswrite('G:\Mi unidad\1. PROYECTOS TELLO 2022\SCM SPILL OVERS\outputs\pobreza\bajo_niv_educ\1%\simulacion_3\output_tests.xlsx',ub_vec_152','ub_vec_152');</v>
      </c>
      <c r="IO263">
        <v>152</v>
      </c>
      <c r="IP263" t="str">
        <f>"xlswrite('G:\Mi unidad\1. PROYECTOS TELLO 2022\SCM SPILL OVERS\outputs\pobreza\bajo_ingreso\1%\simulacion_3\output_tests.xlsx',ub_vec_"&amp;IO263&amp;"','ub_vec_"&amp;IO263&amp;"');"</f>
        <v>xlswrite('G:\Mi unidad\1. PROYECTOS TELLO 2022\SCM SPILL OVERS\outputs\pobreza\bajo_ingreso\1%\simulacion_3\output_tests.xlsx',ub_vec_152','ub_vec_152');</v>
      </c>
      <c r="JA263">
        <v>152</v>
      </c>
      <c r="JB263" t="str">
        <f>"xlswrite('G:\Mi unidad\1. PROYECTOS TELLO 2022\SCM SPILL OVERS\outputs\pobreza\densidad\1%\simulacion_3\output_tests.xlsx',ub_vec_"&amp;JA263&amp;"','ub_vec_"&amp;JA263&amp;"');"</f>
        <v>xlswrite('G:\Mi unidad\1. PROYECTOS TELLO 2022\SCM SPILL OVERS\outputs\pobreza\densidad\1%\simulacion_3\output_tests.xlsx',ub_vec_152','ub_vec_152');</v>
      </c>
      <c r="JM263">
        <v>152</v>
      </c>
      <c r="JN263" t="str">
        <f>"xlswrite('G:\Mi unidad\1. PROYECTOS TELLO 2022\SCM SPILL OVERS\outputs\pobreza\densidad_g\1%\simulacion_3\output_tests.xlsx',ub_vec_"&amp;JM263&amp;"','ub_vec_"&amp;JM263&amp;"');"</f>
        <v>xlswrite('G:\Mi unidad\1. PROYECTOS TELLO 2022\SCM SPILL OVERS\outputs\pobreza\densidad_g\1%\simulacion_3\output_tests.xlsx',ub_vec_152','ub_vec_152');</v>
      </c>
      <c r="JY263">
        <v>152</v>
      </c>
      <c r="JZ263" t="str">
        <f>"xlswrite('G:\Mi unidad\1. PROYECTOS TELLO 2022\SCM SPILL OVERS\outputs\pobreza\distancia_centro_salud\1%\simulacion_3\output_tests.xlsx',ub_vec_"&amp;JY263&amp;"','ub_vec_"&amp;JY263&amp;"');"</f>
        <v>xlswrite('G:\Mi unidad\1. PROYECTOS TELLO 2022\SCM SPILL OVERS\outputs\pobreza\distancia_centro_salud\1%\simulacion_3\output_tests.xlsx',ub_vec_152','ub_vec_152');</v>
      </c>
      <c r="KL263">
        <v>152</v>
      </c>
      <c r="KM263" t="str">
        <f>"xlswrite('G:\Mi unidad\1. PROYECTOS TELLO 2022\SCM SPILL OVERS\outputs\pobreza\informalidad\1%\simulacion_3\output_tests.xlsx',ub_vec_"&amp;KL263&amp;"','ub_vec_"&amp;KL263&amp;"');"</f>
        <v>xlswrite('G:\Mi unidad\1. PROYECTOS TELLO 2022\SCM SPILL OVERS\outputs\pobreza\informalidad\1%\simulacion_3\output_tests.xlsx',ub_vec_152','ub_vec_152');</v>
      </c>
      <c r="KY263">
        <v>152</v>
      </c>
      <c r="KZ263" t="str">
        <f>"xlswrite('G:\Mi unidad\1. PROYECTOS TELLO 2022\SCM SPILL OVERS\outputs\pobreza\alimentos\1%\simulacion_3\output_tests.xlsx',ub_vec_"&amp;KY263&amp;"','ub_vec_"&amp;KY263&amp;"');"</f>
        <v>xlswrite('G:\Mi unidad\1. PROYECTOS TELLO 2022\SCM SPILL OVERS\outputs\pobreza\alimentos\1%\simulacion_3\output_tests.xlsx',ub_vec_152','ub_vec_152');</v>
      </c>
      <c r="LF263">
        <v>152</v>
      </c>
      <c r="LG263" t="str">
        <f>"xlswrite('G:\Mi unidad\1. PROYECTOS TELLO 2022\SCM SPILL OVERS\outputs\pobreza\jefe_hogar\1%\simulacion_3\output_tests.xlsx',ub_vec_"&amp;LF263&amp;"','ub_vec_"&amp;LF263&amp;"');"</f>
        <v>xlswrite('G:\Mi unidad\1. PROYECTOS TELLO 2022\SCM SPILL OVERS\outputs\pobreza\jefe_hogar\1%\simulacion_3\output_tests.xlsx',ub_vec_152','ub_vec_152');</v>
      </c>
      <c r="LM263">
        <v>152</v>
      </c>
      <c r="LN263" t="str">
        <f>"xlswrite('G:\Mi unidad\1. PROYECTOS TELLO 2022\SCM SPILL OVERS\outputs\pobreza\mujeres\1%\simulacion_3\output_tests.xlsx',ub_vec_"&amp;LM263&amp;"','ub_vec_"&amp;LM263&amp;"');"</f>
        <v>xlswrite('G:\Mi unidad\1. PROYECTOS TELLO 2022\SCM SPILL OVERS\outputs\pobreza\mujeres\1%\simulacion_3\output_tests.xlsx',ub_vec_152','ub_vec_152');</v>
      </c>
      <c r="LY263">
        <v>152</v>
      </c>
      <c r="LZ263" t="str">
        <f>"xlswrite('G:\Mi unidad\1. PROYECTOS TELLO 2022\SCM SPILL OVERS\outputs\pobreza\criminalidad\1%\simulacion_3\output_tests.xlsx',ub_vec_"&amp;LY263&amp;"','ub_vec_"&amp;LY263&amp;"');"</f>
        <v>xlswrite('G:\Mi unidad\1. PROYECTOS TELLO 2022\SCM SPILL OVERS\outputs\pobreza\criminalidad\1%\simulacion_3\output_tests.xlsx',ub_vec_152','ub_vec_152');</v>
      </c>
    </row>
    <row r="264" spans="64:338" x14ac:dyDescent="0.3">
      <c r="BL264">
        <v>152</v>
      </c>
      <c r="BM264" s="1" t="str">
        <f>"A_"&amp;BL262&amp;"(:,ind_"&amp;BL262&amp;" == 0) = [];"</f>
        <v>A_152(:,ind_152 == 0) = [];</v>
      </c>
      <c r="BR264">
        <v>152</v>
      </c>
      <c r="BS264" s="1" t="str">
        <f>"ind_"&amp;BR262&amp;" = xlsread('spillover_bajo_niv_educ_"&amp;BR262&amp;".xlsx')"</f>
        <v>ind_152 = xlsread('spillover_bajo_niv_educ_152.xlsx')</v>
      </c>
      <c r="BX264">
        <v>152</v>
      </c>
      <c r="BY264" s="1" t="str">
        <f>"ind_"&amp;BX262&amp;" = xlsread('spillover_bajoingreso_"&amp;BX262&amp;".xlsx')"</f>
        <v>ind_152 = xlsread('spillover_bajoingreso_152.xlsx')</v>
      </c>
      <c r="CD264">
        <v>152</v>
      </c>
      <c r="CE264" s="1" t="str">
        <f>"ind_"&amp;CD262&amp;" = xlsread('spillover_densidad_"&amp;CD262&amp;".xlsx')"</f>
        <v>ind_152 = xlsread('spillover_densidad_152.xlsx')</v>
      </c>
      <c r="CJ264">
        <v>152</v>
      </c>
      <c r="CK264" s="1" t="str">
        <f>"ind_"&amp;CJ262&amp;" = xlsread('spillover_tiempo_cs_"&amp;CJ262&amp;".xlsx')"</f>
        <v>ind_152 = xlsread('spillover_tiempo_cs_152.xlsx')</v>
      </c>
      <c r="CQ264">
        <v>152</v>
      </c>
      <c r="CR264" t="s">
        <v>527</v>
      </c>
      <c r="CV264">
        <v>152</v>
      </c>
      <c r="CW264" t="s">
        <v>528</v>
      </c>
      <c r="DA264">
        <v>152</v>
      </c>
      <c r="DB264" t="s">
        <v>529</v>
      </c>
      <c r="DF264">
        <v>152</v>
      </c>
      <c r="DG264" t="s">
        <v>530</v>
      </c>
      <c r="EA264">
        <v>92</v>
      </c>
      <c r="EB264" s="1" t="str">
        <f>"synthetic_control_sp_"&amp;EA264&amp;"(T+s) = Y_"&amp;EA264&amp;"(1,T+s)-alpha1_hat_vec_"&amp;EA264&amp;"(s);"</f>
        <v>synthetic_control_sp_92(T+s) = Y_92(1,T+s)-alpha1_hat_vec_92(s);</v>
      </c>
      <c r="HM264">
        <v>88</v>
      </c>
      <c r="HN264" t="str">
        <f>"p_value_vec_"&amp;HM264&amp;" = zeros(1,S);"</f>
        <v>p_value_vec_88 = zeros(1,S);</v>
      </c>
      <c r="HT264">
        <v>129</v>
      </c>
      <c r="HU264" t="s">
        <v>37</v>
      </c>
      <c r="IA264">
        <v>152</v>
      </c>
      <c r="IB264" t="str">
        <f>"xlswrite('G:\Mi unidad\1. PROYECTOS TELLO 2022\SCM SPILL OVERS\outputs\pobreza\bajo_niv_educ\1%\simulacion_3\output_tests.xlsx',p_value_vec_"&amp;IA264&amp;"','p_value_vec_"&amp;IA264&amp;"');"</f>
        <v>xlswrite('G:\Mi unidad\1. PROYECTOS TELLO 2022\SCM SPILL OVERS\outputs\pobreza\bajo_niv_educ\1%\simulacion_3\output_tests.xlsx',p_value_vec_152','p_value_vec_152');</v>
      </c>
      <c r="IO264">
        <v>152</v>
      </c>
      <c r="IP264" t="str">
        <f>"xlswrite('G:\Mi unidad\1. PROYECTOS TELLO 2022\SCM SPILL OVERS\outputs\pobreza\bajo_ingreso\1%\simulacion_3\output_tests.xlsx',p_value_vec_"&amp;IO264&amp;"','p_value_vec_"&amp;IO264&amp;"');"</f>
        <v>xlswrite('G:\Mi unidad\1. PROYECTOS TELLO 2022\SCM SPILL OVERS\outputs\pobreza\bajo_ingreso\1%\simulacion_3\output_tests.xlsx',p_value_vec_152','p_value_vec_152');</v>
      </c>
      <c r="JA264">
        <v>152</v>
      </c>
      <c r="JB264" t="str">
        <f>"xlswrite('G:\Mi unidad\1. PROYECTOS TELLO 2022\SCM SPILL OVERS\outputs\pobreza\densidad\1%\simulacion_3\output_tests.xlsx',p_value_vec_"&amp;JA264&amp;"','p_value_vec_"&amp;JA264&amp;"');"</f>
        <v>xlswrite('G:\Mi unidad\1. PROYECTOS TELLO 2022\SCM SPILL OVERS\outputs\pobreza\densidad\1%\simulacion_3\output_tests.xlsx',p_value_vec_152','p_value_vec_152');</v>
      </c>
      <c r="JM264">
        <v>152</v>
      </c>
      <c r="JN264" t="str">
        <f>"xlswrite('G:\Mi unidad\1. PROYECTOS TELLO 2022\SCM SPILL OVERS\outputs\pobreza\densidad_g\1%\simulacion_3\output_tests.xlsx',p_value_vec_"&amp;JM264&amp;"','p_value_vec_"&amp;JM264&amp;"');"</f>
        <v>xlswrite('G:\Mi unidad\1. PROYECTOS TELLO 2022\SCM SPILL OVERS\outputs\pobreza\densidad_g\1%\simulacion_3\output_tests.xlsx',p_value_vec_152','p_value_vec_152');</v>
      </c>
      <c r="JY264">
        <v>152</v>
      </c>
      <c r="JZ264" t="str">
        <f>"xlswrite('G:\Mi unidad\1. PROYECTOS TELLO 2022\SCM SPILL OVERS\outputs\pobreza\distancia_centro_salud\1%\simulacion_3\output_tests.xlsx',p_value_vec_"&amp;JY264&amp;"','p_value_vec_"&amp;JY264&amp;"');"</f>
        <v>xlswrite('G:\Mi unidad\1. PROYECTOS TELLO 2022\SCM SPILL OVERS\outputs\pobreza\distancia_centro_salud\1%\simulacion_3\output_tests.xlsx',p_value_vec_152','p_value_vec_152');</v>
      </c>
      <c r="KL264">
        <v>152</v>
      </c>
      <c r="KM264" t="str">
        <f>"xlswrite('G:\Mi unidad\1. PROYECTOS TELLO 2022\SCM SPILL OVERS\outputs\pobreza\informalidad\1%\simulacion_3\output_tests.xlsx',p_value_vec_"&amp;KL264&amp;"','p_value_vec_"&amp;KL264&amp;"');"</f>
        <v>xlswrite('G:\Mi unidad\1. PROYECTOS TELLO 2022\SCM SPILL OVERS\outputs\pobreza\informalidad\1%\simulacion_3\output_tests.xlsx',p_value_vec_152','p_value_vec_152');</v>
      </c>
      <c r="KY264">
        <v>152</v>
      </c>
      <c r="KZ264" t="str">
        <f>"xlswrite('G:\Mi unidad\1. PROYECTOS TELLO 2022\SCM SPILL OVERS\outputs\pobreza\alimentos\1%\simulacion_3\output_tests.xlsx',p_value_vec_"&amp;KY264&amp;"','p_value_vec_"&amp;KY264&amp;"');"</f>
        <v>xlswrite('G:\Mi unidad\1. PROYECTOS TELLO 2022\SCM SPILL OVERS\outputs\pobreza\alimentos\1%\simulacion_3\output_tests.xlsx',p_value_vec_152','p_value_vec_152');</v>
      </c>
      <c r="LF264">
        <v>152</v>
      </c>
      <c r="LG264" t="str">
        <f>"xlswrite('G:\Mi unidad\1. PROYECTOS TELLO 2022\SCM SPILL OVERS\outputs\pobreza\jefe_hogar\1%\simulacion_3\output_tests.xlsx',p_value_vec_"&amp;LF264&amp;"','p_value_vec_"&amp;LF264&amp;"');"</f>
        <v>xlswrite('G:\Mi unidad\1. PROYECTOS TELLO 2022\SCM SPILL OVERS\outputs\pobreza\jefe_hogar\1%\simulacion_3\output_tests.xlsx',p_value_vec_152','p_value_vec_152');</v>
      </c>
      <c r="LM264">
        <v>152</v>
      </c>
      <c r="LN264" t="str">
        <f>"xlswrite('G:\Mi unidad\1. PROYECTOS TELLO 2022\SCM SPILL OVERS\outputs\pobreza\mujeres\1%\simulacion_3\output_tests.xlsx',p_value_vec_"&amp;LM264&amp;"','p_value_vec_"&amp;LM264&amp;"');"</f>
        <v>xlswrite('G:\Mi unidad\1. PROYECTOS TELLO 2022\SCM SPILL OVERS\outputs\pobreza\mujeres\1%\simulacion_3\output_tests.xlsx',p_value_vec_152','p_value_vec_152');</v>
      </c>
      <c r="LY264">
        <v>152</v>
      </c>
      <c r="LZ264" t="str">
        <f>"xlswrite('G:\Mi unidad\1. PROYECTOS TELLO 2022\SCM SPILL OVERS\outputs\pobreza\criminalidad\1%\simulacion_3\output_tests.xlsx',p_value_vec_"&amp;LY264&amp;"','p_value_vec_"&amp;LY264&amp;"');"</f>
        <v>xlswrite('G:\Mi unidad\1. PROYECTOS TELLO 2022\SCM SPILL OVERS\outputs\pobreza\criminalidad\1%\simulacion_3\output_tests.xlsx',p_value_vec_152','p_value_vec_152');</v>
      </c>
    </row>
    <row r="265" spans="64:338" x14ac:dyDescent="0.3">
      <c r="BL265">
        <v>152</v>
      </c>
      <c r="BR265">
        <v>152</v>
      </c>
      <c r="BS265" s="1" t="str">
        <f>"A_"&amp;BR262&amp;" = eye(N);"</f>
        <v>A_152 = eye(N);</v>
      </c>
      <c r="BX265">
        <v>152</v>
      </c>
      <c r="BY265" s="1" t="str">
        <f>"A_"&amp;BX262&amp;" = eye(N);"</f>
        <v>A_152 = eye(N);</v>
      </c>
      <c r="CD265">
        <v>152</v>
      </c>
      <c r="CE265" s="1" t="str">
        <f>"A_"&amp;CD262&amp;" = eye(N);"</f>
        <v>A_152 = eye(N);</v>
      </c>
      <c r="CJ265">
        <v>152</v>
      </c>
      <c r="CK265" s="1" t="str">
        <f>"A_"&amp;CJ262&amp;" = eye(N);"</f>
        <v>A_152 = eye(N);</v>
      </c>
      <c r="CQ265">
        <v>152</v>
      </c>
      <c r="CR265" t="s">
        <v>531</v>
      </c>
      <c r="CV265">
        <v>152</v>
      </c>
      <c r="CW265" t="s">
        <v>532</v>
      </c>
      <c r="DA265">
        <v>152</v>
      </c>
      <c r="DB265" t="s">
        <v>532</v>
      </c>
      <c r="DF265">
        <v>152</v>
      </c>
      <c r="DG265" t="s">
        <v>532</v>
      </c>
      <c r="EA265">
        <v>92</v>
      </c>
      <c r="EB265" s="3" t="s">
        <v>18</v>
      </c>
      <c r="HM265">
        <v>88</v>
      </c>
      <c r="HN265" t="str">
        <f>"lb_vec_"&amp;HM265&amp;" = zeros(1,S);"</f>
        <v>lb_vec_88 = zeros(1,S);</v>
      </c>
      <c r="HT265">
        <v>129</v>
      </c>
      <c r="HU265" t="str">
        <f>"    spillover_test_"&amp;HT265&amp;"(s) = sp_andrews(Y_pre_"&amp;HT265&amp;",pobreza_"&amp;HT265&amp;"(:,T+s),A_"&amp;HT265&amp;",C,d,alpha_sig);"</f>
        <v xml:space="preserve">    spillover_test_129(s) = sp_andrews(Y_pre_129,pobreza_129(:,T+s),A_129,C,d,alpha_sig);</v>
      </c>
      <c r="IA265">
        <v>152</v>
      </c>
      <c r="IB265" t="str">
        <f>"xlswrite('G:\Mi unidad\1. PROYECTOS TELLO 2022\SCM SPILL OVERS\outputs\pobreza\bajo_niv_educ\1%\simulacion_3\output_tests.xlsx',alpha1_hat_vec_"&amp;IA265&amp;"','alpha1_hat_vec_"&amp;IA265&amp;"');"</f>
        <v>xlswrite('G:\Mi unidad\1. PROYECTOS TELLO 2022\SCM SPILL OVERS\outputs\pobreza\bajo_niv_educ\1%\simulacion_3\output_tests.xlsx',alpha1_hat_vec_152','alpha1_hat_vec_152');</v>
      </c>
      <c r="IO265">
        <v>152</v>
      </c>
      <c r="IP265" t="str">
        <f>"xlswrite('G:\Mi unidad\1. PROYECTOS TELLO 2022\SCM SPILL OVERS\outputs\pobreza\bajo_ingreso\1%\simulacion_3\output_tests.xlsx',alpha1_hat_vec_"&amp;IO265&amp;"','alpha1_hat_vec_"&amp;IO265&amp;"');"</f>
        <v>xlswrite('G:\Mi unidad\1. PROYECTOS TELLO 2022\SCM SPILL OVERS\outputs\pobreza\bajo_ingreso\1%\simulacion_3\output_tests.xlsx',alpha1_hat_vec_152','alpha1_hat_vec_152');</v>
      </c>
      <c r="JA265">
        <v>152</v>
      </c>
      <c r="JB265" t="str">
        <f>"xlswrite('G:\Mi unidad\1. PROYECTOS TELLO 2022\SCM SPILL OVERS\outputs\pobreza\densidad\1%\simulacion_3\output_tests.xlsx',alpha1_hat_vec_"&amp;JA265&amp;"','alpha1_hat_vec_"&amp;JA265&amp;"');"</f>
        <v>xlswrite('G:\Mi unidad\1. PROYECTOS TELLO 2022\SCM SPILL OVERS\outputs\pobreza\densidad\1%\simulacion_3\output_tests.xlsx',alpha1_hat_vec_152','alpha1_hat_vec_152');</v>
      </c>
      <c r="JM265">
        <v>152</v>
      </c>
      <c r="JN265" t="str">
        <f>"xlswrite('G:\Mi unidad\1. PROYECTOS TELLO 2022\SCM SPILL OVERS\outputs\pobreza\densidad_g\1%\simulacion_3\output_tests.xlsx',alpha1_hat_vec_"&amp;JM265&amp;"','alpha1_hat_vec_"&amp;JM265&amp;"');"</f>
        <v>xlswrite('G:\Mi unidad\1. PROYECTOS TELLO 2022\SCM SPILL OVERS\outputs\pobreza\densidad_g\1%\simulacion_3\output_tests.xlsx',alpha1_hat_vec_152','alpha1_hat_vec_152');</v>
      </c>
      <c r="JY265">
        <v>152</v>
      </c>
      <c r="JZ265" t="str">
        <f>"xlswrite('G:\Mi unidad\1. PROYECTOS TELLO 2022\SCM SPILL OVERS\outputs\pobreza\distancia_centro_salud\1%\simulacion_3\output_tests.xlsx',alpha1_hat_vec_"&amp;JY265&amp;"','alpha1_hat_vec_"&amp;JY265&amp;"');"</f>
        <v>xlswrite('G:\Mi unidad\1. PROYECTOS TELLO 2022\SCM SPILL OVERS\outputs\pobreza\distancia_centro_salud\1%\simulacion_3\output_tests.xlsx',alpha1_hat_vec_152','alpha1_hat_vec_152');</v>
      </c>
      <c r="KL265">
        <v>152</v>
      </c>
      <c r="KM265" t="str">
        <f>"xlswrite('G:\Mi unidad\1. PROYECTOS TELLO 2022\SCM SPILL OVERS\outputs\pobreza\informalidad\1%\simulacion_3\output_tests.xlsx',alpha1_hat_vec_"&amp;KL265&amp;"','alpha1_hat_vec_"&amp;KL265&amp;"');"</f>
        <v>xlswrite('G:\Mi unidad\1. PROYECTOS TELLO 2022\SCM SPILL OVERS\outputs\pobreza\informalidad\1%\simulacion_3\output_tests.xlsx',alpha1_hat_vec_152','alpha1_hat_vec_152');</v>
      </c>
      <c r="KY265">
        <v>152</v>
      </c>
      <c r="KZ265" t="str">
        <f>"xlswrite('G:\Mi unidad\1. PROYECTOS TELLO 2022\SCM SPILL OVERS\outputs\pobreza\alimentos\1%\simulacion_3\output_tests.xlsx',alpha1_hat_vec_"&amp;KY265&amp;"','alpha1_hat_vec_"&amp;KY265&amp;"');"</f>
        <v>xlswrite('G:\Mi unidad\1. PROYECTOS TELLO 2022\SCM SPILL OVERS\outputs\pobreza\alimentos\1%\simulacion_3\output_tests.xlsx',alpha1_hat_vec_152','alpha1_hat_vec_152');</v>
      </c>
      <c r="LF265">
        <v>152</v>
      </c>
      <c r="LG265" t="str">
        <f>"xlswrite('G:\Mi unidad\1. PROYECTOS TELLO 2022\SCM SPILL OVERS\outputs\pobreza\jefe_hogar\1%\simulacion_3\output_tests.xlsx',alpha1_hat_vec_"&amp;LF265&amp;"','alpha1_hat_vec_"&amp;LF265&amp;"');"</f>
        <v>xlswrite('G:\Mi unidad\1. PROYECTOS TELLO 2022\SCM SPILL OVERS\outputs\pobreza\jefe_hogar\1%\simulacion_3\output_tests.xlsx',alpha1_hat_vec_152','alpha1_hat_vec_152');</v>
      </c>
      <c r="LM265">
        <v>152</v>
      </c>
      <c r="LN265" t="str">
        <f>"xlswrite('G:\Mi unidad\1. PROYECTOS TELLO 2022\SCM SPILL OVERS\outputs\pobreza\mujeres\1%\simulacion_3\output_tests.xlsx',alpha1_hat_vec_"&amp;LM265&amp;"','alpha1_hat_vec_"&amp;LM265&amp;"');"</f>
        <v>xlswrite('G:\Mi unidad\1. PROYECTOS TELLO 2022\SCM SPILL OVERS\outputs\pobreza\mujeres\1%\simulacion_3\output_tests.xlsx',alpha1_hat_vec_152','alpha1_hat_vec_152');</v>
      </c>
      <c r="LY265">
        <v>152</v>
      </c>
      <c r="LZ265" t="str">
        <f>"xlswrite('G:\Mi unidad\1. PROYECTOS TELLO 2022\SCM SPILL OVERS\outputs\pobreza\criminalidad\1%\simulacion_3\output_tests.xlsx',alpha1_hat_vec_"&amp;LY265&amp;"','alpha1_hat_vec_"&amp;LY265&amp;"');"</f>
        <v>xlswrite('G:\Mi unidad\1. PROYECTOS TELLO 2022\SCM SPILL OVERS\outputs\pobreza\criminalidad\1%\simulacion_3\output_tests.xlsx',alpha1_hat_vec_152','alpha1_hat_vec_152');</v>
      </c>
    </row>
    <row r="266" spans="64:338" x14ac:dyDescent="0.3">
      <c r="BL266">
        <v>152</v>
      </c>
      <c r="BR266">
        <v>152</v>
      </c>
      <c r="BS266" s="1" t="str">
        <f>"A_"&amp;BR262&amp;"(:,ind_"&amp;BR262&amp;" == 0) = [];"</f>
        <v>A_152(:,ind_152 == 0) = [];</v>
      </c>
      <c r="BX266">
        <v>152</v>
      </c>
      <c r="BY266" s="1" t="str">
        <f>"A_"&amp;BX262&amp;"(:,ind_"&amp;BX262&amp;" == 0) = [];"</f>
        <v>A_152(:,ind_152 == 0) = [];</v>
      </c>
      <c r="CD266">
        <v>152</v>
      </c>
      <c r="CE266" s="1" t="str">
        <f>"A_"&amp;CD262&amp;"(:,ind_"&amp;CD262&amp;" == 0) = [];"</f>
        <v>A_152(:,ind_152 == 0) = [];</v>
      </c>
      <c r="CJ266">
        <v>152</v>
      </c>
      <c r="CK266" s="1" t="str">
        <f>"A_"&amp;CJ262&amp;"(:,ind_"&amp;CJ262&amp;" == 0) = [];"</f>
        <v>A_152(:,ind_152 == 0) = [];</v>
      </c>
      <c r="CQ266">
        <v>152</v>
      </c>
      <c r="CR266" t="s">
        <v>532</v>
      </c>
      <c r="CV266">
        <v>152</v>
      </c>
      <c r="CW266" t="s">
        <v>533</v>
      </c>
      <c r="DA266">
        <v>152</v>
      </c>
      <c r="DB266" t="s">
        <v>533</v>
      </c>
      <c r="DF266">
        <v>152</v>
      </c>
      <c r="DG266" t="s">
        <v>533</v>
      </c>
      <c r="EA266">
        <v>95</v>
      </c>
      <c r="EB266" s="3" t="str">
        <f>"%PROVINCIA "&amp;EA266</f>
        <v>%PROVINCIA 95</v>
      </c>
      <c r="HM266">
        <v>88</v>
      </c>
      <c r="HN266" t="str">
        <f>"ub_vec_"&amp;HM266&amp;" = zeros(1,S);"</f>
        <v>ub_vec_88 = zeros(1,S);</v>
      </c>
      <c r="HT266">
        <v>129</v>
      </c>
      <c r="HU266" t="s">
        <v>18</v>
      </c>
      <c r="IA266">
        <v>152</v>
      </c>
      <c r="IB266" t="str">
        <f>"xlswrite('G:\Mi unidad\1. PROYECTOS TELLO 2022\SCM SPILL OVERS\outputs\pobreza\bajo_niv_educ\1%\simulacion_3\output_tests.xlsx',spillover_test_"&amp;IA266&amp;"','sp_test_"&amp;IA266&amp;"');"</f>
        <v>xlswrite('G:\Mi unidad\1. PROYECTOS TELLO 2022\SCM SPILL OVERS\outputs\pobreza\bajo_niv_educ\1%\simulacion_3\output_tests.xlsx',spillover_test_152','sp_test_152');</v>
      </c>
      <c r="IO266">
        <v>152</v>
      </c>
      <c r="IP266" t="str">
        <f>"xlswrite('G:\Mi unidad\1. PROYECTOS TELLO 2022\SCM SPILL OVERS\outputs\pobreza\bajo_ingreso\1%\simulacion_3\output_tests.xlsx',spillover_test_"&amp;IO266&amp;"','sp_test_"&amp;IO266&amp;"');"</f>
        <v>xlswrite('G:\Mi unidad\1. PROYECTOS TELLO 2022\SCM SPILL OVERS\outputs\pobreza\bajo_ingreso\1%\simulacion_3\output_tests.xlsx',spillover_test_152','sp_test_152');</v>
      </c>
      <c r="JA266">
        <v>152</v>
      </c>
      <c r="JB266" t="str">
        <f>"xlswrite('G:\Mi unidad\1. PROYECTOS TELLO 2022\SCM SPILL OVERS\outputs\pobreza\densidad\1%\simulacion_3\output_tests.xlsx',spillover_test_"&amp;JA266&amp;"','sp_test_"&amp;JA266&amp;"');"</f>
        <v>xlswrite('G:\Mi unidad\1. PROYECTOS TELLO 2022\SCM SPILL OVERS\outputs\pobreza\densidad\1%\simulacion_3\output_tests.xlsx',spillover_test_152','sp_test_152');</v>
      </c>
      <c r="JM266">
        <v>152</v>
      </c>
      <c r="JN266" t="str">
        <f>"xlswrite('G:\Mi unidad\1. PROYECTOS TELLO 2022\SCM SPILL OVERS\outputs\pobreza\densidad_g\1%\simulacion_3\output_tests.xlsx',spillover_test_"&amp;JM266&amp;"','sp_test_"&amp;JM266&amp;"');"</f>
        <v>xlswrite('G:\Mi unidad\1. PROYECTOS TELLO 2022\SCM SPILL OVERS\outputs\pobreza\densidad_g\1%\simulacion_3\output_tests.xlsx',spillover_test_152','sp_test_152');</v>
      </c>
      <c r="JY266">
        <v>152</v>
      </c>
      <c r="JZ266" t="str">
        <f>"xlswrite('G:\Mi unidad\1. PROYECTOS TELLO 2022\SCM SPILL OVERS\outputs\pobreza\distancia_centro_salud\1%\simulacion_3\output_tests.xlsx',spillover_test_"&amp;JY266&amp;"','sp_test_"&amp;JY266&amp;"');"</f>
        <v>xlswrite('G:\Mi unidad\1. PROYECTOS TELLO 2022\SCM SPILL OVERS\outputs\pobreza\distancia_centro_salud\1%\simulacion_3\output_tests.xlsx',spillover_test_152','sp_test_152');</v>
      </c>
      <c r="KL266">
        <v>152</v>
      </c>
      <c r="KM266" t="str">
        <f>"xlswrite('G:\Mi unidad\1. PROYECTOS TELLO 2022\SCM SPILL OVERS\outputs\pobreza\informalidad\1%\simulacion_3\output_tests.xlsx',spillover_test_"&amp;KL266&amp;"','sp_test_"&amp;KL266&amp;"');"</f>
        <v>xlswrite('G:\Mi unidad\1. PROYECTOS TELLO 2022\SCM SPILL OVERS\outputs\pobreza\informalidad\1%\simulacion_3\output_tests.xlsx',spillover_test_152','sp_test_152');</v>
      </c>
      <c r="KY266">
        <v>152</v>
      </c>
      <c r="KZ266" t="str">
        <f>"xlswrite('G:\Mi unidad\1. PROYECTOS TELLO 2022\SCM SPILL OVERS\outputs\pobreza\alimentos\1%\simulacion_3\output_tests.xlsx',spillover_test_"&amp;KY266&amp;"','sp_test_"&amp;KY266&amp;"');"</f>
        <v>xlswrite('G:\Mi unidad\1. PROYECTOS TELLO 2022\SCM SPILL OVERS\outputs\pobreza\alimentos\1%\simulacion_3\output_tests.xlsx',spillover_test_152','sp_test_152');</v>
      </c>
      <c r="LF266">
        <v>152</v>
      </c>
      <c r="LG266" t="str">
        <f>"xlswrite('G:\Mi unidad\1. PROYECTOS TELLO 2022\SCM SPILL OVERS\outputs\pobreza\jefe_hogar\1%\simulacion_3\output_tests.xlsx',spillover_test_"&amp;LF266&amp;"','sp_test_"&amp;LF266&amp;"');"</f>
        <v>xlswrite('G:\Mi unidad\1. PROYECTOS TELLO 2022\SCM SPILL OVERS\outputs\pobreza\jefe_hogar\1%\simulacion_3\output_tests.xlsx',spillover_test_152','sp_test_152');</v>
      </c>
      <c r="LM266">
        <v>152</v>
      </c>
      <c r="LN266" t="str">
        <f>"xlswrite('G:\Mi unidad\1. PROYECTOS TELLO 2022\SCM SPILL OVERS\outputs\pobreza\mujeres\1%\simulacion_3\output_tests.xlsx',spillover_test_"&amp;LM266&amp;"','sp_test_"&amp;LM266&amp;"');"</f>
        <v>xlswrite('G:\Mi unidad\1. PROYECTOS TELLO 2022\SCM SPILL OVERS\outputs\pobreza\mujeres\1%\simulacion_3\output_tests.xlsx',spillover_test_152','sp_test_152');</v>
      </c>
      <c r="LY266">
        <v>152</v>
      </c>
      <c r="LZ266" t="str">
        <f>"xlswrite('G:\Mi unidad\1. PROYECTOS TELLO 2022\SCM SPILL OVERS\outputs\pobreza\criminalidad\1%\simulacion_3\output_tests.xlsx',spillover_test_"&amp;LY266&amp;"','sp_test_"&amp;LY266&amp;"');"</f>
        <v>xlswrite('G:\Mi unidad\1. PROYECTOS TELLO 2022\SCM SPILL OVERS\outputs\pobreza\criminalidad\1%\simulacion_3\output_tests.xlsx',spillover_test_152','sp_test_152');</v>
      </c>
    </row>
    <row r="267" spans="64:338" x14ac:dyDescent="0.3">
      <c r="BL267">
        <v>153</v>
      </c>
      <c r="BM267" s="1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533</v>
      </c>
      <c r="CV267">
        <v>153</v>
      </c>
      <c r="CW267" t="s">
        <v>534</v>
      </c>
      <c r="DA267">
        <v>153</v>
      </c>
      <c r="DB267" t="s">
        <v>534</v>
      </c>
      <c r="DF267">
        <v>153</v>
      </c>
      <c r="DG267" t="s">
        <v>534</v>
      </c>
      <c r="EA267">
        <v>95</v>
      </c>
      <c r="EB267" s="3" t="s">
        <v>17</v>
      </c>
      <c r="HM267">
        <v>88</v>
      </c>
      <c r="HN267" t="s">
        <v>35</v>
      </c>
      <c r="HT267">
        <v>130</v>
      </c>
      <c r="HU267" t="str">
        <f>"spillover_test_"&amp;HT267&amp;" = zeros(1,S);"</f>
        <v>spillover_test_130 = zeros(1,S);</v>
      </c>
      <c r="IA267">
        <v>153</v>
      </c>
      <c r="IB267" t="str">
        <f>"xlswrite('G:\Mi unidad\1. PROYECTOS TELLO 2022\SCM SPILL OVERS\outputs\pobreza\bajo_niv_educ\1%\simulacion_3\output_tests.xlsx',lb_vec_"&amp;IA267&amp;"','lb_vec_"&amp;IA267&amp;"');"</f>
        <v>xlswrite('G:\Mi unidad\1. PROYECTOS TELLO 2022\SCM SPILL OVERS\outputs\pobreza\bajo_niv_educ\1%\simulacion_3\output_tests.xlsx',lb_vec_153','lb_vec_153');</v>
      </c>
      <c r="IO267">
        <v>153</v>
      </c>
      <c r="IP267" t="str">
        <f>"xlswrite('G:\Mi unidad\1. PROYECTOS TELLO 2022\SCM SPILL OVERS\outputs\pobreza\bajo_ingreso\1%\simulacion_3\output_tests.xlsx',lb_vec_"&amp;IO267&amp;"','lb_vec_"&amp;IO267&amp;"');"</f>
        <v>xlswrite('G:\Mi unidad\1. PROYECTOS TELLO 2022\SCM SPILL OVERS\outputs\pobreza\bajo_ingreso\1%\simulacion_3\output_tests.xlsx',lb_vec_153','lb_vec_153');</v>
      </c>
      <c r="JA267">
        <v>153</v>
      </c>
      <c r="JB267" t="str">
        <f>"xlswrite('G:\Mi unidad\1. PROYECTOS TELLO 2022\SCM SPILL OVERS\outputs\pobreza\densidad\1%\simulacion_3\output_tests.xlsx',lb_vec_"&amp;JA267&amp;"','lb_vec_"&amp;JA267&amp;"');"</f>
        <v>xlswrite('G:\Mi unidad\1. PROYECTOS TELLO 2022\SCM SPILL OVERS\outputs\pobreza\densidad\1%\simulacion_3\output_tests.xlsx',lb_vec_153','lb_vec_153');</v>
      </c>
      <c r="JM267">
        <v>153</v>
      </c>
      <c r="JN267" t="str">
        <f>"xlswrite('G:\Mi unidad\1. PROYECTOS TELLO 2022\SCM SPILL OVERS\outputs\pobreza\densidad_g\1%\simulacion_3\output_tests.xlsx',lb_vec_"&amp;JM267&amp;"','lb_vec_"&amp;JM267&amp;"');"</f>
        <v>xlswrite('G:\Mi unidad\1. PROYECTOS TELLO 2022\SCM SPILL OVERS\outputs\pobreza\densidad_g\1%\simulacion_3\output_tests.xlsx',lb_vec_153','lb_vec_153');</v>
      </c>
      <c r="JY267">
        <v>153</v>
      </c>
      <c r="JZ267" t="str">
        <f>"xlswrite('G:\Mi unidad\1. PROYECTOS TELLO 2022\SCM SPILL OVERS\outputs\pobreza\distancia_centro_salud\1%\simulacion_3\output_tests.xlsx',lb_vec_"&amp;JY267&amp;"','lb_vec_"&amp;JY267&amp;"');"</f>
        <v>xlswrite('G:\Mi unidad\1. PROYECTOS TELLO 2022\SCM SPILL OVERS\outputs\pobreza\distancia_centro_salud\1%\simulacion_3\output_tests.xlsx',lb_vec_153','lb_vec_153');</v>
      </c>
      <c r="KL267">
        <v>153</v>
      </c>
      <c r="KM267" t="str">
        <f>"xlswrite('G:\Mi unidad\1. PROYECTOS TELLO 2022\SCM SPILL OVERS\outputs\pobreza\informalidad\1%\simulacion_3\output_tests.xlsx',lb_vec_"&amp;KL267&amp;"','lb_vec_"&amp;KL267&amp;"');"</f>
        <v>xlswrite('G:\Mi unidad\1. PROYECTOS TELLO 2022\SCM SPILL OVERS\outputs\pobreza\informalidad\1%\simulacion_3\output_tests.xlsx',lb_vec_153','lb_vec_153');</v>
      </c>
      <c r="KY267">
        <v>153</v>
      </c>
      <c r="KZ267" t="str">
        <f>"xlswrite('G:\Mi unidad\1. PROYECTOS TELLO 2022\SCM SPILL OVERS\outputs\pobreza\alimentos\1%\simulacion_3\output_tests.xlsx',lb_vec_"&amp;KY267&amp;"','lb_vec_"&amp;KY267&amp;"');"</f>
        <v>xlswrite('G:\Mi unidad\1. PROYECTOS TELLO 2022\SCM SPILL OVERS\outputs\pobreza\alimentos\1%\simulacion_3\output_tests.xlsx',lb_vec_153','lb_vec_153');</v>
      </c>
      <c r="LF267">
        <v>153</v>
      </c>
      <c r="LG267" t="str">
        <f>"xlswrite('G:\Mi unidad\1. PROYECTOS TELLO 2022\SCM SPILL OVERS\outputs\pobreza\jefe_hogar\1%\simulacion_3\output_tests.xlsx',lb_vec_"&amp;LF267&amp;"','lb_vec_"&amp;LF267&amp;"');"</f>
        <v>xlswrite('G:\Mi unidad\1. PROYECTOS TELLO 2022\SCM SPILL OVERS\outputs\pobreza\jefe_hogar\1%\simulacion_3\output_tests.xlsx',lb_vec_153','lb_vec_153');</v>
      </c>
      <c r="LM267">
        <v>153</v>
      </c>
      <c r="LN267" t="str">
        <f>"xlswrite('G:\Mi unidad\1. PROYECTOS TELLO 2022\SCM SPILL OVERS\outputs\pobreza\mujeres\1%\simulacion_3\output_tests.xlsx',lb_vec_"&amp;LM267&amp;"','lb_vec_"&amp;LM267&amp;"');"</f>
        <v>xlswrite('G:\Mi unidad\1. PROYECTOS TELLO 2022\SCM SPILL OVERS\outputs\pobreza\mujeres\1%\simulacion_3\output_tests.xlsx',lb_vec_153','lb_vec_153');</v>
      </c>
      <c r="LY267">
        <v>153</v>
      </c>
      <c r="LZ267" t="str">
        <f>"xlswrite('G:\Mi unidad\1. PROYECTOS TELLO 2022\SCM SPILL OVERS\outputs\pobreza\criminalidad\1%\simulacion_3\output_tests.xlsx',lb_vec_"&amp;LY267&amp;"','lb_vec_"&amp;LY267&amp;"');"</f>
        <v>xlswrite('G:\Mi unidad\1. PROYECTOS TELLO 2022\SCM SPILL OVERS\outputs\pobreza\criminalidad\1%\simulacion_3\output_tests.xlsx',lb_vec_153','lb_vec_153');</v>
      </c>
    </row>
    <row r="268" spans="64:338" x14ac:dyDescent="0.3">
      <c r="BL268">
        <v>153</v>
      </c>
      <c r="BM268" s="1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534</v>
      </c>
      <c r="CV268">
        <v>153</v>
      </c>
      <c r="CW268" t="s">
        <v>535</v>
      </c>
      <c r="DA268">
        <v>153</v>
      </c>
      <c r="DB268" t="s">
        <v>535</v>
      </c>
      <c r="DF268">
        <v>153</v>
      </c>
      <c r="DG268" t="s">
        <v>535</v>
      </c>
      <c r="EA268">
        <v>95</v>
      </c>
      <c r="EB268" s="1" t="str">
        <f>"Y_Ts_"&amp;EA268&amp;" = Y_"&amp;EA268&amp;"(:,T+s);"</f>
        <v>Y_Ts_95 = Y_95(:,T+s);</v>
      </c>
      <c r="HM268">
        <v>88</v>
      </c>
      <c r="HN268" t="str">
        <f>"    [p_value_"&amp;HM268&amp; ",lb_"&amp;HM268&amp;",ub_"&amp;HM268&amp;"] = sp_andrews_te(Y_pre_"&amp;HM268&amp;",pobreza_"&amp;HM268&amp;"(:,T+s),A_"&amp;HM268&amp;",C,.05);"</f>
        <v xml:space="preserve">    [p_value_88,lb_88,ub_88] = sp_andrews_te(Y_pre_88,pobreza_88(:,T+s),A_88,C,.05);</v>
      </c>
      <c r="HT268">
        <v>130</v>
      </c>
      <c r="HU268" t="s">
        <v>35</v>
      </c>
      <c r="IA268">
        <v>153</v>
      </c>
      <c r="IB268" t="str">
        <f>"xlswrite('G:\Mi unidad\1. PROYECTOS TELLO 2022\SCM SPILL OVERS\outputs\pobreza\bajo_niv_educ\1%\simulacion_3\output_tests.xlsx',ub_vec_"&amp;IA268&amp;"','ub_vec_"&amp;IA268&amp;"');"</f>
        <v>xlswrite('G:\Mi unidad\1. PROYECTOS TELLO 2022\SCM SPILL OVERS\outputs\pobreza\bajo_niv_educ\1%\simulacion_3\output_tests.xlsx',ub_vec_153','ub_vec_153');</v>
      </c>
      <c r="IO268">
        <v>153</v>
      </c>
      <c r="IP268" t="str">
        <f>"xlswrite('G:\Mi unidad\1. PROYECTOS TELLO 2022\SCM SPILL OVERS\outputs\pobreza\bajo_ingreso\1%\simulacion_3\output_tests.xlsx',ub_vec_"&amp;IO268&amp;"','ub_vec_"&amp;IO268&amp;"');"</f>
        <v>xlswrite('G:\Mi unidad\1. PROYECTOS TELLO 2022\SCM SPILL OVERS\outputs\pobreza\bajo_ingreso\1%\simulacion_3\output_tests.xlsx',ub_vec_153','ub_vec_153');</v>
      </c>
      <c r="JA268">
        <v>153</v>
      </c>
      <c r="JB268" t="str">
        <f>"xlswrite('G:\Mi unidad\1. PROYECTOS TELLO 2022\SCM SPILL OVERS\outputs\pobreza\densidad\1%\simulacion_3\output_tests.xlsx',ub_vec_"&amp;JA268&amp;"','ub_vec_"&amp;JA268&amp;"');"</f>
        <v>xlswrite('G:\Mi unidad\1. PROYECTOS TELLO 2022\SCM SPILL OVERS\outputs\pobreza\densidad\1%\simulacion_3\output_tests.xlsx',ub_vec_153','ub_vec_153');</v>
      </c>
      <c r="JM268">
        <v>153</v>
      </c>
      <c r="JN268" t="str">
        <f>"xlswrite('G:\Mi unidad\1. PROYECTOS TELLO 2022\SCM SPILL OVERS\outputs\pobreza\densidad_g\1%\simulacion_3\output_tests.xlsx',ub_vec_"&amp;JM268&amp;"','ub_vec_"&amp;JM268&amp;"');"</f>
        <v>xlswrite('G:\Mi unidad\1. PROYECTOS TELLO 2022\SCM SPILL OVERS\outputs\pobreza\densidad_g\1%\simulacion_3\output_tests.xlsx',ub_vec_153','ub_vec_153');</v>
      </c>
      <c r="JY268">
        <v>153</v>
      </c>
      <c r="JZ268" t="str">
        <f>"xlswrite('G:\Mi unidad\1. PROYECTOS TELLO 2022\SCM SPILL OVERS\outputs\pobreza\distancia_centro_salud\1%\simulacion_3\output_tests.xlsx',ub_vec_"&amp;JY268&amp;"','ub_vec_"&amp;JY268&amp;"');"</f>
        <v>xlswrite('G:\Mi unidad\1. PROYECTOS TELLO 2022\SCM SPILL OVERS\outputs\pobreza\distancia_centro_salud\1%\simulacion_3\output_tests.xlsx',ub_vec_153','ub_vec_153');</v>
      </c>
      <c r="KL268">
        <v>153</v>
      </c>
      <c r="KM268" t="str">
        <f>"xlswrite('G:\Mi unidad\1. PROYECTOS TELLO 2022\SCM SPILL OVERS\outputs\pobreza\informalidad\1%\simulacion_3\output_tests.xlsx',ub_vec_"&amp;KL268&amp;"','ub_vec_"&amp;KL268&amp;"');"</f>
        <v>xlswrite('G:\Mi unidad\1. PROYECTOS TELLO 2022\SCM SPILL OVERS\outputs\pobreza\informalidad\1%\simulacion_3\output_tests.xlsx',ub_vec_153','ub_vec_153');</v>
      </c>
      <c r="KY268">
        <v>153</v>
      </c>
      <c r="KZ268" t="str">
        <f>"xlswrite('G:\Mi unidad\1. PROYECTOS TELLO 2022\SCM SPILL OVERS\outputs\pobreza\alimentos\1%\simulacion_3\output_tests.xlsx',ub_vec_"&amp;KY268&amp;"','ub_vec_"&amp;KY268&amp;"');"</f>
        <v>xlswrite('G:\Mi unidad\1. PROYECTOS TELLO 2022\SCM SPILL OVERS\outputs\pobreza\alimentos\1%\simulacion_3\output_tests.xlsx',ub_vec_153','ub_vec_153');</v>
      </c>
      <c r="LF268">
        <v>153</v>
      </c>
      <c r="LG268" t="str">
        <f>"xlswrite('G:\Mi unidad\1. PROYECTOS TELLO 2022\SCM SPILL OVERS\outputs\pobreza\jefe_hogar\1%\simulacion_3\output_tests.xlsx',ub_vec_"&amp;LF268&amp;"','ub_vec_"&amp;LF268&amp;"');"</f>
        <v>xlswrite('G:\Mi unidad\1. PROYECTOS TELLO 2022\SCM SPILL OVERS\outputs\pobreza\jefe_hogar\1%\simulacion_3\output_tests.xlsx',ub_vec_153','ub_vec_153');</v>
      </c>
      <c r="LM268">
        <v>153</v>
      </c>
      <c r="LN268" t="str">
        <f>"xlswrite('G:\Mi unidad\1. PROYECTOS TELLO 2022\SCM SPILL OVERS\outputs\pobreza\mujeres\1%\simulacion_3\output_tests.xlsx',ub_vec_"&amp;LM268&amp;"','ub_vec_"&amp;LM268&amp;"');"</f>
        <v>xlswrite('G:\Mi unidad\1. PROYECTOS TELLO 2022\SCM SPILL OVERS\outputs\pobreza\mujeres\1%\simulacion_3\output_tests.xlsx',ub_vec_153','ub_vec_153');</v>
      </c>
      <c r="LY268">
        <v>153</v>
      </c>
      <c r="LZ268" t="str">
        <f>"xlswrite('G:\Mi unidad\1. PROYECTOS TELLO 2022\SCM SPILL OVERS\outputs\pobreza\criminalidad\1%\simulacion_3\output_tests.xlsx',ub_vec_"&amp;LY268&amp;"','ub_vec_"&amp;LY268&amp;"');"</f>
        <v>xlswrite('G:\Mi unidad\1. PROYECTOS TELLO 2022\SCM SPILL OVERS\outputs\pobreza\criminalidad\1%\simulacion_3\output_tests.xlsx',ub_vec_153','ub_vec_153');</v>
      </c>
    </row>
    <row r="269" spans="64:338" x14ac:dyDescent="0.3">
      <c r="BL269">
        <v>153</v>
      </c>
      <c r="BM269" s="1" t="str">
        <f>"A_"&amp;BL267&amp;"(:,ind_"&amp;BL267&amp;" == 0) = [];"</f>
        <v>A_153(:,ind_153 == 0) = [];</v>
      </c>
      <c r="BR269">
        <v>153</v>
      </c>
      <c r="BS269" s="1" t="str">
        <f>"ind_"&amp;BR267&amp;" = xlsread('spillover_bajo_niv_educ_"&amp;BR267&amp;".xlsx')"</f>
        <v>ind_153 = xlsread('spillover_bajo_niv_educ_153.xlsx')</v>
      </c>
      <c r="BX269">
        <v>153</v>
      </c>
      <c r="BY269" s="1" t="str">
        <f>"ind_"&amp;BX267&amp;" = xlsread('spillover_bajoingreso_"&amp;BX267&amp;".xlsx')"</f>
        <v>ind_153 = xlsread('spillover_bajoingreso_153.xlsx')</v>
      </c>
      <c r="CD269">
        <v>153</v>
      </c>
      <c r="CE269" s="1" t="str">
        <f>"ind_"&amp;CD267&amp;" = xlsread('spillover_densidad_"&amp;CD267&amp;".xlsx')"</f>
        <v>ind_153 = xlsread('spillover_densidad_153.xlsx')</v>
      </c>
      <c r="CJ269">
        <v>153</v>
      </c>
      <c r="CK269" s="1" t="str">
        <f>"ind_"&amp;CJ267&amp;" = xlsread('spillover_tiempo_cs_"&amp;CJ267&amp;".xlsx')"</f>
        <v>ind_153 = xlsread('spillover_tiempo_cs_153.xlsx')</v>
      </c>
      <c r="CQ269">
        <v>153</v>
      </c>
      <c r="CR269" t="s">
        <v>535</v>
      </c>
      <c r="CV269">
        <v>153</v>
      </c>
      <c r="CW269" t="s">
        <v>536</v>
      </c>
      <c r="DA269">
        <v>153</v>
      </c>
      <c r="DB269" t="s">
        <v>537</v>
      </c>
      <c r="DF269">
        <v>153</v>
      </c>
      <c r="DG269" t="s">
        <v>538</v>
      </c>
      <c r="EA269">
        <v>95</v>
      </c>
      <c r="EB269" s="1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HM269">
        <v>88</v>
      </c>
      <c r="HN269" t="str">
        <f>"    p_value_vec_"&amp;HM269&amp;"(s) = p_value_"&amp;HM269&amp;";"</f>
        <v xml:space="preserve">    p_value_vec_88(s) = p_value_88;</v>
      </c>
      <c r="HT269">
        <v>130</v>
      </c>
      <c r="HU269" t="s">
        <v>36</v>
      </c>
      <c r="IA269">
        <v>153</v>
      </c>
      <c r="IB269" t="str">
        <f>"xlswrite('G:\Mi unidad\1. PROYECTOS TELLO 2022\SCM SPILL OVERS\outputs\pobreza\bajo_niv_educ\1%\simulacion_3\output_tests.xlsx',p_value_vec_"&amp;IA269&amp;"','p_value_vec_"&amp;IA269&amp;"');"</f>
        <v>xlswrite('G:\Mi unidad\1. PROYECTOS TELLO 2022\SCM SPILL OVERS\outputs\pobreza\bajo_niv_educ\1%\simulacion_3\output_tests.xlsx',p_value_vec_153','p_value_vec_153');</v>
      </c>
      <c r="IO269">
        <v>153</v>
      </c>
      <c r="IP269" t="str">
        <f>"xlswrite('G:\Mi unidad\1. PROYECTOS TELLO 2022\SCM SPILL OVERS\outputs\pobreza\bajo_ingreso\1%\simulacion_3\output_tests.xlsx',p_value_vec_"&amp;IO269&amp;"','p_value_vec_"&amp;IO269&amp;"');"</f>
        <v>xlswrite('G:\Mi unidad\1. PROYECTOS TELLO 2022\SCM SPILL OVERS\outputs\pobreza\bajo_ingreso\1%\simulacion_3\output_tests.xlsx',p_value_vec_153','p_value_vec_153');</v>
      </c>
      <c r="JA269">
        <v>153</v>
      </c>
      <c r="JB269" t="str">
        <f>"xlswrite('G:\Mi unidad\1. PROYECTOS TELLO 2022\SCM SPILL OVERS\outputs\pobreza\densidad\1%\simulacion_3\output_tests.xlsx',p_value_vec_"&amp;JA269&amp;"','p_value_vec_"&amp;JA269&amp;"');"</f>
        <v>xlswrite('G:\Mi unidad\1. PROYECTOS TELLO 2022\SCM SPILL OVERS\outputs\pobreza\densidad\1%\simulacion_3\output_tests.xlsx',p_value_vec_153','p_value_vec_153');</v>
      </c>
      <c r="JM269">
        <v>153</v>
      </c>
      <c r="JN269" t="str">
        <f>"xlswrite('G:\Mi unidad\1. PROYECTOS TELLO 2022\SCM SPILL OVERS\outputs\pobreza\densidad_g\1%\simulacion_3\output_tests.xlsx',p_value_vec_"&amp;JM269&amp;"','p_value_vec_"&amp;JM269&amp;"');"</f>
        <v>xlswrite('G:\Mi unidad\1. PROYECTOS TELLO 2022\SCM SPILL OVERS\outputs\pobreza\densidad_g\1%\simulacion_3\output_tests.xlsx',p_value_vec_153','p_value_vec_153');</v>
      </c>
      <c r="JY269">
        <v>153</v>
      </c>
      <c r="JZ269" t="str">
        <f>"xlswrite('G:\Mi unidad\1. PROYECTOS TELLO 2022\SCM SPILL OVERS\outputs\pobreza\distancia_centro_salud\1%\simulacion_3\output_tests.xlsx',p_value_vec_"&amp;JY269&amp;"','p_value_vec_"&amp;JY269&amp;"');"</f>
        <v>xlswrite('G:\Mi unidad\1. PROYECTOS TELLO 2022\SCM SPILL OVERS\outputs\pobreza\distancia_centro_salud\1%\simulacion_3\output_tests.xlsx',p_value_vec_153','p_value_vec_153');</v>
      </c>
      <c r="KL269">
        <v>153</v>
      </c>
      <c r="KM269" t="str">
        <f>"xlswrite('G:\Mi unidad\1. PROYECTOS TELLO 2022\SCM SPILL OVERS\outputs\pobreza\informalidad\1%\simulacion_3\output_tests.xlsx',p_value_vec_"&amp;KL269&amp;"','p_value_vec_"&amp;KL269&amp;"');"</f>
        <v>xlswrite('G:\Mi unidad\1. PROYECTOS TELLO 2022\SCM SPILL OVERS\outputs\pobreza\informalidad\1%\simulacion_3\output_tests.xlsx',p_value_vec_153','p_value_vec_153');</v>
      </c>
      <c r="KY269">
        <v>153</v>
      </c>
      <c r="KZ269" t="str">
        <f>"xlswrite('G:\Mi unidad\1. PROYECTOS TELLO 2022\SCM SPILL OVERS\outputs\pobreza\alimentos\1%\simulacion_3\output_tests.xlsx',p_value_vec_"&amp;KY269&amp;"','p_value_vec_"&amp;KY269&amp;"');"</f>
        <v>xlswrite('G:\Mi unidad\1. PROYECTOS TELLO 2022\SCM SPILL OVERS\outputs\pobreza\alimentos\1%\simulacion_3\output_tests.xlsx',p_value_vec_153','p_value_vec_153');</v>
      </c>
      <c r="LF269">
        <v>153</v>
      </c>
      <c r="LG269" t="str">
        <f>"xlswrite('G:\Mi unidad\1. PROYECTOS TELLO 2022\SCM SPILL OVERS\outputs\pobreza\jefe_hogar\1%\simulacion_3\output_tests.xlsx',p_value_vec_"&amp;LF269&amp;"','p_value_vec_"&amp;LF269&amp;"');"</f>
        <v>xlswrite('G:\Mi unidad\1. PROYECTOS TELLO 2022\SCM SPILL OVERS\outputs\pobreza\jefe_hogar\1%\simulacion_3\output_tests.xlsx',p_value_vec_153','p_value_vec_153');</v>
      </c>
      <c r="LM269">
        <v>153</v>
      </c>
      <c r="LN269" t="str">
        <f>"xlswrite('G:\Mi unidad\1. PROYECTOS TELLO 2022\SCM SPILL OVERS\outputs\pobreza\mujeres\1%\simulacion_3\output_tests.xlsx',p_value_vec_"&amp;LM269&amp;"','p_value_vec_"&amp;LM269&amp;"');"</f>
        <v>xlswrite('G:\Mi unidad\1. PROYECTOS TELLO 2022\SCM SPILL OVERS\outputs\pobreza\mujeres\1%\simulacion_3\output_tests.xlsx',p_value_vec_153','p_value_vec_153');</v>
      </c>
      <c r="LY269">
        <v>153</v>
      </c>
      <c r="LZ269" t="str">
        <f>"xlswrite('G:\Mi unidad\1. PROYECTOS TELLO 2022\SCM SPILL OVERS\outputs\pobreza\criminalidad\1%\simulacion_3\output_tests.xlsx',p_value_vec_"&amp;LY269&amp;"','p_value_vec_"&amp;LY269&amp;"');"</f>
        <v>xlswrite('G:\Mi unidad\1. PROYECTOS TELLO 2022\SCM SPILL OVERS\outputs\pobreza\criminalidad\1%\simulacion_3\output_tests.xlsx',p_value_vec_153','p_value_vec_153');</v>
      </c>
    </row>
    <row r="270" spans="64:338" x14ac:dyDescent="0.3">
      <c r="BL270">
        <v>153</v>
      </c>
      <c r="BR270">
        <v>153</v>
      </c>
      <c r="BS270" s="1" t="str">
        <f>"A_"&amp;BR267&amp;" = eye(N);"</f>
        <v>A_153 = eye(N);</v>
      </c>
      <c r="BX270">
        <v>153</v>
      </c>
      <c r="BY270" s="1" t="str">
        <f>"A_"&amp;BX267&amp;" = eye(N);"</f>
        <v>A_153 = eye(N);</v>
      </c>
      <c r="CD270">
        <v>153</v>
      </c>
      <c r="CE270" s="1" t="str">
        <f>"A_"&amp;CD267&amp;" = eye(N);"</f>
        <v>A_153 = eye(N);</v>
      </c>
      <c r="CJ270">
        <v>153</v>
      </c>
      <c r="CK270" s="1" t="str">
        <f>"A_"&amp;CJ267&amp;" = eye(N);"</f>
        <v>A_153 = eye(N);</v>
      </c>
      <c r="CQ270">
        <v>153</v>
      </c>
      <c r="CR270" t="s">
        <v>539</v>
      </c>
      <c r="CV270">
        <v>153</v>
      </c>
      <c r="CW270" t="s">
        <v>540</v>
      </c>
      <c r="DA270">
        <v>153</v>
      </c>
      <c r="DB270" t="s">
        <v>540</v>
      </c>
      <c r="DF270">
        <v>153</v>
      </c>
      <c r="DG270" t="s">
        <v>540</v>
      </c>
      <c r="EA270">
        <v>95</v>
      </c>
      <c r="EB270" s="1" t="str">
        <f>"alpha_hat_"&amp;EA270&amp;" = A_"&amp;EA270&amp;"*gamma_hat_"&amp;EA270&amp;";"</f>
        <v>alpha_hat_95 = A_95*gamma_hat_95;</v>
      </c>
      <c r="HM270">
        <v>88</v>
      </c>
      <c r="HN270" t="str">
        <f>"    lb_vec_"&amp;HM270&amp;"(s) = lb_"&amp;HM270&amp;";"</f>
        <v xml:space="preserve">    lb_vec_88(s) = lb_88;</v>
      </c>
      <c r="HT270">
        <v>130</v>
      </c>
      <c r="HU270" t="s">
        <v>37</v>
      </c>
      <c r="IA270">
        <v>153</v>
      </c>
      <c r="IB270" t="str">
        <f>"xlswrite('G:\Mi unidad\1. PROYECTOS TELLO 2022\SCM SPILL OVERS\outputs\pobreza\bajo_niv_educ\1%\simulacion_3\output_tests.xlsx',alpha1_hat_vec_"&amp;IA270&amp;"','alpha1_hat_vec_"&amp;IA270&amp;"');"</f>
        <v>xlswrite('G:\Mi unidad\1. PROYECTOS TELLO 2022\SCM SPILL OVERS\outputs\pobreza\bajo_niv_educ\1%\simulacion_3\output_tests.xlsx',alpha1_hat_vec_153','alpha1_hat_vec_153');</v>
      </c>
      <c r="IO270">
        <v>153</v>
      </c>
      <c r="IP270" t="str">
        <f>"xlswrite('G:\Mi unidad\1. PROYECTOS TELLO 2022\SCM SPILL OVERS\outputs\pobreza\bajo_ingreso\1%\simulacion_3\output_tests.xlsx',alpha1_hat_vec_"&amp;IO270&amp;"','alpha1_hat_vec_"&amp;IO270&amp;"');"</f>
        <v>xlswrite('G:\Mi unidad\1. PROYECTOS TELLO 2022\SCM SPILL OVERS\outputs\pobreza\bajo_ingreso\1%\simulacion_3\output_tests.xlsx',alpha1_hat_vec_153','alpha1_hat_vec_153');</v>
      </c>
      <c r="JA270">
        <v>153</v>
      </c>
      <c r="JB270" t="str">
        <f>"xlswrite('G:\Mi unidad\1. PROYECTOS TELLO 2022\SCM SPILL OVERS\outputs\pobreza\densidad\1%\simulacion_3\output_tests.xlsx',alpha1_hat_vec_"&amp;JA270&amp;"','alpha1_hat_vec_"&amp;JA270&amp;"');"</f>
        <v>xlswrite('G:\Mi unidad\1. PROYECTOS TELLO 2022\SCM SPILL OVERS\outputs\pobreza\densidad\1%\simulacion_3\output_tests.xlsx',alpha1_hat_vec_153','alpha1_hat_vec_153');</v>
      </c>
      <c r="JM270">
        <v>153</v>
      </c>
      <c r="JN270" t="str">
        <f>"xlswrite('G:\Mi unidad\1. PROYECTOS TELLO 2022\SCM SPILL OVERS\outputs\pobreza\densidad_g\1%\simulacion_3\output_tests.xlsx',alpha1_hat_vec_"&amp;JM270&amp;"','alpha1_hat_vec_"&amp;JM270&amp;"');"</f>
        <v>xlswrite('G:\Mi unidad\1. PROYECTOS TELLO 2022\SCM SPILL OVERS\outputs\pobreza\densidad_g\1%\simulacion_3\output_tests.xlsx',alpha1_hat_vec_153','alpha1_hat_vec_153');</v>
      </c>
      <c r="JY270">
        <v>153</v>
      </c>
      <c r="JZ270" t="str">
        <f>"xlswrite('G:\Mi unidad\1. PROYECTOS TELLO 2022\SCM SPILL OVERS\outputs\pobreza\distancia_centro_salud\1%\simulacion_3\output_tests.xlsx',alpha1_hat_vec_"&amp;JY270&amp;"','alpha1_hat_vec_"&amp;JY270&amp;"');"</f>
        <v>xlswrite('G:\Mi unidad\1. PROYECTOS TELLO 2022\SCM SPILL OVERS\outputs\pobreza\distancia_centro_salud\1%\simulacion_3\output_tests.xlsx',alpha1_hat_vec_153','alpha1_hat_vec_153');</v>
      </c>
      <c r="KL270">
        <v>153</v>
      </c>
      <c r="KM270" t="str">
        <f>"xlswrite('G:\Mi unidad\1. PROYECTOS TELLO 2022\SCM SPILL OVERS\outputs\pobreza\informalidad\1%\simulacion_3\output_tests.xlsx',alpha1_hat_vec_"&amp;KL270&amp;"','alpha1_hat_vec_"&amp;KL270&amp;"');"</f>
        <v>xlswrite('G:\Mi unidad\1. PROYECTOS TELLO 2022\SCM SPILL OVERS\outputs\pobreza\informalidad\1%\simulacion_3\output_tests.xlsx',alpha1_hat_vec_153','alpha1_hat_vec_153');</v>
      </c>
      <c r="KY270">
        <v>153</v>
      </c>
      <c r="KZ270" t="str">
        <f>"xlswrite('G:\Mi unidad\1. PROYECTOS TELLO 2022\SCM SPILL OVERS\outputs\pobreza\alimentos\1%\simulacion_3\output_tests.xlsx',alpha1_hat_vec_"&amp;KY270&amp;"','alpha1_hat_vec_"&amp;KY270&amp;"');"</f>
        <v>xlswrite('G:\Mi unidad\1. PROYECTOS TELLO 2022\SCM SPILL OVERS\outputs\pobreza\alimentos\1%\simulacion_3\output_tests.xlsx',alpha1_hat_vec_153','alpha1_hat_vec_153');</v>
      </c>
      <c r="LF270">
        <v>153</v>
      </c>
      <c r="LG270" t="str">
        <f>"xlswrite('G:\Mi unidad\1. PROYECTOS TELLO 2022\SCM SPILL OVERS\outputs\pobreza\jefe_hogar\1%\simulacion_3\output_tests.xlsx',alpha1_hat_vec_"&amp;LF270&amp;"','alpha1_hat_vec_"&amp;LF270&amp;"');"</f>
        <v>xlswrite('G:\Mi unidad\1. PROYECTOS TELLO 2022\SCM SPILL OVERS\outputs\pobreza\jefe_hogar\1%\simulacion_3\output_tests.xlsx',alpha1_hat_vec_153','alpha1_hat_vec_153');</v>
      </c>
      <c r="LM270">
        <v>153</v>
      </c>
      <c r="LN270" t="str">
        <f>"xlswrite('G:\Mi unidad\1. PROYECTOS TELLO 2022\SCM SPILL OVERS\outputs\pobreza\mujeres\1%\simulacion_3\output_tests.xlsx',alpha1_hat_vec_"&amp;LM270&amp;"','alpha1_hat_vec_"&amp;LM270&amp;"');"</f>
        <v>xlswrite('G:\Mi unidad\1. PROYECTOS TELLO 2022\SCM SPILL OVERS\outputs\pobreza\mujeres\1%\simulacion_3\output_tests.xlsx',alpha1_hat_vec_153','alpha1_hat_vec_153');</v>
      </c>
      <c r="LY270">
        <v>153</v>
      </c>
      <c r="LZ270" t="str">
        <f>"xlswrite('G:\Mi unidad\1. PROYECTOS TELLO 2022\SCM SPILL OVERS\outputs\pobreza\criminalidad\1%\simulacion_3\output_tests.xlsx',alpha1_hat_vec_"&amp;LY270&amp;"','alpha1_hat_vec_"&amp;LY270&amp;"');"</f>
        <v>xlswrite('G:\Mi unidad\1. PROYECTOS TELLO 2022\SCM SPILL OVERS\outputs\pobreza\criminalidad\1%\simulacion_3\output_tests.xlsx',alpha1_hat_vec_153','alpha1_hat_vec_153');</v>
      </c>
    </row>
    <row r="271" spans="64:338" x14ac:dyDescent="0.3">
      <c r="BL271">
        <v>153</v>
      </c>
      <c r="BR271">
        <v>153</v>
      </c>
      <c r="BS271" s="1" t="str">
        <f>"A_"&amp;BR267&amp;"(:,ind_"&amp;BR267&amp;" == 0) = [];"</f>
        <v>A_153(:,ind_153 == 0) = [];</v>
      </c>
      <c r="BX271">
        <v>153</v>
      </c>
      <c r="BY271" s="1" t="str">
        <f>"A_"&amp;BX267&amp;"(:,ind_"&amp;BX267&amp;" == 0) = [];"</f>
        <v>A_153(:,ind_153 == 0) = [];</v>
      </c>
      <c r="CD271">
        <v>153</v>
      </c>
      <c r="CE271" s="1" t="str">
        <f>"A_"&amp;CD267&amp;"(:,ind_"&amp;CD267&amp;" == 0) = [];"</f>
        <v>A_153(:,ind_153 == 0) = [];</v>
      </c>
      <c r="CJ271">
        <v>153</v>
      </c>
      <c r="CK271" s="1" t="str">
        <f>"A_"&amp;CJ267&amp;"(:,ind_"&amp;CJ267&amp;" == 0) = [];"</f>
        <v>A_153(:,ind_153 == 0) = [];</v>
      </c>
      <c r="CQ271">
        <v>153</v>
      </c>
      <c r="CR271" t="s">
        <v>540</v>
      </c>
      <c r="CV271">
        <v>153</v>
      </c>
      <c r="CW271" t="s">
        <v>541</v>
      </c>
      <c r="DA271">
        <v>153</v>
      </c>
      <c r="DB271" t="s">
        <v>541</v>
      </c>
      <c r="DF271">
        <v>153</v>
      </c>
      <c r="DG271" t="s">
        <v>541</v>
      </c>
      <c r="EA271">
        <v>95</v>
      </c>
      <c r="EB271" s="1" t="str">
        <f>"alpha1_hat_vec_"&amp;EA271&amp;"(s) = alpha_hat_"&amp;EA271&amp;"(1);"</f>
        <v>alpha1_hat_vec_95(s) = alpha_hat_95(1);</v>
      </c>
      <c r="HM271">
        <v>88</v>
      </c>
      <c r="HN271" t="str">
        <f>"    ub_vec_"&amp;HM271&amp;"(s) = ub_"&amp;HM270&amp;";"</f>
        <v xml:space="preserve">    ub_vec_88(s) = ub_88;</v>
      </c>
      <c r="HT271">
        <v>130</v>
      </c>
      <c r="HU271" t="str">
        <f>"    spillover_test_"&amp;HT271&amp;"(s) = sp_andrews(Y_pre_"&amp;HT271&amp;",pobreza_"&amp;HT271&amp;"(:,T+s),A_"&amp;HT271&amp;",C,d,alpha_sig);"</f>
        <v xml:space="preserve">    spillover_test_130(s) = sp_andrews(Y_pre_130,pobreza_130(:,T+s),A_130,C,d,alpha_sig);</v>
      </c>
      <c r="IA271">
        <v>153</v>
      </c>
      <c r="IB271" t="str">
        <f>"xlswrite('G:\Mi unidad\1. PROYECTOS TELLO 2022\SCM SPILL OVERS\outputs\pobreza\bajo_niv_educ\1%\simulacion_3\output_tests.xlsx',spillover_test_"&amp;IA271&amp;"','sp_test_"&amp;IA271&amp;"');"</f>
        <v>xlswrite('G:\Mi unidad\1. PROYECTOS TELLO 2022\SCM SPILL OVERS\outputs\pobreza\bajo_niv_educ\1%\simulacion_3\output_tests.xlsx',spillover_test_153','sp_test_153');</v>
      </c>
      <c r="IO271">
        <v>153</v>
      </c>
      <c r="IP271" t="str">
        <f>"xlswrite('G:\Mi unidad\1. PROYECTOS TELLO 2022\SCM SPILL OVERS\outputs\pobreza\bajo_ingreso\1%\simulacion_3\output_tests.xlsx',spillover_test_"&amp;IO271&amp;"','sp_test_"&amp;IO271&amp;"');"</f>
        <v>xlswrite('G:\Mi unidad\1. PROYECTOS TELLO 2022\SCM SPILL OVERS\outputs\pobreza\bajo_ingreso\1%\simulacion_3\output_tests.xlsx',spillover_test_153','sp_test_153');</v>
      </c>
      <c r="JA271">
        <v>153</v>
      </c>
      <c r="JB271" t="str">
        <f>"xlswrite('G:\Mi unidad\1. PROYECTOS TELLO 2022\SCM SPILL OVERS\outputs\pobreza\densidad\1%\simulacion_3\output_tests.xlsx',spillover_test_"&amp;JA271&amp;"','sp_test_"&amp;JA271&amp;"');"</f>
        <v>xlswrite('G:\Mi unidad\1. PROYECTOS TELLO 2022\SCM SPILL OVERS\outputs\pobreza\densidad\1%\simulacion_3\output_tests.xlsx',spillover_test_153','sp_test_153');</v>
      </c>
      <c r="JM271">
        <v>153</v>
      </c>
      <c r="JN271" t="str">
        <f>"xlswrite('G:\Mi unidad\1. PROYECTOS TELLO 2022\SCM SPILL OVERS\outputs\pobreza\densidad_g\1%\simulacion_3\output_tests.xlsx',spillover_test_"&amp;JM271&amp;"','sp_test_"&amp;JM271&amp;"');"</f>
        <v>xlswrite('G:\Mi unidad\1. PROYECTOS TELLO 2022\SCM SPILL OVERS\outputs\pobreza\densidad_g\1%\simulacion_3\output_tests.xlsx',spillover_test_153','sp_test_153');</v>
      </c>
      <c r="JY271">
        <v>153</v>
      </c>
      <c r="JZ271" t="str">
        <f>"xlswrite('G:\Mi unidad\1. PROYECTOS TELLO 2022\SCM SPILL OVERS\outputs\pobreza\distancia_centro_salud\1%\simulacion_3\output_tests.xlsx',spillover_test_"&amp;JY271&amp;"','sp_test_"&amp;JY271&amp;"');"</f>
        <v>xlswrite('G:\Mi unidad\1. PROYECTOS TELLO 2022\SCM SPILL OVERS\outputs\pobreza\distancia_centro_salud\1%\simulacion_3\output_tests.xlsx',spillover_test_153','sp_test_153');</v>
      </c>
      <c r="KL271">
        <v>153</v>
      </c>
      <c r="KM271" t="str">
        <f>"xlswrite('G:\Mi unidad\1. PROYECTOS TELLO 2022\SCM SPILL OVERS\outputs\pobreza\informalidad\1%\simulacion_3\output_tests.xlsx',spillover_test_"&amp;KL271&amp;"','sp_test_"&amp;KL271&amp;"');"</f>
        <v>xlswrite('G:\Mi unidad\1. PROYECTOS TELLO 2022\SCM SPILL OVERS\outputs\pobreza\informalidad\1%\simulacion_3\output_tests.xlsx',spillover_test_153','sp_test_153');</v>
      </c>
      <c r="KY271">
        <v>153</v>
      </c>
      <c r="KZ271" t="str">
        <f>"xlswrite('G:\Mi unidad\1. PROYECTOS TELLO 2022\SCM SPILL OVERS\outputs\pobreza\alimentos\1%\simulacion_3\output_tests.xlsx',spillover_test_"&amp;KY271&amp;"','sp_test_"&amp;KY271&amp;"');"</f>
        <v>xlswrite('G:\Mi unidad\1. PROYECTOS TELLO 2022\SCM SPILL OVERS\outputs\pobreza\alimentos\1%\simulacion_3\output_tests.xlsx',spillover_test_153','sp_test_153');</v>
      </c>
      <c r="LF271">
        <v>153</v>
      </c>
      <c r="LG271" t="str">
        <f>"xlswrite('G:\Mi unidad\1. PROYECTOS TELLO 2022\SCM SPILL OVERS\outputs\pobreza\jefe_hogar\1%\simulacion_3\output_tests.xlsx',spillover_test_"&amp;LF271&amp;"','sp_test_"&amp;LF271&amp;"');"</f>
        <v>xlswrite('G:\Mi unidad\1. PROYECTOS TELLO 2022\SCM SPILL OVERS\outputs\pobreza\jefe_hogar\1%\simulacion_3\output_tests.xlsx',spillover_test_153','sp_test_153');</v>
      </c>
      <c r="LM271">
        <v>153</v>
      </c>
      <c r="LN271" t="str">
        <f>"xlswrite('G:\Mi unidad\1. PROYECTOS TELLO 2022\SCM SPILL OVERS\outputs\pobreza\mujeres\1%\simulacion_3\output_tests.xlsx',spillover_test_"&amp;LM271&amp;"','sp_test_"&amp;LM271&amp;"');"</f>
        <v>xlswrite('G:\Mi unidad\1. PROYECTOS TELLO 2022\SCM SPILL OVERS\outputs\pobreza\mujeres\1%\simulacion_3\output_tests.xlsx',spillover_test_153','sp_test_153');</v>
      </c>
      <c r="LY271">
        <v>153</v>
      </c>
      <c r="LZ271" t="str">
        <f>"xlswrite('G:\Mi unidad\1. PROYECTOS TELLO 2022\SCM SPILL OVERS\outputs\pobreza\criminalidad\1%\simulacion_3\output_tests.xlsx',spillover_test_"&amp;LY271&amp;"','sp_test_"&amp;LY271&amp;"');"</f>
        <v>xlswrite('G:\Mi unidad\1. PROYECTOS TELLO 2022\SCM SPILL OVERS\outputs\pobreza\criminalidad\1%\simulacion_3\output_tests.xlsx',spillover_test_153','sp_test_153');</v>
      </c>
    </row>
    <row r="272" spans="64:338" x14ac:dyDescent="0.3">
      <c r="BL272">
        <v>157</v>
      </c>
      <c r="BM272" s="1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541</v>
      </c>
      <c r="CV272">
        <v>157</v>
      </c>
      <c r="CW272" t="s">
        <v>542</v>
      </c>
      <c r="DA272">
        <v>157</v>
      </c>
      <c r="DB272" t="s">
        <v>542</v>
      </c>
      <c r="DF272">
        <v>157</v>
      </c>
      <c r="DG272" t="s">
        <v>542</v>
      </c>
      <c r="EA272">
        <v>95</v>
      </c>
      <c r="EB272" s="1" t="str">
        <f>"synthetic_control_sp_"&amp;EA272&amp;"(T+s) = Y_"&amp;EA272&amp;"(1,T+s)-alpha1_hat_vec_"&amp;EA272&amp;"(s);"</f>
        <v>synthetic_control_sp_95(T+s) = Y_95(1,T+s)-alpha1_hat_vec_95(s);</v>
      </c>
      <c r="HM272">
        <v>88</v>
      </c>
      <c r="HN272" t="s">
        <v>18</v>
      </c>
      <c r="HT272">
        <v>130</v>
      </c>
      <c r="HU272" t="s">
        <v>18</v>
      </c>
      <c r="IA272">
        <v>157</v>
      </c>
      <c r="IB272" t="str">
        <f>"xlswrite('G:\Mi unidad\1. PROYECTOS TELLO 2022\SCM SPILL OVERS\outputs\pobreza\bajo_niv_educ\1%\simulacion_3\output_tests.xlsx',lb_vec_"&amp;IA272&amp;"','lb_vec_"&amp;IA272&amp;"');"</f>
        <v>xlswrite('G:\Mi unidad\1. PROYECTOS TELLO 2022\SCM SPILL OVERS\outputs\pobreza\bajo_niv_educ\1%\simulacion_3\output_tests.xlsx',lb_vec_157','lb_vec_157');</v>
      </c>
      <c r="IO272">
        <v>157</v>
      </c>
      <c r="IP272" t="str">
        <f>"xlswrite('G:\Mi unidad\1. PROYECTOS TELLO 2022\SCM SPILL OVERS\outputs\pobreza\bajo_ingreso\1%\simulacion_3\output_tests.xlsx',lb_vec_"&amp;IO272&amp;"','lb_vec_"&amp;IO272&amp;"');"</f>
        <v>xlswrite('G:\Mi unidad\1. PROYECTOS TELLO 2022\SCM SPILL OVERS\outputs\pobreza\bajo_ingreso\1%\simulacion_3\output_tests.xlsx',lb_vec_157','lb_vec_157');</v>
      </c>
      <c r="JA272">
        <v>157</v>
      </c>
      <c r="JB272" t="str">
        <f>"xlswrite('G:\Mi unidad\1. PROYECTOS TELLO 2022\SCM SPILL OVERS\outputs\pobreza\densidad\1%\simulacion_3\output_tests.xlsx',lb_vec_"&amp;JA272&amp;"','lb_vec_"&amp;JA272&amp;"');"</f>
        <v>xlswrite('G:\Mi unidad\1. PROYECTOS TELLO 2022\SCM SPILL OVERS\outputs\pobreza\densidad\1%\simulacion_3\output_tests.xlsx',lb_vec_157','lb_vec_157');</v>
      </c>
      <c r="JM272">
        <v>157</v>
      </c>
      <c r="JN272" t="str">
        <f>"xlswrite('G:\Mi unidad\1. PROYECTOS TELLO 2022\SCM SPILL OVERS\outputs\pobreza\densidad_g\1%\simulacion_3\output_tests.xlsx',lb_vec_"&amp;JM272&amp;"','lb_vec_"&amp;JM272&amp;"');"</f>
        <v>xlswrite('G:\Mi unidad\1. PROYECTOS TELLO 2022\SCM SPILL OVERS\outputs\pobreza\densidad_g\1%\simulacion_3\output_tests.xlsx',lb_vec_157','lb_vec_157');</v>
      </c>
      <c r="JY272">
        <v>157</v>
      </c>
      <c r="JZ272" t="str">
        <f>"xlswrite('G:\Mi unidad\1. PROYECTOS TELLO 2022\SCM SPILL OVERS\outputs\pobreza\distancia_centro_salud\1%\simulacion_3\output_tests.xlsx',lb_vec_"&amp;JY272&amp;"','lb_vec_"&amp;JY272&amp;"');"</f>
        <v>xlswrite('G:\Mi unidad\1. PROYECTOS TELLO 2022\SCM SPILL OVERS\outputs\pobreza\distancia_centro_salud\1%\simulacion_3\output_tests.xlsx',lb_vec_157','lb_vec_157');</v>
      </c>
      <c r="KL272">
        <v>157</v>
      </c>
      <c r="KM272" t="str">
        <f>"xlswrite('G:\Mi unidad\1. PROYECTOS TELLO 2022\SCM SPILL OVERS\outputs\pobreza\informalidad\1%\simulacion_3\output_tests.xlsx',lb_vec_"&amp;KL272&amp;"','lb_vec_"&amp;KL272&amp;"');"</f>
        <v>xlswrite('G:\Mi unidad\1. PROYECTOS TELLO 2022\SCM SPILL OVERS\outputs\pobreza\informalidad\1%\simulacion_3\output_tests.xlsx',lb_vec_157','lb_vec_157');</v>
      </c>
      <c r="KY272">
        <v>157</v>
      </c>
      <c r="KZ272" t="str">
        <f>"xlswrite('G:\Mi unidad\1. PROYECTOS TELLO 2022\SCM SPILL OVERS\outputs\pobreza\alimentos\1%\simulacion_3\output_tests.xlsx',lb_vec_"&amp;KY272&amp;"','lb_vec_"&amp;KY272&amp;"');"</f>
        <v>xlswrite('G:\Mi unidad\1. PROYECTOS TELLO 2022\SCM SPILL OVERS\outputs\pobreza\alimentos\1%\simulacion_3\output_tests.xlsx',lb_vec_157','lb_vec_157');</v>
      </c>
      <c r="LF272">
        <v>157</v>
      </c>
      <c r="LG272" t="str">
        <f>"xlswrite('G:\Mi unidad\1. PROYECTOS TELLO 2022\SCM SPILL OVERS\outputs\pobreza\jefe_hogar\1%\simulacion_3\output_tests.xlsx',lb_vec_"&amp;LF272&amp;"','lb_vec_"&amp;LF272&amp;"');"</f>
        <v>xlswrite('G:\Mi unidad\1. PROYECTOS TELLO 2022\SCM SPILL OVERS\outputs\pobreza\jefe_hogar\1%\simulacion_3\output_tests.xlsx',lb_vec_157','lb_vec_157');</v>
      </c>
      <c r="LM272">
        <v>157</v>
      </c>
      <c r="LN272" t="str">
        <f>"xlswrite('G:\Mi unidad\1. PROYECTOS TELLO 2022\SCM SPILL OVERS\outputs\pobreza\mujeres\1%\simulacion_3\output_tests.xlsx',lb_vec_"&amp;LM272&amp;"','lb_vec_"&amp;LM272&amp;"');"</f>
        <v>xlswrite('G:\Mi unidad\1. PROYECTOS TELLO 2022\SCM SPILL OVERS\outputs\pobreza\mujeres\1%\simulacion_3\output_tests.xlsx',lb_vec_157','lb_vec_157');</v>
      </c>
      <c r="LY272">
        <v>157</v>
      </c>
      <c r="LZ272" t="str">
        <f>"xlswrite('G:\Mi unidad\1. PROYECTOS TELLO 2022\SCM SPILL OVERS\outputs\pobreza\criminalidad\1%\simulacion_3\output_tests.xlsx',lb_vec_"&amp;LY272&amp;"','lb_vec_"&amp;LY272&amp;"');"</f>
        <v>xlswrite('G:\Mi unidad\1. PROYECTOS TELLO 2022\SCM SPILL OVERS\outputs\pobreza\criminalidad\1%\simulacion_3\output_tests.xlsx',lb_vec_157','lb_vec_157');</v>
      </c>
    </row>
    <row r="273" spans="64:338" x14ac:dyDescent="0.3">
      <c r="BL273">
        <v>157</v>
      </c>
      <c r="BM273" s="1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542</v>
      </c>
      <c r="CV273">
        <v>157</v>
      </c>
      <c r="CW273" t="s">
        <v>543</v>
      </c>
      <c r="DA273">
        <v>157</v>
      </c>
      <c r="DB273" t="s">
        <v>543</v>
      </c>
      <c r="DF273">
        <v>157</v>
      </c>
      <c r="DG273" t="s">
        <v>543</v>
      </c>
      <c r="EA273">
        <v>95</v>
      </c>
      <c r="EB273" s="3" t="s">
        <v>18</v>
      </c>
      <c r="HM273">
        <v>89</v>
      </c>
      <c r="HN273" t="str">
        <f>"p_value_vec_"&amp;HM273&amp;" = zeros(1,S);"</f>
        <v>p_value_vec_89 = zeros(1,S);</v>
      </c>
      <c r="HT273">
        <v>133</v>
      </c>
      <c r="HU273" t="str">
        <f>"spillover_test_"&amp;HT273&amp;" = zeros(1,S);"</f>
        <v>spillover_test_133 = zeros(1,S);</v>
      </c>
      <c r="IA273">
        <v>157</v>
      </c>
      <c r="IB273" t="str">
        <f>"xlswrite('G:\Mi unidad\1. PROYECTOS TELLO 2022\SCM SPILL OVERS\outputs\pobreza\bajo_niv_educ\1%\simulacion_3\output_tests.xlsx',ub_vec_"&amp;IA273&amp;"','ub_vec_"&amp;IA273&amp;"');"</f>
        <v>xlswrite('G:\Mi unidad\1. PROYECTOS TELLO 2022\SCM SPILL OVERS\outputs\pobreza\bajo_niv_educ\1%\simulacion_3\output_tests.xlsx',ub_vec_157','ub_vec_157');</v>
      </c>
      <c r="IO273">
        <v>157</v>
      </c>
      <c r="IP273" t="str">
        <f>"xlswrite('G:\Mi unidad\1. PROYECTOS TELLO 2022\SCM SPILL OVERS\outputs\pobreza\bajo_ingreso\1%\simulacion_3\output_tests.xlsx',ub_vec_"&amp;IO273&amp;"','ub_vec_"&amp;IO273&amp;"');"</f>
        <v>xlswrite('G:\Mi unidad\1. PROYECTOS TELLO 2022\SCM SPILL OVERS\outputs\pobreza\bajo_ingreso\1%\simulacion_3\output_tests.xlsx',ub_vec_157','ub_vec_157');</v>
      </c>
      <c r="JA273">
        <v>157</v>
      </c>
      <c r="JB273" t="str">
        <f>"xlswrite('G:\Mi unidad\1. PROYECTOS TELLO 2022\SCM SPILL OVERS\outputs\pobreza\densidad\1%\simulacion_3\output_tests.xlsx',ub_vec_"&amp;JA273&amp;"','ub_vec_"&amp;JA273&amp;"');"</f>
        <v>xlswrite('G:\Mi unidad\1. PROYECTOS TELLO 2022\SCM SPILL OVERS\outputs\pobreza\densidad\1%\simulacion_3\output_tests.xlsx',ub_vec_157','ub_vec_157');</v>
      </c>
      <c r="JM273">
        <v>157</v>
      </c>
      <c r="JN273" t="str">
        <f>"xlswrite('G:\Mi unidad\1. PROYECTOS TELLO 2022\SCM SPILL OVERS\outputs\pobreza\densidad_g\1%\simulacion_3\output_tests.xlsx',ub_vec_"&amp;JM273&amp;"','ub_vec_"&amp;JM273&amp;"');"</f>
        <v>xlswrite('G:\Mi unidad\1. PROYECTOS TELLO 2022\SCM SPILL OVERS\outputs\pobreza\densidad_g\1%\simulacion_3\output_tests.xlsx',ub_vec_157','ub_vec_157');</v>
      </c>
      <c r="JY273">
        <v>157</v>
      </c>
      <c r="JZ273" t="str">
        <f>"xlswrite('G:\Mi unidad\1. PROYECTOS TELLO 2022\SCM SPILL OVERS\outputs\pobreza\distancia_centro_salud\1%\simulacion_3\output_tests.xlsx',ub_vec_"&amp;JY273&amp;"','ub_vec_"&amp;JY273&amp;"');"</f>
        <v>xlswrite('G:\Mi unidad\1. PROYECTOS TELLO 2022\SCM SPILL OVERS\outputs\pobreza\distancia_centro_salud\1%\simulacion_3\output_tests.xlsx',ub_vec_157','ub_vec_157');</v>
      </c>
      <c r="KL273">
        <v>157</v>
      </c>
      <c r="KM273" t="str">
        <f>"xlswrite('G:\Mi unidad\1. PROYECTOS TELLO 2022\SCM SPILL OVERS\outputs\pobreza\informalidad\1%\simulacion_3\output_tests.xlsx',ub_vec_"&amp;KL273&amp;"','ub_vec_"&amp;KL273&amp;"');"</f>
        <v>xlswrite('G:\Mi unidad\1. PROYECTOS TELLO 2022\SCM SPILL OVERS\outputs\pobreza\informalidad\1%\simulacion_3\output_tests.xlsx',ub_vec_157','ub_vec_157');</v>
      </c>
      <c r="KY273">
        <v>157</v>
      </c>
      <c r="KZ273" t="str">
        <f>"xlswrite('G:\Mi unidad\1. PROYECTOS TELLO 2022\SCM SPILL OVERS\outputs\pobreza\alimentos\1%\simulacion_3\output_tests.xlsx',ub_vec_"&amp;KY273&amp;"','ub_vec_"&amp;KY273&amp;"');"</f>
        <v>xlswrite('G:\Mi unidad\1. PROYECTOS TELLO 2022\SCM SPILL OVERS\outputs\pobreza\alimentos\1%\simulacion_3\output_tests.xlsx',ub_vec_157','ub_vec_157');</v>
      </c>
      <c r="LF273">
        <v>157</v>
      </c>
      <c r="LG273" t="str">
        <f>"xlswrite('G:\Mi unidad\1. PROYECTOS TELLO 2022\SCM SPILL OVERS\outputs\pobreza\jefe_hogar\1%\simulacion_3\output_tests.xlsx',ub_vec_"&amp;LF273&amp;"','ub_vec_"&amp;LF273&amp;"');"</f>
        <v>xlswrite('G:\Mi unidad\1. PROYECTOS TELLO 2022\SCM SPILL OVERS\outputs\pobreza\jefe_hogar\1%\simulacion_3\output_tests.xlsx',ub_vec_157','ub_vec_157');</v>
      </c>
      <c r="LM273">
        <v>157</v>
      </c>
      <c r="LN273" t="str">
        <f>"xlswrite('G:\Mi unidad\1. PROYECTOS TELLO 2022\SCM SPILL OVERS\outputs\pobreza\mujeres\1%\simulacion_3\output_tests.xlsx',ub_vec_"&amp;LM273&amp;"','ub_vec_"&amp;LM273&amp;"');"</f>
        <v>xlswrite('G:\Mi unidad\1. PROYECTOS TELLO 2022\SCM SPILL OVERS\outputs\pobreza\mujeres\1%\simulacion_3\output_tests.xlsx',ub_vec_157','ub_vec_157');</v>
      </c>
      <c r="LY273">
        <v>157</v>
      </c>
      <c r="LZ273" t="str">
        <f>"xlswrite('G:\Mi unidad\1. PROYECTOS TELLO 2022\SCM SPILL OVERS\outputs\pobreza\criminalidad\1%\simulacion_3\output_tests.xlsx',ub_vec_"&amp;LY273&amp;"','ub_vec_"&amp;LY273&amp;"');"</f>
        <v>xlswrite('G:\Mi unidad\1. PROYECTOS TELLO 2022\SCM SPILL OVERS\outputs\pobreza\criminalidad\1%\simulacion_3\output_tests.xlsx',ub_vec_157','ub_vec_157');</v>
      </c>
    </row>
    <row r="274" spans="64:338" x14ac:dyDescent="0.3">
      <c r="BL274">
        <v>157</v>
      </c>
      <c r="BM274" s="1" t="str">
        <f>"A_"&amp;BL272&amp;"(:,ind_"&amp;BL272&amp;" == 0) = [];"</f>
        <v>A_157(:,ind_157 == 0) = [];</v>
      </c>
      <c r="BR274">
        <v>157</v>
      </c>
      <c r="BS274" s="1" t="str">
        <f>"ind_"&amp;BR272&amp;" = xlsread('spillover_bajo_niv_educ_"&amp;BR272&amp;".xlsx')"</f>
        <v>ind_157 = xlsread('spillover_bajo_niv_educ_157.xlsx')</v>
      </c>
      <c r="BX274">
        <v>157</v>
      </c>
      <c r="BY274" s="1" t="str">
        <f>"ind_"&amp;BX272&amp;" = xlsread('spillover_bajoingreso_"&amp;BX272&amp;".xlsx')"</f>
        <v>ind_157 = xlsread('spillover_bajoingreso_157.xlsx')</v>
      </c>
      <c r="CD274">
        <v>157</v>
      </c>
      <c r="CE274" s="1" t="str">
        <f>"ind_"&amp;CD272&amp;" = xlsread('spillover_densidad_"&amp;CD272&amp;".xlsx')"</f>
        <v>ind_157 = xlsread('spillover_densidad_157.xlsx')</v>
      </c>
      <c r="CJ274">
        <v>157</v>
      </c>
      <c r="CK274" s="1" t="str">
        <f>"ind_"&amp;CJ272&amp;" = xlsread('spillover_tiempo_cs_"&amp;CJ272&amp;".xlsx')"</f>
        <v>ind_157 = xlsread('spillover_tiempo_cs_157.xlsx')</v>
      </c>
      <c r="CQ274">
        <v>157</v>
      </c>
      <c r="CR274" t="s">
        <v>543</v>
      </c>
      <c r="CV274">
        <v>157</v>
      </c>
      <c r="CW274" t="s">
        <v>544</v>
      </c>
      <c r="DA274">
        <v>157</v>
      </c>
      <c r="DB274" t="s">
        <v>545</v>
      </c>
      <c r="DF274">
        <v>157</v>
      </c>
      <c r="DG274" t="s">
        <v>546</v>
      </c>
      <c r="EA274">
        <v>100</v>
      </c>
      <c r="EB274" s="3" t="str">
        <f>"%PROVINCIA "&amp;EA274</f>
        <v>%PROVINCIA 100</v>
      </c>
      <c r="HM274">
        <v>89</v>
      </c>
      <c r="HN274" t="str">
        <f>"lb_vec_"&amp;HM274&amp;" = zeros(1,S);"</f>
        <v>lb_vec_89 = zeros(1,S);</v>
      </c>
      <c r="HT274">
        <v>133</v>
      </c>
      <c r="HU274" t="s">
        <v>35</v>
      </c>
      <c r="IA274">
        <v>157</v>
      </c>
      <c r="IB274" t="str">
        <f>"xlswrite('G:\Mi unidad\1. PROYECTOS TELLO 2022\SCM SPILL OVERS\outputs\pobreza\bajo_niv_educ\1%\simulacion_3\output_tests.xlsx',p_value_vec_"&amp;IA274&amp;"','p_value_vec_"&amp;IA274&amp;"');"</f>
        <v>xlswrite('G:\Mi unidad\1. PROYECTOS TELLO 2022\SCM SPILL OVERS\outputs\pobreza\bajo_niv_educ\1%\simulacion_3\output_tests.xlsx',p_value_vec_157','p_value_vec_157');</v>
      </c>
      <c r="IO274">
        <v>157</v>
      </c>
      <c r="IP274" t="str">
        <f>"xlswrite('G:\Mi unidad\1. PROYECTOS TELLO 2022\SCM SPILL OVERS\outputs\pobreza\bajo_ingreso\1%\simulacion_3\output_tests.xlsx',p_value_vec_"&amp;IO274&amp;"','p_value_vec_"&amp;IO274&amp;"');"</f>
        <v>xlswrite('G:\Mi unidad\1. PROYECTOS TELLO 2022\SCM SPILL OVERS\outputs\pobreza\bajo_ingreso\1%\simulacion_3\output_tests.xlsx',p_value_vec_157','p_value_vec_157');</v>
      </c>
      <c r="JA274">
        <v>157</v>
      </c>
      <c r="JB274" t="str">
        <f>"xlswrite('G:\Mi unidad\1. PROYECTOS TELLO 2022\SCM SPILL OVERS\outputs\pobreza\densidad\1%\simulacion_3\output_tests.xlsx',p_value_vec_"&amp;JA274&amp;"','p_value_vec_"&amp;JA274&amp;"');"</f>
        <v>xlswrite('G:\Mi unidad\1. PROYECTOS TELLO 2022\SCM SPILL OVERS\outputs\pobreza\densidad\1%\simulacion_3\output_tests.xlsx',p_value_vec_157','p_value_vec_157');</v>
      </c>
      <c r="JM274">
        <v>157</v>
      </c>
      <c r="JN274" t="str">
        <f>"xlswrite('G:\Mi unidad\1. PROYECTOS TELLO 2022\SCM SPILL OVERS\outputs\pobreza\densidad_g\1%\simulacion_3\output_tests.xlsx',p_value_vec_"&amp;JM274&amp;"','p_value_vec_"&amp;JM274&amp;"');"</f>
        <v>xlswrite('G:\Mi unidad\1. PROYECTOS TELLO 2022\SCM SPILL OVERS\outputs\pobreza\densidad_g\1%\simulacion_3\output_tests.xlsx',p_value_vec_157','p_value_vec_157');</v>
      </c>
      <c r="JY274">
        <v>157</v>
      </c>
      <c r="JZ274" t="str">
        <f>"xlswrite('G:\Mi unidad\1. PROYECTOS TELLO 2022\SCM SPILL OVERS\outputs\pobreza\distancia_centro_salud\1%\simulacion_3\output_tests.xlsx',p_value_vec_"&amp;JY274&amp;"','p_value_vec_"&amp;JY274&amp;"');"</f>
        <v>xlswrite('G:\Mi unidad\1. PROYECTOS TELLO 2022\SCM SPILL OVERS\outputs\pobreza\distancia_centro_salud\1%\simulacion_3\output_tests.xlsx',p_value_vec_157','p_value_vec_157');</v>
      </c>
      <c r="KL274">
        <v>157</v>
      </c>
      <c r="KM274" t="str">
        <f>"xlswrite('G:\Mi unidad\1. PROYECTOS TELLO 2022\SCM SPILL OVERS\outputs\pobreza\informalidad\1%\simulacion_3\output_tests.xlsx',p_value_vec_"&amp;KL274&amp;"','p_value_vec_"&amp;KL274&amp;"');"</f>
        <v>xlswrite('G:\Mi unidad\1. PROYECTOS TELLO 2022\SCM SPILL OVERS\outputs\pobreza\informalidad\1%\simulacion_3\output_tests.xlsx',p_value_vec_157','p_value_vec_157');</v>
      </c>
      <c r="KY274">
        <v>157</v>
      </c>
      <c r="KZ274" t="str">
        <f>"xlswrite('G:\Mi unidad\1. PROYECTOS TELLO 2022\SCM SPILL OVERS\outputs\pobreza\alimentos\1%\simulacion_3\output_tests.xlsx',p_value_vec_"&amp;KY274&amp;"','p_value_vec_"&amp;KY274&amp;"');"</f>
        <v>xlswrite('G:\Mi unidad\1. PROYECTOS TELLO 2022\SCM SPILL OVERS\outputs\pobreza\alimentos\1%\simulacion_3\output_tests.xlsx',p_value_vec_157','p_value_vec_157');</v>
      </c>
      <c r="LF274">
        <v>157</v>
      </c>
      <c r="LG274" t="str">
        <f>"xlswrite('G:\Mi unidad\1. PROYECTOS TELLO 2022\SCM SPILL OVERS\outputs\pobreza\jefe_hogar\1%\simulacion_3\output_tests.xlsx',p_value_vec_"&amp;LF274&amp;"','p_value_vec_"&amp;LF274&amp;"');"</f>
        <v>xlswrite('G:\Mi unidad\1. PROYECTOS TELLO 2022\SCM SPILL OVERS\outputs\pobreza\jefe_hogar\1%\simulacion_3\output_tests.xlsx',p_value_vec_157','p_value_vec_157');</v>
      </c>
      <c r="LM274">
        <v>157</v>
      </c>
      <c r="LN274" t="str">
        <f>"xlswrite('G:\Mi unidad\1. PROYECTOS TELLO 2022\SCM SPILL OVERS\outputs\pobreza\mujeres\1%\simulacion_3\output_tests.xlsx',p_value_vec_"&amp;LM274&amp;"','p_value_vec_"&amp;LM274&amp;"');"</f>
        <v>xlswrite('G:\Mi unidad\1. PROYECTOS TELLO 2022\SCM SPILL OVERS\outputs\pobreza\mujeres\1%\simulacion_3\output_tests.xlsx',p_value_vec_157','p_value_vec_157');</v>
      </c>
      <c r="LY274">
        <v>157</v>
      </c>
      <c r="LZ274" t="str">
        <f>"xlswrite('G:\Mi unidad\1. PROYECTOS TELLO 2022\SCM SPILL OVERS\outputs\pobreza\criminalidad\1%\simulacion_3\output_tests.xlsx',p_value_vec_"&amp;LY274&amp;"','p_value_vec_"&amp;LY274&amp;"');"</f>
        <v>xlswrite('G:\Mi unidad\1. PROYECTOS TELLO 2022\SCM SPILL OVERS\outputs\pobreza\criminalidad\1%\simulacion_3\output_tests.xlsx',p_value_vec_157','p_value_vec_157');</v>
      </c>
    </row>
    <row r="275" spans="64:338" x14ac:dyDescent="0.3">
      <c r="BL275">
        <v>157</v>
      </c>
      <c r="BR275">
        <v>157</v>
      </c>
      <c r="BS275" s="1" t="str">
        <f>"A_"&amp;BR272&amp;" = eye(N);"</f>
        <v>A_157 = eye(N);</v>
      </c>
      <c r="BX275">
        <v>157</v>
      </c>
      <c r="BY275" s="1" t="str">
        <f>"A_"&amp;BX272&amp;" = eye(N);"</f>
        <v>A_157 = eye(N);</v>
      </c>
      <c r="CD275">
        <v>157</v>
      </c>
      <c r="CE275" s="1" t="str">
        <f>"A_"&amp;CD272&amp;" = eye(N);"</f>
        <v>A_157 = eye(N);</v>
      </c>
      <c r="CJ275">
        <v>157</v>
      </c>
      <c r="CK275" s="1" t="str">
        <f>"A_"&amp;CJ272&amp;" = eye(N);"</f>
        <v>A_157 = eye(N);</v>
      </c>
      <c r="CQ275">
        <v>157</v>
      </c>
      <c r="CR275" t="s">
        <v>547</v>
      </c>
      <c r="CV275">
        <v>157</v>
      </c>
      <c r="CW275" t="s">
        <v>548</v>
      </c>
      <c r="DA275">
        <v>157</v>
      </c>
      <c r="DB275" t="s">
        <v>548</v>
      </c>
      <c r="DF275">
        <v>157</v>
      </c>
      <c r="DG275" t="s">
        <v>548</v>
      </c>
      <c r="EA275">
        <v>100</v>
      </c>
      <c r="EB275" s="3" t="s">
        <v>17</v>
      </c>
      <c r="HM275">
        <v>89</v>
      </c>
      <c r="HN275" t="str">
        <f>"ub_vec_"&amp;HM275&amp;" = zeros(1,S);"</f>
        <v>ub_vec_89 = zeros(1,S);</v>
      </c>
      <c r="HT275">
        <v>133</v>
      </c>
      <c r="HU275" t="s">
        <v>36</v>
      </c>
      <c r="IA275">
        <v>157</v>
      </c>
      <c r="IB275" t="str">
        <f>"xlswrite('G:\Mi unidad\1. PROYECTOS TELLO 2022\SCM SPILL OVERS\outputs\pobreza\bajo_niv_educ\1%\simulacion_3\output_tests.xlsx',alpha1_hat_vec_"&amp;IA275&amp;"','alpha1_hat_vec_"&amp;IA275&amp;"');"</f>
        <v>xlswrite('G:\Mi unidad\1. PROYECTOS TELLO 2022\SCM SPILL OVERS\outputs\pobreza\bajo_niv_educ\1%\simulacion_3\output_tests.xlsx',alpha1_hat_vec_157','alpha1_hat_vec_157');</v>
      </c>
      <c r="IO275">
        <v>157</v>
      </c>
      <c r="IP275" t="str">
        <f>"xlswrite('G:\Mi unidad\1. PROYECTOS TELLO 2022\SCM SPILL OVERS\outputs\pobreza\bajo_ingreso\1%\simulacion_3\output_tests.xlsx',alpha1_hat_vec_"&amp;IO275&amp;"','alpha1_hat_vec_"&amp;IO275&amp;"');"</f>
        <v>xlswrite('G:\Mi unidad\1. PROYECTOS TELLO 2022\SCM SPILL OVERS\outputs\pobreza\bajo_ingreso\1%\simulacion_3\output_tests.xlsx',alpha1_hat_vec_157','alpha1_hat_vec_157');</v>
      </c>
      <c r="JA275">
        <v>157</v>
      </c>
      <c r="JB275" t="str">
        <f>"xlswrite('G:\Mi unidad\1. PROYECTOS TELLO 2022\SCM SPILL OVERS\outputs\pobreza\densidad\1%\simulacion_3\output_tests.xlsx',alpha1_hat_vec_"&amp;JA275&amp;"','alpha1_hat_vec_"&amp;JA275&amp;"');"</f>
        <v>xlswrite('G:\Mi unidad\1. PROYECTOS TELLO 2022\SCM SPILL OVERS\outputs\pobreza\densidad\1%\simulacion_3\output_tests.xlsx',alpha1_hat_vec_157','alpha1_hat_vec_157');</v>
      </c>
      <c r="JM275">
        <v>157</v>
      </c>
      <c r="JN275" t="str">
        <f>"xlswrite('G:\Mi unidad\1. PROYECTOS TELLO 2022\SCM SPILL OVERS\outputs\pobreza\densidad_g\1%\simulacion_3\output_tests.xlsx',alpha1_hat_vec_"&amp;JM275&amp;"','alpha1_hat_vec_"&amp;JM275&amp;"');"</f>
        <v>xlswrite('G:\Mi unidad\1. PROYECTOS TELLO 2022\SCM SPILL OVERS\outputs\pobreza\densidad_g\1%\simulacion_3\output_tests.xlsx',alpha1_hat_vec_157','alpha1_hat_vec_157');</v>
      </c>
      <c r="JY275">
        <v>157</v>
      </c>
      <c r="JZ275" t="str">
        <f>"xlswrite('G:\Mi unidad\1. PROYECTOS TELLO 2022\SCM SPILL OVERS\outputs\pobreza\distancia_centro_salud\1%\simulacion_3\output_tests.xlsx',alpha1_hat_vec_"&amp;JY275&amp;"','alpha1_hat_vec_"&amp;JY275&amp;"');"</f>
        <v>xlswrite('G:\Mi unidad\1. PROYECTOS TELLO 2022\SCM SPILL OVERS\outputs\pobreza\distancia_centro_salud\1%\simulacion_3\output_tests.xlsx',alpha1_hat_vec_157','alpha1_hat_vec_157');</v>
      </c>
      <c r="KL275">
        <v>157</v>
      </c>
      <c r="KM275" t="str">
        <f>"xlswrite('G:\Mi unidad\1. PROYECTOS TELLO 2022\SCM SPILL OVERS\outputs\pobreza\informalidad\1%\simulacion_3\output_tests.xlsx',alpha1_hat_vec_"&amp;KL275&amp;"','alpha1_hat_vec_"&amp;KL275&amp;"');"</f>
        <v>xlswrite('G:\Mi unidad\1. PROYECTOS TELLO 2022\SCM SPILL OVERS\outputs\pobreza\informalidad\1%\simulacion_3\output_tests.xlsx',alpha1_hat_vec_157','alpha1_hat_vec_157');</v>
      </c>
      <c r="KY275">
        <v>157</v>
      </c>
      <c r="KZ275" t="str">
        <f>"xlswrite('G:\Mi unidad\1. PROYECTOS TELLO 2022\SCM SPILL OVERS\outputs\pobreza\alimentos\1%\simulacion_3\output_tests.xlsx',alpha1_hat_vec_"&amp;KY275&amp;"','alpha1_hat_vec_"&amp;KY275&amp;"');"</f>
        <v>xlswrite('G:\Mi unidad\1. PROYECTOS TELLO 2022\SCM SPILL OVERS\outputs\pobreza\alimentos\1%\simulacion_3\output_tests.xlsx',alpha1_hat_vec_157','alpha1_hat_vec_157');</v>
      </c>
      <c r="LF275">
        <v>157</v>
      </c>
      <c r="LG275" t="str">
        <f>"xlswrite('G:\Mi unidad\1. PROYECTOS TELLO 2022\SCM SPILL OVERS\outputs\pobreza\jefe_hogar\1%\simulacion_3\output_tests.xlsx',alpha1_hat_vec_"&amp;LF275&amp;"','alpha1_hat_vec_"&amp;LF275&amp;"');"</f>
        <v>xlswrite('G:\Mi unidad\1. PROYECTOS TELLO 2022\SCM SPILL OVERS\outputs\pobreza\jefe_hogar\1%\simulacion_3\output_tests.xlsx',alpha1_hat_vec_157','alpha1_hat_vec_157');</v>
      </c>
      <c r="LM275">
        <v>157</v>
      </c>
      <c r="LN275" t="str">
        <f>"xlswrite('G:\Mi unidad\1. PROYECTOS TELLO 2022\SCM SPILL OVERS\outputs\pobreza\mujeres\1%\simulacion_3\output_tests.xlsx',alpha1_hat_vec_"&amp;LM275&amp;"','alpha1_hat_vec_"&amp;LM275&amp;"');"</f>
        <v>xlswrite('G:\Mi unidad\1. PROYECTOS TELLO 2022\SCM SPILL OVERS\outputs\pobreza\mujeres\1%\simulacion_3\output_tests.xlsx',alpha1_hat_vec_157','alpha1_hat_vec_157');</v>
      </c>
      <c r="LY275">
        <v>157</v>
      </c>
      <c r="LZ275" t="str">
        <f>"xlswrite('G:\Mi unidad\1. PROYECTOS TELLO 2022\SCM SPILL OVERS\outputs\pobreza\criminalidad\1%\simulacion_3\output_tests.xlsx',alpha1_hat_vec_"&amp;LY275&amp;"','alpha1_hat_vec_"&amp;LY275&amp;"');"</f>
        <v>xlswrite('G:\Mi unidad\1. PROYECTOS TELLO 2022\SCM SPILL OVERS\outputs\pobreza\criminalidad\1%\simulacion_3\output_tests.xlsx',alpha1_hat_vec_157','alpha1_hat_vec_157');</v>
      </c>
    </row>
    <row r="276" spans="64:338" x14ac:dyDescent="0.3">
      <c r="BL276">
        <v>157</v>
      </c>
      <c r="BR276">
        <v>157</v>
      </c>
      <c r="BS276" s="1" t="str">
        <f>"A_"&amp;BR272&amp;"(:,ind_"&amp;BR272&amp;" == 0) = [];"</f>
        <v>A_157(:,ind_157 == 0) = [];</v>
      </c>
      <c r="BX276">
        <v>157</v>
      </c>
      <c r="BY276" s="1" t="str">
        <f>"A_"&amp;BX272&amp;"(:,ind_"&amp;BX272&amp;" == 0) = [];"</f>
        <v>A_157(:,ind_157 == 0) = [];</v>
      </c>
      <c r="CD276">
        <v>157</v>
      </c>
      <c r="CE276" s="1" t="str">
        <f>"A_"&amp;CD272&amp;"(:,ind_"&amp;CD272&amp;" == 0) = [];"</f>
        <v>A_157(:,ind_157 == 0) = [];</v>
      </c>
      <c r="CJ276">
        <v>157</v>
      </c>
      <c r="CK276" s="1" t="str">
        <f>"A_"&amp;CJ272&amp;"(:,ind_"&amp;CJ272&amp;" == 0) = [];"</f>
        <v>A_157(:,ind_157 == 0) = [];</v>
      </c>
      <c r="CQ276">
        <v>157</v>
      </c>
      <c r="CR276" t="s">
        <v>548</v>
      </c>
      <c r="CV276">
        <v>157</v>
      </c>
      <c r="CW276" t="s">
        <v>549</v>
      </c>
      <c r="DA276">
        <v>157</v>
      </c>
      <c r="DB276" t="s">
        <v>549</v>
      </c>
      <c r="DF276">
        <v>157</v>
      </c>
      <c r="DG276" t="s">
        <v>549</v>
      </c>
      <c r="EA276">
        <v>100</v>
      </c>
      <c r="EB276" s="1" t="str">
        <f>"Y_Ts_"&amp;EA276&amp;" = Y_"&amp;EA276&amp;"(:,T+s);"</f>
        <v>Y_Ts_100 = Y_100(:,T+s);</v>
      </c>
      <c r="HM276">
        <v>89</v>
      </c>
      <c r="HN276" t="s">
        <v>35</v>
      </c>
      <c r="HT276">
        <v>133</v>
      </c>
      <c r="HU276" t="s">
        <v>37</v>
      </c>
      <c r="IA276">
        <v>157</v>
      </c>
      <c r="IB276" t="str">
        <f>"xlswrite('G:\Mi unidad\1. PROYECTOS TELLO 2022\SCM SPILL OVERS\outputs\pobreza\bajo_niv_educ\1%\simulacion_3\output_tests.xlsx',spillover_test_"&amp;IA276&amp;"','sp_test_"&amp;IA276&amp;"');"</f>
        <v>xlswrite('G:\Mi unidad\1. PROYECTOS TELLO 2022\SCM SPILL OVERS\outputs\pobreza\bajo_niv_educ\1%\simulacion_3\output_tests.xlsx',spillover_test_157','sp_test_157');</v>
      </c>
      <c r="IO276">
        <v>157</v>
      </c>
      <c r="IP276" t="str">
        <f>"xlswrite('G:\Mi unidad\1. PROYECTOS TELLO 2022\SCM SPILL OVERS\outputs\pobreza\bajo_ingreso\1%\simulacion_3\output_tests.xlsx',spillover_test_"&amp;IO276&amp;"','sp_test_"&amp;IO276&amp;"');"</f>
        <v>xlswrite('G:\Mi unidad\1. PROYECTOS TELLO 2022\SCM SPILL OVERS\outputs\pobreza\bajo_ingreso\1%\simulacion_3\output_tests.xlsx',spillover_test_157','sp_test_157');</v>
      </c>
      <c r="JA276">
        <v>157</v>
      </c>
      <c r="JB276" t="str">
        <f>"xlswrite('G:\Mi unidad\1. PROYECTOS TELLO 2022\SCM SPILL OVERS\outputs\pobreza\densidad\1%\simulacion_3\output_tests.xlsx',spillover_test_"&amp;JA276&amp;"','sp_test_"&amp;JA276&amp;"');"</f>
        <v>xlswrite('G:\Mi unidad\1. PROYECTOS TELLO 2022\SCM SPILL OVERS\outputs\pobreza\densidad\1%\simulacion_3\output_tests.xlsx',spillover_test_157','sp_test_157');</v>
      </c>
      <c r="JM276">
        <v>157</v>
      </c>
      <c r="JN276" t="str">
        <f>"xlswrite('G:\Mi unidad\1. PROYECTOS TELLO 2022\SCM SPILL OVERS\outputs\pobreza\densidad_g\1%\simulacion_3\output_tests.xlsx',spillover_test_"&amp;JM276&amp;"','sp_test_"&amp;JM276&amp;"');"</f>
        <v>xlswrite('G:\Mi unidad\1. PROYECTOS TELLO 2022\SCM SPILL OVERS\outputs\pobreza\densidad_g\1%\simulacion_3\output_tests.xlsx',spillover_test_157','sp_test_157');</v>
      </c>
      <c r="JY276">
        <v>157</v>
      </c>
      <c r="JZ276" t="str">
        <f>"xlswrite('G:\Mi unidad\1. PROYECTOS TELLO 2022\SCM SPILL OVERS\outputs\pobreza\distancia_centro_salud\1%\simulacion_3\output_tests.xlsx',spillover_test_"&amp;JY276&amp;"','sp_test_"&amp;JY276&amp;"');"</f>
        <v>xlswrite('G:\Mi unidad\1. PROYECTOS TELLO 2022\SCM SPILL OVERS\outputs\pobreza\distancia_centro_salud\1%\simulacion_3\output_tests.xlsx',spillover_test_157','sp_test_157');</v>
      </c>
      <c r="KL276">
        <v>157</v>
      </c>
      <c r="KM276" t="str">
        <f>"xlswrite('G:\Mi unidad\1. PROYECTOS TELLO 2022\SCM SPILL OVERS\outputs\pobreza\informalidad\1%\simulacion_3\output_tests.xlsx',spillover_test_"&amp;KL276&amp;"','sp_test_"&amp;KL276&amp;"');"</f>
        <v>xlswrite('G:\Mi unidad\1. PROYECTOS TELLO 2022\SCM SPILL OVERS\outputs\pobreza\informalidad\1%\simulacion_3\output_tests.xlsx',spillover_test_157','sp_test_157');</v>
      </c>
      <c r="KY276">
        <v>157</v>
      </c>
      <c r="KZ276" t="str">
        <f>"xlswrite('G:\Mi unidad\1. PROYECTOS TELLO 2022\SCM SPILL OVERS\outputs\pobreza\alimentos\1%\simulacion_3\output_tests.xlsx',spillover_test_"&amp;KY276&amp;"','sp_test_"&amp;KY276&amp;"');"</f>
        <v>xlswrite('G:\Mi unidad\1. PROYECTOS TELLO 2022\SCM SPILL OVERS\outputs\pobreza\alimentos\1%\simulacion_3\output_tests.xlsx',spillover_test_157','sp_test_157');</v>
      </c>
      <c r="LF276">
        <v>157</v>
      </c>
      <c r="LG276" t="str">
        <f>"xlswrite('G:\Mi unidad\1. PROYECTOS TELLO 2022\SCM SPILL OVERS\outputs\pobreza\jefe_hogar\1%\simulacion_3\output_tests.xlsx',spillover_test_"&amp;LF276&amp;"','sp_test_"&amp;LF276&amp;"');"</f>
        <v>xlswrite('G:\Mi unidad\1. PROYECTOS TELLO 2022\SCM SPILL OVERS\outputs\pobreza\jefe_hogar\1%\simulacion_3\output_tests.xlsx',spillover_test_157','sp_test_157');</v>
      </c>
      <c r="LM276">
        <v>157</v>
      </c>
      <c r="LN276" t="str">
        <f>"xlswrite('G:\Mi unidad\1. PROYECTOS TELLO 2022\SCM SPILL OVERS\outputs\pobreza\mujeres\1%\simulacion_3\output_tests.xlsx',spillover_test_"&amp;LM276&amp;"','sp_test_"&amp;LM276&amp;"');"</f>
        <v>xlswrite('G:\Mi unidad\1. PROYECTOS TELLO 2022\SCM SPILL OVERS\outputs\pobreza\mujeres\1%\simulacion_3\output_tests.xlsx',spillover_test_157','sp_test_157');</v>
      </c>
      <c r="LY276">
        <v>157</v>
      </c>
      <c r="LZ276" t="str">
        <f>"xlswrite('G:\Mi unidad\1. PROYECTOS TELLO 2022\SCM SPILL OVERS\outputs\pobreza\criminalidad\1%\simulacion_3\output_tests.xlsx',spillover_test_"&amp;LY276&amp;"','sp_test_"&amp;LY276&amp;"');"</f>
        <v>xlswrite('G:\Mi unidad\1. PROYECTOS TELLO 2022\SCM SPILL OVERS\outputs\pobreza\criminalidad\1%\simulacion_3\output_tests.xlsx',spillover_test_157','sp_test_157');</v>
      </c>
    </row>
    <row r="277" spans="64:338" x14ac:dyDescent="0.3">
      <c r="BL277">
        <v>158</v>
      </c>
      <c r="BM277" s="1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549</v>
      </c>
      <c r="CV277">
        <v>158</v>
      </c>
      <c r="CW277" t="s">
        <v>550</v>
      </c>
      <c r="DA277">
        <v>158</v>
      </c>
      <c r="DB277" t="s">
        <v>550</v>
      </c>
      <c r="DF277">
        <v>158</v>
      </c>
      <c r="DG277" t="s">
        <v>550</v>
      </c>
      <c r="EA277">
        <v>100</v>
      </c>
      <c r="EB277" s="1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HM277">
        <v>89</v>
      </c>
      <c r="HN277" t="str">
        <f>"    [p_value_"&amp;HM277&amp; ",lb_"&amp;HM277&amp;",ub_"&amp;HM277&amp;"] = sp_andrews_te(Y_pre_"&amp;HM277&amp;",pobreza_"&amp;HM277&amp;"(:,T+s),A_"&amp;HM277&amp;",C,.05);"</f>
        <v xml:space="preserve">    [p_value_89,lb_89,ub_89] = sp_andrews_te(Y_pre_89,pobreza_89(:,T+s),A_89,C,.05);</v>
      </c>
      <c r="HT277">
        <v>133</v>
      </c>
      <c r="HU277" t="str">
        <f>"    spillover_test_"&amp;HT277&amp;"(s) = sp_andrews(Y_pre_"&amp;HT277&amp;",pobreza_"&amp;HT277&amp;"(:,T+s),A_"&amp;HT277&amp;",C,d,alpha_sig);"</f>
        <v xml:space="preserve">    spillover_test_133(s) = sp_andrews(Y_pre_133,pobreza_133(:,T+s),A_133,C,d,alpha_sig);</v>
      </c>
      <c r="IA277">
        <v>158</v>
      </c>
      <c r="IB277" t="str">
        <f>"xlswrite('G:\Mi unidad\1. PROYECTOS TELLO 2022\SCM SPILL OVERS\outputs\pobreza\bajo_niv_educ\1%\simulacion_3\output_tests.xlsx',lb_vec_"&amp;IA277&amp;"','lb_vec_"&amp;IA277&amp;"');"</f>
        <v>xlswrite('G:\Mi unidad\1. PROYECTOS TELLO 2022\SCM SPILL OVERS\outputs\pobreza\bajo_niv_educ\1%\simulacion_3\output_tests.xlsx',lb_vec_158','lb_vec_158');</v>
      </c>
      <c r="IO277">
        <v>158</v>
      </c>
      <c r="IP277" t="str">
        <f>"xlswrite('G:\Mi unidad\1. PROYECTOS TELLO 2022\SCM SPILL OVERS\outputs\pobreza\bajo_ingreso\1%\simulacion_3\output_tests.xlsx',lb_vec_"&amp;IO277&amp;"','lb_vec_"&amp;IO277&amp;"');"</f>
        <v>xlswrite('G:\Mi unidad\1. PROYECTOS TELLO 2022\SCM SPILL OVERS\outputs\pobreza\bajo_ingreso\1%\simulacion_3\output_tests.xlsx',lb_vec_158','lb_vec_158');</v>
      </c>
      <c r="JA277">
        <v>158</v>
      </c>
      <c r="JB277" t="str">
        <f>"xlswrite('G:\Mi unidad\1. PROYECTOS TELLO 2022\SCM SPILL OVERS\outputs\pobreza\densidad\1%\simulacion_3\output_tests.xlsx',lb_vec_"&amp;JA277&amp;"','lb_vec_"&amp;JA277&amp;"');"</f>
        <v>xlswrite('G:\Mi unidad\1. PROYECTOS TELLO 2022\SCM SPILL OVERS\outputs\pobreza\densidad\1%\simulacion_3\output_tests.xlsx',lb_vec_158','lb_vec_158');</v>
      </c>
      <c r="JM277">
        <v>158</v>
      </c>
      <c r="JN277" t="str">
        <f>"xlswrite('G:\Mi unidad\1. PROYECTOS TELLO 2022\SCM SPILL OVERS\outputs\pobreza\densidad_g\1%\simulacion_3\output_tests.xlsx',lb_vec_"&amp;JM277&amp;"','lb_vec_"&amp;JM277&amp;"');"</f>
        <v>xlswrite('G:\Mi unidad\1. PROYECTOS TELLO 2022\SCM SPILL OVERS\outputs\pobreza\densidad_g\1%\simulacion_3\output_tests.xlsx',lb_vec_158','lb_vec_158');</v>
      </c>
      <c r="JY277">
        <v>158</v>
      </c>
      <c r="JZ277" t="str">
        <f>"xlswrite('G:\Mi unidad\1. PROYECTOS TELLO 2022\SCM SPILL OVERS\outputs\pobreza\distancia_centro_salud\1%\simulacion_3\output_tests.xlsx',lb_vec_"&amp;JY277&amp;"','lb_vec_"&amp;JY277&amp;"');"</f>
        <v>xlswrite('G:\Mi unidad\1. PROYECTOS TELLO 2022\SCM SPILL OVERS\outputs\pobreza\distancia_centro_salud\1%\simulacion_3\output_tests.xlsx',lb_vec_158','lb_vec_158');</v>
      </c>
      <c r="KL277">
        <v>158</v>
      </c>
      <c r="KM277" t="str">
        <f>"xlswrite('G:\Mi unidad\1. PROYECTOS TELLO 2022\SCM SPILL OVERS\outputs\pobreza\informalidad\1%\simulacion_3\output_tests.xlsx',lb_vec_"&amp;KL277&amp;"','lb_vec_"&amp;KL277&amp;"');"</f>
        <v>xlswrite('G:\Mi unidad\1. PROYECTOS TELLO 2022\SCM SPILL OVERS\outputs\pobreza\informalidad\1%\simulacion_3\output_tests.xlsx',lb_vec_158','lb_vec_158');</v>
      </c>
      <c r="KY277">
        <v>158</v>
      </c>
      <c r="KZ277" t="str">
        <f>"xlswrite('G:\Mi unidad\1. PROYECTOS TELLO 2022\SCM SPILL OVERS\outputs\pobreza\alimentos\1%\simulacion_3\output_tests.xlsx',lb_vec_"&amp;KY277&amp;"','lb_vec_"&amp;KY277&amp;"');"</f>
        <v>xlswrite('G:\Mi unidad\1. PROYECTOS TELLO 2022\SCM SPILL OVERS\outputs\pobreza\alimentos\1%\simulacion_3\output_tests.xlsx',lb_vec_158','lb_vec_158');</v>
      </c>
      <c r="LF277">
        <v>158</v>
      </c>
      <c r="LG277" t="str">
        <f>"xlswrite('G:\Mi unidad\1. PROYECTOS TELLO 2022\SCM SPILL OVERS\outputs\pobreza\jefe_hogar\1%\simulacion_3\output_tests.xlsx',lb_vec_"&amp;LF277&amp;"','lb_vec_"&amp;LF277&amp;"');"</f>
        <v>xlswrite('G:\Mi unidad\1. PROYECTOS TELLO 2022\SCM SPILL OVERS\outputs\pobreza\jefe_hogar\1%\simulacion_3\output_tests.xlsx',lb_vec_158','lb_vec_158');</v>
      </c>
      <c r="LM277">
        <v>158</v>
      </c>
      <c r="LN277" t="str">
        <f>"xlswrite('G:\Mi unidad\1. PROYECTOS TELLO 2022\SCM SPILL OVERS\outputs\pobreza\mujeres\1%\simulacion_3\output_tests.xlsx',lb_vec_"&amp;LM277&amp;"','lb_vec_"&amp;LM277&amp;"');"</f>
        <v>xlswrite('G:\Mi unidad\1. PROYECTOS TELLO 2022\SCM SPILL OVERS\outputs\pobreza\mujeres\1%\simulacion_3\output_tests.xlsx',lb_vec_158','lb_vec_158');</v>
      </c>
      <c r="LY277">
        <v>158</v>
      </c>
      <c r="LZ277" t="str">
        <f>"xlswrite('G:\Mi unidad\1. PROYECTOS TELLO 2022\SCM SPILL OVERS\outputs\pobreza\criminalidad\1%\simulacion_3\output_tests.xlsx',lb_vec_"&amp;LY277&amp;"','lb_vec_"&amp;LY277&amp;"');"</f>
        <v>xlswrite('G:\Mi unidad\1. PROYECTOS TELLO 2022\SCM SPILL OVERS\outputs\pobreza\criminalidad\1%\simulacion_3\output_tests.xlsx',lb_vec_158','lb_vec_158');</v>
      </c>
    </row>
    <row r="278" spans="64:338" x14ac:dyDescent="0.3">
      <c r="BL278">
        <v>158</v>
      </c>
      <c r="BM278" s="1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550</v>
      </c>
      <c r="CV278">
        <v>158</v>
      </c>
      <c r="CW278" t="s">
        <v>551</v>
      </c>
      <c r="DA278">
        <v>158</v>
      </c>
      <c r="DB278" t="s">
        <v>551</v>
      </c>
      <c r="DF278">
        <v>158</v>
      </c>
      <c r="DG278" t="s">
        <v>551</v>
      </c>
      <c r="EA278">
        <v>100</v>
      </c>
      <c r="EB278" s="1" t="str">
        <f>"alpha_hat_"&amp;EA278&amp;" = A_"&amp;EA278&amp;"*gamma_hat_"&amp;EA278&amp;";"</f>
        <v>alpha_hat_100 = A_100*gamma_hat_100;</v>
      </c>
      <c r="HM278">
        <v>89</v>
      </c>
      <c r="HN278" t="str">
        <f>"    p_value_vec_"&amp;HM278&amp;"(s) = p_value_"&amp;HM278&amp;";"</f>
        <v xml:space="preserve">    p_value_vec_89(s) = p_value_89;</v>
      </c>
      <c r="HT278">
        <v>133</v>
      </c>
      <c r="HU278" t="s">
        <v>18</v>
      </c>
      <c r="IA278">
        <v>158</v>
      </c>
      <c r="IB278" t="str">
        <f>"xlswrite('G:\Mi unidad\1. PROYECTOS TELLO 2022\SCM SPILL OVERS\outputs\pobreza\bajo_niv_educ\1%\simulacion_3\output_tests.xlsx',ub_vec_"&amp;IA278&amp;"','ub_vec_"&amp;IA278&amp;"');"</f>
        <v>xlswrite('G:\Mi unidad\1. PROYECTOS TELLO 2022\SCM SPILL OVERS\outputs\pobreza\bajo_niv_educ\1%\simulacion_3\output_tests.xlsx',ub_vec_158','ub_vec_158');</v>
      </c>
      <c r="IO278">
        <v>158</v>
      </c>
      <c r="IP278" t="str">
        <f>"xlswrite('G:\Mi unidad\1. PROYECTOS TELLO 2022\SCM SPILL OVERS\outputs\pobreza\bajo_ingreso\1%\simulacion_3\output_tests.xlsx',ub_vec_"&amp;IO278&amp;"','ub_vec_"&amp;IO278&amp;"');"</f>
        <v>xlswrite('G:\Mi unidad\1. PROYECTOS TELLO 2022\SCM SPILL OVERS\outputs\pobreza\bajo_ingreso\1%\simulacion_3\output_tests.xlsx',ub_vec_158','ub_vec_158');</v>
      </c>
      <c r="JA278">
        <v>158</v>
      </c>
      <c r="JB278" t="str">
        <f>"xlswrite('G:\Mi unidad\1. PROYECTOS TELLO 2022\SCM SPILL OVERS\outputs\pobreza\densidad\1%\simulacion_3\output_tests.xlsx',ub_vec_"&amp;JA278&amp;"','ub_vec_"&amp;JA278&amp;"');"</f>
        <v>xlswrite('G:\Mi unidad\1. PROYECTOS TELLO 2022\SCM SPILL OVERS\outputs\pobreza\densidad\1%\simulacion_3\output_tests.xlsx',ub_vec_158','ub_vec_158');</v>
      </c>
      <c r="JM278">
        <v>158</v>
      </c>
      <c r="JN278" t="str">
        <f>"xlswrite('G:\Mi unidad\1. PROYECTOS TELLO 2022\SCM SPILL OVERS\outputs\pobreza\densidad_g\1%\simulacion_3\output_tests.xlsx',ub_vec_"&amp;JM278&amp;"','ub_vec_"&amp;JM278&amp;"');"</f>
        <v>xlswrite('G:\Mi unidad\1. PROYECTOS TELLO 2022\SCM SPILL OVERS\outputs\pobreza\densidad_g\1%\simulacion_3\output_tests.xlsx',ub_vec_158','ub_vec_158');</v>
      </c>
      <c r="JY278">
        <v>158</v>
      </c>
      <c r="JZ278" t="str">
        <f>"xlswrite('G:\Mi unidad\1. PROYECTOS TELLO 2022\SCM SPILL OVERS\outputs\pobreza\distancia_centro_salud\1%\simulacion_3\output_tests.xlsx',ub_vec_"&amp;JY278&amp;"','ub_vec_"&amp;JY278&amp;"');"</f>
        <v>xlswrite('G:\Mi unidad\1. PROYECTOS TELLO 2022\SCM SPILL OVERS\outputs\pobreza\distancia_centro_salud\1%\simulacion_3\output_tests.xlsx',ub_vec_158','ub_vec_158');</v>
      </c>
      <c r="KL278">
        <v>158</v>
      </c>
      <c r="KM278" t="str">
        <f>"xlswrite('G:\Mi unidad\1. PROYECTOS TELLO 2022\SCM SPILL OVERS\outputs\pobreza\informalidad\1%\simulacion_3\output_tests.xlsx',ub_vec_"&amp;KL278&amp;"','ub_vec_"&amp;KL278&amp;"');"</f>
        <v>xlswrite('G:\Mi unidad\1. PROYECTOS TELLO 2022\SCM SPILL OVERS\outputs\pobreza\informalidad\1%\simulacion_3\output_tests.xlsx',ub_vec_158','ub_vec_158');</v>
      </c>
      <c r="KY278">
        <v>158</v>
      </c>
      <c r="KZ278" t="str">
        <f>"xlswrite('G:\Mi unidad\1. PROYECTOS TELLO 2022\SCM SPILL OVERS\outputs\pobreza\alimentos\1%\simulacion_3\output_tests.xlsx',ub_vec_"&amp;KY278&amp;"','ub_vec_"&amp;KY278&amp;"');"</f>
        <v>xlswrite('G:\Mi unidad\1. PROYECTOS TELLO 2022\SCM SPILL OVERS\outputs\pobreza\alimentos\1%\simulacion_3\output_tests.xlsx',ub_vec_158','ub_vec_158');</v>
      </c>
      <c r="LF278">
        <v>158</v>
      </c>
      <c r="LG278" t="str">
        <f>"xlswrite('G:\Mi unidad\1. PROYECTOS TELLO 2022\SCM SPILL OVERS\outputs\pobreza\jefe_hogar\1%\simulacion_3\output_tests.xlsx',ub_vec_"&amp;LF278&amp;"','ub_vec_"&amp;LF278&amp;"');"</f>
        <v>xlswrite('G:\Mi unidad\1. PROYECTOS TELLO 2022\SCM SPILL OVERS\outputs\pobreza\jefe_hogar\1%\simulacion_3\output_tests.xlsx',ub_vec_158','ub_vec_158');</v>
      </c>
      <c r="LM278">
        <v>158</v>
      </c>
      <c r="LN278" t="str">
        <f>"xlswrite('G:\Mi unidad\1. PROYECTOS TELLO 2022\SCM SPILL OVERS\outputs\pobreza\mujeres\1%\simulacion_3\output_tests.xlsx',ub_vec_"&amp;LM278&amp;"','ub_vec_"&amp;LM278&amp;"');"</f>
        <v>xlswrite('G:\Mi unidad\1. PROYECTOS TELLO 2022\SCM SPILL OVERS\outputs\pobreza\mujeres\1%\simulacion_3\output_tests.xlsx',ub_vec_158','ub_vec_158');</v>
      </c>
      <c r="LY278">
        <v>158</v>
      </c>
      <c r="LZ278" t="str">
        <f>"xlswrite('G:\Mi unidad\1. PROYECTOS TELLO 2022\SCM SPILL OVERS\outputs\pobreza\criminalidad\1%\simulacion_3\output_tests.xlsx',ub_vec_"&amp;LY278&amp;"','ub_vec_"&amp;LY278&amp;"');"</f>
        <v>xlswrite('G:\Mi unidad\1. PROYECTOS TELLO 2022\SCM SPILL OVERS\outputs\pobreza\criminalidad\1%\simulacion_3\output_tests.xlsx',ub_vec_158','ub_vec_158');</v>
      </c>
    </row>
    <row r="279" spans="64:338" x14ac:dyDescent="0.3">
      <c r="BL279">
        <v>158</v>
      </c>
      <c r="BM279" s="1" t="str">
        <f>"A_"&amp;BL277&amp;"(:,ind_"&amp;BL277&amp;" == 0) = [];"</f>
        <v>A_158(:,ind_158 == 0) = [];</v>
      </c>
      <c r="BR279">
        <v>158</v>
      </c>
      <c r="BS279" s="1" t="str">
        <f>"ind_"&amp;BR277&amp;" = xlsread('spillover_bajo_niv_educ_"&amp;BR277&amp;".xlsx')"</f>
        <v>ind_158 = xlsread('spillover_bajo_niv_educ_158.xlsx')</v>
      </c>
      <c r="BX279">
        <v>158</v>
      </c>
      <c r="BY279" s="1" t="str">
        <f>"ind_"&amp;BX277&amp;" = xlsread('spillover_bajoingreso_"&amp;BX277&amp;".xlsx')"</f>
        <v>ind_158 = xlsread('spillover_bajoingreso_158.xlsx')</v>
      </c>
      <c r="CD279">
        <v>158</v>
      </c>
      <c r="CE279" s="1" t="str">
        <f>"ind_"&amp;CD277&amp;" = xlsread('spillover_densidad_"&amp;CD277&amp;".xlsx')"</f>
        <v>ind_158 = xlsread('spillover_densidad_158.xlsx')</v>
      </c>
      <c r="CJ279">
        <v>158</v>
      </c>
      <c r="CK279" s="1" t="str">
        <f>"ind_"&amp;CJ277&amp;" = xlsread('spillover_tiempo_cs_"&amp;CJ277&amp;".xlsx')"</f>
        <v>ind_158 = xlsread('spillover_tiempo_cs_158.xlsx')</v>
      </c>
      <c r="CQ279">
        <v>158</v>
      </c>
      <c r="CR279" t="s">
        <v>551</v>
      </c>
      <c r="CV279">
        <v>158</v>
      </c>
      <c r="CW279" t="s">
        <v>552</v>
      </c>
      <c r="DA279">
        <v>158</v>
      </c>
      <c r="DB279" t="s">
        <v>553</v>
      </c>
      <c r="DF279">
        <v>158</v>
      </c>
      <c r="DG279" t="s">
        <v>554</v>
      </c>
      <c r="EA279">
        <v>100</v>
      </c>
      <c r="EB279" s="1" t="str">
        <f>"alpha1_hat_vec_"&amp;EA279&amp;"(s) = alpha_hat_"&amp;EA279&amp;"(1);"</f>
        <v>alpha1_hat_vec_100(s) = alpha_hat_100(1);</v>
      </c>
      <c r="HM279">
        <v>89</v>
      </c>
      <c r="HN279" t="str">
        <f>"    lb_vec_"&amp;HM279&amp;"(s) = lb_"&amp;HM279&amp;";"</f>
        <v xml:space="preserve">    lb_vec_89(s) = lb_89;</v>
      </c>
      <c r="HT279">
        <v>139</v>
      </c>
      <c r="HU279" t="str">
        <f>"spillover_test_"&amp;HT279&amp;" = zeros(1,S);"</f>
        <v>spillover_test_139 = zeros(1,S);</v>
      </c>
      <c r="IA279">
        <v>158</v>
      </c>
      <c r="IB279" t="str">
        <f>"xlswrite('G:\Mi unidad\1. PROYECTOS TELLO 2022\SCM SPILL OVERS\outputs\pobreza\bajo_niv_educ\1%\simulacion_3\output_tests.xlsx',p_value_vec_"&amp;IA279&amp;"','p_value_vec_"&amp;IA279&amp;"');"</f>
        <v>xlswrite('G:\Mi unidad\1. PROYECTOS TELLO 2022\SCM SPILL OVERS\outputs\pobreza\bajo_niv_educ\1%\simulacion_3\output_tests.xlsx',p_value_vec_158','p_value_vec_158');</v>
      </c>
      <c r="IO279">
        <v>158</v>
      </c>
      <c r="IP279" t="str">
        <f>"xlswrite('G:\Mi unidad\1. PROYECTOS TELLO 2022\SCM SPILL OVERS\outputs\pobreza\bajo_ingreso\1%\simulacion_3\output_tests.xlsx',p_value_vec_"&amp;IO279&amp;"','p_value_vec_"&amp;IO279&amp;"');"</f>
        <v>xlswrite('G:\Mi unidad\1. PROYECTOS TELLO 2022\SCM SPILL OVERS\outputs\pobreza\bajo_ingreso\1%\simulacion_3\output_tests.xlsx',p_value_vec_158','p_value_vec_158');</v>
      </c>
      <c r="JA279">
        <v>158</v>
      </c>
      <c r="JB279" t="str">
        <f>"xlswrite('G:\Mi unidad\1. PROYECTOS TELLO 2022\SCM SPILL OVERS\outputs\pobreza\densidad\1%\simulacion_3\output_tests.xlsx',p_value_vec_"&amp;JA279&amp;"','p_value_vec_"&amp;JA279&amp;"');"</f>
        <v>xlswrite('G:\Mi unidad\1. PROYECTOS TELLO 2022\SCM SPILL OVERS\outputs\pobreza\densidad\1%\simulacion_3\output_tests.xlsx',p_value_vec_158','p_value_vec_158');</v>
      </c>
      <c r="JM279">
        <v>158</v>
      </c>
      <c r="JN279" t="str">
        <f>"xlswrite('G:\Mi unidad\1. PROYECTOS TELLO 2022\SCM SPILL OVERS\outputs\pobreza\densidad_g\1%\simulacion_3\output_tests.xlsx',p_value_vec_"&amp;JM279&amp;"','p_value_vec_"&amp;JM279&amp;"');"</f>
        <v>xlswrite('G:\Mi unidad\1. PROYECTOS TELLO 2022\SCM SPILL OVERS\outputs\pobreza\densidad_g\1%\simulacion_3\output_tests.xlsx',p_value_vec_158','p_value_vec_158');</v>
      </c>
      <c r="JY279">
        <v>158</v>
      </c>
      <c r="JZ279" t="str">
        <f>"xlswrite('G:\Mi unidad\1. PROYECTOS TELLO 2022\SCM SPILL OVERS\outputs\pobreza\distancia_centro_salud\1%\simulacion_3\output_tests.xlsx',p_value_vec_"&amp;JY279&amp;"','p_value_vec_"&amp;JY279&amp;"');"</f>
        <v>xlswrite('G:\Mi unidad\1. PROYECTOS TELLO 2022\SCM SPILL OVERS\outputs\pobreza\distancia_centro_salud\1%\simulacion_3\output_tests.xlsx',p_value_vec_158','p_value_vec_158');</v>
      </c>
      <c r="KL279">
        <v>158</v>
      </c>
      <c r="KM279" t="str">
        <f>"xlswrite('G:\Mi unidad\1. PROYECTOS TELLO 2022\SCM SPILL OVERS\outputs\pobreza\informalidad\1%\simulacion_3\output_tests.xlsx',p_value_vec_"&amp;KL279&amp;"','p_value_vec_"&amp;KL279&amp;"');"</f>
        <v>xlswrite('G:\Mi unidad\1. PROYECTOS TELLO 2022\SCM SPILL OVERS\outputs\pobreza\informalidad\1%\simulacion_3\output_tests.xlsx',p_value_vec_158','p_value_vec_158');</v>
      </c>
      <c r="KY279">
        <v>158</v>
      </c>
      <c r="KZ279" t="str">
        <f>"xlswrite('G:\Mi unidad\1. PROYECTOS TELLO 2022\SCM SPILL OVERS\outputs\pobreza\alimentos\1%\simulacion_3\output_tests.xlsx',p_value_vec_"&amp;KY279&amp;"','p_value_vec_"&amp;KY279&amp;"');"</f>
        <v>xlswrite('G:\Mi unidad\1. PROYECTOS TELLO 2022\SCM SPILL OVERS\outputs\pobreza\alimentos\1%\simulacion_3\output_tests.xlsx',p_value_vec_158','p_value_vec_158');</v>
      </c>
      <c r="LF279">
        <v>158</v>
      </c>
      <c r="LG279" t="str">
        <f>"xlswrite('G:\Mi unidad\1. PROYECTOS TELLO 2022\SCM SPILL OVERS\outputs\pobreza\jefe_hogar\1%\simulacion_3\output_tests.xlsx',p_value_vec_"&amp;LF279&amp;"','p_value_vec_"&amp;LF279&amp;"');"</f>
        <v>xlswrite('G:\Mi unidad\1. PROYECTOS TELLO 2022\SCM SPILL OVERS\outputs\pobreza\jefe_hogar\1%\simulacion_3\output_tests.xlsx',p_value_vec_158','p_value_vec_158');</v>
      </c>
      <c r="LM279">
        <v>158</v>
      </c>
      <c r="LN279" t="str">
        <f>"xlswrite('G:\Mi unidad\1. PROYECTOS TELLO 2022\SCM SPILL OVERS\outputs\pobreza\mujeres\1%\simulacion_3\output_tests.xlsx',p_value_vec_"&amp;LM279&amp;"','p_value_vec_"&amp;LM279&amp;"');"</f>
        <v>xlswrite('G:\Mi unidad\1. PROYECTOS TELLO 2022\SCM SPILL OVERS\outputs\pobreza\mujeres\1%\simulacion_3\output_tests.xlsx',p_value_vec_158','p_value_vec_158');</v>
      </c>
      <c r="LY279">
        <v>158</v>
      </c>
      <c r="LZ279" t="str">
        <f>"xlswrite('G:\Mi unidad\1. PROYECTOS TELLO 2022\SCM SPILL OVERS\outputs\pobreza\criminalidad\1%\simulacion_3\output_tests.xlsx',p_value_vec_"&amp;LY279&amp;"','p_value_vec_"&amp;LY279&amp;"');"</f>
        <v>xlswrite('G:\Mi unidad\1. PROYECTOS TELLO 2022\SCM SPILL OVERS\outputs\pobreza\criminalidad\1%\simulacion_3\output_tests.xlsx',p_value_vec_158','p_value_vec_158');</v>
      </c>
    </row>
    <row r="280" spans="64:338" x14ac:dyDescent="0.3">
      <c r="BL280">
        <v>158</v>
      </c>
      <c r="BR280">
        <v>158</v>
      </c>
      <c r="BS280" s="1" t="str">
        <f>"A_"&amp;BR277&amp;" = eye(N);"</f>
        <v>A_158 = eye(N);</v>
      </c>
      <c r="BX280">
        <v>158</v>
      </c>
      <c r="BY280" s="1" t="str">
        <f>"A_"&amp;BX277&amp;" = eye(N);"</f>
        <v>A_158 = eye(N);</v>
      </c>
      <c r="CD280">
        <v>158</v>
      </c>
      <c r="CE280" s="1" t="str">
        <f>"A_"&amp;CD277&amp;" = eye(N);"</f>
        <v>A_158 = eye(N);</v>
      </c>
      <c r="CJ280">
        <v>158</v>
      </c>
      <c r="CK280" s="1" t="str">
        <f>"A_"&amp;CJ277&amp;" = eye(N);"</f>
        <v>A_158 = eye(N);</v>
      </c>
      <c r="CQ280">
        <v>158</v>
      </c>
      <c r="CR280" t="s">
        <v>555</v>
      </c>
      <c r="CV280">
        <v>158</v>
      </c>
      <c r="CW280" t="s">
        <v>556</v>
      </c>
      <c r="DA280">
        <v>158</v>
      </c>
      <c r="DB280" t="s">
        <v>556</v>
      </c>
      <c r="DF280">
        <v>158</v>
      </c>
      <c r="DG280" t="s">
        <v>556</v>
      </c>
      <c r="EA280">
        <v>100</v>
      </c>
      <c r="EB280" s="1" t="str">
        <f>"synthetic_control_sp_"&amp;EA280&amp;"(T+s) = Y_"&amp;EA280&amp;"(1,T+s)-alpha1_hat_vec_"&amp;EA280&amp;"(s);"</f>
        <v>synthetic_control_sp_100(T+s) = Y_100(1,T+s)-alpha1_hat_vec_100(s);</v>
      </c>
      <c r="HM280">
        <v>89</v>
      </c>
      <c r="HN280" t="str">
        <f>"    ub_vec_"&amp;HM280&amp;"(s) = ub_"&amp;HM279&amp;";"</f>
        <v xml:space="preserve">    ub_vec_89(s) = ub_89;</v>
      </c>
      <c r="HT280">
        <v>139</v>
      </c>
      <c r="HU280" t="s">
        <v>35</v>
      </c>
      <c r="IA280">
        <v>158</v>
      </c>
      <c r="IB280" t="str">
        <f>"xlswrite('G:\Mi unidad\1. PROYECTOS TELLO 2022\SCM SPILL OVERS\outputs\pobreza\bajo_niv_educ\1%\simulacion_3\output_tests.xlsx',alpha1_hat_vec_"&amp;IA280&amp;"','alpha1_hat_vec_"&amp;IA280&amp;"');"</f>
        <v>xlswrite('G:\Mi unidad\1. PROYECTOS TELLO 2022\SCM SPILL OVERS\outputs\pobreza\bajo_niv_educ\1%\simulacion_3\output_tests.xlsx',alpha1_hat_vec_158','alpha1_hat_vec_158');</v>
      </c>
      <c r="IO280">
        <v>158</v>
      </c>
      <c r="IP280" t="str">
        <f>"xlswrite('G:\Mi unidad\1. PROYECTOS TELLO 2022\SCM SPILL OVERS\outputs\pobreza\bajo_ingreso\1%\simulacion_3\output_tests.xlsx',alpha1_hat_vec_"&amp;IO280&amp;"','alpha1_hat_vec_"&amp;IO280&amp;"');"</f>
        <v>xlswrite('G:\Mi unidad\1. PROYECTOS TELLO 2022\SCM SPILL OVERS\outputs\pobreza\bajo_ingreso\1%\simulacion_3\output_tests.xlsx',alpha1_hat_vec_158','alpha1_hat_vec_158');</v>
      </c>
      <c r="JA280">
        <v>158</v>
      </c>
      <c r="JB280" t="str">
        <f>"xlswrite('G:\Mi unidad\1. PROYECTOS TELLO 2022\SCM SPILL OVERS\outputs\pobreza\densidad\1%\simulacion_3\output_tests.xlsx',alpha1_hat_vec_"&amp;JA280&amp;"','alpha1_hat_vec_"&amp;JA280&amp;"');"</f>
        <v>xlswrite('G:\Mi unidad\1. PROYECTOS TELLO 2022\SCM SPILL OVERS\outputs\pobreza\densidad\1%\simulacion_3\output_tests.xlsx',alpha1_hat_vec_158','alpha1_hat_vec_158');</v>
      </c>
      <c r="JM280">
        <v>158</v>
      </c>
      <c r="JN280" t="str">
        <f>"xlswrite('G:\Mi unidad\1. PROYECTOS TELLO 2022\SCM SPILL OVERS\outputs\pobreza\densidad_g\1%\simulacion_3\output_tests.xlsx',alpha1_hat_vec_"&amp;JM280&amp;"','alpha1_hat_vec_"&amp;JM280&amp;"');"</f>
        <v>xlswrite('G:\Mi unidad\1. PROYECTOS TELLO 2022\SCM SPILL OVERS\outputs\pobreza\densidad_g\1%\simulacion_3\output_tests.xlsx',alpha1_hat_vec_158','alpha1_hat_vec_158');</v>
      </c>
      <c r="JY280">
        <v>158</v>
      </c>
      <c r="JZ280" t="str">
        <f>"xlswrite('G:\Mi unidad\1. PROYECTOS TELLO 2022\SCM SPILL OVERS\outputs\pobreza\distancia_centro_salud\1%\simulacion_3\output_tests.xlsx',alpha1_hat_vec_"&amp;JY280&amp;"','alpha1_hat_vec_"&amp;JY280&amp;"');"</f>
        <v>xlswrite('G:\Mi unidad\1. PROYECTOS TELLO 2022\SCM SPILL OVERS\outputs\pobreza\distancia_centro_salud\1%\simulacion_3\output_tests.xlsx',alpha1_hat_vec_158','alpha1_hat_vec_158');</v>
      </c>
      <c r="KL280">
        <v>158</v>
      </c>
      <c r="KM280" t="str">
        <f>"xlswrite('G:\Mi unidad\1. PROYECTOS TELLO 2022\SCM SPILL OVERS\outputs\pobreza\informalidad\1%\simulacion_3\output_tests.xlsx',alpha1_hat_vec_"&amp;KL280&amp;"','alpha1_hat_vec_"&amp;KL280&amp;"');"</f>
        <v>xlswrite('G:\Mi unidad\1. PROYECTOS TELLO 2022\SCM SPILL OVERS\outputs\pobreza\informalidad\1%\simulacion_3\output_tests.xlsx',alpha1_hat_vec_158','alpha1_hat_vec_158');</v>
      </c>
      <c r="KY280">
        <v>158</v>
      </c>
      <c r="KZ280" t="str">
        <f>"xlswrite('G:\Mi unidad\1. PROYECTOS TELLO 2022\SCM SPILL OVERS\outputs\pobreza\alimentos\1%\simulacion_3\output_tests.xlsx',alpha1_hat_vec_"&amp;KY280&amp;"','alpha1_hat_vec_"&amp;KY280&amp;"');"</f>
        <v>xlswrite('G:\Mi unidad\1. PROYECTOS TELLO 2022\SCM SPILL OVERS\outputs\pobreza\alimentos\1%\simulacion_3\output_tests.xlsx',alpha1_hat_vec_158','alpha1_hat_vec_158');</v>
      </c>
      <c r="LF280">
        <v>158</v>
      </c>
      <c r="LG280" t="str">
        <f>"xlswrite('G:\Mi unidad\1. PROYECTOS TELLO 2022\SCM SPILL OVERS\outputs\pobreza\jefe_hogar\1%\simulacion_3\output_tests.xlsx',alpha1_hat_vec_"&amp;LF280&amp;"','alpha1_hat_vec_"&amp;LF280&amp;"');"</f>
        <v>xlswrite('G:\Mi unidad\1. PROYECTOS TELLO 2022\SCM SPILL OVERS\outputs\pobreza\jefe_hogar\1%\simulacion_3\output_tests.xlsx',alpha1_hat_vec_158','alpha1_hat_vec_158');</v>
      </c>
      <c r="LM280">
        <v>158</v>
      </c>
      <c r="LN280" t="str">
        <f>"xlswrite('G:\Mi unidad\1. PROYECTOS TELLO 2022\SCM SPILL OVERS\outputs\pobreza\mujeres\1%\simulacion_3\output_tests.xlsx',alpha1_hat_vec_"&amp;LM280&amp;"','alpha1_hat_vec_"&amp;LM280&amp;"');"</f>
        <v>xlswrite('G:\Mi unidad\1. PROYECTOS TELLO 2022\SCM SPILL OVERS\outputs\pobreza\mujeres\1%\simulacion_3\output_tests.xlsx',alpha1_hat_vec_158','alpha1_hat_vec_158');</v>
      </c>
      <c r="LY280">
        <v>158</v>
      </c>
      <c r="LZ280" t="str">
        <f>"xlswrite('G:\Mi unidad\1. PROYECTOS TELLO 2022\SCM SPILL OVERS\outputs\pobreza\criminalidad\1%\simulacion_3\output_tests.xlsx',alpha1_hat_vec_"&amp;LY280&amp;"','alpha1_hat_vec_"&amp;LY280&amp;"');"</f>
        <v>xlswrite('G:\Mi unidad\1. PROYECTOS TELLO 2022\SCM SPILL OVERS\outputs\pobreza\criminalidad\1%\simulacion_3\output_tests.xlsx',alpha1_hat_vec_158','alpha1_hat_vec_158');</v>
      </c>
    </row>
    <row r="281" spans="64:338" x14ac:dyDescent="0.3">
      <c r="BL281">
        <v>158</v>
      </c>
      <c r="BR281">
        <v>158</v>
      </c>
      <c r="BS281" s="1" t="str">
        <f>"A_"&amp;BR277&amp;"(:,ind_"&amp;BR277&amp;" == 0) = [];"</f>
        <v>A_158(:,ind_158 == 0) = [];</v>
      </c>
      <c r="BX281">
        <v>158</v>
      </c>
      <c r="BY281" s="1" t="str">
        <f>"A_"&amp;BX277&amp;"(:,ind_"&amp;BX277&amp;" == 0) = [];"</f>
        <v>A_158(:,ind_158 == 0) = [];</v>
      </c>
      <c r="CD281">
        <v>158</v>
      </c>
      <c r="CE281" s="1" t="str">
        <f>"A_"&amp;CD277&amp;"(:,ind_"&amp;CD277&amp;" == 0) = [];"</f>
        <v>A_158(:,ind_158 == 0) = [];</v>
      </c>
      <c r="CJ281">
        <v>158</v>
      </c>
      <c r="CK281" s="1" t="str">
        <f>"A_"&amp;CJ277&amp;"(:,ind_"&amp;CJ277&amp;" == 0) = [];"</f>
        <v>A_158(:,ind_158 == 0) = [];</v>
      </c>
      <c r="CQ281">
        <v>158</v>
      </c>
      <c r="CR281" t="s">
        <v>556</v>
      </c>
      <c r="CV281">
        <v>158</v>
      </c>
      <c r="CW281" t="s">
        <v>557</v>
      </c>
      <c r="DA281">
        <v>158</v>
      </c>
      <c r="DB281" t="s">
        <v>557</v>
      </c>
      <c r="DF281">
        <v>158</v>
      </c>
      <c r="DG281" t="s">
        <v>557</v>
      </c>
      <c r="EA281">
        <v>100</v>
      </c>
      <c r="EB281" s="3" t="s">
        <v>18</v>
      </c>
      <c r="HM281">
        <v>89</v>
      </c>
      <c r="HN281" t="s">
        <v>18</v>
      </c>
      <c r="HT281">
        <v>139</v>
      </c>
      <c r="HU281" t="s">
        <v>36</v>
      </c>
      <c r="IA281">
        <v>158</v>
      </c>
      <c r="IB281" t="str">
        <f>"xlswrite('G:\Mi unidad\1. PROYECTOS TELLO 2022\SCM SPILL OVERS\outputs\pobreza\bajo_niv_educ\1%\simulacion_3\output_tests.xlsx',spillover_test_"&amp;IA281&amp;"','sp_test_"&amp;IA281&amp;"');"</f>
        <v>xlswrite('G:\Mi unidad\1. PROYECTOS TELLO 2022\SCM SPILL OVERS\outputs\pobreza\bajo_niv_educ\1%\simulacion_3\output_tests.xlsx',spillover_test_158','sp_test_158');</v>
      </c>
      <c r="IO281">
        <v>158</v>
      </c>
      <c r="IP281" t="str">
        <f>"xlswrite('G:\Mi unidad\1. PROYECTOS TELLO 2022\SCM SPILL OVERS\outputs\pobreza\bajo_ingreso\1%\simulacion_3\output_tests.xlsx',spillover_test_"&amp;IO281&amp;"','sp_test_"&amp;IO281&amp;"');"</f>
        <v>xlswrite('G:\Mi unidad\1. PROYECTOS TELLO 2022\SCM SPILL OVERS\outputs\pobreza\bajo_ingreso\1%\simulacion_3\output_tests.xlsx',spillover_test_158','sp_test_158');</v>
      </c>
      <c r="JA281">
        <v>158</v>
      </c>
      <c r="JB281" t="str">
        <f>"xlswrite('G:\Mi unidad\1. PROYECTOS TELLO 2022\SCM SPILL OVERS\outputs\pobreza\densidad\1%\simulacion_3\output_tests.xlsx',spillover_test_"&amp;JA281&amp;"','sp_test_"&amp;JA281&amp;"');"</f>
        <v>xlswrite('G:\Mi unidad\1. PROYECTOS TELLO 2022\SCM SPILL OVERS\outputs\pobreza\densidad\1%\simulacion_3\output_tests.xlsx',spillover_test_158','sp_test_158');</v>
      </c>
      <c r="JM281">
        <v>158</v>
      </c>
      <c r="JN281" t="str">
        <f>"xlswrite('G:\Mi unidad\1. PROYECTOS TELLO 2022\SCM SPILL OVERS\outputs\pobreza\densidad_g\1%\simulacion_3\output_tests.xlsx',spillover_test_"&amp;JM281&amp;"','sp_test_"&amp;JM281&amp;"');"</f>
        <v>xlswrite('G:\Mi unidad\1. PROYECTOS TELLO 2022\SCM SPILL OVERS\outputs\pobreza\densidad_g\1%\simulacion_3\output_tests.xlsx',spillover_test_158','sp_test_158');</v>
      </c>
      <c r="JY281">
        <v>158</v>
      </c>
      <c r="JZ281" t="str">
        <f>"xlswrite('G:\Mi unidad\1. PROYECTOS TELLO 2022\SCM SPILL OVERS\outputs\pobreza\distancia_centro_salud\1%\simulacion_3\output_tests.xlsx',spillover_test_"&amp;JY281&amp;"','sp_test_"&amp;JY281&amp;"');"</f>
        <v>xlswrite('G:\Mi unidad\1. PROYECTOS TELLO 2022\SCM SPILL OVERS\outputs\pobreza\distancia_centro_salud\1%\simulacion_3\output_tests.xlsx',spillover_test_158','sp_test_158');</v>
      </c>
      <c r="KL281">
        <v>158</v>
      </c>
      <c r="KM281" t="str">
        <f>"xlswrite('G:\Mi unidad\1. PROYECTOS TELLO 2022\SCM SPILL OVERS\outputs\pobreza\informalidad\1%\simulacion_3\output_tests.xlsx',spillover_test_"&amp;KL281&amp;"','sp_test_"&amp;KL281&amp;"');"</f>
        <v>xlswrite('G:\Mi unidad\1. PROYECTOS TELLO 2022\SCM SPILL OVERS\outputs\pobreza\informalidad\1%\simulacion_3\output_tests.xlsx',spillover_test_158','sp_test_158');</v>
      </c>
      <c r="KY281">
        <v>158</v>
      </c>
      <c r="KZ281" t="str">
        <f>"xlswrite('G:\Mi unidad\1. PROYECTOS TELLO 2022\SCM SPILL OVERS\outputs\pobreza\alimentos\1%\simulacion_3\output_tests.xlsx',spillover_test_"&amp;KY281&amp;"','sp_test_"&amp;KY281&amp;"');"</f>
        <v>xlswrite('G:\Mi unidad\1. PROYECTOS TELLO 2022\SCM SPILL OVERS\outputs\pobreza\alimentos\1%\simulacion_3\output_tests.xlsx',spillover_test_158','sp_test_158');</v>
      </c>
      <c r="LF281">
        <v>158</v>
      </c>
      <c r="LG281" t="str">
        <f>"xlswrite('G:\Mi unidad\1. PROYECTOS TELLO 2022\SCM SPILL OVERS\outputs\pobreza\jefe_hogar\1%\simulacion_3\output_tests.xlsx',spillover_test_"&amp;LF281&amp;"','sp_test_"&amp;LF281&amp;"');"</f>
        <v>xlswrite('G:\Mi unidad\1. PROYECTOS TELLO 2022\SCM SPILL OVERS\outputs\pobreza\jefe_hogar\1%\simulacion_3\output_tests.xlsx',spillover_test_158','sp_test_158');</v>
      </c>
      <c r="LM281">
        <v>158</v>
      </c>
      <c r="LN281" t="str">
        <f>"xlswrite('G:\Mi unidad\1. PROYECTOS TELLO 2022\SCM SPILL OVERS\outputs\pobreza\mujeres\1%\simulacion_3\output_tests.xlsx',spillover_test_"&amp;LM281&amp;"','sp_test_"&amp;LM281&amp;"');"</f>
        <v>xlswrite('G:\Mi unidad\1. PROYECTOS TELLO 2022\SCM SPILL OVERS\outputs\pobreza\mujeres\1%\simulacion_3\output_tests.xlsx',spillover_test_158','sp_test_158');</v>
      </c>
      <c r="LY281">
        <v>158</v>
      </c>
      <c r="LZ281" t="str">
        <f>"xlswrite('G:\Mi unidad\1. PROYECTOS TELLO 2022\SCM SPILL OVERS\outputs\pobreza\criminalidad\1%\simulacion_3\output_tests.xlsx',spillover_test_"&amp;LY281&amp;"','sp_test_"&amp;LY281&amp;"');"</f>
        <v>xlswrite('G:\Mi unidad\1. PROYECTOS TELLO 2022\SCM SPILL OVERS\outputs\pobreza\criminalidad\1%\simulacion_3\output_tests.xlsx',spillover_test_158','sp_test_158');</v>
      </c>
    </row>
    <row r="282" spans="64:338" x14ac:dyDescent="0.3">
      <c r="BL282">
        <v>159</v>
      </c>
      <c r="BM282" s="1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557</v>
      </c>
      <c r="CV282">
        <v>159</v>
      </c>
      <c r="CW282" t="s">
        <v>558</v>
      </c>
      <c r="DA282">
        <v>159</v>
      </c>
      <c r="DB282" t="s">
        <v>558</v>
      </c>
      <c r="DF282">
        <v>159</v>
      </c>
      <c r="DG282" t="s">
        <v>558</v>
      </c>
      <c r="EA282">
        <v>104</v>
      </c>
      <c r="EB282" s="3" t="str">
        <f>"%PROVINCIA "&amp;EA282</f>
        <v>%PROVINCIA 104</v>
      </c>
      <c r="HM282">
        <v>91</v>
      </c>
      <c r="HN282" t="str">
        <f>"p_value_vec_"&amp;HM282&amp;" = zeros(1,S);"</f>
        <v>p_value_vec_91 = zeros(1,S);</v>
      </c>
      <c r="HT282">
        <v>139</v>
      </c>
      <c r="HU282" t="s">
        <v>37</v>
      </c>
      <c r="IA282">
        <v>159</v>
      </c>
      <c r="IB282" t="str">
        <f>"xlswrite('G:\Mi unidad\1. PROYECTOS TELLO 2022\SCM SPILL OVERS\outputs\pobreza\bajo_niv_educ\1%\simulacion_3\output_tests.xlsx',lb_vec_"&amp;IA282&amp;"','lb_vec_"&amp;IA282&amp;"');"</f>
        <v>xlswrite('G:\Mi unidad\1. PROYECTOS TELLO 2022\SCM SPILL OVERS\outputs\pobreza\bajo_niv_educ\1%\simulacion_3\output_tests.xlsx',lb_vec_159','lb_vec_159');</v>
      </c>
      <c r="IO282">
        <v>159</v>
      </c>
      <c r="IP282" t="str">
        <f>"xlswrite('G:\Mi unidad\1. PROYECTOS TELLO 2022\SCM SPILL OVERS\outputs\pobreza\bajo_ingreso\1%\simulacion_3\output_tests.xlsx',lb_vec_"&amp;IO282&amp;"','lb_vec_"&amp;IO282&amp;"');"</f>
        <v>xlswrite('G:\Mi unidad\1. PROYECTOS TELLO 2022\SCM SPILL OVERS\outputs\pobreza\bajo_ingreso\1%\simulacion_3\output_tests.xlsx',lb_vec_159','lb_vec_159');</v>
      </c>
      <c r="JA282">
        <v>159</v>
      </c>
      <c r="JB282" t="str">
        <f>"xlswrite('G:\Mi unidad\1. PROYECTOS TELLO 2022\SCM SPILL OVERS\outputs\pobreza\densidad\1%\simulacion_3\output_tests.xlsx',lb_vec_"&amp;JA282&amp;"','lb_vec_"&amp;JA282&amp;"');"</f>
        <v>xlswrite('G:\Mi unidad\1. PROYECTOS TELLO 2022\SCM SPILL OVERS\outputs\pobreza\densidad\1%\simulacion_3\output_tests.xlsx',lb_vec_159','lb_vec_159');</v>
      </c>
      <c r="JM282">
        <v>159</v>
      </c>
      <c r="JN282" t="str">
        <f>"xlswrite('G:\Mi unidad\1. PROYECTOS TELLO 2022\SCM SPILL OVERS\outputs\pobreza\densidad_g\1%\simulacion_3\output_tests.xlsx',lb_vec_"&amp;JM282&amp;"','lb_vec_"&amp;JM282&amp;"');"</f>
        <v>xlswrite('G:\Mi unidad\1. PROYECTOS TELLO 2022\SCM SPILL OVERS\outputs\pobreza\densidad_g\1%\simulacion_3\output_tests.xlsx',lb_vec_159','lb_vec_159');</v>
      </c>
      <c r="JY282">
        <v>159</v>
      </c>
      <c r="JZ282" t="str">
        <f>"xlswrite('G:\Mi unidad\1. PROYECTOS TELLO 2022\SCM SPILL OVERS\outputs\pobreza\distancia_centro_salud\1%\simulacion_3\output_tests.xlsx',lb_vec_"&amp;JY282&amp;"','lb_vec_"&amp;JY282&amp;"');"</f>
        <v>xlswrite('G:\Mi unidad\1. PROYECTOS TELLO 2022\SCM SPILL OVERS\outputs\pobreza\distancia_centro_salud\1%\simulacion_3\output_tests.xlsx',lb_vec_159','lb_vec_159');</v>
      </c>
      <c r="KL282">
        <v>159</v>
      </c>
      <c r="KM282" t="str">
        <f>"xlswrite('G:\Mi unidad\1. PROYECTOS TELLO 2022\SCM SPILL OVERS\outputs\pobreza\informalidad\1%\simulacion_3\output_tests.xlsx',lb_vec_"&amp;KL282&amp;"','lb_vec_"&amp;KL282&amp;"');"</f>
        <v>xlswrite('G:\Mi unidad\1. PROYECTOS TELLO 2022\SCM SPILL OVERS\outputs\pobreza\informalidad\1%\simulacion_3\output_tests.xlsx',lb_vec_159','lb_vec_159');</v>
      </c>
      <c r="KY282">
        <v>159</v>
      </c>
      <c r="KZ282" t="str">
        <f>"xlswrite('G:\Mi unidad\1. PROYECTOS TELLO 2022\SCM SPILL OVERS\outputs\pobreza\alimentos\1%\simulacion_3\output_tests.xlsx',lb_vec_"&amp;KY282&amp;"','lb_vec_"&amp;KY282&amp;"');"</f>
        <v>xlswrite('G:\Mi unidad\1. PROYECTOS TELLO 2022\SCM SPILL OVERS\outputs\pobreza\alimentos\1%\simulacion_3\output_tests.xlsx',lb_vec_159','lb_vec_159');</v>
      </c>
      <c r="LF282">
        <v>159</v>
      </c>
      <c r="LG282" t="str">
        <f>"xlswrite('G:\Mi unidad\1. PROYECTOS TELLO 2022\SCM SPILL OVERS\outputs\pobreza\jefe_hogar\1%\simulacion_3\output_tests.xlsx',lb_vec_"&amp;LF282&amp;"','lb_vec_"&amp;LF282&amp;"');"</f>
        <v>xlswrite('G:\Mi unidad\1. PROYECTOS TELLO 2022\SCM SPILL OVERS\outputs\pobreza\jefe_hogar\1%\simulacion_3\output_tests.xlsx',lb_vec_159','lb_vec_159');</v>
      </c>
      <c r="LM282">
        <v>159</v>
      </c>
      <c r="LN282" t="str">
        <f>"xlswrite('G:\Mi unidad\1. PROYECTOS TELLO 2022\SCM SPILL OVERS\outputs\pobreza\mujeres\1%\simulacion_3\output_tests.xlsx',lb_vec_"&amp;LM282&amp;"','lb_vec_"&amp;LM282&amp;"');"</f>
        <v>xlswrite('G:\Mi unidad\1. PROYECTOS TELLO 2022\SCM SPILL OVERS\outputs\pobreza\mujeres\1%\simulacion_3\output_tests.xlsx',lb_vec_159','lb_vec_159');</v>
      </c>
      <c r="LY282">
        <v>159</v>
      </c>
      <c r="LZ282" t="str">
        <f>"xlswrite('G:\Mi unidad\1. PROYECTOS TELLO 2022\SCM SPILL OVERS\outputs\pobreza\criminalidad\1%\simulacion_3\output_tests.xlsx',lb_vec_"&amp;LY282&amp;"','lb_vec_"&amp;LY282&amp;"');"</f>
        <v>xlswrite('G:\Mi unidad\1. PROYECTOS TELLO 2022\SCM SPILL OVERS\outputs\pobreza\criminalidad\1%\simulacion_3\output_tests.xlsx',lb_vec_159','lb_vec_159');</v>
      </c>
    </row>
    <row r="283" spans="64:338" x14ac:dyDescent="0.3">
      <c r="BL283">
        <v>159</v>
      </c>
      <c r="BM283" s="1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558</v>
      </c>
      <c r="CV283">
        <v>159</v>
      </c>
      <c r="CW283" t="s">
        <v>559</v>
      </c>
      <c r="DA283">
        <v>159</v>
      </c>
      <c r="DB283" t="s">
        <v>559</v>
      </c>
      <c r="DF283">
        <v>159</v>
      </c>
      <c r="DG283" t="s">
        <v>559</v>
      </c>
      <c r="EA283">
        <v>104</v>
      </c>
      <c r="EB283" s="3" t="s">
        <v>17</v>
      </c>
      <c r="HM283">
        <v>91</v>
      </c>
      <c r="HN283" t="str">
        <f>"lb_vec_"&amp;HM283&amp;" = zeros(1,S);"</f>
        <v>lb_vec_91 = zeros(1,S);</v>
      </c>
      <c r="HT283">
        <v>139</v>
      </c>
      <c r="HU283" t="str">
        <f>"    spillover_test_"&amp;HT283&amp;"(s) = sp_andrews(Y_pre_"&amp;HT283&amp;",pobreza_"&amp;HT283&amp;"(:,T+s),A_"&amp;HT283&amp;",C,d,alpha_sig);"</f>
        <v xml:space="preserve">    spillover_test_139(s) = sp_andrews(Y_pre_139,pobreza_139(:,T+s),A_139,C,d,alpha_sig);</v>
      </c>
      <c r="IA283">
        <v>159</v>
      </c>
      <c r="IB283" t="str">
        <f>"xlswrite('G:\Mi unidad\1. PROYECTOS TELLO 2022\SCM SPILL OVERS\outputs\pobreza\bajo_niv_educ\1%\simulacion_3\output_tests.xlsx',ub_vec_"&amp;IA283&amp;"','ub_vec_"&amp;IA283&amp;"');"</f>
        <v>xlswrite('G:\Mi unidad\1. PROYECTOS TELLO 2022\SCM SPILL OVERS\outputs\pobreza\bajo_niv_educ\1%\simulacion_3\output_tests.xlsx',ub_vec_159','ub_vec_159');</v>
      </c>
      <c r="IO283">
        <v>159</v>
      </c>
      <c r="IP283" t="str">
        <f>"xlswrite('G:\Mi unidad\1. PROYECTOS TELLO 2022\SCM SPILL OVERS\outputs\pobreza\bajo_ingreso\1%\simulacion_3\output_tests.xlsx',ub_vec_"&amp;IO283&amp;"','ub_vec_"&amp;IO283&amp;"');"</f>
        <v>xlswrite('G:\Mi unidad\1. PROYECTOS TELLO 2022\SCM SPILL OVERS\outputs\pobreza\bajo_ingreso\1%\simulacion_3\output_tests.xlsx',ub_vec_159','ub_vec_159');</v>
      </c>
      <c r="JA283">
        <v>159</v>
      </c>
      <c r="JB283" t="str">
        <f>"xlswrite('G:\Mi unidad\1. PROYECTOS TELLO 2022\SCM SPILL OVERS\outputs\pobreza\densidad\1%\simulacion_3\output_tests.xlsx',ub_vec_"&amp;JA283&amp;"','ub_vec_"&amp;JA283&amp;"');"</f>
        <v>xlswrite('G:\Mi unidad\1. PROYECTOS TELLO 2022\SCM SPILL OVERS\outputs\pobreza\densidad\1%\simulacion_3\output_tests.xlsx',ub_vec_159','ub_vec_159');</v>
      </c>
      <c r="JM283">
        <v>159</v>
      </c>
      <c r="JN283" t="str">
        <f>"xlswrite('G:\Mi unidad\1. PROYECTOS TELLO 2022\SCM SPILL OVERS\outputs\pobreza\densidad_g\1%\simulacion_3\output_tests.xlsx',ub_vec_"&amp;JM283&amp;"','ub_vec_"&amp;JM283&amp;"');"</f>
        <v>xlswrite('G:\Mi unidad\1. PROYECTOS TELLO 2022\SCM SPILL OVERS\outputs\pobreza\densidad_g\1%\simulacion_3\output_tests.xlsx',ub_vec_159','ub_vec_159');</v>
      </c>
      <c r="JY283">
        <v>159</v>
      </c>
      <c r="JZ283" t="str">
        <f>"xlswrite('G:\Mi unidad\1. PROYECTOS TELLO 2022\SCM SPILL OVERS\outputs\pobreza\distancia_centro_salud\1%\simulacion_3\output_tests.xlsx',ub_vec_"&amp;JY283&amp;"','ub_vec_"&amp;JY283&amp;"');"</f>
        <v>xlswrite('G:\Mi unidad\1. PROYECTOS TELLO 2022\SCM SPILL OVERS\outputs\pobreza\distancia_centro_salud\1%\simulacion_3\output_tests.xlsx',ub_vec_159','ub_vec_159');</v>
      </c>
      <c r="KL283">
        <v>159</v>
      </c>
      <c r="KM283" t="str">
        <f>"xlswrite('G:\Mi unidad\1. PROYECTOS TELLO 2022\SCM SPILL OVERS\outputs\pobreza\informalidad\1%\simulacion_3\output_tests.xlsx',ub_vec_"&amp;KL283&amp;"','ub_vec_"&amp;KL283&amp;"');"</f>
        <v>xlswrite('G:\Mi unidad\1. PROYECTOS TELLO 2022\SCM SPILL OVERS\outputs\pobreza\informalidad\1%\simulacion_3\output_tests.xlsx',ub_vec_159','ub_vec_159');</v>
      </c>
      <c r="KY283">
        <v>159</v>
      </c>
      <c r="KZ283" t="str">
        <f>"xlswrite('G:\Mi unidad\1. PROYECTOS TELLO 2022\SCM SPILL OVERS\outputs\pobreza\alimentos\1%\simulacion_3\output_tests.xlsx',ub_vec_"&amp;KY283&amp;"','ub_vec_"&amp;KY283&amp;"');"</f>
        <v>xlswrite('G:\Mi unidad\1. PROYECTOS TELLO 2022\SCM SPILL OVERS\outputs\pobreza\alimentos\1%\simulacion_3\output_tests.xlsx',ub_vec_159','ub_vec_159');</v>
      </c>
      <c r="LF283">
        <v>159</v>
      </c>
      <c r="LG283" t="str">
        <f>"xlswrite('G:\Mi unidad\1. PROYECTOS TELLO 2022\SCM SPILL OVERS\outputs\pobreza\jefe_hogar\1%\simulacion_3\output_tests.xlsx',ub_vec_"&amp;LF283&amp;"','ub_vec_"&amp;LF283&amp;"');"</f>
        <v>xlswrite('G:\Mi unidad\1. PROYECTOS TELLO 2022\SCM SPILL OVERS\outputs\pobreza\jefe_hogar\1%\simulacion_3\output_tests.xlsx',ub_vec_159','ub_vec_159');</v>
      </c>
      <c r="LM283">
        <v>159</v>
      </c>
      <c r="LN283" t="str">
        <f>"xlswrite('G:\Mi unidad\1. PROYECTOS TELLO 2022\SCM SPILL OVERS\outputs\pobreza\mujeres\1%\simulacion_3\output_tests.xlsx',ub_vec_"&amp;LM283&amp;"','ub_vec_"&amp;LM283&amp;"');"</f>
        <v>xlswrite('G:\Mi unidad\1. PROYECTOS TELLO 2022\SCM SPILL OVERS\outputs\pobreza\mujeres\1%\simulacion_3\output_tests.xlsx',ub_vec_159','ub_vec_159');</v>
      </c>
      <c r="LY283">
        <v>159</v>
      </c>
      <c r="LZ283" t="str">
        <f>"xlswrite('G:\Mi unidad\1. PROYECTOS TELLO 2022\SCM SPILL OVERS\outputs\pobreza\criminalidad\1%\simulacion_3\output_tests.xlsx',ub_vec_"&amp;LY283&amp;"','ub_vec_"&amp;LY283&amp;"');"</f>
        <v>xlswrite('G:\Mi unidad\1. PROYECTOS TELLO 2022\SCM SPILL OVERS\outputs\pobreza\criminalidad\1%\simulacion_3\output_tests.xlsx',ub_vec_159','ub_vec_159');</v>
      </c>
    </row>
    <row r="284" spans="64:338" x14ac:dyDescent="0.3">
      <c r="BL284">
        <v>159</v>
      </c>
      <c r="BM284" s="1" t="str">
        <f>"A_"&amp;BL282&amp;"(:,ind_"&amp;BL282&amp;" == 0) = [];"</f>
        <v>A_159(:,ind_159 == 0) = [];</v>
      </c>
      <c r="BR284">
        <v>159</v>
      </c>
      <c r="BS284" s="1" t="str">
        <f>"ind_"&amp;BR282&amp;" = xlsread('spillover_bajo_niv_educ_"&amp;BR282&amp;".xlsx')"</f>
        <v>ind_159 = xlsread('spillover_bajo_niv_educ_159.xlsx')</v>
      </c>
      <c r="BX284">
        <v>159</v>
      </c>
      <c r="BY284" s="1" t="str">
        <f>"ind_"&amp;BX282&amp;" = xlsread('spillover_bajoingreso_"&amp;BX282&amp;".xlsx')"</f>
        <v>ind_159 = xlsread('spillover_bajoingreso_159.xlsx')</v>
      </c>
      <c r="CD284">
        <v>159</v>
      </c>
      <c r="CE284" s="1" t="str">
        <f>"ind_"&amp;CD282&amp;" = xlsread('spillover_densidad_"&amp;CD282&amp;".xlsx')"</f>
        <v>ind_159 = xlsread('spillover_densidad_159.xlsx')</v>
      </c>
      <c r="CJ284">
        <v>159</v>
      </c>
      <c r="CK284" s="1" t="str">
        <f>"ind_"&amp;CJ282&amp;" = xlsread('spillover_tiempo_cs_"&amp;CJ282&amp;".xlsx')"</f>
        <v>ind_159 = xlsread('spillover_tiempo_cs_159.xlsx')</v>
      </c>
      <c r="CQ284">
        <v>159</v>
      </c>
      <c r="CR284" t="s">
        <v>559</v>
      </c>
      <c r="CV284">
        <v>159</v>
      </c>
      <c r="CW284" t="s">
        <v>560</v>
      </c>
      <c r="DA284">
        <v>159</v>
      </c>
      <c r="DB284" t="s">
        <v>561</v>
      </c>
      <c r="DF284">
        <v>159</v>
      </c>
      <c r="DG284" t="s">
        <v>562</v>
      </c>
      <c r="EA284">
        <v>104</v>
      </c>
      <c r="EB284" s="1" t="str">
        <f>"Y_Ts_"&amp;EA284&amp;" = Y_"&amp;EA284&amp;"(:,T+s);"</f>
        <v>Y_Ts_104 = Y_104(:,T+s);</v>
      </c>
      <c r="HM284">
        <v>91</v>
      </c>
      <c r="HN284" t="str">
        <f>"ub_vec_"&amp;HM284&amp;" = zeros(1,S);"</f>
        <v>ub_vec_91 = zeros(1,S);</v>
      </c>
      <c r="HT284">
        <v>139</v>
      </c>
      <c r="HU284" t="s">
        <v>18</v>
      </c>
      <c r="IA284">
        <v>159</v>
      </c>
      <c r="IB284" t="str">
        <f>"xlswrite('G:\Mi unidad\1. PROYECTOS TELLO 2022\SCM SPILL OVERS\outputs\pobreza\bajo_niv_educ\1%\simulacion_3\output_tests.xlsx',p_value_vec_"&amp;IA284&amp;"','p_value_vec_"&amp;IA284&amp;"');"</f>
        <v>xlswrite('G:\Mi unidad\1. PROYECTOS TELLO 2022\SCM SPILL OVERS\outputs\pobreza\bajo_niv_educ\1%\simulacion_3\output_tests.xlsx',p_value_vec_159','p_value_vec_159');</v>
      </c>
      <c r="IO284">
        <v>159</v>
      </c>
      <c r="IP284" t="str">
        <f>"xlswrite('G:\Mi unidad\1. PROYECTOS TELLO 2022\SCM SPILL OVERS\outputs\pobreza\bajo_ingreso\1%\simulacion_3\output_tests.xlsx',p_value_vec_"&amp;IO284&amp;"','p_value_vec_"&amp;IO284&amp;"');"</f>
        <v>xlswrite('G:\Mi unidad\1. PROYECTOS TELLO 2022\SCM SPILL OVERS\outputs\pobreza\bajo_ingreso\1%\simulacion_3\output_tests.xlsx',p_value_vec_159','p_value_vec_159');</v>
      </c>
      <c r="JA284">
        <v>159</v>
      </c>
      <c r="JB284" t="str">
        <f>"xlswrite('G:\Mi unidad\1. PROYECTOS TELLO 2022\SCM SPILL OVERS\outputs\pobreza\densidad\1%\simulacion_3\output_tests.xlsx',p_value_vec_"&amp;JA284&amp;"','p_value_vec_"&amp;JA284&amp;"');"</f>
        <v>xlswrite('G:\Mi unidad\1. PROYECTOS TELLO 2022\SCM SPILL OVERS\outputs\pobreza\densidad\1%\simulacion_3\output_tests.xlsx',p_value_vec_159','p_value_vec_159');</v>
      </c>
      <c r="JM284">
        <v>159</v>
      </c>
      <c r="JN284" t="str">
        <f>"xlswrite('G:\Mi unidad\1. PROYECTOS TELLO 2022\SCM SPILL OVERS\outputs\pobreza\densidad_g\1%\simulacion_3\output_tests.xlsx',p_value_vec_"&amp;JM284&amp;"','p_value_vec_"&amp;JM284&amp;"');"</f>
        <v>xlswrite('G:\Mi unidad\1. PROYECTOS TELLO 2022\SCM SPILL OVERS\outputs\pobreza\densidad_g\1%\simulacion_3\output_tests.xlsx',p_value_vec_159','p_value_vec_159');</v>
      </c>
      <c r="JY284">
        <v>159</v>
      </c>
      <c r="JZ284" t="str">
        <f>"xlswrite('G:\Mi unidad\1. PROYECTOS TELLO 2022\SCM SPILL OVERS\outputs\pobreza\distancia_centro_salud\1%\simulacion_3\output_tests.xlsx',p_value_vec_"&amp;JY284&amp;"','p_value_vec_"&amp;JY284&amp;"');"</f>
        <v>xlswrite('G:\Mi unidad\1. PROYECTOS TELLO 2022\SCM SPILL OVERS\outputs\pobreza\distancia_centro_salud\1%\simulacion_3\output_tests.xlsx',p_value_vec_159','p_value_vec_159');</v>
      </c>
      <c r="KL284">
        <v>159</v>
      </c>
      <c r="KM284" t="str">
        <f>"xlswrite('G:\Mi unidad\1. PROYECTOS TELLO 2022\SCM SPILL OVERS\outputs\pobreza\informalidad\1%\simulacion_3\output_tests.xlsx',p_value_vec_"&amp;KL284&amp;"','p_value_vec_"&amp;KL284&amp;"');"</f>
        <v>xlswrite('G:\Mi unidad\1. PROYECTOS TELLO 2022\SCM SPILL OVERS\outputs\pobreza\informalidad\1%\simulacion_3\output_tests.xlsx',p_value_vec_159','p_value_vec_159');</v>
      </c>
      <c r="KY284">
        <v>159</v>
      </c>
      <c r="KZ284" t="str">
        <f>"xlswrite('G:\Mi unidad\1. PROYECTOS TELLO 2022\SCM SPILL OVERS\outputs\pobreza\alimentos\1%\simulacion_3\output_tests.xlsx',p_value_vec_"&amp;KY284&amp;"','p_value_vec_"&amp;KY284&amp;"');"</f>
        <v>xlswrite('G:\Mi unidad\1. PROYECTOS TELLO 2022\SCM SPILL OVERS\outputs\pobreza\alimentos\1%\simulacion_3\output_tests.xlsx',p_value_vec_159','p_value_vec_159');</v>
      </c>
      <c r="LF284">
        <v>159</v>
      </c>
      <c r="LG284" t="str">
        <f>"xlswrite('G:\Mi unidad\1. PROYECTOS TELLO 2022\SCM SPILL OVERS\outputs\pobreza\jefe_hogar\1%\simulacion_3\output_tests.xlsx',p_value_vec_"&amp;LF284&amp;"','p_value_vec_"&amp;LF284&amp;"');"</f>
        <v>xlswrite('G:\Mi unidad\1. PROYECTOS TELLO 2022\SCM SPILL OVERS\outputs\pobreza\jefe_hogar\1%\simulacion_3\output_tests.xlsx',p_value_vec_159','p_value_vec_159');</v>
      </c>
      <c r="LM284">
        <v>159</v>
      </c>
      <c r="LN284" t="str">
        <f>"xlswrite('G:\Mi unidad\1. PROYECTOS TELLO 2022\SCM SPILL OVERS\outputs\pobreza\mujeres\1%\simulacion_3\output_tests.xlsx',p_value_vec_"&amp;LM284&amp;"','p_value_vec_"&amp;LM284&amp;"');"</f>
        <v>xlswrite('G:\Mi unidad\1. PROYECTOS TELLO 2022\SCM SPILL OVERS\outputs\pobreza\mujeres\1%\simulacion_3\output_tests.xlsx',p_value_vec_159','p_value_vec_159');</v>
      </c>
      <c r="LY284">
        <v>159</v>
      </c>
      <c r="LZ284" t="str">
        <f>"xlswrite('G:\Mi unidad\1. PROYECTOS TELLO 2022\SCM SPILL OVERS\outputs\pobreza\criminalidad\1%\simulacion_3\output_tests.xlsx',p_value_vec_"&amp;LY284&amp;"','p_value_vec_"&amp;LY284&amp;"');"</f>
        <v>xlswrite('G:\Mi unidad\1. PROYECTOS TELLO 2022\SCM SPILL OVERS\outputs\pobreza\criminalidad\1%\simulacion_3\output_tests.xlsx',p_value_vec_159','p_value_vec_159');</v>
      </c>
    </row>
    <row r="285" spans="64:338" x14ac:dyDescent="0.3">
      <c r="BL285">
        <v>159</v>
      </c>
      <c r="BR285">
        <v>159</v>
      </c>
      <c r="BS285" s="1" t="str">
        <f>"A_"&amp;BR282&amp;" = eye(N);"</f>
        <v>A_159 = eye(N);</v>
      </c>
      <c r="BX285">
        <v>159</v>
      </c>
      <c r="BY285" s="1" t="str">
        <f>"A_"&amp;BX282&amp;" = eye(N);"</f>
        <v>A_159 = eye(N);</v>
      </c>
      <c r="CD285">
        <v>159</v>
      </c>
      <c r="CE285" s="1" t="str">
        <f>"A_"&amp;CD282&amp;" = eye(N);"</f>
        <v>A_159 = eye(N);</v>
      </c>
      <c r="CJ285">
        <v>159</v>
      </c>
      <c r="CK285" s="1" t="str">
        <f>"A_"&amp;CJ282&amp;" = eye(N);"</f>
        <v>A_159 = eye(N);</v>
      </c>
      <c r="CQ285">
        <v>159</v>
      </c>
      <c r="CR285" t="s">
        <v>563</v>
      </c>
      <c r="CV285">
        <v>159</v>
      </c>
      <c r="CW285" t="s">
        <v>564</v>
      </c>
      <c r="DA285">
        <v>159</v>
      </c>
      <c r="DB285" t="s">
        <v>564</v>
      </c>
      <c r="DF285">
        <v>159</v>
      </c>
      <c r="DG285" t="s">
        <v>564</v>
      </c>
      <c r="EA285">
        <v>104</v>
      </c>
      <c r="EB285" s="1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HM285">
        <v>91</v>
      </c>
      <c r="HN285" t="s">
        <v>35</v>
      </c>
      <c r="HT285">
        <v>140</v>
      </c>
      <c r="HU285" t="str">
        <f>"spillover_test_"&amp;HT285&amp;" = zeros(1,S);"</f>
        <v>spillover_test_140 = zeros(1,S);</v>
      </c>
      <c r="IA285">
        <v>159</v>
      </c>
      <c r="IB285" t="str">
        <f>"xlswrite('G:\Mi unidad\1. PROYECTOS TELLO 2022\SCM SPILL OVERS\outputs\pobreza\bajo_niv_educ\1%\simulacion_3\output_tests.xlsx',alpha1_hat_vec_"&amp;IA285&amp;"','alpha1_hat_vec_"&amp;IA285&amp;"');"</f>
        <v>xlswrite('G:\Mi unidad\1. PROYECTOS TELLO 2022\SCM SPILL OVERS\outputs\pobreza\bajo_niv_educ\1%\simulacion_3\output_tests.xlsx',alpha1_hat_vec_159','alpha1_hat_vec_159');</v>
      </c>
      <c r="IO285">
        <v>159</v>
      </c>
      <c r="IP285" t="str">
        <f>"xlswrite('G:\Mi unidad\1. PROYECTOS TELLO 2022\SCM SPILL OVERS\outputs\pobreza\bajo_ingreso\1%\simulacion_3\output_tests.xlsx',alpha1_hat_vec_"&amp;IO285&amp;"','alpha1_hat_vec_"&amp;IO285&amp;"');"</f>
        <v>xlswrite('G:\Mi unidad\1. PROYECTOS TELLO 2022\SCM SPILL OVERS\outputs\pobreza\bajo_ingreso\1%\simulacion_3\output_tests.xlsx',alpha1_hat_vec_159','alpha1_hat_vec_159');</v>
      </c>
      <c r="JA285">
        <v>159</v>
      </c>
      <c r="JB285" t="str">
        <f>"xlswrite('G:\Mi unidad\1. PROYECTOS TELLO 2022\SCM SPILL OVERS\outputs\pobreza\densidad\1%\simulacion_3\output_tests.xlsx',alpha1_hat_vec_"&amp;JA285&amp;"','alpha1_hat_vec_"&amp;JA285&amp;"');"</f>
        <v>xlswrite('G:\Mi unidad\1. PROYECTOS TELLO 2022\SCM SPILL OVERS\outputs\pobreza\densidad\1%\simulacion_3\output_tests.xlsx',alpha1_hat_vec_159','alpha1_hat_vec_159');</v>
      </c>
      <c r="JM285">
        <v>159</v>
      </c>
      <c r="JN285" t="str">
        <f>"xlswrite('G:\Mi unidad\1. PROYECTOS TELLO 2022\SCM SPILL OVERS\outputs\pobreza\densidad_g\1%\simulacion_3\output_tests.xlsx',alpha1_hat_vec_"&amp;JM285&amp;"','alpha1_hat_vec_"&amp;JM285&amp;"');"</f>
        <v>xlswrite('G:\Mi unidad\1. PROYECTOS TELLO 2022\SCM SPILL OVERS\outputs\pobreza\densidad_g\1%\simulacion_3\output_tests.xlsx',alpha1_hat_vec_159','alpha1_hat_vec_159');</v>
      </c>
      <c r="JY285">
        <v>159</v>
      </c>
      <c r="JZ285" t="str">
        <f>"xlswrite('G:\Mi unidad\1. PROYECTOS TELLO 2022\SCM SPILL OVERS\outputs\pobreza\distancia_centro_salud\1%\simulacion_3\output_tests.xlsx',alpha1_hat_vec_"&amp;JY285&amp;"','alpha1_hat_vec_"&amp;JY285&amp;"');"</f>
        <v>xlswrite('G:\Mi unidad\1. PROYECTOS TELLO 2022\SCM SPILL OVERS\outputs\pobreza\distancia_centro_salud\1%\simulacion_3\output_tests.xlsx',alpha1_hat_vec_159','alpha1_hat_vec_159');</v>
      </c>
      <c r="KL285">
        <v>159</v>
      </c>
      <c r="KM285" t="str">
        <f>"xlswrite('G:\Mi unidad\1. PROYECTOS TELLO 2022\SCM SPILL OVERS\outputs\pobreza\informalidad\1%\simulacion_3\output_tests.xlsx',alpha1_hat_vec_"&amp;KL285&amp;"','alpha1_hat_vec_"&amp;KL285&amp;"');"</f>
        <v>xlswrite('G:\Mi unidad\1. PROYECTOS TELLO 2022\SCM SPILL OVERS\outputs\pobreza\informalidad\1%\simulacion_3\output_tests.xlsx',alpha1_hat_vec_159','alpha1_hat_vec_159');</v>
      </c>
      <c r="KY285">
        <v>159</v>
      </c>
      <c r="KZ285" t="str">
        <f>"xlswrite('G:\Mi unidad\1. PROYECTOS TELLO 2022\SCM SPILL OVERS\outputs\pobreza\alimentos\1%\simulacion_3\output_tests.xlsx',alpha1_hat_vec_"&amp;KY285&amp;"','alpha1_hat_vec_"&amp;KY285&amp;"');"</f>
        <v>xlswrite('G:\Mi unidad\1. PROYECTOS TELLO 2022\SCM SPILL OVERS\outputs\pobreza\alimentos\1%\simulacion_3\output_tests.xlsx',alpha1_hat_vec_159','alpha1_hat_vec_159');</v>
      </c>
      <c r="LF285">
        <v>159</v>
      </c>
      <c r="LG285" t="str">
        <f>"xlswrite('G:\Mi unidad\1. PROYECTOS TELLO 2022\SCM SPILL OVERS\outputs\pobreza\jefe_hogar\1%\simulacion_3\output_tests.xlsx',alpha1_hat_vec_"&amp;LF285&amp;"','alpha1_hat_vec_"&amp;LF285&amp;"');"</f>
        <v>xlswrite('G:\Mi unidad\1. PROYECTOS TELLO 2022\SCM SPILL OVERS\outputs\pobreza\jefe_hogar\1%\simulacion_3\output_tests.xlsx',alpha1_hat_vec_159','alpha1_hat_vec_159');</v>
      </c>
      <c r="LM285">
        <v>159</v>
      </c>
      <c r="LN285" t="str">
        <f>"xlswrite('G:\Mi unidad\1. PROYECTOS TELLO 2022\SCM SPILL OVERS\outputs\pobreza\mujeres\1%\simulacion_3\output_tests.xlsx',alpha1_hat_vec_"&amp;LM285&amp;"','alpha1_hat_vec_"&amp;LM285&amp;"');"</f>
        <v>xlswrite('G:\Mi unidad\1. PROYECTOS TELLO 2022\SCM SPILL OVERS\outputs\pobreza\mujeres\1%\simulacion_3\output_tests.xlsx',alpha1_hat_vec_159','alpha1_hat_vec_159');</v>
      </c>
      <c r="LY285">
        <v>159</v>
      </c>
      <c r="LZ285" t="str">
        <f>"xlswrite('G:\Mi unidad\1. PROYECTOS TELLO 2022\SCM SPILL OVERS\outputs\pobreza\criminalidad\1%\simulacion_3\output_tests.xlsx',alpha1_hat_vec_"&amp;LY285&amp;"','alpha1_hat_vec_"&amp;LY285&amp;"');"</f>
        <v>xlswrite('G:\Mi unidad\1. PROYECTOS TELLO 2022\SCM SPILL OVERS\outputs\pobreza\criminalidad\1%\simulacion_3\output_tests.xlsx',alpha1_hat_vec_159','alpha1_hat_vec_159');</v>
      </c>
    </row>
    <row r="286" spans="64:338" x14ac:dyDescent="0.3">
      <c r="BL286">
        <v>159</v>
      </c>
      <c r="BR286">
        <v>159</v>
      </c>
      <c r="BS286" s="1" t="str">
        <f>"A_"&amp;BR282&amp;"(:,ind_"&amp;BR282&amp;" == 0) = [];"</f>
        <v>A_159(:,ind_159 == 0) = [];</v>
      </c>
      <c r="BX286">
        <v>159</v>
      </c>
      <c r="BY286" s="1" t="str">
        <f>"A_"&amp;BX282&amp;"(:,ind_"&amp;BX282&amp;" == 0) = [];"</f>
        <v>A_159(:,ind_159 == 0) = [];</v>
      </c>
      <c r="CD286">
        <v>159</v>
      </c>
      <c r="CE286" s="1" t="str">
        <f>"A_"&amp;CD282&amp;"(:,ind_"&amp;CD282&amp;" == 0) = [];"</f>
        <v>A_159(:,ind_159 == 0) = [];</v>
      </c>
      <c r="CJ286">
        <v>159</v>
      </c>
      <c r="CK286" s="1" t="str">
        <f>"A_"&amp;CJ282&amp;"(:,ind_"&amp;CJ282&amp;" == 0) = [];"</f>
        <v>A_159(:,ind_159 == 0) = [];</v>
      </c>
      <c r="CQ286">
        <v>159</v>
      </c>
      <c r="CR286" t="s">
        <v>564</v>
      </c>
      <c r="CV286">
        <v>159</v>
      </c>
      <c r="CW286" t="s">
        <v>565</v>
      </c>
      <c r="DA286">
        <v>159</v>
      </c>
      <c r="DB286" t="s">
        <v>565</v>
      </c>
      <c r="DF286">
        <v>159</v>
      </c>
      <c r="DG286" t="s">
        <v>565</v>
      </c>
      <c r="EA286">
        <v>104</v>
      </c>
      <c r="EB286" s="1" t="str">
        <f>"alpha_hat_"&amp;EA286&amp;" = A_"&amp;EA286&amp;"*gamma_hat_"&amp;EA286&amp;";"</f>
        <v>alpha_hat_104 = A_104*gamma_hat_104;</v>
      </c>
      <c r="HM286">
        <v>91</v>
      </c>
      <c r="HN286" t="str">
        <f>"    [p_value_"&amp;HM286&amp; ",lb_"&amp;HM286&amp;",ub_"&amp;HM286&amp;"] = sp_andrews_te(Y_pre_"&amp;HM286&amp;",pobreza_"&amp;HM286&amp;"(:,T+s),A_"&amp;HM286&amp;",C,.05);"</f>
        <v xml:space="preserve">    [p_value_91,lb_91,ub_91] = sp_andrews_te(Y_pre_91,pobreza_91(:,T+s),A_91,C,.05);</v>
      </c>
      <c r="HT286">
        <v>140</v>
      </c>
      <c r="HU286" t="s">
        <v>35</v>
      </c>
      <c r="IA286">
        <v>159</v>
      </c>
      <c r="IB286" t="str">
        <f>"xlswrite('G:\Mi unidad\1. PROYECTOS TELLO 2022\SCM SPILL OVERS\outputs\pobreza\bajo_niv_educ\1%\simulacion_3\output_tests.xlsx',spillover_test_"&amp;IA286&amp;"','sp_test_"&amp;IA286&amp;"');"</f>
        <v>xlswrite('G:\Mi unidad\1. PROYECTOS TELLO 2022\SCM SPILL OVERS\outputs\pobreza\bajo_niv_educ\1%\simulacion_3\output_tests.xlsx',spillover_test_159','sp_test_159');</v>
      </c>
      <c r="IO286">
        <v>159</v>
      </c>
      <c r="IP286" t="str">
        <f>"xlswrite('G:\Mi unidad\1. PROYECTOS TELLO 2022\SCM SPILL OVERS\outputs\pobreza\bajo_ingreso\1%\simulacion_3\output_tests.xlsx',spillover_test_"&amp;IO286&amp;"','sp_test_"&amp;IO286&amp;"');"</f>
        <v>xlswrite('G:\Mi unidad\1. PROYECTOS TELLO 2022\SCM SPILL OVERS\outputs\pobreza\bajo_ingreso\1%\simulacion_3\output_tests.xlsx',spillover_test_159','sp_test_159');</v>
      </c>
      <c r="JA286">
        <v>159</v>
      </c>
      <c r="JB286" t="str">
        <f>"xlswrite('G:\Mi unidad\1. PROYECTOS TELLO 2022\SCM SPILL OVERS\outputs\pobreza\densidad\1%\simulacion_3\output_tests.xlsx',spillover_test_"&amp;JA286&amp;"','sp_test_"&amp;JA286&amp;"');"</f>
        <v>xlswrite('G:\Mi unidad\1. PROYECTOS TELLO 2022\SCM SPILL OVERS\outputs\pobreza\densidad\1%\simulacion_3\output_tests.xlsx',spillover_test_159','sp_test_159');</v>
      </c>
      <c r="JM286">
        <v>159</v>
      </c>
      <c r="JN286" t="str">
        <f>"xlswrite('G:\Mi unidad\1. PROYECTOS TELLO 2022\SCM SPILL OVERS\outputs\pobreza\densidad_g\1%\simulacion_3\output_tests.xlsx',spillover_test_"&amp;JM286&amp;"','sp_test_"&amp;JM286&amp;"');"</f>
        <v>xlswrite('G:\Mi unidad\1. PROYECTOS TELLO 2022\SCM SPILL OVERS\outputs\pobreza\densidad_g\1%\simulacion_3\output_tests.xlsx',spillover_test_159','sp_test_159');</v>
      </c>
      <c r="JY286">
        <v>159</v>
      </c>
      <c r="JZ286" t="str">
        <f>"xlswrite('G:\Mi unidad\1. PROYECTOS TELLO 2022\SCM SPILL OVERS\outputs\pobreza\distancia_centro_salud\1%\simulacion_3\output_tests.xlsx',spillover_test_"&amp;JY286&amp;"','sp_test_"&amp;JY286&amp;"');"</f>
        <v>xlswrite('G:\Mi unidad\1. PROYECTOS TELLO 2022\SCM SPILL OVERS\outputs\pobreza\distancia_centro_salud\1%\simulacion_3\output_tests.xlsx',spillover_test_159','sp_test_159');</v>
      </c>
      <c r="KL286">
        <v>159</v>
      </c>
      <c r="KM286" t="str">
        <f>"xlswrite('G:\Mi unidad\1. PROYECTOS TELLO 2022\SCM SPILL OVERS\outputs\pobreza\informalidad\1%\simulacion_3\output_tests.xlsx',spillover_test_"&amp;KL286&amp;"','sp_test_"&amp;KL286&amp;"');"</f>
        <v>xlswrite('G:\Mi unidad\1. PROYECTOS TELLO 2022\SCM SPILL OVERS\outputs\pobreza\informalidad\1%\simulacion_3\output_tests.xlsx',spillover_test_159','sp_test_159');</v>
      </c>
      <c r="KY286">
        <v>159</v>
      </c>
      <c r="KZ286" t="str">
        <f>"xlswrite('G:\Mi unidad\1. PROYECTOS TELLO 2022\SCM SPILL OVERS\outputs\pobreza\alimentos\1%\simulacion_3\output_tests.xlsx',spillover_test_"&amp;KY286&amp;"','sp_test_"&amp;KY286&amp;"');"</f>
        <v>xlswrite('G:\Mi unidad\1. PROYECTOS TELLO 2022\SCM SPILL OVERS\outputs\pobreza\alimentos\1%\simulacion_3\output_tests.xlsx',spillover_test_159','sp_test_159');</v>
      </c>
      <c r="LF286">
        <v>159</v>
      </c>
      <c r="LG286" t="str">
        <f>"xlswrite('G:\Mi unidad\1. PROYECTOS TELLO 2022\SCM SPILL OVERS\outputs\pobreza\jefe_hogar\1%\simulacion_3\output_tests.xlsx',spillover_test_"&amp;LF286&amp;"','sp_test_"&amp;LF286&amp;"');"</f>
        <v>xlswrite('G:\Mi unidad\1. PROYECTOS TELLO 2022\SCM SPILL OVERS\outputs\pobreza\jefe_hogar\1%\simulacion_3\output_tests.xlsx',spillover_test_159','sp_test_159');</v>
      </c>
      <c r="LM286">
        <v>159</v>
      </c>
      <c r="LN286" t="str">
        <f>"xlswrite('G:\Mi unidad\1. PROYECTOS TELLO 2022\SCM SPILL OVERS\outputs\pobreza\mujeres\1%\simulacion_3\output_tests.xlsx',spillover_test_"&amp;LM286&amp;"','sp_test_"&amp;LM286&amp;"');"</f>
        <v>xlswrite('G:\Mi unidad\1. PROYECTOS TELLO 2022\SCM SPILL OVERS\outputs\pobreza\mujeres\1%\simulacion_3\output_tests.xlsx',spillover_test_159','sp_test_159');</v>
      </c>
      <c r="LY286">
        <v>159</v>
      </c>
      <c r="LZ286" t="str">
        <f>"xlswrite('G:\Mi unidad\1. PROYECTOS TELLO 2022\SCM SPILL OVERS\outputs\pobreza\criminalidad\1%\simulacion_3\output_tests.xlsx',spillover_test_"&amp;LY286&amp;"','sp_test_"&amp;LY286&amp;"');"</f>
        <v>xlswrite('G:\Mi unidad\1. PROYECTOS TELLO 2022\SCM SPILL OVERS\outputs\pobreza\criminalidad\1%\simulacion_3\output_tests.xlsx',spillover_test_159','sp_test_159');</v>
      </c>
    </row>
    <row r="287" spans="64:338" x14ac:dyDescent="0.3">
      <c r="BL287">
        <v>162</v>
      </c>
      <c r="BM287" s="1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565</v>
      </c>
      <c r="CV287">
        <v>162</v>
      </c>
      <c r="CW287" t="s">
        <v>566</v>
      </c>
      <c r="DA287">
        <v>162</v>
      </c>
      <c r="DB287" t="s">
        <v>566</v>
      </c>
      <c r="DF287">
        <v>162</v>
      </c>
      <c r="DG287" t="s">
        <v>566</v>
      </c>
      <c r="EA287">
        <v>104</v>
      </c>
      <c r="EB287" s="1" t="str">
        <f>"alpha1_hat_vec_"&amp;EA287&amp;"(s) = alpha_hat_"&amp;EA287&amp;"(1);"</f>
        <v>alpha1_hat_vec_104(s) = alpha_hat_104(1);</v>
      </c>
      <c r="HM287">
        <v>91</v>
      </c>
      <c r="HN287" t="str">
        <f>"    p_value_vec_"&amp;HM287&amp;"(s) = p_value_"&amp;HM287&amp;";"</f>
        <v xml:space="preserve">    p_value_vec_91(s) = p_value_91;</v>
      </c>
      <c r="HT287">
        <v>140</v>
      </c>
      <c r="HU287" t="s">
        <v>36</v>
      </c>
      <c r="IA287">
        <v>162</v>
      </c>
      <c r="IB287" t="str">
        <f>"xlswrite('G:\Mi unidad\1. PROYECTOS TELLO 2022\SCM SPILL OVERS\outputs\pobreza\bajo_niv_educ\1%\simulacion_3\output_tests.xlsx',lb_vec_"&amp;IA287&amp;"','lb_vec_"&amp;IA287&amp;"');"</f>
        <v>xlswrite('G:\Mi unidad\1. PROYECTOS TELLO 2022\SCM SPILL OVERS\outputs\pobreza\bajo_niv_educ\1%\simulacion_3\output_tests.xlsx',lb_vec_162','lb_vec_162');</v>
      </c>
      <c r="IO287">
        <v>162</v>
      </c>
      <c r="IP287" t="str">
        <f>"xlswrite('G:\Mi unidad\1. PROYECTOS TELLO 2022\SCM SPILL OVERS\outputs\pobreza\bajo_ingreso\1%\simulacion_3\output_tests.xlsx',lb_vec_"&amp;IO287&amp;"','lb_vec_"&amp;IO287&amp;"');"</f>
        <v>xlswrite('G:\Mi unidad\1. PROYECTOS TELLO 2022\SCM SPILL OVERS\outputs\pobreza\bajo_ingreso\1%\simulacion_3\output_tests.xlsx',lb_vec_162','lb_vec_162');</v>
      </c>
      <c r="JA287">
        <v>162</v>
      </c>
      <c r="JB287" t="str">
        <f>"xlswrite('G:\Mi unidad\1. PROYECTOS TELLO 2022\SCM SPILL OVERS\outputs\pobreza\densidad\1%\simulacion_3\output_tests.xlsx',lb_vec_"&amp;JA287&amp;"','lb_vec_"&amp;JA287&amp;"');"</f>
        <v>xlswrite('G:\Mi unidad\1. PROYECTOS TELLO 2022\SCM SPILL OVERS\outputs\pobreza\densidad\1%\simulacion_3\output_tests.xlsx',lb_vec_162','lb_vec_162');</v>
      </c>
      <c r="JM287">
        <v>162</v>
      </c>
      <c r="JN287" t="str">
        <f>"xlswrite('G:\Mi unidad\1. PROYECTOS TELLO 2022\SCM SPILL OVERS\outputs\pobreza\densidad_g\1%\simulacion_3\output_tests.xlsx',lb_vec_"&amp;JM287&amp;"','lb_vec_"&amp;JM287&amp;"');"</f>
        <v>xlswrite('G:\Mi unidad\1. PROYECTOS TELLO 2022\SCM SPILL OVERS\outputs\pobreza\densidad_g\1%\simulacion_3\output_tests.xlsx',lb_vec_162','lb_vec_162');</v>
      </c>
      <c r="JY287">
        <v>162</v>
      </c>
      <c r="JZ287" t="str">
        <f>"xlswrite('G:\Mi unidad\1. PROYECTOS TELLO 2022\SCM SPILL OVERS\outputs\pobreza\distancia_centro_salud\1%\simulacion_3\output_tests.xlsx',lb_vec_"&amp;JY287&amp;"','lb_vec_"&amp;JY287&amp;"');"</f>
        <v>xlswrite('G:\Mi unidad\1. PROYECTOS TELLO 2022\SCM SPILL OVERS\outputs\pobreza\distancia_centro_salud\1%\simulacion_3\output_tests.xlsx',lb_vec_162','lb_vec_162');</v>
      </c>
      <c r="KL287">
        <v>162</v>
      </c>
      <c r="KM287" t="str">
        <f>"xlswrite('G:\Mi unidad\1. PROYECTOS TELLO 2022\SCM SPILL OVERS\outputs\pobreza\informalidad\1%\simulacion_3\output_tests.xlsx',lb_vec_"&amp;KL287&amp;"','lb_vec_"&amp;KL287&amp;"');"</f>
        <v>xlswrite('G:\Mi unidad\1. PROYECTOS TELLO 2022\SCM SPILL OVERS\outputs\pobreza\informalidad\1%\simulacion_3\output_tests.xlsx',lb_vec_162','lb_vec_162');</v>
      </c>
      <c r="KY287">
        <v>162</v>
      </c>
      <c r="KZ287" t="str">
        <f>"xlswrite('G:\Mi unidad\1. PROYECTOS TELLO 2022\SCM SPILL OVERS\outputs\pobreza\alimentos\1%\simulacion_3\output_tests.xlsx',lb_vec_"&amp;KY287&amp;"','lb_vec_"&amp;KY287&amp;"');"</f>
        <v>xlswrite('G:\Mi unidad\1. PROYECTOS TELLO 2022\SCM SPILL OVERS\outputs\pobreza\alimentos\1%\simulacion_3\output_tests.xlsx',lb_vec_162','lb_vec_162');</v>
      </c>
      <c r="LF287">
        <v>162</v>
      </c>
      <c r="LG287" t="str">
        <f>"xlswrite('G:\Mi unidad\1. PROYECTOS TELLO 2022\SCM SPILL OVERS\outputs\pobreza\jefe_hogar\1%\simulacion_3\output_tests.xlsx',lb_vec_"&amp;LF287&amp;"','lb_vec_"&amp;LF287&amp;"');"</f>
        <v>xlswrite('G:\Mi unidad\1. PROYECTOS TELLO 2022\SCM SPILL OVERS\outputs\pobreza\jefe_hogar\1%\simulacion_3\output_tests.xlsx',lb_vec_162','lb_vec_162');</v>
      </c>
      <c r="LM287">
        <v>162</v>
      </c>
      <c r="LN287" t="str">
        <f>"xlswrite('G:\Mi unidad\1. PROYECTOS TELLO 2022\SCM SPILL OVERS\outputs\pobreza\mujeres\1%\simulacion_3\output_tests.xlsx',lb_vec_"&amp;LM287&amp;"','lb_vec_"&amp;LM287&amp;"');"</f>
        <v>xlswrite('G:\Mi unidad\1. PROYECTOS TELLO 2022\SCM SPILL OVERS\outputs\pobreza\mujeres\1%\simulacion_3\output_tests.xlsx',lb_vec_162','lb_vec_162');</v>
      </c>
      <c r="LY287">
        <v>162</v>
      </c>
      <c r="LZ287" t="str">
        <f>"xlswrite('G:\Mi unidad\1. PROYECTOS TELLO 2022\SCM SPILL OVERS\outputs\pobreza\criminalidad\1%\simulacion_3\output_tests.xlsx',lb_vec_"&amp;LY287&amp;"','lb_vec_"&amp;LY287&amp;"');"</f>
        <v>xlswrite('G:\Mi unidad\1. PROYECTOS TELLO 2022\SCM SPILL OVERS\outputs\pobreza\criminalidad\1%\simulacion_3\output_tests.xlsx',lb_vec_162','lb_vec_162');</v>
      </c>
    </row>
    <row r="288" spans="64:338" x14ac:dyDescent="0.3">
      <c r="BL288">
        <v>162</v>
      </c>
      <c r="BM288" s="1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566</v>
      </c>
      <c r="CV288">
        <v>162</v>
      </c>
      <c r="CW288" t="s">
        <v>567</v>
      </c>
      <c r="DA288">
        <v>162</v>
      </c>
      <c r="DB288" t="s">
        <v>567</v>
      </c>
      <c r="DF288">
        <v>162</v>
      </c>
      <c r="DG288" t="s">
        <v>567</v>
      </c>
      <c r="EA288">
        <v>104</v>
      </c>
      <c r="EB288" s="1" t="str">
        <f>"synthetic_control_sp_"&amp;EA288&amp;"(T+s) = Y_"&amp;EA288&amp;"(1,T+s)-alpha1_hat_vec_"&amp;EA288&amp;"(s);"</f>
        <v>synthetic_control_sp_104(T+s) = Y_104(1,T+s)-alpha1_hat_vec_104(s);</v>
      </c>
      <c r="HM288">
        <v>91</v>
      </c>
      <c r="HN288" t="str">
        <f>"    lb_vec_"&amp;HM288&amp;"(s) = lb_"&amp;HM288&amp;";"</f>
        <v xml:space="preserve">    lb_vec_91(s) = lb_91;</v>
      </c>
      <c r="HT288">
        <v>140</v>
      </c>
      <c r="HU288" t="s">
        <v>37</v>
      </c>
      <c r="IA288">
        <v>162</v>
      </c>
      <c r="IB288" t="str">
        <f>"xlswrite('G:\Mi unidad\1. PROYECTOS TELLO 2022\SCM SPILL OVERS\outputs\pobreza\bajo_niv_educ\1%\simulacion_3\output_tests.xlsx',ub_vec_"&amp;IA288&amp;"','ub_vec_"&amp;IA288&amp;"');"</f>
        <v>xlswrite('G:\Mi unidad\1. PROYECTOS TELLO 2022\SCM SPILL OVERS\outputs\pobreza\bajo_niv_educ\1%\simulacion_3\output_tests.xlsx',ub_vec_162','ub_vec_162');</v>
      </c>
      <c r="IO288">
        <v>162</v>
      </c>
      <c r="IP288" t="str">
        <f>"xlswrite('G:\Mi unidad\1. PROYECTOS TELLO 2022\SCM SPILL OVERS\outputs\pobreza\bajo_ingreso\1%\simulacion_3\output_tests.xlsx',ub_vec_"&amp;IO288&amp;"','ub_vec_"&amp;IO288&amp;"');"</f>
        <v>xlswrite('G:\Mi unidad\1. PROYECTOS TELLO 2022\SCM SPILL OVERS\outputs\pobreza\bajo_ingreso\1%\simulacion_3\output_tests.xlsx',ub_vec_162','ub_vec_162');</v>
      </c>
      <c r="JA288">
        <v>162</v>
      </c>
      <c r="JB288" t="str">
        <f>"xlswrite('G:\Mi unidad\1. PROYECTOS TELLO 2022\SCM SPILL OVERS\outputs\pobreza\densidad\1%\simulacion_3\output_tests.xlsx',ub_vec_"&amp;JA288&amp;"','ub_vec_"&amp;JA288&amp;"');"</f>
        <v>xlswrite('G:\Mi unidad\1. PROYECTOS TELLO 2022\SCM SPILL OVERS\outputs\pobreza\densidad\1%\simulacion_3\output_tests.xlsx',ub_vec_162','ub_vec_162');</v>
      </c>
      <c r="JM288">
        <v>162</v>
      </c>
      <c r="JN288" t="str">
        <f>"xlswrite('G:\Mi unidad\1. PROYECTOS TELLO 2022\SCM SPILL OVERS\outputs\pobreza\densidad_g\1%\simulacion_3\output_tests.xlsx',ub_vec_"&amp;JM288&amp;"','ub_vec_"&amp;JM288&amp;"');"</f>
        <v>xlswrite('G:\Mi unidad\1. PROYECTOS TELLO 2022\SCM SPILL OVERS\outputs\pobreza\densidad_g\1%\simulacion_3\output_tests.xlsx',ub_vec_162','ub_vec_162');</v>
      </c>
      <c r="JY288">
        <v>162</v>
      </c>
      <c r="JZ288" t="str">
        <f>"xlswrite('G:\Mi unidad\1. PROYECTOS TELLO 2022\SCM SPILL OVERS\outputs\pobreza\distancia_centro_salud\1%\simulacion_3\output_tests.xlsx',ub_vec_"&amp;JY288&amp;"','ub_vec_"&amp;JY288&amp;"');"</f>
        <v>xlswrite('G:\Mi unidad\1. PROYECTOS TELLO 2022\SCM SPILL OVERS\outputs\pobreza\distancia_centro_salud\1%\simulacion_3\output_tests.xlsx',ub_vec_162','ub_vec_162');</v>
      </c>
      <c r="KL288">
        <v>162</v>
      </c>
      <c r="KM288" t="str">
        <f>"xlswrite('G:\Mi unidad\1. PROYECTOS TELLO 2022\SCM SPILL OVERS\outputs\pobreza\informalidad\1%\simulacion_3\output_tests.xlsx',ub_vec_"&amp;KL288&amp;"','ub_vec_"&amp;KL288&amp;"');"</f>
        <v>xlswrite('G:\Mi unidad\1. PROYECTOS TELLO 2022\SCM SPILL OVERS\outputs\pobreza\informalidad\1%\simulacion_3\output_tests.xlsx',ub_vec_162','ub_vec_162');</v>
      </c>
      <c r="KY288">
        <v>162</v>
      </c>
      <c r="KZ288" t="str">
        <f>"xlswrite('G:\Mi unidad\1. PROYECTOS TELLO 2022\SCM SPILL OVERS\outputs\pobreza\alimentos\1%\simulacion_3\output_tests.xlsx',ub_vec_"&amp;KY288&amp;"','ub_vec_"&amp;KY288&amp;"');"</f>
        <v>xlswrite('G:\Mi unidad\1. PROYECTOS TELLO 2022\SCM SPILL OVERS\outputs\pobreza\alimentos\1%\simulacion_3\output_tests.xlsx',ub_vec_162','ub_vec_162');</v>
      </c>
      <c r="LF288">
        <v>162</v>
      </c>
      <c r="LG288" t="str">
        <f>"xlswrite('G:\Mi unidad\1. PROYECTOS TELLO 2022\SCM SPILL OVERS\outputs\pobreza\jefe_hogar\1%\simulacion_3\output_tests.xlsx',ub_vec_"&amp;LF288&amp;"','ub_vec_"&amp;LF288&amp;"');"</f>
        <v>xlswrite('G:\Mi unidad\1. PROYECTOS TELLO 2022\SCM SPILL OVERS\outputs\pobreza\jefe_hogar\1%\simulacion_3\output_tests.xlsx',ub_vec_162','ub_vec_162');</v>
      </c>
      <c r="LM288">
        <v>162</v>
      </c>
      <c r="LN288" t="str">
        <f>"xlswrite('G:\Mi unidad\1. PROYECTOS TELLO 2022\SCM SPILL OVERS\outputs\pobreza\mujeres\1%\simulacion_3\output_tests.xlsx',ub_vec_"&amp;LM288&amp;"','ub_vec_"&amp;LM288&amp;"');"</f>
        <v>xlswrite('G:\Mi unidad\1. PROYECTOS TELLO 2022\SCM SPILL OVERS\outputs\pobreza\mujeres\1%\simulacion_3\output_tests.xlsx',ub_vec_162','ub_vec_162');</v>
      </c>
      <c r="LY288">
        <v>162</v>
      </c>
      <c r="LZ288" t="str">
        <f>"xlswrite('G:\Mi unidad\1. PROYECTOS TELLO 2022\SCM SPILL OVERS\outputs\pobreza\criminalidad\1%\simulacion_3\output_tests.xlsx',ub_vec_"&amp;LY288&amp;"','ub_vec_"&amp;LY288&amp;"');"</f>
        <v>xlswrite('G:\Mi unidad\1. PROYECTOS TELLO 2022\SCM SPILL OVERS\outputs\pobreza\criminalidad\1%\simulacion_3\output_tests.xlsx',ub_vec_162','ub_vec_162');</v>
      </c>
    </row>
    <row r="289" spans="64:338" x14ac:dyDescent="0.3">
      <c r="BL289">
        <v>162</v>
      </c>
      <c r="BM289" s="1" t="str">
        <f>"A_"&amp;BL287&amp;"(:,ind_"&amp;BL287&amp;" == 0) = [];"</f>
        <v>A_162(:,ind_162 == 0) = [];</v>
      </c>
      <c r="BR289">
        <v>162</v>
      </c>
      <c r="BS289" s="1" t="str">
        <f>"ind_"&amp;BR287&amp;" = xlsread('spillover_bajo_niv_educ_"&amp;BR287&amp;".xlsx')"</f>
        <v>ind_162 = xlsread('spillover_bajo_niv_educ_162.xlsx')</v>
      </c>
      <c r="BX289">
        <v>162</v>
      </c>
      <c r="BY289" s="1" t="str">
        <f>"ind_"&amp;BX287&amp;" = xlsread('spillover_bajoingreso_"&amp;BX287&amp;".xlsx')"</f>
        <v>ind_162 = xlsread('spillover_bajoingreso_162.xlsx')</v>
      </c>
      <c r="CD289">
        <v>162</v>
      </c>
      <c r="CE289" s="1" t="str">
        <f>"ind_"&amp;CD287&amp;" = xlsread('spillover_densidad_"&amp;CD287&amp;".xlsx')"</f>
        <v>ind_162 = xlsread('spillover_densidad_162.xlsx')</v>
      </c>
      <c r="CJ289">
        <v>162</v>
      </c>
      <c r="CK289" s="1" t="str">
        <f>"ind_"&amp;CJ287&amp;" = xlsread('spillover_tiempo_cs_"&amp;CJ287&amp;".xlsx')"</f>
        <v>ind_162 = xlsread('spillover_tiempo_cs_162.xlsx')</v>
      </c>
      <c r="CQ289">
        <v>162</v>
      </c>
      <c r="CR289" t="s">
        <v>567</v>
      </c>
      <c r="CV289">
        <v>162</v>
      </c>
      <c r="CW289" t="s">
        <v>568</v>
      </c>
      <c r="DA289">
        <v>162</v>
      </c>
      <c r="DB289" t="s">
        <v>569</v>
      </c>
      <c r="DF289">
        <v>162</v>
      </c>
      <c r="DG289" t="s">
        <v>570</v>
      </c>
      <c r="EA289">
        <v>104</v>
      </c>
      <c r="EB289" s="3" t="s">
        <v>18</v>
      </c>
      <c r="HM289">
        <v>91</v>
      </c>
      <c r="HN289" t="str">
        <f>"    ub_vec_"&amp;HM289&amp;"(s) = ub_"&amp;HM288&amp;";"</f>
        <v xml:space="preserve">    ub_vec_91(s) = ub_91;</v>
      </c>
      <c r="HT289">
        <v>140</v>
      </c>
      <c r="HU289" t="str">
        <f>"    spillover_test_"&amp;HT289&amp;"(s) = sp_andrews(Y_pre_"&amp;HT289&amp;",pobreza_"&amp;HT289&amp;"(:,T+s),A_"&amp;HT289&amp;",C,d,alpha_sig);"</f>
        <v xml:space="preserve">    spillover_test_140(s) = sp_andrews(Y_pre_140,pobreza_140(:,T+s),A_140,C,d,alpha_sig);</v>
      </c>
      <c r="IA289">
        <v>162</v>
      </c>
      <c r="IB289" t="str">
        <f>"xlswrite('G:\Mi unidad\1. PROYECTOS TELLO 2022\SCM SPILL OVERS\outputs\pobreza\bajo_niv_educ\1%\simulacion_3\output_tests.xlsx',p_value_vec_"&amp;IA289&amp;"','p_value_vec_"&amp;IA289&amp;"');"</f>
        <v>xlswrite('G:\Mi unidad\1. PROYECTOS TELLO 2022\SCM SPILL OVERS\outputs\pobreza\bajo_niv_educ\1%\simulacion_3\output_tests.xlsx',p_value_vec_162','p_value_vec_162');</v>
      </c>
      <c r="IO289">
        <v>162</v>
      </c>
      <c r="IP289" t="str">
        <f>"xlswrite('G:\Mi unidad\1. PROYECTOS TELLO 2022\SCM SPILL OVERS\outputs\pobreza\bajo_ingreso\1%\simulacion_3\output_tests.xlsx',p_value_vec_"&amp;IO289&amp;"','p_value_vec_"&amp;IO289&amp;"');"</f>
        <v>xlswrite('G:\Mi unidad\1. PROYECTOS TELLO 2022\SCM SPILL OVERS\outputs\pobreza\bajo_ingreso\1%\simulacion_3\output_tests.xlsx',p_value_vec_162','p_value_vec_162');</v>
      </c>
      <c r="JA289">
        <v>162</v>
      </c>
      <c r="JB289" t="str">
        <f>"xlswrite('G:\Mi unidad\1. PROYECTOS TELLO 2022\SCM SPILL OVERS\outputs\pobreza\densidad\1%\simulacion_3\output_tests.xlsx',p_value_vec_"&amp;JA289&amp;"','p_value_vec_"&amp;JA289&amp;"');"</f>
        <v>xlswrite('G:\Mi unidad\1. PROYECTOS TELLO 2022\SCM SPILL OVERS\outputs\pobreza\densidad\1%\simulacion_3\output_tests.xlsx',p_value_vec_162','p_value_vec_162');</v>
      </c>
      <c r="JM289">
        <v>162</v>
      </c>
      <c r="JN289" t="str">
        <f>"xlswrite('G:\Mi unidad\1. PROYECTOS TELLO 2022\SCM SPILL OVERS\outputs\pobreza\densidad_g\1%\simulacion_3\output_tests.xlsx',p_value_vec_"&amp;JM289&amp;"','p_value_vec_"&amp;JM289&amp;"');"</f>
        <v>xlswrite('G:\Mi unidad\1. PROYECTOS TELLO 2022\SCM SPILL OVERS\outputs\pobreza\densidad_g\1%\simulacion_3\output_tests.xlsx',p_value_vec_162','p_value_vec_162');</v>
      </c>
      <c r="JY289">
        <v>162</v>
      </c>
      <c r="JZ289" t="str">
        <f>"xlswrite('G:\Mi unidad\1. PROYECTOS TELLO 2022\SCM SPILL OVERS\outputs\pobreza\distancia_centro_salud\1%\simulacion_3\output_tests.xlsx',p_value_vec_"&amp;JY289&amp;"','p_value_vec_"&amp;JY289&amp;"');"</f>
        <v>xlswrite('G:\Mi unidad\1. PROYECTOS TELLO 2022\SCM SPILL OVERS\outputs\pobreza\distancia_centro_salud\1%\simulacion_3\output_tests.xlsx',p_value_vec_162','p_value_vec_162');</v>
      </c>
      <c r="KL289">
        <v>162</v>
      </c>
      <c r="KM289" t="str">
        <f>"xlswrite('G:\Mi unidad\1. PROYECTOS TELLO 2022\SCM SPILL OVERS\outputs\pobreza\informalidad\1%\simulacion_3\output_tests.xlsx',p_value_vec_"&amp;KL289&amp;"','p_value_vec_"&amp;KL289&amp;"');"</f>
        <v>xlswrite('G:\Mi unidad\1. PROYECTOS TELLO 2022\SCM SPILL OVERS\outputs\pobreza\informalidad\1%\simulacion_3\output_tests.xlsx',p_value_vec_162','p_value_vec_162');</v>
      </c>
      <c r="KY289">
        <v>162</v>
      </c>
      <c r="KZ289" t="str">
        <f>"xlswrite('G:\Mi unidad\1. PROYECTOS TELLO 2022\SCM SPILL OVERS\outputs\pobreza\alimentos\1%\simulacion_3\output_tests.xlsx',p_value_vec_"&amp;KY289&amp;"','p_value_vec_"&amp;KY289&amp;"');"</f>
        <v>xlswrite('G:\Mi unidad\1. PROYECTOS TELLO 2022\SCM SPILL OVERS\outputs\pobreza\alimentos\1%\simulacion_3\output_tests.xlsx',p_value_vec_162','p_value_vec_162');</v>
      </c>
      <c r="LF289">
        <v>162</v>
      </c>
      <c r="LG289" t="str">
        <f>"xlswrite('G:\Mi unidad\1. PROYECTOS TELLO 2022\SCM SPILL OVERS\outputs\pobreza\jefe_hogar\1%\simulacion_3\output_tests.xlsx',p_value_vec_"&amp;LF289&amp;"','p_value_vec_"&amp;LF289&amp;"');"</f>
        <v>xlswrite('G:\Mi unidad\1. PROYECTOS TELLO 2022\SCM SPILL OVERS\outputs\pobreza\jefe_hogar\1%\simulacion_3\output_tests.xlsx',p_value_vec_162','p_value_vec_162');</v>
      </c>
      <c r="LM289">
        <v>162</v>
      </c>
      <c r="LN289" t="str">
        <f>"xlswrite('G:\Mi unidad\1. PROYECTOS TELLO 2022\SCM SPILL OVERS\outputs\pobreza\mujeres\1%\simulacion_3\output_tests.xlsx',p_value_vec_"&amp;LM289&amp;"','p_value_vec_"&amp;LM289&amp;"');"</f>
        <v>xlswrite('G:\Mi unidad\1. PROYECTOS TELLO 2022\SCM SPILL OVERS\outputs\pobreza\mujeres\1%\simulacion_3\output_tests.xlsx',p_value_vec_162','p_value_vec_162');</v>
      </c>
      <c r="LY289">
        <v>162</v>
      </c>
      <c r="LZ289" t="str">
        <f>"xlswrite('G:\Mi unidad\1. PROYECTOS TELLO 2022\SCM SPILL OVERS\outputs\pobreza\criminalidad\1%\simulacion_3\output_tests.xlsx',p_value_vec_"&amp;LY289&amp;"','p_value_vec_"&amp;LY289&amp;"');"</f>
        <v>xlswrite('G:\Mi unidad\1. PROYECTOS TELLO 2022\SCM SPILL OVERS\outputs\pobreza\criminalidad\1%\simulacion_3\output_tests.xlsx',p_value_vec_162','p_value_vec_162');</v>
      </c>
    </row>
    <row r="290" spans="64:338" x14ac:dyDescent="0.3">
      <c r="BL290">
        <v>162</v>
      </c>
      <c r="BR290">
        <v>162</v>
      </c>
      <c r="BS290" s="1" t="str">
        <f>"A_"&amp;BR287&amp;" = eye(N);"</f>
        <v>A_162 = eye(N);</v>
      </c>
      <c r="BX290">
        <v>162</v>
      </c>
      <c r="BY290" s="1" t="str">
        <f>"A_"&amp;BX287&amp;" = eye(N);"</f>
        <v>A_162 = eye(N);</v>
      </c>
      <c r="CD290">
        <v>162</v>
      </c>
      <c r="CE290" s="1" t="str">
        <f>"A_"&amp;CD287&amp;" = eye(N);"</f>
        <v>A_162 = eye(N);</v>
      </c>
      <c r="CJ290">
        <v>162</v>
      </c>
      <c r="CK290" s="1" t="str">
        <f>"A_"&amp;CJ287&amp;" = eye(N);"</f>
        <v>A_162 = eye(N);</v>
      </c>
      <c r="CQ290">
        <v>162</v>
      </c>
      <c r="CR290" t="s">
        <v>571</v>
      </c>
      <c r="CV290">
        <v>162</v>
      </c>
      <c r="CW290" t="s">
        <v>572</v>
      </c>
      <c r="DA290">
        <v>162</v>
      </c>
      <c r="DB290" t="s">
        <v>572</v>
      </c>
      <c r="DF290">
        <v>162</v>
      </c>
      <c r="DG290" t="s">
        <v>572</v>
      </c>
      <c r="EA290">
        <v>105</v>
      </c>
      <c r="EB290" s="3" t="str">
        <f>"%PROVINCIA "&amp;EA290</f>
        <v>%PROVINCIA 105</v>
      </c>
      <c r="HM290">
        <v>91</v>
      </c>
      <c r="HN290" t="s">
        <v>18</v>
      </c>
      <c r="HT290">
        <v>140</v>
      </c>
      <c r="HU290" t="s">
        <v>18</v>
      </c>
      <c r="IA290">
        <v>162</v>
      </c>
      <c r="IB290" t="str">
        <f>"xlswrite('G:\Mi unidad\1. PROYECTOS TELLO 2022\SCM SPILL OVERS\outputs\pobreza\bajo_niv_educ\1%\simulacion_3\output_tests.xlsx',alpha1_hat_vec_"&amp;IA290&amp;"','alpha1_hat_vec_"&amp;IA290&amp;"');"</f>
        <v>xlswrite('G:\Mi unidad\1. PROYECTOS TELLO 2022\SCM SPILL OVERS\outputs\pobreza\bajo_niv_educ\1%\simulacion_3\output_tests.xlsx',alpha1_hat_vec_162','alpha1_hat_vec_162');</v>
      </c>
      <c r="IO290">
        <v>162</v>
      </c>
      <c r="IP290" t="str">
        <f>"xlswrite('G:\Mi unidad\1. PROYECTOS TELLO 2022\SCM SPILL OVERS\outputs\pobreza\bajo_ingreso\1%\simulacion_3\output_tests.xlsx',alpha1_hat_vec_"&amp;IO290&amp;"','alpha1_hat_vec_"&amp;IO290&amp;"');"</f>
        <v>xlswrite('G:\Mi unidad\1. PROYECTOS TELLO 2022\SCM SPILL OVERS\outputs\pobreza\bajo_ingreso\1%\simulacion_3\output_tests.xlsx',alpha1_hat_vec_162','alpha1_hat_vec_162');</v>
      </c>
      <c r="JA290">
        <v>162</v>
      </c>
      <c r="JB290" t="str">
        <f>"xlswrite('G:\Mi unidad\1. PROYECTOS TELLO 2022\SCM SPILL OVERS\outputs\pobreza\densidad\1%\simulacion_3\output_tests.xlsx',alpha1_hat_vec_"&amp;JA290&amp;"','alpha1_hat_vec_"&amp;JA290&amp;"');"</f>
        <v>xlswrite('G:\Mi unidad\1. PROYECTOS TELLO 2022\SCM SPILL OVERS\outputs\pobreza\densidad\1%\simulacion_3\output_tests.xlsx',alpha1_hat_vec_162','alpha1_hat_vec_162');</v>
      </c>
      <c r="JM290">
        <v>162</v>
      </c>
      <c r="JN290" t="str">
        <f>"xlswrite('G:\Mi unidad\1. PROYECTOS TELLO 2022\SCM SPILL OVERS\outputs\pobreza\densidad_g\1%\simulacion_3\output_tests.xlsx',alpha1_hat_vec_"&amp;JM290&amp;"','alpha1_hat_vec_"&amp;JM290&amp;"');"</f>
        <v>xlswrite('G:\Mi unidad\1. PROYECTOS TELLO 2022\SCM SPILL OVERS\outputs\pobreza\densidad_g\1%\simulacion_3\output_tests.xlsx',alpha1_hat_vec_162','alpha1_hat_vec_162');</v>
      </c>
      <c r="JY290">
        <v>162</v>
      </c>
      <c r="JZ290" t="str">
        <f>"xlswrite('G:\Mi unidad\1. PROYECTOS TELLO 2022\SCM SPILL OVERS\outputs\pobreza\distancia_centro_salud\1%\simulacion_3\output_tests.xlsx',alpha1_hat_vec_"&amp;JY290&amp;"','alpha1_hat_vec_"&amp;JY290&amp;"');"</f>
        <v>xlswrite('G:\Mi unidad\1. PROYECTOS TELLO 2022\SCM SPILL OVERS\outputs\pobreza\distancia_centro_salud\1%\simulacion_3\output_tests.xlsx',alpha1_hat_vec_162','alpha1_hat_vec_162');</v>
      </c>
      <c r="KL290">
        <v>162</v>
      </c>
      <c r="KM290" t="str">
        <f>"xlswrite('G:\Mi unidad\1. PROYECTOS TELLO 2022\SCM SPILL OVERS\outputs\pobreza\informalidad\1%\simulacion_3\output_tests.xlsx',alpha1_hat_vec_"&amp;KL290&amp;"','alpha1_hat_vec_"&amp;KL290&amp;"');"</f>
        <v>xlswrite('G:\Mi unidad\1. PROYECTOS TELLO 2022\SCM SPILL OVERS\outputs\pobreza\informalidad\1%\simulacion_3\output_tests.xlsx',alpha1_hat_vec_162','alpha1_hat_vec_162');</v>
      </c>
      <c r="KY290">
        <v>162</v>
      </c>
      <c r="KZ290" t="str">
        <f>"xlswrite('G:\Mi unidad\1. PROYECTOS TELLO 2022\SCM SPILL OVERS\outputs\pobreza\alimentos\1%\simulacion_3\output_tests.xlsx',alpha1_hat_vec_"&amp;KY290&amp;"','alpha1_hat_vec_"&amp;KY290&amp;"');"</f>
        <v>xlswrite('G:\Mi unidad\1. PROYECTOS TELLO 2022\SCM SPILL OVERS\outputs\pobreza\alimentos\1%\simulacion_3\output_tests.xlsx',alpha1_hat_vec_162','alpha1_hat_vec_162');</v>
      </c>
      <c r="LF290">
        <v>162</v>
      </c>
      <c r="LG290" t="str">
        <f>"xlswrite('G:\Mi unidad\1. PROYECTOS TELLO 2022\SCM SPILL OVERS\outputs\pobreza\jefe_hogar\1%\simulacion_3\output_tests.xlsx',alpha1_hat_vec_"&amp;LF290&amp;"','alpha1_hat_vec_"&amp;LF290&amp;"');"</f>
        <v>xlswrite('G:\Mi unidad\1. PROYECTOS TELLO 2022\SCM SPILL OVERS\outputs\pobreza\jefe_hogar\1%\simulacion_3\output_tests.xlsx',alpha1_hat_vec_162','alpha1_hat_vec_162');</v>
      </c>
      <c r="LM290">
        <v>162</v>
      </c>
      <c r="LN290" t="str">
        <f>"xlswrite('G:\Mi unidad\1. PROYECTOS TELLO 2022\SCM SPILL OVERS\outputs\pobreza\mujeres\1%\simulacion_3\output_tests.xlsx',alpha1_hat_vec_"&amp;LM290&amp;"','alpha1_hat_vec_"&amp;LM290&amp;"');"</f>
        <v>xlswrite('G:\Mi unidad\1. PROYECTOS TELLO 2022\SCM SPILL OVERS\outputs\pobreza\mujeres\1%\simulacion_3\output_tests.xlsx',alpha1_hat_vec_162','alpha1_hat_vec_162');</v>
      </c>
      <c r="LY290">
        <v>162</v>
      </c>
      <c r="LZ290" t="str">
        <f>"xlswrite('G:\Mi unidad\1. PROYECTOS TELLO 2022\SCM SPILL OVERS\outputs\pobreza\criminalidad\1%\simulacion_3\output_tests.xlsx',alpha1_hat_vec_"&amp;LY290&amp;"','alpha1_hat_vec_"&amp;LY290&amp;"');"</f>
        <v>xlswrite('G:\Mi unidad\1. PROYECTOS TELLO 2022\SCM SPILL OVERS\outputs\pobreza\criminalidad\1%\simulacion_3\output_tests.xlsx',alpha1_hat_vec_162','alpha1_hat_vec_162');</v>
      </c>
    </row>
    <row r="291" spans="64:338" x14ac:dyDescent="0.3">
      <c r="BL291">
        <v>162</v>
      </c>
      <c r="BR291">
        <v>162</v>
      </c>
      <c r="BS291" s="1" t="str">
        <f>"A_"&amp;BR287&amp;"(:,ind_"&amp;BR287&amp;" == 0) = [];"</f>
        <v>A_162(:,ind_162 == 0) = [];</v>
      </c>
      <c r="BX291">
        <v>162</v>
      </c>
      <c r="BY291" s="1" t="str">
        <f>"A_"&amp;BX287&amp;"(:,ind_"&amp;BX287&amp;" == 0) = [];"</f>
        <v>A_162(:,ind_162 == 0) = [];</v>
      </c>
      <c r="CD291">
        <v>162</v>
      </c>
      <c r="CE291" s="1" t="str">
        <f>"A_"&amp;CD287&amp;"(:,ind_"&amp;CD287&amp;" == 0) = [];"</f>
        <v>A_162(:,ind_162 == 0) = [];</v>
      </c>
      <c r="CJ291">
        <v>162</v>
      </c>
      <c r="CK291" s="1" t="str">
        <f>"A_"&amp;CJ287&amp;"(:,ind_"&amp;CJ287&amp;" == 0) = [];"</f>
        <v>A_162(:,ind_162 == 0) = [];</v>
      </c>
      <c r="CQ291">
        <v>162</v>
      </c>
      <c r="CR291" t="s">
        <v>572</v>
      </c>
      <c r="CV291">
        <v>162</v>
      </c>
      <c r="CW291" t="s">
        <v>573</v>
      </c>
      <c r="DA291">
        <v>162</v>
      </c>
      <c r="DB291" t="s">
        <v>573</v>
      </c>
      <c r="DF291">
        <v>162</v>
      </c>
      <c r="DG291" t="s">
        <v>573</v>
      </c>
      <c r="EA291">
        <v>105</v>
      </c>
      <c r="EB291" s="3" t="s">
        <v>17</v>
      </c>
      <c r="HM291">
        <v>92</v>
      </c>
      <c r="HN291" t="str">
        <f>"p_value_vec_"&amp;HM291&amp;" = zeros(1,S);"</f>
        <v>p_value_vec_92 = zeros(1,S);</v>
      </c>
      <c r="HT291">
        <v>141</v>
      </c>
      <c r="HU291" t="str">
        <f>"spillover_test_"&amp;HT291&amp;" = zeros(1,S);"</f>
        <v>spillover_test_141 = zeros(1,S);</v>
      </c>
      <c r="IA291">
        <v>162</v>
      </c>
      <c r="IB291" t="str">
        <f>"xlswrite('G:\Mi unidad\1. PROYECTOS TELLO 2022\SCM SPILL OVERS\outputs\pobreza\bajo_niv_educ\1%\simulacion_3\output_tests.xlsx',spillover_test_"&amp;IA291&amp;"','sp_test_"&amp;IA291&amp;"');"</f>
        <v>xlswrite('G:\Mi unidad\1. PROYECTOS TELLO 2022\SCM SPILL OVERS\outputs\pobreza\bajo_niv_educ\1%\simulacion_3\output_tests.xlsx',spillover_test_162','sp_test_162');</v>
      </c>
      <c r="IO291">
        <v>162</v>
      </c>
      <c r="IP291" t="str">
        <f>"xlswrite('G:\Mi unidad\1. PROYECTOS TELLO 2022\SCM SPILL OVERS\outputs\pobreza\bajo_ingreso\1%\simulacion_3\output_tests.xlsx',spillover_test_"&amp;IO291&amp;"','sp_test_"&amp;IO291&amp;"');"</f>
        <v>xlswrite('G:\Mi unidad\1. PROYECTOS TELLO 2022\SCM SPILL OVERS\outputs\pobreza\bajo_ingreso\1%\simulacion_3\output_tests.xlsx',spillover_test_162','sp_test_162');</v>
      </c>
      <c r="JA291">
        <v>162</v>
      </c>
      <c r="JB291" t="str">
        <f>"xlswrite('G:\Mi unidad\1. PROYECTOS TELLO 2022\SCM SPILL OVERS\outputs\pobreza\densidad\1%\simulacion_3\output_tests.xlsx',spillover_test_"&amp;JA291&amp;"','sp_test_"&amp;JA291&amp;"');"</f>
        <v>xlswrite('G:\Mi unidad\1. PROYECTOS TELLO 2022\SCM SPILL OVERS\outputs\pobreza\densidad\1%\simulacion_3\output_tests.xlsx',spillover_test_162','sp_test_162');</v>
      </c>
      <c r="JM291">
        <v>162</v>
      </c>
      <c r="JN291" t="str">
        <f>"xlswrite('G:\Mi unidad\1. PROYECTOS TELLO 2022\SCM SPILL OVERS\outputs\pobreza\densidad_g\1%\simulacion_3\output_tests.xlsx',spillover_test_"&amp;JM291&amp;"','sp_test_"&amp;JM291&amp;"');"</f>
        <v>xlswrite('G:\Mi unidad\1. PROYECTOS TELLO 2022\SCM SPILL OVERS\outputs\pobreza\densidad_g\1%\simulacion_3\output_tests.xlsx',spillover_test_162','sp_test_162');</v>
      </c>
      <c r="JY291">
        <v>162</v>
      </c>
      <c r="JZ291" t="str">
        <f>"xlswrite('G:\Mi unidad\1. PROYECTOS TELLO 2022\SCM SPILL OVERS\outputs\pobreza\distancia_centro_salud\1%\simulacion_3\output_tests.xlsx',spillover_test_"&amp;JY291&amp;"','sp_test_"&amp;JY291&amp;"');"</f>
        <v>xlswrite('G:\Mi unidad\1. PROYECTOS TELLO 2022\SCM SPILL OVERS\outputs\pobreza\distancia_centro_salud\1%\simulacion_3\output_tests.xlsx',spillover_test_162','sp_test_162');</v>
      </c>
      <c r="KL291">
        <v>162</v>
      </c>
      <c r="KM291" t="str">
        <f>"xlswrite('G:\Mi unidad\1. PROYECTOS TELLO 2022\SCM SPILL OVERS\outputs\pobreza\informalidad\1%\simulacion_3\output_tests.xlsx',spillover_test_"&amp;KL291&amp;"','sp_test_"&amp;KL291&amp;"');"</f>
        <v>xlswrite('G:\Mi unidad\1. PROYECTOS TELLO 2022\SCM SPILL OVERS\outputs\pobreza\informalidad\1%\simulacion_3\output_tests.xlsx',spillover_test_162','sp_test_162');</v>
      </c>
      <c r="KY291">
        <v>162</v>
      </c>
      <c r="KZ291" t="str">
        <f>"xlswrite('G:\Mi unidad\1. PROYECTOS TELLO 2022\SCM SPILL OVERS\outputs\pobreza\alimentos\1%\simulacion_3\output_tests.xlsx',spillover_test_"&amp;KY291&amp;"','sp_test_"&amp;KY291&amp;"');"</f>
        <v>xlswrite('G:\Mi unidad\1. PROYECTOS TELLO 2022\SCM SPILL OVERS\outputs\pobreza\alimentos\1%\simulacion_3\output_tests.xlsx',spillover_test_162','sp_test_162');</v>
      </c>
      <c r="LF291">
        <v>162</v>
      </c>
      <c r="LG291" t="str">
        <f>"xlswrite('G:\Mi unidad\1. PROYECTOS TELLO 2022\SCM SPILL OVERS\outputs\pobreza\jefe_hogar\1%\simulacion_3\output_tests.xlsx',spillover_test_"&amp;LF291&amp;"','sp_test_"&amp;LF291&amp;"');"</f>
        <v>xlswrite('G:\Mi unidad\1. PROYECTOS TELLO 2022\SCM SPILL OVERS\outputs\pobreza\jefe_hogar\1%\simulacion_3\output_tests.xlsx',spillover_test_162','sp_test_162');</v>
      </c>
      <c r="LM291">
        <v>162</v>
      </c>
      <c r="LN291" t="str">
        <f>"xlswrite('G:\Mi unidad\1. PROYECTOS TELLO 2022\SCM SPILL OVERS\outputs\pobreza\mujeres\1%\simulacion_3\output_tests.xlsx',spillover_test_"&amp;LM291&amp;"','sp_test_"&amp;LM291&amp;"');"</f>
        <v>xlswrite('G:\Mi unidad\1. PROYECTOS TELLO 2022\SCM SPILL OVERS\outputs\pobreza\mujeres\1%\simulacion_3\output_tests.xlsx',spillover_test_162','sp_test_162');</v>
      </c>
      <c r="LY291">
        <v>162</v>
      </c>
      <c r="LZ291" t="str">
        <f>"xlswrite('G:\Mi unidad\1. PROYECTOS TELLO 2022\SCM SPILL OVERS\outputs\pobreza\criminalidad\1%\simulacion_3\output_tests.xlsx',spillover_test_"&amp;LY291&amp;"','sp_test_"&amp;LY291&amp;"');"</f>
        <v>xlswrite('G:\Mi unidad\1. PROYECTOS TELLO 2022\SCM SPILL OVERS\outputs\pobreza\criminalidad\1%\simulacion_3\output_tests.xlsx',spillover_test_162','sp_test_162');</v>
      </c>
    </row>
    <row r="292" spans="64:338" x14ac:dyDescent="0.3">
      <c r="BL292">
        <v>169</v>
      </c>
      <c r="BM292" s="1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573</v>
      </c>
      <c r="CV292">
        <v>169</v>
      </c>
      <c r="CW292" t="s">
        <v>574</v>
      </c>
      <c r="DA292">
        <v>169</v>
      </c>
      <c r="DB292" t="s">
        <v>574</v>
      </c>
      <c r="DF292">
        <v>169</v>
      </c>
      <c r="DG292" t="s">
        <v>574</v>
      </c>
      <c r="EA292">
        <v>105</v>
      </c>
      <c r="EB292" s="1" t="str">
        <f>"Y_Ts_"&amp;EA292&amp;" = Y_"&amp;EA292&amp;"(:,T+s);"</f>
        <v>Y_Ts_105 = Y_105(:,T+s);</v>
      </c>
      <c r="HM292">
        <v>92</v>
      </c>
      <c r="HN292" t="str">
        <f>"lb_vec_"&amp;HM292&amp;" = zeros(1,S);"</f>
        <v>lb_vec_92 = zeros(1,S);</v>
      </c>
      <c r="HT292">
        <v>141</v>
      </c>
      <c r="HU292" t="s">
        <v>35</v>
      </c>
      <c r="IA292">
        <v>169</v>
      </c>
      <c r="IB292" t="str">
        <f>"xlswrite('G:\Mi unidad\1. PROYECTOS TELLO 2022\SCM SPILL OVERS\outputs\pobreza\bajo_niv_educ\1%\simulacion_3\output_tests.xlsx',lb_vec_"&amp;IA292&amp;"','lb_vec_"&amp;IA292&amp;"');"</f>
        <v>xlswrite('G:\Mi unidad\1. PROYECTOS TELLO 2022\SCM SPILL OVERS\outputs\pobreza\bajo_niv_educ\1%\simulacion_3\output_tests.xlsx',lb_vec_169','lb_vec_169');</v>
      </c>
      <c r="IO292">
        <v>169</v>
      </c>
      <c r="IP292" t="str">
        <f>"xlswrite('G:\Mi unidad\1. PROYECTOS TELLO 2022\SCM SPILL OVERS\outputs\pobreza\bajo_ingreso\1%\simulacion_3\output_tests.xlsx',lb_vec_"&amp;IO292&amp;"','lb_vec_"&amp;IO292&amp;"');"</f>
        <v>xlswrite('G:\Mi unidad\1. PROYECTOS TELLO 2022\SCM SPILL OVERS\outputs\pobreza\bajo_ingreso\1%\simulacion_3\output_tests.xlsx',lb_vec_169','lb_vec_169');</v>
      </c>
      <c r="JA292">
        <v>169</v>
      </c>
      <c r="JB292" t="str">
        <f>"xlswrite('G:\Mi unidad\1. PROYECTOS TELLO 2022\SCM SPILL OVERS\outputs\pobreza\densidad\1%\simulacion_3\output_tests.xlsx',lb_vec_"&amp;JA292&amp;"','lb_vec_"&amp;JA292&amp;"');"</f>
        <v>xlswrite('G:\Mi unidad\1. PROYECTOS TELLO 2022\SCM SPILL OVERS\outputs\pobreza\densidad\1%\simulacion_3\output_tests.xlsx',lb_vec_169','lb_vec_169');</v>
      </c>
      <c r="JM292">
        <v>169</v>
      </c>
      <c r="JN292" t="str">
        <f>"xlswrite('G:\Mi unidad\1. PROYECTOS TELLO 2022\SCM SPILL OVERS\outputs\pobreza\densidad_g\1%\simulacion_3\output_tests.xlsx',lb_vec_"&amp;JM292&amp;"','lb_vec_"&amp;JM292&amp;"');"</f>
        <v>xlswrite('G:\Mi unidad\1. PROYECTOS TELLO 2022\SCM SPILL OVERS\outputs\pobreza\densidad_g\1%\simulacion_3\output_tests.xlsx',lb_vec_169','lb_vec_169');</v>
      </c>
      <c r="JY292">
        <v>169</v>
      </c>
      <c r="JZ292" t="str">
        <f>"xlswrite('G:\Mi unidad\1. PROYECTOS TELLO 2022\SCM SPILL OVERS\outputs\pobreza\distancia_centro_salud\1%\simulacion_3\output_tests.xlsx',lb_vec_"&amp;JY292&amp;"','lb_vec_"&amp;JY292&amp;"');"</f>
        <v>xlswrite('G:\Mi unidad\1. PROYECTOS TELLO 2022\SCM SPILL OVERS\outputs\pobreza\distancia_centro_salud\1%\simulacion_3\output_tests.xlsx',lb_vec_169','lb_vec_169');</v>
      </c>
      <c r="KL292">
        <v>169</v>
      </c>
      <c r="KM292" t="str">
        <f>"xlswrite('G:\Mi unidad\1. PROYECTOS TELLO 2022\SCM SPILL OVERS\outputs\pobreza\informalidad\1%\simulacion_3\output_tests.xlsx',lb_vec_"&amp;KL292&amp;"','lb_vec_"&amp;KL292&amp;"');"</f>
        <v>xlswrite('G:\Mi unidad\1. PROYECTOS TELLO 2022\SCM SPILL OVERS\outputs\pobreza\informalidad\1%\simulacion_3\output_tests.xlsx',lb_vec_169','lb_vec_169');</v>
      </c>
      <c r="KY292">
        <v>169</v>
      </c>
      <c r="KZ292" t="str">
        <f>"xlswrite('G:\Mi unidad\1. PROYECTOS TELLO 2022\SCM SPILL OVERS\outputs\pobreza\alimentos\1%\simulacion_3\output_tests.xlsx',lb_vec_"&amp;KY292&amp;"','lb_vec_"&amp;KY292&amp;"');"</f>
        <v>xlswrite('G:\Mi unidad\1. PROYECTOS TELLO 2022\SCM SPILL OVERS\outputs\pobreza\alimentos\1%\simulacion_3\output_tests.xlsx',lb_vec_169','lb_vec_169');</v>
      </c>
      <c r="LF292">
        <v>169</v>
      </c>
      <c r="LG292" t="str">
        <f>"xlswrite('G:\Mi unidad\1. PROYECTOS TELLO 2022\SCM SPILL OVERS\outputs\pobreza\jefe_hogar\1%\simulacion_3\output_tests.xlsx',lb_vec_"&amp;LF292&amp;"','lb_vec_"&amp;LF292&amp;"');"</f>
        <v>xlswrite('G:\Mi unidad\1. PROYECTOS TELLO 2022\SCM SPILL OVERS\outputs\pobreza\jefe_hogar\1%\simulacion_3\output_tests.xlsx',lb_vec_169','lb_vec_169');</v>
      </c>
      <c r="LM292">
        <v>169</v>
      </c>
      <c r="LN292" t="str">
        <f>"xlswrite('G:\Mi unidad\1. PROYECTOS TELLO 2022\SCM SPILL OVERS\outputs\pobreza\mujeres\1%\simulacion_3\output_tests.xlsx',lb_vec_"&amp;LM292&amp;"','lb_vec_"&amp;LM292&amp;"');"</f>
        <v>xlswrite('G:\Mi unidad\1. PROYECTOS TELLO 2022\SCM SPILL OVERS\outputs\pobreza\mujeres\1%\simulacion_3\output_tests.xlsx',lb_vec_169','lb_vec_169');</v>
      </c>
      <c r="LY292">
        <v>169</v>
      </c>
      <c r="LZ292" t="str">
        <f>"xlswrite('G:\Mi unidad\1. PROYECTOS TELLO 2022\SCM SPILL OVERS\outputs\pobreza\criminalidad\1%\simulacion_3\output_tests.xlsx',lb_vec_"&amp;LY292&amp;"','lb_vec_"&amp;LY292&amp;"');"</f>
        <v>xlswrite('G:\Mi unidad\1. PROYECTOS TELLO 2022\SCM SPILL OVERS\outputs\pobreza\criminalidad\1%\simulacion_3\output_tests.xlsx',lb_vec_169','lb_vec_169');</v>
      </c>
    </row>
    <row r="293" spans="64:338" x14ac:dyDescent="0.3">
      <c r="BL293">
        <v>169</v>
      </c>
      <c r="BM293" s="1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575</v>
      </c>
      <c r="CV293">
        <v>169</v>
      </c>
      <c r="CW293" t="s">
        <v>575</v>
      </c>
      <c r="DA293">
        <v>169</v>
      </c>
      <c r="DB293" t="s">
        <v>575</v>
      </c>
      <c r="DF293">
        <v>169</v>
      </c>
      <c r="DG293" t="s">
        <v>575</v>
      </c>
      <c r="EA293">
        <v>105</v>
      </c>
      <c r="EB293" s="1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HM293">
        <v>92</v>
      </c>
      <c r="HN293" t="str">
        <f>"ub_vec_"&amp;HM293&amp;" = zeros(1,S);"</f>
        <v>ub_vec_92 = zeros(1,S);</v>
      </c>
      <c r="HT293">
        <v>141</v>
      </c>
      <c r="HU293" t="s">
        <v>36</v>
      </c>
      <c r="IA293">
        <v>169</v>
      </c>
      <c r="IB293" t="str">
        <f>"xlswrite('G:\Mi unidad\1. PROYECTOS TELLO 2022\SCM SPILL OVERS\outputs\pobreza\bajo_niv_educ\1%\simulacion_3\output_tests.xlsx',ub_vec_"&amp;IA293&amp;"','ub_vec_"&amp;IA293&amp;"');"</f>
        <v>xlswrite('G:\Mi unidad\1. PROYECTOS TELLO 2022\SCM SPILL OVERS\outputs\pobreza\bajo_niv_educ\1%\simulacion_3\output_tests.xlsx',ub_vec_169','ub_vec_169');</v>
      </c>
      <c r="IO293">
        <v>169</v>
      </c>
      <c r="IP293" t="str">
        <f>"xlswrite('G:\Mi unidad\1. PROYECTOS TELLO 2022\SCM SPILL OVERS\outputs\pobreza\bajo_ingreso\1%\simulacion_3\output_tests.xlsx',ub_vec_"&amp;IO293&amp;"','ub_vec_"&amp;IO293&amp;"');"</f>
        <v>xlswrite('G:\Mi unidad\1. PROYECTOS TELLO 2022\SCM SPILL OVERS\outputs\pobreza\bajo_ingreso\1%\simulacion_3\output_tests.xlsx',ub_vec_169','ub_vec_169');</v>
      </c>
      <c r="JA293">
        <v>169</v>
      </c>
      <c r="JB293" t="str">
        <f>"xlswrite('G:\Mi unidad\1. PROYECTOS TELLO 2022\SCM SPILL OVERS\outputs\pobreza\densidad\1%\simulacion_3\output_tests.xlsx',ub_vec_"&amp;JA293&amp;"','ub_vec_"&amp;JA293&amp;"');"</f>
        <v>xlswrite('G:\Mi unidad\1. PROYECTOS TELLO 2022\SCM SPILL OVERS\outputs\pobreza\densidad\1%\simulacion_3\output_tests.xlsx',ub_vec_169','ub_vec_169');</v>
      </c>
      <c r="JM293">
        <v>169</v>
      </c>
      <c r="JN293" t="str">
        <f>"xlswrite('G:\Mi unidad\1. PROYECTOS TELLO 2022\SCM SPILL OVERS\outputs\pobreza\densidad_g\1%\simulacion_3\output_tests.xlsx',ub_vec_"&amp;JM293&amp;"','ub_vec_"&amp;JM293&amp;"');"</f>
        <v>xlswrite('G:\Mi unidad\1. PROYECTOS TELLO 2022\SCM SPILL OVERS\outputs\pobreza\densidad_g\1%\simulacion_3\output_tests.xlsx',ub_vec_169','ub_vec_169');</v>
      </c>
      <c r="JY293">
        <v>169</v>
      </c>
      <c r="JZ293" t="str">
        <f>"xlswrite('G:\Mi unidad\1. PROYECTOS TELLO 2022\SCM SPILL OVERS\outputs\pobreza\distancia_centro_salud\1%\simulacion_3\output_tests.xlsx',ub_vec_"&amp;JY293&amp;"','ub_vec_"&amp;JY293&amp;"');"</f>
        <v>xlswrite('G:\Mi unidad\1. PROYECTOS TELLO 2022\SCM SPILL OVERS\outputs\pobreza\distancia_centro_salud\1%\simulacion_3\output_tests.xlsx',ub_vec_169','ub_vec_169');</v>
      </c>
      <c r="KL293">
        <v>169</v>
      </c>
      <c r="KM293" t="str">
        <f>"xlswrite('G:\Mi unidad\1. PROYECTOS TELLO 2022\SCM SPILL OVERS\outputs\pobreza\informalidad\1%\simulacion_3\output_tests.xlsx',ub_vec_"&amp;KL293&amp;"','ub_vec_"&amp;KL293&amp;"');"</f>
        <v>xlswrite('G:\Mi unidad\1. PROYECTOS TELLO 2022\SCM SPILL OVERS\outputs\pobreza\informalidad\1%\simulacion_3\output_tests.xlsx',ub_vec_169','ub_vec_169');</v>
      </c>
      <c r="KY293">
        <v>169</v>
      </c>
      <c r="KZ293" t="str">
        <f>"xlswrite('G:\Mi unidad\1. PROYECTOS TELLO 2022\SCM SPILL OVERS\outputs\pobreza\alimentos\1%\simulacion_3\output_tests.xlsx',ub_vec_"&amp;KY293&amp;"','ub_vec_"&amp;KY293&amp;"');"</f>
        <v>xlswrite('G:\Mi unidad\1. PROYECTOS TELLO 2022\SCM SPILL OVERS\outputs\pobreza\alimentos\1%\simulacion_3\output_tests.xlsx',ub_vec_169','ub_vec_169');</v>
      </c>
      <c r="LF293">
        <v>169</v>
      </c>
      <c r="LG293" t="str">
        <f>"xlswrite('G:\Mi unidad\1. PROYECTOS TELLO 2022\SCM SPILL OVERS\outputs\pobreza\jefe_hogar\1%\simulacion_3\output_tests.xlsx',ub_vec_"&amp;LF293&amp;"','ub_vec_"&amp;LF293&amp;"');"</f>
        <v>xlswrite('G:\Mi unidad\1. PROYECTOS TELLO 2022\SCM SPILL OVERS\outputs\pobreza\jefe_hogar\1%\simulacion_3\output_tests.xlsx',ub_vec_169','ub_vec_169');</v>
      </c>
      <c r="LM293">
        <v>169</v>
      </c>
      <c r="LN293" t="str">
        <f>"xlswrite('G:\Mi unidad\1. PROYECTOS TELLO 2022\SCM SPILL OVERS\outputs\pobreza\mujeres\1%\simulacion_3\output_tests.xlsx',ub_vec_"&amp;LM293&amp;"','ub_vec_"&amp;LM293&amp;"');"</f>
        <v>xlswrite('G:\Mi unidad\1. PROYECTOS TELLO 2022\SCM SPILL OVERS\outputs\pobreza\mujeres\1%\simulacion_3\output_tests.xlsx',ub_vec_169','ub_vec_169');</v>
      </c>
      <c r="LY293">
        <v>169</v>
      </c>
      <c r="LZ293" t="str">
        <f>"xlswrite('G:\Mi unidad\1. PROYECTOS TELLO 2022\SCM SPILL OVERS\outputs\pobreza\criminalidad\1%\simulacion_3\output_tests.xlsx',ub_vec_"&amp;LY293&amp;"','ub_vec_"&amp;LY293&amp;"');"</f>
        <v>xlswrite('G:\Mi unidad\1. PROYECTOS TELLO 2022\SCM SPILL OVERS\outputs\pobreza\criminalidad\1%\simulacion_3\output_tests.xlsx',ub_vec_169','ub_vec_169');</v>
      </c>
    </row>
    <row r="294" spans="64:338" x14ac:dyDescent="0.3">
      <c r="BL294">
        <v>169</v>
      </c>
      <c r="BM294" s="1" t="str">
        <f>"A_"&amp;BL292&amp;"(:,ind_"&amp;BL292&amp;" == 0) = [];"</f>
        <v>A_169(:,ind_169 == 0) = [];</v>
      </c>
      <c r="BR294">
        <v>169</v>
      </c>
      <c r="BS294" s="1" t="str">
        <f>"ind_"&amp;BR292&amp;" = xlsread('spillover_bajo_niv_educ_"&amp;BR292&amp;".xlsx')"</f>
        <v>ind_169 = xlsread('spillover_bajo_niv_educ_169.xlsx')</v>
      </c>
      <c r="BX294">
        <v>169</v>
      </c>
      <c r="BY294" s="1" t="str">
        <f>"ind_"&amp;BX292&amp;" = xlsread('spillover_bajoingreso_"&amp;BX292&amp;".xlsx')"</f>
        <v>ind_169 = xlsread('spillover_bajoingreso_169.xlsx')</v>
      </c>
      <c r="CD294">
        <v>169</v>
      </c>
      <c r="CE294" s="1" t="str">
        <f>"ind_"&amp;CD292&amp;" = xlsread('spillover_densidad_"&amp;CD292&amp;".xlsx')"</f>
        <v>ind_169 = xlsread('spillover_densidad_169.xlsx')</v>
      </c>
      <c r="CJ294">
        <v>169</v>
      </c>
      <c r="CK294" s="1" t="str">
        <f>"ind_"&amp;CJ292&amp;" = xlsread('spillover_tiempo_cs_"&amp;CJ292&amp;".xlsx')"</f>
        <v>ind_169 = xlsread('spillover_tiempo_cs_169.xlsx')</v>
      </c>
      <c r="CQ294">
        <v>169</v>
      </c>
      <c r="CR294" t="s">
        <v>576</v>
      </c>
      <c r="CV294">
        <v>169</v>
      </c>
      <c r="CW294" t="s">
        <v>577</v>
      </c>
      <c r="DA294">
        <v>169</v>
      </c>
      <c r="DB294" t="s">
        <v>578</v>
      </c>
      <c r="DF294">
        <v>169</v>
      </c>
      <c r="DG294" t="s">
        <v>579</v>
      </c>
      <c r="EA294">
        <v>105</v>
      </c>
      <c r="EB294" s="1" t="str">
        <f>"alpha_hat_"&amp;EA294&amp;" = A_"&amp;EA294&amp;"*gamma_hat_"&amp;EA294&amp;";"</f>
        <v>alpha_hat_105 = A_105*gamma_hat_105;</v>
      </c>
      <c r="HM294">
        <v>92</v>
      </c>
      <c r="HN294" t="s">
        <v>35</v>
      </c>
      <c r="HT294">
        <v>141</v>
      </c>
      <c r="HU294" t="s">
        <v>37</v>
      </c>
      <c r="IA294">
        <v>169</v>
      </c>
      <c r="IB294" t="str">
        <f>"xlswrite('G:\Mi unidad\1. PROYECTOS TELLO 2022\SCM SPILL OVERS\outputs\pobreza\bajo_niv_educ\1%\simulacion_3\output_tests.xlsx',p_value_vec_"&amp;IA294&amp;"','p_value_vec_"&amp;IA294&amp;"');"</f>
        <v>xlswrite('G:\Mi unidad\1. PROYECTOS TELLO 2022\SCM SPILL OVERS\outputs\pobreza\bajo_niv_educ\1%\simulacion_3\output_tests.xlsx',p_value_vec_169','p_value_vec_169');</v>
      </c>
      <c r="IO294">
        <v>169</v>
      </c>
      <c r="IP294" t="str">
        <f>"xlswrite('G:\Mi unidad\1. PROYECTOS TELLO 2022\SCM SPILL OVERS\outputs\pobreza\bajo_ingreso\1%\simulacion_3\output_tests.xlsx',p_value_vec_"&amp;IO294&amp;"','p_value_vec_"&amp;IO294&amp;"');"</f>
        <v>xlswrite('G:\Mi unidad\1. PROYECTOS TELLO 2022\SCM SPILL OVERS\outputs\pobreza\bajo_ingreso\1%\simulacion_3\output_tests.xlsx',p_value_vec_169','p_value_vec_169');</v>
      </c>
      <c r="JA294">
        <v>169</v>
      </c>
      <c r="JB294" t="str">
        <f>"xlswrite('G:\Mi unidad\1. PROYECTOS TELLO 2022\SCM SPILL OVERS\outputs\pobreza\densidad\1%\simulacion_3\output_tests.xlsx',p_value_vec_"&amp;JA294&amp;"','p_value_vec_"&amp;JA294&amp;"');"</f>
        <v>xlswrite('G:\Mi unidad\1. PROYECTOS TELLO 2022\SCM SPILL OVERS\outputs\pobreza\densidad\1%\simulacion_3\output_tests.xlsx',p_value_vec_169','p_value_vec_169');</v>
      </c>
      <c r="JM294">
        <v>169</v>
      </c>
      <c r="JN294" t="str">
        <f>"xlswrite('G:\Mi unidad\1. PROYECTOS TELLO 2022\SCM SPILL OVERS\outputs\pobreza\densidad_g\1%\simulacion_3\output_tests.xlsx',p_value_vec_"&amp;JM294&amp;"','p_value_vec_"&amp;JM294&amp;"');"</f>
        <v>xlswrite('G:\Mi unidad\1. PROYECTOS TELLO 2022\SCM SPILL OVERS\outputs\pobreza\densidad_g\1%\simulacion_3\output_tests.xlsx',p_value_vec_169','p_value_vec_169');</v>
      </c>
      <c r="JY294">
        <v>169</v>
      </c>
      <c r="JZ294" t="str">
        <f>"xlswrite('G:\Mi unidad\1. PROYECTOS TELLO 2022\SCM SPILL OVERS\outputs\pobreza\distancia_centro_salud\1%\simulacion_3\output_tests.xlsx',p_value_vec_"&amp;JY294&amp;"','p_value_vec_"&amp;JY294&amp;"');"</f>
        <v>xlswrite('G:\Mi unidad\1. PROYECTOS TELLO 2022\SCM SPILL OVERS\outputs\pobreza\distancia_centro_salud\1%\simulacion_3\output_tests.xlsx',p_value_vec_169','p_value_vec_169');</v>
      </c>
      <c r="KL294">
        <v>169</v>
      </c>
      <c r="KM294" t="str">
        <f>"xlswrite('G:\Mi unidad\1. PROYECTOS TELLO 2022\SCM SPILL OVERS\outputs\pobreza\informalidad\1%\simulacion_3\output_tests.xlsx',p_value_vec_"&amp;KL294&amp;"','p_value_vec_"&amp;KL294&amp;"');"</f>
        <v>xlswrite('G:\Mi unidad\1. PROYECTOS TELLO 2022\SCM SPILL OVERS\outputs\pobreza\informalidad\1%\simulacion_3\output_tests.xlsx',p_value_vec_169','p_value_vec_169');</v>
      </c>
      <c r="KY294">
        <v>169</v>
      </c>
      <c r="KZ294" t="str">
        <f>"xlswrite('G:\Mi unidad\1. PROYECTOS TELLO 2022\SCM SPILL OVERS\outputs\pobreza\alimentos\1%\simulacion_3\output_tests.xlsx',p_value_vec_"&amp;KY294&amp;"','p_value_vec_"&amp;KY294&amp;"');"</f>
        <v>xlswrite('G:\Mi unidad\1. PROYECTOS TELLO 2022\SCM SPILL OVERS\outputs\pobreza\alimentos\1%\simulacion_3\output_tests.xlsx',p_value_vec_169','p_value_vec_169');</v>
      </c>
      <c r="LF294">
        <v>169</v>
      </c>
      <c r="LG294" t="str">
        <f>"xlswrite('G:\Mi unidad\1. PROYECTOS TELLO 2022\SCM SPILL OVERS\outputs\pobreza\jefe_hogar\1%\simulacion_3\output_tests.xlsx',p_value_vec_"&amp;LF294&amp;"','p_value_vec_"&amp;LF294&amp;"');"</f>
        <v>xlswrite('G:\Mi unidad\1. PROYECTOS TELLO 2022\SCM SPILL OVERS\outputs\pobreza\jefe_hogar\1%\simulacion_3\output_tests.xlsx',p_value_vec_169','p_value_vec_169');</v>
      </c>
      <c r="LM294">
        <v>169</v>
      </c>
      <c r="LN294" t="str">
        <f>"xlswrite('G:\Mi unidad\1. PROYECTOS TELLO 2022\SCM SPILL OVERS\outputs\pobreza\mujeres\1%\simulacion_3\output_tests.xlsx',p_value_vec_"&amp;LM294&amp;"','p_value_vec_"&amp;LM294&amp;"');"</f>
        <v>xlswrite('G:\Mi unidad\1. PROYECTOS TELLO 2022\SCM SPILL OVERS\outputs\pobreza\mujeres\1%\simulacion_3\output_tests.xlsx',p_value_vec_169','p_value_vec_169');</v>
      </c>
      <c r="LY294">
        <v>169</v>
      </c>
      <c r="LZ294" t="str">
        <f>"xlswrite('G:\Mi unidad\1. PROYECTOS TELLO 2022\SCM SPILL OVERS\outputs\pobreza\criminalidad\1%\simulacion_3\output_tests.xlsx',p_value_vec_"&amp;LY294&amp;"','p_value_vec_"&amp;LY294&amp;"');"</f>
        <v>xlswrite('G:\Mi unidad\1. PROYECTOS TELLO 2022\SCM SPILL OVERS\outputs\pobreza\criminalidad\1%\simulacion_3\output_tests.xlsx',p_value_vec_169','p_value_vec_169');</v>
      </c>
    </row>
    <row r="295" spans="64:338" x14ac:dyDescent="0.3">
      <c r="BL295">
        <v>169</v>
      </c>
      <c r="BR295">
        <v>169</v>
      </c>
      <c r="BS295" s="1" t="str">
        <f>"A_"&amp;BR292&amp;" = eye(N);"</f>
        <v>A_169 = eye(N);</v>
      </c>
      <c r="BX295">
        <v>169</v>
      </c>
      <c r="BY295" s="1" t="str">
        <f>"A_"&amp;BX292&amp;" = eye(N);"</f>
        <v>A_169 = eye(N);</v>
      </c>
      <c r="CD295">
        <v>169</v>
      </c>
      <c r="CE295" s="1" t="str">
        <f>"A_"&amp;CD292&amp;" = eye(N);"</f>
        <v>A_169 = eye(N);</v>
      </c>
      <c r="CJ295">
        <v>169</v>
      </c>
      <c r="CK295" s="1" t="str">
        <f>"A_"&amp;CJ292&amp;" = eye(N);"</f>
        <v>A_169 = eye(N);</v>
      </c>
      <c r="CQ295">
        <v>169</v>
      </c>
      <c r="CR295" t="s">
        <v>580</v>
      </c>
      <c r="CV295">
        <v>169</v>
      </c>
      <c r="CW295" t="s">
        <v>580</v>
      </c>
      <c r="DA295">
        <v>169</v>
      </c>
      <c r="DB295" t="s">
        <v>580</v>
      </c>
      <c r="DF295">
        <v>169</v>
      </c>
      <c r="DG295" t="s">
        <v>580</v>
      </c>
      <c r="EA295">
        <v>105</v>
      </c>
      <c r="EB295" s="1" t="str">
        <f>"alpha1_hat_vec_"&amp;EA295&amp;"(s) = alpha_hat_"&amp;EA295&amp;"(1);"</f>
        <v>alpha1_hat_vec_105(s) = alpha_hat_105(1);</v>
      </c>
      <c r="HM295">
        <v>92</v>
      </c>
      <c r="HN295" t="str">
        <f>"    [p_value_"&amp;HM295&amp; ",lb_"&amp;HM295&amp;",ub_"&amp;HM295&amp;"] = sp_andrews_te(Y_pre_"&amp;HM295&amp;",pobreza_"&amp;HM295&amp;"(:,T+s),A_"&amp;HM295&amp;",C,.05);"</f>
        <v xml:space="preserve">    [p_value_92,lb_92,ub_92] = sp_andrews_te(Y_pre_92,pobreza_92(:,T+s),A_92,C,.05);</v>
      </c>
      <c r="HT295">
        <v>141</v>
      </c>
      <c r="HU295" t="str">
        <f>"    spillover_test_"&amp;HT295&amp;"(s) = sp_andrews(Y_pre_"&amp;HT295&amp;",pobreza_"&amp;HT295&amp;"(:,T+s),A_"&amp;HT295&amp;",C,d,alpha_sig);"</f>
        <v xml:space="preserve">    spillover_test_141(s) = sp_andrews(Y_pre_141,pobreza_141(:,T+s),A_141,C,d,alpha_sig);</v>
      </c>
      <c r="IA295">
        <v>169</v>
      </c>
      <c r="IB295" t="str">
        <f>"xlswrite('G:\Mi unidad\1. PROYECTOS TELLO 2022\SCM SPILL OVERS\outputs\pobreza\bajo_niv_educ\1%\simulacion_3\output_tests.xlsx',alpha1_hat_vec_"&amp;IA295&amp;"','alpha1_hat_vec_"&amp;IA295&amp;"');"</f>
        <v>xlswrite('G:\Mi unidad\1. PROYECTOS TELLO 2022\SCM SPILL OVERS\outputs\pobreza\bajo_niv_educ\1%\simulacion_3\output_tests.xlsx',alpha1_hat_vec_169','alpha1_hat_vec_169');</v>
      </c>
      <c r="IO295">
        <v>169</v>
      </c>
      <c r="IP295" t="str">
        <f>"xlswrite('G:\Mi unidad\1. PROYECTOS TELLO 2022\SCM SPILL OVERS\outputs\pobreza\bajo_ingreso\1%\simulacion_3\output_tests.xlsx',alpha1_hat_vec_"&amp;IO295&amp;"','alpha1_hat_vec_"&amp;IO295&amp;"');"</f>
        <v>xlswrite('G:\Mi unidad\1. PROYECTOS TELLO 2022\SCM SPILL OVERS\outputs\pobreza\bajo_ingreso\1%\simulacion_3\output_tests.xlsx',alpha1_hat_vec_169','alpha1_hat_vec_169');</v>
      </c>
      <c r="JA295">
        <v>169</v>
      </c>
      <c r="JB295" t="str">
        <f>"xlswrite('G:\Mi unidad\1. PROYECTOS TELLO 2022\SCM SPILL OVERS\outputs\pobreza\densidad\1%\simulacion_3\output_tests.xlsx',alpha1_hat_vec_"&amp;JA295&amp;"','alpha1_hat_vec_"&amp;JA295&amp;"');"</f>
        <v>xlswrite('G:\Mi unidad\1. PROYECTOS TELLO 2022\SCM SPILL OVERS\outputs\pobreza\densidad\1%\simulacion_3\output_tests.xlsx',alpha1_hat_vec_169','alpha1_hat_vec_169');</v>
      </c>
      <c r="JM295">
        <v>169</v>
      </c>
      <c r="JN295" t="str">
        <f>"xlswrite('G:\Mi unidad\1. PROYECTOS TELLO 2022\SCM SPILL OVERS\outputs\pobreza\densidad_g\1%\simulacion_3\output_tests.xlsx',alpha1_hat_vec_"&amp;JM295&amp;"','alpha1_hat_vec_"&amp;JM295&amp;"');"</f>
        <v>xlswrite('G:\Mi unidad\1. PROYECTOS TELLO 2022\SCM SPILL OVERS\outputs\pobreza\densidad_g\1%\simulacion_3\output_tests.xlsx',alpha1_hat_vec_169','alpha1_hat_vec_169');</v>
      </c>
      <c r="JY295">
        <v>169</v>
      </c>
      <c r="JZ295" t="str">
        <f>"xlswrite('G:\Mi unidad\1. PROYECTOS TELLO 2022\SCM SPILL OVERS\outputs\pobreza\distancia_centro_salud\1%\simulacion_3\output_tests.xlsx',alpha1_hat_vec_"&amp;JY295&amp;"','alpha1_hat_vec_"&amp;JY295&amp;"');"</f>
        <v>xlswrite('G:\Mi unidad\1. PROYECTOS TELLO 2022\SCM SPILL OVERS\outputs\pobreza\distancia_centro_salud\1%\simulacion_3\output_tests.xlsx',alpha1_hat_vec_169','alpha1_hat_vec_169');</v>
      </c>
      <c r="KL295">
        <v>169</v>
      </c>
      <c r="KM295" t="str">
        <f>"xlswrite('G:\Mi unidad\1. PROYECTOS TELLO 2022\SCM SPILL OVERS\outputs\pobreza\informalidad\1%\simulacion_3\output_tests.xlsx',alpha1_hat_vec_"&amp;KL295&amp;"','alpha1_hat_vec_"&amp;KL295&amp;"');"</f>
        <v>xlswrite('G:\Mi unidad\1. PROYECTOS TELLO 2022\SCM SPILL OVERS\outputs\pobreza\informalidad\1%\simulacion_3\output_tests.xlsx',alpha1_hat_vec_169','alpha1_hat_vec_169');</v>
      </c>
      <c r="KY295">
        <v>169</v>
      </c>
      <c r="KZ295" t="str">
        <f>"xlswrite('G:\Mi unidad\1. PROYECTOS TELLO 2022\SCM SPILL OVERS\outputs\pobreza\alimentos\1%\simulacion_3\output_tests.xlsx',alpha1_hat_vec_"&amp;KY295&amp;"','alpha1_hat_vec_"&amp;KY295&amp;"');"</f>
        <v>xlswrite('G:\Mi unidad\1. PROYECTOS TELLO 2022\SCM SPILL OVERS\outputs\pobreza\alimentos\1%\simulacion_3\output_tests.xlsx',alpha1_hat_vec_169','alpha1_hat_vec_169');</v>
      </c>
      <c r="LF295">
        <v>169</v>
      </c>
      <c r="LG295" t="str">
        <f>"xlswrite('G:\Mi unidad\1. PROYECTOS TELLO 2022\SCM SPILL OVERS\outputs\pobreza\jefe_hogar\1%\simulacion_3\output_tests.xlsx',alpha1_hat_vec_"&amp;LF295&amp;"','alpha1_hat_vec_"&amp;LF295&amp;"');"</f>
        <v>xlswrite('G:\Mi unidad\1. PROYECTOS TELLO 2022\SCM SPILL OVERS\outputs\pobreza\jefe_hogar\1%\simulacion_3\output_tests.xlsx',alpha1_hat_vec_169','alpha1_hat_vec_169');</v>
      </c>
      <c r="LM295">
        <v>169</v>
      </c>
      <c r="LN295" t="str">
        <f>"xlswrite('G:\Mi unidad\1. PROYECTOS TELLO 2022\SCM SPILL OVERS\outputs\pobreza\mujeres\1%\simulacion_3\output_tests.xlsx',alpha1_hat_vec_"&amp;LM295&amp;"','alpha1_hat_vec_"&amp;LM295&amp;"');"</f>
        <v>xlswrite('G:\Mi unidad\1. PROYECTOS TELLO 2022\SCM SPILL OVERS\outputs\pobreza\mujeres\1%\simulacion_3\output_tests.xlsx',alpha1_hat_vec_169','alpha1_hat_vec_169');</v>
      </c>
      <c r="LY295">
        <v>169</v>
      </c>
      <c r="LZ295" t="str">
        <f>"xlswrite('G:\Mi unidad\1. PROYECTOS TELLO 2022\SCM SPILL OVERS\outputs\pobreza\criminalidad\1%\simulacion_3\output_tests.xlsx',alpha1_hat_vec_"&amp;LY295&amp;"','alpha1_hat_vec_"&amp;LY295&amp;"');"</f>
        <v>xlswrite('G:\Mi unidad\1. PROYECTOS TELLO 2022\SCM SPILL OVERS\outputs\pobreza\criminalidad\1%\simulacion_3\output_tests.xlsx',alpha1_hat_vec_169','alpha1_hat_vec_169');</v>
      </c>
    </row>
    <row r="296" spans="64:338" x14ac:dyDescent="0.3">
      <c r="BL296">
        <v>169</v>
      </c>
      <c r="BR296">
        <v>169</v>
      </c>
      <c r="BS296" s="1" t="str">
        <f>"A_"&amp;BR292&amp;"(:,ind_"&amp;BR292&amp;" == 0) = [];"</f>
        <v>A_169(:,ind_169 == 0) = [];</v>
      </c>
      <c r="BX296">
        <v>169</v>
      </c>
      <c r="BY296" s="1" t="str">
        <f>"A_"&amp;BX292&amp;"(:,ind_"&amp;BX292&amp;" == 0) = [];"</f>
        <v>A_169(:,ind_169 == 0) = [];</v>
      </c>
      <c r="CD296">
        <v>169</v>
      </c>
      <c r="CE296" s="1" t="str">
        <f>"A_"&amp;CD292&amp;"(:,ind_"&amp;CD292&amp;" == 0) = [];"</f>
        <v>A_169(:,ind_169 == 0) = [];</v>
      </c>
      <c r="CJ296">
        <v>169</v>
      </c>
      <c r="CK296" s="1" t="str">
        <f>"A_"&amp;CJ292&amp;"(:,ind_"&amp;CJ292&amp;" == 0) = [];"</f>
        <v>A_169(:,ind_169 == 0) = [];</v>
      </c>
      <c r="CQ296">
        <v>169</v>
      </c>
      <c r="CR296" t="s">
        <v>581</v>
      </c>
      <c r="CV296">
        <v>169</v>
      </c>
      <c r="CW296" t="s">
        <v>581</v>
      </c>
      <c r="DA296">
        <v>169</v>
      </c>
      <c r="DB296" t="s">
        <v>581</v>
      </c>
      <c r="DF296">
        <v>169</v>
      </c>
      <c r="DG296" t="s">
        <v>581</v>
      </c>
      <c r="EA296">
        <v>105</v>
      </c>
      <c r="EB296" s="1" t="str">
        <f>"synthetic_control_sp_"&amp;EA296&amp;"(T+s) = Y_"&amp;EA296&amp;"(1,T+s)-alpha1_hat_vec_"&amp;EA296&amp;"(s);"</f>
        <v>synthetic_control_sp_105(T+s) = Y_105(1,T+s)-alpha1_hat_vec_105(s);</v>
      </c>
      <c r="HM296">
        <v>92</v>
      </c>
      <c r="HN296" t="str">
        <f>"    p_value_vec_"&amp;HM296&amp;"(s) = p_value_"&amp;HM296&amp;";"</f>
        <v xml:space="preserve">    p_value_vec_92(s) = p_value_92;</v>
      </c>
      <c r="HT296">
        <v>141</v>
      </c>
      <c r="HU296" t="s">
        <v>18</v>
      </c>
      <c r="IA296">
        <v>169</v>
      </c>
      <c r="IB296" t="str">
        <f>"xlswrite('G:\Mi unidad\1. PROYECTOS TELLO 2022\SCM SPILL OVERS\outputs\pobreza\bajo_niv_educ\1%\simulacion_3\output_tests.xlsx',spillover_test_"&amp;IA296&amp;"','sp_test_"&amp;IA296&amp;"');"</f>
        <v>xlswrite('G:\Mi unidad\1. PROYECTOS TELLO 2022\SCM SPILL OVERS\outputs\pobreza\bajo_niv_educ\1%\simulacion_3\output_tests.xlsx',spillover_test_169','sp_test_169');</v>
      </c>
      <c r="IO296">
        <v>169</v>
      </c>
      <c r="IP296" t="str">
        <f>"xlswrite('G:\Mi unidad\1. PROYECTOS TELLO 2022\SCM SPILL OVERS\outputs\pobreza\bajo_ingreso\1%\simulacion_3\output_tests.xlsx',spillover_test_"&amp;IO296&amp;"','sp_test_"&amp;IO296&amp;"');"</f>
        <v>xlswrite('G:\Mi unidad\1. PROYECTOS TELLO 2022\SCM SPILL OVERS\outputs\pobreza\bajo_ingreso\1%\simulacion_3\output_tests.xlsx',spillover_test_169','sp_test_169');</v>
      </c>
      <c r="JA296">
        <v>169</v>
      </c>
      <c r="JB296" t="str">
        <f>"xlswrite('G:\Mi unidad\1. PROYECTOS TELLO 2022\SCM SPILL OVERS\outputs\pobreza\densidad\1%\simulacion_3\output_tests.xlsx',spillover_test_"&amp;JA296&amp;"','sp_test_"&amp;JA296&amp;"');"</f>
        <v>xlswrite('G:\Mi unidad\1. PROYECTOS TELLO 2022\SCM SPILL OVERS\outputs\pobreza\densidad\1%\simulacion_3\output_tests.xlsx',spillover_test_169','sp_test_169');</v>
      </c>
      <c r="JM296">
        <v>169</v>
      </c>
      <c r="JN296" t="str">
        <f>"xlswrite('G:\Mi unidad\1. PROYECTOS TELLO 2022\SCM SPILL OVERS\outputs\pobreza\densidad_g\1%\simulacion_3\output_tests.xlsx',spillover_test_"&amp;JM296&amp;"','sp_test_"&amp;JM296&amp;"');"</f>
        <v>xlswrite('G:\Mi unidad\1. PROYECTOS TELLO 2022\SCM SPILL OVERS\outputs\pobreza\densidad_g\1%\simulacion_3\output_tests.xlsx',spillover_test_169','sp_test_169');</v>
      </c>
      <c r="JY296">
        <v>169</v>
      </c>
      <c r="JZ296" t="str">
        <f>"xlswrite('G:\Mi unidad\1. PROYECTOS TELLO 2022\SCM SPILL OVERS\outputs\pobreza\distancia_centro_salud\1%\simulacion_3\output_tests.xlsx',spillover_test_"&amp;JY296&amp;"','sp_test_"&amp;JY296&amp;"');"</f>
        <v>xlswrite('G:\Mi unidad\1. PROYECTOS TELLO 2022\SCM SPILL OVERS\outputs\pobreza\distancia_centro_salud\1%\simulacion_3\output_tests.xlsx',spillover_test_169','sp_test_169');</v>
      </c>
      <c r="KL296">
        <v>169</v>
      </c>
      <c r="KM296" t="str">
        <f>"xlswrite('G:\Mi unidad\1. PROYECTOS TELLO 2022\SCM SPILL OVERS\outputs\pobreza\informalidad\1%\simulacion_3\output_tests.xlsx',spillover_test_"&amp;KL296&amp;"','sp_test_"&amp;KL296&amp;"');"</f>
        <v>xlswrite('G:\Mi unidad\1. PROYECTOS TELLO 2022\SCM SPILL OVERS\outputs\pobreza\informalidad\1%\simulacion_3\output_tests.xlsx',spillover_test_169','sp_test_169');</v>
      </c>
      <c r="KY296">
        <v>169</v>
      </c>
      <c r="KZ296" t="str">
        <f>"xlswrite('G:\Mi unidad\1. PROYECTOS TELLO 2022\SCM SPILL OVERS\outputs\pobreza\alimentos\1%\simulacion_3\output_tests.xlsx',spillover_test_"&amp;KY296&amp;"','sp_test_"&amp;KY296&amp;"');"</f>
        <v>xlswrite('G:\Mi unidad\1. PROYECTOS TELLO 2022\SCM SPILL OVERS\outputs\pobreza\alimentos\1%\simulacion_3\output_tests.xlsx',spillover_test_169','sp_test_169');</v>
      </c>
      <c r="LF296">
        <v>169</v>
      </c>
      <c r="LG296" t="str">
        <f>"xlswrite('G:\Mi unidad\1. PROYECTOS TELLO 2022\SCM SPILL OVERS\outputs\pobreza\jefe_hogar\1%\simulacion_3\output_tests.xlsx',spillover_test_"&amp;LF296&amp;"','sp_test_"&amp;LF296&amp;"');"</f>
        <v>xlswrite('G:\Mi unidad\1. PROYECTOS TELLO 2022\SCM SPILL OVERS\outputs\pobreza\jefe_hogar\1%\simulacion_3\output_tests.xlsx',spillover_test_169','sp_test_169');</v>
      </c>
      <c r="LM296">
        <v>169</v>
      </c>
      <c r="LN296" t="str">
        <f>"xlswrite('G:\Mi unidad\1. PROYECTOS TELLO 2022\SCM SPILL OVERS\outputs\pobreza\mujeres\1%\simulacion_3\output_tests.xlsx',spillover_test_"&amp;LM296&amp;"','sp_test_"&amp;LM296&amp;"');"</f>
        <v>xlswrite('G:\Mi unidad\1. PROYECTOS TELLO 2022\SCM SPILL OVERS\outputs\pobreza\mujeres\1%\simulacion_3\output_tests.xlsx',spillover_test_169','sp_test_169');</v>
      </c>
      <c r="LY296">
        <v>169</v>
      </c>
      <c r="LZ296" t="str">
        <f>"xlswrite('G:\Mi unidad\1. PROYECTOS TELLO 2022\SCM SPILL OVERS\outputs\pobreza\criminalidad\1%\simulacion_3\output_tests.xlsx',spillover_test_"&amp;LY296&amp;"','sp_test_"&amp;LY296&amp;"');"</f>
        <v>xlswrite('G:\Mi unidad\1. PROYECTOS TELLO 2022\SCM SPILL OVERS\outputs\pobreza\criminalidad\1%\simulacion_3\output_tests.xlsx',spillover_test_169','sp_test_169');</v>
      </c>
    </row>
    <row r="297" spans="64:338" x14ac:dyDescent="0.3">
      <c r="EA297">
        <v>105</v>
      </c>
      <c r="EB297" s="3" t="s">
        <v>18</v>
      </c>
      <c r="HM297">
        <v>92</v>
      </c>
      <c r="HN297" t="str">
        <f>"    lb_vec_"&amp;HM297&amp;"(s) = lb_"&amp;HM297&amp;";"</f>
        <v xml:space="preserve">    lb_vec_92(s) = lb_92;</v>
      </c>
      <c r="HT297">
        <v>144</v>
      </c>
      <c r="HU297" t="str">
        <f>"spillover_test_"&amp;HT297&amp;" = zeros(1,S);"</f>
        <v>spillover_test_144 = zeros(1,S);</v>
      </c>
    </row>
    <row r="298" spans="64:338" x14ac:dyDescent="0.3">
      <c r="EA298">
        <v>106</v>
      </c>
      <c r="EB298" s="3" t="str">
        <f>"%PROVINCIA "&amp;EA298</f>
        <v>%PROVINCIA 106</v>
      </c>
      <c r="HM298">
        <v>92</v>
      </c>
      <c r="HN298" t="str">
        <f>"    ub_vec_"&amp;HM298&amp;"(s) = ub_"&amp;HM297&amp;";"</f>
        <v xml:space="preserve">    ub_vec_92(s) = ub_92;</v>
      </c>
      <c r="HT298">
        <v>144</v>
      </c>
      <c r="HU298" t="s">
        <v>35</v>
      </c>
    </row>
    <row r="299" spans="64:338" x14ac:dyDescent="0.3">
      <c r="BS299" s="1"/>
      <c r="BY299" s="1"/>
      <c r="CE299" s="1"/>
      <c r="CK299" s="1"/>
      <c r="EA299">
        <v>106</v>
      </c>
      <c r="EB299" s="3" t="s">
        <v>17</v>
      </c>
      <c r="HM299">
        <v>92</v>
      </c>
      <c r="HN299" t="s">
        <v>18</v>
      </c>
      <c r="HT299">
        <v>144</v>
      </c>
      <c r="HU299" t="s">
        <v>36</v>
      </c>
    </row>
    <row r="300" spans="64:338" x14ac:dyDescent="0.3">
      <c r="BS300" s="1"/>
      <c r="BY300" s="1"/>
      <c r="CE300" s="1"/>
      <c r="CK300" s="1"/>
      <c r="EA300">
        <v>106</v>
      </c>
      <c r="EB300" s="1" t="str">
        <f>"Y_Ts_"&amp;EA300&amp;" = Y_"&amp;EA300&amp;"(:,T+s);"</f>
        <v>Y_Ts_106 = Y_106(:,T+s);</v>
      </c>
      <c r="HM300">
        <v>95</v>
      </c>
      <c r="HN300" t="str">
        <f>"p_value_vec_"&amp;HM300&amp;" = zeros(1,S);"</f>
        <v>p_value_vec_95 = zeros(1,S);</v>
      </c>
      <c r="HT300">
        <v>144</v>
      </c>
      <c r="HU300" t="s">
        <v>37</v>
      </c>
    </row>
    <row r="301" spans="64:338" x14ac:dyDescent="0.3">
      <c r="BS301" s="1"/>
      <c r="BY301" s="1"/>
      <c r="CE301" s="1"/>
      <c r="CK301" s="1"/>
      <c r="EA301">
        <v>106</v>
      </c>
      <c r="EB301" s="1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HM301">
        <v>95</v>
      </c>
      <c r="HN301" t="str">
        <f>"lb_vec_"&amp;HM301&amp;" = zeros(1,S);"</f>
        <v>lb_vec_95 = zeros(1,S);</v>
      </c>
      <c r="HT301">
        <v>144</v>
      </c>
      <c r="HU301" t="str">
        <f>"    spillover_test_"&amp;HT301&amp;"(s) = sp_andrews(Y_pre_"&amp;HT301&amp;",pobreza_"&amp;HT301&amp;"(:,T+s),A_"&amp;HT301&amp;",C,d,alpha_sig);"</f>
        <v xml:space="preserve">    spillover_test_144(s) = sp_andrews(Y_pre_144,pobreza_144(:,T+s),A_144,C,d,alpha_sig);</v>
      </c>
    </row>
    <row r="302" spans="64:338" x14ac:dyDescent="0.3">
      <c r="EA302">
        <v>106</v>
      </c>
      <c r="EB302" s="1" t="str">
        <f>"alpha_hat_"&amp;EA302&amp;" = A_"&amp;EA302&amp;"*gamma_hat_"&amp;EA302&amp;";"</f>
        <v>alpha_hat_106 = A_106*gamma_hat_106;</v>
      </c>
      <c r="HM302">
        <v>95</v>
      </c>
      <c r="HN302" t="str">
        <f>"ub_vec_"&amp;HM302&amp;" = zeros(1,S);"</f>
        <v>ub_vec_95 = zeros(1,S);</v>
      </c>
      <c r="HT302">
        <v>144</v>
      </c>
      <c r="HU302" t="s">
        <v>18</v>
      </c>
    </row>
    <row r="303" spans="64:338" x14ac:dyDescent="0.3">
      <c r="EA303">
        <v>106</v>
      </c>
      <c r="EB303" s="1" t="str">
        <f>"alpha1_hat_vec_"&amp;EA303&amp;"(s) = alpha_hat_"&amp;EA303&amp;"(1);"</f>
        <v>alpha1_hat_vec_106(s) = alpha_hat_106(1);</v>
      </c>
      <c r="HM303">
        <v>95</v>
      </c>
      <c r="HN303" t="s">
        <v>35</v>
      </c>
      <c r="HT303">
        <v>149</v>
      </c>
      <c r="HU303" t="str">
        <f>"spillover_test_"&amp;HT303&amp;" = zeros(1,S);"</f>
        <v>spillover_test_149 = zeros(1,S);</v>
      </c>
    </row>
    <row r="304" spans="64:338" x14ac:dyDescent="0.3">
      <c r="BS304" s="1"/>
      <c r="BY304" s="1"/>
      <c r="CK304" s="1"/>
      <c r="EA304">
        <v>106</v>
      </c>
      <c r="EB304" s="1" t="str">
        <f>"synthetic_control_sp_"&amp;EA304&amp;"(T+s) = Y_"&amp;EA304&amp;"(1,T+s)-alpha1_hat_vec_"&amp;EA304&amp;"(s);"</f>
        <v>synthetic_control_sp_106(T+s) = Y_106(1,T+s)-alpha1_hat_vec_106(s);</v>
      </c>
      <c r="HM304">
        <v>95</v>
      </c>
      <c r="HN304" t="str">
        <f>"    [p_value_"&amp;HM304&amp; ",lb_"&amp;HM304&amp;",ub_"&amp;HM304&amp;"] = sp_andrews_te(Y_pre_"&amp;HM304&amp;",pobreza_"&amp;HM304&amp;"(:,T+s),A_"&amp;HM304&amp;",C,.05);"</f>
        <v xml:space="preserve">    [p_value_95,lb_95,ub_95] = sp_andrews_te(Y_pre_95,pobreza_95(:,T+s),A_95,C,.05);</v>
      </c>
      <c r="HT304">
        <v>149</v>
      </c>
      <c r="HU304" t="s">
        <v>35</v>
      </c>
    </row>
    <row r="305" spans="71:229" x14ac:dyDescent="0.3">
      <c r="BS305" s="1"/>
      <c r="BY305" s="1"/>
      <c r="CK305" s="1"/>
      <c r="EA305">
        <v>106</v>
      </c>
      <c r="EB305" s="3" t="s">
        <v>18</v>
      </c>
      <c r="HM305">
        <v>95</v>
      </c>
      <c r="HN305" t="str">
        <f>"    p_value_vec_"&amp;HM305&amp;"(s) = p_value_"&amp;HM305&amp;";"</f>
        <v xml:space="preserve">    p_value_vec_95(s) = p_value_95;</v>
      </c>
      <c r="HT305">
        <v>149</v>
      </c>
      <c r="HU305" t="s">
        <v>36</v>
      </c>
    </row>
    <row r="306" spans="71:229" x14ac:dyDescent="0.3">
      <c r="BS306" s="1"/>
      <c r="BY306" s="1"/>
      <c r="CK306" s="1"/>
      <c r="EA306">
        <v>107</v>
      </c>
      <c r="EB306" s="3" t="str">
        <f>"%PROVINCIA "&amp;EA306</f>
        <v>%PROVINCIA 107</v>
      </c>
      <c r="HM306">
        <v>95</v>
      </c>
      <c r="HN306" t="str">
        <f>"    lb_vec_"&amp;HM306&amp;"(s) = lb_"&amp;HM306&amp;";"</f>
        <v xml:space="preserve">    lb_vec_95(s) = lb_95;</v>
      </c>
      <c r="HT306">
        <v>149</v>
      </c>
      <c r="HU306" t="s">
        <v>37</v>
      </c>
    </row>
    <row r="307" spans="71:229" x14ac:dyDescent="0.3">
      <c r="EA307">
        <v>107</v>
      </c>
      <c r="EB307" s="3" t="s">
        <v>17</v>
      </c>
      <c r="HM307">
        <v>95</v>
      </c>
      <c r="HN307" t="str">
        <f>"    ub_vec_"&amp;HM307&amp;"(s) = ub_"&amp;HM306&amp;";"</f>
        <v xml:space="preserve">    ub_vec_95(s) = ub_95;</v>
      </c>
      <c r="HT307">
        <v>149</v>
      </c>
      <c r="HU307" t="str">
        <f>"    spillover_test_"&amp;HT307&amp;"(s) = sp_andrews(Y_pre_"&amp;HT307&amp;",pobreza_"&amp;HT307&amp;"(:,T+s),A_"&amp;HT307&amp;",C,d,alpha_sig);"</f>
        <v xml:space="preserve">    spillover_test_149(s) = sp_andrews(Y_pre_149,pobreza_149(:,T+s),A_149,C,d,alpha_sig);</v>
      </c>
    </row>
    <row r="308" spans="71:229" x14ac:dyDescent="0.3">
      <c r="EA308">
        <v>107</v>
      </c>
      <c r="EB308" s="1" t="str">
        <f>"Y_Ts_"&amp;EA308&amp;" = Y_"&amp;EA308&amp;"(:,T+s);"</f>
        <v>Y_Ts_107 = Y_107(:,T+s);</v>
      </c>
      <c r="HM308">
        <v>95</v>
      </c>
      <c r="HN308" t="s">
        <v>18</v>
      </c>
      <c r="HT308">
        <v>149</v>
      </c>
      <c r="HU308" t="s">
        <v>18</v>
      </c>
    </row>
    <row r="309" spans="71:229" x14ac:dyDescent="0.3">
      <c r="BS309" s="1"/>
      <c r="BY309" s="1"/>
      <c r="CK309" s="1"/>
      <c r="EA309">
        <v>107</v>
      </c>
      <c r="EB309" s="1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HM309">
        <v>100</v>
      </c>
      <c r="HN309" t="str">
        <f>"p_value_vec_"&amp;HM309&amp;" = zeros(1,S);"</f>
        <v>p_value_vec_100 = zeros(1,S);</v>
      </c>
      <c r="HT309">
        <v>150</v>
      </c>
      <c r="HU309" t="str">
        <f>"spillover_test_"&amp;HT309&amp;" = zeros(1,S);"</f>
        <v>spillover_test_150 = zeros(1,S);</v>
      </c>
    </row>
    <row r="310" spans="71:229" x14ac:dyDescent="0.3">
      <c r="BS310" s="1"/>
      <c r="BY310" s="1"/>
      <c r="CK310" s="1"/>
      <c r="EA310">
        <v>107</v>
      </c>
      <c r="EB310" s="1" t="str">
        <f>"alpha_hat_"&amp;EA310&amp;" = A_"&amp;EA310&amp;"*gamma_hat_"&amp;EA310&amp;";"</f>
        <v>alpha_hat_107 = A_107*gamma_hat_107;</v>
      </c>
      <c r="HM310">
        <v>100</v>
      </c>
      <c r="HN310" t="str">
        <f>"lb_vec_"&amp;HM310&amp;" = zeros(1,S);"</f>
        <v>lb_vec_100 = zeros(1,S);</v>
      </c>
      <c r="HT310">
        <v>150</v>
      </c>
      <c r="HU310" t="s">
        <v>35</v>
      </c>
    </row>
    <row r="311" spans="71:229" x14ac:dyDescent="0.3">
      <c r="BS311" s="1"/>
      <c r="BY311" s="1"/>
      <c r="CK311" s="1"/>
      <c r="EA311">
        <v>107</v>
      </c>
      <c r="EB311" s="1" t="str">
        <f>"alpha1_hat_vec_"&amp;EA311&amp;"(s) = alpha_hat_"&amp;EA311&amp;"(1);"</f>
        <v>alpha1_hat_vec_107(s) = alpha_hat_107(1);</v>
      </c>
      <c r="HM311">
        <v>100</v>
      </c>
      <c r="HN311" t="str">
        <f>"ub_vec_"&amp;HM311&amp;" = zeros(1,S);"</f>
        <v>ub_vec_100 = zeros(1,S);</v>
      </c>
      <c r="HT311">
        <v>150</v>
      </c>
      <c r="HU311" t="s">
        <v>36</v>
      </c>
    </row>
    <row r="312" spans="71:229" x14ac:dyDescent="0.3">
      <c r="EA312">
        <v>107</v>
      </c>
      <c r="EB312" s="1" t="str">
        <f>"synthetic_control_sp_"&amp;EA312&amp;"(T+s) = Y_"&amp;EA312&amp;"(1,T+s)-alpha1_hat_vec_"&amp;EA312&amp;"(s);"</f>
        <v>synthetic_control_sp_107(T+s) = Y_107(1,T+s)-alpha1_hat_vec_107(s);</v>
      </c>
      <c r="HM312">
        <v>100</v>
      </c>
      <c r="HN312" t="s">
        <v>35</v>
      </c>
      <c r="HT312">
        <v>150</v>
      </c>
      <c r="HU312" t="s">
        <v>37</v>
      </c>
    </row>
    <row r="313" spans="71:229" x14ac:dyDescent="0.3">
      <c r="EA313">
        <v>107</v>
      </c>
      <c r="EB313" s="3" t="s">
        <v>18</v>
      </c>
      <c r="HM313">
        <v>100</v>
      </c>
      <c r="HN313" t="str">
        <f>"    [p_value_"&amp;HM313&amp; ",lb_"&amp;HM313&amp;",ub_"&amp;HM313&amp;"] = sp_andrews_te(Y_pre_"&amp;HM313&amp;",pobreza_"&amp;HM313&amp;"(:,T+s),A_"&amp;HM313&amp;",C,.05);"</f>
        <v xml:space="preserve">    [p_value_100,lb_100,ub_100] = sp_andrews_te(Y_pre_100,pobreza_100(:,T+s),A_100,C,.05);</v>
      </c>
      <c r="HT313">
        <v>150</v>
      </c>
      <c r="HU313" t="str">
        <f>"    spillover_test_"&amp;HT313&amp;"(s) = sp_andrews(Y_pre_"&amp;HT313&amp;",pobreza_"&amp;HT313&amp;"(:,T+s),A_"&amp;HT313&amp;",C,d,alpha_sig);"</f>
        <v xml:space="preserve">    spillover_test_150(s) = sp_andrews(Y_pre_150,pobreza_150(:,T+s),A_150,C,d,alpha_sig);</v>
      </c>
    </row>
    <row r="314" spans="71:229" x14ac:dyDescent="0.3">
      <c r="BS314" s="1"/>
      <c r="BY314" s="1"/>
      <c r="CK314" s="1"/>
      <c r="EA314">
        <v>108</v>
      </c>
      <c r="EB314" s="3" t="str">
        <f>"%PROVINCIA "&amp;EA314</f>
        <v>%PROVINCIA 108</v>
      </c>
      <c r="HM314">
        <v>100</v>
      </c>
      <c r="HN314" t="str">
        <f>"    p_value_vec_"&amp;HM314&amp;"(s) = p_value_"&amp;HM314&amp;";"</f>
        <v xml:space="preserve">    p_value_vec_100(s) = p_value_100;</v>
      </c>
      <c r="HT314">
        <v>150</v>
      </c>
      <c r="HU314" t="s">
        <v>18</v>
      </c>
    </row>
    <row r="315" spans="71:229" x14ac:dyDescent="0.3">
      <c r="BS315" s="1"/>
      <c r="BY315" s="1"/>
      <c r="CK315" s="1"/>
      <c r="EA315">
        <v>108</v>
      </c>
      <c r="EB315" s="3" t="s">
        <v>17</v>
      </c>
      <c r="HM315">
        <v>100</v>
      </c>
      <c r="HN315" t="str">
        <f>"    lb_vec_"&amp;HM315&amp;"(s) = lb_"&amp;HM315&amp;";"</f>
        <v xml:space="preserve">    lb_vec_100(s) = lb_100;</v>
      </c>
      <c r="HT315">
        <v>152</v>
      </c>
      <c r="HU315" t="str">
        <f>"spillover_test_"&amp;HT315&amp;" = zeros(1,S);"</f>
        <v>spillover_test_152 = zeros(1,S);</v>
      </c>
    </row>
    <row r="316" spans="71:229" x14ac:dyDescent="0.3">
      <c r="BS316" s="1"/>
      <c r="BY316" s="1"/>
      <c r="CK316" s="1"/>
      <c r="EA316">
        <v>108</v>
      </c>
      <c r="EB316" s="1" t="str">
        <f>"Y_Ts_"&amp;EA316&amp;" = Y_"&amp;EA316&amp;"(:,T+s);"</f>
        <v>Y_Ts_108 = Y_108(:,T+s);</v>
      </c>
      <c r="HM316">
        <v>100</v>
      </c>
      <c r="HN316" t="str">
        <f>"    ub_vec_"&amp;HM316&amp;"(s) = ub_"&amp;HM315&amp;";"</f>
        <v xml:space="preserve">    ub_vec_100(s) = ub_100;</v>
      </c>
      <c r="HT316">
        <v>152</v>
      </c>
      <c r="HU316" t="s">
        <v>35</v>
      </c>
    </row>
    <row r="317" spans="71:229" x14ac:dyDescent="0.3">
      <c r="EA317">
        <v>108</v>
      </c>
      <c r="EB317" s="1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HM317">
        <v>100</v>
      </c>
      <c r="HN317" t="s">
        <v>18</v>
      </c>
      <c r="HT317">
        <v>152</v>
      </c>
      <c r="HU317" t="s">
        <v>36</v>
      </c>
    </row>
    <row r="318" spans="71:229" x14ac:dyDescent="0.3">
      <c r="EA318">
        <v>108</v>
      </c>
      <c r="EB318" s="1" t="str">
        <f>"alpha_hat_"&amp;EA318&amp;" = A_"&amp;EA318&amp;"*gamma_hat_"&amp;EA318&amp;";"</f>
        <v>alpha_hat_108 = A_108*gamma_hat_108;</v>
      </c>
      <c r="HM318">
        <v>104</v>
      </c>
      <c r="HN318" t="str">
        <f>"p_value_vec_"&amp;HM318&amp;" = zeros(1,S);"</f>
        <v>p_value_vec_104 = zeros(1,S);</v>
      </c>
      <c r="HT318">
        <v>152</v>
      </c>
      <c r="HU318" t="s">
        <v>37</v>
      </c>
    </row>
    <row r="319" spans="71:229" x14ac:dyDescent="0.3">
      <c r="BS319" s="1"/>
      <c r="BY319" s="1"/>
      <c r="CK319" s="1"/>
      <c r="EA319">
        <v>108</v>
      </c>
      <c r="EB319" s="1" t="str">
        <f>"alpha1_hat_vec_"&amp;EA319&amp;"(s) = alpha_hat_"&amp;EA319&amp;"(1);"</f>
        <v>alpha1_hat_vec_108(s) = alpha_hat_108(1);</v>
      </c>
      <c r="HM319">
        <v>104</v>
      </c>
      <c r="HN319" t="str">
        <f>"lb_vec_"&amp;HM319&amp;" = zeros(1,S);"</f>
        <v>lb_vec_104 = zeros(1,S);</v>
      </c>
      <c r="HT319">
        <v>152</v>
      </c>
      <c r="HU319" t="str">
        <f>"    spillover_test_"&amp;HT319&amp;"(s) = sp_andrews(Y_pre_"&amp;HT319&amp;",pobreza_"&amp;HT319&amp;"(:,T+s),A_"&amp;HT319&amp;",C,d,alpha_sig);"</f>
        <v xml:space="preserve">    spillover_test_152(s) = sp_andrews(Y_pre_152,pobreza_152(:,T+s),A_152,C,d,alpha_sig);</v>
      </c>
    </row>
    <row r="320" spans="71:229" x14ac:dyDescent="0.3">
      <c r="BS320" s="1"/>
      <c r="BY320" s="1"/>
      <c r="CK320" s="1"/>
      <c r="EA320">
        <v>108</v>
      </c>
      <c r="EB320" s="1" t="str">
        <f>"synthetic_control_sp_"&amp;EA320&amp;"(T+s) = Y_"&amp;EA320&amp;"(1,T+s)-alpha1_hat_vec_"&amp;EA320&amp;"(s);"</f>
        <v>synthetic_control_sp_108(T+s) = Y_108(1,T+s)-alpha1_hat_vec_108(s);</v>
      </c>
      <c r="HM320">
        <v>104</v>
      </c>
      <c r="HN320" t="str">
        <f>"ub_vec_"&amp;HM320&amp;" = zeros(1,S);"</f>
        <v>ub_vec_104 = zeros(1,S);</v>
      </c>
      <c r="HT320">
        <v>152</v>
      </c>
      <c r="HU320" t="s">
        <v>18</v>
      </c>
    </row>
    <row r="321" spans="71:229" x14ac:dyDescent="0.3">
      <c r="BS321" s="1"/>
      <c r="BY321" s="1"/>
      <c r="CK321" s="1"/>
      <c r="EA321">
        <v>108</v>
      </c>
      <c r="EB321" s="3" t="s">
        <v>18</v>
      </c>
      <c r="HM321">
        <v>104</v>
      </c>
      <c r="HN321" t="s">
        <v>35</v>
      </c>
      <c r="HT321">
        <v>153</v>
      </c>
      <c r="HU321" t="str">
        <f>"spillover_test_"&amp;HT321&amp;" = zeros(1,S);"</f>
        <v>spillover_test_153 = zeros(1,S);</v>
      </c>
    </row>
    <row r="322" spans="71:229" x14ac:dyDescent="0.3">
      <c r="EA322">
        <v>112</v>
      </c>
      <c r="EB322" s="3" t="str">
        <f>"%PROVINCIA "&amp;EA322</f>
        <v>%PROVINCIA 112</v>
      </c>
      <c r="HM322">
        <v>104</v>
      </c>
      <c r="HN322" t="str">
        <f>"    [p_value_"&amp;HM322&amp; ",lb_"&amp;HM322&amp;",ub_"&amp;HM322&amp;"] = sp_andrews_te(Y_pre_"&amp;HM322&amp;",pobreza_"&amp;HM322&amp;"(:,T+s),A_"&amp;HM322&amp;",C,.05);"</f>
        <v xml:space="preserve">    [p_value_104,lb_104,ub_104] = sp_andrews_te(Y_pre_104,pobreza_104(:,T+s),A_104,C,.05);</v>
      </c>
      <c r="HT322">
        <v>153</v>
      </c>
      <c r="HU322" t="s">
        <v>35</v>
      </c>
    </row>
    <row r="323" spans="71:229" x14ac:dyDescent="0.3">
      <c r="EA323">
        <v>112</v>
      </c>
      <c r="EB323" s="3" t="s">
        <v>17</v>
      </c>
      <c r="HM323">
        <v>104</v>
      </c>
      <c r="HN323" t="str">
        <f>"    p_value_vec_"&amp;HM323&amp;"(s) = p_value_"&amp;HM323&amp;";"</f>
        <v xml:space="preserve">    p_value_vec_104(s) = p_value_104;</v>
      </c>
      <c r="HT323">
        <v>153</v>
      </c>
      <c r="HU323" t="s">
        <v>36</v>
      </c>
    </row>
    <row r="324" spans="71:229" x14ac:dyDescent="0.3">
      <c r="CK324" s="1"/>
      <c r="EA324">
        <v>112</v>
      </c>
      <c r="EB324" s="1" t="str">
        <f>"Y_Ts_"&amp;EA324&amp;" = Y_"&amp;EA324&amp;"(:,T+s);"</f>
        <v>Y_Ts_112 = Y_112(:,T+s);</v>
      </c>
      <c r="HM324">
        <v>104</v>
      </c>
      <c r="HN324" t="str">
        <f>"    lb_vec_"&amp;HM324&amp;"(s) = lb_"&amp;HM324&amp;";"</f>
        <v xml:space="preserve">    lb_vec_104(s) = lb_104;</v>
      </c>
      <c r="HT324">
        <v>153</v>
      </c>
      <c r="HU324" t="s">
        <v>37</v>
      </c>
    </row>
    <row r="325" spans="71:229" x14ac:dyDescent="0.3">
      <c r="CK325" s="1"/>
      <c r="EA325">
        <v>112</v>
      </c>
      <c r="EB325" s="1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HM325">
        <v>104</v>
      </c>
      <c r="HN325" t="str">
        <f>"    ub_vec_"&amp;HM325&amp;"(s) = ub_"&amp;HM324&amp;";"</f>
        <v xml:space="preserve">    ub_vec_104(s) = ub_104;</v>
      </c>
      <c r="HT325">
        <v>153</v>
      </c>
      <c r="HU325" t="str">
        <f>"    spillover_test_"&amp;HT325&amp;"(s) = sp_andrews(Y_pre_"&amp;HT325&amp;",pobreza_"&amp;HT325&amp;"(:,T+s),A_"&amp;HT325&amp;",C,d,alpha_sig);"</f>
        <v xml:space="preserve">    spillover_test_153(s) = sp_andrews(Y_pre_153,pobreza_153(:,T+s),A_153,C,d,alpha_sig);</v>
      </c>
    </row>
    <row r="326" spans="71:229" x14ac:dyDescent="0.3">
      <c r="CK326" s="1"/>
      <c r="EA326">
        <v>112</v>
      </c>
      <c r="EB326" s="1" t="str">
        <f>"alpha_hat_"&amp;EA326&amp;" = A_"&amp;EA326&amp;"*gamma_hat_"&amp;EA326&amp;";"</f>
        <v>alpha_hat_112 = A_112*gamma_hat_112;</v>
      </c>
      <c r="HM326">
        <v>104</v>
      </c>
      <c r="HN326" t="s">
        <v>18</v>
      </c>
      <c r="HT326">
        <v>153</v>
      </c>
      <c r="HU326" t="s">
        <v>18</v>
      </c>
    </row>
    <row r="327" spans="71:229" x14ac:dyDescent="0.3">
      <c r="EA327">
        <v>112</v>
      </c>
      <c r="EB327" s="1" t="str">
        <f>"alpha1_hat_vec_"&amp;EA327&amp;"(s) = alpha_hat_"&amp;EA327&amp;"(1);"</f>
        <v>alpha1_hat_vec_112(s) = alpha_hat_112(1);</v>
      </c>
      <c r="HM327">
        <v>105</v>
      </c>
      <c r="HN327" t="str">
        <f>"p_value_vec_"&amp;HM327&amp;" = zeros(1,S);"</f>
        <v>p_value_vec_105 = zeros(1,S);</v>
      </c>
      <c r="HT327">
        <v>157</v>
      </c>
      <c r="HU327" t="str">
        <f>"spillover_test_"&amp;HT327&amp;" = zeros(1,S);"</f>
        <v>spillover_test_157 = zeros(1,S);</v>
      </c>
    </row>
    <row r="328" spans="71:229" x14ac:dyDescent="0.3">
      <c r="EA328">
        <v>112</v>
      </c>
      <c r="EB328" s="1" t="str">
        <f>"synthetic_control_sp_"&amp;EA328&amp;"(T+s) = Y_"&amp;EA328&amp;"(1,T+s)-alpha1_hat_vec_"&amp;EA328&amp;"(s);"</f>
        <v>synthetic_control_sp_112(T+s) = Y_112(1,T+s)-alpha1_hat_vec_112(s);</v>
      </c>
      <c r="HM328">
        <v>105</v>
      </c>
      <c r="HN328" t="str">
        <f>"lb_vec_"&amp;HM328&amp;" = zeros(1,S);"</f>
        <v>lb_vec_105 = zeros(1,S);</v>
      </c>
      <c r="HT328">
        <v>157</v>
      </c>
      <c r="HU328" t="s">
        <v>35</v>
      </c>
    </row>
    <row r="329" spans="71:229" x14ac:dyDescent="0.3">
      <c r="CK329" s="1"/>
      <c r="EA329">
        <v>112</v>
      </c>
      <c r="EB329" s="3" t="s">
        <v>18</v>
      </c>
      <c r="HM329">
        <v>105</v>
      </c>
      <c r="HN329" t="str">
        <f>"ub_vec_"&amp;HM329&amp;" = zeros(1,S);"</f>
        <v>ub_vec_105 = zeros(1,S);</v>
      </c>
      <c r="HT329">
        <v>157</v>
      </c>
      <c r="HU329" t="s">
        <v>36</v>
      </c>
    </row>
    <row r="330" spans="71:229" x14ac:dyDescent="0.3">
      <c r="CK330" s="1"/>
      <c r="EA330">
        <v>119</v>
      </c>
      <c r="EB330" s="3" t="str">
        <f>"%PROVINCIA "&amp;EA330</f>
        <v>%PROVINCIA 119</v>
      </c>
      <c r="HM330">
        <v>105</v>
      </c>
      <c r="HN330" t="s">
        <v>35</v>
      </c>
      <c r="HT330">
        <v>157</v>
      </c>
      <c r="HU330" t="s">
        <v>37</v>
      </c>
    </row>
    <row r="331" spans="71:229" x14ac:dyDescent="0.3">
      <c r="CK331" s="1"/>
      <c r="EA331">
        <v>119</v>
      </c>
      <c r="EB331" s="3" t="s">
        <v>17</v>
      </c>
      <c r="HM331">
        <v>105</v>
      </c>
      <c r="HN331" t="str">
        <f>"    [p_value_"&amp;HM331&amp; ",lb_"&amp;HM331&amp;",ub_"&amp;HM331&amp;"] = sp_andrews_te(Y_pre_"&amp;HM331&amp;",pobreza_"&amp;HM331&amp;"(:,T+s),A_"&amp;HM331&amp;",C,.05);"</f>
        <v xml:space="preserve">    [p_value_105,lb_105,ub_105] = sp_andrews_te(Y_pre_105,pobreza_105(:,T+s),A_105,C,.05);</v>
      </c>
      <c r="HT331">
        <v>157</v>
      </c>
      <c r="HU331" t="str">
        <f>"    spillover_test_"&amp;HT331&amp;"(s) = sp_andrews(Y_pre_"&amp;HT331&amp;",pobreza_"&amp;HT331&amp;"(:,T+s),A_"&amp;HT331&amp;",C,d,alpha_sig);"</f>
        <v xml:space="preserve">    spillover_test_157(s) = sp_andrews(Y_pre_157,pobreza_157(:,T+s),A_157,C,d,alpha_sig);</v>
      </c>
    </row>
    <row r="332" spans="71:229" x14ac:dyDescent="0.3">
      <c r="EA332">
        <v>119</v>
      </c>
      <c r="EB332" s="1" t="str">
        <f>"Y_Ts_"&amp;EA332&amp;" = Y_"&amp;EA332&amp;"(:,T+s);"</f>
        <v>Y_Ts_119 = Y_119(:,T+s);</v>
      </c>
      <c r="HM332">
        <v>105</v>
      </c>
      <c r="HN332" t="str">
        <f>"    p_value_vec_"&amp;HM332&amp;"(s) = p_value_"&amp;HM332&amp;";"</f>
        <v xml:space="preserve">    p_value_vec_105(s) = p_value_105;</v>
      </c>
      <c r="HT332">
        <v>157</v>
      </c>
      <c r="HU332" t="s">
        <v>18</v>
      </c>
    </row>
    <row r="333" spans="71:229" x14ac:dyDescent="0.3">
      <c r="EA333">
        <v>119</v>
      </c>
      <c r="EB333" s="1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HM333">
        <v>105</v>
      </c>
      <c r="HN333" t="str">
        <f>"    lb_vec_"&amp;HM333&amp;"(s) = lb_"&amp;HM333&amp;";"</f>
        <v xml:space="preserve">    lb_vec_105(s) = lb_105;</v>
      </c>
      <c r="HT333">
        <v>158</v>
      </c>
      <c r="HU333" t="str">
        <f>"spillover_test_"&amp;HT333&amp;" = zeros(1,S);"</f>
        <v>spillover_test_158 = zeros(1,S);</v>
      </c>
    </row>
    <row r="334" spans="71:229" x14ac:dyDescent="0.3">
      <c r="CK334" s="1"/>
      <c r="EA334">
        <v>119</v>
      </c>
      <c r="EB334" s="1" t="str">
        <f>"alpha_hat_"&amp;EA334&amp;" = A_"&amp;EA334&amp;"*gamma_hat_"&amp;EA334&amp;";"</f>
        <v>alpha_hat_119 = A_119*gamma_hat_119;</v>
      </c>
      <c r="HM334">
        <v>105</v>
      </c>
      <c r="HN334" t="str">
        <f>"    ub_vec_"&amp;HM334&amp;"(s) = ub_"&amp;HM333&amp;";"</f>
        <v xml:space="preserve">    ub_vec_105(s) = ub_105;</v>
      </c>
      <c r="HT334">
        <v>158</v>
      </c>
      <c r="HU334" t="s">
        <v>35</v>
      </c>
    </row>
    <row r="335" spans="71:229" x14ac:dyDescent="0.3">
      <c r="CK335" s="1"/>
      <c r="EA335">
        <v>119</v>
      </c>
      <c r="EB335" s="1" t="str">
        <f>"alpha1_hat_vec_"&amp;EA335&amp;"(s) = alpha_hat_"&amp;EA335&amp;"(1);"</f>
        <v>alpha1_hat_vec_119(s) = alpha_hat_119(1);</v>
      </c>
      <c r="HM335">
        <v>105</v>
      </c>
      <c r="HN335" t="s">
        <v>18</v>
      </c>
      <c r="HT335">
        <v>158</v>
      </c>
      <c r="HU335" t="s">
        <v>36</v>
      </c>
    </row>
    <row r="336" spans="71:229" x14ac:dyDescent="0.3">
      <c r="CK336" s="1"/>
      <c r="EA336">
        <v>119</v>
      </c>
      <c r="EB336" s="1" t="str">
        <f>"synthetic_control_sp_"&amp;EA336&amp;"(T+s) = Y_"&amp;EA336&amp;"(1,T+s)-alpha1_hat_vec_"&amp;EA336&amp;"(s);"</f>
        <v>synthetic_control_sp_119(T+s) = Y_119(1,T+s)-alpha1_hat_vec_119(s);</v>
      </c>
      <c r="HM336">
        <v>106</v>
      </c>
      <c r="HN336" t="str">
        <f>"p_value_vec_"&amp;HM336&amp;" = zeros(1,S);"</f>
        <v>p_value_vec_106 = zeros(1,S);</v>
      </c>
      <c r="HT336">
        <v>158</v>
      </c>
      <c r="HU336" t="s">
        <v>37</v>
      </c>
    </row>
    <row r="337" spans="89:229" x14ac:dyDescent="0.3">
      <c r="EA337">
        <v>119</v>
      </c>
      <c r="EB337" s="3" t="s">
        <v>18</v>
      </c>
      <c r="HM337">
        <v>106</v>
      </c>
      <c r="HN337" t="str">
        <f>"lb_vec_"&amp;HM337&amp;" = zeros(1,S);"</f>
        <v>lb_vec_106 = zeros(1,S);</v>
      </c>
      <c r="HT337">
        <v>158</v>
      </c>
      <c r="HU337" t="str">
        <f>"    spillover_test_"&amp;HT337&amp;"(s) = sp_andrews(Y_pre_"&amp;HT337&amp;",pobreza_"&amp;HT337&amp;"(:,T+s),A_"&amp;HT337&amp;",C,d,alpha_sig);"</f>
        <v xml:space="preserve">    spillover_test_158(s) = sp_andrews(Y_pre_158,pobreza_158(:,T+s),A_158,C,d,alpha_sig);</v>
      </c>
    </row>
    <row r="338" spans="89:229" x14ac:dyDescent="0.3">
      <c r="EA338">
        <v>125</v>
      </c>
      <c r="EB338" s="3" t="str">
        <f>"%PROVINCIA "&amp;EA338</f>
        <v>%PROVINCIA 125</v>
      </c>
      <c r="HM338">
        <v>106</v>
      </c>
      <c r="HN338" t="str">
        <f>"ub_vec_"&amp;HM338&amp;" = zeros(1,S);"</f>
        <v>ub_vec_106 = zeros(1,S);</v>
      </c>
      <c r="HT338">
        <v>158</v>
      </c>
      <c r="HU338" t="s">
        <v>18</v>
      </c>
    </row>
    <row r="339" spans="89:229" x14ac:dyDescent="0.3">
      <c r="CK339" s="1"/>
      <c r="EA339">
        <v>125</v>
      </c>
      <c r="EB339" s="3" t="s">
        <v>17</v>
      </c>
      <c r="HM339">
        <v>106</v>
      </c>
      <c r="HN339" t="s">
        <v>35</v>
      </c>
      <c r="HT339">
        <v>159</v>
      </c>
      <c r="HU339" t="str">
        <f>"spillover_test_"&amp;HT339&amp;" = zeros(1,S);"</f>
        <v>spillover_test_159 = zeros(1,S);</v>
      </c>
    </row>
    <row r="340" spans="89:229" x14ac:dyDescent="0.3">
      <c r="CK340" s="1"/>
      <c r="EA340">
        <v>125</v>
      </c>
      <c r="EB340" s="1" t="str">
        <f>"Y_Ts_"&amp;EA340&amp;" = Y_"&amp;EA340&amp;"(:,T+s);"</f>
        <v>Y_Ts_125 = Y_125(:,T+s);</v>
      </c>
      <c r="HM340">
        <v>106</v>
      </c>
      <c r="HN340" t="str">
        <f>"    [p_value_"&amp;HM340&amp; ",lb_"&amp;HM340&amp;",ub_"&amp;HM340&amp;"] = sp_andrews_te(Y_pre_"&amp;HM340&amp;",pobreza_"&amp;HM340&amp;"(:,T+s),A_"&amp;HM340&amp;",C,.05);"</f>
        <v xml:space="preserve">    [p_value_106,lb_106,ub_106] = sp_andrews_te(Y_pre_106,pobreza_106(:,T+s),A_106,C,.05);</v>
      </c>
      <c r="HT340">
        <v>159</v>
      </c>
      <c r="HU340" t="s">
        <v>35</v>
      </c>
    </row>
    <row r="341" spans="89:229" x14ac:dyDescent="0.3">
      <c r="CK341" s="1"/>
      <c r="EA341">
        <v>125</v>
      </c>
      <c r="EB341" s="1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HM341">
        <v>106</v>
      </c>
      <c r="HN341" t="str">
        <f>"    p_value_vec_"&amp;HM341&amp;"(s) = p_value_"&amp;HM341&amp;";"</f>
        <v xml:space="preserve">    p_value_vec_106(s) = p_value_106;</v>
      </c>
      <c r="HT341">
        <v>159</v>
      </c>
      <c r="HU341" t="s">
        <v>36</v>
      </c>
    </row>
    <row r="342" spans="89:229" x14ac:dyDescent="0.3">
      <c r="EA342">
        <v>125</v>
      </c>
      <c r="EB342" s="1" t="str">
        <f>"alpha_hat_"&amp;EA342&amp;" = A_"&amp;EA342&amp;"*gamma_hat_"&amp;EA342&amp;";"</f>
        <v>alpha_hat_125 = A_125*gamma_hat_125;</v>
      </c>
      <c r="HM342">
        <v>106</v>
      </c>
      <c r="HN342" t="str">
        <f>"    lb_vec_"&amp;HM342&amp;"(s) = lb_"&amp;HM342&amp;";"</f>
        <v xml:space="preserve">    lb_vec_106(s) = lb_106;</v>
      </c>
      <c r="HT342">
        <v>159</v>
      </c>
      <c r="HU342" t="s">
        <v>37</v>
      </c>
    </row>
    <row r="343" spans="89:229" x14ac:dyDescent="0.3">
      <c r="EA343">
        <v>125</v>
      </c>
      <c r="EB343" s="1" t="str">
        <f>"alpha1_hat_vec_"&amp;EA343&amp;"(s) = alpha_hat_"&amp;EA343&amp;"(1);"</f>
        <v>alpha1_hat_vec_125(s) = alpha_hat_125(1);</v>
      </c>
      <c r="HM343">
        <v>106</v>
      </c>
      <c r="HN343" t="str">
        <f>"    ub_vec_"&amp;HM343&amp;"(s) = ub_"&amp;HM342&amp;";"</f>
        <v xml:space="preserve">    ub_vec_106(s) = ub_106;</v>
      </c>
      <c r="HT343">
        <v>159</v>
      </c>
      <c r="HU343" t="str">
        <f>"    spillover_test_"&amp;HT343&amp;"(s) = sp_andrews(Y_pre_"&amp;HT343&amp;",pobreza_"&amp;HT343&amp;"(:,T+s),A_"&amp;HT343&amp;",C,d,alpha_sig);"</f>
        <v xml:space="preserve">    spillover_test_159(s) = sp_andrews(Y_pre_159,pobreza_159(:,T+s),A_159,C,d,alpha_sig);</v>
      </c>
    </row>
    <row r="344" spans="89:229" x14ac:dyDescent="0.3">
      <c r="CK344" s="1"/>
      <c r="EA344">
        <v>125</v>
      </c>
      <c r="EB344" s="1" t="str">
        <f>"synthetic_control_sp_"&amp;EA344&amp;"(T+s) = Y_"&amp;EA344&amp;"(1,T+s)-alpha1_hat_vec_"&amp;EA344&amp;"(s);"</f>
        <v>synthetic_control_sp_125(T+s) = Y_125(1,T+s)-alpha1_hat_vec_125(s);</v>
      </c>
      <c r="HM344">
        <v>106</v>
      </c>
      <c r="HN344" t="s">
        <v>18</v>
      </c>
      <c r="HT344">
        <v>159</v>
      </c>
      <c r="HU344" t="s">
        <v>18</v>
      </c>
    </row>
    <row r="345" spans="89:229" x14ac:dyDescent="0.3">
      <c r="CK345" s="1"/>
      <c r="EA345">
        <v>125</v>
      </c>
      <c r="EB345" s="3" t="s">
        <v>18</v>
      </c>
      <c r="HM345">
        <v>107</v>
      </c>
      <c r="HN345" t="str">
        <f>"p_value_vec_"&amp;HM345&amp;" = zeros(1,S);"</f>
        <v>p_value_vec_107 = zeros(1,S);</v>
      </c>
      <c r="HT345">
        <v>162</v>
      </c>
      <c r="HU345" t="str">
        <f>"spillover_test_"&amp;HT345&amp;" = zeros(1,S);"</f>
        <v>spillover_test_162 = zeros(1,S);</v>
      </c>
    </row>
    <row r="346" spans="89:229" x14ac:dyDescent="0.3">
      <c r="CK346" s="1"/>
      <c r="EA346">
        <v>129</v>
      </c>
      <c r="EB346" s="3" t="str">
        <f>"%PROVINCIA "&amp;EA346</f>
        <v>%PROVINCIA 129</v>
      </c>
      <c r="HM346">
        <v>107</v>
      </c>
      <c r="HN346" t="str">
        <f>"lb_vec_"&amp;HM346&amp;" = zeros(1,S);"</f>
        <v>lb_vec_107 = zeros(1,S);</v>
      </c>
      <c r="HT346">
        <v>162</v>
      </c>
      <c r="HU346" t="s">
        <v>35</v>
      </c>
    </row>
    <row r="347" spans="89:229" x14ac:dyDescent="0.3">
      <c r="EA347">
        <v>129</v>
      </c>
      <c r="EB347" s="3" t="s">
        <v>17</v>
      </c>
      <c r="HM347">
        <v>107</v>
      </c>
      <c r="HN347" t="str">
        <f>"ub_vec_"&amp;HM347&amp;" = zeros(1,S);"</f>
        <v>ub_vec_107 = zeros(1,S);</v>
      </c>
      <c r="HT347">
        <v>162</v>
      </c>
      <c r="HU347" t="s">
        <v>36</v>
      </c>
    </row>
    <row r="348" spans="89:229" x14ac:dyDescent="0.3">
      <c r="EA348">
        <v>129</v>
      </c>
      <c r="EB348" s="1" t="str">
        <f>"Y_Ts_"&amp;EA348&amp;" = Y_"&amp;EA348&amp;"(:,T+s);"</f>
        <v>Y_Ts_129 = Y_129(:,T+s);</v>
      </c>
      <c r="HM348">
        <v>107</v>
      </c>
      <c r="HN348" t="s">
        <v>35</v>
      </c>
      <c r="HT348">
        <v>162</v>
      </c>
      <c r="HU348" t="s">
        <v>37</v>
      </c>
    </row>
    <row r="349" spans="89:229" x14ac:dyDescent="0.3">
      <c r="CK349" s="1"/>
      <c r="EA349">
        <v>129</v>
      </c>
      <c r="EB349" s="1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HM349">
        <v>107</v>
      </c>
      <c r="HN349" t="str">
        <f>"    [p_value_"&amp;HM349&amp; ",lb_"&amp;HM349&amp;",ub_"&amp;HM349&amp;"] = sp_andrews_te(Y_pre_"&amp;HM349&amp;",pobreza_"&amp;HM349&amp;"(:,T+s),A_"&amp;HM349&amp;",C,.05);"</f>
        <v xml:space="preserve">    [p_value_107,lb_107,ub_107] = sp_andrews_te(Y_pre_107,pobreza_107(:,T+s),A_107,C,.05);</v>
      </c>
      <c r="HT349">
        <v>162</v>
      </c>
      <c r="HU349" t="str">
        <f>"    spillover_test_"&amp;HT349&amp;"(s) = sp_andrews(Y_pre_"&amp;HT349&amp;",pobreza_"&amp;HT349&amp;"(:,T+s),A_"&amp;HT349&amp;",C,d,alpha_sig);"</f>
        <v xml:space="preserve">    spillover_test_162(s) = sp_andrews(Y_pre_162,pobreza_162(:,T+s),A_162,C,d,alpha_sig);</v>
      </c>
    </row>
    <row r="350" spans="89:229" x14ac:dyDescent="0.3">
      <c r="CK350" s="1"/>
      <c r="EA350">
        <v>129</v>
      </c>
      <c r="EB350" s="1" t="str">
        <f>"alpha_hat_"&amp;EA350&amp;" = A_"&amp;EA350&amp;"*gamma_hat_"&amp;EA350&amp;";"</f>
        <v>alpha_hat_129 = A_129*gamma_hat_129;</v>
      </c>
      <c r="HM350">
        <v>107</v>
      </c>
      <c r="HN350" t="str">
        <f>"    p_value_vec_"&amp;HM350&amp;"(s) = p_value_"&amp;HM350&amp;";"</f>
        <v xml:space="preserve">    p_value_vec_107(s) = p_value_107;</v>
      </c>
      <c r="HT350">
        <v>162</v>
      </c>
      <c r="HU350" t="s">
        <v>18</v>
      </c>
    </row>
    <row r="351" spans="89:229" x14ac:dyDescent="0.3">
      <c r="CK351" s="1"/>
      <c r="EA351">
        <v>129</v>
      </c>
      <c r="EB351" s="1" t="str">
        <f>"alpha1_hat_vec_"&amp;EA351&amp;"(s) = alpha_hat_"&amp;EA351&amp;"(1);"</f>
        <v>alpha1_hat_vec_129(s) = alpha_hat_129(1);</v>
      </c>
      <c r="HM351">
        <v>107</v>
      </c>
      <c r="HN351" t="str">
        <f>"    lb_vec_"&amp;HM351&amp;"(s) = lb_"&amp;HM351&amp;";"</f>
        <v xml:space="preserve">    lb_vec_107(s) = lb_107;</v>
      </c>
      <c r="HT351">
        <v>169</v>
      </c>
      <c r="HU351" t="str">
        <f>"spillover_test_"&amp;HT351&amp;" = zeros(1,S);"</f>
        <v>spillover_test_169 = zeros(1,S);</v>
      </c>
    </row>
    <row r="352" spans="89:229" x14ac:dyDescent="0.3">
      <c r="EA352">
        <v>129</v>
      </c>
      <c r="EB352" s="1" t="str">
        <f>"synthetic_control_sp_"&amp;EA352&amp;"(T+s) = Y_"&amp;EA352&amp;"(1,T+s)-alpha1_hat_vec_"&amp;EA352&amp;"(s);"</f>
        <v>synthetic_control_sp_129(T+s) = Y_129(1,T+s)-alpha1_hat_vec_129(s);</v>
      </c>
      <c r="HM352">
        <v>107</v>
      </c>
      <c r="HN352" t="str">
        <f>"    ub_vec_"&amp;HM352&amp;"(s) = ub_"&amp;HM351&amp;";"</f>
        <v xml:space="preserve">    ub_vec_107(s) = ub_107;</v>
      </c>
      <c r="HT352">
        <v>169</v>
      </c>
      <c r="HU352" t="s">
        <v>35</v>
      </c>
    </row>
    <row r="353" spans="89:229" x14ac:dyDescent="0.3">
      <c r="EA353">
        <v>129</v>
      </c>
      <c r="EB353" s="3" t="s">
        <v>18</v>
      </c>
      <c r="HM353">
        <v>107</v>
      </c>
      <c r="HN353" t="s">
        <v>18</v>
      </c>
      <c r="HT353">
        <v>169</v>
      </c>
      <c r="HU353" t="s">
        <v>36</v>
      </c>
    </row>
    <row r="354" spans="89:229" x14ac:dyDescent="0.3">
      <c r="CK354" s="1"/>
      <c r="EA354">
        <v>130</v>
      </c>
      <c r="EB354" s="3" t="str">
        <f>"%PROVINCIA "&amp;EA354</f>
        <v>%PROVINCIA 130</v>
      </c>
      <c r="HM354">
        <v>108</v>
      </c>
      <c r="HN354" t="str">
        <f>"p_value_vec_"&amp;HM354&amp;" = zeros(1,S);"</f>
        <v>p_value_vec_108 = zeros(1,S);</v>
      </c>
      <c r="HT354">
        <v>169</v>
      </c>
      <c r="HU354" t="s">
        <v>37</v>
      </c>
    </row>
    <row r="355" spans="89:229" x14ac:dyDescent="0.3">
      <c r="CK355" s="1"/>
      <c r="EA355">
        <v>130</v>
      </c>
      <c r="EB355" s="3" t="s">
        <v>17</v>
      </c>
      <c r="HM355">
        <v>108</v>
      </c>
      <c r="HN355" t="str">
        <f>"lb_vec_"&amp;HM355&amp;" = zeros(1,S);"</f>
        <v>lb_vec_108 = zeros(1,S);</v>
      </c>
      <c r="HT355">
        <v>169</v>
      </c>
      <c r="HU355" t="str">
        <f>"    spillover_test_"&amp;HT355&amp;"(s) = sp_andrews(Y_pre_"&amp;HT355&amp;",pobreza_"&amp;HT355&amp;"(:,T+s),A_"&amp;HT355&amp;",C,d,alpha_sig);"</f>
        <v xml:space="preserve">    spillover_test_169(s) = sp_andrews(Y_pre_169,pobreza_169(:,T+s),A_169,C,d,alpha_sig);</v>
      </c>
    </row>
    <row r="356" spans="89:229" x14ac:dyDescent="0.3">
      <c r="CK356" s="1"/>
      <c r="EA356">
        <v>130</v>
      </c>
      <c r="EB356" s="1" t="str">
        <f>"Y_Ts_"&amp;EA356&amp;" = Y_"&amp;EA356&amp;"(:,T+s);"</f>
        <v>Y_Ts_130 = Y_130(:,T+s);</v>
      </c>
      <c r="HM356">
        <v>108</v>
      </c>
      <c r="HN356" t="str">
        <f>"ub_vec_"&amp;HM356&amp;" = zeros(1,S);"</f>
        <v>ub_vec_108 = zeros(1,S);</v>
      </c>
      <c r="HT356">
        <v>169</v>
      </c>
      <c r="HU356" t="s">
        <v>18</v>
      </c>
    </row>
    <row r="357" spans="89:229" x14ac:dyDescent="0.3">
      <c r="EA357">
        <v>130</v>
      </c>
      <c r="EB357" s="1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HM357">
        <v>108</v>
      </c>
      <c r="HN357" t="s">
        <v>35</v>
      </c>
    </row>
    <row r="358" spans="89:229" x14ac:dyDescent="0.3">
      <c r="EA358">
        <v>130</v>
      </c>
      <c r="EB358" s="1" t="str">
        <f>"alpha_hat_"&amp;EA358&amp;" = A_"&amp;EA358&amp;"*gamma_hat_"&amp;EA358&amp;";"</f>
        <v>alpha_hat_130 = A_130*gamma_hat_130;</v>
      </c>
      <c r="HM358">
        <v>108</v>
      </c>
      <c r="HN358" t="str">
        <f>"    [p_value_"&amp;HM358&amp; ",lb_"&amp;HM358&amp;",ub_"&amp;HM358&amp;"] = sp_andrews_te(Y_pre_"&amp;HM358&amp;",pobreza_"&amp;HM358&amp;"(:,T+s),A_"&amp;HM358&amp;",C,.05);"</f>
        <v xml:space="preserve">    [p_value_108,lb_108,ub_108] = sp_andrews_te(Y_pre_108,pobreza_108(:,T+s),A_108,C,.05);</v>
      </c>
    </row>
    <row r="359" spans="89:229" x14ac:dyDescent="0.3">
      <c r="CK359" s="1"/>
      <c r="EA359">
        <v>130</v>
      </c>
      <c r="EB359" s="1" t="str">
        <f>"alpha1_hat_vec_"&amp;EA359&amp;"(s) = alpha_hat_"&amp;EA359&amp;"(1);"</f>
        <v>alpha1_hat_vec_130(s) = alpha_hat_130(1);</v>
      </c>
      <c r="HM359">
        <v>108</v>
      </c>
      <c r="HN359" t="str">
        <f>"    p_value_vec_"&amp;HM359&amp;"(s) = p_value_"&amp;HM359&amp;";"</f>
        <v xml:space="preserve">    p_value_vec_108(s) = p_value_108;</v>
      </c>
    </row>
    <row r="360" spans="89:229" x14ac:dyDescent="0.3">
      <c r="CK360" s="1"/>
      <c r="EA360">
        <v>130</v>
      </c>
      <c r="EB360" s="1" t="str">
        <f>"synthetic_control_sp_"&amp;EA360&amp;"(T+s) = Y_"&amp;EA360&amp;"(1,T+s)-alpha1_hat_vec_"&amp;EA360&amp;"(s);"</f>
        <v>synthetic_control_sp_130(T+s) = Y_130(1,T+s)-alpha1_hat_vec_130(s);</v>
      </c>
      <c r="HM360">
        <v>108</v>
      </c>
      <c r="HN360" t="str">
        <f>"    lb_vec_"&amp;HM360&amp;"(s) = lb_"&amp;HM360&amp;";"</f>
        <v xml:space="preserve">    lb_vec_108(s) = lb_108;</v>
      </c>
    </row>
    <row r="361" spans="89:229" x14ac:dyDescent="0.3">
      <c r="CK361" s="1"/>
      <c r="EA361">
        <v>130</v>
      </c>
      <c r="EB361" s="3" t="s">
        <v>18</v>
      </c>
      <c r="HM361">
        <v>108</v>
      </c>
      <c r="HN361" t="str">
        <f>"    ub_vec_"&amp;HM361&amp;"(s) = ub_"&amp;HM360&amp;";"</f>
        <v xml:space="preserve">    ub_vec_108(s) = ub_108;</v>
      </c>
    </row>
    <row r="362" spans="89:229" x14ac:dyDescent="0.3">
      <c r="EA362">
        <v>133</v>
      </c>
      <c r="EB362" s="3" t="str">
        <f>"%PROVINCIA "&amp;EA362</f>
        <v>%PROVINCIA 133</v>
      </c>
      <c r="HM362">
        <v>108</v>
      </c>
      <c r="HN362" t="s">
        <v>18</v>
      </c>
    </row>
    <row r="363" spans="89:229" x14ac:dyDescent="0.3">
      <c r="EA363">
        <v>133</v>
      </c>
      <c r="EB363" s="3" t="s">
        <v>17</v>
      </c>
      <c r="HM363">
        <v>112</v>
      </c>
      <c r="HN363" t="str">
        <f>"p_value_vec_"&amp;HM363&amp;" = zeros(1,S);"</f>
        <v>p_value_vec_112 = zeros(1,S);</v>
      </c>
    </row>
    <row r="364" spans="89:229" x14ac:dyDescent="0.3">
      <c r="EA364">
        <v>133</v>
      </c>
      <c r="EB364" s="1" t="str">
        <f>"Y_Ts_"&amp;EA364&amp;" = Y_"&amp;EA364&amp;"(:,T+s);"</f>
        <v>Y_Ts_133 = Y_133(:,T+s);</v>
      </c>
      <c r="HM364">
        <v>112</v>
      </c>
      <c r="HN364" t="str">
        <f>"lb_vec_"&amp;HM364&amp;" = zeros(1,S);"</f>
        <v>lb_vec_112 = zeros(1,S);</v>
      </c>
    </row>
    <row r="365" spans="89:229" x14ac:dyDescent="0.3">
      <c r="EA365">
        <v>133</v>
      </c>
      <c r="EB365" s="1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HM365">
        <v>112</v>
      </c>
      <c r="HN365" t="str">
        <f>"ub_vec_"&amp;HM365&amp;" = zeros(1,S);"</f>
        <v>ub_vec_112 = zeros(1,S);</v>
      </c>
    </row>
    <row r="366" spans="89:229" x14ac:dyDescent="0.3">
      <c r="EA366">
        <v>133</v>
      </c>
      <c r="EB366" s="1" t="str">
        <f>"alpha_hat_"&amp;EA366&amp;" = A_"&amp;EA366&amp;"*gamma_hat_"&amp;EA366&amp;";"</f>
        <v>alpha_hat_133 = A_133*gamma_hat_133;</v>
      </c>
      <c r="HM366">
        <v>112</v>
      </c>
      <c r="HN366" t="s">
        <v>35</v>
      </c>
    </row>
    <row r="367" spans="89:229" x14ac:dyDescent="0.3">
      <c r="EA367">
        <v>133</v>
      </c>
      <c r="EB367" s="1" t="str">
        <f>"alpha1_hat_vec_"&amp;EA367&amp;"(s) = alpha_hat_"&amp;EA367&amp;"(1);"</f>
        <v>alpha1_hat_vec_133(s) = alpha_hat_133(1);</v>
      </c>
      <c r="HM367">
        <v>112</v>
      </c>
      <c r="HN367" t="str">
        <f>"    [p_value_"&amp;HM367&amp; ",lb_"&amp;HM367&amp;",ub_"&amp;HM367&amp;"] = sp_andrews_te(Y_pre_"&amp;HM367&amp;",pobreza_"&amp;HM367&amp;"(:,T+s),A_"&amp;HM367&amp;",C,.05);"</f>
        <v xml:space="preserve">    [p_value_112,lb_112,ub_112] = sp_andrews_te(Y_pre_112,pobreza_112(:,T+s),A_112,C,.05);</v>
      </c>
    </row>
    <row r="368" spans="89:229" x14ac:dyDescent="0.3">
      <c r="EA368">
        <v>133</v>
      </c>
      <c r="EB368" s="1" t="str">
        <f>"synthetic_control_sp_"&amp;EA368&amp;"(T+s) = Y_"&amp;EA368&amp;"(1,T+s)-alpha1_hat_vec_"&amp;EA368&amp;"(s);"</f>
        <v>synthetic_control_sp_133(T+s) = Y_133(1,T+s)-alpha1_hat_vec_133(s);</v>
      </c>
      <c r="HM368">
        <v>112</v>
      </c>
      <c r="HN368" t="str">
        <f>"    p_value_vec_"&amp;HM368&amp;"(s) = p_value_"&amp;HM368&amp;";"</f>
        <v xml:space="preserve">    p_value_vec_112(s) = p_value_112;</v>
      </c>
    </row>
    <row r="369" spans="131:222" x14ac:dyDescent="0.3">
      <c r="EA369">
        <v>133</v>
      </c>
      <c r="EB369" s="3" t="s">
        <v>18</v>
      </c>
      <c r="HM369">
        <v>112</v>
      </c>
      <c r="HN369" t="str">
        <f>"    lb_vec_"&amp;HM369&amp;"(s) = lb_"&amp;HM369&amp;";"</f>
        <v xml:space="preserve">    lb_vec_112(s) = lb_112;</v>
      </c>
    </row>
    <row r="370" spans="131:222" x14ac:dyDescent="0.3">
      <c r="EA370">
        <v>139</v>
      </c>
      <c r="EB370" s="3" t="str">
        <f>"%PROVINCIA "&amp;EA370</f>
        <v>%PROVINCIA 139</v>
      </c>
      <c r="HM370">
        <v>112</v>
      </c>
      <c r="HN370" t="str">
        <f>"    ub_vec_"&amp;HM370&amp;"(s) = ub_"&amp;HM369&amp;";"</f>
        <v xml:space="preserve">    ub_vec_112(s) = ub_112;</v>
      </c>
    </row>
    <row r="371" spans="131:222" x14ac:dyDescent="0.3">
      <c r="EA371">
        <v>139</v>
      </c>
      <c r="EB371" s="3" t="s">
        <v>17</v>
      </c>
      <c r="HM371">
        <v>112</v>
      </c>
      <c r="HN371" t="s">
        <v>18</v>
      </c>
    </row>
    <row r="372" spans="131:222" x14ac:dyDescent="0.3">
      <c r="EA372">
        <v>139</v>
      </c>
      <c r="EB372" s="1" t="str">
        <f>"Y_Ts_"&amp;EA372&amp;" = Y_"&amp;EA372&amp;"(:,T+s);"</f>
        <v>Y_Ts_139 = Y_139(:,T+s);</v>
      </c>
      <c r="HM372">
        <v>119</v>
      </c>
      <c r="HN372" t="str">
        <f>"p_value_vec_"&amp;HM372&amp;" = zeros(1,S);"</f>
        <v>p_value_vec_119 = zeros(1,S);</v>
      </c>
    </row>
    <row r="373" spans="131:222" x14ac:dyDescent="0.3">
      <c r="EA373">
        <v>139</v>
      </c>
      <c r="EB373" s="1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HM373">
        <v>119</v>
      </c>
      <c r="HN373" t="str">
        <f>"lb_vec_"&amp;HM373&amp;" = zeros(1,S);"</f>
        <v>lb_vec_119 = zeros(1,S);</v>
      </c>
    </row>
    <row r="374" spans="131:222" x14ac:dyDescent="0.3">
      <c r="EA374">
        <v>139</v>
      </c>
      <c r="EB374" s="1" t="str">
        <f>"alpha_hat_"&amp;EA374&amp;" = A_"&amp;EA374&amp;"*gamma_hat_"&amp;EA374&amp;";"</f>
        <v>alpha_hat_139 = A_139*gamma_hat_139;</v>
      </c>
      <c r="HM374">
        <v>119</v>
      </c>
      <c r="HN374" t="str">
        <f>"ub_vec_"&amp;HM374&amp;" = zeros(1,S);"</f>
        <v>ub_vec_119 = zeros(1,S);</v>
      </c>
    </row>
    <row r="375" spans="131:222" x14ac:dyDescent="0.3">
      <c r="EA375">
        <v>139</v>
      </c>
      <c r="EB375" s="1" t="str">
        <f>"alpha1_hat_vec_"&amp;EA375&amp;"(s) = alpha_hat_"&amp;EA375&amp;"(1);"</f>
        <v>alpha1_hat_vec_139(s) = alpha_hat_139(1);</v>
      </c>
      <c r="HM375">
        <v>119</v>
      </c>
      <c r="HN375" t="s">
        <v>35</v>
      </c>
    </row>
    <row r="376" spans="131:222" x14ac:dyDescent="0.3">
      <c r="EA376">
        <v>139</v>
      </c>
      <c r="EB376" s="1" t="str">
        <f>"synthetic_control_sp_"&amp;EA376&amp;"(T+s) = Y_"&amp;EA376&amp;"(1,T+s)-alpha1_hat_vec_"&amp;EA376&amp;"(s);"</f>
        <v>synthetic_control_sp_139(T+s) = Y_139(1,T+s)-alpha1_hat_vec_139(s);</v>
      </c>
      <c r="HM376">
        <v>119</v>
      </c>
      <c r="HN376" t="str">
        <f>"    [p_value_"&amp;HM376&amp; ",lb_"&amp;HM376&amp;",ub_"&amp;HM376&amp;"] = sp_andrews_te(Y_pre_"&amp;HM376&amp;",pobreza_"&amp;HM376&amp;"(:,T+s),A_"&amp;HM376&amp;",C,.05);"</f>
        <v xml:space="preserve">    [p_value_119,lb_119,ub_119] = sp_andrews_te(Y_pre_119,pobreza_119(:,T+s),A_119,C,.05);</v>
      </c>
    </row>
    <row r="377" spans="131:222" x14ac:dyDescent="0.3">
      <c r="EA377">
        <v>139</v>
      </c>
      <c r="EB377" s="3" t="s">
        <v>18</v>
      </c>
      <c r="HM377">
        <v>119</v>
      </c>
      <c r="HN377" t="str">
        <f>"    p_value_vec_"&amp;HM377&amp;"(s) = p_value_"&amp;HM377&amp;";"</f>
        <v xml:space="preserve">    p_value_vec_119(s) = p_value_119;</v>
      </c>
    </row>
    <row r="378" spans="131:222" x14ac:dyDescent="0.3">
      <c r="EA378">
        <v>140</v>
      </c>
      <c r="EB378" s="3" t="str">
        <f>"%PROVINCIA "&amp;EA378</f>
        <v>%PROVINCIA 140</v>
      </c>
      <c r="HM378">
        <v>119</v>
      </c>
      <c r="HN378" t="str">
        <f>"    lb_vec_"&amp;HM378&amp;"(s) = lb_"&amp;HM378&amp;";"</f>
        <v xml:space="preserve">    lb_vec_119(s) = lb_119;</v>
      </c>
    </row>
    <row r="379" spans="131:222" x14ac:dyDescent="0.3">
      <c r="EA379">
        <v>140</v>
      </c>
      <c r="EB379" s="3" t="s">
        <v>17</v>
      </c>
      <c r="HM379">
        <v>119</v>
      </c>
      <c r="HN379" t="str">
        <f>"    ub_vec_"&amp;HM379&amp;"(s) = ub_"&amp;HM378&amp;";"</f>
        <v xml:space="preserve">    ub_vec_119(s) = ub_119;</v>
      </c>
    </row>
    <row r="380" spans="131:222" x14ac:dyDescent="0.3">
      <c r="EA380">
        <v>140</v>
      </c>
      <c r="EB380" s="1" t="str">
        <f>"Y_Ts_"&amp;EA380&amp;" = Y_"&amp;EA380&amp;"(:,T+s);"</f>
        <v>Y_Ts_140 = Y_140(:,T+s);</v>
      </c>
      <c r="HM380">
        <v>119</v>
      </c>
      <c r="HN380" t="s">
        <v>18</v>
      </c>
    </row>
    <row r="381" spans="131:222" x14ac:dyDescent="0.3">
      <c r="EA381">
        <v>140</v>
      </c>
      <c r="EB381" s="1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HM381">
        <v>125</v>
      </c>
      <c r="HN381" t="str">
        <f>"p_value_vec_"&amp;HM381&amp;" = zeros(1,S);"</f>
        <v>p_value_vec_125 = zeros(1,S);</v>
      </c>
    </row>
    <row r="382" spans="131:222" x14ac:dyDescent="0.3">
      <c r="EA382">
        <v>140</v>
      </c>
      <c r="EB382" s="1" t="str">
        <f>"alpha_hat_"&amp;EA382&amp;" = A_"&amp;EA382&amp;"*gamma_hat_"&amp;EA382&amp;";"</f>
        <v>alpha_hat_140 = A_140*gamma_hat_140;</v>
      </c>
      <c r="HM382">
        <v>125</v>
      </c>
      <c r="HN382" t="str">
        <f>"lb_vec_"&amp;HM382&amp;" = zeros(1,S);"</f>
        <v>lb_vec_125 = zeros(1,S);</v>
      </c>
    </row>
    <row r="383" spans="131:222" x14ac:dyDescent="0.3">
      <c r="EA383">
        <v>140</v>
      </c>
      <c r="EB383" s="1" t="str">
        <f>"alpha1_hat_vec_"&amp;EA383&amp;"(s) = alpha_hat_"&amp;EA383&amp;"(1);"</f>
        <v>alpha1_hat_vec_140(s) = alpha_hat_140(1);</v>
      </c>
      <c r="HM383">
        <v>125</v>
      </c>
      <c r="HN383" t="str">
        <f>"ub_vec_"&amp;HM383&amp;" = zeros(1,S);"</f>
        <v>ub_vec_125 = zeros(1,S);</v>
      </c>
    </row>
    <row r="384" spans="131:222" x14ac:dyDescent="0.3">
      <c r="EA384">
        <v>140</v>
      </c>
      <c r="EB384" s="1" t="str">
        <f>"synthetic_control_sp_"&amp;EA384&amp;"(T+s) = Y_"&amp;EA384&amp;"(1,T+s)-alpha1_hat_vec_"&amp;EA384&amp;"(s);"</f>
        <v>synthetic_control_sp_140(T+s) = Y_140(1,T+s)-alpha1_hat_vec_140(s);</v>
      </c>
      <c r="HM384">
        <v>125</v>
      </c>
      <c r="HN384" t="s">
        <v>35</v>
      </c>
    </row>
    <row r="385" spans="131:222" x14ac:dyDescent="0.3">
      <c r="EA385">
        <v>140</v>
      </c>
      <c r="EB385" s="3" t="s">
        <v>18</v>
      </c>
      <c r="HM385">
        <v>125</v>
      </c>
      <c r="HN385" t="str">
        <f>"    [p_value_"&amp;HM385&amp; ",lb_"&amp;HM385&amp;",ub_"&amp;HM385&amp;"] = sp_andrews_te(Y_pre_"&amp;HM385&amp;",pobreza_"&amp;HM385&amp;"(:,T+s),A_"&amp;HM385&amp;",C,.05);"</f>
        <v xml:space="preserve">    [p_value_125,lb_125,ub_125] = sp_andrews_te(Y_pre_125,pobreza_125(:,T+s),A_125,C,.05);</v>
      </c>
    </row>
    <row r="386" spans="131:222" x14ac:dyDescent="0.3">
      <c r="EA386">
        <v>141</v>
      </c>
      <c r="EB386" s="3" t="str">
        <f>"%PROVINCIA "&amp;EA386</f>
        <v>%PROVINCIA 141</v>
      </c>
      <c r="HM386">
        <v>125</v>
      </c>
      <c r="HN386" t="str">
        <f>"    p_value_vec_"&amp;HM386&amp;"(s) = p_value_"&amp;HM386&amp;";"</f>
        <v xml:space="preserve">    p_value_vec_125(s) = p_value_125;</v>
      </c>
    </row>
    <row r="387" spans="131:222" x14ac:dyDescent="0.3">
      <c r="EA387">
        <v>141</v>
      </c>
      <c r="EB387" s="3" t="s">
        <v>17</v>
      </c>
      <c r="HM387">
        <v>125</v>
      </c>
      <c r="HN387" t="str">
        <f>"    lb_vec_"&amp;HM387&amp;"(s) = lb_"&amp;HM387&amp;";"</f>
        <v xml:space="preserve">    lb_vec_125(s) = lb_125;</v>
      </c>
    </row>
    <row r="388" spans="131:222" x14ac:dyDescent="0.3">
      <c r="EA388">
        <v>141</v>
      </c>
      <c r="EB388" s="1" t="str">
        <f>"Y_Ts_"&amp;EA388&amp;" = Y_"&amp;EA388&amp;"(:,T+s);"</f>
        <v>Y_Ts_141 = Y_141(:,T+s);</v>
      </c>
      <c r="HM388">
        <v>125</v>
      </c>
      <c r="HN388" t="str">
        <f>"    ub_vec_"&amp;HM388&amp;"(s) = ub_"&amp;HM387&amp;";"</f>
        <v xml:space="preserve">    ub_vec_125(s) = ub_125;</v>
      </c>
    </row>
    <row r="389" spans="131:222" x14ac:dyDescent="0.3">
      <c r="EA389">
        <v>141</v>
      </c>
      <c r="EB389" s="1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HM389">
        <v>125</v>
      </c>
      <c r="HN389" t="s">
        <v>18</v>
      </c>
    </row>
    <row r="390" spans="131:222" x14ac:dyDescent="0.3">
      <c r="EA390">
        <v>141</v>
      </c>
      <c r="EB390" s="1" t="str">
        <f>"alpha_hat_"&amp;EA390&amp;" = A_"&amp;EA390&amp;"*gamma_hat_"&amp;EA390&amp;";"</f>
        <v>alpha_hat_141 = A_141*gamma_hat_141;</v>
      </c>
      <c r="HM390">
        <v>129</v>
      </c>
      <c r="HN390" t="str">
        <f>"p_value_vec_"&amp;HM390&amp;" = zeros(1,S);"</f>
        <v>p_value_vec_129 = zeros(1,S);</v>
      </c>
    </row>
    <row r="391" spans="131:222" x14ac:dyDescent="0.3">
      <c r="EA391">
        <v>141</v>
      </c>
      <c r="EB391" s="1" t="str">
        <f>"alpha1_hat_vec_"&amp;EA391&amp;"(s) = alpha_hat_"&amp;EA391&amp;"(1);"</f>
        <v>alpha1_hat_vec_141(s) = alpha_hat_141(1);</v>
      </c>
      <c r="HM391">
        <v>129</v>
      </c>
      <c r="HN391" t="str">
        <f>"lb_vec_"&amp;HM391&amp;" = zeros(1,S);"</f>
        <v>lb_vec_129 = zeros(1,S);</v>
      </c>
    </row>
    <row r="392" spans="131:222" x14ac:dyDescent="0.3">
      <c r="EA392">
        <v>141</v>
      </c>
      <c r="EB392" s="1" t="str">
        <f>"synthetic_control_sp_"&amp;EA392&amp;"(T+s) = Y_"&amp;EA392&amp;"(1,T+s)-alpha1_hat_vec_"&amp;EA392&amp;"(s);"</f>
        <v>synthetic_control_sp_141(T+s) = Y_141(1,T+s)-alpha1_hat_vec_141(s);</v>
      </c>
      <c r="HM392">
        <v>129</v>
      </c>
      <c r="HN392" t="str">
        <f>"ub_vec_"&amp;HM392&amp;" = zeros(1,S);"</f>
        <v>ub_vec_129 = zeros(1,S);</v>
      </c>
    </row>
    <row r="393" spans="131:222" x14ac:dyDescent="0.3">
      <c r="EA393">
        <v>141</v>
      </c>
      <c r="EB393" s="3" t="s">
        <v>18</v>
      </c>
      <c r="HM393">
        <v>129</v>
      </c>
      <c r="HN393" t="s">
        <v>35</v>
      </c>
    </row>
    <row r="394" spans="131:222" x14ac:dyDescent="0.3">
      <c r="EA394">
        <v>144</v>
      </c>
      <c r="EB394" s="3" t="str">
        <f>"%PROVINCIA "&amp;EA394</f>
        <v>%PROVINCIA 144</v>
      </c>
      <c r="HM394">
        <v>129</v>
      </c>
      <c r="HN394" t="str">
        <f>"    [p_value_"&amp;HM394&amp; ",lb_"&amp;HM394&amp;",ub_"&amp;HM394&amp;"] = sp_andrews_te(Y_pre_"&amp;HM394&amp;",pobreza_"&amp;HM394&amp;"(:,T+s),A_"&amp;HM394&amp;",C,.05);"</f>
        <v xml:space="preserve">    [p_value_129,lb_129,ub_129] = sp_andrews_te(Y_pre_129,pobreza_129(:,T+s),A_129,C,.05);</v>
      </c>
    </row>
    <row r="395" spans="131:222" x14ac:dyDescent="0.3">
      <c r="EA395">
        <v>144</v>
      </c>
      <c r="EB395" s="3" t="s">
        <v>17</v>
      </c>
      <c r="HM395">
        <v>129</v>
      </c>
      <c r="HN395" t="str">
        <f>"    p_value_vec_"&amp;HM395&amp;"(s) = p_value_"&amp;HM395&amp;";"</f>
        <v xml:space="preserve">    p_value_vec_129(s) = p_value_129;</v>
      </c>
    </row>
    <row r="396" spans="131:222" x14ac:dyDescent="0.3">
      <c r="EA396">
        <v>144</v>
      </c>
      <c r="EB396" s="1" t="str">
        <f>"Y_Ts_"&amp;EA396&amp;" = Y_"&amp;EA396&amp;"(:,T+s);"</f>
        <v>Y_Ts_144 = Y_144(:,T+s);</v>
      </c>
      <c r="HM396">
        <v>129</v>
      </c>
      <c r="HN396" t="str">
        <f>"    lb_vec_"&amp;HM396&amp;"(s) = lb_"&amp;HM396&amp;";"</f>
        <v xml:space="preserve">    lb_vec_129(s) = lb_129;</v>
      </c>
    </row>
    <row r="397" spans="131:222" x14ac:dyDescent="0.3">
      <c r="EA397">
        <v>144</v>
      </c>
      <c r="EB397" s="1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HM397">
        <v>129</v>
      </c>
      <c r="HN397" t="str">
        <f>"    ub_vec_"&amp;HM397&amp;"(s) = ub_"&amp;HM396&amp;";"</f>
        <v xml:space="preserve">    ub_vec_129(s) = ub_129;</v>
      </c>
    </row>
    <row r="398" spans="131:222" x14ac:dyDescent="0.3">
      <c r="EA398">
        <v>144</v>
      </c>
      <c r="EB398" s="1" t="str">
        <f>"alpha_hat_"&amp;EA398&amp;" = A_"&amp;EA398&amp;"*gamma_hat_"&amp;EA398&amp;";"</f>
        <v>alpha_hat_144 = A_144*gamma_hat_144;</v>
      </c>
      <c r="HM398">
        <v>129</v>
      </c>
      <c r="HN398" t="s">
        <v>18</v>
      </c>
    </row>
    <row r="399" spans="131:222" x14ac:dyDescent="0.3">
      <c r="EA399">
        <v>144</v>
      </c>
      <c r="EB399" s="1" t="str">
        <f>"alpha1_hat_vec_"&amp;EA399&amp;"(s) = alpha_hat_"&amp;EA399&amp;"(1);"</f>
        <v>alpha1_hat_vec_144(s) = alpha_hat_144(1);</v>
      </c>
      <c r="HM399">
        <v>130</v>
      </c>
      <c r="HN399" t="str">
        <f>"p_value_vec_"&amp;HM399&amp;" = zeros(1,S);"</f>
        <v>p_value_vec_130 = zeros(1,S);</v>
      </c>
    </row>
    <row r="400" spans="131:222" x14ac:dyDescent="0.3">
      <c r="EA400">
        <v>144</v>
      </c>
      <c r="EB400" s="1" t="str">
        <f>"synthetic_control_sp_"&amp;EA400&amp;"(T+s) = Y_"&amp;EA400&amp;"(1,T+s)-alpha1_hat_vec_"&amp;EA400&amp;"(s);"</f>
        <v>synthetic_control_sp_144(T+s) = Y_144(1,T+s)-alpha1_hat_vec_144(s);</v>
      </c>
      <c r="HM400">
        <v>130</v>
      </c>
      <c r="HN400" t="str">
        <f>"lb_vec_"&amp;HM400&amp;" = zeros(1,S);"</f>
        <v>lb_vec_130 = zeros(1,S);</v>
      </c>
    </row>
    <row r="401" spans="131:222" x14ac:dyDescent="0.3">
      <c r="EA401">
        <v>144</v>
      </c>
      <c r="EB401" s="3" t="s">
        <v>18</v>
      </c>
      <c r="HM401">
        <v>130</v>
      </c>
      <c r="HN401" t="str">
        <f>"ub_vec_"&amp;HM401&amp;" = zeros(1,S);"</f>
        <v>ub_vec_130 = zeros(1,S);</v>
      </c>
    </row>
    <row r="402" spans="131:222" x14ac:dyDescent="0.3">
      <c r="EA402">
        <v>149</v>
      </c>
      <c r="EB402" s="3" t="str">
        <f>"%PROVINCIA "&amp;EA402</f>
        <v>%PROVINCIA 149</v>
      </c>
      <c r="HM402">
        <v>130</v>
      </c>
      <c r="HN402" t="s">
        <v>35</v>
      </c>
    </row>
    <row r="403" spans="131:222" x14ac:dyDescent="0.3">
      <c r="EA403">
        <v>149</v>
      </c>
      <c r="EB403" s="3" t="s">
        <v>17</v>
      </c>
      <c r="HM403">
        <v>130</v>
      </c>
      <c r="HN403" t="str">
        <f>"    [p_value_"&amp;HM403&amp; ",lb_"&amp;HM403&amp;",ub_"&amp;HM403&amp;"] = sp_andrews_te(Y_pre_"&amp;HM403&amp;",pobreza_"&amp;HM403&amp;"(:,T+s),A_"&amp;HM403&amp;",C,.05);"</f>
        <v xml:space="preserve">    [p_value_130,lb_130,ub_130] = sp_andrews_te(Y_pre_130,pobreza_130(:,T+s),A_130,C,.05);</v>
      </c>
    </row>
    <row r="404" spans="131:222" x14ac:dyDescent="0.3">
      <c r="EA404">
        <v>149</v>
      </c>
      <c r="EB404" s="1" t="str">
        <f>"Y_Ts_"&amp;EA404&amp;" = Y_"&amp;EA404&amp;"(:,T+s);"</f>
        <v>Y_Ts_149 = Y_149(:,T+s);</v>
      </c>
      <c r="HM404">
        <v>130</v>
      </c>
      <c r="HN404" t="str">
        <f>"    p_value_vec_"&amp;HM404&amp;"(s) = p_value_"&amp;HM404&amp;";"</f>
        <v xml:space="preserve">    p_value_vec_130(s) = p_value_130;</v>
      </c>
    </row>
    <row r="405" spans="131:222" x14ac:dyDescent="0.3">
      <c r="EA405">
        <v>149</v>
      </c>
      <c r="EB405" s="1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HM405">
        <v>130</v>
      </c>
      <c r="HN405" t="str">
        <f>"    lb_vec_"&amp;HM405&amp;"(s) = lb_"&amp;HM405&amp;";"</f>
        <v xml:space="preserve">    lb_vec_130(s) = lb_130;</v>
      </c>
    </row>
    <row r="406" spans="131:222" x14ac:dyDescent="0.3">
      <c r="EA406">
        <v>149</v>
      </c>
      <c r="EB406" s="1" t="str">
        <f>"alpha_hat_"&amp;EA406&amp;" = A_"&amp;EA406&amp;"*gamma_hat_"&amp;EA406&amp;";"</f>
        <v>alpha_hat_149 = A_149*gamma_hat_149;</v>
      </c>
      <c r="HM406">
        <v>130</v>
      </c>
      <c r="HN406" t="str">
        <f>"    ub_vec_"&amp;HM406&amp;"(s) = ub_"&amp;HM405&amp;";"</f>
        <v xml:space="preserve">    ub_vec_130(s) = ub_130;</v>
      </c>
    </row>
    <row r="407" spans="131:222" x14ac:dyDescent="0.3">
      <c r="EA407">
        <v>149</v>
      </c>
      <c r="EB407" s="1" t="str">
        <f>"alpha1_hat_vec_"&amp;EA407&amp;"(s) = alpha_hat_"&amp;EA407&amp;"(1);"</f>
        <v>alpha1_hat_vec_149(s) = alpha_hat_149(1);</v>
      </c>
      <c r="HM407">
        <v>130</v>
      </c>
      <c r="HN407" t="s">
        <v>18</v>
      </c>
    </row>
    <row r="408" spans="131:222" x14ac:dyDescent="0.3">
      <c r="EA408">
        <v>149</v>
      </c>
      <c r="EB408" s="1" t="str">
        <f>"synthetic_control_sp_"&amp;EA408&amp;"(T+s) = Y_"&amp;EA408&amp;"(1,T+s)-alpha1_hat_vec_"&amp;EA408&amp;"(s);"</f>
        <v>synthetic_control_sp_149(T+s) = Y_149(1,T+s)-alpha1_hat_vec_149(s);</v>
      </c>
      <c r="HM408">
        <v>133</v>
      </c>
      <c r="HN408" t="str">
        <f>"p_value_vec_"&amp;HM408&amp;" = zeros(1,S);"</f>
        <v>p_value_vec_133 = zeros(1,S);</v>
      </c>
    </row>
    <row r="409" spans="131:222" x14ac:dyDescent="0.3">
      <c r="EA409">
        <v>149</v>
      </c>
      <c r="EB409" s="3" t="s">
        <v>18</v>
      </c>
      <c r="HM409">
        <v>133</v>
      </c>
      <c r="HN409" t="str">
        <f>"lb_vec_"&amp;HM409&amp;" = zeros(1,S);"</f>
        <v>lb_vec_133 = zeros(1,S);</v>
      </c>
    </row>
    <row r="410" spans="131:222" x14ac:dyDescent="0.3">
      <c r="EA410">
        <v>150</v>
      </c>
      <c r="EB410" s="3" t="str">
        <f>"%PROVINCIA "&amp;EA410</f>
        <v>%PROVINCIA 150</v>
      </c>
      <c r="HM410">
        <v>133</v>
      </c>
      <c r="HN410" t="str">
        <f>"ub_vec_"&amp;HM410&amp;" = zeros(1,S);"</f>
        <v>ub_vec_133 = zeros(1,S);</v>
      </c>
    </row>
    <row r="411" spans="131:222" x14ac:dyDescent="0.3">
      <c r="EA411">
        <v>150</v>
      </c>
      <c r="EB411" s="3" t="s">
        <v>17</v>
      </c>
      <c r="HM411">
        <v>133</v>
      </c>
      <c r="HN411" t="s">
        <v>35</v>
      </c>
    </row>
    <row r="412" spans="131:222" x14ac:dyDescent="0.3">
      <c r="EA412">
        <v>150</v>
      </c>
      <c r="EB412" s="1" t="str">
        <f>"Y_Ts_"&amp;EA412&amp;" = Y_"&amp;EA412&amp;"(:,T+s);"</f>
        <v>Y_Ts_150 = Y_150(:,T+s);</v>
      </c>
      <c r="HM412">
        <v>133</v>
      </c>
      <c r="HN412" t="str">
        <f>"    [p_value_"&amp;HM412&amp; ",lb_"&amp;HM412&amp;",ub_"&amp;HM412&amp;"] = sp_andrews_te(Y_pre_"&amp;HM412&amp;",pobreza_"&amp;HM412&amp;"(:,T+s),A_"&amp;HM412&amp;",C,.05);"</f>
        <v xml:space="preserve">    [p_value_133,lb_133,ub_133] = sp_andrews_te(Y_pre_133,pobreza_133(:,T+s),A_133,C,.05);</v>
      </c>
    </row>
    <row r="413" spans="131:222" x14ac:dyDescent="0.3">
      <c r="EA413">
        <v>150</v>
      </c>
      <c r="EB413" s="1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HM413">
        <v>133</v>
      </c>
      <c r="HN413" t="str">
        <f>"    p_value_vec_"&amp;HM413&amp;"(s) = p_value_"&amp;HM413&amp;";"</f>
        <v xml:space="preserve">    p_value_vec_133(s) = p_value_133;</v>
      </c>
    </row>
    <row r="414" spans="131:222" x14ac:dyDescent="0.3">
      <c r="EA414">
        <v>150</v>
      </c>
      <c r="EB414" s="1" t="str">
        <f>"alpha_hat_"&amp;EA414&amp;" = A_"&amp;EA414&amp;"*gamma_hat_"&amp;EA414&amp;";"</f>
        <v>alpha_hat_150 = A_150*gamma_hat_150;</v>
      </c>
      <c r="HM414">
        <v>133</v>
      </c>
      <c r="HN414" t="str">
        <f>"    lb_vec_"&amp;HM414&amp;"(s) = lb_"&amp;HM414&amp;";"</f>
        <v xml:space="preserve">    lb_vec_133(s) = lb_133;</v>
      </c>
    </row>
    <row r="415" spans="131:222" x14ac:dyDescent="0.3">
      <c r="EA415">
        <v>150</v>
      </c>
      <c r="EB415" s="1" t="str">
        <f>"alpha1_hat_vec_"&amp;EA415&amp;"(s) = alpha_hat_"&amp;EA415&amp;"(1);"</f>
        <v>alpha1_hat_vec_150(s) = alpha_hat_150(1);</v>
      </c>
      <c r="HM415">
        <v>133</v>
      </c>
      <c r="HN415" t="str">
        <f>"    ub_vec_"&amp;HM415&amp;"(s) = ub_"&amp;HM414&amp;";"</f>
        <v xml:space="preserve">    ub_vec_133(s) = ub_133;</v>
      </c>
    </row>
    <row r="416" spans="131:222" x14ac:dyDescent="0.3">
      <c r="EA416">
        <v>150</v>
      </c>
      <c r="EB416" s="1" t="str">
        <f>"synthetic_control_sp_"&amp;EA416&amp;"(T+s) = Y_"&amp;EA416&amp;"(1,T+s)-alpha1_hat_vec_"&amp;EA416&amp;"(s);"</f>
        <v>synthetic_control_sp_150(T+s) = Y_150(1,T+s)-alpha1_hat_vec_150(s);</v>
      </c>
      <c r="HM416">
        <v>133</v>
      </c>
      <c r="HN416" t="s">
        <v>18</v>
      </c>
    </row>
    <row r="417" spans="131:222" x14ac:dyDescent="0.3">
      <c r="EA417">
        <v>150</v>
      </c>
      <c r="EB417" s="3" t="s">
        <v>18</v>
      </c>
      <c r="HM417">
        <v>139</v>
      </c>
      <c r="HN417" t="str">
        <f>"p_value_vec_"&amp;HM417&amp;" = zeros(1,S);"</f>
        <v>p_value_vec_139 = zeros(1,S);</v>
      </c>
    </row>
    <row r="418" spans="131:222" x14ac:dyDescent="0.3">
      <c r="EA418">
        <v>152</v>
      </c>
      <c r="EB418" s="3" t="str">
        <f>"%PROVINCIA "&amp;EA418</f>
        <v>%PROVINCIA 152</v>
      </c>
      <c r="HM418">
        <v>139</v>
      </c>
      <c r="HN418" t="str">
        <f>"lb_vec_"&amp;HM418&amp;" = zeros(1,S);"</f>
        <v>lb_vec_139 = zeros(1,S);</v>
      </c>
    </row>
    <row r="419" spans="131:222" x14ac:dyDescent="0.3">
      <c r="EA419">
        <v>152</v>
      </c>
      <c r="EB419" s="3" t="s">
        <v>17</v>
      </c>
      <c r="HM419">
        <v>139</v>
      </c>
      <c r="HN419" t="str">
        <f>"ub_vec_"&amp;HM419&amp;" = zeros(1,S);"</f>
        <v>ub_vec_139 = zeros(1,S);</v>
      </c>
    </row>
    <row r="420" spans="131:222" x14ac:dyDescent="0.3">
      <c r="EA420">
        <v>152</v>
      </c>
      <c r="EB420" s="1" t="str">
        <f>"Y_Ts_"&amp;EA420&amp;" = Y_"&amp;EA420&amp;"(:,T+s);"</f>
        <v>Y_Ts_152 = Y_152(:,T+s);</v>
      </c>
      <c r="HM420">
        <v>139</v>
      </c>
      <c r="HN420" t="s">
        <v>35</v>
      </c>
    </row>
    <row r="421" spans="131:222" x14ac:dyDescent="0.3">
      <c r="EA421">
        <v>152</v>
      </c>
      <c r="EB421" s="1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HM421">
        <v>139</v>
      </c>
      <c r="HN421" t="str">
        <f>"    [p_value_"&amp;HM421&amp; ",lb_"&amp;HM421&amp;",ub_"&amp;HM421&amp;"] = sp_andrews_te(Y_pre_"&amp;HM421&amp;",pobreza_"&amp;HM421&amp;"(:,T+s),A_"&amp;HM421&amp;",C,.05);"</f>
        <v xml:space="preserve">    [p_value_139,lb_139,ub_139] = sp_andrews_te(Y_pre_139,pobreza_139(:,T+s),A_139,C,.05);</v>
      </c>
    </row>
    <row r="422" spans="131:222" x14ac:dyDescent="0.3">
      <c r="EA422">
        <v>152</v>
      </c>
      <c r="EB422" s="1" t="str">
        <f>"alpha_hat_"&amp;EA422&amp;" = A_"&amp;EA422&amp;"*gamma_hat_"&amp;EA422&amp;";"</f>
        <v>alpha_hat_152 = A_152*gamma_hat_152;</v>
      </c>
      <c r="HM422">
        <v>139</v>
      </c>
      <c r="HN422" t="str">
        <f>"    p_value_vec_"&amp;HM422&amp;"(s) = p_value_"&amp;HM422&amp;";"</f>
        <v xml:space="preserve">    p_value_vec_139(s) = p_value_139;</v>
      </c>
    </row>
    <row r="423" spans="131:222" x14ac:dyDescent="0.3">
      <c r="EA423">
        <v>152</v>
      </c>
      <c r="EB423" s="1" t="str">
        <f>"alpha1_hat_vec_"&amp;EA423&amp;"(s) = alpha_hat_"&amp;EA423&amp;"(1);"</f>
        <v>alpha1_hat_vec_152(s) = alpha_hat_152(1);</v>
      </c>
      <c r="HM423">
        <v>139</v>
      </c>
      <c r="HN423" t="str">
        <f>"    lb_vec_"&amp;HM423&amp;"(s) = lb_"&amp;HM423&amp;";"</f>
        <v xml:space="preserve">    lb_vec_139(s) = lb_139;</v>
      </c>
    </row>
    <row r="424" spans="131:222" x14ac:dyDescent="0.3">
      <c r="EA424">
        <v>152</v>
      </c>
      <c r="EB424" s="1" t="str">
        <f>"synthetic_control_sp_"&amp;EA424&amp;"(T+s) = Y_"&amp;EA424&amp;"(1,T+s)-alpha1_hat_vec_"&amp;EA424&amp;"(s);"</f>
        <v>synthetic_control_sp_152(T+s) = Y_152(1,T+s)-alpha1_hat_vec_152(s);</v>
      </c>
      <c r="HM424">
        <v>139</v>
      </c>
      <c r="HN424" t="str">
        <f>"    ub_vec_"&amp;HM424&amp;"(s) = ub_"&amp;HM423&amp;";"</f>
        <v xml:space="preserve">    ub_vec_139(s) = ub_139;</v>
      </c>
    </row>
    <row r="425" spans="131:222" x14ac:dyDescent="0.3">
      <c r="EA425">
        <v>152</v>
      </c>
      <c r="EB425" s="3" t="s">
        <v>18</v>
      </c>
      <c r="HM425">
        <v>139</v>
      </c>
      <c r="HN425" t="s">
        <v>18</v>
      </c>
    </row>
    <row r="426" spans="131:222" x14ac:dyDescent="0.3">
      <c r="EA426">
        <v>153</v>
      </c>
      <c r="EB426" s="3" t="str">
        <f>"%PROVINCIA "&amp;EA426</f>
        <v>%PROVINCIA 153</v>
      </c>
      <c r="HM426">
        <v>140</v>
      </c>
      <c r="HN426" t="str">
        <f>"p_value_vec_"&amp;HM426&amp;" = zeros(1,S);"</f>
        <v>p_value_vec_140 = zeros(1,S);</v>
      </c>
    </row>
    <row r="427" spans="131:222" x14ac:dyDescent="0.3">
      <c r="EA427">
        <v>153</v>
      </c>
      <c r="EB427" s="3" t="s">
        <v>17</v>
      </c>
      <c r="HM427">
        <v>140</v>
      </c>
      <c r="HN427" t="str">
        <f>"lb_vec_"&amp;HM427&amp;" = zeros(1,S);"</f>
        <v>lb_vec_140 = zeros(1,S);</v>
      </c>
    </row>
    <row r="428" spans="131:222" x14ac:dyDescent="0.3">
      <c r="EA428">
        <v>153</v>
      </c>
      <c r="EB428" s="1" t="str">
        <f>"Y_Ts_"&amp;EA428&amp;" = Y_"&amp;EA428&amp;"(:,T+s);"</f>
        <v>Y_Ts_153 = Y_153(:,T+s);</v>
      </c>
      <c r="HM428">
        <v>140</v>
      </c>
      <c r="HN428" t="str">
        <f>"ub_vec_"&amp;HM428&amp;" = zeros(1,S);"</f>
        <v>ub_vec_140 = zeros(1,S);</v>
      </c>
    </row>
    <row r="429" spans="131:222" x14ac:dyDescent="0.3">
      <c r="EA429">
        <v>153</v>
      </c>
      <c r="EB429" s="1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HM429">
        <v>140</v>
      </c>
      <c r="HN429" t="s">
        <v>35</v>
      </c>
    </row>
    <row r="430" spans="131:222" x14ac:dyDescent="0.3">
      <c r="EA430">
        <v>153</v>
      </c>
      <c r="EB430" s="1" t="str">
        <f>"alpha_hat_"&amp;EA430&amp;" = A_"&amp;EA430&amp;"*gamma_hat_"&amp;EA430&amp;";"</f>
        <v>alpha_hat_153 = A_153*gamma_hat_153;</v>
      </c>
      <c r="HM430">
        <v>140</v>
      </c>
      <c r="HN430" t="str">
        <f>"    [p_value_"&amp;HM430&amp; ",lb_"&amp;HM430&amp;",ub_"&amp;HM430&amp;"] = sp_andrews_te(Y_pre_"&amp;HM430&amp;",pobreza_"&amp;HM430&amp;"(:,T+s),A_"&amp;HM430&amp;",C,.05);"</f>
        <v xml:space="preserve">    [p_value_140,lb_140,ub_140] = sp_andrews_te(Y_pre_140,pobreza_140(:,T+s),A_140,C,.05);</v>
      </c>
    </row>
    <row r="431" spans="131:222" x14ac:dyDescent="0.3">
      <c r="EA431">
        <v>153</v>
      </c>
      <c r="EB431" s="1" t="str">
        <f>"alpha1_hat_vec_"&amp;EA431&amp;"(s) = alpha_hat_"&amp;EA431&amp;"(1);"</f>
        <v>alpha1_hat_vec_153(s) = alpha_hat_153(1);</v>
      </c>
      <c r="HM431">
        <v>140</v>
      </c>
      <c r="HN431" t="str">
        <f>"    p_value_vec_"&amp;HM431&amp;"(s) = p_value_"&amp;HM431&amp;";"</f>
        <v xml:space="preserve">    p_value_vec_140(s) = p_value_140;</v>
      </c>
    </row>
    <row r="432" spans="131:222" x14ac:dyDescent="0.3">
      <c r="EA432">
        <v>153</v>
      </c>
      <c r="EB432" s="1" t="str">
        <f>"synthetic_control_sp_"&amp;EA432&amp;"(T+s) = Y_"&amp;EA432&amp;"(1,T+s)-alpha1_hat_vec_"&amp;EA432&amp;"(s);"</f>
        <v>synthetic_control_sp_153(T+s) = Y_153(1,T+s)-alpha1_hat_vec_153(s);</v>
      </c>
      <c r="HM432">
        <v>140</v>
      </c>
      <c r="HN432" t="str">
        <f>"    lb_vec_"&amp;HM432&amp;"(s) = lb_"&amp;HM432&amp;";"</f>
        <v xml:space="preserve">    lb_vec_140(s) = lb_140;</v>
      </c>
    </row>
    <row r="433" spans="131:222" x14ac:dyDescent="0.3">
      <c r="EA433">
        <v>153</v>
      </c>
      <c r="EB433" s="3" t="s">
        <v>18</v>
      </c>
      <c r="HM433">
        <v>140</v>
      </c>
      <c r="HN433" t="str">
        <f>"    ub_vec_"&amp;HM433&amp;"(s) = ub_"&amp;HM432&amp;";"</f>
        <v xml:space="preserve">    ub_vec_140(s) = ub_140;</v>
      </c>
    </row>
    <row r="434" spans="131:222" x14ac:dyDescent="0.3">
      <c r="EA434">
        <v>157</v>
      </c>
      <c r="EB434" s="3" t="str">
        <f>"%PROVINCIA "&amp;EA434</f>
        <v>%PROVINCIA 157</v>
      </c>
      <c r="HM434">
        <v>140</v>
      </c>
      <c r="HN434" t="s">
        <v>18</v>
      </c>
    </row>
    <row r="435" spans="131:222" x14ac:dyDescent="0.3">
      <c r="EA435">
        <v>157</v>
      </c>
      <c r="EB435" s="3" t="s">
        <v>17</v>
      </c>
      <c r="HM435">
        <v>141</v>
      </c>
      <c r="HN435" t="str">
        <f>"p_value_vec_"&amp;HM435&amp;" = zeros(1,S);"</f>
        <v>p_value_vec_141 = zeros(1,S);</v>
      </c>
    </row>
    <row r="436" spans="131:222" x14ac:dyDescent="0.3">
      <c r="EA436">
        <v>157</v>
      </c>
      <c r="EB436" s="1" t="str">
        <f>"Y_Ts_"&amp;EA436&amp;" = Y_"&amp;EA436&amp;"(:,T+s);"</f>
        <v>Y_Ts_157 = Y_157(:,T+s);</v>
      </c>
      <c r="HM436">
        <v>141</v>
      </c>
      <c r="HN436" t="str">
        <f>"lb_vec_"&amp;HM436&amp;" = zeros(1,S);"</f>
        <v>lb_vec_141 = zeros(1,S);</v>
      </c>
    </row>
    <row r="437" spans="131:222" x14ac:dyDescent="0.3">
      <c r="EA437">
        <v>157</v>
      </c>
      <c r="EB437" s="1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HM437">
        <v>141</v>
      </c>
      <c r="HN437" t="str">
        <f>"ub_vec_"&amp;HM437&amp;" = zeros(1,S);"</f>
        <v>ub_vec_141 = zeros(1,S);</v>
      </c>
    </row>
    <row r="438" spans="131:222" x14ac:dyDescent="0.3">
      <c r="EA438">
        <v>157</v>
      </c>
      <c r="EB438" s="1" t="str">
        <f>"alpha_hat_"&amp;EA438&amp;" = A_"&amp;EA438&amp;"*gamma_hat_"&amp;EA438&amp;";"</f>
        <v>alpha_hat_157 = A_157*gamma_hat_157;</v>
      </c>
      <c r="HM438">
        <v>141</v>
      </c>
      <c r="HN438" t="s">
        <v>35</v>
      </c>
    </row>
    <row r="439" spans="131:222" x14ac:dyDescent="0.3">
      <c r="EA439">
        <v>157</v>
      </c>
      <c r="EB439" s="1" t="str">
        <f>"alpha1_hat_vec_"&amp;EA439&amp;"(s) = alpha_hat_"&amp;EA439&amp;"(1);"</f>
        <v>alpha1_hat_vec_157(s) = alpha_hat_157(1);</v>
      </c>
      <c r="HM439">
        <v>141</v>
      </c>
      <c r="HN439" t="str">
        <f>"    [p_value_"&amp;HM439&amp; ",lb_"&amp;HM439&amp;",ub_"&amp;HM439&amp;"] = sp_andrews_te(Y_pre_"&amp;HM439&amp;",pobreza_"&amp;HM439&amp;"(:,T+s),A_"&amp;HM439&amp;",C,.05);"</f>
        <v xml:space="preserve">    [p_value_141,lb_141,ub_141] = sp_andrews_te(Y_pre_141,pobreza_141(:,T+s),A_141,C,.05);</v>
      </c>
    </row>
    <row r="440" spans="131:222" x14ac:dyDescent="0.3">
      <c r="EA440">
        <v>157</v>
      </c>
      <c r="EB440" s="1" t="str">
        <f>"synthetic_control_sp_"&amp;EA440&amp;"(T+s) = Y_"&amp;EA440&amp;"(1,T+s)-alpha1_hat_vec_"&amp;EA440&amp;"(s);"</f>
        <v>synthetic_control_sp_157(T+s) = Y_157(1,T+s)-alpha1_hat_vec_157(s);</v>
      </c>
      <c r="HM440">
        <v>141</v>
      </c>
      <c r="HN440" t="str">
        <f>"    p_value_vec_"&amp;HM440&amp;"(s) = p_value_"&amp;HM440&amp;";"</f>
        <v xml:space="preserve">    p_value_vec_141(s) = p_value_141;</v>
      </c>
    </row>
    <row r="441" spans="131:222" x14ac:dyDescent="0.3">
      <c r="EA441">
        <v>157</v>
      </c>
      <c r="EB441" s="3" t="s">
        <v>18</v>
      </c>
      <c r="HM441">
        <v>141</v>
      </c>
      <c r="HN441" t="str">
        <f>"    lb_vec_"&amp;HM441&amp;"(s) = lb_"&amp;HM441&amp;";"</f>
        <v xml:space="preserve">    lb_vec_141(s) = lb_141;</v>
      </c>
    </row>
    <row r="442" spans="131:222" x14ac:dyDescent="0.3">
      <c r="EA442">
        <v>158</v>
      </c>
      <c r="EB442" s="3" t="str">
        <f>"%PROVINCIA "&amp;EA442</f>
        <v>%PROVINCIA 158</v>
      </c>
      <c r="HM442">
        <v>141</v>
      </c>
      <c r="HN442" t="str">
        <f>"    ub_vec_"&amp;HM442&amp;"(s) = ub_"&amp;HM441&amp;";"</f>
        <v xml:space="preserve">    ub_vec_141(s) = ub_141;</v>
      </c>
    </row>
    <row r="443" spans="131:222" x14ac:dyDescent="0.3">
      <c r="EA443">
        <v>158</v>
      </c>
      <c r="EB443" s="3" t="s">
        <v>17</v>
      </c>
      <c r="HM443">
        <v>141</v>
      </c>
      <c r="HN443" t="s">
        <v>18</v>
      </c>
    </row>
    <row r="444" spans="131:222" x14ac:dyDescent="0.3">
      <c r="EA444">
        <v>158</v>
      </c>
      <c r="EB444" s="1" t="str">
        <f>"Y_Ts_"&amp;EA444&amp;" = Y_"&amp;EA444&amp;"(:,T+s);"</f>
        <v>Y_Ts_158 = Y_158(:,T+s);</v>
      </c>
      <c r="HM444">
        <v>144</v>
      </c>
      <c r="HN444" t="str">
        <f>"p_value_vec_"&amp;HM444&amp;" = zeros(1,S);"</f>
        <v>p_value_vec_144 = zeros(1,S);</v>
      </c>
    </row>
    <row r="445" spans="131:222" x14ac:dyDescent="0.3">
      <c r="EA445">
        <v>158</v>
      </c>
      <c r="EB445" s="1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HM445">
        <v>144</v>
      </c>
      <c r="HN445" t="str">
        <f>"lb_vec_"&amp;HM445&amp;" = zeros(1,S);"</f>
        <v>lb_vec_144 = zeros(1,S);</v>
      </c>
    </row>
    <row r="446" spans="131:222" x14ac:dyDescent="0.3">
      <c r="EA446">
        <v>158</v>
      </c>
      <c r="EB446" s="1" t="str">
        <f>"alpha_hat_"&amp;EA446&amp;" = A_"&amp;EA446&amp;"*gamma_hat_"&amp;EA446&amp;";"</f>
        <v>alpha_hat_158 = A_158*gamma_hat_158;</v>
      </c>
      <c r="HM446">
        <v>144</v>
      </c>
      <c r="HN446" t="str">
        <f>"ub_vec_"&amp;HM446&amp;" = zeros(1,S);"</f>
        <v>ub_vec_144 = zeros(1,S);</v>
      </c>
    </row>
    <row r="447" spans="131:222" x14ac:dyDescent="0.3">
      <c r="EA447">
        <v>158</v>
      </c>
      <c r="EB447" s="1" t="str">
        <f>"alpha1_hat_vec_"&amp;EA447&amp;"(s) = alpha_hat_"&amp;EA447&amp;"(1);"</f>
        <v>alpha1_hat_vec_158(s) = alpha_hat_158(1);</v>
      </c>
      <c r="HM447">
        <v>144</v>
      </c>
      <c r="HN447" t="s">
        <v>35</v>
      </c>
    </row>
    <row r="448" spans="131:222" x14ac:dyDescent="0.3">
      <c r="EA448">
        <v>158</v>
      </c>
      <c r="EB448" s="1" t="str">
        <f>"synthetic_control_sp_"&amp;EA448&amp;"(T+s) = Y_"&amp;EA448&amp;"(1,T+s)-alpha1_hat_vec_"&amp;EA448&amp;"(s);"</f>
        <v>synthetic_control_sp_158(T+s) = Y_158(1,T+s)-alpha1_hat_vec_158(s);</v>
      </c>
      <c r="HM448">
        <v>144</v>
      </c>
      <c r="HN448" t="str">
        <f>"    [p_value_"&amp;HM448&amp; ",lb_"&amp;HM448&amp;",ub_"&amp;HM448&amp;"] = sp_andrews_te(Y_pre_"&amp;HM448&amp;",pobreza_"&amp;HM448&amp;"(:,T+s),A_"&amp;HM448&amp;",C,.05);"</f>
        <v xml:space="preserve">    [p_value_144,lb_144,ub_144] = sp_andrews_te(Y_pre_144,pobreza_144(:,T+s),A_144,C,.05);</v>
      </c>
    </row>
    <row r="449" spans="131:222" x14ac:dyDescent="0.3">
      <c r="EA449">
        <v>158</v>
      </c>
      <c r="EB449" s="3" t="s">
        <v>18</v>
      </c>
      <c r="HM449">
        <v>144</v>
      </c>
      <c r="HN449" t="str">
        <f>"    p_value_vec_"&amp;HM449&amp;"(s) = p_value_"&amp;HM449&amp;";"</f>
        <v xml:space="preserve">    p_value_vec_144(s) = p_value_144;</v>
      </c>
    </row>
    <row r="450" spans="131:222" x14ac:dyDescent="0.3">
      <c r="EA450">
        <v>159</v>
      </c>
      <c r="EB450" s="3" t="str">
        <f>"%PROVINCIA "&amp;EA450</f>
        <v>%PROVINCIA 159</v>
      </c>
      <c r="HM450">
        <v>144</v>
      </c>
      <c r="HN450" t="str">
        <f>"    lb_vec_"&amp;HM450&amp;"(s) = lb_"&amp;HM450&amp;";"</f>
        <v xml:space="preserve">    lb_vec_144(s) = lb_144;</v>
      </c>
    </row>
    <row r="451" spans="131:222" x14ac:dyDescent="0.3">
      <c r="EA451">
        <v>159</v>
      </c>
      <c r="EB451" s="3" t="s">
        <v>17</v>
      </c>
      <c r="HM451">
        <v>144</v>
      </c>
      <c r="HN451" t="str">
        <f>"    ub_vec_"&amp;HM451&amp;"(s) = ub_"&amp;HM450&amp;";"</f>
        <v xml:space="preserve">    ub_vec_144(s) = ub_144;</v>
      </c>
    </row>
    <row r="452" spans="131:222" x14ac:dyDescent="0.3">
      <c r="EA452">
        <v>159</v>
      </c>
      <c r="EB452" s="1" t="str">
        <f>"Y_Ts_"&amp;EA452&amp;" = Y_"&amp;EA452&amp;"(:,T+s);"</f>
        <v>Y_Ts_159 = Y_159(:,T+s);</v>
      </c>
      <c r="HM452">
        <v>144</v>
      </c>
      <c r="HN452" t="s">
        <v>18</v>
      </c>
    </row>
    <row r="453" spans="131:222" x14ac:dyDescent="0.3">
      <c r="EA453">
        <v>159</v>
      </c>
      <c r="EB453" s="1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HM453">
        <v>149</v>
      </c>
      <c r="HN453" t="str">
        <f>"p_value_vec_"&amp;HM453&amp;" = zeros(1,S);"</f>
        <v>p_value_vec_149 = zeros(1,S);</v>
      </c>
    </row>
    <row r="454" spans="131:222" x14ac:dyDescent="0.3">
      <c r="EA454">
        <v>159</v>
      </c>
      <c r="EB454" s="1" t="str">
        <f>"alpha_hat_"&amp;EA454&amp;" = A_"&amp;EA454&amp;"*gamma_hat_"&amp;EA454&amp;";"</f>
        <v>alpha_hat_159 = A_159*gamma_hat_159;</v>
      </c>
      <c r="HM454">
        <v>149</v>
      </c>
      <c r="HN454" t="str">
        <f>"lb_vec_"&amp;HM454&amp;" = zeros(1,S);"</f>
        <v>lb_vec_149 = zeros(1,S);</v>
      </c>
    </row>
    <row r="455" spans="131:222" x14ac:dyDescent="0.3">
      <c r="EA455">
        <v>159</v>
      </c>
      <c r="EB455" s="1" t="str">
        <f>"alpha1_hat_vec_"&amp;EA455&amp;"(s) = alpha_hat_"&amp;EA455&amp;"(1);"</f>
        <v>alpha1_hat_vec_159(s) = alpha_hat_159(1);</v>
      </c>
      <c r="HM455">
        <v>149</v>
      </c>
      <c r="HN455" t="str">
        <f>"ub_vec_"&amp;HM455&amp;" = zeros(1,S);"</f>
        <v>ub_vec_149 = zeros(1,S);</v>
      </c>
    </row>
    <row r="456" spans="131:222" x14ac:dyDescent="0.3">
      <c r="EA456">
        <v>159</v>
      </c>
      <c r="EB456" s="1" t="str">
        <f>"synthetic_control_sp_"&amp;EA456&amp;"(T+s) = Y_"&amp;EA456&amp;"(1,T+s)-alpha1_hat_vec_"&amp;EA456&amp;"(s);"</f>
        <v>synthetic_control_sp_159(T+s) = Y_159(1,T+s)-alpha1_hat_vec_159(s);</v>
      </c>
      <c r="HM456">
        <v>149</v>
      </c>
      <c r="HN456" t="s">
        <v>35</v>
      </c>
    </row>
    <row r="457" spans="131:222" x14ac:dyDescent="0.3">
      <c r="EA457">
        <v>159</v>
      </c>
      <c r="EB457" s="3" t="s">
        <v>18</v>
      </c>
      <c r="HM457">
        <v>149</v>
      </c>
      <c r="HN457" t="str">
        <f>"    [p_value_"&amp;HM457&amp; ",lb_"&amp;HM457&amp;",ub_"&amp;HM457&amp;"] = sp_andrews_te(Y_pre_"&amp;HM457&amp;",pobreza_"&amp;HM457&amp;"(:,T+s),A_"&amp;HM457&amp;",C,.05);"</f>
        <v xml:space="preserve">    [p_value_149,lb_149,ub_149] = sp_andrews_te(Y_pre_149,pobreza_149(:,T+s),A_149,C,.05);</v>
      </c>
    </row>
    <row r="458" spans="131:222" x14ac:dyDescent="0.3">
      <c r="EA458">
        <v>162</v>
      </c>
      <c r="EB458" s="3" t="str">
        <f>"%PROVINCIA "&amp;EA458</f>
        <v>%PROVINCIA 162</v>
      </c>
      <c r="HM458">
        <v>149</v>
      </c>
      <c r="HN458" t="str">
        <f>"    p_value_vec_"&amp;HM458&amp;"(s) = p_value_"&amp;HM458&amp;";"</f>
        <v xml:space="preserve">    p_value_vec_149(s) = p_value_149;</v>
      </c>
    </row>
    <row r="459" spans="131:222" x14ac:dyDescent="0.3">
      <c r="EA459">
        <v>162</v>
      </c>
      <c r="EB459" s="3" t="s">
        <v>17</v>
      </c>
      <c r="HM459">
        <v>149</v>
      </c>
      <c r="HN459" t="str">
        <f>"    lb_vec_"&amp;HM459&amp;"(s) = lb_"&amp;HM459&amp;";"</f>
        <v xml:space="preserve">    lb_vec_149(s) = lb_149;</v>
      </c>
    </row>
    <row r="460" spans="131:222" x14ac:dyDescent="0.3">
      <c r="EA460">
        <v>162</v>
      </c>
      <c r="EB460" s="1" t="str">
        <f>"Y_Ts_"&amp;EA460&amp;" = Y_"&amp;EA460&amp;"(:,T+s);"</f>
        <v>Y_Ts_162 = Y_162(:,T+s);</v>
      </c>
      <c r="HM460">
        <v>149</v>
      </c>
      <c r="HN460" t="str">
        <f>"    ub_vec_"&amp;HM460&amp;"(s) = ub_"&amp;HM459&amp;";"</f>
        <v xml:space="preserve">    ub_vec_149(s) = ub_149;</v>
      </c>
    </row>
    <row r="461" spans="131:222" x14ac:dyDescent="0.3">
      <c r="EA461">
        <v>162</v>
      </c>
      <c r="EB461" s="1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HM461">
        <v>149</v>
      </c>
      <c r="HN461" t="s">
        <v>18</v>
      </c>
    </row>
    <row r="462" spans="131:222" x14ac:dyDescent="0.3">
      <c r="EA462">
        <v>162</v>
      </c>
      <c r="EB462" s="1" t="str">
        <f>"alpha_hat_"&amp;EA462&amp;" = A_"&amp;EA462&amp;"*gamma_hat_"&amp;EA462&amp;";"</f>
        <v>alpha_hat_162 = A_162*gamma_hat_162;</v>
      </c>
      <c r="HM462">
        <v>150</v>
      </c>
      <c r="HN462" t="str">
        <f>"p_value_vec_"&amp;HM462&amp;" = zeros(1,S);"</f>
        <v>p_value_vec_150 = zeros(1,S);</v>
      </c>
    </row>
    <row r="463" spans="131:222" x14ac:dyDescent="0.3">
      <c r="EA463">
        <v>162</v>
      </c>
      <c r="EB463" s="1" t="str">
        <f>"alpha1_hat_vec_"&amp;EA463&amp;"(s) = alpha_hat_"&amp;EA463&amp;"(1);"</f>
        <v>alpha1_hat_vec_162(s) = alpha_hat_162(1);</v>
      </c>
      <c r="HM463">
        <v>150</v>
      </c>
      <c r="HN463" t="str">
        <f>"lb_vec_"&amp;HM463&amp;" = zeros(1,S);"</f>
        <v>lb_vec_150 = zeros(1,S);</v>
      </c>
    </row>
    <row r="464" spans="131:222" x14ac:dyDescent="0.3">
      <c r="EA464">
        <v>162</v>
      </c>
      <c r="EB464" s="1" t="str">
        <f>"synthetic_control_sp_"&amp;EA464&amp;"(T+s) = Y_"&amp;EA464&amp;"(1,T+s)-alpha1_hat_vec_"&amp;EA464&amp;"(s);"</f>
        <v>synthetic_control_sp_162(T+s) = Y_162(1,T+s)-alpha1_hat_vec_162(s);</v>
      </c>
      <c r="HM464">
        <v>150</v>
      </c>
      <c r="HN464" t="str">
        <f>"ub_vec_"&amp;HM464&amp;" = zeros(1,S);"</f>
        <v>ub_vec_150 = zeros(1,S);</v>
      </c>
    </row>
    <row r="465" spans="131:222" x14ac:dyDescent="0.3">
      <c r="EA465">
        <v>162</v>
      </c>
      <c r="EB465" s="3" t="s">
        <v>18</v>
      </c>
      <c r="HM465">
        <v>150</v>
      </c>
      <c r="HN465" t="s">
        <v>35</v>
      </c>
    </row>
    <row r="466" spans="131:222" x14ac:dyDescent="0.3">
      <c r="EA466">
        <v>169</v>
      </c>
      <c r="EB466" s="3" t="str">
        <f>"%PROVINCIA "&amp;EA466</f>
        <v>%PROVINCIA 169</v>
      </c>
      <c r="HM466">
        <v>150</v>
      </c>
      <c r="HN466" t="str">
        <f>"    [p_value_"&amp;HM466&amp; ",lb_"&amp;HM466&amp;",ub_"&amp;HM466&amp;"] = sp_andrews_te(Y_pre_"&amp;HM466&amp;",pobreza_"&amp;HM466&amp;"(:,T+s),A_"&amp;HM466&amp;",C,.05);"</f>
        <v xml:space="preserve">    [p_value_150,lb_150,ub_150] = sp_andrews_te(Y_pre_150,pobreza_150(:,T+s),A_150,C,.05);</v>
      </c>
    </row>
    <row r="467" spans="131:222" x14ac:dyDescent="0.3">
      <c r="EA467">
        <v>169</v>
      </c>
      <c r="EB467" s="3" t="s">
        <v>17</v>
      </c>
      <c r="HM467">
        <v>150</v>
      </c>
      <c r="HN467" t="str">
        <f>"    p_value_vec_"&amp;HM467&amp;"(s) = p_value_"&amp;HM467&amp;";"</f>
        <v xml:space="preserve">    p_value_vec_150(s) = p_value_150;</v>
      </c>
    </row>
    <row r="468" spans="131:222" x14ac:dyDescent="0.3">
      <c r="EA468">
        <v>169</v>
      </c>
      <c r="EB468" s="1" t="str">
        <f>"Y_Ts_"&amp;EA468&amp;" = Y_"&amp;EA468&amp;"(:,T+s);"</f>
        <v>Y_Ts_169 = Y_169(:,T+s);</v>
      </c>
      <c r="HM468">
        <v>150</v>
      </c>
      <c r="HN468" t="str">
        <f>"    lb_vec_"&amp;HM468&amp;"(s) = lb_"&amp;HM468&amp;";"</f>
        <v xml:space="preserve">    lb_vec_150(s) = lb_150;</v>
      </c>
    </row>
    <row r="469" spans="131:222" x14ac:dyDescent="0.3">
      <c r="EA469">
        <v>169</v>
      </c>
      <c r="EB469" s="1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HM469">
        <v>150</v>
      </c>
      <c r="HN469" t="str">
        <f>"    ub_vec_"&amp;HM469&amp;"(s) = ub_"&amp;HM468&amp;";"</f>
        <v xml:space="preserve">    ub_vec_150(s) = ub_150;</v>
      </c>
    </row>
    <row r="470" spans="131:222" x14ac:dyDescent="0.3">
      <c r="EA470">
        <v>169</v>
      </c>
      <c r="EB470" s="1" t="str">
        <f>"alpha_hat_"&amp;EA470&amp;" = A_"&amp;EA470&amp;"*gamma_hat_"&amp;EA470&amp;";"</f>
        <v>alpha_hat_169 = A_169*gamma_hat_169;</v>
      </c>
      <c r="HM470">
        <v>150</v>
      </c>
      <c r="HN470" t="s">
        <v>18</v>
      </c>
    </row>
    <row r="471" spans="131:222" x14ac:dyDescent="0.3">
      <c r="EA471">
        <v>169</v>
      </c>
      <c r="EB471" s="1" t="str">
        <f>"alpha1_hat_vec_"&amp;EA471&amp;"(s) = alpha_hat_"&amp;EA471&amp;"(1);"</f>
        <v>alpha1_hat_vec_169(s) = alpha_hat_169(1);</v>
      </c>
      <c r="HM471">
        <v>152</v>
      </c>
      <c r="HN471" t="str">
        <f>"p_value_vec_"&amp;HM471&amp;" = zeros(1,S);"</f>
        <v>p_value_vec_152 = zeros(1,S);</v>
      </c>
    </row>
    <row r="472" spans="131:222" x14ac:dyDescent="0.3">
      <c r="EA472">
        <v>169</v>
      </c>
      <c r="EB472" s="1" t="str">
        <f>"synthetic_control_sp_"&amp;EA472&amp;"(T+s) = Y_"&amp;EA472&amp;"(1,T+s)-alpha1_hat_vec_"&amp;EA472&amp;"(s);"</f>
        <v>synthetic_control_sp_169(T+s) = Y_169(1,T+s)-alpha1_hat_vec_169(s);</v>
      </c>
      <c r="HM472">
        <v>152</v>
      </c>
      <c r="HN472" t="str">
        <f>"lb_vec_"&amp;HM472&amp;" = zeros(1,S);"</f>
        <v>lb_vec_152 = zeros(1,S);</v>
      </c>
    </row>
    <row r="473" spans="131:222" x14ac:dyDescent="0.3">
      <c r="EA473">
        <v>169</v>
      </c>
      <c r="EB473" s="3" t="s">
        <v>18</v>
      </c>
      <c r="HM473">
        <v>152</v>
      </c>
      <c r="HN473" t="str">
        <f>"ub_vec_"&amp;HM473&amp;" = zeros(1,S);"</f>
        <v>ub_vec_152 = zeros(1,S);</v>
      </c>
    </row>
    <row r="474" spans="131:222" x14ac:dyDescent="0.3">
      <c r="EB474" s="3"/>
      <c r="HM474">
        <v>152</v>
      </c>
      <c r="HN474" t="s">
        <v>35</v>
      </c>
    </row>
    <row r="475" spans="131:222" x14ac:dyDescent="0.3">
      <c r="EB475" s="3"/>
      <c r="HM475">
        <v>152</v>
      </c>
      <c r="HN475" t="str">
        <f>"    [p_value_"&amp;HM475&amp; ",lb_"&amp;HM475&amp;",ub_"&amp;HM475&amp;"] = sp_andrews_te(Y_pre_"&amp;HM475&amp;",pobreza_"&amp;HM475&amp;"(:,T+s),A_"&amp;HM475&amp;",C,.05);"</f>
        <v xml:space="preserve">    [p_value_152,lb_152,ub_152] = sp_andrews_te(Y_pre_152,pobreza_152(:,T+s),A_152,C,.05);</v>
      </c>
    </row>
    <row r="476" spans="131:222" x14ac:dyDescent="0.3">
      <c r="EB476" s="1"/>
      <c r="HM476">
        <v>152</v>
      </c>
      <c r="HN476" t="str">
        <f>"    p_value_vec_"&amp;HM476&amp;"(s) = p_value_"&amp;HM476&amp;";"</f>
        <v xml:space="preserve">    p_value_vec_152(s) = p_value_152;</v>
      </c>
    </row>
    <row r="477" spans="131:222" x14ac:dyDescent="0.3">
      <c r="EB477" s="1"/>
      <c r="HM477">
        <v>152</v>
      </c>
      <c r="HN477" t="str">
        <f>"    lb_vec_"&amp;HM477&amp;"(s) = lb_"&amp;HM477&amp;";"</f>
        <v xml:space="preserve">    lb_vec_152(s) = lb_152;</v>
      </c>
    </row>
    <row r="478" spans="131:222" x14ac:dyDescent="0.3">
      <c r="EB478" s="1"/>
      <c r="HM478">
        <v>152</v>
      </c>
      <c r="HN478" t="str">
        <f>"    ub_vec_"&amp;HM478&amp;"(s) = ub_"&amp;HM477&amp;";"</f>
        <v xml:space="preserve">    ub_vec_152(s) = ub_152;</v>
      </c>
    </row>
    <row r="479" spans="131:222" x14ac:dyDescent="0.3">
      <c r="EB479" s="1"/>
      <c r="HM479">
        <v>152</v>
      </c>
      <c r="HN479" t="s">
        <v>18</v>
      </c>
    </row>
    <row r="480" spans="131:222" x14ac:dyDescent="0.3">
      <c r="EB480" s="1"/>
      <c r="HM480">
        <v>153</v>
      </c>
      <c r="HN480" t="str">
        <f>"p_value_vec_"&amp;HM480&amp;" = zeros(1,S);"</f>
        <v>p_value_vec_153 = zeros(1,S);</v>
      </c>
    </row>
    <row r="481" spans="132:222" x14ac:dyDescent="0.3">
      <c r="EB481" s="3"/>
      <c r="HM481">
        <v>153</v>
      </c>
      <c r="HN481" t="str">
        <f>"lb_vec_"&amp;HM481&amp;" = zeros(1,S);"</f>
        <v>lb_vec_153 = zeros(1,S);</v>
      </c>
    </row>
    <row r="482" spans="132:222" x14ac:dyDescent="0.3">
      <c r="EB482" s="3"/>
      <c r="HM482">
        <v>153</v>
      </c>
      <c r="HN482" t="str">
        <f>"ub_vec_"&amp;HM482&amp;" = zeros(1,S);"</f>
        <v>ub_vec_153 = zeros(1,S);</v>
      </c>
    </row>
    <row r="483" spans="132:222" x14ac:dyDescent="0.3">
      <c r="EB483" s="3"/>
      <c r="HM483">
        <v>153</v>
      </c>
      <c r="HN483" t="s">
        <v>35</v>
      </c>
    </row>
    <row r="484" spans="132:222" x14ac:dyDescent="0.3">
      <c r="EB484" s="1"/>
      <c r="HM484">
        <v>153</v>
      </c>
      <c r="HN484" t="str">
        <f>"    [p_value_"&amp;HM484&amp; ",lb_"&amp;HM484&amp;",ub_"&amp;HM484&amp;"] = sp_andrews_te(Y_pre_"&amp;HM484&amp;",pobreza_"&amp;HM484&amp;"(:,T+s),A_"&amp;HM484&amp;",C,.05);"</f>
        <v xml:space="preserve">    [p_value_153,lb_153,ub_153] = sp_andrews_te(Y_pre_153,pobreza_153(:,T+s),A_153,C,.05);</v>
      </c>
    </row>
    <row r="485" spans="132:222" x14ac:dyDescent="0.3">
      <c r="EB485" s="1"/>
      <c r="HM485">
        <v>153</v>
      </c>
      <c r="HN485" t="str">
        <f>"    p_value_vec_"&amp;HM485&amp;"(s) = p_value_"&amp;HM485&amp;";"</f>
        <v xml:space="preserve">    p_value_vec_153(s) = p_value_153;</v>
      </c>
    </row>
    <row r="486" spans="132:222" x14ac:dyDescent="0.3">
      <c r="EB486" s="1"/>
      <c r="HM486">
        <v>153</v>
      </c>
      <c r="HN486" t="str">
        <f>"    lb_vec_"&amp;HM486&amp;"(s) = lb_"&amp;HM486&amp;";"</f>
        <v xml:space="preserve">    lb_vec_153(s) = lb_153;</v>
      </c>
    </row>
    <row r="487" spans="132:222" x14ac:dyDescent="0.3">
      <c r="EB487" s="1"/>
      <c r="HM487">
        <v>153</v>
      </c>
      <c r="HN487" t="str">
        <f>"    ub_vec_"&amp;HM487&amp;"(s) = ub_"&amp;HM486&amp;";"</f>
        <v xml:space="preserve">    ub_vec_153(s) = ub_153;</v>
      </c>
    </row>
    <row r="488" spans="132:222" x14ac:dyDescent="0.3">
      <c r="EB488" s="1"/>
      <c r="HM488">
        <v>153</v>
      </c>
      <c r="HN488" t="s">
        <v>18</v>
      </c>
    </row>
    <row r="489" spans="132:222" x14ac:dyDescent="0.3">
      <c r="EB489" s="3"/>
      <c r="HM489">
        <v>157</v>
      </c>
      <c r="HN489" t="str">
        <f>"p_value_vec_"&amp;HM489&amp;" = zeros(1,S);"</f>
        <v>p_value_vec_157 = zeros(1,S);</v>
      </c>
    </row>
    <row r="490" spans="132:222" x14ac:dyDescent="0.3">
      <c r="EB490" s="3"/>
      <c r="HM490">
        <v>157</v>
      </c>
      <c r="HN490" t="str">
        <f>"lb_vec_"&amp;HM490&amp;" = zeros(1,S);"</f>
        <v>lb_vec_157 = zeros(1,S);</v>
      </c>
    </row>
    <row r="491" spans="132:222" x14ac:dyDescent="0.3">
      <c r="EB491" s="3"/>
      <c r="HM491">
        <v>157</v>
      </c>
      <c r="HN491" t="str">
        <f>"ub_vec_"&amp;HM491&amp;" = zeros(1,S);"</f>
        <v>ub_vec_157 = zeros(1,S);</v>
      </c>
    </row>
    <row r="492" spans="132:222" x14ac:dyDescent="0.3">
      <c r="EB492" s="1"/>
      <c r="HM492">
        <v>157</v>
      </c>
      <c r="HN492" t="s">
        <v>35</v>
      </c>
    </row>
    <row r="493" spans="132:222" x14ac:dyDescent="0.3">
      <c r="EB493" s="1"/>
      <c r="HM493">
        <v>157</v>
      </c>
      <c r="HN493" t="str">
        <f>"    [p_value_"&amp;HM493&amp; ",lb_"&amp;HM493&amp;",ub_"&amp;HM493&amp;"] = sp_andrews_te(Y_pre_"&amp;HM493&amp;",pobreza_"&amp;HM493&amp;"(:,T+s),A_"&amp;HM493&amp;",C,.05);"</f>
        <v xml:space="preserve">    [p_value_157,lb_157,ub_157] = sp_andrews_te(Y_pre_157,pobreza_157(:,T+s),A_157,C,.05);</v>
      </c>
    </row>
    <row r="494" spans="132:222" x14ac:dyDescent="0.3">
      <c r="EB494" s="1"/>
      <c r="HM494">
        <v>157</v>
      </c>
      <c r="HN494" t="str">
        <f>"    p_value_vec_"&amp;HM494&amp;"(s) = p_value_"&amp;HM494&amp;";"</f>
        <v xml:space="preserve">    p_value_vec_157(s) = p_value_157;</v>
      </c>
    </row>
    <row r="495" spans="132:222" x14ac:dyDescent="0.3">
      <c r="EB495" s="1"/>
      <c r="HM495">
        <v>157</v>
      </c>
      <c r="HN495" t="str">
        <f>"    lb_vec_"&amp;HM495&amp;"(s) = lb_"&amp;HM495&amp;";"</f>
        <v xml:space="preserve">    lb_vec_157(s) = lb_157;</v>
      </c>
    </row>
    <row r="496" spans="132:222" x14ac:dyDescent="0.3">
      <c r="EB496" s="1"/>
      <c r="HM496">
        <v>157</v>
      </c>
      <c r="HN496" t="str">
        <f>"    ub_vec_"&amp;HM496&amp;"(s) = ub_"&amp;HM495&amp;";"</f>
        <v xml:space="preserve">    ub_vec_157(s) = ub_157;</v>
      </c>
    </row>
    <row r="497" spans="132:222" x14ac:dyDescent="0.3">
      <c r="EB497" s="3"/>
      <c r="HM497">
        <v>157</v>
      </c>
      <c r="HN497" t="s">
        <v>18</v>
      </c>
    </row>
    <row r="498" spans="132:222" x14ac:dyDescent="0.3">
      <c r="EB498" s="3"/>
      <c r="HM498">
        <v>158</v>
      </c>
      <c r="HN498" t="str">
        <f>"p_value_vec_"&amp;HM498&amp;" = zeros(1,S);"</f>
        <v>p_value_vec_158 = zeros(1,S);</v>
      </c>
    </row>
    <row r="499" spans="132:222" x14ac:dyDescent="0.3">
      <c r="EB499" s="3"/>
      <c r="HM499">
        <v>158</v>
      </c>
      <c r="HN499" t="str">
        <f>"lb_vec_"&amp;HM499&amp;" = zeros(1,S);"</f>
        <v>lb_vec_158 = zeros(1,S);</v>
      </c>
    </row>
    <row r="500" spans="132:222" x14ac:dyDescent="0.3">
      <c r="EB500" s="1"/>
      <c r="HM500">
        <v>158</v>
      </c>
      <c r="HN500" t="str">
        <f>"ub_vec_"&amp;HM500&amp;" = zeros(1,S);"</f>
        <v>ub_vec_158 = zeros(1,S);</v>
      </c>
    </row>
    <row r="501" spans="132:222" x14ac:dyDescent="0.3">
      <c r="EB501" s="1"/>
      <c r="HM501">
        <v>158</v>
      </c>
      <c r="HN501" t="s">
        <v>35</v>
      </c>
    </row>
    <row r="502" spans="132:222" x14ac:dyDescent="0.3">
      <c r="EB502" s="1"/>
      <c r="HM502">
        <v>158</v>
      </c>
      <c r="HN502" t="str">
        <f>"    [p_value_"&amp;HM502&amp; ",lb_"&amp;HM502&amp;",ub_"&amp;HM502&amp;"] = sp_andrews_te(Y_pre_"&amp;HM502&amp;",pobreza_"&amp;HM502&amp;"(:,T+s),A_"&amp;HM502&amp;",C,.05);"</f>
        <v xml:space="preserve">    [p_value_158,lb_158,ub_158] = sp_andrews_te(Y_pre_158,pobreza_158(:,T+s),A_158,C,.05);</v>
      </c>
    </row>
    <row r="503" spans="132:222" x14ac:dyDescent="0.3">
      <c r="EB503" s="1"/>
      <c r="HM503">
        <v>158</v>
      </c>
      <c r="HN503" t="str">
        <f>"    p_value_vec_"&amp;HM503&amp;"(s) = p_value_"&amp;HM503&amp;";"</f>
        <v xml:space="preserve">    p_value_vec_158(s) = p_value_158;</v>
      </c>
    </row>
    <row r="504" spans="132:222" x14ac:dyDescent="0.3">
      <c r="EB504" s="1"/>
      <c r="HM504">
        <v>158</v>
      </c>
      <c r="HN504" t="str">
        <f>"    lb_vec_"&amp;HM504&amp;"(s) = lb_"&amp;HM504&amp;";"</f>
        <v xml:space="preserve">    lb_vec_158(s) = lb_158;</v>
      </c>
    </row>
    <row r="505" spans="132:222" x14ac:dyDescent="0.3">
      <c r="EB505" s="3"/>
      <c r="HM505">
        <v>158</v>
      </c>
      <c r="HN505" t="str">
        <f>"    ub_vec_"&amp;HM505&amp;"(s) = ub_"&amp;HM504&amp;";"</f>
        <v xml:space="preserve">    ub_vec_158(s) = ub_158;</v>
      </c>
    </row>
    <row r="506" spans="132:222" x14ac:dyDescent="0.3">
      <c r="EB506" s="3"/>
      <c r="HM506">
        <v>158</v>
      </c>
      <c r="HN506" t="s">
        <v>18</v>
      </c>
    </row>
    <row r="507" spans="132:222" x14ac:dyDescent="0.3">
      <c r="EB507" s="3"/>
      <c r="HM507">
        <v>159</v>
      </c>
      <c r="HN507" t="str">
        <f>"p_value_vec_"&amp;HM507&amp;" = zeros(1,S);"</f>
        <v>p_value_vec_159 = zeros(1,S);</v>
      </c>
    </row>
    <row r="508" spans="132:222" x14ac:dyDescent="0.3">
      <c r="EB508" s="1"/>
      <c r="HM508">
        <v>159</v>
      </c>
      <c r="HN508" t="str">
        <f>"lb_vec_"&amp;HM508&amp;" = zeros(1,S);"</f>
        <v>lb_vec_159 = zeros(1,S);</v>
      </c>
    </row>
    <row r="509" spans="132:222" x14ac:dyDescent="0.3">
      <c r="EB509" s="1"/>
      <c r="HM509">
        <v>159</v>
      </c>
      <c r="HN509" t="str">
        <f>"ub_vec_"&amp;HM509&amp;" = zeros(1,S);"</f>
        <v>ub_vec_159 = zeros(1,S);</v>
      </c>
    </row>
    <row r="510" spans="132:222" x14ac:dyDescent="0.3">
      <c r="EB510" s="1"/>
      <c r="HM510">
        <v>159</v>
      </c>
      <c r="HN510" t="s">
        <v>35</v>
      </c>
    </row>
    <row r="511" spans="132:222" x14ac:dyDescent="0.3">
      <c r="EB511" s="1"/>
      <c r="HM511">
        <v>159</v>
      </c>
      <c r="HN511" t="str">
        <f>"    [p_value_"&amp;HM511&amp; ",lb_"&amp;HM511&amp;",ub_"&amp;HM511&amp;"] = sp_andrews_te(Y_pre_"&amp;HM511&amp;",pobreza_"&amp;HM511&amp;"(:,T+s),A_"&amp;HM511&amp;",C,.05);"</f>
        <v xml:space="preserve">    [p_value_159,lb_159,ub_159] = sp_andrews_te(Y_pre_159,pobreza_159(:,T+s),A_159,C,.05);</v>
      </c>
    </row>
    <row r="512" spans="132:222" x14ac:dyDescent="0.3">
      <c r="EB512" s="1"/>
      <c r="HM512">
        <v>159</v>
      </c>
      <c r="HN512" t="str">
        <f>"    p_value_vec_"&amp;HM512&amp;"(s) = p_value_"&amp;HM512&amp;";"</f>
        <v xml:space="preserve">    p_value_vec_159(s) = p_value_159;</v>
      </c>
    </row>
    <row r="513" spans="132:222" x14ac:dyDescent="0.3">
      <c r="EB513" s="3"/>
      <c r="HM513">
        <v>159</v>
      </c>
      <c r="HN513" t="str">
        <f>"    lb_vec_"&amp;HM513&amp;"(s) = lb_"&amp;HM513&amp;";"</f>
        <v xml:space="preserve">    lb_vec_159(s) = lb_159;</v>
      </c>
    </row>
    <row r="514" spans="132:222" x14ac:dyDescent="0.3">
      <c r="EB514" s="3"/>
      <c r="HM514">
        <v>159</v>
      </c>
      <c r="HN514" t="str">
        <f>"    ub_vec_"&amp;HM514&amp;"(s) = ub_"&amp;HM513&amp;";"</f>
        <v xml:space="preserve">    ub_vec_159(s) = ub_159;</v>
      </c>
    </row>
    <row r="515" spans="132:222" x14ac:dyDescent="0.3">
      <c r="EB515" s="3"/>
      <c r="HM515">
        <v>159</v>
      </c>
      <c r="HN515" t="s">
        <v>18</v>
      </c>
    </row>
    <row r="516" spans="132:222" x14ac:dyDescent="0.3">
      <c r="EB516" s="1"/>
      <c r="HM516">
        <v>162</v>
      </c>
      <c r="HN516" t="str">
        <f>"p_value_vec_"&amp;HM516&amp;" = zeros(1,S);"</f>
        <v>p_value_vec_162 = zeros(1,S);</v>
      </c>
    </row>
    <row r="517" spans="132:222" x14ac:dyDescent="0.3">
      <c r="EB517" s="1"/>
      <c r="HM517">
        <v>162</v>
      </c>
      <c r="HN517" t="str">
        <f>"lb_vec_"&amp;HM517&amp;" = zeros(1,S);"</f>
        <v>lb_vec_162 = zeros(1,S);</v>
      </c>
    </row>
    <row r="518" spans="132:222" x14ac:dyDescent="0.3">
      <c r="EB518" s="1"/>
      <c r="HM518">
        <v>162</v>
      </c>
      <c r="HN518" t="str">
        <f>"ub_vec_"&amp;HM518&amp;" = zeros(1,S);"</f>
        <v>ub_vec_162 = zeros(1,S);</v>
      </c>
    </row>
    <row r="519" spans="132:222" x14ac:dyDescent="0.3">
      <c r="EB519" s="1"/>
      <c r="HM519">
        <v>162</v>
      </c>
      <c r="HN519" t="s">
        <v>35</v>
      </c>
    </row>
    <row r="520" spans="132:222" x14ac:dyDescent="0.3">
      <c r="EB520" s="1"/>
      <c r="HM520">
        <v>162</v>
      </c>
      <c r="HN520" t="str">
        <f>"    [p_value_"&amp;HM520&amp; ",lb_"&amp;HM520&amp;",ub_"&amp;HM520&amp;"] = sp_andrews_te(Y_pre_"&amp;HM520&amp;",pobreza_"&amp;HM520&amp;"(:,T+s),A_"&amp;HM520&amp;",C,.05);"</f>
        <v xml:space="preserve">    [p_value_162,lb_162,ub_162] = sp_andrews_te(Y_pre_162,pobreza_162(:,T+s),A_162,C,.05);</v>
      </c>
    </row>
    <row r="521" spans="132:222" x14ac:dyDescent="0.3">
      <c r="EB521" s="3"/>
      <c r="HM521">
        <v>162</v>
      </c>
      <c r="HN521" t="str">
        <f>"    p_value_vec_"&amp;HM521&amp;"(s) = p_value_"&amp;HM521&amp;";"</f>
        <v xml:space="preserve">    p_value_vec_162(s) = p_value_162;</v>
      </c>
    </row>
    <row r="522" spans="132:222" x14ac:dyDescent="0.3">
      <c r="EB522" s="3"/>
      <c r="HM522">
        <v>162</v>
      </c>
      <c r="HN522" t="str">
        <f>"    lb_vec_"&amp;HM522&amp;"(s) = lb_"&amp;HM522&amp;";"</f>
        <v xml:space="preserve">    lb_vec_162(s) = lb_162;</v>
      </c>
    </row>
    <row r="523" spans="132:222" x14ac:dyDescent="0.3">
      <c r="EB523" s="3"/>
      <c r="HM523">
        <v>162</v>
      </c>
      <c r="HN523" t="str">
        <f>"    ub_vec_"&amp;HM523&amp;"(s) = ub_"&amp;HM522&amp;";"</f>
        <v xml:space="preserve">    ub_vec_162(s) = ub_162;</v>
      </c>
    </row>
    <row r="524" spans="132:222" x14ac:dyDescent="0.3">
      <c r="EB524" s="1"/>
      <c r="HM524">
        <v>162</v>
      </c>
      <c r="HN524" t="s">
        <v>18</v>
      </c>
    </row>
    <row r="525" spans="132:222" x14ac:dyDescent="0.3">
      <c r="EB525" s="1"/>
      <c r="HM525">
        <v>169</v>
      </c>
      <c r="HN525" t="str">
        <f>"p_value_vec_"&amp;HM525&amp;" = zeros(1,S);"</f>
        <v>p_value_vec_169 = zeros(1,S);</v>
      </c>
    </row>
    <row r="526" spans="132:222" x14ac:dyDescent="0.3">
      <c r="EB526" s="1"/>
      <c r="HM526">
        <v>169</v>
      </c>
      <c r="HN526" t="str">
        <f>"lb_vec_"&amp;HM526&amp;" = zeros(1,S);"</f>
        <v>lb_vec_169 = zeros(1,S);</v>
      </c>
    </row>
    <row r="527" spans="132:222" x14ac:dyDescent="0.3">
      <c r="EB527" s="1"/>
      <c r="HM527">
        <v>169</v>
      </c>
      <c r="HN527" t="str">
        <f>"ub_vec_"&amp;HM527&amp;" = zeros(1,S);"</f>
        <v>ub_vec_169 = zeros(1,S);</v>
      </c>
    </row>
    <row r="528" spans="132:222" x14ac:dyDescent="0.3">
      <c r="EB528" s="1"/>
      <c r="HM528">
        <v>169</v>
      </c>
      <c r="HN528" t="s">
        <v>35</v>
      </c>
    </row>
    <row r="529" spans="132:222" x14ac:dyDescent="0.3">
      <c r="EB529" s="3"/>
      <c r="HM529">
        <v>169</v>
      </c>
      <c r="HN529" t="str">
        <f>"    [p_value_"&amp;HM529&amp; ",lb_"&amp;HM529&amp;",ub_"&amp;HM529&amp;"] = sp_andrews_te(Y_pre_"&amp;HM529&amp;",pobreza_"&amp;HM529&amp;"(:,T+s),A_"&amp;HM529&amp;",C,.05);"</f>
        <v xml:space="preserve">    [p_value_169,lb_169,ub_169] = sp_andrews_te(Y_pre_169,pobreza_169(:,T+s),A_169,C,.05);</v>
      </c>
    </row>
    <row r="530" spans="132:222" x14ac:dyDescent="0.3">
      <c r="EB530" s="3"/>
      <c r="HM530">
        <v>169</v>
      </c>
      <c r="HN530" t="str">
        <f>"    p_value_vec_"&amp;HM530&amp;"(s) = p_value_"&amp;HM530&amp;";"</f>
        <v xml:space="preserve">    p_value_vec_169(s) = p_value_169;</v>
      </c>
    </row>
    <row r="531" spans="132:222" x14ac:dyDescent="0.3">
      <c r="EB531" s="3"/>
      <c r="HM531">
        <v>169</v>
      </c>
      <c r="HN531" t="str">
        <f>"    lb_vec_"&amp;HM531&amp;"(s) = lb_"&amp;HM531&amp;";"</f>
        <v xml:space="preserve">    lb_vec_169(s) = lb_169;</v>
      </c>
    </row>
    <row r="532" spans="132:222" x14ac:dyDescent="0.3">
      <c r="EB532" s="1"/>
      <c r="HM532">
        <v>169</v>
      </c>
      <c r="HN532" t="str">
        <f>"    ub_vec_"&amp;HM532&amp;"(s) = ub_"&amp;HM531&amp;";"</f>
        <v xml:space="preserve">    ub_vec_169(s) = ub_169;</v>
      </c>
    </row>
    <row r="533" spans="132:222" x14ac:dyDescent="0.3">
      <c r="EB533" s="1"/>
      <c r="HM533">
        <v>169</v>
      </c>
      <c r="HN533" t="s">
        <v>18</v>
      </c>
    </row>
    <row r="534" spans="132:222" x14ac:dyDescent="0.3">
      <c r="EB534" s="1"/>
    </row>
    <row r="535" spans="132:222" x14ac:dyDescent="0.3">
      <c r="EB535" s="1"/>
    </row>
    <row r="536" spans="132:222" x14ac:dyDescent="0.3">
      <c r="EB536" s="1"/>
    </row>
    <row r="537" spans="132:222" x14ac:dyDescent="0.3">
      <c r="EB537" s="3"/>
    </row>
    <row r="538" spans="132:222" x14ac:dyDescent="0.3">
      <c r="EB538" s="3"/>
    </row>
    <row r="539" spans="132:222" x14ac:dyDescent="0.3">
      <c r="EB539" s="3"/>
    </row>
    <row r="540" spans="132:222" x14ac:dyDescent="0.3">
      <c r="EB540" s="1"/>
    </row>
    <row r="541" spans="132:222" x14ac:dyDescent="0.3">
      <c r="EB541" s="1"/>
    </row>
    <row r="542" spans="132:222" x14ac:dyDescent="0.3">
      <c r="EB542" s="1"/>
    </row>
    <row r="543" spans="132:222" x14ac:dyDescent="0.3">
      <c r="EB543" s="1"/>
    </row>
    <row r="544" spans="132:222" x14ac:dyDescent="0.3">
      <c r="EB544" s="1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1"/>
    </row>
    <row r="549" spans="132:132" x14ac:dyDescent="0.3">
      <c r="EB549" s="1"/>
    </row>
    <row r="550" spans="132:132" x14ac:dyDescent="0.3">
      <c r="EB550" s="1"/>
    </row>
    <row r="551" spans="132:132" x14ac:dyDescent="0.3">
      <c r="EB551" s="1"/>
    </row>
    <row r="552" spans="132:132" x14ac:dyDescent="0.3">
      <c r="EB552" s="1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1"/>
    </row>
    <row r="557" spans="132:132" x14ac:dyDescent="0.3">
      <c r="EB557" s="1"/>
    </row>
    <row r="558" spans="132:132" x14ac:dyDescent="0.3">
      <c r="EB558" s="1"/>
    </row>
    <row r="559" spans="132:132" x14ac:dyDescent="0.3">
      <c r="EB559" s="1"/>
    </row>
    <row r="560" spans="132:132" x14ac:dyDescent="0.3">
      <c r="EB560" s="1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1"/>
    </row>
    <row r="565" spans="132:132" x14ac:dyDescent="0.3">
      <c r="EB565" s="1"/>
    </row>
    <row r="566" spans="132:132" x14ac:dyDescent="0.3">
      <c r="EB566" s="1"/>
    </row>
    <row r="567" spans="132:132" x14ac:dyDescent="0.3">
      <c r="EB567" s="1"/>
    </row>
    <row r="568" spans="132:132" x14ac:dyDescent="0.3">
      <c r="EB568" s="1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1"/>
    </row>
    <row r="573" spans="132:132" x14ac:dyDescent="0.3">
      <c r="EB573" s="1"/>
    </row>
    <row r="574" spans="132:132" x14ac:dyDescent="0.3">
      <c r="EB574" s="1"/>
    </row>
    <row r="575" spans="132:132" x14ac:dyDescent="0.3">
      <c r="EB575" s="1"/>
    </row>
    <row r="576" spans="132:132" x14ac:dyDescent="0.3">
      <c r="EB576" s="1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6898-7FF5-4771-9D25-02ADE3652A5E}">
  <dimension ref="A1:LZ577"/>
  <sheetViews>
    <sheetView topLeftCell="HY1" workbookViewId="0">
      <selection activeCell="IB1" sqref="IB1"/>
    </sheetView>
  </sheetViews>
  <sheetFormatPr baseColWidth="10" defaultRowHeight="14.4" x14ac:dyDescent="0.3"/>
  <sheetData>
    <row r="1" spans="1:338" x14ac:dyDescent="0.3">
      <c r="A1" t="s">
        <v>0</v>
      </c>
      <c r="B1" s="2" t="s">
        <v>1</v>
      </c>
      <c r="E1" s="2" t="s">
        <v>2</v>
      </c>
      <c r="J1" s="2" t="s">
        <v>4</v>
      </c>
      <c r="O1" s="2" t="s">
        <v>8</v>
      </c>
      <c r="T1" s="2" t="s">
        <v>8</v>
      </c>
      <c r="X1" s="2" t="s">
        <v>9</v>
      </c>
      <c r="AC1" s="2" t="s">
        <v>10</v>
      </c>
      <c r="AI1" s="2" t="s">
        <v>11</v>
      </c>
      <c r="AN1" s="2" t="s">
        <v>12</v>
      </c>
      <c r="AS1" s="2" t="s">
        <v>13</v>
      </c>
      <c r="BA1" s="2" t="s">
        <v>14</v>
      </c>
      <c r="BL1" s="2" t="s">
        <v>21</v>
      </c>
      <c r="BR1" s="2" t="s">
        <v>22</v>
      </c>
      <c r="BX1" s="2" t="s">
        <v>23</v>
      </c>
      <c r="CD1" s="2" t="s">
        <v>24</v>
      </c>
      <c r="CJ1" s="2" t="s">
        <v>25</v>
      </c>
      <c r="CQ1" t="s">
        <v>106</v>
      </c>
      <c r="CV1" t="s">
        <v>107</v>
      </c>
      <c r="DA1" t="s">
        <v>108</v>
      </c>
      <c r="DF1" t="s">
        <v>109</v>
      </c>
      <c r="DK1" s="2" t="s">
        <v>15</v>
      </c>
      <c r="DQ1" s="2" t="s">
        <v>19</v>
      </c>
      <c r="DW1" s="2" t="s">
        <v>16</v>
      </c>
      <c r="EA1" s="2" t="s">
        <v>20</v>
      </c>
      <c r="EL1" s="2" t="s">
        <v>26</v>
      </c>
      <c r="EZ1" s="2" t="s">
        <v>27</v>
      </c>
      <c r="FG1" s="2" t="s">
        <v>28</v>
      </c>
      <c r="FM1" s="2" t="s">
        <v>29</v>
      </c>
      <c r="FT1" s="2" t="s">
        <v>30</v>
      </c>
      <c r="FZ1" s="2" t="s">
        <v>31</v>
      </c>
      <c r="GF1" s="2" t="s">
        <v>33</v>
      </c>
      <c r="GM1" s="2" t="s">
        <v>582</v>
      </c>
      <c r="GT1" s="2" t="s">
        <v>584</v>
      </c>
      <c r="GZ1" s="2" t="s">
        <v>585</v>
      </c>
      <c r="HF1" s="2" t="s">
        <v>586</v>
      </c>
      <c r="HM1" t="s">
        <v>34</v>
      </c>
      <c r="HT1" t="s">
        <v>38</v>
      </c>
      <c r="IA1" t="s">
        <v>98</v>
      </c>
      <c r="IO1" t="s">
        <v>101</v>
      </c>
      <c r="JA1" t="s">
        <v>102</v>
      </c>
      <c r="JM1" t="s">
        <v>103</v>
      </c>
      <c r="JY1" t="s">
        <v>104</v>
      </c>
      <c r="KL1" t="s">
        <v>105</v>
      </c>
      <c r="KY1" t="s">
        <v>583</v>
      </c>
      <c r="LF1" t="s">
        <v>587</v>
      </c>
      <c r="LM1" t="s">
        <v>588</v>
      </c>
      <c r="LY1" t="s">
        <v>589</v>
      </c>
    </row>
    <row r="2" spans="1:338" x14ac:dyDescent="0.3">
      <c r="A2">
        <v>1</v>
      </c>
      <c r="B2" s="1" t="str">
        <f>"[data_"&amp;A2&amp;",provincias_"&amp;A2&amp;",~] = xlsread('BD_pobre_est_1_provincia_"&amp;A2&amp;".xlsx');"</f>
        <v>[data_1,provincias_1,~] = xlsread('BD_pobre_est_1_provincia_1.xlsx');</v>
      </c>
      <c r="E2" s="1" t="str">
        <f>"provincia_"&amp;A2&amp;" = unique(provincias_"&amp;A2&amp;"(2:end,1));"</f>
        <v>provincia_1 = unique(provincias_1(2:end,1));</v>
      </c>
      <c r="J2" s="1" t="s">
        <v>3</v>
      </c>
      <c r="O2" s="1" t="str">
        <f>"pobreza_"&amp;A2&amp;" = reshape(data_"&amp;A2&amp;"(:,2),T+S,N);"</f>
        <v>pobreza_1 = reshape(data_1(:,2),T+S,N);</v>
      </c>
      <c r="T2" s="1" t="str">
        <f>"pobreza_"&amp;A2&amp;" = pobreza_"&amp;A2&amp;"'; "</f>
        <v xml:space="preserve">pobreza_1 = pobreza_1'; </v>
      </c>
      <c r="X2" s="1" t="str">
        <f>"tratado_"&amp;A2&amp;" = pobreza_"&amp;A2&amp;"(1,:);"</f>
        <v>tratado_1 = pobreza_1(1,:);</v>
      </c>
      <c r="AC2" s="1" t="str">
        <f>"pobreza_"&amp;A2&amp;"(1,:) = [];"</f>
        <v>pobreza_1(1,:) = [];</v>
      </c>
      <c r="AI2" s="1" t="str">
        <f t="shared" ref="AI2:AI60" si="0">"pobreza_"&amp;A2&amp;" = [tratado_"&amp;A2&amp;";pobreza_"&amp;A2&amp;"];"</f>
        <v>pobreza_1 = [tratado_1;pobreza_1];</v>
      </c>
      <c r="AN2" s="1" t="str">
        <f>"Y_"&amp;A2&amp;" = pobreza_"&amp;A2&amp;"; % outcome matrix"</f>
        <v>Y_1 = pobreza_1; % outcome matrix</v>
      </c>
      <c r="AS2" s="1" t="str">
        <f>"Y_pre_"&amp;A2&amp;" = Y_"&amp;A2&amp;"(:,1:T);"</f>
        <v>Y_pre_1 = Y_1(:,1:T);</v>
      </c>
      <c r="AW2" s="1" t="str">
        <f>"Y_post_"&amp;A2&amp;" = Y_"&amp;A2&amp;"(:,T+1:end);"</f>
        <v>Y_post_1 = Y_1(:,T+1:end);</v>
      </c>
      <c r="BA2" s="1" t="str">
        <f>"[a_hat_"&amp;A2&amp;",B_hat_"&amp;A2&amp;"] = scm_batch(Y_pre_"&amp;A2&amp;");"</f>
        <v>[a_hat_1,B_hat_1] = scm_batch(Y_pre_1);</v>
      </c>
      <c r="BF2" s="1" t="str">
        <f>"synthetic_control_"&amp;A2&amp;" = a_hat_"&amp;A2&amp;"(1)+B_hat_"&amp;A2&amp;"(1,:)*Y_"&amp;A2&amp;";"</f>
        <v>synthetic_control_1 = a_hat_1(1)+B_hat_1(1,:)*Y_1;</v>
      </c>
      <c r="BL2">
        <v>1</v>
      </c>
      <c r="BM2" s="1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110</v>
      </c>
      <c r="CV2">
        <v>1</v>
      </c>
      <c r="CW2" t="s">
        <v>110</v>
      </c>
      <c r="DA2">
        <v>1</v>
      </c>
      <c r="DB2" t="s">
        <v>110</v>
      </c>
      <c r="DF2">
        <v>1</v>
      </c>
      <c r="DG2" t="s">
        <v>110</v>
      </c>
      <c r="DK2" s="1" t="str">
        <f>"M_hat_"&amp;A2&amp;" = (eye(N)-B_hat_"&amp;A2&amp;")'*(eye(N)-B_hat_"&amp;A2&amp;");"</f>
        <v>M_hat_1 = (eye(N)-B_hat_1)'*(eye(N)-B_hat_1);</v>
      </c>
      <c r="DQ2" s="1" t="str">
        <f>"synthetic_control_sp_"&amp;A2&amp;" = a_hat_"&amp;A2&amp;"(1)+B_hat_"&amp;A2&amp;"(1,:)*Y_"&amp;A2&amp;";"</f>
        <v>synthetic_control_sp_1 = a_hat_1(1)+B_hat_1(1,:)*Y_1;</v>
      </c>
      <c r="DW2" s="1" t="s">
        <v>39</v>
      </c>
      <c r="EA2">
        <v>1</v>
      </c>
      <c r="EB2" s="3" t="str">
        <f>"%PROVINCIA "&amp;EA2</f>
        <v>%PROVINCIA 1</v>
      </c>
      <c r="EL2" s="1" t="str">
        <f>"synthetic_control_"&amp;$A2&amp;"=synthetic_control_"&amp;$A2&amp;"'"</f>
        <v>synthetic_control_1=synthetic_control_1'</v>
      </c>
      <c r="EQ2" s="1" t="str">
        <f>"synthetic_control_sp_"&amp;$A2&amp;"=synthetic_control_sp_"&amp;$A2&amp;"'"</f>
        <v>synthetic_control_sp_1=synthetic_control_sp_1'</v>
      </c>
      <c r="EV2" s="1" t="str">
        <f>"tratado_"&amp;$A2&amp;"=tratado_"&amp;$A2&amp;"'"</f>
        <v>tratado_1=tratado_1'</v>
      </c>
      <c r="EZ2" s="1" t="str">
        <f t="shared" ref="EZ2:EZ33" si="1">"xlswrite('G:\Mi unidad\1. PROYECTOS TELLO 2022\SCM SPILL OVERS\outputs\pobreza\distancia_centro_salud\1%\simulacion_4\synthetic_control_outputs.xlsx',synthetic_control_"&amp;$A2&amp;","&amp;$A2&amp;")"</f>
        <v>xlswrite('G:\Mi unidad\1. PROYECTOS TELLO 2022\SCM SPILL OVERS\outputs\pobreza\distancia_centro_salud\1%\simulacion_4\synthetic_control_outputs.xlsx',synthetic_control_1,1)</v>
      </c>
      <c r="FG2" s="1" t="str">
        <f t="shared" ref="FG2:FG33" si="2">"xlswrite('G:\Mi unidad\1. PROYECTOS TELLO 2022\SCM SPILL OVERS\outputs\pobreza\informalidad\1%\simulacion_4\synthetic_control_outputs.xlsx',synthetic_control_"&amp;$A2&amp;","&amp;$A2&amp;")"</f>
        <v>xlswrite('G:\Mi unidad\1. PROYECTOS TELLO 2022\SCM SPILL OVERS\outputs\pobreza\informalidad\1%\simulacion_4\synthetic_control_outputs.xlsx',synthetic_control_1,1)</v>
      </c>
      <c r="FM2" s="1" t="str">
        <f t="shared" ref="FM2:FM33" si="3">"xlswrite('G:\Mi unidad\1. PROYECTOS TELLO 2022\SCM SPILL OVERS\outputs\pobreza\densidad\1%\simulacion_4\synthetic_control_outputs.xlsx',synthetic_control_"&amp;$A2&amp;","&amp;$A2&amp;")"</f>
        <v>xlswrite('G:\Mi unidad\1. PROYECTOS TELLO 2022\SCM SPILL OVERS\outputs\pobreza\densidad\1%\simulacion_4\synthetic_control_outputs.xlsx',synthetic_control_1,1)</v>
      </c>
      <c r="FT2" s="1" t="str">
        <f t="shared" ref="FT2:FT33" si="4">"xlswrite('G:\Mi unidad\1. PROYECTOS TELLO 2022\SCM SPILL OVERS\outputs\pobreza\bajo_niv_educ\1%\simulacion_4\synthetic_control_outputs.xlsx',synthetic_control_"&amp;$A2&amp;","&amp;$A2&amp;")"</f>
        <v>xlswrite('G:\Mi unidad\1. PROYECTOS TELLO 2022\SCM SPILL OVERS\outputs\pobreza\bajo_niv_educ\1%\simulacion_4\synthetic_control_outputs.xlsx',synthetic_control_1,1)</v>
      </c>
      <c r="FZ2" s="1" t="str">
        <f t="shared" ref="FZ2:FZ33" si="5">"xlswrite('G:\Mi unidad\1. PROYECTOS TELLO 2022\SCM SPILL OVERS\outputs\pobreza\bajo_ingreso\1%\simulacion_4\synthetic_control_outputs.xlsx',synthetic_control_"&amp;$A2&amp;","&amp;$A2&amp;")"</f>
        <v>xlswrite('G:\Mi unidad\1. PROYECTOS TELLO 2022\SCM SPILL OVERS\outputs\pobreza\bajo_ingreso\1%\simulacion_4\synthetic_control_outputs.xlsx',synthetic_control_1,1)</v>
      </c>
      <c r="GF2" s="1" t="str">
        <f t="shared" ref="GF2:GF33" si="6">"xlswrite('G:\Mi unidad\1. PROYECTOS TELLO 2022\SCM SPILL OVERS\outputs\pobreza\densidad_g\1%\simulacion_4\synthetic_control_outputs.xlsx',synthetic_control_"&amp;$A2&amp;","&amp;$A2&amp;")"</f>
        <v>xlswrite('G:\Mi unidad\1. PROYECTOS TELLO 2022\SCM SPILL OVERS\outputs\pobreza\densidad_g\1%\simulacion_4\synthetic_control_outputs.xlsx',synthetic_control_1,1)</v>
      </c>
      <c r="GM2" s="1" t="str">
        <f t="shared" ref="GM2:GM33" si="7">"xlswrite('G:\Mi unidad\1. PROYECTOS TELLO 2022\SCM SPILL OVERS\outputs\pobreza\alimentos\1%\simulacion_4\synthetic_control_outputs.xlsx',synthetic_control_"&amp;$A2&amp;","&amp;$A2&amp;");"</f>
        <v>xlswrite('G:\Mi unidad\1. PROYECTOS TELLO 2022\SCM SPILL OVERS\outputs\pobreza\alimentos\1%\simulacion_4\synthetic_control_outputs.xlsx',synthetic_control_1,1);</v>
      </c>
      <c r="GP2" s="1"/>
      <c r="GQ2" s="1"/>
      <c r="GR2" s="1"/>
      <c r="GS2" s="1"/>
      <c r="GT2" s="1" t="str">
        <f t="shared" ref="GT2:GT33" si="8">"xlswrite('G:\Mi unidad\1. PROYECTOS TELLO 2022\SCM SPILL OVERS\outputs\pobreza\jefe_hogar\1%\simulacion_4\synthetic_control_outputs.xlsx',synthetic_control_"&amp;$A2&amp;","&amp;$A2&amp;");"</f>
        <v>xlswrite('G:\Mi unidad\1. PROYECTOS TELLO 2022\SCM SPILL OVERS\outputs\pobreza\jefe_hogar\1%\simulacion_4\synthetic_control_outputs.xlsx',synthetic_control_1,1);</v>
      </c>
      <c r="GW2" s="1"/>
      <c r="GX2" s="1"/>
      <c r="GY2" s="1"/>
      <c r="GZ2" s="1" t="str">
        <f t="shared" ref="GZ2:GZ33" si="9">"xlswrite('G:\Mi unidad\1. PROYECTOS TELLO 2022\SCM SPILL OVERS\outputs\pobreza\mujeres\1%\simulacion_4\synthetic_control_outputs.xlsx',synthetic_control_"&amp;$A2&amp;","&amp;$A2&amp;");"</f>
        <v>xlswrite('G:\Mi unidad\1. PROYECTOS TELLO 2022\SCM SPILL OVERS\outputs\pobreza\mujeres\1%\simulacion_4\synthetic_control_outputs.xlsx',synthetic_control_1,1);</v>
      </c>
      <c r="HC2" s="1"/>
      <c r="HD2" s="1"/>
      <c r="HE2" s="1"/>
      <c r="HF2" s="1" t="str">
        <f t="shared" ref="HF2:HF33" si="10">"xlswrite('G:\Mi unidad\1. PROYECTOS TELLO 2022\SCM SPILL OVERS\outputs\pobreza\criminalidad\1%\simulacion_4\synthetic_control_outputs.xlsx',synthetic_control_"&amp;$A2&amp;","&amp;$A2&amp;");"</f>
        <v>xlswrite('G:\Mi unidad\1. PROYECTOS TELLO 2022\SCM SPILL OVERS\outputs\pobreza\criminalidad\1%\simulacion_4\synthetic_control_outputs.xlsx',synthetic_control_1,1);</v>
      </c>
      <c r="HI2" s="1"/>
      <c r="HJ2" s="1"/>
      <c r="HK2" s="1"/>
      <c r="HL2" s="1"/>
      <c r="HN2" t="s">
        <v>100</v>
      </c>
      <c r="HU2" t="s">
        <v>99</v>
      </c>
      <c r="IA2">
        <v>1</v>
      </c>
      <c r="IB2" t="str">
        <f>"xlswrite('G:\Mi unidad\1. PROYECTOS TELLO 2022\SCM SPILL OVERS\outputs\pobreza\bajo_niv_educ\1%\simulacion_4\output_tests.xlsx',lb_vec_"&amp;IA2&amp;"','lb_vec_"&amp;IA2&amp;"');"</f>
        <v>xlswrite('G:\Mi unidad\1. PROYECTOS TELLO 2022\SCM SPILL OVERS\outputs\pobreza\bajo_niv_educ\1%\simulacion_4\output_tests.xlsx',lb_vec_1','lb_vec_1');</v>
      </c>
      <c r="IO2">
        <v>1</v>
      </c>
      <c r="IP2" t="str">
        <f>"xlswrite('G:\Mi unidad\1. PROYECTOS TELLO 2022\SCM SPILL OVERS\outputs\pobreza\bajo_ingreso\1%\simulacion_4\output_tests.xlsx',lb_vec_"&amp;IO2&amp;"','lb_vec_"&amp;IO2&amp;"');"</f>
        <v>xlswrite('G:\Mi unidad\1. PROYECTOS TELLO 2022\SCM SPILL OVERS\outputs\pobreza\bajo_ingreso\1%\simulacion_4\output_tests.xlsx',lb_vec_1','lb_vec_1');</v>
      </c>
      <c r="JA2">
        <v>1</v>
      </c>
      <c r="JB2" t="str">
        <f>"xlswrite('G:\Mi unidad\1. PROYECTOS TELLO 2022\SCM SPILL OVERS\outputs\pobreza\densidad\1%\simulacion_4\output_tests.xlsx',lb_vec_"&amp;JA2&amp;"','lb_vec_"&amp;JA2&amp;"');"</f>
        <v>xlswrite('G:\Mi unidad\1. PROYECTOS TELLO 2022\SCM SPILL OVERS\outputs\pobreza\densidad\1%\simulacion_4\output_tests.xlsx',lb_vec_1','lb_vec_1');</v>
      </c>
      <c r="JM2">
        <v>1</v>
      </c>
      <c r="JN2" t="str">
        <f>"xlswrite('G:\Mi unidad\1. PROYECTOS TELLO 2022\SCM SPILL OVERS\outputs\pobreza\densidad_g\1%\simulacion_4\output_tests.xlsx',lb_vec_"&amp;JM2&amp;"','lb_vec_"&amp;JM2&amp;"');"</f>
        <v>xlswrite('G:\Mi unidad\1. PROYECTOS TELLO 2022\SCM SPILL OVERS\outputs\pobreza\densidad_g\1%\simulacion_4\output_tests.xlsx',lb_vec_1','lb_vec_1');</v>
      </c>
      <c r="JY2">
        <v>1</v>
      </c>
      <c r="JZ2" t="str">
        <f>"xlswrite('G:\Mi unidad\1. PROYECTOS TELLO 2022\SCM SPILL OVERS\outputs\pobreza\distancia_centro_salud\1%\simulacion_4\output_tests.xlsx',lb_vec_"&amp;JY2&amp;"','lb_vec_"&amp;JY2&amp;"');"</f>
        <v>xlswrite('G:\Mi unidad\1. PROYECTOS TELLO 2022\SCM SPILL OVERS\outputs\pobreza\distancia_centro_salud\1%\simulacion_4\output_tests.xlsx',lb_vec_1','lb_vec_1');</v>
      </c>
      <c r="KL2">
        <v>1</v>
      </c>
      <c r="KM2" t="str">
        <f>"xlswrite('G:\Mi unidad\1. PROYECTOS TELLO 2022\SCM SPILL OVERS\outputs\pobreza\informalidad\1%\simulacion_4\output_tests.xlsx',lb_vec_"&amp;KL2&amp;"','lb_vec_"&amp;KL2&amp;"');"</f>
        <v>xlswrite('G:\Mi unidad\1. PROYECTOS TELLO 2022\SCM SPILL OVERS\outputs\pobreza\informalidad\1%\simulacion_4\output_tests.xlsx',lb_vec_1','lb_vec_1');</v>
      </c>
      <c r="KY2">
        <v>1</v>
      </c>
      <c r="KZ2" t="str">
        <f>"xlswrite('G:\Mi unidad\1. PROYECTOS TELLO 2022\SCM SPILL OVERS\outputs\pobreza\alimentos\1%\simulacion_4\output_tests.xlsx',lb_vec_"&amp;KY2&amp;"','lb_vec_"&amp;KY2&amp;"');"</f>
        <v>xlswrite('G:\Mi unidad\1. PROYECTOS TELLO 2022\SCM SPILL OVERS\outputs\pobreza\alimentos\1%\simulacion_4\output_tests.xlsx',lb_vec_1','lb_vec_1');</v>
      </c>
      <c r="LF2">
        <v>1</v>
      </c>
      <c r="LG2" t="str">
        <f>"xlswrite('G:\Mi unidad\1. PROYECTOS TELLO 2022\SCM SPILL OVERS\outputs\pobreza\jefe_hogar\1%\simulacion_4\output_tests.xlsx',lb_vec_"&amp;LF2&amp;"','lb_vec_"&amp;LF2&amp;"');"</f>
        <v>xlswrite('G:\Mi unidad\1. PROYECTOS TELLO 2022\SCM SPILL OVERS\outputs\pobreza\jefe_hogar\1%\simulacion_4\output_tests.xlsx',lb_vec_1','lb_vec_1');</v>
      </c>
      <c r="LM2">
        <v>1</v>
      </c>
      <c r="LN2" t="str">
        <f>"xlswrite('G:\Mi unidad\1. PROYECTOS TELLO 2022\SCM SPILL OVERS\outputs\pobreza\mujeres\1%\simulacion_4\output_tests.xlsx',lb_vec_"&amp;LM2&amp;"','lb_vec_"&amp;LM2&amp;"');"</f>
        <v>xlswrite('G:\Mi unidad\1. PROYECTOS TELLO 2022\SCM SPILL OVERS\outputs\pobreza\mujeres\1%\simulacion_4\output_tests.xlsx',lb_vec_1','lb_vec_1');</v>
      </c>
      <c r="LY2">
        <v>1</v>
      </c>
      <c r="LZ2" t="str">
        <f>"xlswrite('G:\Mi unidad\1. PROYECTOS TELLO 2022\SCM SPILL OVERS\outputs\pobreza\criminalidad\1%\simulacion_4\output_tests.xlsx',lb_vec_"&amp;LY2&amp;"','lb_vec_"&amp;LY2&amp;"');"</f>
        <v>xlswrite('G:\Mi unidad\1. PROYECTOS TELLO 2022\SCM SPILL OVERS\outputs\pobreza\criminalidad\1%\simulacion_4\output_tests.xlsx',lb_vec_1','lb_vec_1');</v>
      </c>
    </row>
    <row r="3" spans="1:338" x14ac:dyDescent="0.3">
      <c r="A3">
        <v>7</v>
      </c>
      <c r="B3" s="1" t="str">
        <f t="shared" ref="B3:B60" si="11">"[data_"&amp;A3&amp;",provincias_"&amp;A3&amp;",~] = xlsread('BD_pobre_est_1_provincia_"&amp;A3&amp;".xlsx');"</f>
        <v>[data_7,provincias_7,~] = xlsread('BD_pobre_est_1_provincia_7.xlsx');</v>
      </c>
      <c r="E3" s="1" t="str">
        <f t="shared" ref="E3:E60" si="12">"provincia_"&amp;A3&amp;" = unique(provincias_"&amp;A3&amp;"(2:end,1));"</f>
        <v>provincia_7 = unique(provincias_7(2:end,1));</v>
      </c>
      <c r="J3" s="1" t="s">
        <v>5</v>
      </c>
      <c r="O3" s="1" t="str">
        <f t="shared" ref="O3:O60" si="13">"pobreza_"&amp;A3&amp;" = reshape(data_"&amp;A3&amp;"(:,2),T+S,N);"</f>
        <v>pobreza_7 = reshape(data_7(:,2),T+S,N);</v>
      </c>
      <c r="T3" s="1" t="str">
        <f t="shared" ref="T3:T60" si="14">"pobreza_"&amp;A3&amp;" = pobreza_"&amp;A3&amp;"'; "</f>
        <v xml:space="preserve">pobreza_7 = pobreza_7'; </v>
      </c>
      <c r="X3" s="1" t="str">
        <f t="shared" ref="X3:X60" si="15">"tratado_"&amp;A3&amp;" = pobreza_"&amp;A3&amp;"(1,:);"</f>
        <v>tratado_7 = pobreza_7(1,:);</v>
      </c>
      <c r="AC3" s="1" t="str">
        <f>"pobreza_"&amp;A3&amp;"(1,:) = [];"</f>
        <v>pobreza_7(1,:) = [];</v>
      </c>
      <c r="AI3" s="1" t="str">
        <f t="shared" si="0"/>
        <v>pobreza_7 = [tratado_7;pobreza_7];</v>
      </c>
      <c r="AN3" s="1" t="str">
        <f>"Y_"&amp;A3&amp;" = pobreza_"&amp;A3&amp;"; % outcome matrix"</f>
        <v>Y_7 = pobreza_7; % outcome matrix</v>
      </c>
      <c r="AS3" s="1" t="str">
        <f>"Y_pre_"&amp;A3&amp;" = Y_"&amp;A3&amp;"(:,1:T);"</f>
        <v>Y_pre_7 = Y_7(:,1:T);</v>
      </c>
      <c r="AW3" s="1" t="str">
        <f>"Y_post_"&amp;A3&amp;" = Y_"&amp;A3&amp;"(:,T+1:end);"</f>
        <v>Y_post_7 = Y_7(:,T+1:end);</v>
      </c>
      <c r="BA3" s="1" t="str">
        <f>"[a_hat_"&amp;A3&amp;",B_hat_"&amp;A3&amp;"] = scm_batch(Y_pre_"&amp;A3&amp;");"</f>
        <v>[a_hat_7,B_hat_7] = scm_batch(Y_pre_7);</v>
      </c>
      <c r="BF3" s="1" t="str">
        <f t="shared" ref="BF3:BF60" si="16">"synthetic_control_"&amp;A3&amp;" = a_hat_"&amp;A3&amp;"(1)+B_hat_"&amp;A3&amp;"(1,:)*Y_"&amp;A3&amp;";"</f>
        <v>synthetic_control_7 = a_hat_7(1)+B_hat_7(1,:)*Y_7;</v>
      </c>
      <c r="BL3">
        <v>1</v>
      </c>
      <c r="BM3" s="1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111</v>
      </c>
      <c r="CV3">
        <v>1</v>
      </c>
      <c r="CW3" t="s">
        <v>111</v>
      </c>
      <c r="DA3">
        <v>1</v>
      </c>
      <c r="DB3" t="s">
        <v>111</v>
      </c>
      <c r="DF3">
        <v>1</v>
      </c>
      <c r="DG3" t="s">
        <v>111</v>
      </c>
      <c r="DK3" s="1" t="str">
        <f t="shared" ref="DK3:DK60" si="17">"M_hat_"&amp;A3&amp;" = (eye(N)-B_hat_"&amp;A3&amp;")'*(eye(N)-B_hat_"&amp;A3&amp;");"</f>
        <v>M_hat_7 = (eye(N)-B_hat_7)'*(eye(N)-B_hat_7);</v>
      </c>
      <c r="DQ3" s="1" t="str">
        <f t="shared" ref="DQ3:DQ60" si="18">"synthetic_control_sp_"&amp;A3&amp;" = a_hat_"&amp;A3&amp;"(1)+B_hat_"&amp;A3&amp;"(1,:)*Y_"&amp;A3&amp;";"</f>
        <v>synthetic_control_sp_7 = a_hat_7(1)+B_hat_7(1,:)*Y_7;</v>
      </c>
      <c r="DW3" s="1" t="s">
        <v>40</v>
      </c>
      <c r="EA3">
        <v>1</v>
      </c>
      <c r="EB3" s="3" t="s">
        <v>17</v>
      </c>
      <c r="EL3" s="1" t="str">
        <f t="shared" ref="EL3:EL60" si="19">"synthetic_control_"&amp;$A3&amp;"=synthetic_control_"&amp;$A3&amp;"'"</f>
        <v>synthetic_control_7=synthetic_control_7'</v>
      </c>
      <c r="EQ3" s="1" t="str">
        <f t="shared" ref="EQ3:EQ60" si="20">"synthetic_control_sp_"&amp;$A3&amp;"=synthetic_control_sp_"&amp;$A3&amp;"'"</f>
        <v>synthetic_control_sp_7=synthetic_control_sp_7'</v>
      </c>
      <c r="EV3" s="1" t="str">
        <f t="shared" ref="EV3:EV60" si="21">"tratado_"&amp;$A3&amp;"=tratado_"&amp;$A3&amp;"'"</f>
        <v>tratado_7=tratado_7'</v>
      </c>
      <c r="EZ3" s="1" t="str">
        <f t="shared" si="1"/>
        <v>xlswrite('G:\Mi unidad\1. PROYECTOS TELLO 2022\SCM SPILL OVERS\outputs\pobreza\distancia_centro_salud\1%\simulacion_4\synthetic_control_outputs.xlsx',synthetic_control_7,7)</v>
      </c>
      <c r="FG3" s="1" t="str">
        <f t="shared" si="2"/>
        <v>xlswrite('G:\Mi unidad\1. PROYECTOS TELLO 2022\SCM SPILL OVERS\outputs\pobreza\informalidad\1%\simulacion_4\synthetic_control_outputs.xlsx',synthetic_control_7,7)</v>
      </c>
      <c r="FM3" s="1" t="str">
        <f t="shared" si="3"/>
        <v>xlswrite('G:\Mi unidad\1. PROYECTOS TELLO 2022\SCM SPILL OVERS\outputs\pobreza\densidad\1%\simulacion_4\synthetic_control_outputs.xlsx',synthetic_control_7,7)</v>
      </c>
      <c r="FT3" s="1" t="str">
        <f t="shared" si="4"/>
        <v>xlswrite('G:\Mi unidad\1. PROYECTOS TELLO 2022\SCM SPILL OVERS\outputs\pobreza\bajo_niv_educ\1%\simulacion_4\synthetic_control_outputs.xlsx',synthetic_control_7,7)</v>
      </c>
      <c r="FZ3" s="1" t="str">
        <f t="shared" si="5"/>
        <v>xlswrite('G:\Mi unidad\1. PROYECTOS TELLO 2022\SCM SPILL OVERS\outputs\pobreza\bajo_ingreso\1%\simulacion_4\synthetic_control_outputs.xlsx',synthetic_control_7,7)</v>
      </c>
      <c r="GF3" s="1" t="str">
        <f t="shared" si="6"/>
        <v>xlswrite('G:\Mi unidad\1. PROYECTOS TELLO 2022\SCM SPILL OVERS\outputs\pobreza\densidad_g\1%\simulacion_4\synthetic_control_outputs.xlsx',synthetic_control_7,7)</v>
      </c>
      <c r="GM3" s="1" t="str">
        <f t="shared" si="7"/>
        <v>xlswrite('G:\Mi unidad\1. PROYECTOS TELLO 2022\SCM SPILL OVERS\outputs\pobreza\alimentos\1%\simulacion_4\synthetic_control_outputs.xlsx',synthetic_control_7,7);</v>
      </c>
      <c r="GT3" s="1" t="str">
        <f t="shared" si="8"/>
        <v>xlswrite('G:\Mi unidad\1. PROYECTOS TELLO 2022\SCM SPILL OVERS\outputs\pobreza\jefe_hogar\1%\simulacion_4\synthetic_control_outputs.xlsx',synthetic_control_7,7);</v>
      </c>
      <c r="GZ3" s="1" t="str">
        <f t="shared" si="9"/>
        <v>xlswrite('G:\Mi unidad\1. PROYECTOS TELLO 2022\SCM SPILL OVERS\outputs\pobreza\mujeres\1%\simulacion_4\synthetic_control_outputs.xlsx',synthetic_control_7,7);</v>
      </c>
      <c r="HF3" s="1" t="str">
        <f t="shared" si="10"/>
        <v>xlswrite('G:\Mi unidad\1. PROYECTOS TELLO 2022\SCM SPILL OVERS\outputs\pobreza\criminalidad\1%\simulacion_4\synthetic_control_outputs.xlsx',synthetic_control_7,7);</v>
      </c>
      <c r="HM3">
        <v>1</v>
      </c>
      <c r="HN3" t="str">
        <f>"p_value_vec_"&amp;HM3&amp;" = zeros(1,S);"</f>
        <v>p_value_vec_1 = zeros(1,S);</v>
      </c>
      <c r="HT3">
        <v>1</v>
      </c>
      <c r="HU3" t="str">
        <f>"spillover_test_"&amp;HT3&amp;" = zeros(1,S);"</f>
        <v>spillover_test_1 = zeros(1,S);</v>
      </c>
      <c r="IA3">
        <v>1</v>
      </c>
      <c r="IB3" t="str">
        <f>"xlswrite('G:\Mi unidad\1. PROYECTOS TELLO 2022\SCM SPILL OVERS\outputs\pobreza\bajo_niv_educ\1%\simulacion_4\output_tests.xlsx',ub_vec_"&amp;IA3&amp;"','ub_vec_"&amp;IA3&amp;"');"</f>
        <v>xlswrite('G:\Mi unidad\1. PROYECTOS TELLO 2022\SCM SPILL OVERS\outputs\pobreza\bajo_niv_educ\1%\simulacion_4\output_tests.xlsx',ub_vec_1','ub_vec_1');</v>
      </c>
      <c r="IO3">
        <v>1</v>
      </c>
      <c r="IP3" t="str">
        <f>"xlswrite('G:\Mi unidad\1. PROYECTOS TELLO 2022\SCM SPILL OVERS\outputs\pobreza\bajo_ingreso\1%\simulacion_4\output_tests.xlsx',ub_vec_"&amp;IO3&amp;"','ub_vec_"&amp;IO3&amp;"');"</f>
        <v>xlswrite('G:\Mi unidad\1. PROYECTOS TELLO 2022\SCM SPILL OVERS\outputs\pobreza\bajo_ingreso\1%\simulacion_4\output_tests.xlsx',ub_vec_1','ub_vec_1');</v>
      </c>
      <c r="JA3">
        <v>1</v>
      </c>
      <c r="JB3" t="str">
        <f>"xlswrite('G:\Mi unidad\1. PROYECTOS TELLO 2022\SCM SPILL OVERS\outputs\pobreza\densidad\1%\simulacion_4\output_tests.xlsx',ub_vec_"&amp;JA3&amp;"','ub_vec_"&amp;JA3&amp;"');"</f>
        <v>xlswrite('G:\Mi unidad\1. PROYECTOS TELLO 2022\SCM SPILL OVERS\outputs\pobreza\densidad\1%\simulacion_4\output_tests.xlsx',ub_vec_1','ub_vec_1');</v>
      </c>
      <c r="JM3">
        <v>1</v>
      </c>
      <c r="JN3" t="str">
        <f>"xlswrite('G:\Mi unidad\1. PROYECTOS TELLO 2022\SCM SPILL OVERS\outputs\pobreza\densidad_g\1%\simulacion_4\output_tests.xlsx',ub_vec_"&amp;JM3&amp;"','ub_vec_"&amp;JM3&amp;"');"</f>
        <v>xlswrite('G:\Mi unidad\1. PROYECTOS TELLO 2022\SCM SPILL OVERS\outputs\pobreza\densidad_g\1%\simulacion_4\output_tests.xlsx',ub_vec_1','ub_vec_1');</v>
      </c>
      <c r="JY3">
        <v>1</v>
      </c>
      <c r="JZ3" t="str">
        <f>"xlswrite('G:\Mi unidad\1. PROYECTOS TELLO 2022\SCM SPILL OVERS\outputs\pobreza\distancia_centro_salud\1%\simulacion_4\output_tests.xlsx',ub_vec_"&amp;JY3&amp;"','ub_vec_"&amp;JY3&amp;"');"</f>
        <v>xlswrite('G:\Mi unidad\1. PROYECTOS TELLO 2022\SCM SPILL OVERS\outputs\pobreza\distancia_centro_salud\1%\simulacion_4\output_tests.xlsx',ub_vec_1','ub_vec_1');</v>
      </c>
      <c r="KL3">
        <v>1</v>
      </c>
      <c r="KM3" t="str">
        <f>"xlswrite('G:\Mi unidad\1. PROYECTOS TELLO 2022\SCM SPILL OVERS\outputs\pobreza\informalidad\1%\simulacion_4\output_tests.xlsx',ub_vec_"&amp;KL3&amp;"','ub_vec_"&amp;KL3&amp;"');"</f>
        <v>xlswrite('G:\Mi unidad\1. PROYECTOS TELLO 2022\SCM SPILL OVERS\outputs\pobreza\informalidad\1%\simulacion_4\output_tests.xlsx',ub_vec_1','ub_vec_1');</v>
      </c>
      <c r="KY3">
        <v>1</v>
      </c>
      <c r="KZ3" t="str">
        <f>"xlswrite('G:\Mi unidad\1. PROYECTOS TELLO 2022\SCM SPILL OVERS\outputs\pobreza\alimentos\1%\simulacion_4\output_tests.xlsx',ub_vec_"&amp;KY3&amp;"','ub_vec_"&amp;KY3&amp;"');"</f>
        <v>xlswrite('G:\Mi unidad\1. PROYECTOS TELLO 2022\SCM SPILL OVERS\outputs\pobreza\alimentos\1%\simulacion_4\output_tests.xlsx',ub_vec_1','ub_vec_1');</v>
      </c>
      <c r="LF3">
        <v>1</v>
      </c>
      <c r="LG3" t="str">
        <f>"xlswrite('G:\Mi unidad\1. PROYECTOS TELLO 2022\SCM SPILL OVERS\outputs\pobreza\jefe_hogar\1%\simulacion_4\output_tests.xlsx',ub_vec_"&amp;LF3&amp;"','ub_vec_"&amp;LF3&amp;"');"</f>
        <v>xlswrite('G:\Mi unidad\1. PROYECTOS TELLO 2022\SCM SPILL OVERS\outputs\pobreza\jefe_hogar\1%\simulacion_4\output_tests.xlsx',ub_vec_1','ub_vec_1');</v>
      </c>
      <c r="LM3">
        <v>1</v>
      </c>
      <c r="LN3" t="str">
        <f>"xlswrite('G:\Mi unidad\1. PROYECTOS TELLO 2022\SCM SPILL OVERS\outputs\pobreza\mujeres\1%\simulacion_4\output_tests.xlsx',ub_vec_"&amp;LM3&amp;"','ub_vec_"&amp;LM3&amp;"');"</f>
        <v>xlswrite('G:\Mi unidad\1. PROYECTOS TELLO 2022\SCM SPILL OVERS\outputs\pobreza\mujeres\1%\simulacion_4\output_tests.xlsx',ub_vec_1','ub_vec_1');</v>
      </c>
      <c r="LY3">
        <v>1</v>
      </c>
      <c r="LZ3" t="str">
        <f>"xlswrite('G:\Mi unidad\1. PROYECTOS TELLO 2022\SCM SPILL OVERS\outputs\pobreza\criminalidad\1%\simulacion_4\output_tests.xlsx',ub_vec_"&amp;LY3&amp;"','ub_vec_"&amp;LY3&amp;"');"</f>
        <v>xlswrite('G:\Mi unidad\1. PROYECTOS TELLO 2022\SCM SPILL OVERS\outputs\pobreza\criminalidad\1%\simulacion_4\output_tests.xlsx',ub_vec_1','ub_vec_1');</v>
      </c>
    </row>
    <row r="4" spans="1:338" x14ac:dyDescent="0.3">
      <c r="A4">
        <v>10</v>
      </c>
      <c r="B4" s="1" t="str">
        <f t="shared" si="11"/>
        <v>[data_10,provincias_10,~] = xlsread('BD_pobre_est_1_provincia_10.xlsx');</v>
      </c>
      <c r="E4" s="1" t="str">
        <f t="shared" si="12"/>
        <v>provincia_10 = unique(provincias_10(2:end,1));</v>
      </c>
      <c r="J4" s="1" t="s">
        <v>6</v>
      </c>
      <c r="O4" s="1" t="str">
        <f t="shared" si="13"/>
        <v>pobreza_10 = reshape(data_10(:,2),T+S,N);</v>
      </c>
      <c r="T4" s="1" t="str">
        <f t="shared" si="14"/>
        <v xml:space="preserve">pobreza_10 = pobreza_10'; </v>
      </c>
      <c r="X4" s="1" t="str">
        <f t="shared" si="15"/>
        <v>tratado_10 = pobreza_10(1,:);</v>
      </c>
      <c r="AC4" s="1" t="str">
        <f>"pobreza_"&amp;A4&amp;"(1,:) = [];"</f>
        <v>pobreza_10(1,:) = [];</v>
      </c>
      <c r="AI4" s="1" t="str">
        <f t="shared" si="0"/>
        <v>pobreza_10 = [tratado_10;pobreza_10];</v>
      </c>
      <c r="AN4" s="1" t="str">
        <f t="shared" ref="AN4:AN60" si="22">"Y_"&amp;A4&amp;" = pobreza_"&amp;A4&amp;"; % outcome matrix"</f>
        <v>Y_10 = pobreza_10; % outcome matrix</v>
      </c>
      <c r="AS4" s="1" t="str">
        <f t="shared" ref="AS4:AS60" si="23">"Y_pre_"&amp;A4&amp;" = Y_"&amp;A4&amp;"(:,1:T);"</f>
        <v>Y_pre_10 = Y_10(:,1:T);</v>
      </c>
      <c r="AW4" s="1" t="str">
        <f t="shared" ref="AW4:AW60" si="24">"Y_post_"&amp;A4&amp;" = Y_"&amp;A4&amp;"(:,T+1:end);"</f>
        <v>Y_post_10 = Y_10(:,T+1:end);</v>
      </c>
      <c r="BA4" s="1" t="str">
        <f t="shared" ref="BA4:BA60" si="25">"[a_hat_"&amp;A4&amp;",B_hat_"&amp;A4&amp;"] = scm_batch(Y_pre_"&amp;A4&amp;");"</f>
        <v>[a_hat_10,B_hat_10] = scm_batch(Y_pre_10);</v>
      </c>
      <c r="BF4" s="1" t="str">
        <f t="shared" si="16"/>
        <v>synthetic_control_10 = a_hat_10(1)+B_hat_10(1,:)*Y_10;</v>
      </c>
      <c r="BL4">
        <v>1</v>
      </c>
      <c r="BM4" s="1" t="str">
        <f>"A_"&amp;BL2&amp;"(:,ind_"&amp;BL2&amp;" == 0) = [];"</f>
        <v>A_1(:,ind_1 == 0) = [];</v>
      </c>
      <c r="BR4">
        <v>1</v>
      </c>
      <c r="BS4" s="1" t="str">
        <f>"ind_"&amp;BR2&amp;" = xlsread('spillover_bajo_niv_educ_"&amp;BR2&amp;".xlsx')"</f>
        <v>ind_1 = xlsread('spillover_bajo_niv_educ_1.xlsx')</v>
      </c>
      <c r="BX4">
        <v>1</v>
      </c>
      <c r="BY4" s="1" t="str">
        <f>"ind_"&amp;BX2&amp;" = xlsread('spillover_bajoingreso_"&amp;BX2&amp;".xlsx')"</f>
        <v>ind_1 = xlsread('spillover_bajoingreso_1.xlsx')</v>
      </c>
      <c r="CD4">
        <v>1</v>
      </c>
      <c r="CE4" s="1" t="str">
        <f>"ind_"&amp;CD2&amp;" = xlsread('spillover_densidad_"&amp;CD2&amp;".xlsx')"</f>
        <v>ind_1 = xlsread('spillover_densidad_1.xlsx')</v>
      </c>
      <c r="CJ4">
        <v>1</v>
      </c>
      <c r="CK4" s="1" t="str">
        <f>"ind_"&amp;CJ2&amp;" = xlsread('spillover_tiempo_cs_"&amp;CJ2&amp;".xlsx')"</f>
        <v>ind_1 = xlsread('spillover_tiempo_cs_1.xlsx')</v>
      </c>
      <c r="CQ4">
        <v>1</v>
      </c>
      <c r="CR4" t="s">
        <v>112</v>
      </c>
      <c r="CV4">
        <v>1</v>
      </c>
      <c r="CW4" t="s">
        <v>113</v>
      </c>
      <c r="DA4">
        <v>1</v>
      </c>
      <c r="DB4" t="s">
        <v>114</v>
      </c>
      <c r="DF4">
        <v>1</v>
      </c>
      <c r="DG4" t="s">
        <v>115</v>
      </c>
      <c r="DK4" s="1" t="str">
        <f t="shared" si="17"/>
        <v>M_hat_10 = (eye(N)-B_hat_10)'*(eye(N)-B_hat_10);</v>
      </c>
      <c r="DQ4" s="1" t="str">
        <f t="shared" si="18"/>
        <v>synthetic_control_sp_10 = a_hat_10(1)+B_hat_10(1,:)*Y_10;</v>
      </c>
      <c r="DW4" s="1" t="s">
        <v>41</v>
      </c>
      <c r="EA4">
        <v>1</v>
      </c>
      <c r="EB4" s="1" t="str">
        <f>"Y_Ts_"&amp;EA4&amp;" = Y_"&amp;EA4&amp;"(:,T+s);"</f>
        <v>Y_Ts_1 = Y_1(:,T+s);</v>
      </c>
      <c r="EL4" s="1" t="str">
        <f t="shared" si="19"/>
        <v>synthetic_control_10=synthetic_control_10'</v>
      </c>
      <c r="EQ4" s="1" t="str">
        <f t="shared" si="20"/>
        <v>synthetic_control_sp_10=synthetic_control_sp_10'</v>
      </c>
      <c r="EV4" s="1" t="str">
        <f t="shared" si="21"/>
        <v>tratado_10=tratado_10'</v>
      </c>
      <c r="EZ4" s="1" t="str">
        <f t="shared" si="1"/>
        <v>xlswrite('G:\Mi unidad\1. PROYECTOS TELLO 2022\SCM SPILL OVERS\outputs\pobreza\distancia_centro_salud\1%\simulacion_4\synthetic_control_outputs.xlsx',synthetic_control_10,10)</v>
      </c>
      <c r="FG4" s="1" t="str">
        <f t="shared" si="2"/>
        <v>xlswrite('G:\Mi unidad\1. PROYECTOS TELLO 2022\SCM SPILL OVERS\outputs\pobreza\informalidad\1%\simulacion_4\synthetic_control_outputs.xlsx',synthetic_control_10,10)</v>
      </c>
      <c r="FM4" s="1" t="str">
        <f t="shared" si="3"/>
        <v>xlswrite('G:\Mi unidad\1. PROYECTOS TELLO 2022\SCM SPILL OVERS\outputs\pobreza\densidad\1%\simulacion_4\synthetic_control_outputs.xlsx',synthetic_control_10,10)</v>
      </c>
      <c r="FT4" s="1" t="str">
        <f t="shared" si="4"/>
        <v>xlswrite('G:\Mi unidad\1. PROYECTOS TELLO 2022\SCM SPILL OVERS\outputs\pobreza\bajo_niv_educ\1%\simulacion_4\synthetic_control_outputs.xlsx',synthetic_control_10,10)</v>
      </c>
      <c r="FZ4" s="1" t="str">
        <f t="shared" si="5"/>
        <v>xlswrite('G:\Mi unidad\1. PROYECTOS TELLO 2022\SCM SPILL OVERS\outputs\pobreza\bajo_ingreso\1%\simulacion_4\synthetic_control_outputs.xlsx',synthetic_control_10,10)</v>
      </c>
      <c r="GF4" s="1" t="str">
        <f t="shared" si="6"/>
        <v>xlswrite('G:\Mi unidad\1. PROYECTOS TELLO 2022\SCM SPILL OVERS\outputs\pobreza\densidad_g\1%\simulacion_4\synthetic_control_outputs.xlsx',synthetic_control_10,10)</v>
      </c>
      <c r="GM4" s="1" t="str">
        <f t="shared" si="7"/>
        <v>xlswrite('G:\Mi unidad\1. PROYECTOS TELLO 2022\SCM SPILL OVERS\outputs\pobreza\alimentos\1%\simulacion_4\synthetic_control_outputs.xlsx',synthetic_control_10,10);</v>
      </c>
      <c r="GT4" s="1" t="str">
        <f t="shared" si="8"/>
        <v>xlswrite('G:\Mi unidad\1. PROYECTOS TELLO 2022\SCM SPILL OVERS\outputs\pobreza\jefe_hogar\1%\simulacion_4\synthetic_control_outputs.xlsx',synthetic_control_10,10);</v>
      </c>
      <c r="GZ4" s="1" t="str">
        <f t="shared" si="9"/>
        <v>xlswrite('G:\Mi unidad\1. PROYECTOS TELLO 2022\SCM SPILL OVERS\outputs\pobreza\mujeres\1%\simulacion_4\synthetic_control_outputs.xlsx',synthetic_control_10,10);</v>
      </c>
      <c r="HF4" s="1" t="str">
        <f t="shared" si="10"/>
        <v>xlswrite('G:\Mi unidad\1. PROYECTOS TELLO 2022\SCM SPILL OVERS\outputs\pobreza\criminalidad\1%\simulacion_4\synthetic_control_outputs.xlsx',synthetic_control_10,10);</v>
      </c>
      <c r="HM4">
        <v>1</v>
      </c>
      <c r="HN4" t="str">
        <f>"lb_vec_"&amp;HM4&amp;" = zeros(1,S);"</f>
        <v>lb_vec_1 = zeros(1,S);</v>
      </c>
      <c r="HT4">
        <v>1</v>
      </c>
      <c r="HU4" t="s">
        <v>35</v>
      </c>
      <c r="IA4">
        <v>1</v>
      </c>
      <c r="IB4" t="str">
        <f>"xlswrite('G:\Mi unidad\1. PROYECTOS TELLO 2022\SCM SPILL OVERS\outputs\pobreza\bajo_niv_educ\1%\simulacion_4\output_tests.xlsx',p_value_vec_"&amp;IA4&amp;"','p_value_vec_"&amp;IA4&amp;"');"</f>
        <v>xlswrite('G:\Mi unidad\1. PROYECTOS TELLO 2022\SCM SPILL OVERS\outputs\pobreza\bajo_niv_educ\1%\simulacion_4\output_tests.xlsx',p_value_vec_1','p_value_vec_1');</v>
      </c>
      <c r="IO4">
        <v>1</v>
      </c>
      <c r="IP4" t="str">
        <f>"xlswrite('G:\Mi unidad\1. PROYECTOS TELLO 2022\SCM SPILL OVERS\outputs\pobreza\bajo_ingreso\1%\simulacion_4\output_tests.xlsx',p_value_vec_"&amp;IO4&amp;"','p_value_vec_"&amp;IO4&amp;"');"</f>
        <v>xlswrite('G:\Mi unidad\1. PROYECTOS TELLO 2022\SCM SPILL OVERS\outputs\pobreza\bajo_ingreso\1%\simulacion_4\output_tests.xlsx',p_value_vec_1','p_value_vec_1');</v>
      </c>
      <c r="JA4">
        <v>1</v>
      </c>
      <c r="JB4" t="str">
        <f>"xlswrite('G:\Mi unidad\1. PROYECTOS TELLO 2022\SCM SPILL OVERS\outputs\pobreza\densidad\1%\simulacion_4\output_tests.xlsx',p_value_vec_"&amp;JA4&amp;"','p_value_vec_"&amp;JA4&amp;"');"</f>
        <v>xlswrite('G:\Mi unidad\1. PROYECTOS TELLO 2022\SCM SPILL OVERS\outputs\pobreza\densidad\1%\simulacion_4\output_tests.xlsx',p_value_vec_1','p_value_vec_1');</v>
      </c>
      <c r="JM4">
        <v>1</v>
      </c>
      <c r="JN4" t="str">
        <f>"xlswrite('G:\Mi unidad\1. PROYECTOS TELLO 2022\SCM SPILL OVERS\outputs\pobreza\densidad_g\1%\simulacion_4\output_tests.xlsx',p_value_vec_"&amp;JM4&amp;"','p_value_vec_"&amp;JM4&amp;"');"</f>
        <v>xlswrite('G:\Mi unidad\1. PROYECTOS TELLO 2022\SCM SPILL OVERS\outputs\pobreza\densidad_g\1%\simulacion_4\output_tests.xlsx',p_value_vec_1','p_value_vec_1');</v>
      </c>
      <c r="JY4">
        <v>1</v>
      </c>
      <c r="JZ4" t="str">
        <f>"xlswrite('G:\Mi unidad\1. PROYECTOS TELLO 2022\SCM SPILL OVERS\outputs\pobreza\distancia_centro_salud\1%\simulacion_4\output_tests.xlsx',p_value_vec_"&amp;JY4&amp;"','p_value_vec_"&amp;JY4&amp;"');"</f>
        <v>xlswrite('G:\Mi unidad\1. PROYECTOS TELLO 2022\SCM SPILL OVERS\outputs\pobreza\distancia_centro_salud\1%\simulacion_4\output_tests.xlsx',p_value_vec_1','p_value_vec_1');</v>
      </c>
      <c r="KL4">
        <v>1</v>
      </c>
      <c r="KM4" t="str">
        <f>"xlswrite('G:\Mi unidad\1. PROYECTOS TELLO 2022\SCM SPILL OVERS\outputs\pobreza\informalidad\1%\simulacion_4\output_tests.xlsx',p_value_vec_"&amp;KL4&amp;"','p_value_vec_"&amp;KL4&amp;"');"</f>
        <v>xlswrite('G:\Mi unidad\1. PROYECTOS TELLO 2022\SCM SPILL OVERS\outputs\pobreza\informalidad\1%\simulacion_4\output_tests.xlsx',p_value_vec_1','p_value_vec_1');</v>
      </c>
      <c r="KY4">
        <v>1</v>
      </c>
      <c r="KZ4" t="str">
        <f>"xlswrite('G:\Mi unidad\1. PROYECTOS TELLO 2022\SCM SPILL OVERS\outputs\pobreza\alimentos\1%\simulacion_4\output_tests.xlsx',p_value_vec_"&amp;KY4&amp;"','p_value_vec_"&amp;KY4&amp;"');"</f>
        <v>xlswrite('G:\Mi unidad\1. PROYECTOS TELLO 2022\SCM SPILL OVERS\outputs\pobreza\alimentos\1%\simulacion_4\output_tests.xlsx',p_value_vec_1','p_value_vec_1');</v>
      </c>
      <c r="LF4">
        <v>1</v>
      </c>
      <c r="LG4" t="str">
        <f>"xlswrite('G:\Mi unidad\1. PROYECTOS TELLO 2022\SCM SPILL OVERS\outputs\pobreza\jefe_hogar\1%\simulacion_4\output_tests.xlsx',p_value_vec_"&amp;LF4&amp;"','p_value_vec_"&amp;LF4&amp;"');"</f>
        <v>xlswrite('G:\Mi unidad\1. PROYECTOS TELLO 2022\SCM SPILL OVERS\outputs\pobreza\jefe_hogar\1%\simulacion_4\output_tests.xlsx',p_value_vec_1','p_value_vec_1');</v>
      </c>
      <c r="LM4">
        <v>1</v>
      </c>
      <c r="LN4" t="str">
        <f>"xlswrite('G:\Mi unidad\1. PROYECTOS TELLO 2022\SCM SPILL OVERS\outputs\pobreza\mujeres\1%\simulacion_4\output_tests.xlsx',p_value_vec_"&amp;LM4&amp;"','p_value_vec_"&amp;LM4&amp;"');"</f>
        <v>xlswrite('G:\Mi unidad\1. PROYECTOS TELLO 2022\SCM SPILL OVERS\outputs\pobreza\mujeres\1%\simulacion_4\output_tests.xlsx',p_value_vec_1','p_value_vec_1');</v>
      </c>
      <c r="LY4">
        <v>1</v>
      </c>
      <c r="LZ4" t="str">
        <f>"xlswrite('G:\Mi unidad\1. PROYECTOS TELLO 2022\SCM SPILL OVERS\outputs\pobreza\criminalidad\1%\simulacion_4\output_tests.xlsx',p_value_vec_"&amp;LY4&amp;"','p_value_vec_"&amp;LY4&amp;"');"</f>
        <v>xlswrite('G:\Mi unidad\1. PROYECTOS TELLO 2022\SCM SPILL OVERS\outputs\pobreza\criminalidad\1%\simulacion_4\output_tests.xlsx',p_value_vec_1','p_value_vec_1');</v>
      </c>
    </row>
    <row r="5" spans="1:338" x14ac:dyDescent="0.3">
      <c r="A5">
        <v>16</v>
      </c>
      <c r="B5" s="1" t="str">
        <f t="shared" si="11"/>
        <v>[data_16,provincias_16,~] = xlsread('BD_pobre_est_1_provincia_16.xlsx');</v>
      </c>
      <c r="E5" s="1" t="str">
        <f t="shared" si="12"/>
        <v>provincia_16 = unique(provincias_16(2:end,1));</v>
      </c>
      <c r="J5" s="1" t="s">
        <v>7</v>
      </c>
      <c r="O5" s="1" t="str">
        <f t="shared" si="13"/>
        <v>pobreza_16 = reshape(data_16(:,2),T+S,N);</v>
      </c>
      <c r="T5" s="1" t="str">
        <f t="shared" si="14"/>
        <v xml:space="preserve">pobreza_16 = pobreza_16'; </v>
      </c>
      <c r="X5" s="1" t="str">
        <f t="shared" si="15"/>
        <v>tratado_16 = pobreza_16(1,:);</v>
      </c>
      <c r="AC5" s="1" t="str">
        <f t="shared" ref="AC5:AC60" si="26">"pobreza_"&amp;A5&amp;"(1,:) = [];"</f>
        <v>pobreza_16(1,:) = [];</v>
      </c>
      <c r="AI5" s="1" t="str">
        <f t="shared" si="0"/>
        <v>pobreza_16 = [tratado_16;pobreza_16];</v>
      </c>
      <c r="AN5" s="1" t="str">
        <f t="shared" si="22"/>
        <v>Y_16 = pobreza_16; % outcome matrix</v>
      </c>
      <c r="AS5" s="1" t="str">
        <f t="shared" si="23"/>
        <v>Y_pre_16 = Y_16(:,1:T);</v>
      </c>
      <c r="AW5" s="1" t="str">
        <f t="shared" si="24"/>
        <v>Y_post_16 = Y_16(:,T+1:end);</v>
      </c>
      <c r="BA5" s="1" t="str">
        <f t="shared" si="25"/>
        <v>[a_hat_16,B_hat_16] = scm_batch(Y_pre_16);</v>
      </c>
      <c r="BF5" s="1" t="str">
        <f t="shared" si="16"/>
        <v>synthetic_control_16 = a_hat_16(1)+B_hat_16(1,:)*Y_16;</v>
      </c>
      <c r="BL5">
        <v>1</v>
      </c>
      <c r="BM5" s="1"/>
      <c r="BR5">
        <v>1</v>
      </c>
      <c r="BS5" s="1" t="str">
        <f>"A_"&amp;BR2&amp;" = eye(N);"</f>
        <v>A_1 = eye(N);</v>
      </c>
      <c r="BX5">
        <v>1</v>
      </c>
      <c r="BY5" s="1" t="str">
        <f>"A_"&amp;BX2&amp;" = eye(N);"</f>
        <v>A_1 = eye(N);</v>
      </c>
      <c r="CD5">
        <v>1</v>
      </c>
      <c r="CE5" s="1" t="str">
        <f>"A_"&amp;CD2&amp;" = eye(N);"</f>
        <v>A_1 = eye(N);</v>
      </c>
      <c r="CJ5">
        <v>1</v>
      </c>
      <c r="CK5" s="1" t="str">
        <f>"A_"&amp;CJ2&amp;" = eye(N);"</f>
        <v>A_1 = eye(N);</v>
      </c>
      <c r="CQ5">
        <v>1</v>
      </c>
      <c r="CR5" t="s">
        <v>116</v>
      </c>
      <c r="CV5">
        <v>1</v>
      </c>
      <c r="CW5" t="s">
        <v>116</v>
      </c>
      <c r="DA5">
        <v>1</v>
      </c>
      <c r="DB5" t="s">
        <v>116</v>
      </c>
      <c r="DF5">
        <v>1</v>
      </c>
      <c r="DG5" t="s">
        <v>116</v>
      </c>
      <c r="DK5" s="1" t="str">
        <f t="shared" si="17"/>
        <v>M_hat_16 = (eye(N)-B_hat_16)'*(eye(N)-B_hat_16);</v>
      </c>
      <c r="DQ5" s="1" t="str">
        <f t="shared" si="18"/>
        <v>synthetic_control_sp_16 = a_hat_16(1)+B_hat_16(1,:)*Y_16;</v>
      </c>
      <c r="DW5" s="1" t="s">
        <v>42</v>
      </c>
      <c r="EA5">
        <v>1</v>
      </c>
      <c r="EB5" s="1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1" t="str">
        <f t="shared" si="19"/>
        <v>synthetic_control_16=synthetic_control_16'</v>
      </c>
      <c r="EQ5" s="1" t="str">
        <f t="shared" si="20"/>
        <v>synthetic_control_sp_16=synthetic_control_sp_16'</v>
      </c>
      <c r="EV5" s="1" t="str">
        <f t="shared" si="21"/>
        <v>tratado_16=tratado_16'</v>
      </c>
      <c r="EZ5" s="1" t="str">
        <f t="shared" si="1"/>
        <v>xlswrite('G:\Mi unidad\1. PROYECTOS TELLO 2022\SCM SPILL OVERS\outputs\pobreza\distancia_centro_salud\1%\simulacion_4\synthetic_control_outputs.xlsx',synthetic_control_16,16)</v>
      </c>
      <c r="FG5" s="1" t="str">
        <f t="shared" si="2"/>
        <v>xlswrite('G:\Mi unidad\1. PROYECTOS TELLO 2022\SCM SPILL OVERS\outputs\pobreza\informalidad\1%\simulacion_4\synthetic_control_outputs.xlsx',synthetic_control_16,16)</v>
      </c>
      <c r="FM5" s="1" t="str">
        <f t="shared" si="3"/>
        <v>xlswrite('G:\Mi unidad\1. PROYECTOS TELLO 2022\SCM SPILL OVERS\outputs\pobreza\densidad\1%\simulacion_4\synthetic_control_outputs.xlsx',synthetic_control_16,16)</v>
      </c>
      <c r="FT5" s="1" t="str">
        <f t="shared" si="4"/>
        <v>xlswrite('G:\Mi unidad\1. PROYECTOS TELLO 2022\SCM SPILL OVERS\outputs\pobreza\bajo_niv_educ\1%\simulacion_4\synthetic_control_outputs.xlsx',synthetic_control_16,16)</v>
      </c>
      <c r="FZ5" s="1" t="str">
        <f t="shared" si="5"/>
        <v>xlswrite('G:\Mi unidad\1. PROYECTOS TELLO 2022\SCM SPILL OVERS\outputs\pobreza\bajo_ingreso\1%\simulacion_4\synthetic_control_outputs.xlsx',synthetic_control_16,16)</v>
      </c>
      <c r="GF5" s="1" t="str">
        <f t="shared" si="6"/>
        <v>xlswrite('G:\Mi unidad\1. PROYECTOS TELLO 2022\SCM SPILL OVERS\outputs\pobreza\densidad_g\1%\simulacion_4\synthetic_control_outputs.xlsx',synthetic_control_16,16)</v>
      </c>
      <c r="GM5" s="1" t="str">
        <f t="shared" si="7"/>
        <v>xlswrite('G:\Mi unidad\1. PROYECTOS TELLO 2022\SCM SPILL OVERS\outputs\pobreza\alimentos\1%\simulacion_4\synthetic_control_outputs.xlsx',synthetic_control_16,16);</v>
      </c>
      <c r="GT5" s="1" t="str">
        <f t="shared" si="8"/>
        <v>xlswrite('G:\Mi unidad\1. PROYECTOS TELLO 2022\SCM SPILL OVERS\outputs\pobreza\jefe_hogar\1%\simulacion_4\synthetic_control_outputs.xlsx',synthetic_control_16,16);</v>
      </c>
      <c r="GZ5" s="1" t="str">
        <f t="shared" si="9"/>
        <v>xlswrite('G:\Mi unidad\1. PROYECTOS TELLO 2022\SCM SPILL OVERS\outputs\pobreza\mujeres\1%\simulacion_4\synthetic_control_outputs.xlsx',synthetic_control_16,16);</v>
      </c>
      <c r="HF5" s="1" t="str">
        <f t="shared" si="10"/>
        <v>xlswrite('G:\Mi unidad\1. PROYECTOS TELLO 2022\SCM SPILL OVERS\outputs\pobreza\criminalidad\1%\simulacion_4\synthetic_control_outputs.xlsx',synthetic_control_16,16);</v>
      </c>
      <c r="HM5">
        <v>1</v>
      </c>
      <c r="HN5" t="str">
        <f>"ub_vec_"&amp;HM5&amp;" = zeros(1,S);"</f>
        <v>ub_vec_1 = zeros(1,S);</v>
      </c>
      <c r="HT5">
        <v>1</v>
      </c>
      <c r="HU5" t="s">
        <v>36</v>
      </c>
      <c r="IA5">
        <v>1</v>
      </c>
      <c r="IB5" t="str">
        <f>"xlswrite('G:\Mi unidad\1. PROYECTOS TELLO 2022\SCM SPILL OVERS\outputs\pobreza\bajo_niv_educ\1%\simulacion_4\output_tests.xlsx',alpha1_hat_vec_"&amp;IA5&amp;"','alpha1_hat_vec_"&amp;IA5&amp;"');"</f>
        <v>xlswrite('G:\Mi unidad\1. PROYECTOS TELLO 2022\SCM SPILL OVERS\outputs\pobreza\bajo_niv_educ\1%\simulacion_4\output_tests.xlsx',alpha1_hat_vec_1','alpha1_hat_vec_1');</v>
      </c>
      <c r="IO5">
        <v>1</v>
      </c>
      <c r="IP5" t="str">
        <f>"xlswrite('G:\Mi unidad\1. PROYECTOS TELLO 2022\SCM SPILL OVERS\outputs\pobreza\bajo_ingreso\1%\simulacion_4\output_tests.xlsx',alpha1_hat_vec_"&amp;IO5&amp;"','alpha1_hat_vec_"&amp;IO5&amp;"');"</f>
        <v>xlswrite('G:\Mi unidad\1. PROYECTOS TELLO 2022\SCM SPILL OVERS\outputs\pobreza\bajo_ingreso\1%\simulacion_4\output_tests.xlsx',alpha1_hat_vec_1','alpha1_hat_vec_1');</v>
      </c>
      <c r="JA5">
        <v>1</v>
      </c>
      <c r="JB5" t="str">
        <f>"xlswrite('G:\Mi unidad\1. PROYECTOS TELLO 2022\SCM SPILL OVERS\outputs\pobreza\densidad\1%\simulacion_4\output_tests.xlsx',alpha1_hat_vec_"&amp;JA5&amp;"','alpha1_hat_vec_"&amp;JA5&amp;"');"</f>
        <v>xlswrite('G:\Mi unidad\1. PROYECTOS TELLO 2022\SCM SPILL OVERS\outputs\pobreza\densidad\1%\simulacion_4\output_tests.xlsx',alpha1_hat_vec_1','alpha1_hat_vec_1');</v>
      </c>
      <c r="JM5">
        <v>1</v>
      </c>
      <c r="JN5" t="str">
        <f>"xlswrite('G:\Mi unidad\1. PROYECTOS TELLO 2022\SCM SPILL OVERS\outputs\pobreza\densidad_g\1%\simulacion_4\output_tests.xlsx',alpha1_hat_vec_"&amp;JM5&amp;"','alpha1_hat_vec_"&amp;JM5&amp;"');"</f>
        <v>xlswrite('G:\Mi unidad\1. PROYECTOS TELLO 2022\SCM SPILL OVERS\outputs\pobreza\densidad_g\1%\simulacion_4\output_tests.xlsx',alpha1_hat_vec_1','alpha1_hat_vec_1');</v>
      </c>
      <c r="JY5">
        <v>1</v>
      </c>
      <c r="JZ5" t="str">
        <f>"xlswrite('G:\Mi unidad\1. PROYECTOS TELLO 2022\SCM SPILL OVERS\outputs\pobreza\distancia_centro_salud\1%\simulacion_4\output_tests.xlsx',alpha1_hat_vec_"&amp;JY5&amp;"','alpha1_hat_vec_"&amp;JY5&amp;"');"</f>
        <v>xlswrite('G:\Mi unidad\1. PROYECTOS TELLO 2022\SCM SPILL OVERS\outputs\pobreza\distancia_centro_salud\1%\simulacion_4\output_tests.xlsx',alpha1_hat_vec_1','alpha1_hat_vec_1');</v>
      </c>
      <c r="KL5">
        <v>1</v>
      </c>
      <c r="KM5" t="str">
        <f>"xlswrite('G:\Mi unidad\1. PROYECTOS TELLO 2022\SCM SPILL OVERS\outputs\pobreza\informalidad\1%\simulacion_4\output_tests.xlsx',alpha1_hat_vec_"&amp;KL5&amp;"','alpha1_hat_vec_"&amp;KL5&amp;"');"</f>
        <v>xlswrite('G:\Mi unidad\1. PROYECTOS TELLO 2022\SCM SPILL OVERS\outputs\pobreza\informalidad\1%\simulacion_4\output_tests.xlsx',alpha1_hat_vec_1','alpha1_hat_vec_1');</v>
      </c>
      <c r="KY5">
        <v>1</v>
      </c>
      <c r="KZ5" t="str">
        <f>"xlswrite('G:\Mi unidad\1. PROYECTOS TELLO 2022\SCM SPILL OVERS\outputs\pobreza\alimentos\1%\simulacion_4\output_tests.xlsx',alpha1_hat_vec_"&amp;KY5&amp;"','alpha1_hat_vec_"&amp;KY5&amp;"');"</f>
        <v>xlswrite('G:\Mi unidad\1. PROYECTOS TELLO 2022\SCM SPILL OVERS\outputs\pobreza\alimentos\1%\simulacion_4\output_tests.xlsx',alpha1_hat_vec_1','alpha1_hat_vec_1');</v>
      </c>
      <c r="LF5">
        <v>1</v>
      </c>
      <c r="LG5" t="str">
        <f>"xlswrite('G:\Mi unidad\1. PROYECTOS TELLO 2022\SCM SPILL OVERS\outputs\pobreza\jefe_hogar\1%\simulacion_4\output_tests.xlsx',alpha1_hat_vec_"&amp;LF5&amp;"','alpha1_hat_vec_"&amp;LF5&amp;"');"</f>
        <v>xlswrite('G:\Mi unidad\1. PROYECTOS TELLO 2022\SCM SPILL OVERS\outputs\pobreza\jefe_hogar\1%\simulacion_4\output_tests.xlsx',alpha1_hat_vec_1','alpha1_hat_vec_1');</v>
      </c>
      <c r="LM5">
        <v>1</v>
      </c>
      <c r="LN5" t="str">
        <f>"xlswrite('G:\Mi unidad\1. PROYECTOS TELLO 2022\SCM SPILL OVERS\outputs\pobreza\mujeres\1%\simulacion_4\output_tests.xlsx',alpha1_hat_vec_"&amp;LM5&amp;"','alpha1_hat_vec_"&amp;LM5&amp;"');"</f>
        <v>xlswrite('G:\Mi unidad\1. PROYECTOS TELLO 2022\SCM SPILL OVERS\outputs\pobreza\mujeres\1%\simulacion_4\output_tests.xlsx',alpha1_hat_vec_1','alpha1_hat_vec_1');</v>
      </c>
      <c r="LY5">
        <v>1</v>
      </c>
      <c r="LZ5" t="str">
        <f>"xlswrite('G:\Mi unidad\1. PROYECTOS TELLO 2022\SCM SPILL OVERS\outputs\pobreza\criminalidad\1%\simulacion_4\output_tests.xlsx',alpha1_hat_vec_"&amp;LY5&amp;"','alpha1_hat_vec_"&amp;LY5&amp;"');"</f>
        <v>xlswrite('G:\Mi unidad\1. PROYECTOS TELLO 2022\SCM SPILL OVERS\outputs\pobreza\criminalidad\1%\simulacion_4\output_tests.xlsx',alpha1_hat_vec_1','alpha1_hat_vec_1');</v>
      </c>
    </row>
    <row r="6" spans="1:338" x14ac:dyDescent="0.3">
      <c r="A6">
        <v>17</v>
      </c>
      <c r="B6" s="1" t="str">
        <f t="shared" si="11"/>
        <v>[data_17,provincias_17,~] = xlsread('BD_pobre_est_1_provincia_17.xlsx');</v>
      </c>
      <c r="E6" s="1" t="str">
        <f t="shared" si="12"/>
        <v>provincia_17 = unique(provincias_17(2:end,1));</v>
      </c>
      <c r="O6" s="1" t="str">
        <f t="shared" si="13"/>
        <v>pobreza_17 = reshape(data_17(:,2),T+S,N);</v>
      </c>
      <c r="T6" s="1" t="str">
        <f t="shared" si="14"/>
        <v xml:space="preserve">pobreza_17 = pobreza_17'; </v>
      </c>
      <c r="X6" s="1" t="str">
        <f t="shared" si="15"/>
        <v>tratado_17 = pobreza_17(1,:);</v>
      </c>
      <c r="AC6" s="1" t="str">
        <f t="shared" si="26"/>
        <v>pobreza_17(1,:) = [];</v>
      </c>
      <c r="AI6" s="1" t="str">
        <f t="shared" si="0"/>
        <v>pobreza_17 = [tratado_17;pobreza_17];</v>
      </c>
      <c r="AN6" s="1" t="str">
        <f t="shared" si="22"/>
        <v>Y_17 = pobreza_17; % outcome matrix</v>
      </c>
      <c r="AS6" s="1" t="str">
        <f t="shared" si="23"/>
        <v>Y_pre_17 = Y_17(:,1:T);</v>
      </c>
      <c r="AW6" s="1" t="str">
        <f t="shared" si="24"/>
        <v>Y_post_17 = Y_17(:,T+1:end);</v>
      </c>
      <c r="BA6" s="1" t="str">
        <f t="shared" si="25"/>
        <v>[a_hat_17,B_hat_17] = scm_batch(Y_pre_17);</v>
      </c>
      <c r="BF6" s="1" t="str">
        <f t="shared" si="16"/>
        <v>synthetic_control_17 = a_hat_17(1)+B_hat_17(1,:)*Y_17;</v>
      </c>
      <c r="BL6">
        <v>1</v>
      </c>
      <c r="BR6">
        <v>1</v>
      </c>
      <c r="BS6" s="1" t="str">
        <f>"A_"&amp;BR2&amp;"(:,ind_"&amp;BR2&amp;" == 0) = [];"</f>
        <v>A_1(:,ind_1 == 0) = [];</v>
      </c>
      <c r="BX6">
        <v>1</v>
      </c>
      <c r="BY6" s="1" t="str">
        <f>"A_"&amp;BX2&amp;"(:,ind_"&amp;BX2&amp;" == 0) = [];"</f>
        <v>A_1(:,ind_1 == 0) = [];</v>
      </c>
      <c r="CD6">
        <v>1</v>
      </c>
      <c r="CE6" s="1" t="str">
        <f>"A_"&amp;CD2&amp;"(:,ind_"&amp;CD2&amp;" == 0) = [];"</f>
        <v>A_1(:,ind_1 == 0) = [];</v>
      </c>
      <c r="CJ6">
        <v>1</v>
      </c>
      <c r="CK6" s="1" t="str">
        <f>"A_"&amp;CJ2&amp;"(:,ind_"&amp;CJ2&amp;" == 0) = [];"</f>
        <v>A_1(:,ind_1 == 0) = [];</v>
      </c>
      <c r="CQ6">
        <v>1</v>
      </c>
      <c r="CR6" t="s">
        <v>117</v>
      </c>
      <c r="CV6">
        <v>1</v>
      </c>
      <c r="CW6" t="s">
        <v>117</v>
      </c>
      <c r="DA6">
        <v>1</v>
      </c>
      <c r="DB6" t="s">
        <v>117</v>
      </c>
      <c r="DF6">
        <v>1</v>
      </c>
      <c r="DG6" t="s">
        <v>117</v>
      </c>
      <c r="DK6" s="1" t="str">
        <f t="shared" si="17"/>
        <v>M_hat_17 = (eye(N)-B_hat_17)'*(eye(N)-B_hat_17);</v>
      </c>
      <c r="DQ6" s="1" t="str">
        <f t="shared" si="18"/>
        <v>synthetic_control_sp_17 = a_hat_17(1)+B_hat_17(1,:)*Y_17;</v>
      </c>
      <c r="DW6" s="1" t="s">
        <v>43</v>
      </c>
      <c r="EA6">
        <v>1</v>
      </c>
      <c r="EB6" s="1" t="str">
        <f>"alpha_hat_"&amp;EA6&amp;" = A_"&amp;EA6&amp;"*gamma_hat_"&amp;EA6&amp;";"</f>
        <v>alpha_hat_1 = A_1*gamma_hat_1;</v>
      </c>
      <c r="EL6" s="1" t="str">
        <f t="shared" si="19"/>
        <v>synthetic_control_17=synthetic_control_17'</v>
      </c>
      <c r="EQ6" s="1" t="str">
        <f t="shared" si="20"/>
        <v>synthetic_control_sp_17=synthetic_control_sp_17'</v>
      </c>
      <c r="EV6" s="1" t="str">
        <f t="shared" si="21"/>
        <v>tratado_17=tratado_17'</v>
      </c>
      <c r="EZ6" s="1" t="str">
        <f t="shared" si="1"/>
        <v>xlswrite('G:\Mi unidad\1. PROYECTOS TELLO 2022\SCM SPILL OVERS\outputs\pobreza\distancia_centro_salud\1%\simulacion_4\synthetic_control_outputs.xlsx',synthetic_control_17,17)</v>
      </c>
      <c r="FG6" s="1" t="str">
        <f t="shared" si="2"/>
        <v>xlswrite('G:\Mi unidad\1. PROYECTOS TELLO 2022\SCM SPILL OVERS\outputs\pobreza\informalidad\1%\simulacion_4\synthetic_control_outputs.xlsx',synthetic_control_17,17)</v>
      </c>
      <c r="FM6" s="1" t="str">
        <f t="shared" si="3"/>
        <v>xlswrite('G:\Mi unidad\1. PROYECTOS TELLO 2022\SCM SPILL OVERS\outputs\pobreza\densidad\1%\simulacion_4\synthetic_control_outputs.xlsx',synthetic_control_17,17)</v>
      </c>
      <c r="FT6" s="1" t="str">
        <f t="shared" si="4"/>
        <v>xlswrite('G:\Mi unidad\1. PROYECTOS TELLO 2022\SCM SPILL OVERS\outputs\pobreza\bajo_niv_educ\1%\simulacion_4\synthetic_control_outputs.xlsx',synthetic_control_17,17)</v>
      </c>
      <c r="FZ6" s="1" t="str">
        <f t="shared" si="5"/>
        <v>xlswrite('G:\Mi unidad\1. PROYECTOS TELLO 2022\SCM SPILL OVERS\outputs\pobreza\bajo_ingreso\1%\simulacion_4\synthetic_control_outputs.xlsx',synthetic_control_17,17)</v>
      </c>
      <c r="GF6" s="1" t="str">
        <f t="shared" si="6"/>
        <v>xlswrite('G:\Mi unidad\1. PROYECTOS TELLO 2022\SCM SPILL OVERS\outputs\pobreza\densidad_g\1%\simulacion_4\synthetic_control_outputs.xlsx',synthetic_control_17,17)</v>
      </c>
      <c r="GM6" s="1" t="str">
        <f t="shared" si="7"/>
        <v>xlswrite('G:\Mi unidad\1. PROYECTOS TELLO 2022\SCM SPILL OVERS\outputs\pobreza\alimentos\1%\simulacion_4\synthetic_control_outputs.xlsx',synthetic_control_17,17);</v>
      </c>
      <c r="GT6" s="1" t="str">
        <f t="shared" si="8"/>
        <v>xlswrite('G:\Mi unidad\1. PROYECTOS TELLO 2022\SCM SPILL OVERS\outputs\pobreza\jefe_hogar\1%\simulacion_4\synthetic_control_outputs.xlsx',synthetic_control_17,17);</v>
      </c>
      <c r="GZ6" s="1" t="str">
        <f t="shared" si="9"/>
        <v>xlswrite('G:\Mi unidad\1. PROYECTOS TELLO 2022\SCM SPILL OVERS\outputs\pobreza\mujeres\1%\simulacion_4\synthetic_control_outputs.xlsx',synthetic_control_17,17);</v>
      </c>
      <c r="HF6" s="1" t="str">
        <f t="shared" si="10"/>
        <v>xlswrite('G:\Mi unidad\1. PROYECTOS TELLO 2022\SCM SPILL OVERS\outputs\pobreza\criminalidad\1%\simulacion_4\synthetic_control_outputs.xlsx',synthetic_control_17,17);</v>
      </c>
      <c r="HM6">
        <v>1</v>
      </c>
      <c r="HN6" t="s">
        <v>35</v>
      </c>
      <c r="HT6">
        <v>1</v>
      </c>
      <c r="HU6" t="s">
        <v>37</v>
      </c>
      <c r="IA6">
        <v>1</v>
      </c>
      <c r="IB6" t="str">
        <f>"xlswrite('G:\Mi unidad\1. PROYECTOS TELLO 2022\SCM SPILL OVERS\outputs\pobreza\bajo_niv_educ\1%\simulacion_4\output_tests.xlsx',spillover_test_"&amp;IA6&amp;"','sp_test_"&amp;IA6&amp;"');"</f>
        <v>xlswrite('G:\Mi unidad\1. PROYECTOS TELLO 2022\SCM SPILL OVERS\outputs\pobreza\bajo_niv_educ\1%\simulacion_4\output_tests.xlsx',spillover_test_1','sp_test_1');</v>
      </c>
      <c r="IO6">
        <v>1</v>
      </c>
      <c r="IP6" t="str">
        <f>"xlswrite('G:\Mi unidad\1. PROYECTOS TELLO 2022\SCM SPILL OVERS\outputs\pobreza\bajo_ingreso\1%\simulacion_4\output_tests.xlsx',spillover_test_"&amp;IO6&amp;"','sp_test_"&amp;IO6&amp;"');"</f>
        <v>xlswrite('G:\Mi unidad\1. PROYECTOS TELLO 2022\SCM SPILL OVERS\outputs\pobreza\bajo_ingreso\1%\simulacion_4\output_tests.xlsx',spillover_test_1','sp_test_1');</v>
      </c>
      <c r="JA6">
        <v>1</v>
      </c>
      <c r="JB6" t="str">
        <f>"xlswrite('G:\Mi unidad\1. PROYECTOS TELLO 2022\SCM SPILL OVERS\outputs\pobreza\densidad\1%\simulacion_4\output_tests.xlsx',spillover_test_"&amp;JA6&amp;"','sp_test_"&amp;JA6&amp;"');"</f>
        <v>xlswrite('G:\Mi unidad\1. PROYECTOS TELLO 2022\SCM SPILL OVERS\outputs\pobreza\densidad\1%\simulacion_4\output_tests.xlsx',spillover_test_1','sp_test_1');</v>
      </c>
      <c r="JM6">
        <v>1</v>
      </c>
      <c r="JN6" t="str">
        <f>"xlswrite('G:\Mi unidad\1. PROYECTOS TELLO 2022\SCM SPILL OVERS\outputs\pobreza\densidad_g\1%\simulacion_4\output_tests.xlsx',spillover_test_"&amp;JM6&amp;"','sp_test_"&amp;JM6&amp;"');"</f>
        <v>xlswrite('G:\Mi unidad\1. PROYECTOS TELLO 2022\SCM SPILL OVERS\outputs\pobreza\densidad_g\1%\simulacion_4\output_tests.xlsx',spillover_test_1','sp_test_1');</v>
      </c>
      <c r="JY6">
        <v>1</v>
      </c>
      <c r="JZ6" t="str">
        <f>"xlswrite('G:\Mi unidad\1. PROYECTOS TELLO 2022\SCM SPILL OVERS\outputs\pobreza\distancia_centro_salud\1%\simulacion_4\output_tests.xlsx',spillover_test_"&amp;JY6&amp;"','sp_test_"&amp;JY6&amp;"');"</f>
        <v>xlswrite('G:\Mi unidad\1. PROYECTOS TELLO 2022\SCM SPILL OVERS\outputs\pobreza\distancia_centro_salud\1%\simulacion_4\output_tests.xlsx',spillover_test_1','sp_test_1');</v>
      </c>
      <c r="KL6">
        <v>1</v>
      </c>
      <c r="KM6" t="str">
        <f>"xlswrite('G:\Mi unidad\1. PROYECTOS TELLO 2022\SCM SPILL OVERS\outputs\pobreza\informalidad\1%\simulacion_4\output_tests.xlsx',spillover_test_"&amp;KL6&amp;"','sp_test_"&amp;KL6&amp;"');"</f>
        <v>xlswrite('G:\Mi unidad\1. PROYECTOS TELLO 2022\SCM SPILL OVERS\outputs\pobreza\informalidad\1%\simulacion_4\output_tests.xlsx',spillover_test_1','sp_test_1');</v>
      </c>
      <c r="KY6">
        <v>1</v>
      </c>
      <c r="KZ6" t="str">
        <f>"xlswrite('G:\Mi unidad\1. PROYECTOS TELLO 2022\SCM SPILL OVERS\outputs\pobreza\alimentos\1%\simulacion_4\output_tests.xlsx',spillover_test_"&amp;KY6&amp;"','sp_test_"&amp;KY6&amp;"');"</f>
        <v>xlswrite('G:\Mi unidad\1. PROYECTOS TELLO 2022\SCM SPILL OVERS\outputs\pobreza\alimentos\1%\simulacion_4\output_tests.xlsx',spillover_test_1','sp_test_1');</v>
      </c>
      <c r="LF6">
        <v>1</v>
      </c>
      <c r="LG6" t="str">
        <f>"xlswrite('G:\Mi unidad\1. PROYECTOS TELLO 2022\SCM SPILL OVERS\outputs\pobreza\jefe_hogar\1%\simulacion_4\output_tests.xlsx',spillover_test_"&amp;LF6&amp;"','sp_test_"&amp;LF6&amp;"');"</f>
        <v>xlswrite('G:\Mi unidad\1. PROYECTOS TELLO 2022\SCM SPILL OVERS\outputs\pobreza\jefe_hogar\1%\simulacion_4\output_tests.xlsx',spillover_test_1','sp_test_1');</v>
      </c>
      <c r="LM6">
        <v>1</v>
      </c>
      <c r="LN6" t="str">
        <f>"xlswrite('G:\Mi unidad\1. PROYECTOS TELLO 2022\SCM SPILL OVERS\outputs\pobreza\mujeres\1%\simulacion_4\output_tests.xlsx',spillover_test_"&amp;LM6&amp;"','sp_test_"&amp;LM6&amp;"');"</f>
        <v>xlswrite('G:\Mi unidad\1. PROYECTOS TELLO 2022\SCM SPILL OVERS\outputs\pobreza\mujeres\1%\simulacion_4\output_tests.xlsx',spillover_test_1','sp_test_1');</v>
      </c>
      <c r="LY6">
        <v>1</v>
      </c>
      <c r="LZ6" t="str">
        <f>"xlswrite('G:\Mi unidad\1. PROYECTOS TELLO 2022\SCM SPILL OVERS\outputs\pobreza\criminalidad\1%\simulacion_4\output_tests.xlsx',spillover_test_"&amp;LY6&amp;"','sp_test_"&amp;LY6&amp;"');"</f>
        <v>xlswrite('G:\Mi unidad\1. PROYECTOS TELLO 2022\SCM SPILL OVERS\outputs\pobreza\criminalidad\1%\simulacion_4\output_tests.xlsx',spillover_test_1','sp_test_1');</v>
      </c>
    </row>
    <row r="7" spans="1:338" x14ac:dyDescent="0.3">
      <c r="A7">
        <v>18</v>
      </c>
      <c r="B7" s="1" t="str">
        <f t="shared" si="11"/>
        <v>[data_18,provincias_18,~] = xlsread('BD_pobre_est_1_provincia_18.xlsx');</v>
      </c>
      <c r="E7" s="1" t="str">
        <f t="shared" si="12"/>
        <v>provincia_18 = unique(provincias_18(2:end,1));</v>
      </c>
      <c r="O7" s="1" t="str">
        <f t="shared" si="13"/>
        <v>pobreza_18 = reshape(data_18(:,2),T+S,N);</v>
      </c>
      <c r="T7" s="1" t="str">
        <f t="shared" si="14"/>
        <v xml:space="preserve">pobreza_18 = pobreza_18'; </v>
      </c>
      <c r="X7" s="1" t="str">
        <f t="shared" si="15"/>
        <v>tratado_18 = pobreza_18(1,:);</v>
      </c>
      <c r="AC7" s="1" t="str">
        <f t="shared" si="26"/>
        <v>pobreza_18(1,:) = [];</v>
      </c>
      <c r="AI7" s="1" t="str">
        <f t="shared" si="0"/>
        <v>pobreza_18 = [tratado_18;pobreza_18];</v>
      </c>
      <c r="AN7" s="1" t="str">
        <f t="shared" si="22"/>
        <v>Y_18 = pobreza_18; % outcome matrix</v>
      </c>
      <c r="AS7" s="1" t="str">
        <f t="shared" si="23"/>
        <v>Y_pre_18 = Y_18(:,1:T);</v>
      </c>
      <c r="AW7" s="1" t="str">
        <f t="shared" si="24"/>
        <v>Y_post_18 = Y_18(:,T+1:end);</v>
      </c>
      <c r="BA7" s="1" t="str">
        <f t="shared" si="25"/>
        <v>[a_hat_18,B_hat_18] = scm_batch(Y_pre_18);</v>
      </c>
      <c r="BF7" s="1" t="str">
        <f t="shared" si="16"/>
        <v>synthetic_control_18 = a_hat_18(1)+B_hat_18(1,:)*Y_18;</v>
      </c>
      <c r="BL7">
        <v>7</v>
      </c>
      <c r="BM7" s="1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118</v>
      </c>
      <c r="CV7">
        <v>7</v>
      </c>
      <c r="CW7" t="s">
        <v>118</v>
      </c>
      <c r="DA7">
        <v>7</v>
      </c>
      <c r="DB7" t="s">
        <v>118</v>
      </c>
      <c r="DF7">
        <v>7</v>
      </c>
      <c r="DG7" t="s">
        <v>118</v>
      </c>
      <c r="DK7" s="1" t="str">
        <f t="shared" si="17"/>
        <v>M_hat_18 = (eye(N)-B_hat_18)'*(eye(N)-B_hat_18);</v>
      </c>
      <c r="DQ7" s="1" t="str">
        <f t="shared" si="18"/>
        <v>synthetic_control_sp_18 = a_hat_18(1)+B_hat_18(1,:)*Y_18;</v>
      </c>
      <c r="DW7" s="1" t="s">
        <v>44</v>
      </c>
      <c r="EA7">
        <v>1</v>
      </c>
      <c r="EB7" s="1" t="str">
        <f>"alpha1_hat_vec_"&amp;EA7&amp;"(s) = alpha_hat_"&amp;EA7&amp;"(1);"</f>
        <v>alpha1_hat_vec_1(s) = alpha_hat_1(1);</v>
      </c>
      <c r="EL7" s="1" t="str">
        <f t="shared" si="19"/>
        <v>synthetic_control_18=synthetic_control_18'</v>
      </c>
      <c r="EQ7" s="1" t="str">
        <f t="shared" si="20"/>
        <v>synthetic_control_sp_18=synthetic_control_sp_18'</v>
      </c>
      <c r="EV7" s="1" t="str">
        <f t="shared" si="21"/>
        <v>tratado_18=tratado_18'</v>
      </c>
      <c r="EZ7" s="1" t="str">
        <f t="shared" si="1"/>
        <v>xlswrite('G:\Mi unidad\1. PROYECTOS TELLO 2022\SCM SPILL OVERS\outputs\pobreza\distancia_centro_salud\1%\simulacion_4\synthetic_control_outputs.xlsx',synthetic_control_18,18)</v>
      </c>
      <c r="FG7" s="1" t="str">
        <f t="shared" si="2"/>
        <v>xlswrite('G:\Mi unidad\1. PROYECTOS TELLO 2022\SCM SPILL OVERS\outputs\pobreza\informalidad\1%\simulacion_4\synthetic_control_outputs.xlsx',synthetic_control_18,18)</v>
      </c>
      <c r="FM7" s="1" t="str">
        <f t="shared" si="3"/>
        <v>xlswrite('G:\Mi unidad\1. PROYECTOS TELLO 2022\SCM SPILL OVERS\outputs\pobreza\densidad\1%\simulacion_4\synthetic_control_outputs.xlsx',synthetic_control_18,18)</v>
      </c>
      <c r="FT7" s="1" t="str">
        <f t="shared" si="4"/>
        <v>xlswrite('G:\Mi unidad\1. PROYECTOS TELLO 2022\SCM SPILL OVERS\outputs\pobreza\bajo_niv_educ\1%\simulacion_4\synthetic_control_outputs.xlsx',synthetic_control_18,18)</v>
      </c>
      <c r="FZ7" s="1" t="str">
        <f t="shared" si="5"/>
        <v>xlswrite('G:\Mi unidad\1. PROYECTOS TELLO 2022\SCM SPILL OVERS\outputs\pobreza\bajo_ingreso\1%\simulacion_4\synthetic_control_outputs.xlsx',synthetic_control_18,18)</v>
      </c>
      <c r="GF7" s="1" t="str">
        <f t="shared" si="6"/>
        <v>xlswrite('G:\Mi unidad\1. PROYECTOS TELLO 2022\SCM SPILL OVERS\outputs\pobreza\densidad_g\1%\simulacion_4\synthetic_control_outputs.xlsx',synthetic_control_18,18)</v>
      </c>
      <c r="GM7" s="1" t="str">
        <f t="shared" si="7"/>
        <v>xlswrite('G:\Mi unidad\1. PROYECTOS TELLO 2022\SCM SPILL OVERS\outputs\pobreza\alimentos\1%\simulacion_4\synthetic_control_outputs.xlsx',synthetic_control_18,18);</v>
      </c>
      <c r="GT7" s="1" t="str">
        <f t="shared" si="8"/>
        <v>xlswrite('G:\Mi unidad\1. PROYECTOS TELLO 2022\SCM SPILL OVERS\outputs\pobreza\jefe_hogar\1%\simulacion_4\synthetic_control_outputs.xlsx',synthetic_control_18,18);</v>
      </c>
      <c r="GZ7" s="1" t="str">
        <f t="shared" si="9"/>
        <v>xlswrite('G:\Mi unidad\1. PROYECTOS TELLO 2022\SCM SPILL OVERS\outputs\pobreza\mujeres\1%\simulacion_4\synthetic_control_outputs.xlsx',synthetic_control_18,18);</v>
      </c>
      <c r="HF7" s="1" t="str">
        <f t="shared" si="10"/>
        <v>xlswrite('G:\Mi unidad\1. PROYECTOS TELLO 2022\SCM SPILL OVERS\outputs\pobreza\criminalidad\1%\simulacion_4\synthetic_control_outputs.xlsx',synthetic_control_18,18);</v>
      </c>
      <c r="HM7">
        <v>1</v>
      </c>
      <c r="HN7" t="str">
        <f>"    [p_value_"&amp;HM7&amp; ",lb_"&amp;HM7&amp;",ub_"&amp;HM7&amp;"] = sp_andrews_te(Y_pre_"&amp;HM7&amp;",pobreza_"&amp;HM7&amp;"(:,T+s),A_"&amp;HM7&amp;",C,.05);"</f>
        <v xml:space="preserve">    [p_value_1,lb_1,ub_1] = sp_andrews_te(Y_pre_1,pobreza_1(:,T+s),A_1,C,.05);</v>
      </c>
      <c r="HT7">
        <v>1</v>
      </c>
      <c r="HU7" t="str">
        <f>"    spillover_test_"&amp;HT7&amp;"(s) = sp_andrews(Y_pre_"&amp;HT7&amp;",pobreza_"&amp;HT7&amp;"(:,T+s),A_"&amp;HT7&amp;",C,d,alpha_sig);"</f>
        <v xml:space="preserve">    spillover_test_1(s) = sp_andrews(Y_pre_1,pobreza_1(:,T+s),A_1,C,d,alpha_sig);</v>
      </c>
      <c r="IA7">
        <v>7</v>
      </c>
      <c r="IB7" t="str">
        <f>"xlswrite('G:\Mi unidad\1. PROYECTOS TELLO 2022\SCM SPILL OVERS\outputs\pobreza\bajo_niv_educ\1%\simulacion_4\output_tests.xlsx',lb_vec_"&amp;IA7&amp;"','lb_vec_"&amp;IA7&amp;"');"</f>
        <v>xlswrite('G:\Mi unidad\1. PROYECTOS TELLO 2022\SCM SPILL OVERS\outputs\pobreza\bajo_niv_educ\1%\simulacion_4\output_tests.xlsx',lb_vec_7','lb_vec_7');</v>
      </c>
      <c r="IO7">
        <v>7</v>
      </c>
      <c r="IP7" t="str">
        <f>"xlswrite('G:\Mi unidad\1. PROYECTOS TELLO 2022\SCM SPILL OVERS\outputs\pobreza\bajo_ingreso\1%\simulacion_4\output_tests.xlsx',lb_vec_"&amp;IO7&amp;"','lb_vec_"&amp;IO7&amp;"');"</f>
        <v>xlswrite('G:\Mi unidad\1. PROYECTOS TELLO 2022\SCM SPILL OVERS\outputs\pobreza\bajo_ingreso\1%\simulacion_4\output_tests.xlsx',lb_vec_7','lb_vec_7');</v>
      </c>
      <c r="JA7">
        <v>7</v>
      </c>
      <c r="JB7" t="str">
        <f>"xlswrite('G:\Mi unidad\1. PROYECTOS TELLO 2022\SCM SPILL OVERS\outputs\pobreza\densidad\1%\simulacion_4\output_tests.xlsx',lb_vec_"&amp;JA7&amp;"','lb_vec_"&amp;JA7&amp;"');"</f>
        <v>xlswrite('G:\Mi unidad\1. PROYECTOS TELLO 2022\SCM SPILL OVERS\outputs\pobreza\densidad\1%\simulacion_4\output_tests.xlsx',lb_vec_7','lb_vec_7');</v>
      </c>
      <c r="JM7">
        <v>7</v>
      </c>
      <c r="JN7" t="str">
        <f>"xlswrite('G:\Mi unidad\1. PROYECTOS TELLO 2022\SCM SPILL OVERS\outputs\pobreza\densidad_g\1%\simulacion_4\output_tests.xlsx',lb_vec_"&amp;JM7&amp;"','lb_vec_"&amp;JM7&amp;"');"</f>
        <v>xlswrite('G:\Mi unidad\1. PROYECTOS TELLO 2022\SCM SPILL OVERS\outputs\pobreza\densidad_g\1%\simulacion_4\output_tests.xlsx',lb_vec_7','lb_vec_7');</v>
      </c>
      <c r="JY7">
        <v>7</v>
      </c>
      <c r="JZ7" t="str">
        <f>"xlswrite('G:\Mi unidad\1. PROYECTOS TELLO 2022\SCM SPILL OVERS\outputs\pobreza\distancia_centro_salud\1%\simulacion_4\output_tests.xlsx',lb_vec_"&amp;JY7&amp;"','lb_vec_"&amp;JY7&amp;"');"</f>
        <v>xlswrite('G:\Mi unidad\1. PROYECTOS TELLO 2022\SCM SPILL OVERS\outputs\pobreza\distancia_centro_salud\1%\simulacion_4\output_tests.xlsx',lb_vec_7','lb_vec_7');</v>
      </c>
      <c r="KL7">
        <v>7</v>
      </c>
      <c r="KM7" t="str">
        <f>"xlswrite('G:\Mi unidad\1. PROYECTOS TELLO 2022\SCM SPILL OVERS\outputs\pobreza\informalidad\1%\simulacion_4\output_tests.xlsx',lb_vec_"&amp;KL7&amp;"','lb_vec_"&amp;KL7&amp;"');"</f>
        <v>xlswrite('G:\Mi unidad\1. PROYECTOS TELLO 2022\SCM SPILL OVERS\outputs\pobreza\informalidad\1%\simulacion_4\output_tests.xlsx',lb_vec_7','lb_vec_7');</v>
      </c>
      <c r="KY7">
        <v>7</v>
      </c>
      <c r="KZ7" t="str">
        <f>"xlswrite('G:\Mi unidad\1. PROYECTOS TELLO 2022\SCM SPILL OVERS\outputs\pobreza\alimentos\1%\simulacion_4\output_tests.xlsx',lb_vec_"&amp;KY7&amp;"','lb_vec_"&amp;KY7&amp;"');"</f>
        <v>xlswrite('G:\Mi unidad\1. PROYECTOS TELLO 2022\SCM SPILL OVERS\outputs\pobreza\alimentos\1%\simulacion_4\output_tests.xlsx',lb_vec_7','lb_vec_7');</v>
      </c>
      <c r="LF7">
        <v>7</v>
      </c>
      <c r="LG7" t="str">
        <f>"xlswrite('G:\Mi unidad\1. PROYECTOS TELLO 2022\SCM SPILL OVERS\outputs\pobreza\jefe_hogar\1%\simulacion_4\output_tests.xlsx',lb_vec_"&amp;LF7&amp;"','lb_vec_"&amp;LF7&amp;"');"</f>
        <v>xlswrite('G:\Mi unidad\1. PROYECTOS TELLO 2022\SCM SPILL OVERS\outputs\pobreza\jefe_hogar\1%\simulacion_4\output_tests.xlsx',lb_vec_7','lb_vec_7');</v>
      </c>
      <c r="LM7">
        <v>7</v>
      </c>
      <c r="LN7" t="str">
        <f>"xlswrite('G:\Mi unidad\1. PROYECTOS TELLO 2022\SCM SPILL OVERS\outputs\pobreza\mujeres\1%\simulacion_4\output_tests.xlsx',lb_vec_"&amp;LM7&amp;"','lb_vec_"&amp;LM7&amp;"');"</f>
        <v>xlswrite('G:\Mi unidad\1. PROYECTOS TELLO 2022\SCM SPILL OVERS\outputs\pobreza\mujeres\1%\simulacion_4\output_tests.xlsx',lb_vec_7','lb_vec_7');</v>
      </c>
      <c r="LY7">
        <v>7</v>
      </c>
      <c r="LZ7" t="str">
        <f>"xlswrite('G:\Mi unidad\1. PROYECTOS TELLO 2022\SCM SPILL OVERS\outputs\pobreza\criminalidad\1%\simulacion_4\output_tests.xlsx',lb_vec_"&amp;LY7&amp;"','lb_vec_"&amp;LY7&amp;"');"</f>
        <v>xlswrite('G:\Mi unidad\1. PROYECTOS TELLO 2022\SCM SPILL OVERS\outputs\pobreza\criminalidad\1%\simulacion_4\output_tests.xlsx',lb_vec_7','lb_vec_7');</v>
      </c>
    </row>
    <row r="8" spans="1:338" x14ac:dyDescent="0.3">
      <c r="A8">
        <v>23</v>
      </c>
      <c r="B8" s="1" t="str">
        <f t="shared" si="11"/>
        <v>[data_23,provincias_23,~] = xlsread('BD_pobre_est_1_provincia_23.xlsx');</v>
      </c>
      <c r="E8" s="1" t="str">
        <f t="shared" si="12"/>
        <v>provincia_23 = unique(provincias_23(2:end,1));</v>
      </c>
      <c r="O8" s="1" t="str">
        <f t="shared" si="13"/>
        <v>pobreza_23 = reshape(data_23(:,2),T+S,N);</v>
      </c>
      <c r="T8" s="1" t="str">
        <f t="shared" si="14"/>
        <v xml:space="preserve">pobreza_23 = pobreza_23'; </v>
      </c>
      <c r="X8" s="1" t="str">
        <f t="shared" si="15"/>
        <v>tratado_23 = pobreza_23(1,:);</v>
      </c>
      <c r="AC8" s="1" t="str">
        <f t="shared" si="26"/>
        <v>pobreza_23(1,:) = [];</v>
      </c>
      <c r="AI8" s="1" t="str">
        <f t="shared" si="0"/>
        <v>pobreza_23 = [tratado_23;pobreza_23];</v>
      </c>
      <c r="AN8" s="1" t="str">
        <f t="shared" si="22"/>
        <v>Y_23 = pobreza_23; % outcome matrix</v>
      </c>
      <c r="AS8" s="1" t="str">
        <f t="shared" si="23"/>
        <v>Y_pre_23 = Y_23(:,1:T);</v>
      </c>
      <c r="AW8" s="1" t="str">
        <f t="shared" si="24"/>
        <v>Y_post_23 = Y_23(:,T+1:end);</v>
      </c>
      <c r="BA8" s="1" t="str">
        <f t="shared" si="25"/>
        <v>[a_hat_23,B_hat_23] = scm_batch(Y_pre_23);</v>
      </c>
      <c r="BF8" s="1" t="str">
        <f t="shared" si="16"/>
        <v>synthetic_control_23 = a_hat_23(1)+B_hat_23(1,:)*Y_23;</v>
      </c>
      <c r="BL8">
        <v>7</v>
      </c>
      <c r="BM8" s="1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119</v>
      </c>
      <c r="CV8">
        <v>7</v>
      </c>
      <c r="CW8" t="s">
        <v>119</v>
      </c>
      <c r="DA8">
        <v>7</v>
      </c>
      <c r="DB8" t="s">
        <v>119</v>
      </c>
      <c r="DF8">
        <v>7</v>
      </c>
      <c r="DG8" t="s">
        <v>119</v>
      </c>
      <c r="DK8" s="1" t="str">
        <f t="shared" si="17"/>
        <v>M_hat_23 = (eye(N)-B_hat_23)'*(eye(N)-B_hat_23);</v>
      </c>
      <c r="DQ8" s="1" t="str">
        <f t="shared" si="18"/>
        <v>synthetic_control_sp_23 = a_hat_23(1)+B_hat_23(1,:)*Y_23;</v>
      </c>
      <c r="DW8" s="1" t="s">
        <v>45</v>
      </c>
      <c r="EA8">
        <v>1</v>
      </c>
      <c r="EB8" s="1" t="str">
        <f>"synthetic_control_sp_"&amp;EA8&amp;"(T+s) = Y_"&amp;EA8&amp;"(1,T+s)-alpha1_hat_vec_"&amp;EA8&amp;"(s);"</f>
        <v>synthetic_control_sp_1(T+s) = Y_1(1,T+s)-alpha1_hat_vec_1(s);</v>
      </c>
      <c r="EL8" s="1" t="str">
        <f t="shared" si="19"/>
        <v>synthetic_control_23=synthetic_control_23'</v>
      </c>
      <c r="EQ8" s="1" t="str">
        <f t="shared" si="20"/>
        <v>synthetic_control_sp_23=synthetic_control_sp_23'</v>
      </c>
      <c r="EV8" s="1" t="str">
        <f t="shared" si="21"/>
        <v>tratado_23=tratado_23'</v>
      </c>
      <c r="EZ8" s="1" t="str">
        <f t="shared" si="1"/>
        <v>xlswrite('G:\Mi unidad\1. PROYECTOS TELLO 2022\SCM SPILL OVERS\outputs\pobreza\distancia_centro_salud\1%\simulacion_4\synthetic_control_outputs.xlsx',synthetic_control_23,23)</v>
      </c>
      <c r="FG8" s="1" t="str">
        <f t="shared" si="2"/>
        <v>xlswrite('G:\Mi unidad\1. PROYECTOS TELLO 2022\SCM SPILL OVERS\outputs\pobreza\informalidad\1%\simulacion_4\synthetic_control_outputs.xlsx',synthetic_control_23,23)</v>
      </c>
      <c r="FM8" s="1" t="str">
        <f t="shared" si="3"/>
        <v>xlswrite('G:\Mi unidad\1. PROYECTOS TELLO 2022\SCM SPILL OVERS\outputs\pobreza\densidad\1%\simulacion_4\synthetic_control_outputs.xlsx',synthetic_control_23,23)</v>
      </c>
      <c r="FT8" s="1" t="str">
        <f t="shared" si="4"/>
        <v>xlswrite('G:\Mi unidad\1. PROYECTOS TELLO 2022\SCM SPILL OVERS\outputs\pobreza\bajo_niv_educ\1%\simulacion_4\synthetic_control_outputs.xlsx',synthetic_control_23,23)</v>
      </c>
      <c r="FZ8" s="1" t="str">
        <f t="shared" si="5"/>
        <v>xlswrite('G:\Mi unidad\1. PROYECTOS TELLO 2022\SCM SPILL OVERS\outputs\pobreza\bajo_ingreso\1%\simulacion_4\synthetic_control_outputs.xlsx',synthetic_control_23,23)</v>
      </c>
      <c r="GF8" s="1" t="str">
        <f t="shared" si="6"/>
        <v>xlswrite('G:\Mi unidad\1. PROYECTOS TELLO 2022\SCM SPILL OVERS\outputs\pobreza\densidad_g\1%\simulacion_4\synthetic_control_outputs.xlsx',synthetic_control_23,23)</v>
      </c>
      <c r="GM8" s="1" t="str">
        <f t="shared" si="7"/>
        <v>xlswrite('G:\Mi unidad\1. PROYECTOS TELLO 2022\SCM SPILL OVERS\outputs\pobreza\alimentos\1%\simulacion_4\synthetic_control_outputs.xlsx',synthetic_control_23,23);</v>
      </c>
      <c r="GT8" s="1" t="str">
        <f t="shared" si="8"/>
        <v>xlswrite('G:\Mi unidad\1. PROYECTOS TELLO 2022\SCM SPILL OVERS\outputs\pobreza\jefe_hogar\1%\simulacion_4\synthetic_control_outputs.xlsx',synthetic_control_23,23);</v>
      </c>
      <c r="GZ8" s="1" t="str">
        <f t="shared" si="9"/>
        <v>xlswrite('G:\Mi unidad\1. PROYECTOS TELLO 2022\SCM SPILL OVERS\outputs\pobreza\mujeres\1%\simulacion_4\synthetic_control_outputs.xlsx',synthetic_control_23,23);</v>
      </c>
      <c r="HF8" s="1" t="str">
        <f t="shared" si="10"/>
        <v>xlswrite('G:\Mi unidad\1. PROYECTOS TELLO 2022\SCM SPILL OVERS\outputs\pobreza\criminalidad\1%\simulacion_4\synthetic_control_outputs.xlsx',synthetic_control_23,23);</v>
      </c>
      <c r="HM8">
        <v>1</v>
      </c>
      <c r="HN8" t="str">
        <f>"    p_value_vec_"&amp;HM8&amp;"(s) = p_value_"&amp;HM8&amp;";"</f>
        <v xml:space="preserve">    p_value_vec_1(s) = p_value_1;</v>
      </c>
      <c r="HT8">
        <v>1</v>
      </c>
      <c r="HU8" t="s">
        <v>18</v>
      </c>
      <c r="IA8">
        <v>7</v>
      </c>
      <c r="IB8" t="str">
        <f>"xlswrite('G:\Mi unidad\1. PROYECTOS TELLO 2022\SCM SPILL OVERS\outputs\pobreza\bajo_niv_educ\1%\simulacion_4\output_tests.xlsx',ub_vec_"&amp;IA8&amp;"','ub_vec_"&amp;IA8&amp;"');"</f>
        <v>xlswrite('G:\Mi unidad\1. PROYECTOS TELLO 2022\SCM SPILL OVERS\outputs\pobreza\bajo_niv_educ\1%\simulacion_4\output_tests.xlsx',ub_vec_7','ub_vec_7');</v>
      </c>
      <c r="IO8">
        <v>7</v>
      </c>
      <c r="IP8" t="str">
        <f>"xlswrite('G:\Mi unidad\1. PROYECTOS TELLO 2022\SCM SPILL OVERS\outputs\pobreza\bajo_ingreso\1%\simulacion_4\output_tests.xlsx',ub_vec_"&amp;IO8&amp;"','ub_vec_"&amp;IO8&amp;"');"</f>
        <v>xlswrite('G:\Mi unidad\1. PROYECTOS TELLO 2022\SCM SPILL OVERS\outputs\pobreza\bajo_ingreso\1%\simulacion_4\output_tests.xlsx',ub_vec_7','ub_vec_7');</v>
      </c>
      <c r="JA8">
        <v>7</v>
      </c>
      <c r="JB8" t="str">
        <f>"xlswrite('G:\Mi unidad\1. PROYECTOS TELLO 2022\SCM SPILL OVERS\outputs\pobreza\densidad\1%\simulacion_4\output_tests.xlsx',ub_vec_"&amp;JA8&amp;"','ub_vec_"&amp;JA8&amp;"');"</f>
        <v>xlswrite('G:\Mi unidad\1. PROYECTOS TELLO 2022\SCM SPILL OVERS\outputs\pobreza\densidad\1%\simulacion_4\output_tests.xlsx',ub_vec_7','ub_vec_7');</v>
      </c>
      <c r="JM8">
        <v>7</v>
      </c>
      <c r="JN8" t="str">
        <f>"xlswrite('G:\Mi unidad\1. PROYECTOS TELLO 2022\SCM SPILL OVERS\outputs\pobreza\densidad_g\1%\simulacion_4\output_tests.xlsx',ub_vec_"&amp;JM8&amp;"','ub_vec_"&amp;JM8&amp;"');"</f>
        <v>xlswrite('G:\Mi unidad\1. PROYECTOS TELLO 2022\SCM SPILL OVERS\outputs\pobreza\densidad_g\1%\simulacion_4\output_tests.xlsx',ub_vec_7','ub_vec_7');</v>
      </c>
      <c r="JY8">
        <v>7</v>
      </c>
      <c r="JZ8" t="str">
        <f>"xlswrite('G:\Mi unidad\1. PROYECTOS TELLO 2022\SCM SPILL OVERS\outputs\pobreza\distancia_centro_salud\1%\simulacion_4\output_tests.xlsx',ub_vec_"&amp;JY8&amp;"','ub_vec_"&amp;JY8&amp;"');"</f>
        <v>xlswrite('G:\Mi unidad\1. PROYECTOS TELLO 2022\SCM SPILL OVERS\outputs\pobreza\distancia_centro_salud\1%\simulacion_4\output_tests.xlsx',ub_vec_7','ub_vec_7');</v>
      </c>
      <c r="KL8">
        <v>7</v>
      </c>
      <c r="KM8" t="str">
        <f>"xlswrite('G:\Mi unidad\1. PROYECTOS TELLO 2022\SCM SPILL OVERS\outputs\pobreza\informalidad\1%\simulacion_4\output_tests.xlsx',ub_vec_"&amp;KL8&amp;"','ub_vec_"&amp;KL8&amp;"');"</f>
        <v>xlswrite('G:\Mi unidad\1. PROYECTOS TELLO 2022\SCM SPILL OVERS\outputs\pobreza\informalidad\1%\simulacion_4\output_tests.xlsx',ub_vec_7','ub_vec_7');</v>
      </c>
      <c r="KY8">
        <v>7</v>
      </c>
      <c r="KZ8" t="str">
        <f>"xlswrite('G:\Mi unidad\1. PROYECTOS TELLO 2022\SCM SPILL OVERS\outputs\pobreza\alimentos\1%\simulacion_4\output_tests.xlsx',ub_vec_"&amp;KY8&amp;"','ub_vec_"&amp;KY8&amp;"');"</f>
        <v>xlswrite('G:\Mi unidad\1. PROYECTOS TELLO 2022\SCM SPILL OVERS\outputs\pobreza\alimentos\1%\simulacion_4\output_tests.xlsx',ub_vec_7','ub_vec_7');</v>
      </c>
      <c r="LF8">
        <v>7</v>
      </c>
      <c r="LG8" t="str">
        <f>"xlswrite('G:\Mi unidad\1. PROYECTOS TELLO 2022\SCM SPILL OVERS\outputs\pobreza\jefe_hogar\1%\simulacion_4\output_tests.xlsx',ub_vec_"&amp;LF8&amp;"','ub_vec_"&amp;LF8&amp;"');"</f>
        <v>xlswrite('G:\Mi unidad\1. PROYECTOS TELLO 2022\SCM SPILL OVERS\outputs\pobreza\jefe_hogar\1%\simulacion_4\output_tests.xlsx',ub_vec_7','ub_vec_7');</v>
      </c>
      <c r="LM8">
        <v>7</v>
      </c>
      <c r="LN8" t="str">
        <f>"xlswrite('G:\Mi unidad\1. PROYECTOS TELLO 2022\SCM SPILL OVERS\outputs\pobreza\mujeres\1%\simulacion_4\output_tests.xlsx',ub_vec_"&amp;LM8&amp;"','ub_vec_"&amp;LM8&amp;"');"</f>
        <v>xlswrite('G:\Mi unidad\1. PROYECTOS TELLO 2022\SCM SPILL OVERS\outputs\pobreza\mujeres\1%\simulacion_4\output_tests.xlsx',ub_vec_7','ub_vec_7');</v>
      </c>
      <c r="LY8">
        <v>7</v>
      </c>
      <c r="LZ8" t="str">
        <f>"xlswrite('G:\Mi unidad\1. PROYECTOS TELLO 2022\SCM SPILL OVERS\outputs\pobreza\criminalidad\1%\simulacion_4\output_tests.xlsx',ub_vec_"&amp;LY8&amp;"','ub_vec_"&amp;LY8&amp;"');"</f>
        <v>xlswrite('G:\Mi unidad\1. PROYECTOS TELLO 2022\SCM SPILL OVERS\outputs\pobreza\criminalidad\1%\simulacion_4\output_tests.xlsx',ub_vec_7','ub_vec_7');</v>
      </c>
    </row>
    <row r="9" spans="1:338" x14ac:dyDescent="0.3">
      <c r="A9">
        <v>26</v>
      </c>
      <c r="B9" s="1" t="str">
        <f t="shared" si="11"/>
        <v>[data_26,provincias_26,~] = xlsread('BD_pobre_est_1_provincia_26.xlsx');</v>
      </c>
      <c r="E9" s="1" t="str">
        <f t="shared" si="12"/>
        <v>provincia_26 = unique(provincias_26(2:end,1));</v>
      </c>
      <c r="O9" s="1" t="str">
        <f t="shared" si="13"/>
        <v>pobreza_26 = reshape(data_26(:,2),T+S,N);</v>
      </c>
      <c r="T9" s="1" t="str">
        <f t="shared" si="14"/>
        <v xml:space="preserve">pobreza_26 = pobreza_26'; </v>
      </c>
      <c r="X9" s="1" t="str">
        <f t="shared" si="15"/>
        <v>tratado_26 = pobreza_26(1,:);</v>
      </c>
      <c r="AC9" s="1" t="str">
        <f t="shared" si="26"/>
        <v>pobreza_26(1,:) = [];</v>
      </c>
      <c r="AI9" s="1" t="str">
        <f t="shared" si="0"/>
        <v>pobreza_26 = [tratado_26;pobreza_26];</v>
      </c>
      <c r="AN9" s="1" t="str">
        <f t="shared" si="22"/>
        <v>Y_26 = pobreza_26; % outcome matrix</v>
      </c>
      <c r="AS9" s="1" t="str">
        <f t="shared" si="23"/>
        <v>Y_pre_26 = Y_26(:,1:T);</v>
      </c>
      <c r="AW9" s="1" t="str">
        <f t="shared" si="24"/>
        <v>Y_post_26 = Y_26(:,T+1:end);</v>
      </c>
      <c r="BA9" s="1" t="str">
        <f t="shared" si="25"/>
        <v>[a_hat_26,B_hat_26] = scm_batch(Y_pre_26);</v>
      </c>
      <c r="BF9" s="1" t="str">
        <f t="shared" si="16"/>
        <v>synthetic_control_26 = a_hat_26(1)+B_hat_26(1,:)*Y_26;</v>
      </c>
      <c r="BL9">
        <v>7</v>
      </c>
      <c r="BM9" s="1" t="str">
        <f>"A_"&amp;BL7&amp;"(:,ind_"&amp;BL7&amp;" == 0) = [];"</f>
        <v>A_7(:,ind_7 == 0) = [];</v>
      </c>
      <c r="BR9">
        <v>7</v>
      </c>
      <c r="BS9" s="1" t="str">
        <f>"ind_"&amp;BR7&amp;" = xlsread('spillover_bajo_niv_educ_"&amp;BR7&amp;".xlsx')"</f>
        <v>ind_7 = xlsread('spillover_bajo_niv_educ_7.xlsx')</v>
      </c>
      <c r="BX9">
        <v>7</v>
      </c>
      <c r="BY9" s="1" t="str">
        <f>"ind_"&amp;BX7&amp;" = xlsread('spillover_bajoingreso_"&amp;BX7&amp;".xlsx')"</f>
        <v>ind_7 = xlsread('spillover_bajoingreso_7.xlsx')</v>
      </c>
      <c r="CD9">
        <v>7</v>
      </c>
      <c r="CE9" s="1" t="str">
        <f>"ind_"&amp;CD7&amp;" = xlsread('spillover_densidad_"&amp;CD7&amp;".xlsx')"</f>
        <v>ind_7 = xlsread('spillover_densidad_7.xlsx')</v>
      </c>
      <c r="CJ9">
        <v>7</v>
      </c>
      <c r="CK9" s="1" t="str">
        <f>"ind_"&amp;CJ7&amp;" = xlsread('spillover_tiempo_cs_"&amp;CJ7&amp;".xlsx')"</f>
        <v>ind_7 = xlsread('spillover_tiempo_cs_7.xlsx')</v>
      </c>
      <c r="CQ9">
        <v>7</v>
      </c>
      <c r="CR9" t="s">
        <v>120</v>
      </c>
      <c r="CV9">
        <v>7</v>
      </c>
      <c r="CW9" t="s">
        <v>121</v>
      </c>
      <c r="DA9">
        <v>7</v>
      </c>
      <c r="DB9" t="s">
        <v>122</v>
      </c>
      <c r="DF9">
        <v>7</v>
      </c>
      <c r="DG9" t="s">
        <v>123</v>
      </c>
      <c r="DK9" s="1" t="str">
        <f t="shared" si="17"/>
        <v>M_hat_26 = (eye(N)-B_hat_26)'*(eye(N)-B_hat_26);</v>
      </c>
      <c r="DQ9" s="1" t="str">
        <f t="shared" si="18"/>
        <v>synthetic_control_sp_26 = a_hat_26(1)+B_hat_26(1,:)*Y_26;</v>
      </c>
      <c r="DW9" s="1" t="s">
        <v>46</v>
      </c>
      <c r="EA9">
        <v>1</v>
      </c>
      <c r="EB9" s="3" t="s">
        <v>18</v>
      </c>
      <c r="EL9" s="1" t="str">
        <f t="shared" si="19"/>
        <v>synthetic_control_26=synthetic_control_26'</v>
      </c>
      <c r="EQ9" s="1" t="str">
        <f t="shared" si="20"/>
        <v>synthetic_control_sp_26=synthetic_control_sp_26'</v>
      </c>
      <c r="EV9" s="1" t="str">
        <f t="shared" si="21"/>
        <v>tratado_26=tratado_26'</v>
      </c>
      <c r="EZ9" s="1" t="str">
        <f t="shared" si="1"/>
        <v>xlswrite('G:\Mi unidad\1. PROYECTOS TELLO 2022\SCM SPILL OVERS\outputs\pobreza\distancia_centro_salud\1%\simulacion_4\synthetic_control_outputs.xlsx',synthetic_control_26,26)</v>
      </c>
      <c r="FG9" s="1" t="str">
        <f t="shared" si="2"/>
        <v>xlswrite('G:\Mi unidad\1. PROYECTOS TELLO 2022\SCM SPILL OVERS\outputs\pobreza\informalidad\1%\simulacion_4\synthetic_control_outputs.xlsx',synthetic_control_26,26)</v>
      </c>
      <c r="FM9" s="1" t="str">
        <f t="shared" si="3"/>
        <v>xlswrite('G:\Mi unidad\1. PROYECTOS TELLO 2022\SCM SPILL OVERS\outputs\pobreza\densidad\1%\simulacion_4\synthetic_control_outputs.xlsx',synthetic_control_26,26)</v>
      </c>
      <c r="FT9" s="1" t="str">
        <f t="shared" si="4"/>
        <v>xlswrite('G:\Mi unidad\1. PROYECTOS TELLO 2022\SCM SPILL OVERS\outputs\pobreza\bajo_niv_educ\1%\simulacion_4\synthetic_control_outputs.xlsx',synthetic_control_26,26)</v>
      </c>
      <c r="FZ9" s="1" t="str">
        <f t="shared" si="5"/>
        <v>xlswrite('G:\Mi unidad\1. PROYECTOS TELLO 2022\SCM SPILL OVERS\outputs\pobreza\bajo_ingreso\1%\simulacion_4\synthetic_control_outputs.xlsx',synthetic_control_26,26)</v>
      </c>
      <c r="GF9" s="1" t="str">
        <f t="shared" si="6"/>
        <v>xlswrite('G:\Mi unidad\1. PROYECTOS TELLO 2022\SCM SPILL OVERS\outputs\pobreza\densidad_g\1%\simulacion_4\synthetic_control_outputs.xlsx',synthetic_control_26,26)</v>
      </c>
      <c r="GM9" s="1" t="str">
        <f t="shared" si="7"/>
        <v>xlswrite('G:\Mi unidad\1. PROYECTOS TELLO 2022\SCM SPILL OVERS\outputs\pobreza\alimentos\1%\simulacion_4\synthetic_control_outputs.xlsx',synthetic_control_26,26);</v>
      </c>
      <c r="GT9" s="1" t="str">
        <f t="shared" si="8"/>
        <v>xlswrite('G:\Mi unidad\1. PROYECTOS TELLO 2022\SCM SPILL OVERS\outputs\pobreza\jefe_hogar\1%\simulacion_4\synthetic_control_outputs.xlsx',synthetic_control_26,26);</v>
      </c>
      <c r="GZ9" s="1" t="str">
        <f t="shared" si="9"/>
        <v>xlswrite('G:\Mi unidad\1. PROYECTOS TELLO 2022\SCM SPILL OVERS\outputs\pobreza\mujeres\1%\simulacion_4\synthetic_control_outputs.xlsx',synthetic_control_26,26);</v>
      </c>
      <c r="HF9" s="1" t="str">
        <f t="shared" si="10"/>
        <v>xlswrite('G:\Mi unidad\1. PROYECTOS TELLO 2022\SCM SPILL OVERS\outputs\pobreza\criminalidad\1%\simulacion_4\synthetic_control_outputs.xlsx',synthetic_control_26,26);</v>
      </c>
      <c r="HM9">
        <v>1</v>
      </c>
      <c r="HN9" t="str">
        <f>"    lb_vec_"&amp;HM9&amp;"(s) = lb_"&amp;HM9&amp;";"</f>
        <v xml:space="preserve">    lb_vec_1(s) = lb_1;</v>
      </c>
      <c r="HT9">
        <v>7</v>
      </c>
      <c r="HU9" t="str">
        <f>"spillover_test_"&amp;HT9&amp;" = zeros(1,S);"</f>
        <v>spillover_test_7 = zeros(1,S);</v>
      </c>
      <c r="IA9">
        <v>7</v>
      </c>
      <c r="IB9" t="str">
        <f>"xlswrite('G:\Mi unidad\1. PROYECTOS TELLO 2022\SCM SPILL OVERS\outputs\pobreza\bajo_niv_educ\1%\simulacion_4\output_tests.xlsx',p_value_vec_"&amp;IA9&amp;"','p_value_vec_"&amp;IA9&amp;"');"</f>
        <v>xlswrite('G:\Mi unidad\1. PROYECTOS TELLO 2022\SCM SPILL OVERS\outputs\pobreza\bajo_niv_educ\1%\simulacion_4\output_tests.xlsx',p_value_vec_7','p_value_vec_7');</v>
      </c>
      <c r="IO9">
        <v>7</v>
      </c>
      <c r="IP9" t="str">
        <f>"xlswrite('G:\Mi unidad\1. PROYECTOS TELLO 2022\SCM SPILL OVERS\outputs\pobreza\bajo_ingreso\1%\simulacion_4\output_tests.xlsx',p_value_vec_"&amp;IO9&amp;"','p_value_vec_"&amp;IO9&amp;"');"</f>
        <v>xlswrite('G:\Mi unidad\1. PROYECTOS TELLO 2022\SCM SPILL OVERS\outputs\pobreza\bajo_ingreso\1%\simulacion_4\output_tests.xlsx',p_value_vec_7','p_value_vec_7');</v>
      </c>
      <c r="JA9">
        <v>7</v>
      </c>
      <c r="JB9" t="str">
        <f>"xlswrite('G:\Mi unidad\1. PROYECTOS TELLO 2022\SCM SPILL OVERS\outputs\pobreza\densidad\1%\simulacion_4\output_tests.xlsx',p_value_vec_"&amp;JA9&amp;"','p_value_vec_"&amp;JA9&amp;"');"</f>
        <v>xlswrite('G:\Mi unidad\1. PROYECTOS TELLO 2022\SCM SPILL OVERS\outputs\pobreza\densidad\1%\simulacion_4\output_tests.xlsx',p_value_vec_7','p_value_vec_7');</v>
      </c>
      <c r="JM9">
        <v>7</v>
      </c>
      <c r="JN9" t="str">
        <f>"xlswrite('G:\Mi unidad\1. PROYECTOS TELLO 2022\SCM SPILL OVERS\outputs\pobreza\densidad_g\1%\simulacion_4\output_tests.xlsx',p_value_vec_"&amp;JM9&amp;"','p_value_vec_"&amp;JM9&amp;"');"</f>
        <v>xlswrite('G:\Mi unidad\1. PROYECTOS TELLO 2022\SCM SPILL OVERS\outputs\pobreza\densidad_g\1%\simulacion_4\output_tests.xlsx',p_value_vec_7','p_value_vec_7');</v>
      </c>
      <c r="JY9">
        <v>7</v>
      </c>
      <c r="JZ9" t="str">
        <f>"xlswrite('G:\Mi unidad\1. PROYECTOS TELLO 2022\SCM SPILL OVERS\outputs\pobreza\distancia_centro_salud\1%\simulacion_4\output_tests.xlsx',p_value_vec_"&amp;JY9&amp;"','p_value_vec_"&amp;JY9&amp;"');"</f>
        <v>xlswrite('G:\Mi unidad\1. PROYECTOS TELLO 2022\SCM SPILL OVERS\outputs\pobreza\distancia_centro_salud\1%\simulacion_4\output_tests.xlsx',p_value_vec_7','p_value_vec_7');</v>
      </c>
      <c r="KL9">
        <v>7</v>
      </c>
      <c r="KM9" t="str">
        <f>"xlswrite('G:\Mi unidad\1. PROYECTOS TELLO 2022\SCM SPILL OVERS\outputs\pobreza\informalidad\1%\simulacion_4\output_tests.xlsx',p_value_vec_"&amp;KL9&amp;"','p_value_vec_"&amp;KL9&amp;"');"</f>
        <v>xlswrite('G:\Mi unidad\1. PROYECTOS TELLO 2022\SCM SPILL OVERS\outputs\pobreza\informalidad\1%\simulacion_4\output_tests.xlsx',p_value_vec_7','p_value_vec_7');</v>
      </c>
      <c r="KY9">
        <v>7</v>
      </c>
      <c r="KZ9" t="str">
        <f>"xlswrite('G:\Mi unidad\1. PROYECTOS TELLO 2022\SCM SPILL OVERS\outputs\pobreza\alimentos\1%\simulacion_4\output_tests.xlsx',p_value_vec_"&amp;KY9&amp;"','p_value_vec_"&amp;KY9&amp;"');"</f>
        <v>xlswrite('G:\Mi unidad\1. PROYECTOS TELLO 2022\SCM SPILL OVERS\outputs\pobreza\alimentos\1%\simulacion_4\output_tests.xlsx',p_value_vec_7','p_value_vec_7');</v>
      </c>
      <c r="LF9">
        <v>7</v>
      </c>
      <c r="LG9" t="str">
        <f>"xlswrite('G:\Mi unidad\1. PROYECTOS TELLO 2022\SCM SPILL OVERS\outputs\pobreza\jefe_hogar\1%\simulacion_4\output_tests.xlsx',p_value_vec_"&amp;LF9&amp;"','p_value_vec_"&amp;LF9&amp;"');"</f>
        <v>xlswrite('G:\Mi unidad\1. PROYECTOS TELLO 2022\SCM SPILL OVERS\outputs\pobreza\jefe_hogar\1%\simulacion_4\output_tests.xlsx',p_value_vec_7','p_value_vec_7');</v>
      </c>
      <c r="LM9">
        <v>7</v>
      </c>
      <c r="LN9" t="str">
        <f>"xlswrite('G:\Mi unidad\1. PROYECTOS TELLO 2022\SCM SPILL OVERS\outputs\pobreza\mujeres\1%\simulacion_4\output_tests.xlsx',p_value_vec_"&amp;LM9&amp;"','p_value_vec_"&amp;LM9&amp;"');"</f>
        <v>xlswrite('G:\Mi unidad\1. PROYECTOS TELLO 2022\SCM SPILL OVERS\outputs\pobreza\mujeres\1%\simulacion_4\output_tests.xlsx',p_value_vec_7','p_value_vec_7');</v>
      </c>
      <c r="LY9">
        <v>7</v>
      </c>
      <c r="LZ9" t="str">
        <f>"xlswrite('G:\Mi unidad\1. PROYECTOS TELLO 2022\SCM SPILL OVERS\outputs\pobreza\criminalidad\1%\simulacion_4\output_tests.xlsx',p_value_vec_"&amp;LY9&amp;"','p_value_vec_"&amp;LY9&amp;"');"</f>
        <v>xlswrite('G:\Mi unidad\1. PROYECTOS TELLO 2022\SCM SPILL OVERS\outputs\pobreza\criminalidad\1%\simulacion_4\output_tests.xlsx',p_value_vec_7','p_value_vec_7');</v>
      </c>
    </row>
    <row r="10" spans="1:338" x14ac:dyDescent="0.3">
      <c r="A10">
        <v>27</v>
      </c>
      <c r="B10" s="1" t="str">
        <f t="shared" si="11"/>
        <v>[data_27,provincias_27,~] = xlsread('BD_pobre_est_1_provincia_27.xlsx');</v>
      </c>
      <c r="E10" s="1" t="str">
        <f t="shared" si="12"/>
        <v>provincia_27 = unique(provincias_27(2:end,1));</v>
      </c>
      <c r="O10" s="1" t="str">
        <f t="shared" si="13"/>
        <v>pobreza_27 = reshape(data_27(:,2),T+S,N);</v>
      </c>
      <c r="T10" s="1" t="str">
        <f t="shared" si="14"/>
        <v xml:space="preserve">pobreza_27 = pobreza_27'; </v>
      </c>
      <c r="X10" s="1" t="str">
        <f t="shared" si="15"/>
        <v>tratado_27 = pobreza_27(1,:);</v>
      </c>
      <c r="AC10" s="1" t="str">
        <f t="shared" si="26"/>
        <v>pobreza_27(1,:) = [];</v>
      </c>
      <c r="AI10" s="1" t="str">
        <f t="shared" si="0"/>
        <v>pobreza_27 = [tratado_27;pobreza_27];</v>
      </c>
      <c r="AN10" s="1" t="str">
        <f t="shared" si="22"/>
        <v>Y_27 = pobreza_27; % outcome matrix</v>
      </c>
      <c r="AS10" s="1" t="str">
        <f t="shared" si="23"/>
        <v>Y_pre_27 = Y_27(:,1:T);</v>
      </c>
      <c r="AW10" s="1" t="str">
        <f t="shared" si="24"/>
        <v>Y_post_27 = Y_27(:,T+1:end);</v>
      </c>
      <c r="BA10" s="1" t="str">
        <f t="shared" si="25"/>
        <v>[a_hat_27,B_hat_27] = scm_batch(Y_pre_27);</v>
      </c>
      <c r="BF10" s="1" t="str">
        <f t="shared" si="16"/>
        <v>synthetic_control_27 = a_hat_27(1)+B_hat_27(1,:)*Y_27;</v>
      </c>
      <c r="BL10">
        <v>7</v>
      </c>
      <c r="BM10" s="1"/>
      <c r="BR10">
        <v>7</v>
      </c>
      <c r="BS10" s="1" t="str">
        <f>"A_"&amp;BR7&amp;" = eye(N);"</f>
        <v>A_7 = eye(N);</v>
      </c>
      <c r="BX10">
        <v>7</v>
      </c>
      <c r="BY10" s="1" t="str">
        <f>"A_"&amp;BX7&amp;" = eye(N);"</f>
        <v>A_7 = eye(N);</v>
      </c>
      <c r="CD10">
        <v>7</v>
      </c>
      <c r="CE10" s="1" t="str">
        <f>"A_"&amp;CD7&amp;" = eye(N);"</f>
        <v>A_7 = eye(N);</v>
      </c>
      <c r="CJ10">
        <v>7</v>
      </c>
      <c r="CK10" s="1" t="str">
        <f>"A_"&amp;CJ7&amp;" = eye(N);"</f>
        <v>A_7 = eye(N);</v>
      </c>
      <c r="CQ10">
        <v>7</v>
      </c>
      <c r="CR10" t="s">
        <v>124</v>
      </c>
      <c r="CV10">
        <v>7</v>
      </c>
      <c r="CW10" t="s">
        <v>124</v>
      </c>
      <c r="DA10">
        <v>7</v>
      </c>
      <c r="DB10" t="s">
        <v>124</v>
      </c>
      <c r="DF10">
        <v>7</v>
      </c>
      <c r="DG10" t="s">
        <v>124</v>
      </c>
      <c r="DK10" s="1" t="str">
        <f t="shared" si="17"/>
        <v>M_hat_27 = (eye(N)-B_hat_27)'*(eye(N)-B_hat_27);</v>
      </c>
      <c r="DQ10" s="1" t="str">
        <f t="shared" si="18"/>
        <v>synthetic_control_sp_27 = a_hat_27(1)+B_hat_27(1,:)*Y_27;</v>
      </c>
      <c r="DW10" s="1" t="s">
        <v>47</v>
      </c>
      <c r="EA10">
        <v>7</v>
      </c>
      <c r="EB10" s="3" t="str">
        <f>"%PROVINCIA "&amp;EA10</f>
        <v>%PROVINCIA 7</v>
      </c>
      <c r="EL10" s="1" t="str">
        <f t="shared" si="19"/>
        <v>synthetic_control_27=synthetic_control_27'</v>
      </c>
      <c r="EQ10" s="1" t="str">
        <f t="shared" si="20"/>
        <v>synthetic_control_sp_27=synthetic_control_sp_27'</v>
      </c>
      <c r="EV10" s="1" t="str">
        <f t="shared" si="21"/>
        <v>tratado_27=tratado_27'</v>
      </c>
      <c r="EZ10" s="1" t="str">
        <f t="shared" si="1"/>
        <v>xlswrite('G:\Mi unidad\1. PROYECTOS TELLO 2022\SCM SPILL OVERS\outputs\pobreza\distancia_centro_salud\1%\simulacion_4\synthetic_control_outputs.xlsx',synthetic_control_27,27)</v>
      </c>
      <c r="FG10" s="1" t="str">
        <f t="shared" si="2"/>
        <v>xlswrite('G:\Mi unidad\1. PROYECTOS TELLO 2022\SCM SPILL OVERS\outputs\pobreza\informalidad\1%\simulacion_4\synthetic_control_outputs.xlsx',synthetic_control_27,27)</v>
      </c>
      <c r="FM10" s="1" t="str">
        <f t="shared" si="3"/>
        <v>xlswrite('G:\Mi unidad\1. PROYECTOS TELLO 2022\SCM SPILL OVERS\outputs\pobreza\densidad\1%\simulacion_4\synthetic_control_outputs.xlsx',synthetic_control_27,27)</v>
      </c>
      <c r="FT10" s="1" t="str">
        <f t="shared" si="4"/>
        <v>xlswrite('G:\Mi unidad\1. PROYECTOS TELLO 2022\SCM SPILL OVERS\outputs\pobreza\bajo_niv_educ\1%\simulacion_4\synthetic_control_outputs.xlsx',synthetic_control_27,27)</v>
      </c>
      <c r="FZ10" s="1" t="str">
        <f t="shared" si="5"/>
        <v>xlswrite('G:\Mi unidad\1. PROYECTOS TELLO 2022\SCM SPILL OVERS\outputs\pobreza\bajo_ingreso\1%\simulacion_4\synthetic_control_outputs.xlsx',synthetic_control_27,27)</v>
      </c>
      <c r="GF10" s="1" t="str">
        <f t="shared" si="6"/>
        <v>xlswrite('G:\Mi unidad\1. PROYECTOS TELLO 2022\SCM SPILL OVERS\outputs\pobreza\densidad_g\1%\simulacion_4\synthetic_control_outputs.xlsx',synthetic_control_27,27)</v>
      </c>
      <c r="GM10" s="1" t="str">
        <f t="shared" si="7"/>
        <v>xlswrite('G:\Mi unidad\1. PROYECTOS TELLO 2022\SCM SPILL OVERS\outputs\pobreza\alimentos\1%\simulacion_4\synthetic_control_outputs.xlsx',synthetic_control_27,27);</v>
      </c>
      <c r="GT10" s="1" t="str">
        <f t="shared" si="8"/>
        <v>xlswrite('G:\Mi unidad\1. PROYECTOS TELLO 2022\SCM SPILL OVERS\outputs\pobreza\jefe_hogar\1%\simulacion_4\synthetic_control_outputs.xlsx',synthetic_control_27,27);</v>
      </c>
      <c r="GZ10" s="1" t="str">
        <f t="shared" si="9"/>
        <v>xlswrite('G:\Mi unidad\1. PROYECTOS TELLO 2022\SCM SPILL OVERS\outputs\pobreza\mujeres\1%\simulacion_4\synthetic_control_outputs.xlsx',synthetic_control_27,27);</v>
      </c>
      <c r="HF10" s="1" t="str">
        <f t="shared" si="10"/>
        <v>xlswrite('G:\Mi unidad\1. PROYECTOS TELLO 2022\SCM SPILL OVERS\outputs\pobreza\criminalidad\1%\simulacion_4\synthetic_control_outputs.xlsx',synthetic_control_27,27);</v>
      </c>
      <c r="HM10">
        <v>1</v>
      </c>
      <c r="HN10" t="str">
        <f>"    ub_vec_"&amp;HM10&amp;"(s) = ub_"&amp;HM9&amp;";"</f>
        <v xml:space="preserve">    ub_vec_1(s) = ub_1;</v>
      </c>
      <c r="HT10">
        <v>7</v>
      </c>
      <c r="HU10" t="s">
        <v>35</v>
      </c>
      <c r="IA10">
        <v>7</v>
      </c>
      <c r="IB10" t="str">
        <f>"xlswrite('G:\Mi unidad\1. PROYECTOS TELLO 2022\SCM SPILL OVERS\outputs\pobreza\bajo_niv_educ\1%\simulacion_4\output_tests.xlsx',alpha1_hat_vec_"&amp;IA10&amp;"','alpha1_hat_vec_"&amp;IA10&amp;"');"</f>
        <v>xlswrite('G:\Mi unidad\1. PROYECTOS TELLO 2022\SCM SPILL OVERS\outputs\pobreza\bajo_niv_educ\1%\simulacion_4\output_tests.xlsx',alpha1_hat_vec_7','alpha1_hat_vec_7');</v>
      </c>
      <c r="IO10">
        <v>7</v>
      </c>
      <c r="IP10" t="str">
        <f>"xlswrite('G:\Mi unidad\1. PROYECTOS TELLO 2022\SCM SPILL OVERS\outputs\pobreza\bajo_ingreso\1%\simulacion_4\output_tests.xlsx',alpha1_hat_vec_"&amp;IO10&amp;"','alpha1_hat_vec_"&amp;IO10&amp;"');"</f>
        <v>xlswrite('G:\Mi unidad\1. PROYECTOS TELLO 2022\SCM SPILL OVERS\outputs\pobreza\bajo_ingreso\1%\simulacion_4\output_tests.xlsx',alpha1_hat_vec_7','alpha1_hat_vec_7');</v>
      </c>
      <c r="JA10">
        <v>7</v>
      </c>
      <c r="JB10" t="str">
        <f>"xlswrite('G:\Mi unidad\1. PROYECTOS TELLO 2022\SCM SPILL OVERS\outputs\pobreza\densidad\1%\simulacion_4\output_tests.xlsx',alpha1_hat_vec_"&amp;JA10&amp;"','alpha1_hat_vec_"&amp;JA10&amp;"');"</f>
        <v>xlswrite('G:\Mi unidad\1. PROYECTOS TELLO 2022\SCM SPILL OVERS\outputs\pobreza\densidad\1%\simulacion_4\output_tests.xlsx',alpha1_hat_vec_7','alpha1_hat_vec_7');</v>
      </c>
      <c r="JM10">
        <v>7</v>
      </c>
      <c r="JN10" t="str">
        <f>"xlswrite('G:\Mi unidad\1. PROYECTOS TELLO 2022\SCM SPILL OVERS\outputs\pobreza\densidad_g\1%\simulacion_4\output_tests.xlsx',alpha1_hat_vec_"&amp;JM10&amp;"','alpha1_hat_vec_"&amp;JM10&amp;"');"</f>
        <v>xlswrite('G:\Mi unidad\1. PROYECTOS TELLO 2022\SCM SPILL OVERS\outputs\pobreza\densidad_g\1%\simulacion_4\output_tests.xlsx',alpha1_hat_vec_7','alpha1_hat_vec_7');</v>
      </c>
      <c r="JY10">
        <v>7</v>
      </c>
      <c r="JZ10" t="str">
        <f>"xlswrite('G:\Mi unidad\1. PROYECTOS TELLO 2022\SCM SPILL OVERS\outputs\pobreza\distancia_centro_salud\1%\simulacion_4\output_tests.xlsx',alpha1_hat_vec_"&amp;JY10&amp;"','alpha1_hat_vec_"&amp;JY10&amp;"');"</f>
        <v>xlswrite('G:\Mi unidad\1. PROYECTOS TELLO 2022\SCM SPILL OVERS\outputs\pobreza\distancia_centro_salud\1%\simulacion_4\output_tests.xlsx',alpha1_hat_vec_7','alpha1_hat_vec_7');</v>
      </c>
      <c r="KL10">
        <v>7</v>
      </c>
      <c r="KM10" t="str">
        <f>"xlswrite('G:\Mi unidad\1. PROYECTOS TELLO 2022\SCM SPILL OVERS\outputs\pobreza\informalidad\1%\simulacion_4\output_tests.xlsx',alpha1_hat_vec_"&amp;KL10&amp;"','alpha1_hat_vec_"&amp;KL10&amp;"');"</f>
        <v>xlswrite('G:\Mi unidad\1. PROYECTOS TELLO 2022\SCM SPILL OVERS\outputs\pobreza\informalidad\1%\simulacion_4\output_tests.xlsx',alpha1_hat_vec_7','alpha1_hat_vec_7');</v>
      </c>
      <c r="KY10">
        <v>7</v>
      </c>
      <c r="KZ10" t="str">
        <f>"xlswrite('G:\Mi unidad\1. PROYECTOS TELLO 2022\SCM SPILL OVERS\outputs\pobreza\alimentos\1%\simulacion_4\output_tests.xlsx',alpha1_hat_vec_"&amp;KY10&amp;"','alpha1_hat_vec_"&amp;KY10&amp;"');"</f>
        <v>xlswrite('G:\Mi unidad\1. PROYECTOS TELLO 2022\SCM SPILL OVERS\outputs\pobreza\alimentos\1%\simulacion_4\output_tests.xlsx',alpha1_hat_vec_7','alpha1_hat_vec_7');</v>
      </c>
      <c r="LF10">
        <v>7</v>
      </c>
      <c r="LG10" t="str">
        <f>"xlswrite('G:\Mi unidad\1. PROYECTOS TELLO 2022\SCM SPILL OVERS\outputs\pobreza\jefe_hogar\1%\simulacion_4\output_tests.xlsx',alpha1_hat_vec_"&amp;LF10&amp;"','alpha1_hat_vec_"&amp;LF10&amp;"');"</f>
        <v>xlswrite('G:\Mi unidad\1. PROYECTOS TELLO 2022\SCM SPILL OVERS\outputs\pobreza\jefe_hogar\1%\simulacion_4\output_tests.xlsx',alpha1_hat_vec_7','alpha1_hat_vec_7');</v>
      </c>
      <c r="LM10">
        <v>7</v>
      </c>
      <c r="LN10" t="str">
        <f>"xlswrite('G:\Mi unidad\1. PROYECTOS TELLO 2022\SCM SPILL OVERS\outputs\pobreza\mujeres\1%\simulacion_4\output_tests.xlsx',alpha1_hat_vec_"&amp;LM10&amp;"','alpha1_hat_vec_"&amp;LM10&amp;"');"</f>
        <v>xlswrite('G:\Mi unidad\1. PROYECTOS TELLO 2022\SCM SPILL OVERS\outputs\pobreza\mujeres\1%\simulacion_4\output_tests.xlsx',alpha1_hat_vec_7','alpha1_hat_vec_7');</v>
      </c>
      <c r="LY10">
        <v>7</v>
      </c>
      <c r="LZ10" t="str">
        <f>"xlswrite('G:\Mi unidad\1. PROYECTOS TELLO 2022\SCM SPILL OVERS\outputs\pobreza\criminalidad\1%\simulacion_4\output_tests.xlsx',alpha1_hat_vec_"&amp;LY10&amp;"','alpha1_hat_vec_"&amp;LY10&amp;"');"</f>
        <v>xlswrite('G:\Mi unidad\1. PROYECTOS TELLO 2022\SCM SPILL OVERS\outputs\pobreza\criminalidad\1%\simulacion_4\output_tests.xlsx',alpha1_hat_vec_7','alpha1_hat_vec_7');</v>
      </c>
    </row>
    <row r="11" spans="1:338" x14ac:dyDescent="0.3">
      <c r="A11">
        <v>38</v>
      </c>
      <c r="B11" s="1" t="str">
        <f t="shared" si="11"/>
        <v>[data_38,provincias_38,~] = xlsread('BD_pobre_est_1_provincia_38.xlsx');</v>
      </c>
      <c r="E11" s="1" t="str">
        <f t="shared" si="12"/>
        <v>provincia_38 = unique(provincias_38(2:end,1));</v>
      </c>
      <c r="O11" s="1" t="str">
        <f t="shared" si="13"/>
        <v>pobreza_38 = reshape(data_38(:,2),T+S,N);</v>
      </c>
      <c r="T11" s="1" t="str">
        <f t="shared" si="14"/>
        <v xml:space="preserve">pobreza_38 = pobreza_38'; </v>
      </c>
      <c r="X11" s="1" t="str">
        <f t="shared" si="15"/>
        <v>tratado_38 = pobreza_38(1,:);</v>
      </c>
      <c r="AC11" s="1" t="str">
        <f t="shared" si="26"/>
        <v>pobreza_38(1,:) = [];</v>
      </c>
      <c r="AI11" s="1" t="str">
        <f t="shared" si="0"/>
        <v>pobreza_38 = [tratado_38;pobreza_38];</v>
      </c>
      <c r="AN11" s="1" t="str">
        <f t="shared" si="22"/>
        <v>Y_38 = pobreza_38; % outcome matrix</v>
      </c>
      <c r="AS11" s="1" t="str">
        <f t="shared" si="23"/>
        <v>Y_pre_38 = Y_38(:,1:T);</v>
      </c>
      <c r="AW11" s="1" t="str">
        <f t="shared" si="24"/>
        <v>Y_post_38 = Y_38(:,T+1:end);</v>
      </c>
      <c r="BA11" s="1" t="str">
        <f t="shared" si="25"/>
        <v>[a_hat_38,B_hat_38] = scm_batch(Y_pre_38);</v>
      </c>
      <c r="BF11" s="1" t="str">
        <f t="shared" si="16"/>
        <v>synthetic_control_38 = a_hat_38(1)+B_hat_38(1,:)*Y_38;</v>
      </c>
      <c r="BL11">
        <v>7</v>
      </c>
      <c r="BR11">
        <v>7</v>
      </c>
      <c r="BS11" s="1" t="str">
        <f>"A_"&amp;BR7&amp;"(:,ind_"&amp;BR7&amp;" == 0) = [];"</f>
        <v>A_7(:,ind_7 == 0) = [];</v>
      </c>
      <c r="BX11">
        <v>7</v>
      </c>
      <c r="BY11" s="1" t="str">
        <f>"A_"&amp;BX7&amp;"(:,ind_"&amp;BX7&amp;" == 0) = [];"</f>
        <v>A_7(:,ind_7 == 0) = [];</v>
      </c>
      <c r="CD11">
        <v>7</v>
      </c>
      <c r="CE11" s="1" t="str">
        <f>"A_"&amp;CD7&amp;"(:,ind_"&amp;CD7&amp;" == 0) = [];"</f>
        <v>A_7(:,ind_7 == 0) = [];</v>
      </c>
      <c r="CJ11">
        <v>7</v>
      </c>
      <c r="CK11" s="1" t="str">
        <f>"A_"&amp;CJ7&amp;"(:,ind_"&amp;CJ7&amp;" == 0) = [];"</f>
        <v>A_7(:,ind_7 == 0) = [];</v>
      </c>
      <c r="CQ11">
        <v>7</v>
      </c>
      <c r="CR11" t="s">
        <v>125</v>
      </c>
      <c r="CV11">
        <v>7</v>
      </c>
      <c r="CW11" t="s">
        <v>125</v>
      </c>
      <c r="DA11">
        <v>7</v>
      </c>
      <c r="DB11" t="s">
        <v>125</v>
      </c>
      <c r="DF11">
        <v>7</v>
      </c>
      <c r="DG11" t="s">
        <v>125</v>
      </c>
      <c r="DK11" s="1" t="str">
        <f t="shared" si="17"/>
        <v>M_hat_38 = (eye(N)-B_hat_38)'*(eye(N)-B_hat_38);</v>
      </c>
      <c r="DQ11" s="1" t="str">
        <f t="shared" si="18"/>
        <v>synthetic_control_sp_38 = a_hat_38(1)+B_hat_38(1,:)*Y_38;</v>
      </c>
      <c r="DW11" s="1" t="s">
        <v>48</v>
      </c>
      <c r="EA11">
        <v>7</v>
      </c>
      <c r="EB11" s="3" t="s">
        <v>17</v>
      </c>
      <c r="EL11" s="1" t="str">
        <f t="shared" si="19"/>
        <v>synthetic_control_38=synthetic_control_38'</v>
      </c>
      <c r="EQ11" s="1" t="str">
        <f t="shared" si="20"/>
        <v>synthetic_control_sp_38=synthetic_control_sp_38'</v>
      </c>
      <c r="EV11" s="1" t="str">
        <f t="shared" si="21"/>
        <v>tratado_38=tratado_38'</v>
      </c>
      <c r="EZ11" s="1" t="str">
        <f t="shared" si="1"/>
        <v>xlswrite('G:\Mi unidad\1. PROYECTOS TELLO 2022\SCM SPILL OVERS\outputs\pobreza\distancia_centro_salud\1%\simulacion_4\synthetic_control_outputs.xlsx',synthetic_control_38,38)</v>
      </c>
      <c r="FG11" s="1" t="str">
        <f t="shared" si="2"/>
        <v>xlswrite('G:\Mi unidad\1. PROYECTOS TELLO 2022\SCM SPILL OVERS\outputs\pobreza\informalidad\1%\simulacion_4\synthetic_control_outputs.xlsx',synthetic_control_38,38)</v>
      </c>
      <c r="FM11" s="1" t="str">
        <f t="shared" si="3"/>
        <v>xlswrite('G:\Mi unidad\1. PROYECTOS TELLO 2022\SCM SPILL OVERS\outputs\pobreza\densidad\1%\simulacion_4\synthetic_control_outputs.xlsx',synthetic_control_38,38)</v>
      </c>
      <c r="FT11" s="1" t="str">
        <f t="shared" si="4"/>
        <v>xlswrite('G:\Mi unidad\1. PROYECTOS TELLO 2022\SCM SPILL OVERS\outputs\pobreza\bajo_niv_educ\1%\simulacion_4\synthetic_control_outputs.xlsx',synthetic_control_38,38)</v>
      </c>
      <c r="FZ11" s="1" t="str">
        <f t="shared" si="5"/>
        <v>xlswrite('G:\Mi unidad\1. PROYECTOS TELLO 2022\SCM SPILL OVERS\outputs\pobreza\bajo_ingreso\1%\simulacion_4\synthetic_control_outputs.xlsx',synthetic_control_38,38)</v>
      </c>
      <c r="GF11" s="1" t="str">
        <f t="shared" si="6"/>
        <v>xlswrite('G:\Mi unidad\1. PROYECTOS TELLO 2022\SCM SPILL OVERS\outputs\pobreza\densidad_g\1%\simulacion_4\synthetic_control_outputs.xlsx',synthetic_control_38,38)</v>
      </c>
      <c r="GM11" s="1" t="str">
        <f t="shared" si="7"/>
        <v>xlswrite('G:\Mi unidad\1. PROYECTOS TELLO 2022\SCM SPILL OVERS\outputs\pobreza\alimentos\1%\simulacion_4\synthetic_control_outputs.xlsx',synthetic_control_38,38);</v>
      </c>
      <c r="GT11" s="1" t="str">
        <f t="shared" si="8"/>
        <v>xlswrite('G:\Mi unidad\1. PROYECTOS TELLO 2022\SCM SPILL OVERS\outputs\pobreza\jefe_hogar\1%\simulacion_4\synthetic_control_outputs.xlsx',synthetic_control_38,38);</v>
      </c>
      <c r="GZ11" s="1" t="str">
        <f t="shared" si="9"/>
        <v>xlswrite('G:\Mi unidad\1. PROYECTOS TELLO 2022\SCM SPILL OVERS\outputs\pobreza\mujeres\1%\simulacion_4\synthetic_control_outputs.xlsx',synthetic_control_38,38);</v>
      </c>
      <c r="HF11" s="1" t="str">
        <f t="shared" si="10"/>
        <v>xlswrite('G:\Mi unidad\1. PROYECTOS TELLO 2022\SCM SPILL OVERS\outputs\pobreza\criminalidad\1%\simulacion_4\synthetic_control_outputs.xlsx',synthetic_control_38,38);</v>
      </c>
      <c r="HM11">
        <v>1</v>
      </c>
      <c r="HN11" t="s">
        <v>18</v>
      </c>
      <c r="HT11">
        <v>7</v>
      </c>
      <c r="HU11" t="s">
        <v>36</v>
      </c>
      <c r="IA11">
        <v>7</v>
      </c>
      <c r="IB11" t="str">
        <f>"xlswrite('G:\Mi unidad\1. PROYECTOS TELLO 2022\SCM SPILL OVERS\outputs\pobreza\bajo_niv_educ\1%\simulacion_4\output_tests.xlsx',spillover_test_"&amp;IA11&amp;"','sp_test_"&amp;IA11&amp;"');"</f>
        <v>xlswrite('G:\Mi unidad\1. PROYECTOS TELLO 2022\SCM SPILL OVERS\outputs\pobreza\bajo_niv_educ\1%\simulacion_4\output_tests.xlsx',spillover_test_7','sp_test_7');</v>
      </c>
      <c r="IO11">
        <v>7</v>
      </c>
      <c r="IP11" t="str">
        <f>"xlswrite('G:\Mi unidad\1. PROYECTOS TELLO 2022\SCM SPILL OVERS\outputs\pobreza\bajo_ingreso\1%\simulacion_4\output_tests.xlsx',spillover_test_"&amp;IO11&amp;"','sp_test_"&amp;IO11&amp;"');"</f>
        <v>xlswrite('G:\Mi unidad\1. PROYECTOS TELLO 2022\SCM SPILL OVERS\outputs\pobreza\bajo_ingreso\1%\simulacion_4\output_tests.xlsx',spillover_test_7','sp_test_7');</v>
      </c>
      <c r="JA11">
        <v>7</v>
      </c>
      <c r="JB11" t="str">
        <f>"xlswrite('G:\Mi unidad\1. PROYECTOS TELLO 2022\SCM SPILL OVERS\outputs\pobreza\densidad\1%\simulacion_4\output_tests.xlsx',spillover_test_"&amp;JA11&amp;"','sp_test_"&amp;JA11&amp;"');"</f>
        <v>xlswrite('G:\Mi unidad\1. PROYECTOS TELLO 2022\SCM SPILL OVERS\outputs\pobreza\densidad\1%\simulacion_4\output_tests.xlsx',spillover_test_7','sp_test_7');</v>
      </c>
      <c r="JM11">
        <v>7</v>
      </c>
      <c r="JN11" t="str">
        <f>"xlswrite('G:\Mi unidad\1. PROYECTOS TELLO 2022\SCM SPILL OVERS\outputs\pobreza\densidad_g\1%\simulacion_4\output_tests.xlsx',spillover_test_"&amp;JM11&amp;"','sp_test_"&amp;JM11&amp;"');"</f>
        <v>xlswrite('G:\Mi unidad\1. PROYECTOS TELLO 2022\SCM SPILL OVERS\outputs\pobreza\densidad_g\1%\simulacion_4\output_tests.xlsx',spillover_test_7','sp_test_7');</v>
      </c>
      <c r="JY11">
        <v>7</v>
      </c>
      <c r="JZ11" t="str">
        <f>"xlswrite('G:\Mi unidad\1. PROYECTOS TELLO 2022\SCM SPILL OVERS\outputs\pobreza\distancia_centro_salud\1%\simulacion_4\output_tests.xlsx',spillover_test_"&amp;JY11&amp;"','sp_test_"&amp;JY11&amp;"');"</f>
        <v>xlswrite('G:\Mi unidad\1. PROYECTOS TELLO 2022\SCM SPILL OVERS\outputs\pobreza\distancia_centro_salud\1%\simulacion_4\output_tests.xlsx',spillover_test_7','sp_test_7');</v>
      </c>
      <c r="KL11">
        <v>7</v>
      </c>
      <c r="KM11" t="str">
        <f>"xlswrite('G:\Mi unidad\1. PROYECTOS TELLO 2022\SCM SPILL OVERS\outputs\pobreza\informalidad\1%\simulacion_4\output_tests.xlsx',spillover_test_"&amp;KL11&amp;"','sp_test_"&amp;KL11&amp;"');"</f>
        <v>xlswrite('G:\Mi unidad\1. PROYECTOS TELLO 2022\SCM SPILL OVERS\outputs\pobreza\informalidad\1%\simulacion_4\output_tests.xlsx',spillover_test_7','sp_test_7');</v>
      </c>
      <c r="KY11">
        <v>7</v>
      </c>
      <c r="KZ11" t="str">
        <f>"xlswrite('G:\Mi unidad\1. PROYECTOS TELLO 2022\SCM SPILL OVERS\outputs\pobreza\alimentos\1%\simulacion_4\output_tests.xlsx',spillover_test_"&amp;KY11&amp;"','sp_test_"&amp;KY11&amp;"');"</f>
        <v>xlswrite('G:\Mi unidad\1. PROYECTOS TELLO 2022\SCM SPILL OVERS\outputs\pobreza\alimentos\1%\simulacion_4\output_tests.xlsx',spillover_test_7','sp_test_7');</v>
      </c>
      <c r="LF11">
        <v>7</v>
      </c>
      <c r="LG11" t="str">
        <f>"xlswrite('G:\Mi unidad\1. PROYECTOS TELLO 2022\SCM SPILL OVERS\outputs\pobreza\jefe_hogar\1%\simulacion_4\output_tests.xlsx',spillover_test_"&amp;LF11&amp;"','sp_test_"&amp;LF11&amp;"');"</f>
        <v>xlswrite('G:\Mi unidad\1. PROYECTOS TELLO 2022\SCM SPILL OVERS\outputs\pobreza\jefe_hogar\1%\simulacion_4\output_tests.xlsx',spillover_test_7','sp_test_7');</v>
      </c>
      <c r="LM11">
        <v>7</v>
      </c>
      <c r="LN11" t="str">
        <f>"xlswrite('G:\Mi unidad\1. PROYECTOS TELLO 2022\SCM SPILL OVERS\outputs\pobreza\mujeres\1%\simulacion_4\output_tests.xlsx',spillover_test_"&amp;LM11&amp;"','sp_test_"&amp;LM11&amp;"');"</f>
        <v>xlswrite('G:\Mi unidad\1. PROYECTOS TELLO 2022\SCM SPILL OVERS\outputs\pobreza\mujeres\1%\simulacion_4\output_tests.xlsx',spillover_test_7','sp_test_7');</v>
      </c>
      <c r="LY11">
        <v>7</v>
      </c>
      <c r="LZ11" t="str">
        <f>"xlswrite('G:\Mi unidad\1. PROYECTOS TELLO 2022\SCM SPILL OVERS\outputs\pobreza\criminalidad\1%\simulacion_4\output_tests.xlsx',spillover_test_"&amp;LY11&amp;"','sp_test_"&amp;LY11&amp;"');"</f>
        <v>xlswrite('G:\Mi unidad\1. PROYECTOS TELLO 2022\SCM SPILL OVERS\outputs\pobreza\criminalidad\1%\simulacion_4\output_tests.xlsx',spillover_test_7','sp_test_7');</v>
      </c>
    </row>
    <row r="12" spans="1:338" x14ac:dyDescent="0.3">
      <c r="A12">
        <v>39</v>
      </c>
      <c r="B12" s="1" t="str">
        <f t="shared" si="11"/>
        <v>[data_39,provincias_39,~] = xlsread('BD_pobre_est_1_provincia_39.xlsx');</v>
      </c>
      <c r="E12" s="1" t="str">
        <f t="shared" si="12"/>
        <v>provincia_39 = unique(provincias_39(2:end,1));</v>
      </c>
      <c r="O12" s="1" t="str">
        <f t="shared" si="13"/>
        <v>pobreza_39 = reshape(data_39(:,2),T+S,N);</v>
      </c>
      <c r="T12" s="1" t="str">
        <f t="shared" si="14"/>
        <v xml:space="preserve">pobreza_39 = pobreza_39'; </v>
      </c>
      <c r="X12" s="1" t="str">
        <f t="shared" si="15"/>
        <v>tratado_39 = pobreza_39(1,:);</v>
      </c>
      <c r="AC12" s="1" t="str">
        <f t="shared" si="26"/>
        <v>pobreza_39(1,:) = [];</v>
      </c>
      <c r="AI12" s="1" t="str">
        <f t="shared" si="0"/>
        <v>pobreza_39 = [tratado_39;pobreza_39];</v>
      </c>
      <c r="AN12" s="1" t="str">
        <f t="shared" si="22"/>
        <v>Y_39 = pobreza_39; % outcome matrix</v>
      </c>
      <c r="AS12" s="1" t="str">
        <f t="shared" si="23"/>
        <v>Y_pre_39 = Y_39(:,1:T);</v>
      </c>
      <c r="AW12" s="1" t="str">
        <f t="shared" si="24"/>
        <v>Y_post_39 = Y_39(:,T+1:end);</v>
      </c>
      <c r="BA12" s="1" t="str">
        <f t="shared" si="25"/>
        <v>[a_hat_39,B_hat_39] = scm_batch(Y_pre_39);</v>
      </c>
      <c r="BF12" s="1" t="str">
        <f t="shared" si="16"/>
        <v>synthetic_control_39 = a_hat_39(1)+B_hat_39(1,:)*Y_39;</v>
      </c>
      <c r="BL12">
        <v>10</v>
      </c>
      <c r="BM12" s="1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126</v>
      </c>
      <c r="CV12">
        <v>10</v>
      </c>
      <c r="CW12" t="s">
        <v>126</v>
      </c>
      <c r="DA12">
        <v>10</v>
      </c>
      <c r="DB12" t="s">
        <v>126</v>
      </c>
      <c r="DF12">
        <v>10</v>
      </c>
      <c r="DG12" t="s">
        <v>126</v>
      </c>
      <c r="DK12" s="1" t="str">
        <f t="shared" si="17"/>
        <v>M_hat_39 = (eye(N)-B_hat_39)'*(eye(N)-B_hat_39);</v>
      </c>
      <c r="DQ12" s="1" t="str">
        <f t="shared" si="18"/>
        <v>synthetic_control_sp_39 = a_hat_39(1)+B_hat_39(1,:)*Y_39;</v>
      </c>
      <c r="DW12" s="1" t="s">
        <v>49</v>
      </c>
      <c r="EA12">
        <v>7</v>
      </c>
      <c r="EB12" s="1" t="str">
        <f>"Y_Ts_"&amp;EA12&amp;" = Y_"&amp;EA12&amp;"(:,T+s);"</f>
        <v>Y_Ts_7 = Y_7(:,T+s);</v>
      </c>
      <c r="EL12" s="1" t="str">
        <f t="shared" si="19"/>
        <v>synthetic_control_39=synthetic_control_39'</v>
      </c>
      <c r="EQ12" s="1" t="str">
        <f t="shared" si="20"/>
        <v>synthetic_control_sp_39=synthetic_control_sp_39'</v>
      </c>
      <c r="EV12" s="1" t="str">
        <f t="shared" si="21"/>
        <v>tratado_39=tratado_39'</v>
      </c>
      <c r="EZ12" s="1" t="str">
        <f t="shared" si="1"/>
        <v>xlswrite('G:\Mi unidad\1. PROYECTOS TELLO 2022\SCM SPILL OVERS\outputs\pobreza\distancia_centro_salud\1%\simulacion_4\synthetic_control_outputs.xlsx',synthetic_control_39,39)</v>
      </c>
      <c r="FG12" s="1" t="str">
        <f t="shared" si="2"/>
        <v>xlswrite('G:\Mi unidad\1. PROYECTOS TELLO 2022\SCM SPILL OVERS\outputs\pobreza\informalidad\1%\simulacion_4\synthetic_control_outputs.xlsx',synthetic_control_39,39)</v>
      </c>
      <c r="FM12" s="1" t="str">
        <f t="shared" si="3"/>
        <v>xlswrite('G:\Mi unidad\1. PROYECTOS TELLO 2022\SCM SPILL OVERS\outputs\pobreza\densidad\1%\simulacion_4\synthetic_control_outputs.xlsx',synthetic_control_39,39)</v>
      </c>
      <c r="FT12" s="1" t="str">
        <f t="shared" si="4"/>
        <v>xlswrite('G:\Mi unidad\1. PROYECTOS TELLO 2022\SCM SPILL OVERS\outputs\pobreza\bajo_niv_educ\1%\simulacion_4\synthetic_control_outputs.xlsx',synthetic_control_39,39)</v>
      </c>
      <c r="FZ12" s="1" t="str">
        <f t="shared" si="5"/>
        <v>xlswrite('G:\Mi unidad\1. PROYECTOS TELLO 2022\SCM SPILL OVERS\outputs\pobreza\bajo_ingreso\1%\simulacion_4\synthetic_control_outputs.xlsx',synthetic_control_39,39)</v>
      </c>
      <c r="GF12" s="1" t="str">
        <f t="shared" si="6"/>
        <v>xlswrite('G:\Mi unidad\1. PROYECTOS TELLO 2022\SCM SPILL OVERS\outputs\pobreza\densidad_g\1%\simulacion_4\synthetic_control_outputs.xlsx',synthetic_control_39,39)</v>
      </c>
      <c r="GM12" s="1" t="str">
        <f t="shared" si="7"/>
        <v>xlswrite('G:\Mi unidad\1. PROYECTOS TELLO 2022\SCM SPILL OVERS\outputs\pobreza\alimentos\1%\simulacion_4\synthetic_control_outputs.xlsx',synthetic_control_39,39);</v>
      </c>
      <c r="GT12" s="1" t="str">
        <f t="shared" si="8"/>
        <v>xlswrite('G:\Mi unidad\1. PROYECTOS TELLO 2022\SCM SPILL OVERS\outputs\pobreza\jefe_hogar\1%\simulacion_4\synthetic_control_outputs.xlsx',synthetic_control_39,39);</v>
      </c>
      <c r="GZ12" s="1" t="str">
        <f t="shared" si="9"/>
        <v>xlswrite('G:\Mi unidad\1. PROYECTOS TELLO 2022\SCM SPILL OVERS\outputs\pobreza\mujeres\1%\simulacion_4\synthetic_control_outputs.xlsx',synthetic_control_39,39);</v>
      </c>
      <c r="HF12" s="1" t="str">
        <f t="shared" si="10"/>
        <v>xlswrite('G:\Mi unidad\1. PROYECTOS TELLO 2022\SCM SPILL OVERS\outputs\pobreza\criminalidad\1%\simulacion_4\synthetic_control_outputs.xlsx',synthetic_control_39,39);</v>
      </c>
      <c r="HM12">
        <v>7</v>
      </c>
      <c r="HN12" t="str">
        <f>"p_value_vec_"&amp;HM12&amp;" = zeros(1,S);"</f>
        <v>p_value_vec_7 = zeros(1,S);</v>
      </c>
      <c r="HT12">
        <v>7</v>
      </c>
      <c r="HU12" t="s">
        <v>37</v>
      </c>
      <c r="IA12">
        <v>10</v>
      </c>
      <c r="IB12" t="str">
        <f>"xlswrite('G:\Mi unidad\1. PROYECTOS TELLO 2022\SCM SPILL OVERS\outputs\pobreza\bajo_niv_educ\1%\simulacion_4\output_tests.xlsx',lb_vec_"&amp;IA12&amp;"','lb_vec_"&amp;IA12&amp;"');"</f>
        <v>xlswrite('G:\Mi unidad\1. PROYECTOS TELLO 2022\SCM SPILL OVERS\outputs\pobreza\bajo_niv_educ\1%\simulacion_4\output_tests.xlsx',lb_vec_10','lb_vec_10');</v>
      </c>
      <c r="IO12">
        <v>10</v>
      </c>
      <c r="IP12" t="str">
        <f>"xlswrite('G:\Mi unidad\1. PROYECTOS TELLO 2022\SCM SPILL OVERS\outputs\pobreza\bajo_ingreso\1%\simulacion_4\output_tests.xlsx',lb_vec_"&amp;IO12&amp;"','lb_vec_"&amp;IO12&amp;"');"</f>
        <v>xlswrite('G:\Mi unidad\1. PROYECTOS TELLO 2022\SCM SPILL OVERS\outputs\pobreza\bajo_ingreso\1%\simulacion_4\output_tests.xlsx',lb_vec_10','lb_vec_10');</v>
      </c>
      <c r="JA12">
        <v>10</v>
      </c>
      <c r="JB12" t="str">
        <f>"xlswrite('G:\Mi unidad\1. PROYECTOS TELLO 2022\SCM SPILL OVERS\outputs\pobreza\densidad\1%\simulacion_4\output_tests.xlsx',lb_vec_"&amp;JA12&amp;"','lb_vec_"&amp;JA12&amp;"');"</f>
        <v>xlswrite('G:\Mi unidad\1. PROYECTOS TELLO 2022\SCM SPILL OVERS\outputs\pobreza\densidad\1%\simulacion_4\output_tests.xlsx',lb_vec_10','lb_vec_10');</v>
      </c>
      <c r="JM12">
        <v>10</v>
      </c>
      <c r="JN12" t="str">
        <f>"xlswrite('G:\Mi unidad\1. PROYECTOS TELLO 2022\SCM SPILL OVERS\outputs\pobreza\densidad_g\1%\simulacion_4\output_tests.xlsx',lb_vec_"&amp;JM12&amp;"','lb_vec_"&amp;JM12&amp;"');"</f>
        <v>xlswrite('G:\Mi unidad\1. PROYECTOS TELLO 2022\SCM SPILL OVERS\outputs\pobreza\densidad_g\1%\simulacion_4\output_tests.xlsx',lb_vec_10','lb_vec_10');</v>
      </c>
      <c r="JY12">
        <v>10</v>
      </c>
      <c r="JZ12" t="str">
        <f>"xlswrite('G:\Mi unidad\1. PROYECTOS TELLO 2022\SCM SPILL OVERS\outputs\pobreza\distancia_centro_salud\1%\simulacion_4\output_tests.xlsx',lb_vec_"&amp;JY12&amp;"','lb_vec_"&amp;JY12&amp;"');"</f>
        <v>xlswrite('G:\Mi unidad\1. PROYECTOS TELLO 2022\SCM SPILL OVERS\outputs\pobreza\distancia_centro_salud\1%\simulacion_4\output_tests.xlsx',lb_vec_10','lb_vec_10');</v>
      </c>
      <c r="KL12">
        <v>10</v>
      </c>
      <c r="KM12" t="str">
        <f>"xlswrite('G:\Mi unidad\1. PROYECTOS TELLO 2022\SCM SPILL OVERS\outputs\pobreza\informalidad\1%\simulacion_4\output_tests.xlsx',lb_vec_"&amp;KL12&amp;"','lb_vec_"&amp;KL12&amp;"');"</f>
        <v>xlswrite('G:\Mi unidad\1. PROYECTOS TELLO 2022\SCM SPILL OVERS\outputs\pobreza\informalidad\1%\simulacion_4\output_tests.xlsx',lb_vec_10','lb_vec_10');</v>
      </c>
      <c r="KY12">
        <v>10</v>
      </c>
      <c r="KZ12" t="str">
        <f>"xlswrite('G:\Mi unidad\1. PROYECTOS TELLO 2022\SCM SPILL OVERS\outputs\pobreza\alimentos\1%\simulacion_4\output_tests.xlsx',lb_vec_"&amp;KY12&amp;"','lb_vec_"&amp;KY12&amp;"');"</f>
        <v>xlswrite('G:\Mi unidad\1. PROYECTOS TELLO 2022\SCM SPILL OVERS\outputs\pobreza\alimentos\1%\simulacion_4\output_tests.xlsx',lb_vec_10','lb_vec_10');</v>
      </c>
      <c r="LF12">
        <v>10</v>
      </c>
      <c r="LG12" t="str">
        <f>"xlswrite('G:\Mi unidad\1. PROYECTOS TELLO 2022\SCM SPILL OVERS\outputs\pobreza\jefe_hogar\1%\simulacion_4\output_tests.xlsx',lb_vec_"&amp;LF12&amp;"','lb_vec_"&amp;LF12&amp;"');"</f>
        <v>xlswrite('G:\Mi unidad\1. PROYECTOS TELLO 2022\SCM SPILL OVERS\outputs\pobreza\jefe_hogar\1%\simulacion_4\output_tests.xlsx',lb_vec_10','lb_vec_10');</v>
      </c>
      <c r="LM12">
        <v>10</v>
      </c>
      <c r="LN12" t="str">
        <f>"xlswrite('G:\Mi unidad\1. PROYECTOS TELLO 2022\SCM SPILL OVERS\outputs\pobreza\mujeres\1%\simulacion_4\output_tests.xlsx',lb_vec_"&amp;LM12&amp;"','lb_vec_"&amp;LM12&amp;"');"</f>
        <v>xlswrite('G:\Mi unidad\1. PROYECTOS TELLO 2022\SCM SPILL OVERS\outputs\pobreza\mujeres\1%\simulacion_4\output_tests.xlsx',lb_vec_10','lb_vec_10');</v>
      </c>
      <c r="LY12">
        <v>10</v>
      </c>
      <c r="LZ12" t="str">
        <f>"xlswrite('G:\Mi unidad\1. PROYECTOS TELLO 2022\SCM SPILL OVERS\outputs\pobreza\criminalidad\1%\simulacion_4\output_tests.xlsx',lb_vec_"&amp;LY12&amp;"','lb_vec_"&amp;LY12&amp;"');"</f>
        <v>xlswrite('G:\Mi unidad\1. PROYECTOS TELLO 2022\SCM SPILL OVERS\outputs\pobreza\criminalidad\1%\simulacion_4\output_tests.xlsx',lb_vec_10','lb_vec_10');</v>
      </c>
    </row>
    <row r="13" spans="1:338" x14ac:dyDescent="0.3">
      <c r="A13">
        <v>41</v>
      </c>
      <c r="B13" s="1" t="str">
        <f t="shared" si="11"/>
        <v>[data_41,provincias_41,~] = xlsread('BD_pobre_est_1_provincia_41.xlsx');</v>
      </c>
      <c r="E13" s="1" t="str">
        <f t="shared" si="12"/>
        <v>provincia_41 = unique(provincias_41(2:end,1));</v>
      </c>
      <c r="O13" s="1" t="str">
        <f t="shared" si="13"/>
        <v>pobreza_41 = reshape(data_41(:,2),T+S,N);</v>
      </c>
      <c r="T13" s="1" t="str">
        <f t="shared" si="14"/>
        <v xml:space="preserve">pobreza_41 = pobreza_41'; </v>
      </c>
      <c r="X13" s="1" t="str">
        <f t="shared" si="15"/>
        <v>tratado_41 = pobreza_41(1,:);</v>
      </c>
      <c r="AC13" s="1" t="str">
        <f t="shared" si="26"/>
        <v>pobreza_41(1,:) = [];</v>
      </c>
      <c r="AI13" s="1" t="str">
        <f t="shared" si="0"/>
        <v>pobreza_41 = [tratado_41;pobreza_41];</v>
      </c>
      <c r="AN13" s="1" t="str">
        <f t="shared" si="22"/>
        <v>Y_41 = pobreza_41; % outcome matrix</v>
      </c>
      <c r="AS13" s="1" t="str">
        <f t="shared" si="23"/>
        <v>Y_pre_41 = Y_41(:,1:T);</v>
      </c>
      <c r="AW13" s="1" t="str">
        <f t="shared" si="24"/>
        <v>Y_post_41 = Y_41(:,T+1:end);</v>
      </c>
      <c r="BA13" s="1" t="str">
        <f t="shared" si="25"/>
        <v>[a_hat_41,B_hat_41] = scm_batch(Y_pre_41);</v>
      </c>
      <c r="BF13" s="1" t="str">
        <f t="shared" si="16"/>
        <v>synthetic_control_41 = a_hat_41(1)+B_hat_41(1,:)*Y_41;</v>
      </c>
      <c r="BL13">
        <v>10</v>
      </c>
      <c r="BM13" s="1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127</v>
      </c>
      <c r="CV13">
        <v>10</v>
      </c>
      <c r="CW13" t="s">
        <v>127</v>
      </c>
      <c r="DA13">
        <v>10</v>
      </c>
      <c r="DB13" t="s">
        <v>127</v>
      </c>
      <c r="DF13">
        <v>10</v>
      </c>
      <c r="DG13" t="s">
        <v>127</v>
      </c>
      <c r="DK13" s="1" t="str">
        <f t="shared" si="17"/>
        <v>M_hat_41 = (eye(N)-B_hat_41)'*(eye(N)-B_hat_41);</v>
      </c>
      <c r="DQ13" s="1" t="str">
        <f t="shared" si="18"/>
        <v>synthetic_control_sp_41 = a_hat_41(1)+B_hat_41(1,:)*Y_41;</v>
      </c>
      <c r="DW13" s="1" t="s">
        <v>50</v>
      </c>
      <c r="EA13">
        <v>7</v>
      </c>
      <c r="EB13" s="1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1" t="str">
        <f t="shared" si="19"/>
        <v>synthetic_control_41=synthetic_control_41'</v>
      </c>
      <c r="EQ13" s="1" t="str">
        <f t="shared" si="20"/>
        <v>synthetic_control_sp_41=synthetic_control_sp_41'</v>
      </c>
      <c r="EV13" s="1" t="str">
        <f t="shared" si="21"/>
        <v>tratado_41=tratado_41'</v>
      </c>
      <c r="EZ13" s="1" t="str">
        <f t="shared" si="1"/>
        <v>xlswrite('G:\Mi unidad\1. PROYECTOS TELLO 2022\SCM SPILL OVERS\outputs\pobreza\distancia_centro_salud\1%\simulacion_4\synthetic_control_outputs.xlsx',synthetic_control_41,41)</v>
      </c>
      <c r="FG13" s="1" t="str">
        <f t="shared" si="2"/>
        <v>xlswrite('G:\Mi unidad\1. PROYECTOS TELLO 2022\SCM SPILL OVERS\outputs\pobreza\informalidad\1%\simulacion_4\synthetic_control_outputs.xlsx',synthetic_control_41,41)</v>
      </c>
      <c r="FM13" s="1" t="str">
        <f t="shared" si="3"/>
        <v>xlswrite('G:\Mi unidad\1. PROYECTOS TELLO 2022\SCM SPILL OVERS\outputs\pobreza\densidad\1%\simulacion_4\synthetic_control_outputs.xlsx',synthetic_control_41,41)</v>
      </c>
      <c r="FT13" s="1" t="str">
        <f t="shared" si="4"/>
        <v>xlswrite('G:\Mi unidad\1. PROYECTOS TELLO 2022\SCM SPILL OVERS\outputs\pobreza\bajo_niv_educ\1%\simulacion_4\synthetic_control_outputs.xlsx',synthetic_control_41,41)</v>
      </c>
      <c r="FZ13" s="1" t="str">
        <f t="shared" si="5"/>
        <v>xlswrite('G:\Mi unidad\1. PROYECTOS TELLO 2022\SCM SPILL OVERS\outputs\pobreza\bajo_ingreso\1%\simulacion_4\synthetic_control_outputs.xlsx',synthetic_control_41,41)</v>
      </c>
      <c r="GF13" s="1" t="str">
        <f t="shared" si="6"/>
        <v>xlswrite('G:\Mi unidad\1. PROYECTOS TELLO 2022\SCM SPILL OVERS\outputs\pobreza\densidad_g\1%\simulacion_4\synthetic_control_outputs.xlsx',synthetic_control_41,41)</v>
      </c>
      <c r="GM13" s="1" t="str">
        <f t="shared" si="7"/>
        <v>xlswrite('G:\Mi unidad\1. PROYECTOS TELLO 2022\SCM SPILL OVERS\outputs\pobreza\alimentos\1%\simulacion_4\synthetic_control_outputs.xlsx',synthetic_control_41,41);</v>
      </c>
      <c r="GT13" s="1" t="str">
        <f t="shared" si="8"/>
        <v>xlswrite('G:\Mi unidad\1. PROYECTOS TELLO 2022\SCM SPILL OVERS\outputs\pobreza\jefe_hogar\1%\simulacion_4\synthetic_control_outputs.xlsx',synthetic_control_41,41);</v>
      </c>
      <c r="GZ13" s="1" t="str">
        <f t="shared" si="9"/>
        <v>xlswrite('G:\Mi unidad\1. PROYECTOS TELLO 2022\SCM SPILL OVERS\outputs\pobreza\mujeres\1%\simulacion_4\synthetic_control_outputs.xlsx',synthetic_control_41,41);</v>
      </c>
      <c r="HF13" s="1" t="str">
        <f t="shared" si="10"/>
        <v>xlswrite('G:\Mi unidad\1. PROYECTOS TELLO 2022\SCM SPILL OVERS\outputs\pobreza\criminalidad\1%\simulacion_4\synthetic_control_outputs.xlsx',synthetic_control_41,41);</v>
      </c>
      <c r="HM13">
        <v>7</v>
      </c>
      <c r="HN13" t="str">
        <f>"lb_vec_"&amp;HM13&amp;" = zeros(1,S);"</f>
        <v>lb_vec_7 = zeros(1,S);</v>
      </c>
      <c r="HT13">
        <v>7</v>
      </c>
      <c r="HU13" t="str">
        <f>"    spillover_test_"&amp;HT13&amp;"(s) = sp_andrews(Y_pre_"&amp;HT13&amp;",pobreza_"&amp;HT13&amp;"(:,T+s),A_"&amp;HT13&amp;",C,d,alpha_sig);"</f>
        <v xml:space="preserve">    spillover_test_7(s) = sp_andrews(Y_pre_7,pobreza_7(:,T+s),A_7,C,d,alpha_sig);</v>
      </c>
      <c r="IA13">
        <v>10</v>
      </c>
      <c r="IB13" t="str">
        <f>"xlswrite('G:\Mi unidad\1. PROYECTOS TELLO 2022\SCM SPILL OVERS\outputs\pobreza\bajo_niv_educ\1%\simulacion_4\output_tests.xlsx',ub_vec_"&amp;IA13&amp;"','ub_vec_"&amp;IA13&amp;"');"</f>
        <v>xlswrite('G:\Mi unidad\1. PROYECTOS TELLO 2022\SCM SPILL OVERS\outputs\pobreza\bajo_niv_educ\1%\simulacion_4\output_tests.xlsx',ub_vec_10','ub_vec_10');</v>
      </c>
      <c r="IO13">
        <v>10</v>
      </c>
      <c r="IP13" t="str">
        <f>"xlswrite('G:\Mi unidad\1. PROYECTOS TELLO 2022\SCM SPILL OVERS\outputs\pobreza\bajo_ingreso\1%\simulacion_4\output_tests.xlsx',ub_vec_"&amp;IO13&amp;"','ub_vec_"&amp;IO13&amp;"');"</f>
        <v>xlswrite('G:\Mi unidad\1. PROYECTOS TELLO 2022\SCM SPILL OVERS\outputs\pobreza\bajo_ingreso\1%\simulacion_4\output_tests.xlsx',ub_vec_10','ub_vec_10');</v>
      </c>
      <c r="JA13">
        <v>10</v>
      </c>
      <c r="JB13" t="str">
        <f>"xlswrite('G:\Mi unidad\1. PROYECTOS TELLO 2022\SCM SPILL OVERS\outputs\pobreza\densidad\1%\simulacion_4\output_tests.xlsx',ub_vec_"&amp;JA13&amp;"','ub_vec_"&amp;JA13&amp;"');"</f>
        <v>xlswrite('G:\Mi unidad\1. PROYECTOS TELLO 2022\SCM SPILL OVERS\outputs\pobreza\densidad\1%\simulacion_4\output_tests.xlsx',ub_vec_10','ub_vec_10');</v>
      </c>
      <c r="JM13">
        <v>10</v>
      </c>
      <c r="JN13" t="str">
        <f>"xlswrite('G:\Mi unidad\1. PROYECTOS TELLO 2022\SCM SPILL OVERS\outputs\pobreza\densidad_g\1%\simulacion_4\output_tests.xlsx',ub_vec_"&amp;JM13&amp;"','ub_vec_"&amp;JM13&amp;"');"</f>
        <v>xlswrite('G:\Mi unidad\1. PROYECTOS TELLO 2022\SCM SPILL OVERS\outputs\pobreza\densidad_g\1%\simulacion_4\output_tests.xlsx',ub_vec_10','ub_vec_10');</v>
      </c>
      <c r="JY13">
        <v>10</v>
      </c>
      <c r="JZ13" t="str">
        <f>"xlswrite('G:\Mi unidad\1. PROYECTOS TELLO 2022\SCM SPILL OVERS\outputs\pobreza\distancia_centro_salud\1%\simulacion_4\output_tests.xlsx',ub_vec_"&amp;JY13&amp;"','ub_vec_"&amp;JY13&amp;"');"</f>
        <v>xlswrite('G:\Mi unidad\1. PROYECTOS TELLO 2022\SCM SPILL OVERS\outputs\pobreza\distancia_centro_salud\1%\simulacion_4\output_tests.xlsx',ub_vec_10','ub_vec_10');</v>
      </c>
      <c r="KL13">
        <v>10</v>
      </c>
      <c r="KM13" t="str">
        <f>"xlswrite('G:\Mi unidad\1. PROYECTOS TELLO 2022\SCM SPILL OVERS\outputs\pobreza\informalidad\1%\simulacion_4\output_tests.xlsx',ub_vec_"&amp;KL13&amp;"','ub_vec_"&amp;KL13&amp;"');"</f>
        <v>xlswrite('G:\Mi unidad\1. PROYECTOS TELLO 2022\SCM SPILL OVERS\outputs\pobreza\informalidad\1%\simulacion_4\output_tests.xlsx',ub_vec_10','ub_vec_10');</v>
      </c>
      <c r="KY13">
        <v>10</v>
      </c>
      <c r="KZ13" t="str">
        <f>"xlswrite('G:\Mi unidad\1. PROYECTOS TELLO 2022\SCM SPILL OVERS\outputs\pobreza\alimentos\1%\simulacion_4\output_tests.xlsx',ub_vec_"&amp;KY13&amp;"','ub_vec_"&amp;KY13&amp;"');"</f>
        <v>xlswrite('G:\Mi unidad\1. PROYECTOS TELLO 2022\SCM SPILL OVERS\outputs\pobreza\alimentos\1%\simulacion_4\output_tests.xlsx',ub_vec_10','ub_vec_10');</v>
      </c>
      <c r="LF13">
        <v>10</v>
      </c>
      <c r="LG13" t="str">
        <f>"xlswrite('G:\Mi unidad\1. PROYECTOS TELLO 2022\SCM SPILL OVERS\outputs\pobreza\jefe_hogar\1%\simulacion_4\output_tests.xlsx',ub_vec_"&amp;LF13&amp;"','ub_vec_"&amp;LF13&amp;"');"</f>
        <v>xlswrite('G:\Mi unidad\1. PROYECTOS TELLO 2022\SCM SPILL OVERS\outputs\pobreza\jefe_hogar\1%\simulacion_4\output_tests.xlsx',ub_vec_10','ub_vec_10');</v>
      </c>
      <c r="LM13">
        <v>10</v>
      </c>
      <c r="LN13" t="str">
        <f>"xlswrite('G:\Mi unidad\1. PROYECTOS TELLO 2022\SCM SPILL OVERS\outputs\pobreza\mujeres\1%\simulacion_4\output_tests.xlsx',ub_vec_"&amp;LM13&amp;"','ub_vec_"&amp;LM13&amp;"');"</f>
        <v>xlswrite('G:\Mi unidad\1. PROYECTOS TELLO 2022\SCM SPILL OVERS\outputs\pobreza\mujeres\1%\simulacion_4\output_tests.xlsx',ub_vec_10','ub_vec_10');</v>
      </c>
      <c r="LY13">
        <v>10</v>
      </c>
      <c r="LZ13" t="str">
        <f>"xlswrite('G:\Mi unidad\1. PROYECTOS TELLO 2022\SCM SPILL OVERS\outputs\pobreza\criminalidad\1%\simulacion_4\output_tests.xlsx',ub_vec_"&amp;LY13&amp;"','ub_vec_"&amp;LY13&amp;"');"</f>
        <v>xlswrite('G:\Mi unidad\1. PROYECTOS TELLO 2022\SCM SPILL OVERS\outputs\pobreza\criminalidad\1%\simulacion_4\output_tests.xlsx',ub_vec_10','ub_vec_10');</v>
      </c>
    </row>
    <row r="14" spans="1:338" x14ac:dyDescent="0.3">
      <c r="A14">
        <v>42</v>
      </c>
      <c r="B14" s="1" t="str">
        <f t="shared" si="11"/>
        <v>[data_42,provincias_42,~] = xlsread('BD_pobre_est_1_provincia_42.xlsx');</v>
      </c>
      <c r="E14" s="1" t="str">
        <f t="shared" si="12"/>
        <v>provincia_42 = unique(provincias_42(2:end,1));</v>
      </c>
      <c r="O14" s="1" t="str">
        <f t="shared" si="13"/>
        <v>pobreza_42 = reshape(data_42(:,2),T+S,N);</v>
      </c>
      <c r="T14" s="1" t="str">
        <f t="shared" si="14"/>
        <v xml:space="preserve">pobreza_42 = pobreza_42'; </v>
      </c>
      <c r="X14" s="1" t="str">
        <f t="shared" si="15"/>
        <v>tratado_42 = pobreza_42(1,:);</v>
      </c>
      <c r="AC14" s="1" t="str">
        <f t="shared" si="26"/>
        <v>pobreza_42(1,:) = [];</v>
      </c>
      <c r="AI14" s="1" t="str">
        <f t="shared" si="0"/>
        <v>pobreza_42 = [tratado_42;pobreza_42];</v>
      </c>
      <c r="AN14" s="1" t="str">
        <f t="shared" si="22"/>
        <v>Y_42 = pobreza_42; % outcome matrix</v>
      </c>
      <c r="AS14" s="1" t="str">
        <f t="shared" si="23"/>
        <v>Y_pre_42 = Y_42(:,1:T);</v>
      </c>
      <c r="AW14" s="1" t="str">
        <f t="shared" si="24"/>
        <v>Y_post_42 = Y_42(:,T+1:end);</v>
      </c>
      <c r="BA14" s="1" t="str">
        <f t="shared" si="25"/>
        <v>[a_hat_42,B_hat_42] = scm_batch(Y_pre_42);</v>
      </c>
      <c r="BF14" s="1" t="str">
        <f t="shared" si="16"/>
        <v>synthetic_control_42 = a_hat_42(1)+B_hat_42(1,:)*Y_42;</v>
      </c>
      <c r="BL14">
        <v>10</v>
      </c>
      <c r="BM14" s="1" t="str">
        <f>"A_"&amp;BL12&amp;"(:,ind_"&amp;BL12&amp;" == 0) = [];"</f>
        <v>A_10(:,ind_10 == 0) = [];</v>
      </c>
      <c r="BR14">
        <v>10</v>
      </c>
      <c r="BS14" s="1" t="str">
        <f>"ind_"&amp;BR12&amp;" = xlsread('spillover_bajo_niv_educ_"&amp;BR12&amp;".xlsx')"</f>
        <v>ind_10 = xlsread('spillover_bajo_niv_educ_10.xlsx')</v>
      </c>
      <c r="BX14">
        <v>10</v>
      </c>
      <c r="BY14" s="1" t="str">
        <f>"ind_"&amp;BX12&amp;" = xlsread('spillover_bajoingreso_"&amp;BX12&amp;".xlsx')"</f>
        <v>ind_10 = xlsread('spillover_bajoingreso_10.xlsx')</v>
      </c>
      <c r="CD14">
        <v>10</v>
      </c>
      <c r="CE14" s="1" t="str">
        <f>"ind_"&amp;CD12&amp;" = xlsread('spillover_densidad_"&amp;CD12&amp;".xlsx')"</f>
        <v>ind_10 = xlsread('spillover_densidad_10.xlsx')</v>
      </c>
      <c r="CJ14">
        <v>10</v>
      </c>
      <c r="CK14" s="1" t="str">
        <f>"ind_"&amp;CJ12&amp;" = xlsread('spillover_tiempo_cs_"&amp;CJ12&amp;".xlsx')"</f>
        <v>ind_10 = xlsread('spillover_tiempo_cs_10.xlsx')</v>
      </c>
      <c r="CQ14">
        <v>10</v>
      </c>
      <c r="CR14" t="s">
        <v>128</v>
      </c>
      <c r="CV14">
        <v>10</v>
      </c>
      <c r="CW14" t="s">
        <v>129</v>
      </c>
      <c r="DA14">
        <v>10</v>
      </c>
      <c r="DB14" t="s">
        <v>130</v>
      </c>
      <c r="DF14">
        <v>10</v>
      </c>
      <c r="DG14" t="s">
        <v>131</v>
      </c>
      <c r="DK14" s="1" t="str">
        <f t="shared" si="17"/>
        <v>M_hat_42 = (eye(N)-B_hat_42)'*(eye(N)-B_hat_42);</v>
      </c>
      <c r="DQ14" s="1" t="str">
        <f t="shared" si="18"/>
        <v>synthetic_control_sp_42 = a_hat_42(1)+B_hat_42(1,:)*Y_42;</v>
      </c>
      <c r="DW14" s="1" t="s">
        <v>51</v>
      </c>
      <c r="EA14">
        <v>7</v>
      </c>
      <c r="EB14" s="1" t="str">
        <f>"alpha_hat_"&amp;EA14&amp;" = A_"&amp;EA14&amp;"*gamma_hat_"&amp;EA14&amp;";"</f>
        <v>alpha_hat_7 = A_7*gamma_hat_7;</v>
      </c>
      <c r="EL14" s="1" t="str">
        <f t="shared" si="19"/>
        <v>synthetic_control_42=synthetic_control_42'</v>
      </c>
      <c r="EQ14" s="1" t="str">
        <f t="shared" si="20"/>
        <v>synthetic_control_sp_42=synthetic_control_sp_42'</v>
      </c>
      <c r="EV14" s="1" t="str">
        <f t="shared" si="21"/>
        <v>tratado_42=tratado_42'</v>
      </c>
      <c r="EZ14" s="1" t="str">
        <f t="shared" si="1"/>
        <v>xlswrite('G:\Mi unidad\1. PROYECTOS TELLO 2022\SCM SPILL OVERS\outputs\pobreza\distancia_centro_salud\1%\simulacion_4\synthetic_control_outputs.xlsx',synthetic_control_42,42)</v>
      </c>
      <c r="FG14" s="1" t="str">
        <f t="shared" si="2"/>
        <v>xlswrite('G:\Mi unidad\1. PROYECTOS TELLO 2022\SCM SPILL OVERS\outputs\pobreza\informalidad\1%\simulacion_4\synthetic_control_outputs.xlsx',synthetic_control_42,42)</v>
      </c>
      <c r="FM14" s="1" t="str">
        <f t="shared" si="3"/>
        <v>xlswrite('G:\Mi unidad\1. PROYECTOS TELLO 2022\SCM SPILL OVERS\outputs\pobreza\densidad\1%\simulacion_4\synthetic_control_outputs.xlsx',synthetic_control_42,42)</v>
      </c>
      <c r="FT14" s="1" t="str">
        <f t="shared" si="4"/>
        <v>xlswrite('G:\Mi unidad\1. PROYECTOS TELLO 2022\SCM SPILL OVERS\outputs\pobreza\bajo_niv_educ\1%\simulacion_4\synthetic_control_outputs.xlsx',synthetic_control_42,42)</v>
      </c>
      <c r="FZ14" s="1" t="str">
        <f t="shared" si="5"/>
        <v>xlswrite('G:\Mi unidad\1. PROYECTOS TELLO 2022\SCM SPILL OVERS\outputs\pobreza\bajo_ingreso\1%\simulacion_4\synthetic_control_outputs.xlsx',synthetic_control_42,42)</v>
      </c>
      <c r="GF14" s="1" t="str">
        <f t="shared" si="6"/>
        <v>xlswrite('G:\Mi unidad\1. PROYECTOS TELLO 2022\SCM SPILL OVERS\outputs\pobreza\densidad_g\1%\simulacion_4\synthetic_control_outputs.xlsx',synthetic_control_42,42)</v>
      </c>
      <c r="GM14" s="1" t="str">
        <f t="shared" si="7"/>
        <v>xlswrite('G:\Mi unidad\1. PROYECTOS TELLO 2022\SCM SPILL OVERS\outputs\pobreza\alimentos\1%\simulacion_4\synthetic_control_outputs.xlsx',synthetic_control_42,42);</v>
      </c>
      <c r="GT14" s="1" t="str">
        <f t="shared" si="8"/>
        <v>xlswrite('G:\Mi unidad\1. PROYECTOS TELLO 2022\SCM SPILL OVERS\outputs\pobreza\jefe_hogar\1%\simulacion_4\synthetic_control_outputs.xlsx',synthetic_control_42,42);</v>
      </c>
      <c r="GZ14" s="1" t="str">
        <f t="shared" si="9"/>
        <v>xlswrite('G:\Mi unidad\1. PROYECTOS TELLO 2022\SCM SPILL OVERS\outputs\pobreza\mujeres\1%\simulacion_4\synthetic_control_outputs.xlsx',synthetic_control_42,42);</v>
      </c>
      <c r="HF14" s="1" t="str">
        <f t="shared" si="10"/>
        <v>xlswrite('G:\Mi unidad\1. PROYECTOS TELLO 2022\SCM SPILL OVERS\outputs\pobreza\criminalidad\1%\simulacion_4\synthetic_control_outputs.xlsx',synthetic_control_42,42);</v>
      </c>
      <c r="HM14">
        <v>7</v>
      </c>
      <c r="HN14" t="str">
        <f>"ub_vec_"&amp;HM14&amp;" = zeros(1,S);"</f>
        <v>ub_vec_7 = zeros(1,S);</v>
      </c>
      <c r="HT14">
        <v>7</v>
      </c>
      <c r="HU14" t="s">
        <v>18</v>
      </c>
      <c r="IA14">
        <v>10</v>
      </c>
      <c r="IB14" t="str">
        <f>"xlswrite('G:\Mi unidad\1. PROYECTOS TELLO 2022\SCM SPILL OVERS\outputs\pobreza\bajo_niv_educ\1%\simulacion_4\output_tests.xlsx',p_value_vec_"&amp;IA14&amp;"','p_value_vec_"&amp;IA14&amp;"');"</f>
        <v>xlswrite('G:\Mi unidad\1. PROYECTOS TELLO 2022\SCM SPILL OVERS\outputs\pobreza\bajo_niv_educ\1%\simulacion_4\output_tests.xlsx',p_value_vec_10','p_value_vec_10');</v>
      </c>
      <c r="IO14">
        <v>10</v>
      </c>
      <c r="IP14" t="str">
        <f>"xlswrite('G:\Mi unidad\1. PROYECTOS TELLO 2022\SCM SPILL OVERS\outputs\pobreza\bajo_ingreso\1%\simulacion_4\output_tests.xlsx',p_value_vec_"&amp;IO14&amp;"','p_value_vec_"&amp;IO14&amp;"');"</f>
        <v>xlswrite('G:\Mi unidad\1. PROYECTOS TELLO 2022\SCM SPILL OVERS\outputs\pobreza\bajo_ingreso\1%\simulacion_4\output_tests.xlsx',p_value_vec_10','p_value_vec_10');</v>
      </c>
      <c r="JA14">
        <v>10</v>
      </c>
      <c r="JB14" t="str">
        <f>"xlswrite('G:\Mi unidad\1. PROYECTOS TELLO 2022\SCM SPILL OVERS\outputs\pobreza\densidad\1%\simulacion_4\output_tests.xlsx',p_value_vec_"&amp;JA14&amp;"','p_value_vec_"&amp;JA14&amp;"');"</f>
        <v>xlswrite('G:\Mi unidad\1. PROYECTOS TELLO 2022\SCM SPILL OVERS\outputs\pobreza\densidad\1%\simulacion_4\output_tests.xlsx',p_value_vec_10','p_value_vec_10');</v>
      </c>
      <c r="JM14">
        <v>10</v>
      </c>
      <c r="JN14" t="str">
        <f>"xlswrite('G:\Mi unidad\1. PROYECTOS TELLO 2022\SCM SPILL OVERS\outputs\pobreza\densidad_g\1%\simulacion_4\output_tests.xlsx',p_value_vec_"&amp;JM14&amp;"','p_value_vec_"&amp;JM14&amp;"');"</f>
        <v>xlswrite('G:\Mi unidad\1. PROYECTOS TELLO 2022\SCM SPILL OVERS\outputs\pobreza\densidad_g\1%\simulacion_4\output_tests.xlsx',p_value_vec_10','p_value_vec_10');</v>
      </c>
      <c r="JY14">
        <v>10</v>
      </c>
      <c r="JZ14" t="str">
        <f>"xlswrite('G:\Mi unidad\1. PROYECTOS TELLO 2022\SCM SPILL OVERS\outputs\pobreza\distancia_centro_salud\1%\simulacion_4\output_tests.xlsx',p_value_vec_"&amp;JY14&amp;"','p_value_vec_"&amp;JY14&amp;"');"</f>
        <v>xlswrite('G:\Mi unidad\1. PROYECTOS TELLO 2022\SCM SPILL OVERS\outputs\pobreza\distancia_centro_salud\1%\simulacion_4\output_tests.xlsx',p_value_vec_10','p_value_vec_10');</v>
      </c>
      <c r="KL14">
        <v>10</v>
      </c>
      <c r="KM14" t="str">
        <f>"xlswrite('G:\Mi unidad\1. PROYECTOS TELLO 2022\SCM SPILL OVERS\outputs\pobreza\informalidad\1%\simulacion_4\output_tests.xlsx',p_value_vec_"&amp;KL14&amp;"','p_value_vec_"&amp;KL14&amp;"');"</f>
        <v>xlswrite('G:\Mi unidad\1. PROYECTOS TELLO 2022\SCM SPILL OVERS\outputs\pobreza\informalidad\1%\simulacion_4\output_tests.xlsx',p_value_vec_10','p_value_vec_10');</v>
      </c>
      <c r="KY14">
        <v>10</v>
      </c>
      <c r="KZ14" t="str">
        <f>"xlswrite('G:\Mi unidad\1. PROYECTOS TELLO 2022\SCM SPILL OVERS\outputs\pobreza\alimentos\1%\simulacion_4\output_tests.xlsx',p_value_vec_"&amp;KY14&amp;"','p_value_vec_"&amp;KY14&amp;"');"</f>
        <v>xlswrite('G:\Mi unidad\1. PROYECTOS TELLO 2022\SCM SPILL OVERS\outputs\pobreza\alimentos\1%\simulacion_4\output_tests.xlsx',p_value_vec_10','p_value_vec_10');</v>
      </c>
      <c r="LF14">
        <v>10</v>
      </c>
      <c r="LG14" t="str">
        <f>"xlswrite('G:\Mi unidad\1. PROYECTOS TELLO 2022\SCM SPILL OVERS\outputs\pobreza\jefe_hogar\1%\simulacion_4\output_tests.xlsx',p_value_vec_"&amp;LF14&amp;"','p_value_vec_"&amp;LF14&amp;"');"</f>
        <v>xlswrite('G:\Mi unidad\1. PROYECTOS TELLO 2022\SCM SPILL OVERS\outputs\pobreza\jefe_hogar\1%\simulacion_4\output_tests.xlsx',p_value_vec_10','p_value_vec_10');</v>
      </c>
      <c r="LM14">
        <v>10</v>
      </c>
      <c r="LN14" t="str">
        <f>"xlswrite('G:\Mi unidad\1. PROYECTOS TELLO 2022\SCM SPILL OVERS\outputs\pobreza\mujeres\1%\simulacion_4\output_tests.xlsx',p_value_vec_"&amp;LM14&amp;"','p_value_vec_"&amp;LM14&amp;"');"</f>
        <v>xlswrite('G:\Mi unidad\1. PROYECTOS TELLO 2022\SCM SPILL OVERS\outputs\pobreza\mujeres\1%\simulacion_4\output_tests.xlsx',p_value_vec_10','p_value_vec_10');</v>
      </c>
      <c r="LY14">
        <v>10</v>
      </c>
      <c r="LZ14" t="str">
        <f>"xlswrite('G:\Mi unidad\1. PROYECTOS TELLO 2022\SCM SPILL OVERS\outputs\pobreza\criminalidad\1%\simulacion_4\output_tests.xlsx',p_value_vec_"&amp;LY14&amp;"','p_value_vec_"&amp;LY14&amp;"');"</f>
        <v>xlswrite('G:\Mi unidad\1. PROYECTOS TELLO 2022\SCM SPILL OVERS\outputs\pobreza\criminalidad\1%\simulacion_4\output_tests.xlsx',p_value_vec_10','p_value_vec_10');</v>
      </c>
    </row>
    <row r="15" spans="1:338" x14ac:dyDescent="0.3">
      <c r="A15">
        <v>44</v>
      </c>
      <c r="B15" s="1" t="str">
        <f t="shared" si="11"/>
        <v>[data_44,provincias_44,~] = xlsread('BD_pobre_est_1_provincia_44.xlsx');</v>
      </c>
      <c r="E15" s="1" t="str">
        <f t="shared" si="12"/>
        <v>provincia_44 = unique(provincias_44(2:end,1));</v>
      </c>
      <c r="O15" s="1" t="str">
        <f t="shared" si="13"/>
        <v>pobreza_44 = reshape(data_44(:,2),T+S,N);</v>
      </c>
      <c r="T15" s="1" t="str">
        <f t="shared" si="14"/>
        <v xml:space="preserve">pobreza_44 = pobreza_44'; </v>
      </c>
      <c r="X15" s="1" t="str">
        <f t="shared" si="15"/>
        <v>tratado_44 = pobreza_44(1,:);</v>
      </c>
      <c r="AC15" s="1" t="str">
        <f t="shared" si="26"/>
        <v>pobreza_44(1,:) = [];</v>
      </c>
      <c r="AI15" s="1" t="str">
        <f t="shared" si="0"/>
        <v>pobreza_44 = [tratado_44;pobreza_44];</v>
      </c>
      <c r="AN15" s="1" t="str">
        <f t="shared" si="22"/>
        <v>Y_44 = pobreza_44; % outcome matrix</v>
      </c>
      <c r="AS15" s="1" t="str">
        <f t="shared" si="23"/>
        <v>Y_pre_44 = Y_44(:,1:T);</v>
      </c>
      <c r="AW15" s="1" t="str">
        <f t="shared" si="24"/>
        <v>Y_post_44 = Y_44(:,T+1:end);</v>
      </c>
      <c r="BA15" s="1" t="str">
        <f t="shared" si="25"/>
        <v>[a_hat_44,B_hat_44] = scm_batch(Y_pre_44);</v>
      </c>
      <c r="BF15" s="1" t="str">
        <f t="shared" si="16"/>
        <v>synthetic_control_44 = a_hat_44(1)+B_hat_44(1,:)*Y_44;</v>
      </c>
      <c r="BL15">
        <v>10</v>
      </c>
      <c r="BM15" s="1"/>
      <c r="BR15">
        <v>10</v>
      </c>
      <c r="BS15" s="1" t="str">
        <f>"A_"&amp;BR12&amp;" = eye(N);"</f>
        <v>A_10 = eye(N);</v>
      </c>
      <c r="BX15">
        <v>10</v>
      </c>
      <c r="BY15" s="1" t="str">
        <f>"A_"&amp;BX12&amp;" = eye(N);"</f>
        <v>A_10 = eye(N);</v>
      </c>
      <c r="CD15">
        <v>10</v>
      </c>
      <c r="CE15" s="1" t="str">
        <f>"A_"&amp;CD12&amp;" = eye(N);"</f>
        <v>A_10 = eye(N);</v>
      </c>
      <c r="CJ15">
        <v>10</v>
      </c>
      <c r="CK15" s="1" t="str">
        <f>"A_"&amp;CJ12&amp;" = eye(N);"</f>
        <v>A_10 = eye(N);</v>
      </c>
      <c r="CQ15">
        <v>10</v>
      </c>
      <c r="CR15" t="s">
        <v>132</v>
      </c>
      <c r="CV15">
        <v>10</v>
      </c>
      <c r="CW15" t="s">
        <v>132</v>
      </c>
      <c r="DA15">
        <v>10</v>
      </c>
      <c r="DB15" t="s">
        <v>132</v>
      </c>
      <c r="DF15">
        <v>10</v>
      </c>
      <c r="DG15" t="s">
        <v>132</v>
      </c>
      <c r="DK15" s="1" t="str">
        <f t="shared" si="17"/>
        <v>M_hat_44 = (eye(N)-B_hat_44)'*(eye(N)-B_hat_44);</v>
      </c>
      <c r="DQ15" s="1" t="str">
        <f t="shared" si="18"/>
        <v>synthetic_control_sp_44 = a_hat_44(1)+B_hat_44(1,:)*Y_44;</v>
      </c>
      <c r="DW15" s="1" t="s">
        <v>52</v>
      </c>
      <c r="EA15">
        <v>7</v>
      </c>
      <c r="EB15" s="1" t="str">
        <f>"alpha1_hat_vec_"&amp;EA15&amp;"(s) = alpha_hat_"&amp;EA15&amp;"(1);"</f>
        <v>alpha1_hat_vec_7(s) = alpha_hat_7(1);</v>
      </c>
      <c r="EL15" s="1" t="str">
        <f t="shared" si="19"/>
        <v>synthetic_control_44=synthetic_control_44'</v>
      </c>
      <c r="EQ15" s="1" t="str">
        <f t="shared" si="20"/>
        <v>synthetic_control_sp_44=synthetic_control_sp_44'</v>
      </c>
      <c r="EV15" s="1" t="str">
        <f t="shared" si="21"/>
        <v>tratado_44=tratado_44'</v>
      </c>
      <c r="EZ15" s="1" t="str">
        <f t="shared" si="1"/>
        <v>xlswrite('G:\Mi unidad\1. PROYECTOS TELLO 2022\SCM SPILL OVERS\outputs\pobreza\distancia_centro_salud\1%\simulacion_4\synthetic_control_outputs.xlsx',synthetic_control_44,44)</v>
      </c>
      <c r="FG15" s="1" t="str">
        <f t="shared" si="2"/>
        <v>xlswrite('G:\Mi unidad\1. PROYECTOS TELLO 2022\SCM SPILL OVERS\outputs\pobreza\informalidad\1%\simulacion_4\synthetic_control_outputs.xlsx',synthetic_control_44,44)</v>
      </c>
      <c r="FM15" s="1" t="str">
        <f t="shared" si="3"/>
        <v>xlswrite('G:\Mi unidad\1. PROYECTOS TELLO 2022\SCM SPILL OVERS\outputs\pobreza\densidad\1%\simulacion_4\synthetic_control_outputs.xlsx',synthetic_control_44,44)</v>
      </c>
      <c r="FT15" s="1" t="str">
        <f t="shared" si="4"/>
        <v>xlswrite('G:\Mi unidad\1. PROYECTOS TELLO 2022\SCM SPILL OVERS\outputs\pobreza\bajo_niv_educ\1%\simulacion_4\synthetic_control_outputs.xlsx',synthetic_control_44,44)</v>
      </c>
      <c r="FZ15" s="1" t="str">
        <f t="shared" si="5"/>
        <v>xlswrite('G:\Mi unidad\1. PROYECTOS TELLO 2022\SCM SPILL OVERS\outputs\pobreza\bajo_ingreso\1%\simulacion_4\synthetic_control_outputs.xlsx',synthetic_control_44,44)</v>
      </c>
      <c r="GF15" s="1" t="str">
        <f t="shared" si="6"/>
        <v>xlswrite('G:\Mi unidad\1. PROYECTOS TELLO 2022\SCM SPILL OVERS\outputs\pobreza\densidad_g\1%\simulacion_4\synthetic_control_outputs.xlsx',synthetic_control_44,44)</v>
      </c>
      <c r="GM15" s="1" t="str">
        <f t="shared" si="7"/>
        <v>xlswrite('G:\Mi unidad\1. PROYECTOS TELLO 2022\SCM SPILL OVERS\outputs\pobreza\alimentos\1%\simulacion_4\synthetic_control_outputs.xlsx',synthetic_control_44,44);</v>
      </c>
      <c r="GT15" s="1" t="str">
        <f t="shared" si="8"/>
        <v>xlswrite('G:\Mi unidad\1. PROYECTOS TELLO 2022\SCM SPILL OVERS\outputs\pobreza\jefe_hogar\1%\simulacion_4\synthetic_control_outputs.xlsx',synthetic_control_44,44);</v>
      </c>
      <c r="GZ15" s="1" t="str">
        <f t="shared" si="9"/>
        <v>xlswrite('G:\Mi unidad\1. PROYECTOS TELLO 2022\SCM SPILL OVERS\outputs\pobreza\mujeres\1%\simulacion_4\synthetic_control_outputs.xlsx',synthetic_control_44,44);</v>
      </c>
      <c r="HF15" s="1" t="str">
        <f t="shared" si="10"/>
        <v>xlswrite('G:\Mi unidad\1. PROYECTOS TELLO 2022\SCM SPILL OVERS\outputs\pobreza\criminalidad\1%\simulacion_4\synthetic_control_outputs.xlsx',synthetic_control_44,44);</v>
      </c>
      <c r="HM15">
        <v>7</v>
      </c>
      <c r="HN15" t="s">
        <v>35</v>
      </c>
      <c r="HT15">
        <v>10</v>
      </c>
      <c r="HU15" t="str">
        <f>"spillover_test_"&amp;HT15&amp;" = zeros(1,S);"</f>
        <v>spillover_test_10 = zeros(1,S);</v>
      </c>
      <c r="IA15">
        <v>10</v>
      </c>
      <c r="IB15" t="str">
        <f>"xlswrite('G:\Mi unidad\1. PROYECTOS TELLO 2022\SCM SPILL OVERS\outputs\pobreza\bajo_niv_educ\1%\simulacion_4\output_tests.xlsx',alpha1_hat_vec_"&amp;IA15&amp;"','alpha1_hat_vec_"&amp;IA15&amp;"');"</f>
        <v>xlswrite('G:\Mi unidad\1. PROYECTOS TELLO 2022\SCM SPILL OVERS\outputs\pobreza\bajo_niv_educ\1%\simulacion_4\output_tests.xlsx',alpha1_hat_vec_10','alpha1_hat_vec_10');</v>
      </c>
      <c r="IO15">
        <v>10</v>
      </c>
      <c r="IP15" t="str">
        <f>"xlswrite('G:\Mi unidad\1. PROYECTOS TELLO 2022\SCM SPILL OVERS\outputs\pobreza\bajo_ingreso\1%\simulacion_4\output_tests.xlsx',alpha1_hat_vec_"&amp;IO15&amp;"','alpha1_hat_vec_"&amp;IO15&amp;"');"</f>
        <v>xlswrite('G:\Mi unidad\1. PROYECTOS TELLO 2022\SCM SPILL OVERS\outputs\pobreza\bajo_ingreso\1%\simulacion_4\output_tests.xlsx',alpha1_hat_vec_10','alpha1_hat_vec_10');</v>
      </c>
      <c r="JA15">
        <v>10</v>
      </c>
      <c r="JB15" t="str">
        <f>"xlswrite('G:\Mi unidad\1. PROYECTOS TELLO 2022\SCM SPILL OVERS\outputs\pobreza\densidad\1%\simulacion_4\output_tests.xlsx',alpha1_hat_vec_"&amp;JA15&amp;"','alpha1_hat_vec_"&amp;JA15&amp;"');"</f>
        <v>xlswrite('G:\Mi unidad\1. PROYECTOS TELLO 2022\SCM SPILL OVERS\outputs\pobreza\densidad\1%\simulacion_4\output_tests.xlsx',alpha1_hat_vec_10','alpha1_hat_vec_10');</v>
      </c>
      <c r="JM15">
        <v>10</v>
      </c>
      <c r="JN15" t="str">
        <f>"xlswrite('G:\Mi unidad\1. PROYECTOS TELLO 2022\SCM SPILL OVERS\outputs\pobreza\densidad_g\1%\simulacion_4\output_tests.xlsx',alpha1_hat_vec_"&amp;JM15&amp;"','alpha1_hat_vec_"&amp;JM15&amp;"');"</f>
        <v>xlswrite('G:\Mi unidad\1. PROYECTOS TELLO 2022\SCM SPILL OVERS\outputs\pobreza\densidad_g\1%\simulacion_4\output_tests.xlsx',alpha1_hat_vec_10','alpha1_hat_vec_10');</v>
      </c>
      <c r="JY15">
        <v>10</v>
      </c>
      <c r="JZ15" t="str">
        <f>"xlswrite('G:\Mi unidad\1. PROYECTOS TELLO 2022\SCM SPILL OVERS\outputs\pobreza\distancia_centro_salud\1%\simulacion_4\output_tests.xlsx',alpha1_hat_vec_"&amp;JY15&amp;"','alpha1_hat_vec_"&amp;JY15&amp;"');"</f>
        <v>xlswrite('G:\Mi unidad\1. PROYECTOS TELLO 2022\SCM SPILL OVERS\outputs\pobreza\distancia_centro_salud\1%\simulacion_4\output_tests.xlsx',alpha1_hat_vec_10','alpha1_hat_vec_10');</v>
      </c>
      <c r="KL15">
        <v>10</v>
      </c>
      <c r="KM15" t="str">
        <f>"xlswrite('G:\Mi unidad\1. PROYECTOS TELLO 2022\SCM SPILL OVERS\outputs\pobreza\informalidad\1%\simulacion_4\output_tests.xlsx',alpha1_hat_vec_"&amp;KL15&amp;"','alpha1_hat_vec_"&amp;KL15&amp;"');"</f>
        <v>xlswrite('G:\Mi unidad\1. PROYECTOS TELLO 2022\SCM SPILL OVERS\outputs\pobreza\informalidad\1%\simulacion_4\output_tests.xlsx',alpha1_hat_vec_10','alpha1_hat_vec_10');</v>
      </c>
      <c r="KY15">
        <v>10</v>
      </c>
      <c r="KZ15" t="str">
        <f>"xlswrite('G:\Mi unidad\1. PROYECTOS TELLO 2022\SCM SPILL OVERS\outputs\pobreza\alimentos\1%\simulacion_4\output_tests.xlsx',alpha1_hat_vec_"&amp;KY15&amp;"','alpha1_hat_vec_"&amp;KY15&amp;"');"</f>
        <v>xlswrite('G:\Mi unidad\1. PROYECTOS TELLO 2022\SCM SPILL OVERS\outputs\pobreza\alimentos\1%\simulacion_4\output_tests.xlsx',alpha1_hat_vec_10','alpha1_hat_vec_10');</v>
      </c>
      <c r="LF15">
        <v>10</v>
      </c>
      <c r="LG15" t="str">
        <f>"xlswrite('G:\Mi unidad\1. PROYECTOS TELLO 2022\SCM SPILL OVERS\outputs\pobreza\jefe_hogar\1%\simulacion_4\output_tests.xlsx',alpha1_hat_vec_"&amp;LF15&amp;"','alpha1_hat_vec_"&amp;LF15&amp;"');"</f>
        <v>xlswrite('G:\Mi unidad\1. PROYECTOS TELLO 2022\SCM SPILL OVERS\outputs\pobreza\jefe_hogar\1%\simulacion_4\output_tests.xlsx',alpha1_hat_vec_10','alpha1_hat_vec_10');</v>
      </c>
      <c r="LM15">
        <v>10</v>
      </c>
      <c r="LN15" t="str">
        <f>"xlswrite('G:\Mi unidad\1. PROYECTOS TELLO 2022\SCM SPILL OVERS\outputs\pobreza\mujeres\1%\simulacion_4\output_tests.xlsx',alpha1_hat_vec_"&amp;LM15&amp;"','alpha1_hat_vec_"&amp;LM15&amp;"');"</f>
        <v>xlswrite('G:\Mi unidad\1. PROYECTOS TELLO 2022\SCM SPILL OVERS\outputs\pobreza\mujeres\1%\simulacion_4\output_tests.xlsx',alpha1_hat_vec_10','alpha1_hat_vec_10');</v>
      </c>
      <c r="LY15">
        <v>10</v>
      </c>
      <c r="LZ15" t="str">
        <f>"xlswrite('G:\Mi unidad\1. PROYECTOS TELLO 2022\SCM SPILL OVERS\outputs\pobreza\criminalidad\1%\simulacion_4\output_tests.xlsx',alpha1_hat_vec_"&amp;LY15&amp;"','alpha1_hat_vec_"&amp;LY15&amp;"');"</f>
        <v>xlswrite('G:\Mi unidad\1. PROYECTOS TELLO 2022\SCM SPILL OVERS\outputs\pobreza\criminalidad\1%\simulacion_4\output_tests.xlsx',alpha1_hat_vec_10','alpha1_hat_vec_10');</v>
      </c>
    </row>
    <row r="16" spans="1:338" x14ac:dyDescent="0.3">
      <c r="A16">
        <v>45</v>
      </c>
      <c r="B16" s="1" t="str">
        <f t="shared" si="11"/>
        <v>[data_45,provincias_45,~] = xlsread('BD_pobre_est_1_provincia_45.xlsx');</v>
      </c>
      <c r="E16" s="1" t="str">
        <f t="shared" si="12"/>
        <v>provincia_45 = unique(provincias_45(2:end,1));</v>
      </c>
      <c r="O16" s="1" t="str">
        <f t="shared" si="13"/>
        <v>pobreza_45 = reshape(data_45(:,2),T+S,N);</v>
      </c>
      <c r="T16" s="1" t="str">
        <f t="shared" si="14"/>
        <v xml:space="preserve">pobreza_45 = pobreza_45'; </v>
      </c>
      <c r="X16" s="1" t="str">
        <f t="shared" si="15"/>
        <v>tratado_45 = pobreza_45(1,:);</v>
      </c>
      <c r="AC16" s="1" t="str">
        <f t="shared" si="26"/>
        <v>pobreza_45(1,:) = [];</v>
      </c>
      <c r="AI16" s="1" t="str">
        <f t="shared" si="0"/>
        <v>pobreza_45 = [tratado_45;pobreza_45];</v>
      </c>
      <c r="AN16" s="1" t="str">
        <f t="shared" si="22"/>
        <v>Y_45 = pobreza_45; % outcome matrix</v>
      </c>
      <c r="AS16" s="1" t="str">
        <f t="shared" si="23"/>
        <v>Y_pre_45 = Y_45(:,1:T);</v>
      </c>
      <c r="AW16" s="1" t="str">
        <f t="shared" si="24"/>
        <v>Y_post_45 = Y_45(:,T+1:end);</v>
      </c>
      <c r="BA16" s="1" t="str">
        <f t="shared" si="25"/>
        <v>[a_hat_45,B_hat_45] = scm_batch(Y_pre_45);</v>
      </c>
      <c r="BF16" s="1" t="str">
        <f t="shared" si="16"/>
        <v>synthetic_control_45 = a_hat_45(1)+B_hat_45(1,:)*Y_45;</v>
      </c>
      <c r="BL16">
        <v>10</v>
      </c>
      <c r="BR16">
        <v>10</v>
      </c>
      <c r="BS16" s="1" t="str">
        <f>"A_"&amp;BR12&amp;"(:,ind_"&amp;BR12&amp;" == 0) = [];"</f>
        <v>A_10(:,ind_10 == 0) = [];</v>
      </c>
      <c r="BX16">
        <v>10</v>
      </c>
      <c r="BY16" s="1" t="str">
        <f>"A_"&amp;BX12&amp;"(:,ind_"&amp;BX12&amp;" == 0) = [];"</f>
        <v>A_10(:,ind_10 == 0) = [];</v>
      </c>
      <c r="CD16">
        <v>10</v>
      </c>
      <c r="CE16" s="1" t="str">
        <f>"A_"&amp;CD12&amp;"(:,ind_"&amp;CD12&amp;" == 0) = [];"</f>
        <v>A_10(:,ind_10 == 0) = [];</v>
      </c>
      <c r="CJ16">
        <v>10</v>
      </c>
      <c r="CK16" s="1" t="str">
        <f>"A_"&amp;CJ12&amp;"(:,ind_"&amp;CJ12&amp;" == 0) = [];"</f>
        <v>A_10(:,ind_10 == 0) = [];</v>
      </c>
      <c r="CQ16">
        <v>10</v>
      </c>
      <c r="CR16" t="s">
        <v>133</v>
      </c>
      <c r="CV16">
        <v>10</v>
      </c>
      <c r="CW16" t="s">
        <v>133</v>
      </c>
      <c r="DA16">
        <v>10</v>
      </c>
      <c r="DB16" t="s">
        <v>133</v>
      </c>
      <c r="DF16">
        <v>10</v>
      </c>
      <c r="DG16" t="s">
        <v>133</v>
      </c>
      <c r="DK16" s="1" t="str">
        <f t="shared" si="17"/>
        <v>M_hat_45 = (eye(N)-B_hat_45)'*(eye(N)-B_hat_45);</v>
      </c>
      <c r="DQ16" s="1" t="str">
        <f t="shared" si="18"/>
        <v>synthetic_control_sp_45 = a_hat_45(1)+B_hat_45(1,:)*Y_45;</v>
      </c>
      <c r="DW16" s="1" t="s">
        <v>53</v>
      </c>
      <c r="EA16">
        <v>7</v>
      </c>
      <c r="EB16" s="1" t="str">
        <f>"synthetic_control_sp_"&amp;EA16&amp;"(T+s) = Y_"&amp;EA16&amp;"(1,T+s)-alpha1_hat_vec_"&amp;EA16&amp;"(s);"</f>
        <v>synthetic_control_sp_7(T+s) = Y_7(1,T+s)-alpha1_hat_vec_7(s);</v>
      </c>
      <c r="EL16" s="1" t="str">
        <f t="shared" si="19"/>
        <v>synthetic_control_45=synthetic_control_45'</v>
      </c>
      <c r="EQ16" s="1" t="str">
        <f t="shared" si="20"/>
        <v>synthetic_control_sp_45=synthetic_control_sp_45'</v>
      </c>
      <c r="EV16" s="1" t="str">
        <f t="shared" si="21"/>
        <v>tratado_45=tratado_45'</v>
      </c>
      <c r="EZ16" s="1" t="str">
        <f t="shared" si="1"/>
        <v>xlswrite('G:\Mi unidad\1. PROYECTOS TELLO 2022\SCM SPILL OVERS\outputs\pobreza\distancia_centro_salud\1%\simulacion_4\synthetic_control_outputs.xlsx',synthetic_control_45,45)</v>
      </c>
      <c r="FG16" s="1" t="str">
        <f t="shared" si="2"/>
        <v>xlswrite('G:\Mi unidad\1. PROYECTOS TELLO 2022\SCM SPILL OVERS\outputs\pobreza\informalidad\1%\simulacion_4\synthetic_control_outputs.xlsx',synthetic_control_45,45)</v>
      </c>
      <c r="FM16" s="1" t="str">
        <f t="shared" si="3"/>
        <v>xlswrite('G:\Mi unidad\1. PROYECTOS TELLO 2022\SCM SPILL OVERS\outputs\pobreza\densidad\1%\simulacion_4\synthetic_control_outputs.xlsx',synthetic_control_45,45)</v>
      </c>
      <c r="FT16" s="1" t="str">
        <f t="shared" si="4"/>
        <v>xlswrite('G:\Mi unidad\1. PROYECTOS TELLO 2022\SCM SPILL OVERS\outputs\pobreza\bajo_niv_educ\1%\simulacion_4\synthetic_control_outputs.xlsx',synthetic_control_45,45)</v>
      </c>
      <c r="FZ16" s="1" t="str">
        <f t="shared" si="5"/>
        <v>xlswrite('G:\Mi unidad\1. PROYECTOS TELLO 2022\SCM SPILL OVERS\outputs\pobreza\bajo_ingreso\1%\simulacion_4\synthetic_control_outputs.xlsx',synthetic_control_45,45)</v>
      </c>
      <c r="GF16" s="1" t="str">
        <f t="shared" si="6"/>
        <v>xlswrite('G:\Mi unidad\1. PROYECTOS TELLO 2022\SCM SPILL OVERS\outputs\pobreza\densidad_g\1%\simulacion_4\synthetic_control_outputs.xlsx',synthetic_control_45,45)</v>
      </c>
      <c r="GM16" s="1" t="str">
        <f t="shared" si="7"/>
        <v>xlswrite('G:\Mi unidad\1. PROYECTOS TELLO 2022\SCM SPILL OVERS\outputs\pobreza\alimentos\1%\simulacion_4\synthetic_control_outputs.xlsx',synthetic_control_45,45);</v>
      </c>
      <c r="GT16" s="1" t="str">
        <f t="shared" si="8"/>
        <v>xlswrite('G:\Mi unidad\1. PROYECTOS TELLO 2022\SCM SPILL OVERS\outputs\pobreza\jefe_hogar\1%\simulacion_4\synthetic_control_outputs.xlsx',synthetic_control_45,45);</v>
      </c>
      <c r="GZ16" s="1" t="str">
        <f t="shared" si="9"/>
        <v>xlswrite('G:\Mi unidad\1. PROYECTOS TELLO 2022\SCM SPILL OVERS\outputs\pobreza\mujeres\1%\simulacion_4\synthetic_control_outputs.xlsx',synthetic_control_45,45);</v>
      </c>
      <c r="HF16" s="1" t="str">
        <f t="shared" si="10"/>
        <v>xlswrite('G:\Mi unidad\1. PROYECTOS TELLO 2022\SCM SPILL OVERS\outputs\pobreza\criminalidad\1%\simulacion_4\synthetic_control_outputs.xlsx',synthetic_control_45,45);</v>
      </c>
      <c r="HM16">
        <v>7</v>
      </c>
      <c r="HN16" t="str">
        <f>"    [p_value_"&amp;HM16&amp; ",lb_"&amp;HM16&amp;",ub_"&amp;HM16&amp;"] = sp_andrews_te(Y_pre_"&amp;HM16&amp;",pobreza_"&amp;HM16&amp;"(:,T+s),A_"&amp;HM16&amp;",C,.05);"</f>
        <v xml:space="preserve">    [p_value_7,lb_7,ub_7] = sp_andrews_te(Y_pre_7,pobreza_7(:,T+s),A_7,C,.05);</v>
      </c>
      <c r="HT16">
        <v>10</v>
      </c>
      <c r="HU16" t="s">
        <v>35</v>
      </c>
      <c r="IA16">
        <v>10</v>
      </c>
      <c r="IB16" t="str">
        <f>"xlswrite('G:\Mi unidad\1. PROYECTOS TELLO 2022\SCM SPILL OVERS\outputs\pobreza\bajo_niv_educ\1%\simulacion_4\output_tests.xlsx',spillover_test_"&amp;IA16&amp;"','sp_test_"&amp;IA16&amp;"');"</f>
        <v>xlswrite('G:\Mi unidad\1. PROYECTOS TELLO 2022\SCM SPILL OVERS\outputs\pobreza\bajo_niv_educ\1%\simulacion_4\output_tests.xlsx',spillover_test_10','sp_test_10');</v>
      </c>
      <c r="IO16">
        <v>10</v>
      </c>
      <c r="IP16" t="str">
        <f>"xlswrite('G:\Mi unidad\1. PROYECTOS TELLO 2022\SCM SPILL OVERS\outputs\pobreza\bajo_ingreso\1%\simulacion_4\output_tests.xlsx',spillover_test_"&amp;IO16&amp;"','sp_test_"&amp;IO16&amp;"');"</f>
        <v>xlswrite('G:\Mi unidad\1. PROYECTOS TELLO 2022\SCM SPILL OVERS\outputs\pobreza\bajo_ingreso\1%\simulacion_4\output_tests.xlsx',spillover_test_10','sp_test_10');</v>
      </c>
      <c r="JA16">
        <v>10</v>
      </c>
      <c r="JB16" t="str">
        <f>"xlswrite('G:\Mi unidad\1. PROYECTOS TELLO 2022\SCM SPILL OVERS\outputs\pobreza\densidad\1%\simulacion_4\output_tests.xlsx',spillover_test_"&amp;JA16&amp;"','sp_test_"&amp;JA16&amp;"');"</f>
        <v>xlswrite('G:\Mi unidad\1. PROYECTOS TELLO 2022\SCM SPILL OVERS\outputs\pobreza\densidad\1%\simulacion_4\output_tests.xlsx',spillover_test_10','sp_test_10');</v>
      </c>
      <c r="JM16">
        <v>10</v>
      </c>
      <c r="JN16" t="str">
        <f>"xlswrite('G:\Mi unidad\1. PROYECTOS TELLO 2022\SCM SPILL OVERS\outputs\pobreza\densidad_g\1%\simulacion_4\output_tests.xlsx',spillover_test_"&amp;JM16&amp;"','sp_test_"&amp;JM16&amp;"');"</f>
        <v>xlswrite('G:\Mi unidad\1. PROYECTOS TELLO 2022\SCM SPILL OVERS\outputs\pobreza\densidad_g\1%\simulacion_4\output_tests.xlsx',spillover_test_10','sp_test_10');</v>
      </c>
      <c r="JY16">
        <v>10</v>
      </c>
      <c r="JZ16" t="str">
        <f>"xlswrite('G:\Mi unidad\1. PROYECTOS TELLO 2022\SCM SPILL OVERS\outputs\pobreza\distancia_centro_salud\1%\simulacion_4\output_tests.xlsx',spillover_test_"&amp;JY16&amp;"','sp_test_"&amp;JY16&amp;"');"</f>
        <v>xlswrite('G:\Mi unidad\1. PROYECTOS TELLO 2022\SCM SPILL OVERS\outputs\pobreza\distancia_centro_salud\1%\simulacion_4\output_tests.xlsx',spillover_test_10','sp_test_10');</v>
      </c>
      <c r="KL16">
        <v>10</v>
      </c>
      <c r="KM16" t="str">
        <f>"xlswrite('G:\Mi unidad\1. PROYECTOS TELLO 2022\SCM SPILL OVERS\outputs\pobreza\informalidad\1%\simulacion_4\output_tests.xlsx',spillover_test_"&amp;KL16&amp;"','sp_test_"&amp;KL16&amp;"');"</f>
        <v>xlswrite('G:\Mi unidad\1. PROYECTOS TELLO 2022\SCM SPILL OVERS\outputs\pobreza\informalidad\1%\simulacion_4\output_tests.xlsx',spillover_test_10','sp_test_10');</v>
      </c>
      <c r="KY16">
        <v>10</v>
      </c>
      <c r="KZ16" t="str">
        <f>"xlswrite('G:\Mi unidad\1. PROYECTOS TELLO 2022\SCM SPILL OVERS\outputs\pobreza\alimentos\1%\simulacion_4\output_tests.xlsx',spillover_test_"&amp;KY16&amp;"','sp_test_"&amp;KY16&amp;"');"</f>
        <v>xlswrite('G:\Mi unidad\1. PROYECTOS TELLO 2022\SCM SPILL OVERS\outputs\pobreza\alimentos\1%\simulacion_4\output_tests.xlsx',spillover_test_10','sp_test_10');</v>
      </c>
      <c r="LF16">
        <v>10</v>
      </c>
      <c r="LG16" t="str">
        <f>"xlswrite('G:\Mi unidad\1. PROYECTOS TELLO 2022\SCM SPILL OVERS\outputs\pobreza\jefe_hogar\1%\simulacion_4\output_tests.xlsx',spillover_test_"&amp;LF16&amp;"','sp_test_"&amp;LF16&amp;"');"</f>
        <v>xlswrite('G:\Mi unidad\1. PROYECTOS TELLO 2022\SCM SPILL OVERS\outputs\pobreza\jefe_hogar\1%\simulacion_4\output_tests.xlsx',spillover_test_10','sp_test_10');</v>
      </c>
      <c r="LM16">
        <v>10</v>
      </c>
      <c r="LN16" t="str">
        <f>"xlswrite('G:\Mi unidad\1. PROYECTOS TELLO 2022\SCM SPILL OVERS\outputs\pobreza\mujeres\1%\simulacion_4\output_tests.xlsx',spillover_test_"&amp;LM16&amp;"','sp_test_"&amp;LM16&amp;"');"</f>
        <v>xlswrite('G:\Mi unidad\1. PROYECTOS TELLO 2022\SCM SPILL OVERS\outputs\pobreza\mujeres\1%\simulacion_4\output_tests.xlsx',spillover_test_10','sp_test_10');</v>
      </c>
      <c r="LY16">
        <v>10</v>
      </c>
      <c r="LZ16" t="str">
        <f>"xlswrite('G:\Mi unidad\1. PROYECTOS TELLO 2022\SCM SPILL OVERS\outputs\pobreza\criminalidad\1%\simulacion_4\output_tests.xlsx',spillover_test_"&amp;LY16&amp;"','sp_test_"&amp;LY16&amp;"');"</f>
        <v>xlswrite('G:\Mi unidad\1. PROYECTOS TELLO 2022\SCM SPILL OVERS\outputs\pobreza\criminalidad\1%\simulacion_4\output_tests.xlsx',spillover_test_10','sp_test_10');</v>
      </c>
    </row>
    <row r="17" spans="1:338" x14ac:dyDescent="0.3">
      <c r="A17">
        <v>55</v>
      </c>
      <c r="B17" s="1" t="str">
        <f t="shared" si="11"/>
        <v>[data_55,provincias_55,~] = xlsread('BD_pobre_est_1_provincia_55.xlsx');</v>
      </c>
      <c r="E17" s="1" t="str">
        <f t="shared" si="12"/>
        <v>provincia_55 = unique(provincias_55(2:end,1));</v>
      </c>
      <c r="O17" s="1" t="str">
        <f t="shared" si="13"/>
        <v>pobreza_55 = reshape(data_55(:,2),T+S,N);</v>
      </c>
      <c r="T17" s="1" t="str">
        <f t="shared" si="14"/>
        <v xml:space="preserve">pobreza_55 = pobreza_55'; </v>
      </c>
      <c r="X17" s="1" t="str">
        <f t="shared" si="15"/>
        <v>tratado_55 = pobreza_55(1,:);</v>
      </c>
      <c r="AC17" s="1" t="str">
        <f t="shared" si="26"/>
        <v>pobreza_55(1,:) = [];</v>
      </c>
      <c r="AI17" s="1" t="str">
        <f t="shared" si="0"/>
        <v>pobreza_55 = [tratado_55;pobreza_55];</v>
      </c>
      <c r="AN17" s="1" t="str">
        <f t="shared" si="22"/>
        <v>Y_55 = pobreza_55; % outcome matrix</v>
      </c>
      <c r="AS17" s="1" t="str">
        <f t="shared" si="23"/>
        <v>Y_pre_55 = Y_55(:,1:T);</v>
      </c>
      <c r="AW17" s="1" t="str">
        <f t="shared" si="24"/>
        <v>Y_post_55 = Y_55(:,T+1:end);</v>
      </c>
      <c r="BA17" s="1" t="str">
        <f t="shared" si="25"/>
        <v>[a_hat_55,B_hat_55] = scm_batch(Y_pre_55);</v>
      </c>
      <c r="BF17" s="1" t="str">
        <f t="shared" si="16"/>
        <v>synthetic_control_55 = a_hat_55(1)+B_hat_55(1,:)*Y_55;</v>
      </c>
      <c r="BL17">
        <v>16</v>
      </c>
      <c r="BM17" s="1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134</v>
      </c>
      <c r="CV17">
        <v>16</v>
      </c>
      <c r="CW17" t="s">
        <v>134</v>
      </c>
      <c r="DA17">
        <v>16</v>
      </c>
      <c r="DB17" t="s">
        <v>134</v>
      </c>
      <c r="DF17">
        <v>16</v>
      </c>
      <c r="DG17" t="s">
        <v>134</v>
      </c>
      <c r="DK17" s="1" t="str">
        <f t="shared" si="17"/>
        <v>M_hat_55 = (eye(N)-B_hat_55)'*(eye(N)-B_hat_55);</v>
      </c>
      <c r="DQ17" s="1" t="str">
        <f t="shared" si="18"/>
        <v>synthetic_control_sp_55 = a_hat_55(1)+B_hat_55(1,:)*Y_55;</v>
      </c>
      <c r="DW17" s="1" t="s">
        <v>54</v>
      </c>
      <c r="EA17">
        <v>7</v>
      </c>
      <c r="EB17" s="3" t="s">
        <v>18</v>
      </c>
      <c r="EL17" s="1" t="str">
        <f t="shared" si="19"/>
        <v>synthetic_control_55=synthetic_control_55'</v>
      </c>
      <c r="EQ17" s="1" t="str">
        <f t="shared" si="20"/>
        <v>synthetic_control_sp_55=synthetic_control_sp_55'</v>
      </c>
      <c r="EV17" s="1" t="str">
        <f t="shared" si="21"/>
        <v>tratado_55=tratado_55'</v>
      </c>
      <c r="EZ17" s="1" t="str">
        <f t="shared" si="1"/>
        <v>xlswrite('G:\Mi unidad\1. PROYECTOS TELLO 2022\SCM SPILL OVERS\outputs\pobreza\distancia_centro_salud\1%\simulacion_4\synthetic_control_outputs.xlsx',synthetic_control_55,55)</v>
      </c>
      <c r="FG17" s="1" t="str">
        <f t="shared" si="2"/>
        <v>xlswrite('G:\Mi unidad\1. PROYECTOS TELLO 2022\SCM SPILL OVERS\outputs\pobreza\informalidad\1%\simulacion_4\synthetic_control_outputs.xlsx',synthetic_control_55,55)</v>
      </c>
      <c r="FM17" s="1" t="str">
        <f t="shared" si="3"/>
        <v>xlswrite('G:\Mi unidad\1. PROYECTOS TELLO 2022\SCM SPILL OVERS\outputs\pobreza\densidad\1%\simulacion_4\synthetic_control_outputs.xlsx',synthetic_control_55,55)</v>
      </c>
      <c r="FT17" s="1" t="str">
        <f t="shared" si="4"/>
        <v>xlswrite('G:\Mi unidad\1. PROYECTOS TELLO 2022\SCM SPILL OVERS\outputs\pobreza\bajo_niv_educ\1%\simulacion_4\synthetic_control_outputs.xlsx',synthetic_control_55,55)</v>
      </c>
      <c r="FZ17" s="1" t="str">
        <f t="shared" si="5"/>
        <v>xlswrite('G:\Mi unidad\1. PROYECTOS TELLO 2022\SCM SPILL OVERS\outputs\pobreza\bajo_ingreso\1%\simulacion_4\synthetic_control_outputs.xlsx',synthetic_control_55,55)</v>
      </c>
      <c r="GF17" s="1" t="str">
        <f t="shared" si="6"/>
        <v>xlswrite('G:\Mi unidad\1. PROYECTOS TELLO 2022\SCM SPILL OVERS\outputs\pobreza\densidad_g\1%\simulacion_4\synthetic_control_outputs.xlsx',synthetic_control_55,55)</v>
      </c>
      <c r="GM17" s="1" t="str">
        <f t="shared" si="7"/>
        <v>xlswrite('G:\Mi unidad\1. PROYECTOS TELLO 2022\SCM SPILL OVERS\outputs\pobreza\alimentos\1%\simulacion_4\synthetic_control_outputs.xlsx',synthetic_control_55,55);</v>
      </c>
      <c r="GT17" s="1" t="str">
        <f t="shared" si="8"/>
        <v>xlswrite('G:\Mi unidad\1. PROYECTOS TELLO 2022\SCM SPILL OVERS\outputs\pobreza\jefe_hogar\1%\simulacion_4\synthetic_control_outputs.xlsx',synthetic_control_55,55);</v>
      </c>
      <c r="GZ17" s="1" t="str">
        <f t="shared" si="9"/>
        <v>xlswrite('G:\Mi unidad\1. PROYECTOS TELLO 2022\SCM SPILL OVERS\outputs\pobreza\mujeres\1%\simulacion_4\synthetic_control_outputs.xlsx',synthetic_control_55,55);</v>
      </c>
      <c r="HF17" s="1" t="str">
        <f t="shared" si="10"/>
        <v>xlswrite('G:\Mi unidad\1. PROYECTOS TELLO 2022\SCM SPILL OVERS\outputs\pobreza\criminalidad\1%\simulacion_4\synthetic_control_outputs.xlsx',synthetic_control_55,55);</v>
      </c>
      <c r="HM17">
        <v>7</v>
      </c>
      <c r="HN17" t="str">
        <f>"    p_value_vec_"&amp;HM17&amp;"(s) = p_value_"&amp;HM17&amp;";"</f>
        <v xml:space="preserve">    p_value_vec_7(s) = p_value_7;</v>
      </c>
      <c r="HT17">
        <v>10</v>
      </c>
      <c r="HU17" t="s">
        <v>36</v>
      </c>
      <c r="IA17">
        <v>16</v>
      </c>
      <c r="IB17" t="str">
        <f>"xlswrite('G:\Mi unidad\1. PROYECTOS TELLO 2022\SCM SPILL OVERS\outputs\pobreza\bajo_niv_educ\1%\simulacion_4\output_tests.xlsx',lb_vec_"&amp;IA17&amp;"','lb_vec_"&amp;IA17&amp;"');"</f>
        <v>xlswrite('G:\Mi unidad\1. PROYECTOS TELLO 2022\SCM SPILL OVERS\outputs\pobreza\bajo_niv_educ\1%\simulacion_4\output_tests.xlsx',lb_vec_16','lb_vec_16');</v>
      </c>
      <c r="IO17">
        <v>16</v>
      </c>
      <c r="IP17" t="str">
        <f>"xlswrite('G:\Mi unidad\1. PROYECTOS TELLO 2022\SCM SPILL OVERS\outputs\pobreza\bajo_ingreso\1%\simulacion_4\output_tests.xlsx',lb_vec_"&amp;IO17&amp;"','lb_vec_"&amp;IO17&amp;"');"</f>
        <v>xlswrite('G:\Mi unidad\1. PROYECTOS TELLO 2022\SCM SPILL OVERS\outputs\pobreza\bajo_ingreso\1%\simulacion_4\output_tests.xlsx',lb_vec_16','lb_vec_16');</v>
      </c>
      <c r="JA17">
        <v>16</v>
      </c>
      <c r="JB17" t="str">
        <f>"xlswrite('G:\Mi unidad\1. PROYECTOS TELLO 2022\SCM SPILL OVERS\outputs\pobreza\densidad\1%\simulacion_4\output_tests.xlsx',lb_vec_"&amp;JA17&amp;"','lb_vec_"&amp;JA17&amp;"');"</f>
        <v>xlswrite('G:\Mi unidad\1. PROYECTOS TELLO 2022\SCM SPILL OVERS\outputs\pobreza\densidad\1%\simulacion_4\output_tests.xlsx',lb_vec_16','lb_vec_16');</v>
      </c>
      <c r="JM17">
        <v>16</v>
      </c>
      <c r="JN17" t="str">
        <f>"xlswrite('G:\Mi unidad\1. PROYECTOS TELLO 2022\SCM SPILL OVERS\outputs\pobreza\densidad_g\1%\simulacion_4\output_tests.xlsx',lb_vec_"&amp;JM17&amp;"','lb_vec_"&amp;JM17&amp;"');"</f>
        <v>xlswrite('G:\Mi unidad\1. PROYECTOS TELLO 2022\SCM SPILL OVERS\outputs\pobreza\densidad_g\1%\simulacion_4\output_tests.xlsx',lb_vec_16','lb_vec_16');</v>
      </c>
      <c r="JY17">
        <v>16</v>
      </c>
      <c r="JZ17" t="str">
        <f>"xlswrite('G:\Mi unidad\1. PROYECTOS TELLO 2022\SCM SPILL OVERS\outputs\pobreza\distancia_centro_salud\1%\simulacion_4\output_tests.xlsx',lb_vec_"&amp;JY17&amp;"','lb_vec_"&amp;JY17&amp;"');"</f>
        <v>xlswrite('G:\Mi unidad\1. PROYECTOS TELLO 2022\SCM SPILL OVERS\outputs\pobreza\distancia_centro_salud\1%\simulacion_4\output_tests.xlsx',lb_vec_16','lb_vec_16');</v>
      </c>
      <c r="KL17">
        <v>16</v>
      </c>
      <c r="KM17" t="str">
        <f>"xlswrite('G:\Mi unidad\1. PROYECTOS TELLO 2022\SCM SPILL OVERS\outputs\pobreza\informalidad\1%\simulacion_4\output_tests.xlsx',lb_vec_"&amp;KL17&amp;"','lb_vec_"&amp;KL17&amp;"');"</f>
        <v>xlswrite('G:\Mi unidad\1. PROYECTOS TELLO 2022\SCM SPILL OVERS\outputs\pobreza\informalidad\1%\simulacion_4\output_tests.xlsx',lb_vec_16','lb_vec_16');</v>
      </c>
      <c r="KY17">
        <v>16</v>
      </c>
      <c r="KZ17" t="str">
        <f>"xlswrite('G:\Mi unidad\1. PROYECTOS TELLO 2022\SCM SPILL OVERS\outputs\pobreza\alimentos\1%\simulacion_4\output_tests.xlsx',lb_vec_"&amp;KY17&amp;"','lb_vec_"&amp;KY17&amp;"');"</f>
        <v>xlswrite('G:\Mi unidad\1. PROYECTOS TELLO 2022\SCM SPILL OVERS\outputs\pobreza\alimentos\1%\simulacion_4\output_tests.xlsx',lb_vec_16','lb_vec_16');</v>
      </c>
      <c r="LF17">
        <v>16</v>
      </c>
      <c r="LG17" t="str">
        <f>"xlswrite('G:\Mi unidad\1. PROYECTOS TELLO 2022\SCM SPILL OVERS\outputs\pobreza\jefe_hogar\1%\simulacion_4\output_tests.xlsx',lb_vec_"&amp;LF17&amp;"','lb_vec_"&amp;LF17&amp;"');"</f>
        <v>xlswrite('G:\Mi unidad\1. PROYECTOS TELLO 2022\SCM SPILL OVERS\outputs\pobreza\jefe_hogar\1%\simulacion_4\output_tests.xlsx',lb_vec_16','lb_vec_16');</v>
      </c>
      <c r="LM17">
        <v>16</v>
      </c>
      <c r="LN17" t="str">
        <f>"xlswrite('G:\Mi unidad\1. PROYECTOS TELLO 2022\SCM SPILL OVERS\outputs\pobreza\mujeres\1%\simulacion_4\output_tests.xlsx',lb_vec_"&amp;LM17&amp;"','lb_vec_"&amp;LM17&amp;"');"</f>
        <v>xlswrite('G:\Mi unidad\1. PROYECTOS TELLO 2022\SCM SPILL OVERS\outputs\pobreza\mujeres\1%\simulacion_4\output_tests.xlsx',lb_vec_16','lb_vec_16');</v>
      </c>
      <c r="LY17">
        <v>16</v>
      </c>
      <c r="LZ17" t="str">
        <f>"xlswrite('G:\Mi unidad\1. PROYECTOS TELLO 2022\SCM SPILL OVERS\outputs\pobreza\criminalidad\1%\simulacion_4\output_tests.xlsx',lb_vec_"&amp;LY17&amp;"','lb_vec_"&amp;LY17&amp;"');"</f>
        <v>xlswrite('G:\Mi unidad\1. PROYECTOS TELLO 2022\SCM SPILL OVERS\outputs\pobreza\criminalidad\1%\simulacion_4\output_tests.xlsx',lb_vec_16','lb_vec_16');</v>
      </c>
    </row>
    <row r="18" spans="1:338" x14ac:dyDescent="0.3">
      <c r="A18">
        <v>57</v>
      </c>
      <c r="B18" s="1" t="str">
        <f t="shared" si="11"/>
        <v>[data_57,provincias_57,~] = xlsread('BD_pobre_est_1_provincia_57.xlsx');</v>
      </c>
      <c r="E18" s="1" t="str">
        <f t="shared" si="12"/>
        <v>provincia_57 = unique(provincias_57(2:end,1));</v>
      </c>
      <c r="O18" s="1" t="str">
        <f t="shared" si="13"/>
        <v>pobreza_57 = reshape(data_57(:,2),T+S,N);</v>
      </c>
      <c r="T18" s="1" t="str">
        <f t="shared" si="14"/>
        <v xml:space="preserve">pobreza_57 = pobreza_57'; </v>
      </c>
      <c r="X18" s="1" t="str">
        <f t="shared" si="15"/>
        <v>tratado_57 = pobreza_57(1,:);</v>
      </c>
      <c r="AC18" s="1" t="str">
        <f t="shared" si="26"/>
        <v>pobreza_57(1,:) = [];</v>
      </c>
      <c r="AI18" s="1" t="str">
        <f t="shared" si="0"/>
        <v>pobreza_57 = [tratado_57;pobreza_57];</v>
      </c>
      <c r="AN18" s="1" t="str">
        <f t="shared" si="22"/>
        <v>Y_57 = pobreza_57; % outcome matrix</v>
      </c>
      <c r="AS18" s="1" t="str">
        <f t="shared" si="23"/>
        <v>Y_pre_57 = Y_57(:,1:T);</v>
      </c>
      <c r="AW18" s="1" t="str">
        <f t="shared" si="24"/>
        <v>Y_post_57 = Y_57(:,T+1:end);</v>
      </c>
      <c r="BA18" s="1" t="str">
        <f t="shared" si="25"/>
        <v>[a_hat_57,B_hat_57] = scm_batch(Y_pre_57);</v>
      </c>
      <c r="BF18" s="1" t="str">
        <f t="shared" si="16"/>
        <v>synthetic_control_57 = a_hat_57(1)+B_hat_57(1,:)*Y_57;</v>
      </c>
      <c r="BL18">
        <v>16</v>
      </c>
      <c r="BM18" s="1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135</v>
      </c>
      <c r="CV18">
        <v>16</v>
      </c>
      <c r="CW18" t="s">
        <v>135</v>
      </c>
      <c r="DA18">
        <v>16</v>
      </c>
      <c r="DB18" t="s">
        <v>135</v>
      </c>
      <c r="DF18">
        <v>16</v>
      </c>
      <c r="DG18" t="s">
        <v>135</v>
      </c>
      <c r="DK18" s="1" t="str">
        <f t="shared" si="17"/>
        <v>M_hat_57 = (eye(N)-B_hat_57)'*(eye(N)-B_hat_57);</v>
      </c>
      <c r="DQ18" s="1" t="str">
        <f t="shared" si="18"/>
        <v>synthetic_control_sp_57 = a_hat_57(1)+B_hat_57(1,:)*Y_57;</v>
      </c>
      <c r="DW18" s="1" t="s">
        <v>55</v>
      </c>
      <c r="EA18">
        <v>10</v>
      </c>
      <c r="EB18" s="3" t="str">
        <f>"%PROVINCIA "&amp;EA18</f>
        <v>%PROVINCIA 10</v>
      </c>
      <c r="EL18" s="1" t="str">
        <f t="shared" si="19"/>
        <v>synthetic_control_57=synthetic_control_57'</v>
      </c>
      <c r="EQ18" s="1" t="str">
        <f t="shared" si="20"/>
        <v>synthetic_control_sp_57=synthetic_control_sp_57'</v>
      </c>
      <c r="EV18" s="1" t="str">
        <f t="shared" si="21"/>
        <v>tratado_57=tratado_57'</v>
      </c>
      <c r="EZ18" s="1" t="str">
        <f t="shared" si="1"/>
        <v>xlswrite('G:\Mi unidad\1. PROYECTOS TELLO 2022\SCM SPILL OVERS\outputs\pobreza\distancia_centro_salud\1%\simulacion_4\synthetic_control_outputs.xlsx',synthetic_control_57,57)</v>
      </c>
      <c r="FG18" s="1" t="str">
        <f t="shared" si="2"/>
        <v>xlswrite('G:\Mi unidad\1. PROYECTOS TELLO 2022\SCM SPILL OVERS\outputs\pobreza\informalidad\1%\simulacion_4\synthetic_control_outputs.xlsx',synthetic_control_57,57)</v>
      </c>
      <c r="FM18" s="1" t="str">
        <f t="shared" si="3"/>
        <v>xlswrite('G:\Mi unidad\1. PROYECTOS TELLO 2022\SCM SPILL OVERS\outputs\pobreza\densidad\1%\simulacion_4\synthetic_control_outputs.xlsx',synthetic_control_57,57)</v>
      </c>
      <c r="FT18" s="1" t="str">
        <f t="shared" si="4"/>
        <v>xlswrite('G:\Mi unidad\1. PROYECTOS TELLO 2022\SCM SPILL OVERS\outputs\pobreza\bajo_niv_educ\1%\simulacion_4\synthetic_control_outputs.xlsx',synthetic_control_57,57)</v>
      </c>
      <c r="FZ18" s="1" t="str">
        <f t="shared" si="5"/>
        <v>xlswrite('G:\Mi unidad\1. PROYECTOS TELLO 2022\SCM SPILL OVERS\outputs\pobreza\bajo_ingreso\1%\simulacion_4\synthetic_control_outputs.xlsx',synthetic_control_57,57)</v>
      </c>
      <c r="GF18" s="1" t="str">
        <f t="shared" si="6"/>
        <v>xlswrite('G:\Mi unidad\1. PROYECTOS TELLO 2022\SCM SPILL OVERS\outputs\pobreza\densidad_g\1%\simulacion_4\synthetic_control_outputs.xlsx',synthetic_control_57,57)</v>
      </c>
      <c r="GM18" s="1" t="str">
        <f t="shared" si="7"/>
        <v>xlswrite('G:\Mi unidad\1. PROYECTOS TELLO 2022\SCM SPILL OVERS\outputs\pobreza\alimentos\1%\simulacion_4\synthetic_control_outputs.xlsx',synthetic_control_57,57);</v>
      </c>
      <c r="GT18" s="1" t="str">
        <f t="shared" si="8"/>
        <v>xlswrite('G:\Mi unidad\1. PROYECTOS TELLO 2022\SCM SPILL OVERS\outputs\pobreza\jefe_hogar\1%\simulacion_4\synthetic_control_outputs.xlsx',synthetic_control_57,57);</v>
      </c>
      <c r="GZ18" s="1" t="str">
        <f t="shared" si="9"/>
        <v>xlswrite('G:\Mi unidad\1. PROYECTOS TELLO 2022\SCM SPILL OVERS\outputs\pobreza\mujeres\1%\simulacion_4\synthetic_control_outputs.xlsx',synthetic_control_57,57);</v>
      </c>
      <c r="HF18" s="1" t="str">
        <f t="shared" si="10"/>
        <v>xlswrite('G:\Mi unidad\1. PROYECTOS TELLO 2022\SCM SPILL OVERS\outputs\pobreza\criminalidad\1%\simulacion_4\synthetic_control_outputs.xlsx',synthetic_control_57,57);</v>
      </c>
      <c r="HM18">
        <v>7</v>
      </c>
      <c r="HN18" t="str">
        <f>"    lb_vec_"&amp;HM18&amp;"(s) = lb_"&amp;HM18&amp;";"</f>
        <v xml:space="preserve">    lb_vec_7(s) = lb_7;</v>
      </c>
      <c r="HT18">
        <v>10</v>
      </c>
      <c r="HU18" t="s">
        <v>37</v>
      </c>
      <c r="IA18">
        <v>16</v>
      </c>
      <c r="IB18" t="str">
        <f>"xlswrite('G:\Mi unidad\1. PROYECTOS TELLO 2022\SCM SPILL OVERS\outputs\pobreza\bajo_niv_educ\1%\simulacion_4\output_tests.xlsx',ub_vec_"&amp;IA18&amp;"','ub_vec_"&amp;IA18&amp;"');"</f>
        <v>xlswrite('G:\Mi unidad\1. PROYECTOS TELLO 2022\SCM SPILL OVERS\outputs\pobreza\bajo_niv_educ\1%\simulacion_4\output_tests.xlsx',ub_vec_16','ub_vec_16');</v>
      </c>
      <c r="IO18">
        <v>16</v>
      </c>
      <c r="IP18" t="str">
        <f>"xlswrite('G:\Mi unidad\1. PROYECTOS TELLO 2022\SCM SPILL OVERS\outputs\pobreza\bajo_ingreso\1%\simulacion_4\output_tests.xlsx',ub_vec_"&amp;IO18&amp;"','ub_vec_"&amp;IO18&amp;"');"</f>
        <v>xlswrite('G:\Mi unidad\1. PROYECTOS TELLO 2022\SCM SPILL OVERS\outputs\pobreza\bajo_ingreso\1%\simulacion_4\output_tests.xlsx',ub_vec_16','ub_vec_16');</v>
      </c>
      <c r="JA18">
        <v>16</v>
      </c>
      <c r="JB18" t="str">
        <f>"xlswrite('G:\Mi unidad\1. PROYECTOS TELLO 2022\SCM SPILL OVERS\outputs\pobreza\densidad\1%\simulacion_4\output_tests.xlsx',ub_vec_"&amp;JA18&amp;"','ub_vec_"&amp;JA18&amp;"');"</f>
        <v>xlswrite('G:\Mi unidad\1. PROYECTOS TELLO 2022\SCM SPILL OVERS\outputs\pobreza\densidad\1%\simulacion_4\output_tests.xlsx',ub_vec_16','ub_vec_16');</v>
      </c>
      <c r="JM18">
        <v>16</v>
      </c>
      <c r="JN18" t="str">
        <f>"xlswrite('G:\Mi unidad\1. PROYECTOS TELLO 2022\SCM SPILL OVERS\outputs\pobreza\densidad_g\1%\simulacion_4\output_tests.xlsx',ub_vec_"&amp;JM18&amp;"','ub_vec_"&amp;JM18&amp;"');"</f>
        <v>xlswrite('G:\Mi unidad\1. PROYECTOS TELLO 2022\SCM SPILL OVERS\outputs\pobreza\densidad_g\1%\simulacion_4\output_tests.xlsx',ub_vec_16','ub_vec_16');</v>
      </c>
      <c r="JY18">
        <v>16</v>
      </c>
      <c r="JZ18" t="str">
        <f>"xlswrite('G:\Mi unidad\1. PROYECTOS TELLO 2022\SCM SPILL OVERS\outputs\pobreza\distancia_centro_salud\1%\simulacion_4\output_tests.xlsx',ub_vec_"&amp;JY18&amp;"','ub_vec_"&amp;JY18&amp;"');"</f>
        <v>xlswrite('G:\Mi unidad\1. PROYECTOS TELLO 2022\SCM SPILL OVERS\outputs\pobreza\distancia_centro_salud\1%\simulacion_4\output_tests.xlsx',ub_vec_16','ub_vec_16');</v>
      </c>
      <c r="KL18">
        <v>16</v>
      </c>
      <c r="KM18" t="str">
        <f>"xlswrite('G:\Mi unidad\1. PROYECTOS TELLO 2022\SCM SPILL OVERS\outputs\pobreza\informalidad\1%\simulacion_4\output_tests.xlsx',ub_vec_"&amp;KL18&amp;"','ub_vec_"&amp;KL18&amp;"');"</f>
        <v>xlswrite('G:\Mi unidad\1. PROYECTOS TELLO 2022\SCM SPILL OVERS\outputs\pobreza\informalidad\1%\simulacion_4\output_tests.xlsx',ub_vec_16','ub_vec_16');</v>
      </c>
      <c r="KY18">
        <v>16</v>
      </c>
      <c r="KZ18" t="str">
        <f>"xlswrite('G:\Mi unidad\1. PROYECTOS TELLO 2022\SCM SPILL OVERS\outputs\pobreza\alimentos\1%\simulacion_4\output_tests.xlsx',ub_vec_"&amp;KY18&amp;"','ub_vec_"&amp;KY18&amp;"');"</f>
        <v>xlswrite('G:\Mi unidad\1. PROYECTOS TELLO 2022\SCM SPILL OVERS\outputs\pobreza\alimentos\1%\simulacion_4\output_tests.xlsx',ub_vec_16','ub_vec_16');</v>
      </c>
      <c r="LF18">
        <v>16</v>
      </c>
      <c r="LG18" t="str">
        <f>"xlswrite('G:\Mi unidad\1. PROYECTOS TELLO 2022\SCM SPILL OVERS\outputs\pobreza\jefe_hogar\1%\simulacion_4\output_tests.xlsx',ub_vec_"&amp;LF18&amp;"','ub_vec_"&amp;LF18&amp;"');"</f>
        <v>xlswrite('G:\Mi unidad\1. PROYECTOS TELLO 2022\SCM SPILL OVERS\outputs\pobreza\jefe_hogar\1%\simulacion_4\output_tests.xlsx',ub_vec_16','ub_vec_16');</v>
      </c>
      <c r="LM18">
        <v>16</v>
      </c>
      <c r="LN18" t="str">
        <f>"xlswrite('G:\Mi unidad\1. PROYECTOS TELLO 2022\SCM SPILL OVERS\outputs\pobreza\mujeres\1%\simulacion_4\output_tests.xlsx',ub_vec_"&amp;LM18&amp;"','ub_vec_"&amp;LM18&amp;"');"</f>
        <v>xlswrite('G:\Mi unidad\1. PROYECTOS TELLO 2022\SCM SPILL OVERS\outputs\pobreza\mujeres\1%\simulacion_4\output_tests.xlsx',ub_vec_16','ub_vec_16');</v>
      </c>
      <c r="LY18">
        <v>16</v>
      </c>
      <c r="LZ18" t="str">
        <f>"xlswrite('G:\Mi unidad\1. PROYECTOS TELLO 2022\SCM SPILL OVERS\outputs\pobreza\criminalidad\1%\simulacion_4\output_tests.xlsx',ub_vec_"&amp;LY18&amp;"','ub_vec_"&amp;LY18&amp;"');"</f>
        <v>xlswrite('G:\Mi unidad\1. PROYECTOS TELLO 2022\SCM SPILL OVERS\outputs\pobreza\criminalidad\1%\simulacion_4\output_tests.xlsx',ub_vec_16','ub_vec_16');</v>
      </c>
    </row>
    <row r="19" spans="1:338" x14ac:dyDescent="0.3">
      <c r="A19">
        <v>65</v>
      </c>
      <c r="B19" s="1" t="str">
        <f t="shared" si="11"/>
        <v>[data_65,provincias_65,~] = xlsread('BD_pobre_est_1_provincia_65.xlsx');</v>
      </c>
      <c r="E19" s="1" t="str">
        <f t="shared" si="12"/>
        <v>provincia_65 = unique(provincias_65(2:end,1));</v>
      </c>
      <c r="O19" s="1" t="str">
        <f t="shared" si="13"/>
        <v>pobreza_65 = reshape(data_65(:,2),T+S,N);</v>
      </c>
      <c r="T19" s="1" t="str">
        <f t="shared" si="14"/>
        <v xml:space="preserve">pobreza_65 = pobreza_65'; </v>
      </c>
      <c r="X19" s="1" t="str">
        <f t="shared" si="15"/>
        <v>tratado_65 = pobreza_65(1,:);</v>
      </c>
      <c r="AC19" s="1" t="str">
        <f t="shared" si="26"/>
        <v>pobreza_65(1,:) = [];</v>
      </c>
      <c r="AI19" s="1" t="str">
        <f t="shared" si="0"/>
        <v>pobreza_65 = [tratado_65;pobreza_65];</v>
      </c>
      <c r="AN19" s="1" t="str">
        <f t="shared" si="22"/>
        <v>Y_65 = pobreza_65; % outcome matrix</v>
      </c>
      <c r="AS19" s="1" t="str">
        <f t="shared" si="23"/>
        <v>Y_pre_65 = Y_65(:,1:T);</v>
      </c>
      <c r="AW19" s="1" t="str">
        <f t="shared" si="24"/>
        <v>Y_post_65 = Y_65(:,T+1:end);</v>
      </c>
      <c r="BA19" s="1" t="str">
        <f t="shared" si="25"/>
        <v>[a_hat_65,B_hat_65] = scm_batch(Y_pre_65);</v>
      </c>
      <c r="BF19" s="1" t="str">
        <f t="shared" si="16"/>
        <v>synthetic_control_65 = a_hat_65(1)+B_hat_65(1,:)*Y_65;</v>
      </c>
      <c r="BL19">
        <v>16</v>
      </c>
      <c r="BM19" s="1" t="str">
        <f>"A_"&amp;BL17&amp;"(:,ind_"&amp;BL17&amp;" == 0) = [];"</f>
        <v>A_16(:,ind_16 == 0) = [];</v>
      </c>
      <c r="BR19">
        <v>16</v>
      </c>
      <c r="BS19" s="1" t="str">
        <f>"ind_"&amp;BR17&amp;" = xlsread('spillover_bajo_niv_educ_"&amp;BR17&amp;".xlsx')"</f>
        <v>ind_16 = xlsread('spillover_bajo_niv_educ_16.xlsx')</v>
      </c>
      <c r="BX19">
        <v>16</v>
      </c>
      <c r="BY19" s="1" t="str">
        <f>"ind_"&amp;BX17&amp;" = xlsread('spillover_bajoingreso_"&amp;BX17&amp;".xlsx')"</f>
        <v>ind_16 = xlsread('spillover_bajoingreso_16.xlsx')</v>
      </c>
      <c r="CD19">
        <v>16</v>
      </c>
      <c r="CE19" s="1" t="str">
        <f>"ind_"&amp;CD17&amp;" = xlsread('spillover_densidad_"&amp;CD17&amp;".xlsx')"</f>
        <v>ind_16 = xlsread('spillover_densidad_16.xlsx')</v>
      </c>
      <c r="CJ19">
        <v>16</v>
      </c>
      <c r="CK19" s="1" t="str">
        <f>"ind_"&amp;CJ17&amp;" = xlsread('spillover_tiempo_cs_"&amp;CJ17&amp;".xlsx')"</f>
        <v>ind_16 = xlsread('spillover_tiempo_cs_16.xlsx')</v>
      </c>
      <c r="CQ19">
        <v>16</v>
      </c>
      <c r="CR19" t="s">
        <v>136</v>
      </c>
      <c r="CV19">
        <v>16</v>
      </c>
      <c r="CW19" t="s">
        <v>137</v>
      </c>
      <c r="DA19">
        <v>16</v>
      </c>
      <c r="DB19" t="s">
        <v>138</v>
      </c>
      <c r="DF19">
        <v>16</v>
      </c>
      <c r="DG19" t="s">
        <v>139</v>
      </c>
      <c r="DK19" s="1" t="str">
        <f t="shared" si="17"/>
        <v>M_hat_65 = (eye(N)-B_hat_65)'*(eye(N)-B_hat_65);</v>
      </c>
      <c r="DQ19" s="1" t="str">
        <f t="shared" si="18"/>
        <v>synthetic_control_sp_65 = a_hat_65(1)+B_hat_65(1,:)*Y_65;</v>
      </c>
      <c r="DW19" s="1" t="s">
        <v>56</v>
      </c>
      <c r="EA19">
        <v>10</v>
      </c>
      <c r="EB19" s="3" t="s">
        <v>17</v>
      </c>
      <c r="EL19" s="1" t="str">
        <f t="shared" si="19"/>
        <v>synthetic_control_65=synthetic_control_65'</v>
      </c>
      <c r="EQ19" s="1" t="str">
        <f t="shared" si="20"/>
        <v>synthetic_control_sp_65=synthetic_control_sp_65'</v>
      </c>
      <c r="EV19" s="1" t="str">
        <f t="shared" si="21"/>
        <v>tratado_65=tratado_65'</v>
      </c>
      <c r="EZ19" s="1" t="str">
        <f t="shared" si="1"/>
        <v>xlswrite('G:\Mi unidad\1. PROYECTOS TELLO 2022\SCM SPILL OVERS\outputs\pobreza\distancia_centro_salud\1%\simulacion_4\synthetic_control_outputs.xlsx',synthetic_control_65,65)</v>
      </c>
      <c r="FG19" s="1" t="str">
        <f t="shared" si="2"/>
        <v>xlswrite('G:\Mi unidad\1. PROYECTOS TELLO 2022\SCM SPILL OVERS\outputs\pobreza\informalidad\1%\simulacion_4\synthetic_control_outputs.xlsx',synthetic_control_65,65)</v>
      </c>
      <c r="FM19" s="1" t="str">
        <f t="shared" si="3"/>
        <v>xlswrite('G:\Mi unidad\1. PROYECTOS TELLO 2022\SCM SPILL OVERS\outputs\pobreza\densidad\1%\simulacion_4\synthetic_control_outputs.xlsx',synthetic_control_65,65)</v>
      </c>
      <c r="FT19" s="1" t="str">
        <f t="shared" si="4"/>
        <v>xlswrite('G:\Mi unidad\1. PROYECTOS TELLO 2022\SCM SPILL OVERS\outputs\pobreza\bajo_niv_educ\1%\simulacion_4\synthetic_control_outputs.xlsx',synthetic_control_65,65)</v>
      </c>
      <c r="FZ19" s="1" t="str">
        <f t="shared" si="5"/>
        <v>xlswrite('G:\Mi unidad\1. PROYECTOS TELLO 2022\SCM SPILL OVERS\outputs\pobreza\bajo_ingreso\1%\simulacion_4\synthetic_control_outputs.xlsx',synthetic_control_65,65)</v>
      </c>
      <c r="GF19" s="1" t="str">
        <f t="shared" si="6"/>
        <v>xlswrite('G:\Mi unidad\1. PROYECTOS TELLO 2022\SCM SPILL OVERS\outputs\pobreza\densidad_g\1%\simulacion_4\synthetic_control_outputs.xlsx',synthetic_control_65,65)</v>
      </c>
      <c r="GM19" s="1" t="str">
        <f t="shared" si="7"/>
        <v>xlswrite('G:\Mi unidad\1. PROYECTOS TELLO 2022\SCM SPILL OVERS\outputs\pobreza\alimentos\1%\simulacion_4\synthetic_control_outputs.xlsx',synthetic_control_65,65);</v>
      </c>
      <c r="GT19" s="1" t="str">
        <f t="shared" si="8"/>
        <v>xlswrite('G:\Mi unidad\1. PROYECTOS TELLO 2022\SCM SPILL OVERS\outputs\pobreza\jefe_hogar\1%\simulacion_4\synthetic_control_outputs.xlsx',synthetic_control_65,65);</v>
      </c>
      <c r="GZ19" s="1" t="str">
        <f t="shared" si="9"/>
        <v>xlswrite('G:\Mi unidad\1. PROYECTOS TELLO 2022\SCM SPILL OVERS\outputs\pobreza\mujeres\1%\simulacion_4\synthetic_control_outputs.xlsx',synthetic_control_65,65);</v>
      </c>
      <c r="HF19" s="1" t="str">
        <f t="shared" si="10"/>
        <v>xlswrite('G:\Mi unidad\1. PROYECTOS TELLO 2022\SCM SPILL OVERS\outputs\pobreza\criminalidad\1%\simulacion_4\synthetic_control_outputs.xlsx',synthetic_control_65,65);</v>
      </c>
      <c r="HM19">
        <v>7</v>
      </c>
      <c r="HN19" t="str">
        <f>"    ub_vec_"&amp;HM19&amp;"(s) = ub_"&amp;HM18&amp;";"</f>
        <v xml:space="preserve">    ub_vec_7(s) = ub_7;</v>
      </c>
      <c r="HT19">
        <v>10</v>
      </c>
      <c r="HU19" t="str">
        <f>"    spillover_test_"&amp;HT19&amp;"(s) = sp_andrews(Y_pre_"&amp;HT19&amp;",pobreza_"&amp;HT19&amp;"(:,T+s),A_"&amp;HT19&amp;",C,d,alpha_sig);"</f>
        <v xml:space="preserve">    spillover_test_10(s) = sp_andrews(Y_pre_10,pobreza_10(:,T+s),A_10,C,d,alpha_sig);</v>
      </c>
      <c r="IA19">
        <v>16</v>
      </c>
      <c r="IB19" t="str">
        <f>"xlswrite('G:\Mi unidad\1. PROYECTOS TELLO 2022\SCM SPILL OVERS\outputs\pobreza\bajo_niv_educ\1%\simulacion_4\output_tests.xlsx',p_value_vec_"&amp;IA19&amp;"','p_value_vec_"&amp;IA19&amp;"');"</f>
        <v>xlswrite('G:\Mi unidad\1. PROYECTOS TELLO 2022\SCM SPILL OVERS\outputs\pobreza\bajo_niv_educ\1%\simulacion_4\output_tests.xlsx',p_value_vec_16','p_value_vec_16');</v>
      </c>
      <c r="IO19">
        <v>16</v>
      </c>
      <c r="IP19" t="str">
        <f>"xlswrite('G:\Mi unidad\1. PROYECTOS TELLO 2022\SCM SPILL OVERS\outputs\pobreza\bajo_ingreso\1%\simulacion_4\output_tests.xlsx',p_value_vec_"&amp;IO19&amp;"','p_value_vec_"&amp;IO19&amp;"');"</f>
        <v>xlswrite('G:\Mi unidad\1. PROYECTOS TELLO 2022\SCM SPILL OVERS\outputs\pobreza\bajo_ingreso\1%\simulacion_4\output_tests.xlsx',p_value_vec_16','p_value_vec_16');</v>
      </c>
      <c r="JA19">
        <v>16</v>
      </c>
      <c r="JB19" t="str">
        <f>"xlswrite('G:\Mi unidad\1. PROYECTOS TELLO 2022\SCM SPILL OVERS\outputs\pobreza\densidad\1%\simulacion_4\output_tests.xlsx',p_value_vec_"&amp;JA19&amp;"','p_value_vec_"&amp;JA19&amp;"');"</f>
        <v>xlswrite('G:\Mi unidad\1. PROYECTOS TELLO 2022\SCM SPILL OVERS\outputs\pobreza\densidad\1%\simulacion_4\output_tests.xlsx',p_value_vec_16','p_value_vec_16');</v>
      </c>
      <c r="JM19">
        <v>16</v>
      </c>
      <c r="JN19" t="str">
        <f>"xlswrite('G:\Mi unidad\1. PROYECTOS TELLO 2022\SCM SPILL OVERS\outputs\pobreza\densidad_g\1%\simulacion_4\output_tests.xlsx',p_value_vec_"&amp;JM19&amp;"','p_value_vec_"&amp;JM19&amp;"');"</f>
        <v>xlswrite('G:\Mi unidad\1. PROYECTOS TELLO 2022\SCM SPILL OVERS\outputs\pobreza\densidad_g\1%\simulacion_4\output_tests.xlsx',p_value_vec_16','p_value_vec_16');</v>
      </c>
      <c r="JY19">
        <v>16</v>
      </c>
      <c r="JZ19" t="str">
        <f>"xlswrite('G:\Mi unidad\1. PROYECTOS TELLO 2022\SCM SPILL OVERS\outputs\pobreza\distancia_centro_salud\1%\simulacion_4\output_tests.xlsx',p_value_vec_"&amp;JY19&amp;"','p_value_vec_"&amp;JY19&amp;"');"</f>
        <v>xlswrite('G:\Mi unidad\1. PROYECTOS TELLO 2022\SCM SPILL OVERS\outputs\pobreza\distancia_centro_salud\1%\simulacion_4\output_tests.xlsx',p_value_vec_16','p_value_vec_16');</v>
      </c>
      <c r="KL19">
        <v>16</v>
      </c>
      <c r="KM19" t="str">
        <f>"xlswrite('G:\Mi unidad\1. PROYECTOS TELLO 2022\SCM SPILL OVERS\outputs\pobreza\informalidad\1%\simulacion_4\output_tests.xlsx',p_value_vec_"&amp;KL19&amp;"','p_value_vec_"&amp;KL19&amp;"');"</f>
        <v>xlswrite('G:\Mi unidad\1. PROYECTOS TELLO 2022\SCM SPILL OVERS\outputs\pobreza\informalidad\1%\simulacion_4\output_tests.xlsx',p_value_vec_16','p_value_vec_16');</v>
      </c>
      <c r="KY19">
        <v>16</v>
      </c>
      <c r="KZ19" t="str">
        <f>"xlswrite('G:\Mi unidad\1. PROYECTOS TELLO 2022\SCM SPILL OVERS\outputs\pobreza\alimentos\1%\simulacion_4\output_tests.xlsx',p_value_vec_"&amp;KY19&amp;"','p_value_vec_"&amp;KY19&amp;"');"</f>
        <v>xlswrite('G:\Mi unidad\1. PROYECTOS TELLO 2022\SCM SPILL OVERS\outputs\pobreza\alimentos\1%\simulacion_4\output_tests.xlsx',p_value_vec_16','p_value_vec_16');</v>
      </c>
      <c r="LF19">
        <v>16</v>
      </c>
      <c r="LG19" t="str">
        <f>"xlswrite('G:\Mi unidad\1. PROYECTOS TELLO 2022\SCM SPILL OVERS\outputs\pobreza\jefe_hogar\1%\simulacion_4\output_tests.xlsx',p_value_vec_"&amp;LF19&amp;"','p_value_vec_"&amp;LF19&amp;"');"</f>
        <v>xlswrite('G:\Mi unidad\1. PROYECTOS TELLO 2022\SCM SPILL OVERS\outputs\pobreza\jefe_hogar\1%\simulacion_4\output_tests.xlsx',p_value_vec_16','p_value_vec_16');</v>
      </c>
      <c r="LM19">
        <v>16</v>
      </c>
      <c r="LN19" t="str">
        <f>"xlswrite('G:\Mi unidad\1. PROYECTOS TELLO 2022\SCM SPILL OVERS\outputs\pobreza\mujeres\1%\simulacion_4\output_tests.xlsx',p_value_vec_"&amp;LM19&amp;"','p_value_vec_"&amp;LM19&amp;"');"</f>
        <v>xlswrite('G:\Mi unidad\1. PROYECTOS TELLO 2022\SCM SPILL OVERS\outputs\pobreza\mujeres\1%\simulacion_4\output_tests.xlsx',p_value_vec_16','p_value_vec_16');</v>
      </c>
      <c r="LY19">
        <v>16</v>
      </c>
      <c r="LZ19" t="str">
        <f>"xlswrite('G:\Mi unidad\1. PROYECTOS TELLO 2022\SCM SPILL OVERS\outputs\pobreza\criminalidad\1%\simulacion_4\output_tests.xlsx',p_value_vec_"&amp;LY19&amp;"','p_value_vec_"&amp;LY19&amp;"');"</f>
        <v>xlswrite('G:\Mi unidad\1. PROYECTOS TELLO 2022\SCM SPILL OVERS\outputs\pobreza\criminalidad\1%\simulacion_4\output_tests.xlsx',p_value_vec_16','p_value_vec_16');</v>
      </c>
    </row>
    <row r="20" spans="1:338" x14ac:dyDescent="0.3">
      <c r="A20">
        <v>66</v>
      </c>
      <c r="B20" s="1" t="str">
        <f t="shared" si="11"/>
        <v>[data_66,provincias_66,~] = xlsread('BD_pobre_est_1_provincia_66.xlsx');</v>
      </c>
      <c r="E20" s="1" t="str">
        <f t="shared" si="12"/>
        <v>provincia_66 = unique(provincias_66(2:end,1));</v>
      </c>
      <c r="O20" s="1" t="str">
        <f t="shared" si="13"/>
        <v>pobreza_66 = reshape(data_66(:,2),T+S,N);</v>
      </c>
      <c r="T20" s="1" t="str">
        <f t="shared" si="14"/>
        <v xml:space="preserve">pobreza_66 = pobreza_66'; </v>
      </c>
      <c r="X20" s="1" t="str">
        <f t="shared" si="15"/>
        <v>tratado_66 = pobreza_66(1,:);</v>
      </c>
      <c r="AC20" s="1" t="str">
        <f t="shared" si="26"/>
        <v>pobreza_66(1,:) = [];</v>
      </c>
      <c r="AI20" s="1" t="str">
        <f t="shared" si="0"/>
        <v>pobreza_66 = [tratado_66;pobreza_66];</v>
      </c>
      <c r="AN20" s="1" t="str">
        <f t="shared" si="22"/>
        <v>Y_66 = pobreza_66; % outcome matrix</v>
      </c>
      <c r="AS20" s="1" t="str">
        <f t="shared" si="23"/>
        <v>Y_pre_66 = Y_66(:,1:T);</v>
      </c>
      <c r="AW20" s="1" t="str">
        <f t="shared" si="24"/>
        <v>Y_post_66 = Y_66(:,T+1:end);</v>
      </c>
      <c r="BA20" s="1" t="str">
        <f t="shared" si="25"/>
        <v>[a_hat_66,B_hat_66] = scm_batch(Y_pre_66);</v>
      </c>
      <c r="BF20" s="1" t="str">
        <f t="shared" si="16"/>
        <v>synthetic_control_66 = a_hat_66(1)+B_hat_66(1,:)*Y_66;</v>
      </c>
      <c r="BL20">
        <v>16</v>
      </c>
      <c r="BR20">
        <v>16</v>
      </c>
      <c r="BS20" s="1" t="str">
        <f>"A_"&amp;BR17&amp;" = eye(N);"</f>
        <v>A_16 = eye(N);</v>
      </c>
      <c r="BX20">
        <v>16</v>
      </c>
      <c r="BY20" s="1" t="str">
        <f>"A_"&amp;BX17&amp;" = eye(N);"</f>
        <v>A_16 = eye(N);</v>
      </c>
      <c r="CD20">
        <v>16</v>
      </c>
      <c r="CE20" s="1" t="str">
        <f>"A_"&amp;CD17&amp;" = eye(N);"</f>
        <v>A_16 = eye(N);</v>
      </c>
      <c r="CJ20">
        <v>16</v>
      </c>
      <c r="CK20" s="1" t="str">
        <f>"A_"&amp;CJ17&amp;" = eye(N);"</f>
        <v>A_16 = eye(N);</v>
      </c>
      <c r="CQ20">
        <v>16</v>
      </c>
      <c r="CR20" t="s">
        <v>140</v>
      </c>
      <c r="CV20">
        <v>16</v>
      </c>
      <c r="CW20" t="s">
        <v>140</v>
      </c>
      <c r="DA20">
        <v>16</v>
      </c>
      <c r="DB20" t="s">
        <v>140</v>
      </c>
      <c r="DF20">
        <v>16</v>
      </c>
      <c r="DG20" t="s">
        <v>140</v>
      </c>
      <c r="DK20" s="1" t="str">
        <f t="shared" si="17"/>
        <v>M_hat_66 = (eye(N)-B_hat_66)'*(eye(N)-B_hat_66);</v>
      </c>
      <c r="DQ20" s="1" t="str">
        <f t="shared" si="18"/>
        <v>synthetic_control_sp_66 = a_hat_66(1)+B_hat_66(1,:)*Y_66;</v>
      </c>
      <c r="DW20" s="1" t="s">
        <v>57</v>
      </c>
      <c r="EA20">
        <v>10</v>
      </c>
      <c r="EB20" s="1" t="str">
        <f>"Y_Ts_"&amp;EA20&amp;" = Y_"&amp;EA20&amp;"(:,T+s);"</f>
        <v>Y_Ts_10 = Y_10(:,T+s);</v>
      </c>
      <c r="EL20" s="1" t="str">
        <f t="shared" si="19"/>
        <v>synthetic_control_66=synthetic_control_66'</v>
      </c>
      <c r="EQ20" s="1" t="str">
        <f t="shared" si="20"/>
        <v>synthetic_control_sp_66=synthetic_control_sp_66'</v>
      </c>
      <c r="EV20" s="1" t="str">
        <f t="shared" si="21"/>
        <v>tratado_66=tratado_66'</v>
      </c>
      <c r="EZ20" s="1" t="str">
        <f t="shared" si="1"/>
        <v>xlswrite('G:\Mi unidad\1. PROYECTOS TELLO 2022\SCM SPILL OVERS\outputs\pobreza\distancia_centro_salud\1%\simulacion_4\synthetic_control_outputs.xlsx',synthetic_control_66,66)</v>
      </c>
      <c r="FG20" s="1" t="str">
        <f t="shared" si="2"/>
        <v>xlswrite('G:\Mi unidad\1. PROYECTOS TELLO 2022\SCM SPILL OVERS\outputs\pobreza\informalidad\1%\simulacion_4\synthetic_control_outputs.xlsx',synthetic_control_66,66)</v>
      </c>
      <c r="FM20" s="1" t="str">
        <f t="shared" si="3"/>
        <v>xlswrite('G:\Mi unidad\1. PROYECTOS TELLO 2022\SCM SPILL OVERS\outputs\pobreza\densidad\1%\simulacion_4\synthetic_control_outputs.xlsx',synthetic_control_66,66)</v>
      </c>
      <c r="FT20" s="1" t="str">
        <f t="shared" si="4"/>
        <v>xlswrite('G:\Mi unidad\1. PROYECTOS TELLO 2022\SCM SPILL OVERS\outputs\pobreza\bajo_niv_educ\1%\simulacion_4\synthetic_control_outputs.xlsx',synthetic_control_66,66)</v>
      </c>
      <c r="FZ20" s="1" t="str">
        <f t="shared" si="5"/>
        <v>xlswrite('G:\Mi unidad\1. PROYECTOS TELLO 2022\SCM SPILL OVERS\outputs\pobreza\bajo_ingreso\1%\simulacion_4\synthetic_control_outputs.xlsx',synthetic_control_66,66)</v>
      </c>
      <c r="GF20" s="1" t="str">
        <f t="shared" si="6"/>
        <v>xlswrite('G:\Mi unidad\1. PROYECTOS TELLO 2022\SCM SPILL OVERS\outputs\pobreza\densidad_g\1%\simulacion_4\synthetic_control_outputs.xlsx',synthetic_control_66,66)</v>
      </c>
      <c r="GM20" s="1" t="str">
        <f t="shared" si="7"/>
        <v>xlswrite('G:\Mi unidad\1. PROYECTOS TELLO 2022\SCM SPILL OVERS\outputs\pobreza\alimentos\1%\simulacion_4\synthetic_control_outputs.xlsx',synthetic_control_66,66);</v>
      </c>
      <c r="GT20" s="1" t="str">
        <f t="shared" si="8"/>
        <v>xlswrite('G:\Mi unidad\1. PROYECTOS TELLO 2022\SCM SPILL OVERS\outputs\pobreza\jefe_hogar\1%\simulacion_4\synthetic_control_outputs.xlsx',synthetic_control_66,66);</v>
      </c>
      <c r="GZ20" s="1" t="str">
        <f t="shared" si="9"/>
        <v>xlswrite('G:\Mi unidad\1. PROYECTOS TELLO 2022\SCM SPILL OVERS\outputs\pobreza\mujeres\1%\simulacion_4\synthetic_control_outputs.xlsx',synthetic_control_66,66);</v>
      </c>
      <c r="HF20" s="1" t="str">
        <f t="shared" si="10"/>
        <v>xlswrite('G:\Mi unidad\1. PROYECTOS TELLO 2022\SCM SPILL OVERS\outputs\pobreza\criminalidad\1%\simulacion_4\synthetic_control_outputs.xlsx',synthetic_control_66,66);</v>
      </c>
      <c r="HM20">
        <v>7</v>
      </c>
      <c r="HN20" t="s">
        <v>18</v>
      </c>
      <c r="HT20">
        <v>10</v>
      </c>
      <c r="HU20" t="s">
        <v>18</v>
      </c>
      <c r="IA20">
        <v>16</v>
      </c>
      <c r="IB20" t="str">
        <f>"xlswrite('G:\Mi unidad\1. PROYECTOS TELLO 2022\SCM SPILL OVERS\outputs\pobreza\bajo_niv_educ\1%\simulacion_4\output_tests.xlsx',alpha1_hat_vec_"&amp;IA20&amp;"','alpha1_hat_vec_"&amp;IA20&amp;"');"</f>
        <v>xlswrite('G:\Mi unidad\1. PROYECTOS TELLO 2022\SCM SPILL OVERS\outputs\pobreza\bajo_niv_educ\1%\simulacion_4\output_tests.xlsx',alpha1_hat_vec_16','alpha1_hat_vec_16');</v>
      </c>
      <c r="IO20">
        <v>16</v>
      </c>
      <c r="IP20" t="str">
        <f>"xlswrite('G:\Mi unidad\1. PROYECTOS TELLO 2022\SCM SPILL OVERS\outputs\pobreza\bajo_ingreso\1%\simulacion_4\output_tests.xlsx',alpha1_hat_vec_"&amp;IO20&amp;"','alpha1_hat_vec_"&amp;IO20&amp;"');"</f>
        <v>xlswrite('G:\Mi unidad\1. PROYECTOS TELLO 2022\SCM SPILL OVERS\outputs\pobreza\bajo_ingreso\1%\simulacion_4\output_tests.xlsx',alpha1_hat_vec_16','alpha1_hat_vec_16');</v>
      </c>
      <c r="JA20">
        <v>16</v>
      </c>
      <c r="JB20" t="str">
        <f>"xlswrite('G:\Mi unidad\1. PROYECTOS TELLO 2022\SCM SPILL OVERS\outputs\pobreza\densidad\1%\simulacion_4\output_tests.xlsx',alpha1_hat_vec_"&amp;JA20&amp;"','alpha1_hat_vec_"&amp;JA20&amp;"');"</f>
        <v>xlswrite('G:\Mi unidad\1. PROYECTOS TELLO 2022\SCM SPILL OVERS\outputs\pobreza\densidad\1%\simulacion_4\output_tests.xlsx',alpha1_hat_vec_16','alpha1_hat_vec_16');</v>
      </c>
      <c r="JM20">
        <v>16</v>
      </c>
      <c r="JN20" t="str">
        <f>"xlswrite('G:\Mi unidad\1. PROYECTOS TELLO 2022\SCM SPILL OVERS\outputs\pobreza\densidad_g\1%\simulacion_4\output_tests.xlsx',alpha1_hat_vec_"&amp;JM20&amp;"','alpha1_hat_vec_"&amp;JM20&amp;"');"</f>
        <v>xlswrite('G:\Mi unidad\1. PROYECTOS TELLO 2022\SCM SPILL OVERS\outputs\pobreza\densidad_g\1%\simulacion_4\output_tests.xlsx',alpha1_hat_vec_16','alpha1_hat_vec_16');</v>
      </c>
      <c r="JY20">
        <v>16</v>
      </c>
      <c r="JZ20" t="str">
        <f>"xlswrite('G:\Mi unidad\1. PROYECTOS TELLO 2022\SCM SPILL OVERS\outputs\pobreza\distancia_centro_salud\1%\simulacion_4\output_tests.xlsx',alpha1_hat_vec_"&amp;JY20&amp;"','alpha1_hat_vec_"&amp;JY20&amp;"');"</f>
        <v>xlswrite('G:\Mi unidad\1. PROYECTOS TELLO 2022\SCM SPILL OVERS\outputs\pobreza\distancia_centro_salud\1%\simulacion_4\output_tests.xlsx',alpha1_hat_vec_16','alpha1_hat_vec_16');</v>
      </c>
      <c r="KL20">
        <v>16</v>
      </c>
      <c r="KM20" t="str">
        <f>"xlswrite('G:\Mi unidad\1. PROYECTOS TELLO 2022\SCM SPILL OVERS\outputs\pobreza\informalidad\1%\simulacion_4\output_tests.xlsx',alpha1_hat_vec_"&amp;KL20&amp;"','alpha1_hat_vec_"&amp;KL20&amp;"');"</f>
        <v>xlswrite('G:\Mi unidad\1. PROYECTOS TELLO 2022\SCM SPILL OVERS\outputs\pobreza\informalidad\1%\simulacion_4\output_tests.xlsx',alpha1_hat_vec_16','alpha1_hat_vec_16');</v>
      </c>
      <c r="KY20">
        <v>16</v>
      </c>
      <c r="KZ20" t="str">
        <f>"xlswrite('G:\Mi unidad\1. PROYECTOS TELLO 2022\SCM SPILL OVERS\outputs\pobreza\alimentos\1%\simulacion_4\output_tests.xlsx',alpha1_hat_vec_"&amp;KY20&amp;"','alpha1_hat_vec_"&amp;KY20&amp;"');"</f>
        <v>xlswrite('G:\Mi unidad\1. PROYECTOS TELLO 2022\SCM SPILL OVERS\outputs\pobreza\alimentos\1%\simulacion_4\output_tests.xlsx',alpha1_hat_vec_16','alpha1_hat_vec_16');</v>
      </c>
      <c r="LF20">
        <v>16</v>
      </c>
      <c r="LG20" t="str">
        <f>"xlswrite('G:\Mi unidad\1. PROYECTOS TELLO 2022\SCM SPILL OVERS\outputs\pobreza\jefe_hogar\1%\simulacion_4\output_tests.xlsx',alpha1_hat_vec_"&amp;LF20&amp;"','alpha1_hat_vec_"&amp;LF20&amp;"');"</f>
        <v>xlswrite('G:\Mi unidad\1. PROYECTOS TELLO 2022\SCM SPILL OVERS\outputs\pobreza\jefe_hogar\1%\simulacion_4\output_tests.xlsx',alpha1_hat_vec_16','alpha1_hat_vec_16');</v>
      </c>
      <c r="LM20">
        <v>16</v>
      </c>
      <c r="LN20" t="str">
        <f>"xlswrite('G:\Mi unidad\1. PROYECTOS TELLO 2022\SCM SPILL OVERS\outputs\pobreza\mujeres\1%\simulacion_4\output_tests.xlsx',alpha1_hat_vec_"&amp;LM20&amp;"','alpha1_hat_vec_"&amp;LM20&amp;"');"</f>
        <v>xlswrite('G:\Mi unidad\1. PROYECTOS TELLO 2022\SCM SPILL OVERS\outputs\pobreza\mujeres\1%\simulacion_4\output_tests.xlsx',alpha1_hat_vec_16','alpha1_hat_vec_16');</v>
      </c>
      <c r="LY20">
        <v>16</v>
      </c>
      <c r="LZ20" t="str">
        <f>"xlswrite('G:\Mi unidad\1. PROYECTOS TELLO 2022\SCM SPILL OVERS\outputs\pobreza\criminalidad\1%\simulacion_4\output_tests.xlsx',alpha1_hat_vec_"&amp;LY20&amp;"','alpha1_hat_vec_"&amp;LY20&amp;"');"</f>
        <v>xlswrite('G:\Mi unidad\1. PROYECTOS TELLO 2022\SCM SPILL OVERS\outputs\pobreza\criminalidad\1%\simulacion_4\output_tests.xlsx',alpha1_hat_vec_16','alpha1_hat_vec_16');</v>
      </c>
    </row>
    <row r="21" spans="1:338" x14ac:dyDescent="0.3">
      <c r="A21">
        <v>71</v>
      </c>
      <c r="B21" s="1" t="str">
        <f t="shared" si="11"/>
        <v>[data_71,provincias_71,~] = xlsread('BD_pobre_est_1_provincia_71.xlsx');</v>
      </c>
      <c r="E21" s="1" t="str">
        <f t="shared" si="12"/>
        <v>provincia_71 = unique(provincias_71(2:end,1));</v>
      </c>
      <c r="O21" s="1" t="str">
        <f t="shared" si="13"/>
        <v>pobreza_71 = reshape(data_71(:,2),T+S,N);</v>
      </c>
      <c r="T21" s="1" t="str">
        <f t="shared" si="14"/>
        <v xml:space="preserve">pobreza_71 = pobreza_71'; </v>
      </c>
      <c r="X21" s="1" t="str">
        <f t="shared" si="15"/>
        <v>tratado_71 = pobreza_71(1,:);</v>
      </c>
      <c r="AC21" s="1" t="str">
        <f t="shared" si="26"/>
        <v>pobreza_71(1,:) = [];</v>
      </c>
      <c r="AI21" s="1" t="str">
        <f t="shared" si="0"/>
        <v>pobreza_71 = [tratado_71;pobreza_71];</v>
      </c>
      <c r="AN21" s="1" t="str">
        <f t="shared" si="22"/>
        <v>Y_71 = pobreza_71; % outcome matrix</v>
      </c>
      <c r="AS21" s="1" t="str">
        <f t="shared" si="23"/>
        <v>Y_pre_71 = Y_71(:,1:T);</v>
      </c>
      <c r="AW21" s="1" t="str">
        <f t="shared" si="24"/>
        <v>Y_post_71 = Y_71(:,T+1:end);</v>
      </c>
      <c r="BA21" s="1" t="str">
        <f t="shared" si="25"/>
        <v>[a_hat_71,B_hat_71] = scm_batch(Y_pre_71);</v>
      </c>
      <c r="BF21" s="1" t="str">
        <f t="shared" si="16"/>
        <v>synthetic_control_71 = a_hat_71(1)+B_hat_71(1,:)*Y_71;</v>
      </c>
      <c r="BL21">
        <v>16</v>
      </c>
      <c r="BR21">
        <v>16</v>
      </c>
      <c r="BS21" s="1" t="str">
        <f>"A_"&amp;BR17&amp;"(:,ind_"&amp;BR17&amp;" == 0) = [];"</f>
        <v>A_16(:,ind_16 == 0) = [];</v>
      </c>
      <c r="BX21">
        <v>16</v>
      </c>
      <c r="BY21" s="1" t="str">
        <f>"A_"&amp;BX17&amp;"(:,ind_"&amp;BX17&amp;" == 0) = [];"</f>
        <v>A_16(:,ind_16 == 0) = [];</v>
      </c>
      <c r="CD21">
        <v>16</v>
      </c>
      <c r="CE21" s="1" t="str">
        <f>"A_"&amp;CD17&amp;"(:,ind_"&amp;CD17&amp;" == 0) = [];"</f>
        <v>A_16(:,ind_16 == 0) = [];</v>
      </c>
      <c r="CJ21">
        <v>16</v>
      </c>
      <c r="CK21" s="1" t="str">
        <f>"A_"&amp;CJ17&amp;"(:,ind_"&amp;CJ17&amp;" == 0) = [];"</f>
        <v>A_16(:,ind_16 == 0) = [];</v>
      </c>
      <c r="CQ21">
        <v>16</v>
      </c>
      <c r="CR21" t="s">
        <v>141</v>
      </c>
      <c r="CV21">
        <v>16</v>
      </c>
      <c r="CW21" t="s">
        <v>141</v>
      </c>
      <c r="DA21">
        <v>16</v>
      </c>
      <c r="DB21" t="s">
        <v>141</v>
      </c>
      <c r="DF21">
        <v>16</v>
      </c>
      <c r="DG21" t="s">
        <v>141</v>
      </c>
      <c r="DK21" s="1" t="str">
        <f t="shared" si="17"/>
        <v>M_hat_71 = (eye(N)-B_hat_71)'*(eye(N)-B_hat_71);</v>
      </c>
      <c r="DQ21" s="1" t="str">
        <f t="shared" si="18"/>
        <v>synthetic_control_sp_71 = a_hat_71(1)+B_hat_71(1,:)*Y_71;</v>
      </c>
      <c r="DW21" s="1" t="s">
        <v>58</v>
      </c>
      <c r="EA21">
        <v>10</v>
      </c>
      <c r="EB21" s="1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1" t="str">
        <f t="shared" si="19"/>
        <v>synthetic_control_71=synthetic_control_71'</v>
      </c>
      <c r="EQ21" s="1" t="str">
        <f t="shared" si="20"/>
        <v>synthetic_control_sp_71=synthetic_control_sp_71'</v>
      </c>
      <c r="EV21" s="1" t="str">
        <f t="shared" si="21"/>
        <v>tratado_71=tratado_71'</v>
      </c>
      <c r="EZ21" s="1" t="str">
        <f t="shared" si="1"/>
        <v>xlswrite('G:\Mi unidad\1. PROYECTOS TELLO 2022\SCM SPILL OVERS\outputs\pobreza\distancia_centro_salud\1%\simulacion_4\synthetic_control_outputs.xlsx',synthetic_control_71,71)</v>
      </c>
      <c r="FG21" s="1" t="str">
        <f t="shared" si="2"/>
        <v>xlswrite('G:\Mi unidad\1. PROYECTOS TELLO 2022\SCM SPILL OVERS\outputs\pobreza\informalidad\1%\simulacion_4\synthetic_control_outputs.xlsx',synthetic_control_71,71)</v>
      </c>
      <c r="FM21" s="1" t="str">
        <f t="shared" si="3"/>
        <v>xlswrite('G:\Mi unidad\1. PROYECTOS TELLO 2022\SCM SPILL OVERS\outputs\pobreza\densidad\1%\simulacion_4\synthetic_control_outputs.xlsx',synthetic_control_71,71)</v>
      </c>
      <c r="FT21" s="1" t="str">
        <f t="shared" si="4"/>
        <v>xlswrite('G:\Mi unidad\1. PROYECTOS TELLO 2022\SCM SPILL OVERS\outputs\pobreza\bajo_niv_educ\1%\simulacion_4\synthetic_control_outputs.xlsx',synthetic_control_71,71)</v>
      </c>
      <c r="FZ21" s="1" t="str">
        <f t="shared" si="5"/>
        <v>xlswrite('G:\Mi unidad\1. PROYECTOS TELLO 2022\SCM SPILL OVERS\outputs\pobreza\bajo_ingreso\1%\simulacion_4\synthetic_control_outputs.xlsx',synthetic_control_71,71)</v>
      </c>
      <c r="GF21" s="1" t="str">
        <f t="shared" si="6"/>
        <v>xlswrite('G:\Mi unidad\1. PROYECTOS TELLO 2022\SCM SPILL OVERS\outputs\pobreza\densidad_g\1%\simulacion_4\synthetic_control_outputs.xlsx',synthetic_control_71,71)</v>
      </c>
      <c r="GM21" s="1" t="str">
        <f t="shared" si="7"/>
        <v>xlswrite('G:\Mi unidad\1. PROYECTOS TELLO 2022\SCM SPILL OVERS\outputs\pobreza\alimentos\1%\simulacion_4\synthetic_control_outputs.xlsx',synthetic_control_71,71);</v>
      </c>
      <c r="GT21" s="1" t="str">
        <f t="shared" si="8"/>
        <v>xlswrite('G:\Mi unidad\1. PROYECTOS TELLO 2022\SCM SPILL OVERS\outputs\pobreza\jefe_hogar\1%\simulacion_4\synthetic_control_outputs.xlsx',synthetic_control_71,71);</v>
      </c>
      <c r="GZ21" s="1" t="str">
        <f t="shared" si="9"/>
        <v>xlswrite('G:\Mi unidad\1. PROYECTOS TELLO 2022\SCM SPILL OVERS\outputs\pobreza\mujeres\1%\simulacion_4\synthetic_control_outputs.xlsx',synthetic_control_71,71);</v>
      </c>
      <c r="HF21" s="1" t="str">
        <f t="shared" si="10"/>
        <v>xlswrite('G:\Mi unidad\1. PROYECTOS TELLO 2022\SCM SPILL OVERS\outputs\pobreza\criminalidad\1%\simulacion_4\synthetic_control_outputs.xlsx',synthetic_control_71,71);</v>
      </c>
      <c r="HM21">
        <v>10</v>
      </c>
      <c r="HN21" t="str">
        <f>"p_value_vec_"&amp;HM21&amp;" = zeros(1,S);"</f>
        <v>p_value_vec_10 = zeros(1,S);</v>
      </c>
      <c r="HT21">
        <v>16</v>
      </c>
      <c r="HU21" t="str">
        <f>"spillover_test_"&amp;HT21&amp;" = zeros(1,S);"</f>
        <v>spillover_test_16 = zeros(1,S);</v>
      </c>
      <c r="IA21">
        <v>16</v>
      </c>
      <c r="IB21" t="str">
        <f>"xlswrite('G:\Mi unidad\1. PROYECTOS TELLO 2022\SCM SPILL OVERS\outputs\pobreza\bajo_niv_educ\1%\simulacion_4\output_tests.xlsx',spillover_test_"&amp;IA21&amp;"','sp_test_"&amp;IA21&amp;"');"</f>
        <v>xlswrite('G:\Mi unidad\1. PROYECTOS TELLO 2022\SCM SPILL OVERS\outputs\pobreza\bajo_niv_educ\1%\simulacion_4\output_tests.xlsx',spillover_test_16','sp_test_16');</v>
      </c>
      <c r="IO21">
        <v>16</v>
      </c>
      <c r="IP21" t="str">
        <f>"xlswrite('G:\Mi unidad\1. PROYECTOS TELLO 2022\SCM SPILL OVERS\outputs\pobreza\bajo_ingreso\1%\simulacion_4\output_tests.xlsx',spillover_test_"&amp;IO21&amp;"','sp_test_"&amp;IO21&amp;"');"</f>
        <v>xlswrite('G:\Mi unidad\1. PROYECTOS TELLO 2022\SCM SPILL OVERS\outputs\pobreza\bajo_ingreso\1%\simulacion_4\output_tests.xlsx',spillover_test_16','sp_test_16');</v>
      </c>
      <c r="JA21">
        <v>16</v>
      </c>
      <c r="JB21" t="str">
        <f>"xlswrite('G:\Mi unidad\1. PROYECTOS TELLO 2022\SCM SPILL OVERS\outputs\pobreza\densidad\1%\simulacion_4\output_tests.xlsx',spillover_test_"&amp;JA21&amp;"','sp_test_"&amp;JA21&amp;"');"</f>
        <v>xlswrite('G:\Mi unidad\1. PROYECTOS TELLO 2022\SCM SPILL OVERS\outputs\pobreza\densidad\1%\simulacion_4\output_tests.xlsx',spillover_test_16','sp_test_16');</v>
      </c>
      <c r="JM21">
        <v>16</v>
      </c>
      <c r="JN21" t="str">
        <f>"xlswrite('G:\Mi unidad\1. PROYECTOS TELLO 2022\SCM SPILL OVERS\outputs\pobreza\densidad_g\1%\simulacion_4\output_tests.xlsx',spillover_test_"&amp;JM21&amp;"','sp_test_"&amp;JM21&amp;"');"</f>
        <v>xlswrite('G:\Mi unidad\1. PROYECTOS TELLO 2022\SCM SPILL OVERS\outputs\pobreza\densidad_g\1%\simulacion_4\output_tests.xlsx',spillover_test_16','sp_test_16');</v>
      </c>
      <c r="JY21">
        <v>16</v>
      </c>
      <c r="JZ21" t="str">
        <f>"xlswrite('G:\Mi unidad\1. PROYECTOS TELLO 2022\SCM SPILL OVERS\outputs\pobreza\distancia_centro_salud\1%\simulacion_4\output_tests.xlsx',spillover_test_"&amp;JY21&amp;"','sp_test_"&amp;JY21&amp;"');"</f>
        <v>xlswrite('G:\Mi unidad\1. PROYECTOS TELLO 2022\SCM SPILL OVERS\outputs\pobreza\distancia_centro_salud\1%\simulacion_4\output_tests.xlsx',spillover_test_16','sp_test_16');</v>
      </c>
      <c r="KL21">
        <v>16</v>
      </c>
      <c r="KM21" t="str">
        <f>"xlswrite('G:\Mi unidad\1. PROYECTOS TELLO 2022\SCM SPILL OVERS\outputs\pobreza\informalidad\1%\simulacion_4\output_tests.xlsx',spillover_test_"&amp;KL21&amp;"','sp_test_"&amp;KL21&amp;"');"</f>
        <v>xlswrite('G:\Mi unidad\1. PROYECTOS TELLO 2022\SCM SPILL OVERS\outputs\pobreza\informalidad\1%\simulacion_4\output_tests.xlsx',spillover_test_16','sp_test_16');</v>
      </c>
      <c r="KY21">
        <v>16</v>
      </c>
      <c r="KZ21" t="str">
        <f>"xlswrite('G:\Mi unidad\1. PROYECTOS TELLO 2022\SCM SPILL OVERS\outputs\pobreza\alimentos\1%\simulacion_4\output_tests.xlsx',spillover_test_"&amp;KY21&amp;"','sp_test_"&amp;KY21&amp;"');"</f>
        <v>xlswrite('G:\Mi unidad\1. PROYECTOS TELLO 2022\SCM SPILL OVERS\outputs\pobreza\alimentos\1%\simulacion_4\output_tests.xlsx',spillover_test_16','sp_test_16');</v>
      </c>
      <c r="LF21">
        <v>16</v>
      </c>
      <c r="LG21" t="str">
        <f>"xlswrite('G:\Mi unidad\1. PROYECTOS TELLO 2022\SCM SPILL OVERS\outputs\pobreza\jefe_hogar\1%\simulacion_4\output_tests.xlsx',spillover_test_"&amp;LF21&amp;"','sp_test_"&amp;LF21&amp;"');"</f>
        <v>xlswrite('G:\Mi unidad\1. PROYECTOS TELLO 2022\SCM SPILL OVERS\outputs\pobreza\jefe_hogar\1%\simulacion_4\output_tests.xlsx',spillover_test_16','sp_test_16');</v>
      </c>
      <c r="LM21">
        <v>16</v>
      </c>
      <c r="LN21" t="str">
        <f>"xlswrite('G:\Mi unidad\1. PROYECTOS TELLO 2022\SCM SPILL OVERS\outputs\pobreza\mujeres\1%\simulacion_4\output_tests.xlsx',spillover_test_"&amp;LM21&amp;"','sp_test_"&amp;LM21&amp;"');"</f>
        <v>xlswrite('G:\Mi unidad\1. PROYECTOS TELLO 2022\SCM SPILL OVERS\outputs\pobreza\mujeres\1%\simulacion_4\output_tests.xlsx',spillover_test_16','sp_test_16');</v>
      </c>
      <c r="LY21">
        <v>16</v>
      </c>
      <c r="LZ21" t="str">
        <f>"xlswrite('G:\Mi unidad\1. PROYECTOS TELLO 2022\SCM SPILL OVERS\outputs\pobreza\criminalidad\1%\simulacion_4\output_tests.xlsx',spillover_test_"&amp;LY21&amp;"','sp_test_"&amp;LY21&amp;"');"</f>
        <v>xlswrite('G:\Mi unidad\1. PROYECTOS TELLO 2022\SCM SPILL OVERS\outputs\pobreza\criminalidad\1%\simulacion_4\output_tests.xlsx',spillover_test_16','sp_test_16');</v>
      </c>
    </row>
    <row r="22" spans="1:338" x14ac:dyDescent="0.3">
      <c r="A22">
        <v>75</v>
      </c>
      <c r="B22" s="1" t="str">
        <f t="shared" si="11"/>
        <v>[data_75,provincias_75,~] = xlsread('BD_pobre_est_1_provincia_75.xlsx');</v>
      </c>
      <c r="E22" s="1" t="str">
        <f t="shared" si="12"/>
        <v>provincia_75 = unique(provincias_75(2:end,1));</v>
      </c>
      <c r="O22" s="1" t="str">
        <f t="shared" si="13"/>
        <v>pobreza_75 = reshape(data_75(:,2),T+S,N);</v>
      </c>
      <c r="T22" s="1" t="str">
        <f t="shared" si="14"/>
        <v xml:space="preserve">pobreza_75 = pobreza_75'; </v>
      </c>
      <c r="X22" s="1" t="str">
        <f t="shared" si="15"/>
        <v>tratado_75 = pobreza_75(1,:);</v>
      </c>
      <c r="AC22" s="1" t="str">
        <f t="shared" si="26"/>
        <v>pobreza_75(1,:) = [];</v>
      </c>
      <c r="AI22" s="1" t="str">
        <f t="shared" si="0"/>
        <v>pobreza_75 = [tratado_75;pobreza_75];</v>
      </c>
      <c r="AN22" s="1" t="str">
        <f t="shared" si="22"/>
        <v>Y_75 = pobreza_75; % outcome matrix</v>
      </c>
      <c r="AS22" s="1" t="str">
        <f t="shared" si="23"/>
        <v>Y_pre_75 = Y_75(:,1:T);</v>
      </c>
      <c r="AW22" s="1" t="str">
        <f t="shared" si="24"/>
        <v>Y_post_75 = Y_75(:,T+1:end);</v>
      </c>
      <c r="BA22" s="1" t="str">
        <f t="shared" si="25"/>
        <v>[a_hat_75,B_hat_75] = scm_batch(Y_pre_75);</v>
      </c>
      <c r="BF22" s="1" t="str">
        <f t="shared" si="16"/>
        <v>synthetic_control_75 = a_hat_75(1)+B_hat_75(1,:)*Y_75;</v>
      </c>
      <c r="BL22">
        <v>17</v>
      </c>
      <c r="BM22" s="1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142</v>
      </c>
      <c r="CV22">
        <v>17</v>
      </c>
      <c r="CW22" t="s">
        <v>142</v>
      </c>
      <c r="DA22">
        <v>17</v>
      </c>
      <c r="DB22" t="s">
        <v>142</v>
      </c>
      <c r="DF22">
        <v>17</v>
      </c>
      <c r="DG22" t="s">
        <v>142</v>
      </c>
      <c r="DK22" s="1" t="str">
        <f t="shared" si="17"/>
        <v>M_hat_75 = (eye(N)-B_hat_75)'*(eye(N)-B_hat_75);</v>
      </c>
      <c r="DQ22" s="1" t="str">
        <f t="shared" si="18"/>
        <v>synthetic_control_sp_75 = a_hat_75(1)+B_hat_75(1,:)*Y_75;</v>
      </c>
      <c r="DW22" s="1" t="s">
        <v>59</v>
      </c>
      <c r="EA22">
        <v>10</v>
      </c>
      <c r="EB22" s="1" t="str">
        <f>"alpha_hat_"&amp;EA22&amp;" = A_"&amp;EA22&amp;"*gamma_hat_"&amp;EA22&amp;";"</f>
        <v>alpha_hat_10 = A_10*gamma_hat_10;</v>
      </c>
      <c r="EL22" s="1" t="str">
        <f t="shared" si="19"/>
        <v>synthetic_control_75=synthetic_control_75'</v>
      </c>
      <c r="EQ22" s="1" t="str">
        <f t="shared" si="20"/>
        <v>synthetic_control_sp_75=synthetic_control_sp_75'</v>
      </c>
      <c r="EV22" s="1" t="str">
        <f t="shared" si="21"/>
        <v>tratado_75=tratado_75'</v>
      </c>
      <c r="EZ22" s="1" t="str">
        <f t="shared" si="1"/>
        <v>xlswrite('G:\Mi unidad\1. PROYECTOS TELLO 2022\SCM SPILL OVERS\outputs\pobreza\distancia_centro_salud\1%\simulacion_4\synthetic_control_outputs.xlsx',synthetic_control_75,75)</v>
      </c>
      <c r="FG22" s="1" t="str">
        <f t="shared" si="2"/>
        <v>xlswrite('G:\Mi unidad\1. PROYECTOS TELLO 2022\SCM SPILL OVERS\outputs\pobreza\informalidad\1%\simulacion_4\synthetic_control_outputs.xlsx',synthetic_control_75,75)</v>
      </c>
      <c r="FM22" s="1" t="str">
        <f t="shared" si="3"/>
        <v>xlswrite('G:\Mi unidad\1. PROYECTOS TELLO 2022\SCM SPILL OVERS\outputs\pobreza\densidad\1%\simulacion_4\synthetic_control_outputs.xlsx',synthetic_control_75,75)</v>
      </c>
      <c r="FT22" s="1" t="str">
        <f t="shared" si="4"/>
        <v>xlswrite('G:\Mi unidad\1. PROYECTOS TELLO 2022\SCM SPILL OVERS\outputs\pobreza\bajo_niv_educ\1%\simulacion_4\synthetic_control_outputs.xlsx',synthetic_control_75,75)</v>
      </c>
      <c r="FZ22" s="1" t="str">
        <f t="shared" si="5"/>
        <v>xlswrite('G:\Mi unidad\1. PROYECTOS TELLO 2022\SCM SPILL OVERS\outputs\pobreza\bajo_ingreso\1%\simulacion_4\synthetic_control_outputs.xlsx',synthetic_control_75,75)</v>
      </c>
      <c r="GF22" s="1" t="str">
        <f t="shared" si="6"/>
        <v>xlswrite('G:\Mi unidad\1. PROYECTOS TELLO 2022\SCM SPILL OVERS\outputs\pobreza\densidad_g\1%\simulacion_4\synthetic_control_outputs.xlsx',synthetic_control_75,75)</v>
      </c>
      <c r="GM22" s="1" t="str">
        <f t="shared" si="7"/>
        <v>xlswrite('G:\Mi unidad\1. PROYECTOS TELLO 2022\SCM SPILL OVERS\outputs\pobreza\alimentos\1%\simulacion_4\synthetic_control_outputs.xlsx',synthetic_control_75,75);</v>
      </c>
      <c r="GT22" s="1" t="str">
        <f t="shared" si="8"/>
        <v>xlswrite('G:\Mi unidad\1. PROYECTOS TELLO 2022\SCM SPILL OVERS\outputs\pobreza\jefe_hogar\1%\simulacion_4\synthetic_control_outputs.xlsx',synthetic_control_75,75);</v>
      </c>
      <c r="GZ22" s="1" t="str">
        <f t="shared" si="9"/>
        <v>xlswrite('G:\Mi unidad\1. PROYECTOS TELLO 2022\SCM SPILL OVERS\outputs\pobreza\mujeres\1%\simulacion_4\synthetic_control_outputs.xlsx',synthetic_control_75,75);</v>
      </c>
      <c r="HF22" s="1" t="str">
        <f t="shared" si="10"/>
        <v>xlswrite('G:\Mi unidad\1. PROYECTOS TELLO 2022\SCM SPILL OVERS\outputs\pobreza\criminalidad\1%\simulacion_4\synthetic_control_outputs.xlsx',synthetic_control_75,75);</v>
      </c>
      <c r="HM22">
        <v>10</v>
      </c>
      <c r="HN22" t="str">
        <f>"lb_vec_"&amp;HM22&amp;" = zeros(1,S);"</f>
        <v>lb_vec_10 = zeros(1,S);</v>
      </c>
      <c r="HT22">
        <v>16</v>
      </c>
      <c r="HU22" t="s">
        <v>35</v>
      </c>
      <c r="IA22">
        <v>17</v>
      </c>
      <c r="IB22" t="str">
        <f>"xlswrite('G:\Mi unidad\1. PROYECTOS TELLO 2022\SCM SPILL OVERS\outputs\pobreza\bajo_niv_educ\1%\simulacion_4\output_tests.xlsx',lb_vec_"&amp;IA22&amp;"','lb_vec_"&amp;IA22&amp;"');"</f>
        <v>xlswrite('G:\Mi unidad\1. PROYECTOS TELLO 2022\SCM SPILL OVERS\outputs\pobreza\bajo_niv_educ\1%\simulacion_4\output_tests.xlsx',lb_vec_17','lb_vec_17');</v>
      </c>
      <c r="IO22">
        <v>17</v>
      </c>
      <c r="IP22" t="str">
        <f>"xlswrite('G:\Mi unidad\1. PROYECTOS TELLO 2022\SCM SPILL OVERS\outputs\pobreza\bajo_ingreso\1%\simulacion_4\output_tests.xlsx',lb_vec_"&amp;IO22&amp;"','lb_vec_"&amp;IO22&amp;"');"</f>
        <v>xlswrite('G:\Mi unidad\1. PROYECTOS TELLO 2022\SCM SPILL OVERS\outputs\pobreza\bajo_ingreso\1%\simulacion_4\output_tests.xlsx',lb_vec_17','lb_vec_17');</v>
      </c>
      <c r="JA22">
        <v>17</v>
      </c>
      <c r="JB22" t="str">
        <f>"xlswrite('G:\Mi unidad\1. PROYECTOS TELLO 2022\SCM SPILL OVERS\outputs\pobreza\densidad\1%\simulacion_4\output_tests.xlsx',lb_vec_"&amp;JA22&amp;"','lb_vec_"&amp;JA22&amp;"');"</f>
        <v>xlswrite('G:\Mi unidad\1. PROYECTOS TELLO 2022\SCM SPILL OVERS\outputs\pobreza\densidad\1%\simulacion_4\output_tests.xlsx',lb_vec_17','lb_vec_17');</v>
      </c>
      <c r="JM22">
        <v>17</v>
      </c>
      <c r="JN22" t="str">
        <f>"xlswrite('G:\Mi unidad\1. PROYECTOS TELLO 2022\SCM SPILL OVERS\outputs\pobreza\densidad_g\1%\simulacion_4\output_tests.xlsx',lb_vec_"&amp;JM22&amp;"','lb_vec_"&amp;JM22&amp;"');"</f>
        <v>xlswrite('G:\Mi unidad\1. PROYECTOS TELLO 2022\SCM SPILL OVERS\outputs\pobreza\densidad_g\1%\simulacion_4\output_tests.xlsx',lb_vec_17','lb_vec_17');</v>
      </c>
      <c r="JY22">
        <v>17</v>
      </c>
      <c r="JZ22" t="str">
        <f>"xlswrite('G:\Mi unidad\1. PROYECTOS TELLO 2022\SCM SPILL OVERS\outputs\pobreza\distancia_centro_salud\1%\simulacion_4\output_tests.xlsx',lb_vec_"&amp;JY22&amp;"','lb_vec_"&amp;JY22&amp;"');"</f>
        <v>xlswrite('G:\Mi unidad\1. PROYECTOS TELLO 2022\SCM SPILL OVERS\outputs\pobreza\distancia_centro_salud\1%\simulacion_4\output_tests.xlsx',lb_vec_17','lb_vec_17');</v>
      </c>
      <c r="KL22">
        <v>17</v>
      </c>
      <c r="KM22" t="str">
        <f>"xlswrite('G:\Mi unidad\1. PROYECTOS TELLO 2022\SCM SPILL OVERS\outputs\pobreza\informalidad\1%\simulacion_4\output_tests.xlsx',lb_vec_"&amp;KL22&amp;"','lb_vec_"&amp;KL22&amp;"');"</f>
        <v>xlswrite('G:\Mi unidad\1. PROYECTOS TELLO 2022\SCM SPILL OVERS\outputs\pobreza\informalidad\1%\simulacion_4\output_tests.xlsx',lb_vec_17','lb_vec_17');</v>
      </c>
      <c r="KY22">
        <v>17</v>
      </c>
      <c r="KZ22" t="str">
        <f>"xlswrite('G:\Mi unidad\1. PROYECTOS TELLO 2022\SCM SPILL OVERS\outputs\pobreza\alimentos\1%\simulacion_4\output_tests.xlsx',lb_vec_"&amp;KY22&amp;"','lb_vec_"&amp;KY22&amp;"');"</f>
        <v>xlswrite('G:\Mi unidad\1. PROYECTOS TELLO 2022\SCM SPILL OVERS\outputs\pobreza\alimentos\1%\simulacion_4\output_tests.xlsx',lb_vec_17','lb_vec_17');</v>
      </c>
      <c r="LF22">
        <v>17</v>
      </c>
      <c r="LG22" t="str">
        <f>"xlswrite('G:\Mi unidad\1. PROYECTOS TELLO 2022\SCM SPILL OVERS\outputs\pobreza\jefe_hogar\1%\simulacion_4\output_tests.xlsx',lb_vec_"&amp;LF22&amp;"','lb_vec_"&amp;LF22&amp;"');"</f>
        <v>xlswrite('G:\Mi unidad\1. PROYECTOS TELLO 2022\SCM SPILL OVERS\outputs\pobreza\jefe_hogar\1%\simulacion_4\output_tests.xlsx',lb_vec_17','lb_vec_17');</v>
      </c>
      <c r="LM22">
        <v>17</v>
      </c>
      <c r="LN22" t="str">
        <f>"xlswrite('G:\Mi unidad\1. PROYECTOS TELLO 2022\SCM SPILL OVERS\outputs\pobreza\mujeres\1%\simulacion_4\output_tests.xlsx',lb_vec_"&amp;LM22&amp;"','lb_vec_"&amp;LM22&amp;"');"</f>
        <v>xlswrite('G:\Mi unidad\1. PROYECTOS TELLO 2022\SCM SPILL OVERS\outputs\pobreza\mujeres\1%\simulacion_4\output_tests.xlsx',lb_vec_17','lb_vec_17');</v>
      </c>
      <c r="LY22">
        <v>17</v>
      </c>
      <c r="LZ22" t="str">
        <f>"xlswrite('G:\Mi unidad\1. PROYECTOS TELLO 2022\SCM SPILL OVERS\outputs\pobreza\criminalidad\1%\simulacion_4\output_tests.xlsx',lb_vec_"&amp;LY22&amp;"','lb_vec_"&amp;LY22&amp;"');"</f>
        <v>xlswrite('G:\Mi unidad\1. PROYECTOS TELLO 2022\SCM SPILL OVERS\outputs\pobreza\criminalidad\1%\simulacion_4\output_tests.xlsx',lb_vec_17','lb_vec_17');</v>
      </c>
    </row>
    <row r="23" spans="1:338" x14ac:dyDescent="0.3">
      <c r="A23">
        <v>76</v>
      </c>
      <c r="B23" s="1" t="str">
        <f t="shared" si="11"/>
        <v>[data_76,provincias_76,~] = xlsread('BD_pobre_est_1_provincia_76.xlsx');</v>
      </c>
      <c r="E23" s="1" t="str">
        <f t="shared" si="12"/>
        <v>provincia_76 = unique(provincias_76(2:end,1));</v>
      </c>
      <c r="O23" s="1" t="str">
        <f t="shared" si="13"/>
        <v>pobreza_76 = reshape(data_76(:,2),T+S,N);</v>
      </c>
      <c r="T23" s="1" t="str">
        <f t="shared" si="14"/>
        <v xml:space="preserve">pobreza_76 = pobreza_76'; </v>
      </c>
      <c r="X23" s="1" t="str">
        <f t="shared" si="15"/>
        <v>tratado_76 = pobreza_76(1,:);</v>
      </c>
      <c r="AC23" s="1" t="str">
        <f t="shared" si="26"/>
        <v>pobreza_76(1,:) = [];</v>
      </c>
      <c r="AI23" s="1" t="str">
        <f t="shared" si="0"/>
        <v>pobreza_76 = [tratado_76;pobreza_76];</v>
      </c>
      <c r="AN23" s="1" t="str">
        <f t="shared" si="22"/>
        <v>Y_76 = pobreza_76; % outcome matrix</v>
      </c>
      <c r="AS23" s="1" t="str">
        <f t="shared" si="23"/>
        <v>Y_pre_76 = Y_76(:,1:T);</v>
      </c>
      <c r="AW23" s="1" t="str">
        <f t="shared" si="24"/>
        <v>Y_post_76 = Y_76(:,T+1:end);</v>
      </c>
      <c r="BA23" s="1" t="str">
        <f t="shared" si="25"/>
        <v>[a_hat_76,B_hat_76] = scm_batch(Y_pre_76);</v>
      </c>
      <c r="BF23" s="1" t="str">
        <f t="shared" si="16"/>
        <v>synthetic_control_76 = a_hat_76(1)+B_hat_76(1,:)*Y_76;</v>
      </c>
      <c r="BL23">
        <v>17</v>
      </c>
      <c r="BM23" s="1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143</v>
      </c>
      <c r="CV23">
        <v>17</v>
      </c>
      <c r="CW23" t="s">
        <v>143</v>
      </c>
      <c r="DA23">
        <v>17</v>
      </c>
      <c r="DB23" t="s">
        <v>143</v>
      </c>
      <c r="DF23">
        <v>17</v>
      </c>
      <c r="DG23" t="s">
        <v>143</v>
      </c>
      <c r="DK23" s="1" t="str">
        <f t="shared" si="17"/>
        <v>M_hat_76 = (eye(N)-B_hat_76)'*(eye(N)-B_hat_76);</v>
      </c>
      <c r="DQ23" s="1" t="str">
        <f t="shared" si="18"/>
        <v>synthetic_control_sp_76 = a_hat_76(1)+B_hat_76(1,:)*Y_76;</v>
      </c>
      <c r="DW23" s="1" t="s">
        <v>60</v>
      </c>
      <c r="EA23">
        <v>10</v>
      </c>
      <c r="EB23" s="1" t="str">
        <f>"alpha1_hat_vec_"&amp;EA23&amp;"(s) = alpha_hat_"&amp;EA23&amp;"(1);"</f>
        <v>alpha1_hat_vec_10(s) = alpha_hat_10(1);</v>
      </c>
      <c r="EL23" s="1" t="str">
        <f t="shared" si="19"/>
        <v>synthetic_control_76=synthetic_control_76'</v>
      </c>
      <c r="EQ23" s="1" t="str">
        <f t="shared" si="20"/>
        <v>synthetic_control_sp_76=synthetic_control_sp_76'</v>
      </c>
      <c r="EV23" s="1" t="str">
        <f t="shared" si="21"/>
        <v>tratado_76=tratado_76'</v>
      </c>
      <c r="EZ23" s="1" t="str">
        <f t="shared" si="1"/>
        <v>xlswrite('G:\Mi unidad\1. PROYECTOS TELLO 2022\SCM SPILL OVERS\outputs\pobreza\distancia_centro_salud\1%\simulacion_4\synthetic_control_outputs.xlsx',synthetic_control_76,76)</v>
      </c>
      <c r="FG23" s="1" t="str">
        <f t="shared" si="2"/>
        <v>xlswrite('G:\Mi unidad\1. PROYECTOS TELLO 2022\SCM SPILL OVERS\outputs\pobreza\informalidad\1%\simulacion_4\synthetic_control_outputs.xlsx',synthetic_control_76,76)</v>
      </c>
      <c r="FM23" s="1" t="str">
        <f t="shared" si="3"/>
        <v>xlswrite('G:\Mi unidad\1. PROYECTOS TELLO 2022\SCM SPILL OVERS\outputs\pobreza\densidad\1%\simulacion_4\synthetic_control_outputs.xlsx',synthetic_control_76,76)</v>
      </c>
      <c r="FT23" s="1" t="str">
        <f t="shared" si="4"/>
        <v>xlswrite('G:\Mi unidad\1. PROYECTOS TELLO 2022\SCM SPILL OVERS\outputs\pobreza\bajo_niv_educ\1%\simulacion_4\synthetic_control_outputs.xlsx',synthetic_control_76,76)</v>
      </c>
      <c r="FZ23" s="1" t="str">
        <f t="shared" si="5"/>
        <v>xlswrite('G:\Mi unidad\1. PROYECTOS TELLO 2022\SCM SPILL OVERS\outputs\pobreza\bajo_ingreso\1%\simulacion_4\synthetic_control_outputs.xlsx',synthetic_control_76,76)</v>
      </c>
      <c r="GF23" s="1" t="str">
        <f t="shared" si="6"/>
        <v>xlswrite('G:\Mi unidad\1. PROYECTOS TELLO 2022\SCM SPILL OVERS\outputs\pobreza\densidad_g\1%\simulacion_4\synthetic_control_outputs.xlsx',synthetic_control_76,76)</v>
      </c>
      <c r="GM23" s="1" t="str">
        <f t="shared" si="7"/>
        <v>xlswrite('G:\Mi unidad\1. PROYECTOS TELLO 2022\SCM SPILL OVERS\outputs\pobreza\alimentos\1%\simulacion_4\synthetic_control_outputs.xlsx',synthetic_control_76,76);</v>
      </c>
      <c r="GT23" s="1" t="str">
        <f t="shared" si="8"/>
        <v>xlswrite('G:\Mi unidad\1. PROYECTOS TELLO 2022\SCM SPILL OVERS\outputs\pobreza\jefe_hogar\1%\simulacion_4\synthetic_control_outputs.xlsx',synthetic_control_76,76);</v>
      </c>
      <c r="GZ23" s="1" t="str">
        <f t="shared" si="9"/>
        <v>xlswrite('G:\Mi unidad\1. PROYECTOS TELLO 2022\SCM SPILL OVERS\outputs\pobreza\mujeres\1%\simulacion_4\synthetic_control_outputs.xlsx',synthetic_control_76,76);</v>
      </c>
      <c r="HF23" s="1" t="str">
        <f t="shared" si="10"/>
        <v>xlswrite('G:\Mi unidad\1. PROYECTOS TELLO 2022\SCM SPILL OVERS\outputs\pobreza\criminalidad\1%\simulacion_4\synthetic_control_outputs.xlsx',synthetic_control_76,76);</v>
      </c>
      <c r="HM23">
        <v>10</v>
      </c>
      <c r="HN23" t="str">
        <f>"ub_vec_"&amp;HM23&amp;" = zeros(1,S);"</f>
        <v>ub_vec_10 = zeros(1,S);</v>
      </c>
      <c r="HT23">
        <v>16</v>
      </c>
      <c r="HU23" t="s">
        <v>36</v>
      </c>
      <c r="IA23">
        <v>17</v>
      </c>
      <c r="IB23" t="str">
        <f>"xlswrite('G:\Mi unidad\1. PROYECTOS TELLO 2022\SCM SPILL OVERS\outputs\pobreza\bajo_niv_educ\1%\simulacion_4\output_tests.xlsx',ub_vec_"&amp;IA23&amp;"','ub_vec_"&amp;IA23&amp;"');"</f>
        <v>xlswrite('G:\Mi unidad\1. PROYECTOS TELLO 2022\SCM SPILL OVERS\outputs\pobreza\bajo_niv_educ\1%\simulacion_4\output_tests.xlsx',ub_vec_17','ub_vec_17');</v>
      </c>
      <c r="IO23">
        <v>17</v>
      </c>
      <c r="IP23" t="str">
        <f>"xlswrite('G:\Mi unidad\1. PROYECTOS TELLO 2022\SCM SPILL OVERS\outputs\pobreza\bajo_ingreso\1%\simulacion_4\output_tests.xlsx',ub_vec_"&amp;IO23&amp;"','ub_vec_"&amp;IO23&amp;"');"</f>
        <v>xlswrite('G:\Mi unidad\1. PROYECTOS TELLO 2022\SCM SPILL OVERS\outputs\pobreza\bajo_ingreso\1%\simulacion_4\output_tests.xlsx',ub_vec_17','ub_vec_17');</v>
      </c>
      <c r="JA23">
        <v>17</v>
      </c>
      <c r="JB23" t="str">
        <f>"xlswrite('G:\Mi unidad\1. PROYECTOS TELLO 2022\SCM SPILL OVERS\outputs\pobreza\densidad\1%\simulacion_4\output_tests.xlsx',ub_vec_"&amp;JA23&amp;"','ub_vec_"&amp;JA23&amp;"');"</f>
        <v>xlswrite('G:\Mi unidad\1. PROYECTOS TELLO 2022\SCM SPILL OVERS\outputs\pobreza\densidad\1%\simulacion_4\output_tests.xlsx',ub_vec_17','ub_vec_17');</v>
      </c>
      <c r="JM23">
        <v>17</v>
      </c>
      <c r="JN23" t="str">
        <f>"xlswrite('G:\Mi unidad\1. PROYECTOS TELLO 2022\SCM SPILL OVERS\outputs\pobreza\densidad_g\1%\simulacion_4\output_tests.xlsx',ub_vec_"&amp;JM23&amp;"','ub_vec_"&amp;JM23&amp;"');"</f>
        <v>xlswrite('G:\Mi unidad\1. PROYECTOS TELLO 2022\SCM SPILL OVERS\outputs\pobreza\densidad_g\1%\simulacion_4\output_tests.xlsx',ub_vec_17','ub_vec_17');</v>
      </c>
      <c r="JY23">
        <v>17</v>
      </c>
      <c r="JZ23" t="str">
        <f>"xlswrite('G:\Mi unidad\1. PROYECTOS TELLO 2022\SCM SPILL OVERS\outputs\pobreza\distancia_centro_salud\1%\simulacion_4\output_tests.xlsx',ub_vec_"&amp;JY23&amp;"','ub_vec_"&amp;JY23&amp;"');"</f>
        <v>xlswrite('G:\Mi unidad\1. PROYECTOS TELLO 2022\SCM SPILL OVERS\outputs\pobreza\distancia_centro_salud\1%\simulacion_4\output_tests.xlsx',ub_vec_17','ub_vec_17');</v>
      </c>
      <c r="KL23">
        <v>17</v>
      </c>
      <c r="KM23" t="str">
        <f>"xlswrite('G:\Mi unidad\1. PROYECTOS TELLO 2022\SCM SPILL OVERS\outputs\pobreza\informalidad\1%\simulacion_4\output_tests.xlsx',ub_vec_"&amp;KL23&amp;"','ub_vec_"&amp;KL23&amp;"');"</f>
        <v>xlswrite('G:\Mi unidad\1. PROYECTOS TELLO 2022\SCM SPILL OVERS\outputs\pobreza\informalidad\1%\simulacion_4\output_tests.xlsx',ub_vec_17','ub_vec_17');</v>
      </c>
      <c r="KY23">
        <v>17</v>
      </c>
      <c r="KZ23" t="str">
        <f>"xlswrite('G:\Mi unidad\1. PROYECTOS TELLO 2022\SCM SPILL OVERS\outputs\pobreza\alimentos\1%\simulacion_4\output_tests.xlsx',ub_vec_"&amp;KY23&amp;"','ub_vec_"&amp;KY23&amp;"');"</f>
        <v>xlswrite('G:\Mi unidad\1. PROYECTOS TELLO 2022\SCM SPILL OVERS\outputs\pobreza\alimentos\1%\simulacion_4\output_tests.xlsx',ub_vec_17','ub_vec_17');</v>
      </c>
      <c r="LF23">
        <v>17</v>
      </c>
      <c r="LG23" t="str">
        <f>"xlswrite('G:\Mi unidad\1. PROYECTOS TELLO 2022\SCM SPILL OVERS\outputs\pobreza\jefe_hogar\1%\simulacion_4\output_tests.xlsx',ub_vec_"&amp;LF23&amp;"','ub_vec_"&amp;LF23&amp;"');"</f>
        <v>xlswrite('G:\Mi unidad\1. PROYECTOS TELLO 2022\SCM SPILL OVERS\outputs\pobreza\jefe_hogar\1%\simulacion_4\output_tests.xlsx',ub_vec_17','ub_vec_17');</v>
      </c>
      <c r="LM23">
        <v>17</v>
      </c>
      <c r="LN23" t="str">
        <f>"xlswrite('G:\Mi unidad\1. PROYECTOS TELLO 2022\SCM SPILL OVERS\outputs\pobreza\mujeres\1%\simulacion_4\output_tests.xlsx',ub_vec_"&amp;LM23&amp;"','ub_vec_"&amp;LM23&amp;"');"</f>
        <v>xlswrite('G:\Mi unidad\1. PROYECTOS TELLO 2022\SCM SPILL OVERS\outputs\pobreza\mujeres\1%\simulacion_4\output_tests.xlsx',ub_vec_17','ub_vec_17');</v>
      </c>
      <c r="LY23">
        <v>17</v>
      </c>
      <c r="LZ23" t="str">
        <f>"xlswrite('G:\Mi unidad\1. PROYECTOS TELLO 2022\SCM SPILL OVERS\outputs\pobreza\criminalidad\1%\simulacion_4\output_tests.xlsx',ub_vec_"&amp;LY23&amp;"','ub_vec_"&amp;LY23&amp;"');"</f>
        <v>xlswrite('G:\Mi unidad\1. PROYECTOS TELLO 2022\SCM SPILL OVERS\outputs\pobreza\criminalidad\1%\simulacion_4\output_tests.xlsx',ub_vec_17','ub_vec_17');</v>
      </c>
    </row>
    <row r="24" spans="1:338" x14ac:dyDescent="0.3">
      <c r="A24">
        <v>77</v>
      </c>
      <c r="B24" s="1" t="str">
        <f t="shared" si="11"/>
        <v>[data_77,provincias_77,~] = xlsread('BD_pobre_est_1_provincia_77.xlsx');</v>
      </c>
      <c r="E24" s="1" t="str">
        <f t="shared" si="12"/>
        <v>provincia_77 = unique(provincias_77(2:end,1));</v>
      </c>
      <c r="O24" s="1" t="str">
        <f t="shared" si="13"/>
        <v>pobreza_77 = reshape(data_77(:,2),T+S,N);</v>
      </c>
      <c r="T24" s="1" t="str">
        <f t="shared" si="14"/>
        <v xml:space="preserve">pobreza_77 = pobreza_77'; </v>
      </c>
      <c r="X24" s="1" t="str">
        <f t="shared" si="15"/>
        <v>tratado_77 = pobreza_77(1,:);</v>
      </c>
      <c r="AC24" s="1" t="str">
        <f t="shared" si="26"/>
        <v>pobreza_77(1,:) = [];</v>
      </c>
      <c r="AI24" s="1" t="str">
        <f t="shared" si="0"/>
        <v>pobreza_77 = [tratado_77;pobreza_77];</v>
      </c>
      <c r="AN24" s="1" t="str">
        <f t="shared" si="22"/>
        <v>Y_77 = pobreza_77; % outcome matrix</v>
      </c>
      <c r="AS24" s="1" t="str">
        <f t="shared" si="23"/>
        <v>Y_pre_77 = Y_77(:,1:T);</v>
      </c>
      <c r="AW24" s="1" t="str">
        <f t="shared" si="24"/>
        <v>Y_post_77 = Y_77(:,T+1:end);</v>
      </c>
      <c r="BA24" s="1" t="str">
        <f t="shared" si="25"/>
        <v>[a_hat_77,B_hat_77] = scm_batch(Y_pre_77);</v>
      </c>
      <c r="BF24" s="1" t="str">
        <f t="shared" si="16"/>
        <v>synthetic_control_77 = a_hat_77(1)+B_hat_77(1,:)*Y_77;</v>
      </c>
      <c r="BL24">
        <v>17</v>
      </c>
      <c r="BM24" s="1" t="str">
        <f>"A_"&amp;BL22&amp;"(:,ind_"&amp;BL22&amp;" == 0) = [];"</f>
        <v>A_17(:,ind_17 == 0) = [];</v>
      </c>
      <c r="BR24">
        <v>17</v>
      </c>
      <c r="BS24" s="1" t="str">
        <f>"ind_"&amp;BR22&amp;" = xlsread('spillover_bajo_niv_educ_"&amp;BR22&amp;".xlsx')"</f>
        <v>ind_17 = xlsread('spillover_bajo_niv_educ_17.xlsx')</v>
      </c>
      <c r="BX24">
        <v>17</v>
      </c>
      <c r="BY24" s="1" t="str">
        <f>"ind_"&amp;BX22&amp;" = xlsread('spillover_bajoingreso_"&amp;BX22&amp;".xlsx')"</f>
        <v>ind_17 = xlsread('spillover_bajoingreso_17.xlsx')</v>
      </c>
      <c r="CD24">
        <v>17</v>
      </c>
      <c r="CE24" s="1" t="str">
        <f>"ind_"&amp;CD22&amp;" = xlsread('spillover_densidad_"&amp;CD22&amp;".xlsx')"</f>
        <v>ind_17 = xlsread('spillover_densidad_17.xlsx')</v>
      </c>
      <c r="CJ24">
        <v>17</v>
      </c>
      <c r="CK24" s="1" t="str">
        <f>"ind_"&amp;CJ22&amp;" = xlsread('spillover_tiempo_cs_"&amp;CJ22&amp;".xlsx')"</f>
        <v>ind_17 = xlsread('spillover_tiempo_cs_17.xlsx')</v>
      </c>
      <c r="CQ24">
        <v>17</v>
      </c>
      <c r="CR24" t="s">
        <v>144</v>
      </c>
      <c r="CV24">
        <v>17</v>
      </c>
      <c r="CW24" t="s">
        <v>145</v>
      </c>
      <c r="DA24">
        <v>17</v>
      </c>
      <c r="DB24" t="s">
        <v>146</v>
      </c>
      <c r="DF24">
        <v>17</v>
      </c>
      <c r="DG24" t="s">
        <v>147</v>
      </c>
      <c r="DK24" s="1" t="str">
        <f t="shared" si="17"/>
        <v>M_hat_77 = (eye(N)-B_hat_77)'*(eye(N)-B_hat_77);</v>
      </c>
      <c r="DQ24" s="1" t="str">
        <f t="shared" si="18"/>
        <v>synthetic_control_sp_77 = a_hat_77(1)+B_hat_77(1,:)*Y_77;</v>
      </c>
      <c r="DW24" s="1" t="s">
        <v>61</v>
      </c>
      <c r="EA24">
        <v>10</v>
      </c>
      <c r="EB24" s="1" t="str">
        <f>"synthetic_control_sp_"&amp;EA24&amp;"(T+s) = Y_"&amp;EA24&amp;"(1,T+s)-alpha1_hat_vec_"&amp;EA24&amp;"(s);"</f>
        <v>synthetic_control_sp_10(T+s) = Y_10(1,T+s)-alpha1_hat_vec_10(s);</v>
      </c>
      <c r="EL24" s="1" t="str">
        <f t="shared" si="19"/>
        <v>synthetic_control_77=synthetic_control_77'</v>
      </c>
      <c r="EQ24" s="1" t="str">
        <f t="shared" si="20"/>
        <v>synthetic_control_sp_77=synthetic_control_sp_77'</v>
      </c>
      <c r="EV24" s="1" t="str">
        <f t="shared" si="21"/>
        <v>tratado_77=tratado_77'</v>
      </c>
      <c r="EZ24" s="1" t="str">
        <f t="shared" si="1"/>
        <v>xlswrite('G:\Mi unidad\1. PROYECTOS TELLO 2022\SCM SPILL OVERS\outputs\pobreza\distancia_centro_salud\1%\simulacion_4\synthetic_control_outputs.xlsx',synthetic_control_77,77)</v>
      </c>
      <c r="FG24" s="1" t="str">
        <f t="shared" si="2"/>
        <v>xlswrite('G:\Mi unidad\1. PROYECTOS TELLO 2022\SCM SPILL OVERS\outputs\pobreza\informalidad\1%\simulacion_4\synthetic_control_outputs.xlsx',synthetic_control_77,77)</v>
      </c>
      <c r="FM24" s="1" t="str">
        <f t="shared" si="3"/>
        <v>xlswrite('G:\Mi unidad\1. PROYECTOS TELLO 2022\SCM SPILL OVERS\outputs\pobreza\densidad\1%\simulacion_4\synthetic_control_outputs.xlsx',synthetic_control_77,77)</v>
      </c>
      <c r="FT24" s="1" t="str">
        <f t="shared" si="4"/>
        <v>xlswrite('G:\Mi unidad\1. PROYECTOS TELLO 2022\SCM SPILL OVERS\outputs\pobreza\bajo_niv_educ\1%\simulacion_4\synthetic_control_outputs.xlsx',synthetic_control_77,77)</v>
      </c>
      <c r="FZ24" s="1" t="str">
        <f t="shared" si="5"/>
        <v>xlswrite('G:\Mi unidad\1. PROYECTOS TELLO 2022\SCM SPILL OVERS\outputs\pobreza\bajo_ingreso\1%\simulacion_4\synthetic_control_outputs.xlsx',synthetic_control_77,77)</v>
      </c>
      <c r="GF24" s="1" t="str">
        <f t="shared" si="6"/>
        <v>xlswrite('G:\Mi unidad\1. PROYECTOS TELLO 2022\SCM SPILL OVERS\outputs\pobreza\densidad_g\1%\simulacion_4\synthetic_control_outputs.xlsx',synthetic_control_77,77)</v>
      </c>
      <c r="GM24" s="1" t="str">
        <f t="shared" si="7"/>
        <v>xlswrite('G:\Mi unidad\1. PROYECTOS TELLO 2022\SCM SPILL OVERS\outputs\pobreza\alimentos\1%\simulacion_4\synthetic_control_outputs.xlsx',synthetic_control_77,77);</v>
      </c>
      <c r="GT24" s="1" t="str">
        <f t="shared" si="8"/>
        <v>xlswrite('G:\Mi unidad\1. PROYECTOS TELLO 2022\SCM SPILL OVERS\outputs\pobreza\jefe_hogar\1%\simulacion_4\synthetic_control_outputs.xlsx',synthetic_control_77,77);</v>
      </c>
      <c r="GZ24" s="1" t="str">
        <f t="shared" si="9"/>
        <v>xlswrite('G:\Mi unidad\1. PROYECTOS TELLO 2022\SCM SPILL OVERS\outputs\pobreza\mujeres\1%\simulacion_4\synthetic_control_outputs.xlsx',synthetic_control_77,77);</v>
      </c>
      <c r="HF24" s="1" t="str">
        <f t="shared" si="10"/>
        <v>xlswrite('G:\Mi unidad\1. PROYECTOS TELLO 2022\SCM SPILL OVERS\outputs\pobreza\criminalidad\1%\simulacion_4\synthetic_control_outputs.xlsx',synthetic_control_77,77);</v>
      </c>
      <c r="HM24">
        <v>10</v>
      </c>
      <c r="HN24" t="s">
        <v>35</v>
      </c>
      <c r="HT24">
        <v>16</v>
      </c>
      <c r="HU24" t="s">
        <v>37</v>
      </c>
      <c r="IA24">
        <v>17</v>
      </c>
      <c r="IB24" t="str">
        <f>"xlswrite('G:\Mi unidad\1. PROYECTOS TELLO 2022\SCM SPILL OVERS\outputs\pobreza\bajo_niv_educ\1%\simulacion_4\output_tests.xlsx',p_value_vec_"&amp;IA24&amp;"','p_value_vec_"&amp;IA24&amp;"');"</f>
        <v>xlswrite('G:\Mi unidad\1. PROYECTOS TELLO 2022\SCM SPILL OVERS\outputs\pobreza\bajo_niv_educ\1%\simulacion_4\output_tests.xlsx',p_value_vec_17','p_value_vec_17');</v>
      </c>
      <c r="IO24">
        <v>17</v>
      </c>
      <c r="IP24" t="str">
        <f>"xlswrite('G:\Mi unidad\1. PROYECTOS TELLO 2022\SCM SPILL OVERS\outputs\pobreza\bajo_ingreso\1%\simulacion_4\output_tests.xlsx',p_value_vec_"&amp;IO24&amp;"','p_value_vec_"&amp;IO24&amp;"');"</f>
        <v>xlswrite('G:\Mi unidad\1. PROYECTOS TELLO 2022\SCM SPILL OVERS\outputs\pobreza\bajo_ingreso\1%\simulacion_4\output_tests.xlsx',p_value_vec_17','p_value_vec_17');</v>
      </c>
      <c r="JA24">
        <v>17</v>
      </c>
      <c r="JB24" t="str">
        <f>"xlswrite('G:\Mi unidad\1. PROYECTOS TELLO 2022\SCM SPILL OVERS\outputs\pobreza\densidad\1%\simulacion_4\output_tests.xlsx',p_value_vec_"&amp;JA24&amp;"','p_value_vec_"&amp;JA24&amp;"');"</f>
        <v>xlswrite('G:\Mi unidad\1. PROYECTOS TELLO 2022\SCM SPILL OVERS\outputs\pobreza\densidad\1%\simulacion_4\output_tests.xlsx',p_value_vec_17','p_value_vec_17');</v>
      </c>
      <c r="JM24">
        <v>17</v>
      </c>
      <c r="JN24" t="str">
        <f>"xlswrite('G:\Mi unidad\1. PROYECTOS TELLO 2022\SCM SPILL OVERS\outputs\pobreza\densidad_g\1%\simulacion_4\output_tests.xlsx',p_value_vec_"&amp;JM24&amp;"','p_value_vec_"&amp;JM24&amp;"');"</f>
        <v>xlswrite('G:\Mi unidad\1. PROYECTOS TELLO 2022\SCM SPILL OVERS\outputs\pobreza\densidad_g\1%\simulacion_4\output_tests.xlsx',p_value_vec_17','p_value_vec_17');</v>
      </c>
      <c r="JY24">
        <v>17</v>
      </c>
      <c r="JZ24" t="str">
        <f>"xlswrite('G:\Mi unidad\1. PROYECTOS TELLO 2022\SCM SPILL OVERS\outputs\pobreza\distancia_centro_salud\1%\simulacion_4\output_tests.xlsx',p_value_vec_"&amp;JY24&amp;"','p_value_vec_"&amp;JY24&amp;"');"</f>
        <v>xlswrite('G:\Mi unidad\1. PROYECTOS TELLO 2022\SCM SPILL OVERS\outputs\pobreza\distancia_centro_salud\1%\simulacion_4\output_tests.xlsx',p_value_vec_17','p_value_vec_17');</v>
      </c>
      <c r="KL24">
        <v>17</v>
      </c>
      <c r="KM24" t="str">
        <f>"xlswrite('G:\Mi unidad\1. PROYECTOS TELLO 2022\SCM SPILL OVERS\outputs\pobreza\informalidad\1%\simulacion_4\output_tests.xlsx',p_value_vec_"&amp;KL24&amp;"','p_value_vec_"&amp;KL24&amp;"');"</f>
        <v>xlswrite('G:\Mi unidad\1. PROYECTOS TELLO 2022\SCM SPILL OVERS\outputs\pobreza\informalidad\1%\simulacion_4\output_tests.xlsx',p_value_vec_17','p_value_vec_17');</v>
      </c>
      <c r="KY24">
        <v>17</v>
      </c>
      <c r="KZ24" t="str">
        <f>"xlswrite('G:\Mi unidad\1. PROYECTOS TELLO 2022\SCM SPILL OVERS\outputs\pobreza\alimentos\1%\simulacion_4\output_tests.xlsx',p_value_vec_"&amp;KY24&amp;"','p_value_vec_"&amp;KY24&amp;"');"</f>
        <v>xlswrite('G:\Mi unidad\1. PROYECTOS TELLO 2022\SCM SPILL OVERS\outputs\pobreza\alimentos\1%\simulacion_4\output_tests.xlsx',p_value_vec_17','p_value_vec_17');</v>
      </c>
      <c r="LF24">
        <v>17</v>
      </c>
      <c r="LG24" t="str">
        <f>"xlswrite('G:\Mi unidad\1. PROYECTOS TELLO 2022\SCM SPILL OVERS\outputs\pobreza\jefe_hogar\1%\simulacion_4\output_tests.xlsx',p_value_vec_"&amp;LF24&amp;"','p_value_vec_"&amp;LF24&amp;"');"</f>
        <v>xlswrite('G:\Mi unidad\1. PROYECTOS TELLO 2022\SCM SPILL OVERS\outputs\pobreza\jefe_hogar\1%\simulacion_4\output_tests.xlsx',p_value_vec_17','p_value_vec_17');</v>
      </c>
      <c r="LM24">
        <v>17</v>
      </c>
      <c r="LN24" t="str">
        <f>"xlswrite('G:\Mi unidad\1. PROYECTOS TELLO 2022\SCM SPILL OVERS\outputs\pobreza\mujeres\1%\simulacion_4\output_tests.xlsx',p_value_vec_"&amp;LM24&amp;"','p_value_vec_"&amp;LM24&amp;"');"</f>
        <v>xlswrite('G:\Mi unidad\1. PROYECTOS TELLO 2022\SCM SPILL OVERS\outputs\pobreza\mujeres\1%\simulacion_4\output_tests.xlsx',p_value_vec_17','p_value_vec_17');</v>
      </c>
      <c r="LY24">
        <v>17</v>
      </c>
      <c r="LZ24" t="str">
        <f>"xlswrite('G:\Mi unidad\1. PROYECTOS TELLO 2022\SCM SPILL OVERS\outputs\pobreza\criminalidad\1%\simulacion_4\output_tests.xlsx',p_value_vec_"&amp;LY24&amp;"','p_value_vec_"&amp;LY24&amp;"');"</f>
        <v>xlswrite('G:\Mi unidad\1. PROYECTOS TELLO 2022\SCM SPILL OVERS\outputs\pobreza\criminalidad\1%\simulacion_4\output_tests.xlsx',p_value_vec_17','p_value_vec_17');</v>
      </c>
    </row>
    <row r="25" spans="1:338" x14ac:dyDescent="0.3">
      <c r="A25">
        <v>78</v>
      </c>
      <c r="B25" s="1" t="str">
        <f t="shared" si="11"/>
        <v>[data_78,provincias_78,~] = xlsread('BD_pobre_est_1_provincia_78.xlsx');</v>
      </c>
      <c r="E25" s="1" t="str">
        <f t="shared" si="12"/>
        <v>provincia_78 = unique(provincias_78(2:end,1));</v>
      </c>
      <c r="O25" s="1" t="str">
        <f t="shared" si="13"/>
        <v>pobreza_78 = reshape(data_78(:,2),T+S,N);</v>
      </c>
      <c r="T25" s="1" t="str">
        <f t="shared" si="14"/>
        <v xml:space="preserve">pobreza_78 = pobreza_78'; </v>
      </c>
      <c r="X25" s="1" t="str">
        <f t="shared" si="15"/>
        <v>tratado_78 = pobreza_78(1,:);</v>
      </c>
      <c r="AC25" s="1" t="str">
        <f t="shared" si="26"/>
        <v>pobreza_78(1,:) = [];</v>
      </c>
      <c r="AI25" s="1" t="str">
        <f t="shared" si="0"/>
        <v>pobreza_78 = [tratado_78;pobreza_78];</v>
      </c>
      <c r="AN25" s="1" t="str">
        <f t="shared" si="22"/>
        <v>Y_78 = pobreza_78; % outcome matrix</v>
      </c>
      <c r="AS25" s="1" t="str">
        <f t="shared" si="23"/>
        <v>Y_pre_78 = Y_78(:,1:T);</v>
      </c>
      <c r="AW25" s="1" t="str">
        <f t="shared" si="24"/>
        <v>Y_post_78 = Y_78(:,T+1:end);</v>
      </c>
      <c r="BA25" s="1" t="str">
        <f t="shared" si="25"/>
        <v>[a_hat_78,B_hat_78] = scm_batch(Y_pre_78);</v>
      </c>
      <c r="BF25" s="1" t="str">
        <f t="shared" si="16"/>
        <v>synthetic_control_78 = a_hat_78(1)+B_hat_78(1,:)*Y_78;</v>
      </c>
      <c r="BL25">
        <v>17</v>
      </c>
      <c r="BR25">
        <v>17</v>
      </c>
      <c r="BS25" s="1" t="str">
        <f>"A_"&amp;BR22&amp;" = eye(N);"</f>
        <v>A_17 = eye(N);</v>
      </c>
      <c r="BX25">
        <v>17</v>
      </c>
      <c r="BY25" s="1" t="str">
        <f>"A_"&amp;BX22&amp;" = eye(N);"</f>
        <v>A_17 = eye(N);</v>
      </c>
      <c r="CD25">
        <v>17</v>
      </c>
      <c r="CE25" s="1" t="str">
        <f>"A_"&amp;CD22&amp;" = eye(N);"</f>
        <v>A_17 = eye(N);</v>
      </c>
      <c r="CJ25">
        <v>17</v>
      </c>
      <c r="CK25" s="1" t="str">
        <f>"A_"&amp;CJ22&amp;" = eye(N);"</f>
        <v>A_17 = eye(N);</v>
      </c>
      <c r="CQ25">
        <v>17</v>
      </c>
      <c r="CR25" t="s">
        <v>148</v>
      </c>
      <c r="CV25">
        <v>17</v>
      </c>
      <c r="CW25" t="s">
        <v>148</v>
      </c>
      <c r="DA25">
        <v>17</v>
      </c>
      <c r="DB25" t="s">
        <v>148</v>
      </c>
      <c r="DF25">
        <v>17</v>
      </c>
      <c r="DG25" t="s">
        <v>148</v>
      </c>
      <c r="DK25" s="1" t="str">
        <f t="shared" si="17"/>
        <v>M_hat_78 = (eye(N)-B_hat_78)'*(eye(N)-B_hat_78);</v>
      </c>
      <c r="DQ25" s="1" t="str">
        <f t="shared" si="18"/>
        <v>synthetic_control_sp_78 = a_hat_78(1)+B_hat_78(1,:)*Y_78;</v>
      </c>
      <c r="DW25" s="1" t="s">
        <v>62</v>
      </c>
      <c r="EA25">
        <v>10</v>
      </c>
      <c r="EB25" s="3" t="s">
        <v>18</v>
      </c>
      <c r="EL25" s="1" t="str">
        <f t="shared" si="19"/>
        <v>synthetic_control_78=synthetic_control_78'</v>
      </c>
      <c r="EQ25" s="1" t="str">
        <f t="shared" si="20"/>
        <v>synthetic_control_sp_78=synthetic_control_sp_78'</v>
      </c>
      <c r="EV25" s="1" t="str">
        <f t="shared" si="21"/>
        <v>tratado_78=tratado_78'</v>
      </c>
      <c r="EZ25" s="1" t="str">
        <f t="shared" si="1"/>
        <v>xlswrite('G:\Mi unidad\1. PROYECTOS TELLO 2022\SCM SPILL OVERS\outputs\pobreza\distancia_centro_salud\1%\simulacion_4\synthetic_control_outputs.xlsx',synthetic_control_78,78)</v>
      </c>
      <c r="FG25" s="1" t="str">
        <f t="shared" si="2"/>
        <v>xlswrite('G:\Mi unidad\1. PROYECTOS TELLO 2022\SCM SPILL OVERS\outputs\pobreza\informalidad\1%\simulacion_4\synthetic_control_outputs.xlsx',synthetic_control_78,78)</v>
      </c>
      <c r="FM25" s="1" t="str">
        <f t="shared" si="3"/>
        <v>xlswrite('G:\Mi unidad\1. PROYECTOS TELLO 2022\SCM SPILL OVERS\outputs\pobreza\densidad\1%\simulacion_4\synthetic_control_outputs.xlsx',synthetic_control_78,78)</v>
      </c>
      <c r="FT25" s="1" t="str">
        <f t="shared" si="4"/>
        <v>xlswrite('G:\Mi unidad\1. PROYECTOS TELLO 2022\SCM SPILL OVERS\outputs\pobreza\bajo_niv_educ\1%\simulacion_4\synthetic_control_outputs.xlsx',synthetic_control_78,78)</v>
      </c>
      <c r="FZ25" s="1" t="str">
        <f t="shared" si="5"/>
        <v>xlswrite('G:\Mi unidad\1. PROYECTOS TELLO 2022\SCM SPILL OVERS\outputs\pobreza\bajo_ingreso\1%\simulacion_4\synthetic_control_outputs.xlsx',synthetic_control_78,78)</v>
      </c>
      <c r="GF25" s="1" t="str">
        <f t="shared" si="6"/>
        <v>xlswrite('G:\Mi unidad\1. PROYECTOS TELLO 2022\SCM SPILL OVERS\outputs\pobreza\densidad_g\1%\simulacion_4\synthetic_control_outputs.xlsx',synthetic_control_78,78)</v>
      </c>
      <c r="GM25" s="1" t="str">
        <f t="shared" si="7"/>
        <v>xlswrite('G:\Mi unidad\1. PROYECTOS TELLO 2022\SCM SPILL OVERS\outputs\pobreza\alimentos\1%\simulacion_4\synthetic_control_outputs.xlsx',synthetic_control_78,78);</v>
      </c>
      <c r="GT25" s="1" t="str">
        <f t="shared" si="8"/>
        <v>xlswrite('G:\Mi unidad\1. PROYECTOS TELLO 2022\SCM SPILL OVERS\outputs\pobreza\jefe_hogar\1%\simulacion_4\synthetic_control_outputs.xlsx',synthetic_control_78,78);</v>
      </c>
      <c r="GZ25" s="1" t="str">
        <f t="shared" si="9"/>
        <v>xlswrite('G:\Mi unidad\1. PROYECTOS TELLO 2022\SCM SPILL OVERS\outputs\pobreza\mujeres\1%\simulacion_4\synthetic_control_outputs.xlsx',synthetic_control_78,78);</v>
      </c>
      <c r="HF25" s="1" t="str">
        <f t="shared" si="10"/>
        <v>xlswrite('G:\Mi unidad\1. PROYECTOS TELLO 2022\SCM SPILL OVERS\outputs\pobreza\criminalidad\1%\simulacion_4\synthetic_control_outputs.xlsx',synthetic_control_78,78);</v>
      </c>
      <c r="HM25">
        <v>10</v>
      </c>
      <c r="HN25" t="str">
        <f>"    [p_value_"&amp;HM25&amp; ",lb_"&amp;HM25&amp;",ub_"&amp;HM25&amp;"] = sp_andrews_te(Y_pre_"&amp;HM25&amp;",pobreza_"&amp;HM25&amp;"(:,T+s),A_"&amp;HM25&amp;",C,.05);"</f>
        <v xml:space="preserve">    [p_value_10,lb_10,ub_10] = sp_andrews_te(Y_pre_10,pobreza_10(:,T+s),A_10,C,.05);</v>
      </c>
      <c r="HT25">
        <v>16</v>
      </c>
      <c r="HU25" t="str">
        <f>"    spillover_test_"&amp;HT25&amp;"(s) = sp_andrews(Y_pre_"&amp;HT25&amp;",pobreza_"&amp;HT25&amp;"(:,T+s),A_"&amp;HT25&amp;",C,d,alpha_sig);"</f>
        <v xml:space="preserve">    spillover_test_16(s) = sp_andrews(Y_pre_16,pobreza_16(:,T+s),A_16,C,d,alpha_sig);</v>
      </c>
      <c r="IA25">
        <v>17</v>
      </c>
      <c r="IB25" t="str">
        <f>"xlswrite('G:\Mi unidad\1. PROYECTOS TELLO 2022\SCM SPILL OVERS\outputs\pobreza\bajo_niv_educ\1%\simulacion_4\output_tests.xlsx',alpha1_hat_vec_"&amp;IA25&amp;"','alpha1_hat_vec_"&amp;IA25&amp;"');"</f>
        <v>xlswrite('G:\Mi unidad\1. PROYECTOS TELLO 2022\SCM SPILL OVERS\outputs\pobreza\bajo_niv_educ\1%\simulacion_4\output_tests.xlsx',alpha1_hat_vec_17','alpha1_hat_vec_17');</v>
      </c>
      <c r="IO25">
        <v>17</v>
      </c>
      <c r="IP25" t="str">
        <f>"xlswrite('G:\Mi unidad\1. PROYECTOS TELLO 2022\SCM SPILL OVERS\outputs\pobreza\bajo_ingreso\1%\simulacion_4\output_tests.xlsx',alpha1_hat_vec_"&amp;IO25&amp;"','alpha1_hat_vec_"&amp;IO25&amp;"');"</f>
        <v>xlswrite('G:\Mi unidad\1. PROYECTOS TELLO 2022\SCM SPILL OVERS\outputs\pobreza\bajo_ingreso\1%\simulacion_4\output_tests.xlsx',alpha1_hat_vec_17','alpha1_hat_vec_17');</v>
      </c>
      <c r="JA25">
        <v>17</v>
      </c>
      <c r="JB25" t="str">
        <f>"xlswrite('G:\Mi unidad\1. PROYECTOS TELLO 2022\SCM SPILL OVERS\outputs\pobreza\densidad\1%\simulacion_4\output_tests.xlsx',alpha1_hat_vec_"&amp;JA25&amp;"','alpha1_hat_vec_"&amp;JA25&amp;"');"</f>
        <v>xlswrite('G:\Mi unidad\1. PROYECTOS TELLO 2022\SCM SPILL OVERS\outputs\pobreza\densidad\1%\simulacion_4\output_tests.xlsx',alpha1_hat_vec_17','alpha1_hat_vec_17');</v>
      </c>
      <c r="JM25">
        <v>17</v>
      </c>
      <c r="JN25" t="str">
        <f>"xlswrite('G:\Mi unidad\1. PROYECTOS TELLO 2022\SCM SPILL OVERS\outputs\pobreza\densidad_g\1%\simulacion_4\output_tests.xlsx',alpha1_hat_vec_"&amp;JM25&amp;"','alpha1_hat_vec_"&amp;JM25&amp;"');"</f>
        <v>xlswrite('G:\Mi unidad\1. PROYECTOS TELLO 2022\SCM SPILL OVERS\outputs\pobreza\densidad_g\1%\simulacion_4\output_tests.xlsx',alpha1_hat_vec_17','alpha1_hat_vec_17');</v>
      </c>
      <c r="JY25">
        <v>17</v>
      </c>
      <c r="JZ25" t="str">
        <f>"xlswrite('G:\Mi unidad\1. PROYECTOS TELLO 2022\SCM SPILL OVERS\outputs\pobreza\distancia_centro_salud\1%\simulacion_4\output_tests.xlsx',alpha1_hat_vec_"&amp;JY25&amp;"','alpha1_hat_vec_"&amp;JY25&amp;"');"</f>
        <v>xlswrite('G:\Mi unidad\1. PROYECTOS TELLO 2022\SCM SPILL OVERS\outputs\pobreza\distancia_centro_salud\1%\simulacion_4\output_tests.xlsx',alpha1_hat_vec_17','alpha1_hat_vec_17');</v>
      </c>
      <c r="KL25">
        <v>17</v>
      </c>
      <c r="KM25" t="str">
        <f>"xlswrite('G:\Mi unidad\1. PROYECTOS TELLO 2022\SCM SPILL OVERS\outputs\pobreza\informalidad\1%\simulacion_4\output_tests.xlsx',alpha1_hat_vec_"&amp;KL25&amp;"','alpha1_hat_vec_"&amp;KL25&amp;"');"</f>
        <v>xlswrite('G:\Mi unidad\1. PROYECTOS TELLO 2022\SCM SPILL OVERS\outputs\pobreza\informalidad\1%\simulacion_4\output_tests.xlsx',alpha1_hat_vec_17','alpha1_hat_vec_17');</v>
      </c>
      <c r="KY25">
        <v>17</v>
      </c>
      <c r="KZ25" t="str">
        <f>"xlswrite('G:\Mi unidad\1. PROYECTOS TELLO 2022\SCM SPILL OVERS\outputs\pobreza\alimentos\1%\simulacion_4\output_tests.xlsx',alpha1_hat_vec_"&amp;KY25&amp;"','alpha1_hat_vec_"&amp;KY25&amp;"');"</f>
        <v>xlswrite('G:\Mi unidad\1. PROYECTOS TELLO 2022\SCM SPILL OVERS\outputs\pobreza\alimentos\1%\simulacion_4\output_tests.xlsx',alpha1_hat_vec_17','alpha1_hat_vec_17');</v>
      </c>
      <c r="LF25">
        <v>17</v>
      </c>
      <c r="LG25" t="str">
        <f>"xlswrite('G:\Mi unidad\1. PROYECTOS TELLO 2022\SCM SPILL OVERS\outputs\pobreza\jefe_hogar\1%\simulacion_4\output_tests.xlsx',alpha1_hat_vec_"&amp;LF25&amp;"','alpha1_hat_vec_"&amp;LF25&amp;"');"</f>
        <v>xlswrite('G:\Mi unidad\1. PROYECTOS TELLO 2022\SCM SPILL OVERS\outputs\pobreza\jefe_hogar\1%\simulacion_4\output_tests.xlsx',alpha1_hat_vec_17','alpha1_hat_vec_17');</v>
      </c>
      <c r="LM25">
        <v>17</v>
      </c>
      <c r="LN25" t="str">
        <f>"xlswrite('G:\Mi unidad\1. PROYECTOS TELLO 2022\SCM SPILL OVERS\outputs\pobreza\mujeres\1%\simulacion_4\output_tests.xlsx',alpha1_hat_vec_"&amp;LM25&amp;"','alpha1_hat_vec_"&amp;LM25&amp;"');"</f>
        <v>xlswrite('G:\Mi unidad\1. PROYECTOS TELLO 2022\SCM SPILL OVERS\outputs\pobreza\mujeres\1%\simulacion_4\output_tests.xlsx',alpha1_hat_vec_17','alpha1_hat_vec_17');</v>
      </c>
      <c r="LY25">
        <v>17</v>
      </c>
      <c r="LZ25" t="str">
        <f>"xlswrite('G:\Mi unidad\1. PROYECTOS TELLO 2022\SCM SPILL OVERS\outputs\pobreza\criminalidad\1%\simulacion_4\output_tests.xlsx',alpha1_hat_vec_"&amp;LY25&amp;"','alpha1_hat_vec_"&amp;LY25&amp;"');"</f>
        <v>xlswrite('G:\Mi unidad\1. PROYECTOS TELLO 2022\SCM SPILL OVERS\outputs\pobreza\criminalidad\1%\simulacion_4\output_tests.xlsx',alpha1_hat_vec_17','alpha1_hat_vec_17');</v>
      </c>
    </row>
    <row r="26" spans="1:338" x14ac:dyDescent="0.3">
      <c r="A26">
        <v>79</v>
      </c>
      <c r="B26" s="1" t="str">
        <f t="shared" si="11"/>
        <v>[data_79,provincias_79,~] = xlsread('BD_pobre_est_1_provincia_79.xlsx');</v>
      </c>
      <c r="E26" s="1" t="str">
        <f t="shared" si="12"/>
        <v>provincia_79 = unique(provincias_79(2:end,1));</v>
      </c>
      <c r="O26" s="1" t="str">
        <f t="shared" si="13"/>
        <v>pobreza_79 = reshape(data_79(:,2),T+S,N);</v>
      </c>
      <c r="T26" s="1" t="str">
        <f t="shared" si="14"/>
        <v xml:space="preserve">pobreza_79 = pobreza_79'; </v>
      </c>
      <c r="X26" s="1" t="str">
        <f t="shared" si="15"/>
        <v>tratado_79 = pobreza_79(1,:);</v>
      </c>
      <c r="AC26" s="1" t="str">
        <f t="shared" si="26"/>
        <v>pobreza_79(1,:) = [];</v>
      </c>
      <c r="AI26" s="1" t="str">
        <f t="shared" si="0"/>
        <v>pobreza_79 = [tratado_79;pobreza_79];</v>
      </c>
      <c r="AN26" s="1" t="str">
        <f t="shared" si="22"/>
        <v>Y_79 = pobreza_79; % outcome matrix</v>
      </c>
      <c r="AS26" s="1" t="str">
        <f t="shared" si="23"/>
        <v>Y_pre_79 = Y_79(:,1:T);</v>
      </c>
      <c r="AW26" s="1" t="str">
        <f t="shared" si="24"/>
        <v>Y_post_79 = Y_79(:,T+1:end);</v>
      </c>
      <c r="BA26" s="1" t="str">
        <f t="shared" si="25"/>
        <v>[a_hat_79,B_hat_79] = scm_batch(Y_pre_79);</v>
      </c>
      <c r="BF26" s="1" t="str">
        <f t="shared" si="16"/>
        <v>synthetic_control_79 = a_hat_79(1)+B_hat_79(1,:)*Y_79;</v>
      </c>
      <c r="BL26">
        <v>17</v>
      </c>
      <c r="BR26">
        <v>17</v>
      </c>
      <c r="BS26" s="1" t="str">
        <f>"A_"&amp;BR22&amp;"(:,ind_"&amp;BR22&amp;" == 0) = [];"</f>
        <v>A_17(:,ind_17 == 0) = [];</v>
      </c>
      <c r="BX26">
        <v>17</v>
      </c>
      <c r="BY26" s="1" t="str">
        <f>"A_"&amp;BX22&amp;"(:,ind_"&amp;BX22&amp;" == 0) = [];"</f>
        <v>A_17(:,ind_17 == 0) = [];</v>
      </c>
      <c r="CD26">
        <v>17</v>
      </c>
      <c r="CE26" s="1" t="str">
        <f>"A_"&amp;CD22&amp;"(:,ind_"&amp;CD22&amp;" == 0) = [];"</f>
        <v>A_17(:,ind_17 == 0) = [];</v>
      </c>
      <c r="CJ26">
        <v>17</v>
      </c>
      <c r="CK26" s="1" t="str">
        <f>"A_"&amp;CJ22&amp;"(:,ind_"&amp;CJ22&amp;" == 0) = [];"</f>
        <v>A_17(:,ind_17 == 0) = [];</v>
      </c>
      <c r="CQ26">
        <v>17</v>
      </c>
      <c r="CR26" t="s">
        <v>149</v>
      </c>
      <c r="CV26">
        <v>17</v>
      </c>
      <c r="CW26" t="s">
        <v>149</v>
      </c>
      <c r="DA26">
        <v>17</v>
      </c>
      <c r="DB26" t="s">
        <v>149</v>
      </c>
      <c r="DF26">
        <v>17</v>
      </c>
      <c r="DG26" t="s">
        <v>149</v>
      </c>
      <c r="DK26" s="1" t="str">
        <f t="shared" si="17"/>
        <v>M_hat_79 = (eye(N)-B_hat_79)'*(eye(N)-B_hat_79);</v>
      </c>
      <c r="DQ26" s="1" t="str">
        <f t="shared" si="18"/>
        <v>synthetic_control_sp_79 = a_hat_79(1)+B_hat_79(1,:)*Y_79;</v>
      </c>
      <c r="DW26" s="1" t="s">
        <v>63</v>
      </c>
      <c r="EA26">
        <v>16</v>
      </c>
      <c r="EB26" s="3" t="str">
        <f>"%PROVINCIA "&amp;EA26</f>
        <v>%PROVINCIA 16</v>
      </c>
      <c r="EL26" s="1" t="str">
        <f t="shared" si="19"/>
        <v>synthetic_control_79=synthetic_control_79'</v>
      </c>
      <c r="EQ26" s="1" t="str">
        <f t="shared" si="20"/>
        <v>synthetic_control_sp_79=synthetic_control_sp_79'</v>
      </c>
      <c r="EV26" s="1" t="str">
        <f t="shared" si="21"/>
        <v>tratado_79=tratado_79'</v>
      </c>
      <c r="EZ26" s="1" t="str">
        <f t="shared" si="1"/>
        <v>xlswrite('G:\Mi unidad\1. PROYECTOS TELLO 2022\SCM SPILL OVERS\outputs\pobreza\distancia_centro_salud\1%\simulacion_4\synthetic_control_outputs.xlsx',synthetic_control_79,79)</v>
      </c>
      <c r="FG26" s="1" t="str">
        <f t="shared" si="2"/>
        <v>xlswrite('G:\Mi unidad\1. PROYECTOS TELLO 2022\SCM SPILL OVERS\outputs\pobreza\informalidad\1%\simulacion_4\synthetic_control_outputs.xlsx',synthetic_control_79,79)</v>
      </c>
      <c r="FM26" s="1" t="str">
        <f t="shared" si="3"/>
        <v>xlswrite('G:\Mi unidad\1. PROYECTOS TELLO 2022\SCM SPILL OVERS\outputs\pobreza\densidad\1%\simulacion_4\synthetic_control_outputs.xlsx',synthetic_control_79,79)</v>
      </c>
      <c r="FT26" s="1" t="str">
        <f t="shared" si="4"/>
        <v>xlswrite('G:\Mi unidad\1. PROYECTOS TELLO 2022\SCM SPILL OVERS\outputs\pobreza\bajo_niv_educ\1%\simulacion_4\synthetic_control_outputs.xlsx',synthetic_control_79,79)</v>
      </c>
      <c r="FZ26" s="1" t="str">
        <f t="shared" si="5"/>
        <v>xlswrite('G:\Mi unidad\1. PROYECTOS TELLO 2022\SCM SPILL OVERS\outputs\pobreza\bajo_ingreso\1%\simulacion_4\synthetic_control_outputs.xlsx',synthetic_control_79,79)</v>
      </c>
      <c r="GF26" s="1" t="str">
        <f t="shared" si="6"/>
        <v>xlswrite('G:\Mi unidad\1. PROYECTOS TELLO 2022\SCM SPILL OVERS\outputs\pobreza\densidad_g\1%\simulacion_4\synthetic_control_outputs.xlsx',synthetic_control_79,79)</v>
      </c>
      <c r="GM26" s="1" t="str">
        <f t="shared" si="7"/>
        <v>xlswrite('G:\Mi unidad\1. PROYECTOS TELLO 2022\SCM SPILL OVERS\outputs\pobreza\alimentos\1%\simulacion_4\synthetic_control_outputs.xlsx',synthetic_control_79,79);</v>
      </c>
      <c r="GT26" s="1" t="str">
        <f t="shared" si="8"/>
        <v>xlswrite('G:\Mi unidad\1. PROYECTOS TELLO 2022\SCM SPILL OVERS\outputs\pobreza\jefe_hogar\1%\simulacion_4\synthetic_control_outputs.xlsx',synthetic_control_79,79);</v>
      </c>
      <c r="GZ26" s="1" t="str">
        <f t="shared" si="9"/>
        <v>xlswrite('G:\Mi unidad\1. PROYECTOS TELLO 2022\SCM SPILL OVERS\outputs\pobreza\mujeres\1%\simulacion_4\synthetic_control_outputs.xlsx',synthetic_control_79,79);</v>
      </c>
      <c r="HF26" s="1" t="str">
        <f t="shared" si="10"/>
        <v>xlswrite('G:\Mi unidad\1. PROYECTOS TELLO 2022\SCM SPILL OVERS\outputs\pobreza\criminalidad\1%\simulacion_4\synthetic_control_outputs.xlsx',synthetic_control_79,79);</v>
      </c>
      <c r="HM26">
        <v>10</v>
      </c>
      <c r="HN26" t="str">
        <f>"    p_value_vec_"&amp;HM26&amp;"(s) = p_value_"&amp;HM26&amp;";"</f>
        <v xml:space="preserve">    p_value_vec_10(s) = p_value_10;</v>
      </c>
      <c r="HT26">
        <v>16</v>
      </c>
      <c r="HU26" t="s">
        <v>18</v>
      </c>
      <c r="IA26">
        <v>17</v>
      </c>
      <c r="IB26" t="str">
        <f>"xlswrite('G:\Mi unidad\1. PROYECTOS TELLO 2022\SCM SPILL OVERS\outputs\pobreza\bajo_niv_educ\1%\simulacion_4\output_tests.xlsx',spillover_test_"&amp;IA26&amp;"','sp_test_"&amp;IA26&amp;"');"</f>
        <v>xlswrite('G:\Mi unidad\1. PROYECTOS TELLO 2022\SCM SPILL OVERS\outputs\pobreza\bajo_niv_educ\1%\simulacion_4\output_tests.xlsx',spillover_test_17','sp_test_17');</v>
      </c>
      <c r="IO26">
        <v>17</v>
      </c>
      <c r="IP26" t="str">
        <f>"xlswrite('G:\Mi unidad\1. PROYECTOS TELLO 2022\SCM SPILL OVERS\outputs\pobreza\bajo_ingreso\1%\simulacion_4\output_tests.xlsx',spillover_test_"&amp;IO26&amp;"','sp_test_"&amp;IO26&amp;"');"</f>
        <v>xlswrite('G:\Mi unidad\1. PROYECTOS TELLO 2022\SCM SPILL OVERS\outputs\pobreza\bajo_ingreso\1%\simulacion_4\output_tests.xlsx',spillover_test_17','sp_test_17');</v>
      </c>
      <c r="JA26">
        <v>17</v>
      </c>
      <c r="JB26" t="str">
        <f>"xlswrite('G:\Mi unidad\1. PROYECTOS TELLO 2022\SCM SPILL OVERS\outputs\pobreza\densidad\1%\simulacion_4\output_tests.xlsx',spillover_test_"&amp;JA26&amp;"','sp_test_"&amp;JA26&amp;"');"</f>
        <v>xlswrite('G:\Mi unidad\1. PROYECTOS TELLO 2022\SCM SPILL OVERS\outputs\pobreza\densidad\1%\simulacion_4\output_tests.xlsx',spillover_test_17','sp_test_17');</v>
      </c>
      <c r="JM26">
        <v>17</v>
      </c>
      <c r="JN26" t="str">
        <f>"xlswrite('G:\Mi unidad\1. PROYECTOS TELLO 2022\SCM SPILL OVERS\outputs\pobreza\densidad_g\1%\simulacion_4\output_tests.xlsx',spillover_test_"&amp;JM26&amp;"','sp_test_"&amp;JM26&amp;"');"</f>
        <v>xlswrite('G:\Mi unidad\1. PROYECTOS TELLO 2022\SCM SPILL OVERS\outputs\pobreza\densidad_g\1%\simulacion_4\output_tests.xlsx',spillover_test_17','sp_test_17');</v>
      </c>
      <c r="JY26">
        <v>17</v>
      </c>
      <c r="JZ26" t="str">
        <f>"xlswrite('G:\Mi unidad\1. PROYECTOS TELLO 2022\SCM SPILL OVERS\outputs\pobreza\distancia_centro_salud\1%\simulacion_4\output_tests.xlsx',spillover_test_"&amp;JY26&amp;"','sp_test_"&amp;JY26&amp;"');"</f>
        <v>xlswrite('G:\Mi unidad\1. PROYECTOS TELLO 2022\SCM SPILL OVERS\outputs\pobreza\distancia_centro_salud\1%\simulacion_4\output_tests.xlsx',spillover_test_17','sp_test_17');</v>
      </c>
      <c r="KL26">
        <v>17</v>
      </c>
      <c r="KM26" t="str">
        <f>"xlswrite('G:\Mi unidad\1. PROYECTOS TELLO 2022\SCM SPILL OVERS\outputs\pobreza\informalidad\1%\simulacion_4\output_tests.xlsx',spillover_test_"&amp;KL26&amp;"','sp_test_"&amp;KL26&amp;"');"</f>
        <v>xlswrite('G:\Mi unidad\1. PROYECTOS TELLO 2022\SCM SPILL OVERS\outputs\pobreza\informalidad\1%\simulacion_4\output_tests.xlsx',spillover_test_17','sp_test_17');</v>
      </c>
      <c r="KY26">
        <v>17</v>
      </c>
      <c r="KZ26" t="str">
        <f>"xlswrite('G:\Mi unidad\1. PROYECTOS TELLO 2022\SCM SPILL OVERS\outputs\pobreza\alimentos\1%\simulacion_4\output_tests.xlsx',spillover_test_"&amp;KY26&amp;"','sp_test_"&amp;KY26&amp;"');"</f>
        <v>xlswrite('G:\Mi unidad\1. PROYECTOS TELLO 2022\SCM SPILL OVERS\outputs\pobreza\alimentos\1%\simulacion_4\output_tests.xlsx',spillover_test_17','sp_test_17');</v>
      </c>
      <c r="LF26">
        <v>17</v>
      </c>
      <c r="LG26" t="str">
        <f>"xlswrite('G:\Mi unidad\1. PROYECTOS TELLO 2022\SCM SPILL OVERS\outputs\pobreza\jefe_hogar\1%\simulacion_4\output_tests.xlsx',spillover_test_"&amp;LF26&amp;"','sp_test_"&amp;LF26&amp;"');"</f>
        <v>xlswrite('G:\Mi unidad\1. PROYECTOS TELLO 2022\SCM SPILL OVERS\outputs\pobreza\jefe_hogar\1%\simulacion_4\output_tests.xlsx',spillover_test_17','sp_test_17');</v>
      </c>
      <c r="LM26">
        <v>17</v>
      </c>
      <c r="LN26" t="str">
        <f>"xlswrite('G:\Mi unidad\1. PROYECTOS TELLO 2022\SCM SPILL OVERS\outputs\pobreza\mujeres\1%\simulacion_4\output_tests.xlsx',spillover_test_"&amp;LM26&amp;"','sp_test_"&amp;LM26&amp;"');"</f>
        <v>xlswrite('G:\Mi unidad\1. PROYECTOS TELLO 2022\SCM SPILL OVERS\outputs\pobreza\mujeres\1%\simulacion_4\output_tests.xlsx',spillover_test_17','sp_test_17');</v>
      </c>
      <c r="LY26">
        <v>17</v>
      </c>
      <c r="LZ26" t="str">
        <f>"xlswrite('G:\Mi unidad\1. PROYECTOS TELLO 2022\SCM SPILL OVERS\outputs\pobreza\criminalidad\1%\simulacion_4\output_tests.xlsx',spillover_test_"&amp;LY26&amp;"','sp_test_"&amp;LY26&amp;"');"</f>
        <v>xlswrite('G:\Mi unidad\1. PROYECTOS TELLO 2022\SCM SPILL OVERS\outputs\pobreza\criminalidad\1%\simulacion_4\output_tests.xlsx',spillover_test_17','sp_test_17');</v>
      </c>
    </row>
    <row r="27" spans="1:338" x14ac:dyDescent="0.3">
      <c r="A27">
        <v>80</v>
      </c>
      <c r="B27" s="1" t="str">
        <f t="shared" si="11"/>
        <v>[data_80,provincias_80,~] = xlsread('BD_pobre_est_1_provincia_80.xlsx');</v>
      </c>
      <c r="E27" s="1" t="str">
        <f t="shared" si="12"/>
        <v>provincia_80 = unique(provincias_80(2:end,1));</v>
      </c>
      <c r="O27" s="1" t="str">
        <f t="shared" si="13"/>
        <v>pobreza_80 = reshape(data_80(:,2),T+S,N);</v>
      </c>
      <c r="T27" s="1" t="str">
        <f t="shared" si="14"/>
        <v xml:space="preserve">pobreza_80 = pobreza_80'; </v>
      </c>
      <c r="X27" s="1" t="str">
        <f t="shared" si="15"/>
        <v>tratado_80 = pobreza_80(1,:);</v>
      </c>
      <c r="AC27" s="1" t="str">
        <f t="shared" si="26"/>
        <v>pobreza_80(1,:) = [];</v>
      </c>
      <c r="AI27" s="1" t="str">
        <f t="shared" si="0"/>
        <v>pobreza_80 = [tratado_80;pobreza_80];</v>
      </c>
      <c r="AN27" s="1" t="str">
        <f t="shared" si="22"/>
        <v>Y_80 = pobreza_80; % outcome matrix</v>
      </c>
      <c r="AS27" s="1" t="str">
        <f t="shared" si="23"/>
        <v>Y_pre_80 = Y_80(:,1:T);</v>
      </c>
      <c r="AW27" s="1" t="str">
        <f t="shared" si="24"/>
        <v>Y_post_80 = Y_80(:,T+1:end);</v>
      </c>
      <c r="BA27" s="1" t="str">
        <f t="shared" si="25"/>
        <v>[a_hat_80,B_hat_80] = scm_batch(Y_pre_80);</v>
      </c>
      <c r="BF27" s="1" t="str">
        <f t="shared" si="16"/>
        <v>synthetic_control_80 = a_hat_80(1)+B_hat_80(1,:)*Y_80;</v>
      </c>
      <c r="BL27">
        <v>18</v>
      </c>
      <c r="BM27" s="1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150</v>
      </c>
      <c r="CV27">
        <v>18</v>
      </c>
      <c r="CW27" t="s">
        <v>150</v>
      </c>
      <c r="DA27">
        <v>18</v>
      </c>
      <c r="DB27" t="s">
        <v>150</v>
      </c>
      <c r="DF27">
        <v>18</v>
      </c>
      <c r="DG27" t="s">
        <v>150</v>
      </c>
      <c r="DK27" s="1" t="str">
        <f t="shared" si="17"/>
        <v>M_hat_80 = (eye(N)-B_hat_80)'*(eye(N)-B_hat_80);</v>
      </c>
      <c r="DQ27" s="1" t="str">
        <f t="shared" si="18"/>
        <v>synthetic_control_sp_80 = a_hat_80(1)+B_hat_80(1,:)*Y_80;</v>
      </c>
      <c r="DW27" s="1" t="s">
        <v>64</v>
      </c>
      <c r="EA27">
        <v>16</v>
      </c>
      <c r="EB27" s="3" t="s">
        <v>17</v>
      </c>
      <c r="EL27" s="1" t="str">
        <f t="shared" si="19"/>
        <v>synthetic_control_80=synthetic_control_80'</v>
      </c>
      <c r="EQ27" s="1" t="str">
        <f t="shared" si="20"/>
        <v>synthetic_control_sp_80=synthetic_control_sp_80'</v>
      </c>
      <c r="EV27" s="1" t="str">
        <f t="shared" si="21"/>
        <v>tratado_80=tratado_80'</v>
      </c>
      <c r="EZ27" s="1" t="str">
        <f t="shared" si="1"/>
        <v>xlswrite('G:\Mi unidad\1. PROYECTOS TELLO 2022\SCM SPILL OVERS\outputs\pobreza\distancia_centro_salud\1%\simulacion_4\synthetic_control_outputs.xlsx',synthetic_control_80,80)</v>
      </c>
      <c r="FG27" s="1" t="str">
        <f t="shared" si="2"/>
        <v>xlswrite('G:\Mi unidad\1. PROYECTOS TELLO 2022\SCM SPILL OVERS\outputs\pobreza\informalidad\1%\simulacion_4\synthetic_control_outputs.xlsx',synthetic_control_80,80)</v>
      </c>
      <c r="FM27" s="1" t="str">
        <f t="shared" si="3"/>
        <v>xlswrite('G:\Mi unidad\1. PROYECTOS TELLO 2022\SCM SPILL OVERS\outputs\pobreza\densidad\1%\simulacion_4\synthetic_control_outputs.xlsx',synthetic_control_80,80)</v>
      </c>
      <c r="FT27" s="1" t="str">
        <f t="shared" si="4"/>
        <v>xlswrite('G:\Mi unidad\1. PROYECTOS TELLO 2022\SCM SPILL OVERS\outputs\pobreza\bajo_niv_educ\1%\simulacion_4\synthetic_control_outputs.xlsx',synthetic_control_80,80)</v>
      </c>
      <c r="FZ27" s="1" t="str">
        <f t="shared" si="5"/>
        <v>xlswrite('G:\Mi unidad\1. PROYECTOS TELLO 2022\SCM SPILL OVERS\outputs\pobreza\bajo_ingreso\1%\simulacion_4\synthetic_control_outputs.xlsx',synthetic_control_80,80)</v>
      </c>
      <c r="GF27" s="1" t="str">
        <f t="shared" si="6"/>
        <v>xlswrite('G:\Mi unidad\1. PROYECTOS TELLO 2022\SCM SPILL OVERS\outputs\pobreza\densidad_g\1%\simulacion_4\synthetic_control_outputs.xlsx',synthetic_control_80,80)</v>
      </c>
      <c r="GM27" s="1" t="str">
        <f t="shared" si="7"/>
        <v>xlswrite('G:\Mi unidad\1. PROYECTOS TELLO 2022\SCM SPILL OVERS\outputs\pobreza\alimentos\1%\simulacion_4\synthetic_control_outputs.xlsx',synthetic_control_80,80);</v>
      </c>
      <c r="GT27" s="1" t="str">
        <f t="shared" si="8"/>
        <v>xlswrite('G:\Mi unidad\1. PROYECTOS TELLO 2022\SCM SPILL OVERS\outputs\pobreza\jefe_hogar\1%\simulacion_4\synthetic_control_outputs.xlsx',synthetic_control_80,80);</v>
      </c>
      <c r="GZ27" s="1" t="str">
        <f t="shared" si="9"/>
        <v>xlswrite('G:\Mi unidad\1. PROYECTOS TELLO 2022\SCM SPILL OVERS\outputs\pobreza\mujeres\1%\simulacion_4\synthetic_control_outputs.xlsx',synthetic_control_80,80);</v>
      </c>
      <c r="HF27" s="1" t="str">
        <f t="shared" si="10"/>
        <v>xlswrite('G:\Mi unidad\1. PROYECTOS TELLO 2022\SCM SPILL OVERS\outputs\pobreza\criminalidad\1%\simulacion_4\synthetic_control_outputs.xlsx',synthetic_control_80,80);</v>
      </c>
      <c r="HM27">
        <v>10</v>
      </c>
      <c r="HN27" t="str">
        <f>"    lb_vec_"&amp;HM27&amp;"(s) = lb_"&amp;HM27&amp;";"</f>
        <v xml:space="preserve">    lb_vec_10(s) = lb_10;</v>
      </c>
      <c r="HT27">
        <v>17</v>
      </c>
      <c r="HU27" t="str">
        <f>"spillover_test_"&amp;HT27&amp;" = zeros(1,S);"</f>
        <v>spillover_test_17 = zeros(1,S);</v>
      </c>
      <c r="IA27">
        <v>18</v>
      </c>
      <c r="IB27" t="str">
        <f>"xlswrite('G:\Mi unidad\1. PROYECTOS TELLO 2022\SCM SPILL OVERS\outputs\pobreza\bajo_niv_educ\1%\simulacion_4\output_tests.xlsx',lb_vec_"&amp;IA27&amp;"','lb_vec_"&amp;IA27&amp;"');"</f>
        <v>xlswrite('G:\Mi unidad\1. PROYECTOS TELLO 2022\SCM SPILL OVERS\outputs\pobreza\bajo_niv_educ\1%\simulacion_4\output_tests.xlsx',lb_vec_18','lb_vec_18');</v>
      </c>
      <c r="IO27">
        <v>18</v>
      </c>
      <c r="IP27" t="str">
        <f>"xlswrite('G:\Mi unidad\1. PROYECTOS TELLO 2022\SCM SPILL OVERS\outputs\pobreza\bajo_ingreso\1%\simulacion_4\output_tests.xlsx',lb_vec_"&amp;IO27&amp;"','lb_vec_"&amp;IO27&amp;"');"</f>
        <v>xlswrite('G:\Mi unidad\1. PROYECTOS TELLO 2022\SCM SPILL OVERS\outputs\pobreza\bajo_ingreso\1%\simulacion_4\output_tests.xlsx',lb_vec_18','lb_vec_18');</v>
      </c>
      <c r="JA27">
        <v>18</v>
      </c>
      <c r="JB27" t="str">
        <f>"xlswrite('G:\Mi unidad\1. PROYECTOS TELLO 2022\SCM SPILL OVERS\outputs\pobreza\densidad\1%\simulacion_4\output_tests.xlsx',lb_vec_"&amp;JA27&amp;"','lb_vec_"&amp;JA27&amp;"');"</f>
        <v>xlswrite('G:\Mi unidad\1. PROYECTOS TELLO 2022\SCM SPILL OVERS\outputs\pobreza\densidad\1%\simulacion_4\output_tests.xlsx',lb_vec_18','lb_vec_18');</v>
      </c>
      <c r="JM27">
        <v>18</v>
      </c>
      <c r="JN27" t="str">
        <f>"xlswrite('G:\Mi unidad\1. PROYECTOS TELLO 2022\SCM SPILL OVERS\outputs\pobreza\densidad_g\1%\simulacion_4\output_tests.xlsx',lb_vec_"&amp;JM27&amp;"','lb_vec_"&amp;JM27&amp;"');"</f>
        <v>xlswrite('G:\Mi unidad\1. PROYECTOS TELLO 2022\SCM SPILL OVERS\outputs\pobreza\densidad_g\1%\simulacion_4\output_tests.xlsx',lb_vec_18','lb_vec_18');</v>
      </c>
      <c r="JY27">
        <v>18</v>
      </c>
      <c r="JZ27" t="str">
        <f>"xlswrite('G:\Mi unidad\1. PROYECTOS TELLO 2022\SCM SPILL OVERS\outputs\pobreza\distancia_centro_salud\1%\simulacion_4\output_tests.xlsx',lb_vec_"&amp;JY27&amp;"','lb_vec_"&amp;JY27&amp;"');"</f>
        <v>xlswrite('G:\Mi unidad\1. PROYECTOS TELLO 2022\SCM SPILL OVERS\outputs\pobreza\distancia_centro_salud\1%\simulacion_4\output_tests.xlsx',lb_vec_18','lb_vec_18');</v>
      </c>
      <c r="KL27">
        <v>18</v>
      </c>
      <c r="KM27" t="str">
        <f>"xlswrite('G:\Mi unidad\1. PROYECTOS TELLO 2022\SCM SPILL OVERS\outputs\pobreza\informalidad\1%\simulacion_4\output_tests.xlsx',lb_vec_"&amp;KL27&amp;"','lb_vec_"&amp;KL27&amp;"');"</f>
        <v>xlswrite('G:\Mi unidad\1. PROYECTOS TELLO 2022\SCM SPILL OVERS\outputs\pobreza\informalidad\1%\simulacion_4\output_tests.xlsx',lb_vec_18','lb_vec_18');</v>
      </c>
      <c r="KY27">
        <v>18</v>
      </c>
      <c r="KZ27" t="str">
        <f>"xlswrite('G:\Mi unidad\1. PROYECTOS TELLO 2022\SCM SPILL OVERS\outputs\pobreza\alimentos\1%\simulacion_4\output_tests.xlsx',lb_vec_"&amp;KY27&amp;"','lb_vec_"&amp;KY27&amp;"');"</f>
        <v>xlswrite('G:\Mi unidad\1. PROYECTOS TELLO 2022\SCM SPILL OVERS\outputs\pobreza\alimentos\1%\simulacion_4\output_tests.xlsx',lb_vec_18','lb_vec_18');</v>
      </c>
      <c r="LF27">
        <v>18</v>
      </c>
      <c r="LG27" t="str">
        <f>"xlswrite('G:\Mi unidad\1. PROYECTOS TELLO 2022\SCM SPILL OVERS\outputs\pobreza\jefe_hogar\1%\simulacion_4\output_tests.xlsx',lb_vec_"&amp;LF27&amp;"','lb_vec_"&amp;LF27&amp;"');"</f>
        <v>xlswrite('G:\Mi unidad\1. PROYECTOS TELLO 2022\SCM SPILL OVERS\outputs\pobreza\jefe_hogar\1%\simulacion_4\output_tests.xlsx',lb_vec_18','lb_vec_18');</v>
      </c>
      <c r="LM27">
        <v>18</v>
      </c>
      <c r="LN27" t="str">
        <f>"xlswrite('G:\Mi unidad\1. PROYECTOS TELLO 2022\SCM SPILL OVERS\outputs\pobreza\mujeres\1%\simulacion_4\output_tests.xlsx',lb_vec_"&amp;LM27&amp;"','lb_vec_"&amp;LM27&amp;"');"</f>
        <v>xlswrite('G:\Mi unidad\1. PROYECTOS TELLO 2022\SCM SPILL OVERS\outputs\pobreza\mujeres\1%\simulacion_4\output_tests.xlsx',lb_vec_18','lb_vec_18');</v>
      </c>
      <c r="LY27">
        <v>18</v>
      </c>
      <c r="LZ27" t="str">
        <f>"xlswrite('G:\Mi unidad\1. PROYECTOS TELLO 2022\SCM SPILL OVERS\outputs\pobreza\criminalidad\1%\simulacion_4\output_tests.xlsx',lb_vec_"&amp;LY27&amp;"','lb_vec_"&amp;LY27&amp;"');"</f>
        <v>xlswrite('G:\Mi unidad\1. PROYECTOS TELLO 2022\SCM SPILL OVERS\outputs\pobreza\criminalidad\1%\simulacion_4\output_tests.xlsx',lb_vec_18','lb_vec_18');</v>
      </c>
    </row>
    <row r="28" spans="1:338" x14ac:dyDescent="0.3">
      <c r="A28">
        <v>84</v>
      </c>
      <c r="B28" s="1" t="str">
        <f t="shared" si="11"/>
        <v>[data_84,provincias_84,~] = xlsread('BD_pobre_est_1_provincia_84.xlsx');</v>
      </c>
      <c r="E28" s="1" t="str">
        <f t="shared" si="12"/>
        <v>provincia_84 = unique(provincias_84(2:end,1));</v>
      </c>
      <c r="O28" s="1" t="str">
        <f t="shared" si="13"/>
        <v>pobreza_84 = reshape(data_84(:,2),T+S,N);</v>
      </c>
      <c r="T28" s="1" t="str">
        <f t="shared" si="14"/>
        <v xml:space="preserve">pobreza_84 = pobreza_84'; </v>
      </c>
      <c r="X28" s="1" t="str">
        <f t="shared" si="15"/>
        <v>tratado_84 = pobreza_84(1,:);</v>
      </c>
      <c r="AC28" s="1" t="str">
        <f t="shared" si="26"/>
        <v>pobreza_84(1,:) = [];</v>
      </c>
      <c r="AI28" s="1" t="str">
        <f t="shared" si="0"/>
        <v>pobreza_84 = [tratado_84;pobreza_84];</v>
      </c>
      <c r="AN28" s="1" t="str">
        <f t="shared" si="22"/>
        <v>Y_84 = pobreza_84; % outcome matrix</v>
      </c>
      <c r="AS28" s="1" t="str">
        <f t="shared" si="23"/>
        <v>Y_pre_84 = Y_84(:,1:T);</v>
      </c>
      <c r="AW28" s="1" t="str">
        <f t="shared" si="24"/>
        <v>Y_post_84 = Y_84(:,T+1:end);</v>
      </c>
      <c r="BA28" s="1" t="str">
        <f t="shared" si="25"/>
        <v>[a_hat_84,B_hat_84] = scm_batch(Y_pre_84);</v>
      </c>
      <c r="BF28" s="1" t="str">
        <f t="shared" si="16"/>
        <v>synthetic_control_84 = a_hat_84(1)+B_hat_84(1,:)*Y_84;</v>
      </c>
      <c r="BL28">
        <v>18</v>
      </c>
      <c r="BM28" s="1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151</v>
      </c>
      <c r="CV28">
        <v>18</v>
      </c>
      <c r="CW28" t="s">
        <v>151</v>
      </c>
      <c r="DA28">
        <v>18</v>
      </c>
      <c r="DB28" t="s">
        <v>151</v>
      </c>
      <c r="DF28">
        <v>18</v>
      </c>
      <c r="DG28" t="s">
        <v>151</v>
      </c>
      <c r="DK28" s="1" t="str">
        <f t="shared" si="17"/>
        <v>M_hat_84 = (eye(N)-B_hat_84)'*(eye(N)-B_hat_84);</v>
      </c>
      <c r="DQ28" s="1" t="str">
        <f t="shared" si="18"/>
        <v>synthetic_control_sp_84 = a_hat_84(1)+B_hat_84(1,:)*Y_84;</v>
      </c>
      <c r="DW28" s="1" t="s">
        <v>65</v>
      </c>
      <c r="EA28">
        <v>16</v>
      </c>
      <c r="EB28" s="1" t="str">
        <f>"Y_Ts_"&amp;EA28&amp;" = Y_"&amp;EA28&amp;"(:,T+s);"</f>
        <v>Y_Ts_16 = Y_16(:,T+s);</v>
      </c>
      <c r="EL28" s="1" t="str">
        <f t="shared" si="19"/>
        <v>synthetic_control_84=synthetic_control_84'</v>
      </c>
      <c r="EQ28" s="1" t="str">
        <f t="shared" si="20"/>
        <v>synthetic_control_sp_84=synthetic_control_sp_84'</v>
      </c>
      <c r="EV28" s="1" t="str">
        <f t="shared" si="21"/>
        <v>tratado_84=tratado_84'</v>
      </c>
      <c r="EZ28" s="1" t="str">
        <f t="shared" si="1"/>
        <v>xlswrite('G:\Mi unidad\1. PROYECTOS TELLO 2022\SCM SPILL OVERS\outputs\pobreza\distancia_centro_salud\1%\simulacion_4\synthetic_control_outputs.xlsx',synthetic_control_84,84)</v>
      </c>
      <c r="FG28" s="1" t="str">
        <f t="shared" si="2"/>
        <v>xlswrite('G:\Mi unidad\1. PROYECTOS TELLO 2022\SCM SPILL OVERS\outputs\pobreza\informalidad\1%\simulacion_4\synthetic_control_outputs.xlsx',synthetic_control_84,84)</v>
      </c>
      <c r="FM28" s="1" t="str">
        <f t="shared" si="3"/>
        <v>xlswrite('G:\Mi unidad\1. PROYECTOS TELLO 2022\SCM SPILL OVERS\outputs\pobreza\densidad\1%\simulacion_4\synthetic_control_outputs.xlsx',synthetic_control_84,84)</v>
      </c>
      <c r="FT28" s="1" t="str">
        <f t="shared" si="4"/>
        <v>xlswrite('G:\Mi unidad\1. PROYECTOS TELLO 2022\SCM SPILL OVERS\outputs\pobreza\bajo_niv_educ\1%\simulacion_4\synthetic_control_outputs.xlsx',synthetic_control_84,84)</v>
      </c>
      <c r="FZ28" s="1" t="str">
        <f t="shared" si="5"/>
        <v>xlswrite('G:\Mi unidad\1. PROYECTOS TELLO 2022\SCM SPILL OVERS\outputs\pobreza\bajo_ingreso\1%\simulacion_4\synthetic_control_outputs.xlsx',synthetic_control_84,84)</v>
      </c>
      <c r="GF28" s="1" t="str">
        <f t="shared" si="6"/>
        <v>xlswrite('G:\Mi unidad\1. PROYECTOS TELLO 2022\SCM SPILL OVERS\outputs\pobreza\densidad_g\1%\simulacion_4\synthetic_control_outputs.xlsx',synthetic_control_84,84)</v>
      </c>
      <c r="GM28" s="1" t="str">
        <f t="shared" si="7"/>
        <v>xlswrite('G:\Mi unidad\1. PROYECTOS TELLO 2022\SCM SPILL OVERS\outputs\pobreza\alimentos\1%\simulacion_4\synthetic_control_outputs.xlsx',synthetic_control_84,84);</v>
      </c>
      <c r="GT28" s="1" t="str">
        <f t="shared" si="8"/>
        <v>xlswrite('G:\Mi unidad\1. PROYECTOS TELLO 2022\SCM SPILL OVERS\outputs\pobreza\jefe_hogar\1%\simulacion_4\synthetic_control_outputs.xlsx',synthetic_control_84,84);</v>
      </c>
      <c r="GZ28" s="1" t="str">
        <f t="shared" si="9"/>
        <v>xlswrite('G:\Mi unidad\1. PROYECTOS TELLO 2022\SCM SPILL OVERS\outputs\pobreza\mujeres\1%\simulacion_4\synthetic_control_outputs.xlsx',synthetic_control_84,84);</v>
      </c>
      <c r="HF28" s="1" t="str">
        <f t="shared" si="10"/>
        <v>xlswrite('G:\Mi unidad\1. PROYECTOS TELLO 2022\SCM SPILL OVERS\outputs\pobreza\criminalidad\1%\simulacion_4\synthetic_control_outputs.xlsx',synthetic_control_84,84);</v>
      </c>
      <c r="HM28">
        <v>10</v>
      </c>
      <c r="HN28" t="str">
        <f>"    ub_vec_"&amp;HM28&amp;"(s) = ub_"&amp;HM27&amp;";"</f>
        <v xml:space="preserve">    ub_vec_10(s) = ub_10;</v>
      </c>
      <c r="HT28">
        <v>17</v>
      </c>
      <c r="HU28" t="s">
        <v>35</v>
      </c>
      <c r="IA28">
        <v>18</v>
      </c>
      <c r="IB28" t="str">
        <f>"xlswrite('G:\Mi unidad\1. PROYECTOS TELLO 2022\SCM SPILL OVERS\outputs\pobreza\bajo_niv_educ\1%\simulacion_4\output_tests.xlsx',ub_vec_"&amp;IA28&amp;"','ub_vec_"&amp;IA28&amp;"');"</f>
        <v>xlswrite('G:\Mi unidad\1. PROYECTOS TELLO 2022\SCM SPILL OVERS\outputs\pobreza\bajo_niv_educ\1%\simulacion_4\output_tests.xlsx',ub_vec_18','ub_vec_18');</v>
      </c>
      <c r="IO28">
        <v>18</v>
      </c>
      <c r="IP28" t="str">
        <f>"xlswrite('G:\Mi unidad\1. PROYECTOS TELLO 2022\SCM SPILL OVERS\outputs\pobreza\bajo_ingreso\1%\simulacion_4\output_tests.xlsx',ub_vec_"&amp;IO28&amp;"','ub_vec_"&amp;IO28&amp;"');"</f>
        <v>xlswrite('G:\Mi unidad\1. PROYECTOS TELLO 2022\SCM SPILL OVERS\outputs\pobreza\bajo_ingreso\1%\simulacion_4\output_tests.xlsx',ub_vec_18','ub_vec_18');</v>
      </c>
      <c r="JA28">
        <v>18</v>
      </c>
      <c r="JB28" t="str">
        <f>"xlswrite('G:\Mi unidad\1. PROYECTOS TELLO 2022\SCM SPILL OVERS\outputs\pobreza\densidad\1%\simulacion_4\output_tests.xlsx',ub_vec_"&amp;JA28&amp;"','ub_vec_"&amp;JA28&amp;"');"</f>
        <v>xlswrite('G:\Mi unidad\1. PROYECTOS TELLO 2022\SCM SPILL OVERS\outputs\pobreza\densidad\1%\simulacion_4\output_tests.xlsx',ub_vec_18','ub_vec_18');</v>
      </c>
      <c r="JM28">
        <v>18</v>
      </c>
      <c r="JN28" t="str">
        <f>"xlswrite('G:\Mi unidad\1. PROYECTOS TELLO 2022\SCM SPILL OVERS\outputs\pobreza\densidad_g\1%\simulacion_4\output_tests.xlsx',ub_vec_"&amp;JM28&amp;"','ub_vec_"&amp;JM28&amp;"');"</f>
        <v>xlswrite('G:\Mi unidad\1. PROYECTOS TELLO 2022\SCM SPILL OVERS\outputs\pobreza\densidad_g\1%\simulacion_4\output_tests.xlsx',ub_vec_18','ub_vec_18');</v>
      </c>
      <c r="JY28">
        <v>18</v>
      </c>
      <c r="JZ28" t="str">
        <f>"xlswrite('G:\Mi unidad\1. PROYECTOS TELLO 2022\SCM SPILL OVERS\outputs\pobreza\distancia_centro_salud\1%\simulacion_4\output_tests.xlsx',ub_vec_"&amp;JY28&amp;"','ub_vec_"&amp;JY28&amp;"');"</f>
        <v>xlswrite('G:\Mi unidad\1. PROYECTOS TELLO 2022\SCM SPILL OVERS\outputs\pobreza\distancia_centro_salud\1%\simulacion_4\output_tests.xlsx',ub_vec_18','ub_vec_18');</v>
      </c>
      <c r="KL28">
        <v>18</v>
      </c>
      <c r="KM28" t="str">
        <f>"xlswrite('G:\Mi unidad\1. PROYECTOS TELLO 2022\SCM SPILL OVERS\outputs\pobreza\informalidad\1%\simulacion_4\output_tests.xlsx',ub_vec_"&amp;KL28&amp;"','ub_vec_"&amp;KL28&amp;"');"</f>
        <v>xlswrite('G:\Mi unidad\1. PROYECTOS TELLO 2022\SCM SPILL OVERS\outputs\pobreza\informalidad\1%\simulacion_4\output_tests.xlsx',ub_vec_18','ub_vec_18');</v>
      </c>
      <c r="KY28">
        <v>18</v>
      </c>
      <c r="KZ28" t="str">
        <f>"xlswrite('G:\Mi unidad\1. PROYECTOS TELLO 2022\SCM SPILL OVERS\outputs\pobreza\alimentos\1%\simulacion_4\output_tests.xlsx',ub_vec_"&amp;KY28&amp;"','ub_vec_"&amp;KY28&amp;"');"</f>
        <v>xlswrite('G:\Mi unidad\1. PROYECTOS TELLO 2022\SCM SPILL OVERS\outputs\pobreza\alimentos\1%\simulacion_4\output_tests.xlsx',ub_vec_18','ub_vec_18');</v>
      </c>
      <c r="LF28">
        <v>18</v>
      </c>
      <c r="LG28" t="str">
        <f>"xlswrite('G:\Mi unidad\1. PROYECTOS TELLO 2022\SCM SPILL OVERS\outputs\pobreza\jefe_hogar\1%\simulacion_4\output_tests.xlsx',ub_vec_"&amp;LF28&amp;"','ub_vec_"&amp;LF28&amp;"');"</f>
        <v>xlswrite('G:\Mi unidad\1. PROYECTOS TELLO 2022\SCM SPILL OVERS\outputs\pobreza\jefe_hogar\1%\simulacion_4\output_tests.xlsx',ub_vec_18','ub_vec_18');</v>
      </c>
      <c r="LM28">
        <v>18</v>
      </c>
      <c r="LN28" t="str">
        <f>"xlswrite('G:\Mi unidad\1. PROYECTOS TELLO 2022\SCM SPILL OVERS\outputs\pobreza\mujeres\1%\simulacion_4\output_tests.xlsx',ub_vec_"&amp;LM28&amp;"','ub_vec_"&amp;LM28&amp;"');"</f>
        <v>xlswrite('G:\Mi unidad\1. PROYECTOS TELLO 2022\SCM SPILL OVERS\outputs\pobreza\mujeres\1%\simulacion_4\output_tests.xlsx',ub_vec_18','ub_vec_18');</v>
      </c>
      <c r="LY28">
        <v>18</v>
      </c>
      <c r="LZ28" t="str">
        <f>"xlswrite('G:\Mi unidad\1. PROYECTOS TELLO 2022\SCM SPILL OVERS\outputs\pobreza\criminalidad\1%\simulacion_4\output_tests.xlsx',ub_vec_"&amp;LY28&amp;"','ub_vec_"&amp;LY28&amp;"');"</f>
        <v>xlswrite('G:\Mi unidad\1. PROYECTOS TELLO 2022\SCM SPILL OVERS\outputs\pobreza\criminalidad\1%\simulacion_4\output_tests.xlsx',ub_vec_18','ub_vec_18');</v>
      </c>
    </row>
    <row r="29" spans="1:338" x14ac:dyDescent="0.3">
      <c r="A29">
        <v>86</v>
      </c>
      <c r="B29" s="1" t="str">
        <f t="shared" si="11"/>
        <v>[data_86,provincias_86,~] = xlsread('BD_pobre_est_1_provincia_86.xlsx');</v>
      </c>
      <c r="E29" s="1" t="str">
        <f t="shared" si="12"/>
        <v>provincia_86 = unique(provincias_86(2:end,1));</v>
      </c>
      <c r="O29" s="1" t="str">
        <f t="shared" si="13"/>
        <v>pobreza_86 = reshape(data_86(:,2),T+S,N);</v>
      </c>
      <c r="T29" s="1" t="str">
        <f t="shared" si="14"/>
        <v xml:space="preserve">pobreza_86 = pobreza_86'; </v>
      </c>
      <c r="X29" s="1" t="str">
        <f t="shared" si="15"/>
        <v>tratado_86 = pobreza_86(1,:);</v>
      </c>
      <c r="AC29" s="1" t="str">
        <f t="shared" si="26"/>
        <v>pobreza_86(1,:) = [];</v>
      </c>
      <c r="AI29" s="1" t="str">
        <f t="shared" si="0"/>
        <v>pobreza_86 = [tratado_86;pobreza_86];</v>
      </c>
      <c r="AN29" s="1" t="str">
        <f t="shared" si="22"/>
        <v>Y_86 = pobreza_86; % outcome matrix</v>
      </c>
      <c r="AS29" s="1" t="str">
        <f t="shared" si="23"/>
        <v>Y_pre_86 = Y_86(:,1:T);</v>
      </c>
      <c r="AW29" s="1" t="str">
        <f t="shared" si="24"/>
        <v>Y_post_86 = Y_86(:,T+1:end);</v>
      </c>
      <c r="BA29" s="1" t="str">
        <f t="shared" si="25"/>
        <v>[a_hat_86,B_hat_86] = scm_batch(Y_pre_86);</v>
      </c>
      <c r="BF29" s="1" t="str">
        <f t="shared" si="16"/>
        <v>synthetic_control_86 = a_hat_86(1)+B_hat_86(1,:)*Y_86;</v>
      </c>
      <c r="BL29">
        <v>18</v>
      </c>
      <c r="BM29" s="1" t="str">
        <f>"A_"&amp;BL27&amp;"(:,ind_"&amp;BL27&amp;" == 0) = [];"</f>
        <v>A_18(:,ind_18 == 0) = [];</v>
      </c>
      <c r="BR29">
        <v>18</v>
      </c>
      <c r="BS29" s="1" t="str">
        <f>"ind_"&amp;BR27&amp;" = xlsread('spillover_bajo_niv_educ_"&amp;BR27&amp;".xlsx')"</f>
        <v>ind_18 = xlsread('spillover_bajo_niv_educ_18.xlsx')</v>
      </c>
      <c r="BX29">
        <v>18</v>
      </c>
      <c r="BY29" s="1" t="str">
        <f>"ind_"&amp;BX27&amp;" = xlsread('spillover_bajoingreso_"&amp;BX27&amp;".xlsx')"</f>
        <v>ind_18 = xlsread('spillover_bajoingreso_18.xlsx')</v>
      </c>
      <c r="CD29">
        <v>18</v>
      </c>
      <c r="CE29" s="1" t="str">
        <f>"ind_"&amp;CD27&amp;" = xlsread('spillover_densidad_"&amp;CD27&amp;".xlsx')"</f>
        <v>ind_18 = xlsread('spillover_densidad_18.xlsx')</v>
      </c>
      <c r="CJ29">
        <v>18</v>
      </c>
      <c r="CK29" s="1" t="str">
        <f>"ind_"&amp;CJ27&amp;" = xlsread('spillover_tiempo_cs_"&amp;CJ27&amp;".xlsx')"</f>
        <v>ind_18 = xlsread('spillover_tiempo_cs_18.xlsx')</v>
      </c>
      <c r="CQ29">
        <v>18</v>
      </c>
      <c r="CR29" t="s">
        <v>152</v>
      </c>
      <c r="CV29">
        <v>18</v>
      </c>
      <c r="CW29" t="s">
        <v>153</v>
      </c>
      <c r="DA29">
        <v>18</v>
      </c>
      <c r="DB29" t="s">
        <v>154</v>
      </c>
      <c r="DF29">
        <v>18</v>
      </c>
      <c r="DG29" t="s">
        <v>155</v>
      </c>
      <c r="DK29" s="1" t="str">
        <f t="shared" si="17"/>
        <v>M_hat_86 = (eye(N)-B_hat_86)'*(eye(N)-B_hat_86);</v>
      </c>
      <c r="DQ29" s="1" t="str">
        <f t="shared" si="18"/>
        <v>synthetic_control_sp_86 = a_hat_86(1)+B_hat_86(1,:)*Y_86;</v>
      </c>
      <c r="DW29" s="1" t="s">
        <v>66</v>
      </c>
      <c r="EA29">
        <v>16</v>
      </c>
      <c r="EB29" s="1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1" t="str">
        <f t="shared" si="19"/>
        <v>synthetic_control_86=synthetic_control_86'</v>
      </c>
      <c r="EQ29" s="1" t="str">
        <f t="shared" si="20"/>
        <v>synthetic_control_sp_86=synthetic_control_sp_86'</v>
      </c>
      <c r="EV29" s="1" t="str">
        <f t="shared" si="21"/>
        <v>tratado_86=tratado_86'</v>
      </c>
      <c r="EZ29" s="1" t="str">
        <f t="shared" si="1"/>
        <v>xlswrite('G:\Mi unidad\1. PROYECTOS TELLO 2022\SCM SPILL OVERS\outputs\pobreza\distancia_centro_salud\1%\simulacion_4\synthetic_control_outputs.xlsx',synthetic_control_86,86)</v>
      </c>
      <c r="FG29" s="1" t="str">
        <f t="shared" si="2"/>
        <v>xlswrite('G:\Mi unidad\1. PROYECTOS TELLO 2022\SCM SPILL OVERS\outputs\pobreza\informalidad\1%\simulacion_4\synthetic_control_outputs.xlsx',synthetic_control_86,86)</v>
      </c>
      <c r="FM29" s="1" t="str">
        <f t="shared" si="3"/>
        <v>xlswrite('G:\Mi unidad\1. PROYECTOS TELLO 2022\SCM SPILL OVERS\outputs\pobreza\densidad\1%\simulacion_4\synthetic_control_outputs.xlsx',synthetic_control_86,86)</v>
      </c>
      <c r="FT29" s="1" t="str">
        <f t="shared" si="4"/>
        <v>xlswrite('G:\Mi unidad\1. PROYECTOS TELLO 2022\SCM SPILL OVERS\outputs\pobreza\bajo_niv_educ\1%\simulacion_4\synthetic_control_outputs.xlsx',synthetic_control_86,86)</v>
      </c>
      <c r="FZ29" s="1" t="str">
        <f t="shared" si="5"/>
        <v>xlswrite('G:\Mi unidad\1. PROYECTOS TELLO 2022\SCM SPILL OVERS\outputs\pobreza\bajo_ingreso\1%\simulacion_4\synthetic_control_outputs.xlsx',synthetic_control_86,86)</v>
      </c>
      <c r="GF29" s="1" t="str">
        <f t="shared" si="6"/>
        <v>xlswrite('G:\Mi unidad\1. PROYECTOS TELLO 2022\SCM SPILL OVERS\outputs\pobreza\densidad_g\1%\simulacion_4\synthetic_control_outputs.xlsx',synthetic_control_86,86)</v>
      </c>
      <c r="GM29" s="1" t="str">
        <f t="shared" si="7"/>
        <v>xlswrite('G:\Mi unidad\1. PROYECTOS TELLO 2022\SCM SPILL OVERS\outputs\pobreza\alimentos\1%\simulacion_4\synthetic_control_outputs.xlsx',synthetic_control_86,86);</v>
      </c>
      <c r="GT29" s="1" t="str">
        <f t="shared" si="8"/>
        <v>xlswrite('G:\Mi unidad\1. PROYECTOS TELLO 2022\SCM SPILL OVERS\outputs\pobreza\jefe_hogar\1%\simulacion_4\synthetic_control_outputs.xlsx',synthetic_control_86,86);</v>
      </c>
      <c r="GZ29" s="1" t="str">
        <f t="shared" si="9"/>
        <v>xlswrite('G:\Mi unidad\1. PROYECTOS TELLO 2022\SCM SPILL OVERS\outputs\pobreza\mujeres\1%\simulacion_4\synthetic_control_outputs.xlsx',synthetic_control_86,86);</v>
      </c>
      <c r="HF29" s="1" t="str">
        <f t="shared" si="10"/>
        <v>xlswrite('G:\Mi unidad\1. PROYECTOS TELLO 2022\SCM SPILL OVERS\outputs\pobreza\criminalidad\1%\simulacion_4\synthetic_control_outputs.xlsx',synthetic_control_86,86);</v>
      </c>
      <c r="HM29">
        <v>10</v>
      </c>
      <c r="HN29" t="s">
        <v>18</v>
      </c>
      <c r="HT29">
        <v>17</v>
      </c>
      <c r="HU29" t="s">
        <v>36</v>
      </c>
      <c r="IA29">
        <v>18</v>
      </c>
      <c r="IB29" t="str">
        <f>"xlswrite('G:\Mi unidad\1. PROYECTOS TELLO 2022\SCM SPILL OVERS\outputs\pobreza\bajo_niv_educ\1%\simulacion_4\output_tests.xlsx',p_value_vec_"&amp;IA29&amp;"','p_value_vec_"&amp;IA29&amp;"');"</f>
        <v>xlswrite('G:\Mi unidad\1. PROYECTOS TELLO 2022\SCM SPILL OVERS\outputs\pobreza\bajo_niv_educ\1%\simulacion_4\output_tests.xlsx',p_value_vec_18','p_value_vec_18');</v>
      </c>
      <c r="IO29">
        <v>18</v>
      </c>
      <c r="IP29" t="str">
        <f>"xlswrite('G:\Mi unidad\1. PROYECTOS TELLO 2022\SCM SPILL OVERS\outputs\pobreza\bajo_ingreso\1%\simulacion_4\output_tests.xlsx',p_value_vec_"&amp;IO29&amp;"','p_value_vec_"&amp;IO29&amp;"');"</f>
        <v>xlswrite('G:\Mi unidad\1. PROYECTOS TELLO 2022\SCM SPILL OVERS\outputs\pobreza\bajo_ingreso\1%\simulacion_4\output_tests.xlsx',p_value_vec_18','p_value_vec_18');</v>
      </c>
      <c r="JA29">
        <v>18</v>
      </c>
      <c r="JB29" t="str">
        <f>"xlswrite('G:\Mi unidad\1. PROYECTOS TELLO 2022\SCM SPILL OVERS\outputs\pobreza\densidad\1%\simulacion_4\output_tests.xlsx',p_value_vec_"&amp;JA29&amp;"','p_value_vec_"&amp;JA29&amp;"');"</f>
        <v>xlswrite('G:\Mi unidad\1. PROYECTOS TELLO 2022\SCM SPILL OVERS\outputs\pobreza\densidad\1%\simulacion_4\output_tests.xlsx',p_value_vec_18','p_value_vec_18');</v>
      </c>
      <c r="JM29">
        <v>18</v>
      </c>
      <c r="JN29" t="str">
        <f>"xlswrite('G:\Mi unidad\1. PROYECTOS TELLO 2022\SCM SPILL OVERS\outputs\pobreza\densidad_g\1%\simulacion_4\output_tests.xlsx',p_value_vec_"&amp;JM29&amp;"','p_value_vec_"&amp;JM29&amp;"');"</f>
        <v>xlswrite('G:\Mi unidad\1. PROYECTOS TELLO 2022\SCM SPILL OVERS\outputs\pobreza\densidad_g\1%\simulacion_4\output_tests.xlsx',p_value_vec_18','p_value_vec_18');</v>
      </c>
      <c r="JY29">
        <v>18</v>
      </c>
      <c r="JZ29" t="str">
        <f>"xlswrite('G:\Mi unidad\1. PROYECTOS TELLO 2022\SCM SPILL OVERS\outputs\pobreza\distancia_centro_salud\1%\simulacion_4\output_tests.xlsx',p_value_vec_"&amp;JY29&amp;"','p_value_vec_"&amp;JY29&amp;"');"</f>
        <v>xlswrite('G:\Mi unidad\1. PROYECTOS TELLO 2022\SCM SPILL OVERS\outputs\pobreza\distancia_centro_salud\1%\simulacion_4\output_tests.xlsx',p_value_vec_18','p_value_vec_18');</v>
      </c>
      <c r="KL29">
        <v>18</v>
      </c>
      <c r="KM29" t="str">
        <f>"xlswrite('G:\Mi unidad\1. PROYECTOS TELLO 2022\SCM SPILL OVERS\outputs\pobreza\informalidad\1%\simulacion_4\output_tests.xlsx',p_value_vec_"&amp;KL29&amp;"','p_value_vec_"&amp;KL29&amp;"');"</f>
        <v>xlswrite('G:\Mi unidad\1. PROYECTOS TELLO 2022\SCM SPILL OVERS\outputs\pobreza\informalidad\1%\simulacion_4\output_tests.xlsx',p_value_vec_18','p_value_vec_18');</v>
      </c>
      <c r="KY29">
        <v>18</v>
      </c>
      <c r="KZ29" t="str">
        <f>"xlswrite('G:\Mi unidad\1. PROYECTOS TELLO 2022\SCM SPILL OVERS\outputs\pobreza\alimentos\1%\simulacion_4\output_tests.xlsx',p_value_vec_"&amp;KY29&amp;"','p_value_vec_"&amp;KY29&amp;"');"</f>
        <v>xlswrite('G:\Mi unidad\1. PROYECTOS TELLO 2022\SCM SPILL OVERS\outputs\pobreza\alimentos\1%\simulacion_4\output_tests.xlsx',p_value_vec_18','p_value_vec_18');</v>
      </c>
      <c r="LF29">
        <v>18</v>
      </c>
      <c r="LG29" t="str">
        <f>"xlswrite('G:\Mi unidad\1. PROYECTOS TELLO 2022\SCM SPILL OVERS\outputs\pobreza\jefe_hogar\1%\simulacion_4\output_tests.xlsx',p_value_vec_"&amp;LF29&amp;"','p_value_vec_"&amp;LF29&amp;"');"</f>
        <v>xlswrite('G:\Mi unidad\1. PROYECTOS TELLO 2022\SCM SPILL OVERS\outputs\pobreza\jefe_hogar\1%\simulacion_4\output_tests.xlsx',p_value_vec_18','p_value_vec_18');</v>
      </c>
      <c r="LM29">
        <v>18</v>
      </c>
      <c r="LN29" t="str">
        <f>"xlswrite('G:\Mi unidad\1. PROYECTOS TELLO 2022\SCM SPILL OVERS\outputs\pobreza\mujeres\1%\simulacion_4\output_tests.xlsx',p_value_vec_"&amp;LM29&amp;"','p_value_vec_"&amp;LM29&amp;"');"</f>
        <v>xlswrite('G:\Mi unidad\1. PROYECTOS TELLO 2022\SCM SPILL OVERS\outputs\pobreza\mujeres\1%\simulacion_4\output_tests.xlsx',p_value_vec_18','p_value_vec_18');</v>
      </c>
      <c r="LY29">
        <v>18</v>
      </c>
      <c r="LZ29" t="str">
        <f>"xlswrite('G:\Mi unidad\1. PROYECTOS TELLO 2022\SCM SPILL OVERS\outputs\pobreza\criminalidad\1%\simulacion_4\output_tests.xlsx',p_value_vec_"&amp;LY29&amp;"','p_value_vec_"&amp;LY29&amp;"');"</f>
        <v>xlswrite('G:\Mi unidad\1. PROYECTOS TELLO 2022\SCM SPILL OVERS\outputs\pobreza\criminalidad\1%\simulacion_4\output_tests.xlsx',p_value_vec_18','p_value_vec_18');</v>
      </c>
    </row>
    <row r="30" spans="1:338" x14ac:dyDescent="0.3">
      <c r="A30">
        <v>87</v>
      </c>
      <c r="B30" s="1" t="str">
        <f t="shared" si="11"/>
        <v>[data_87,provincias_87,~] = xlsread('BD_pobre_est_1_provincia_87.xlsx');</v>
      </c>
      <c r="E30" s="1" t="str">
        <f t="shared" si="12"/>
        <v>provincia_87 = unique(provincias_87(2:end,1));</v>
      </c>
      <c r="O30" s="1" t="str">
        <f t="shared" si="13"/>
        <v>pobreza_87 = reshape(data_87(:,2),T+S,N);</v>
      </c>
      <c r="T30" s="1" t="str">
        <f t="shared" si="14"/>
        <v xml:space="preserve">pobreza_87 = pobreza_87'; </v>
      </c>
      <c r="X30" s="1" t="str">
        <f t="shared" si="15"/>
        <v>tratado_87 = pobreza_87(1,:);</v>
      </c>
      <c r="AC30" s="1" t="str">
        <f t="shared" si="26"/>
        <v>pobreza_87(1,:) = [];</v>
      </c>
      <c r="AI30" s="1" t="str">
        <f t="shared" si="0"/>
        <v>pobreza_87 = [tratado_87;pobreza_87];</v>
      </c>
      <c r="AN30" s="1" t="str">
        <f t="shared" si="22"/>
        <v>Y_87 = pobreza_87; % outcome matrix</v>
      </c>
      <c r="AS30" s="1" t="str">
        <f t="shared" si="23"/>
        <v>Y_pre_87 = Y_87(:,1:T);</v>
      </c>
      <c r="AW30" s="1" t="str">
        <f t="shared" si="24"/>
        <v>Y_post_87 = Y_87(:,T+1:end);</v>
      </c>
      <c r="BA30" s="1" t="str">
        <f t="shared" si="25"/>
        <v>[a_hat_87,B_hat_87] = scm_batch(Y_pre_87);</v>
      </c>
      <c r="BF30" s="1" t="str">
        <f t="shared" si="16"/>
        <v>synthetic_control_87 = a_hat_87(1)+B_hat_87(1,:)*Y_87;</v>
      </c>
      <c r="BL30">
        <v>18</v>
      </c>
      <c r="BR30">
        <v>18</v>
      </c>
      <c r="BS30" s="1" t="str">
        <f>"A_"&amp;BR27&amp;" = eye(N);"</f>
        <v>A_18 = eye(N);</v>
      </c>
      <c r="BX30">
        <v>18</v>
      </c>
      <c r="BY30" s="1" t="str">
        <f>"A_"&amp;BX27&amp;" = eye(N);"</f>
        <v>A_18 = eye(N);</v>
      </c>
      <c r="CD30">
        <v>18</v>
      </c>
      <c r="CE30" s="1" t="str">
        <f>"A_"&amp;CD27&amp;" = eye(N);"</f>
        <v>A_18 = eye(N);</v>
      </c>
      <c r="CJ30">
        <v>18</v>
      </c>
      <c r="CK30" s="1" t="str">
        <f>"A_"&amp;CJ27&amp;" = eye(N);"</f>
        <v>A_18 = eye(N);</v>
      </c>
      <c r="CQ30">
        <v>18</v>
      </c>
      <c r="CR30" t="s">
        <v>156</v>
      </c>
      <c r="CV30">
        <v>18</v>
      </c>
      <c r="CW30" t="s">
        <v>156</v>
      </c>
      <c r="DA30">
        <v>18</v>
      </c>
      <c r="DB30" t="s">
        <v>156</v>
      </c>
      <c r="DF30">
        <v>18</v>
      </c>
      <c r="DG30" t="s">
        <v>156</v>
      </c>
      <c r="DK30" s="1" t="str">
        <f t="shared" si="17"/>
        <v>M_hat_87 = (eye(N)-B_hat_87)'*(eye(N)-B_hat_87);</v>
      </c>
      <c r="DQ30" s="1" t="str">
        <f t="shared" si="18"/>
        <v>synthetic_control_sp_87 = a_hat_87(1)+B_hat_87(1,:)*Y_87;</v>
      </c>
      <c r="DW30" s="1" t="s">
        <v>67</v>
      </c>
      <c r="EA30">
        <v>16</v>
      </c>
      <c r="EB30" s="1" t="str">
        <f>"alpha_hat_"&amp;EA30&amp;" = A_"&amp;EA30&amp;"*gamma_hat_"&amp;EA30&amp;";"</f>
        <v>alpha_hat_16 = A_16*gamma_hat_16;</v>
      </c>
      <c r="EL30" s="1" t="str">
        <f t="shared" si="19"/>
        <v>synthetic_control_87=synthetic_control_87'</v>
      </c>
      <c r="EQ30" s="1" t="str">
        <f t="shared" si="20"/>
        <v>synthetic_control_sp_87=synthetic_control_sp_87'</v>
      </c>
      <c r="EV30" s="1" t="str">
        <f t="shared" si="21"/>
        <v>tratado_87=tratado_87'</v>
      </c>
      <c r="EZ30" s="1" t="str">
        <f t="shared" si="1"/>
        <v>xlswrite('G:\Mi unidad\1. PROYECTOS TELLO 2022\SCM SPILL OVERS\outputs\pobreza\distancia_centro_salud\1%\simulacion_4\synthetic_control_outputs.xlsx',synthetic_control_87,87)</v>
      </c>
      <c r="FG30" s="1" t="str">
        <f t="shared" si="2"/>
        <v>xlswrite('G:\Mi unidad\1. PROYECTOS TELLO 2022\SCM SPILL OVERS\outputs\pobreza\informalidad\1%\simulacion_4\synthetic_control_outputs.xlsx',synthetic_control_87,87)</v>
      </c>
      <c r="FM30" s="1" t="str">
        <f t="shared" si="3"/>
        <v>xlswrite('G:\Mi unidad\1. PROYECTOS TELLO 2022\SCM SPILL OVERS\outputs\pobreza\densidad\1%\simulacion_4\synthetic_control_outputs.xlsx',synthetic_control_87,87)</v>
      </c>
      <c r="FT30" s="1" t="str">
        <f t="shared" si="4"/>
        <v>xlswrite('G:\Mi unidad\1. PROYECTOS TELLO 2022\SCM SPILL OVERS\outputs\pobreza\bajo_niv_educ\1%\simulacion_4\synthetic_control_outputs.xlsx',synthetic_control_87,87)</v>
      </c>
      <c r="FZ30" s="1" t="str">
        <f t="shared" si="5"/>
        <v>xlswrite('G:\Mi unidad\1. PROYECTOS TELLO 2022\SCM SPILL OVERS\outputs\pobreza\bajo_ingreso\1%\simulacion_4\synthetic_control_outputs.xlsx',synthetic_control_87,87)</v>
      </c>
      <c r="GF30" s="1" t="str">
        <f t="shared" si="6"/>
        <v>xlswrite('G:\Mi unidad\1. PROYECTOS TELLO 2022\SCM SPILL OVERS\outputs\pobreza\densidad_g\1%\simulacion_4\synthetic_control_outputs.xlsx',synthetic_control_87,87)</v>
      </c>
      <c r="GM30" s="1" t="str">
        <f t="shared" si="7"/>
        <v>xlswrite('G:\Mi unidad\1. PROYECTOS TELLO 2022\SCM SPILL OVERS\outputs\pobreza\alimentos\1%\simulacion_4\synthetic_control_outputs.xlsx',synthetic_control_87,87);</v>
      </c>
      <c r="GT30" s="1" t="str">
        <f t="shared" si="8"/>
        <v>xlswrite('G:\Mi unidad\1. PROYECTOS TELLO 2022\SCM SPILL OVERS\outputs\pobreza\jefe_hogar\1%\simulacion_4\synthetic_control_outputs.xlsx',synthetic_control_87,87);</v>
      </c>
      <c r="GZ30" s="1" t="str">
        <f t="shared" si="9"/>
        <v>xlswrite('G:\Mi unidad\1. PROYECTOS TELLO 2022\SCM SPILL OVERS\outputs\pobreza\mujeres\1%\simulacion_4\synthetic_control_outputs.xlsx',synthetic_control_87,87);</v>
      </c>
      <c r="HF30" s="1" t="str">
        <f t="shared" si="10"/>
        <v>xlswrite('G:\Mi unidad\1. PROYECTOS TELLO 2022\SCM SPILL OVERS\outputs\pobreza\criminalidad\1%\simulacion_4\synthetic_control_outputs.xlsx',synthetic_control_87,87);</v>
      </c>
      <c r="HM30">
        <v>16</v>
      </c>
      <c r="HN30" t="str">
        <f>"p_value_vec_"&amp;HM30&amp;" = zeros(1,S);"</f>
        <v>p_value_vec_16 = zeros(1,S);</v>
      </c>
      <c r="HT30">
        <v>17</v>
      </c>
      <c r="HU30" t="s">
        <v>37</v>
      </c>
      <c r="IA30">
        <v>18</v>
      </c>
      <c r="IB30" t="str">
        <f>"xlswrite('G:\Mi unidad\1. PROYECTOS TELLO 2022\SCM SPILL OVERS\outputs\pobreza\bajo_niv_educ\1%\simulacion_4\output_tests.xlsx',alpha1_hat_vec_"&amp;IA30&amp;"','alpha1_hat_vec_"&amp;IA30&amp;"');"</f>
        <v>xlswrite('G:\Mi unidad\1. PROYECTOS TELLO 2022\SCM SPILL OVERS\outputs\pobreza\bajo_niv_educ\1%\simulacion_4\output_tests.xlsx',alpha1_hat_vec_18','alpha1_hat_vec_18');</v>
      </c>
      <c r="IO30">
        <v>18</v>
      </c>
      <c r="IP30" t="str">
        <f>"xlswrite('G:\Mi unidad\1. PROYECTOS TELLO 2022\SCM SPILL OVERS\outputs\pobreza\bajo_ingreso\1%\simulacion_4\output_tests.xlsx',alpha1_hat_vec_"&amp;IO30&amp;"','alpha1_hat_vec_"&amp;IO30&amp;"');"</f>
        <v>xlswrite('G:\Mi unidad\1. PROYECTOS TELLO 2022\SCM SPILL OVERS\outputs\pobreza\bajo_ingreso\1%\simulacion_4\output_tests.xlsx',alpha1_hat_vec_18','alpha1_hat_vec_18');</v>
      </c>
      <c r="JA30">
        <v>18</v>
      </c>
      <c r="JB30" t="str">
        <f>"xlswrite('G:\Mi unidad\1. PROYECTOS TELLO 2022\SCM SPILL OVERS\outputs\pobreza\densidad\1%\simulacion_4\output_tests.xlsx',alpha1_hat_vec_"&amp;JA30&amp;"','alpha1_hat_vec_"&amp;JA30&amp;"');"</f>
        <v>xlswrite('G:\Mi unidad\1. PROYECTOS TELLO 2022\SCM SPILL OVERS\outputs\pobreza\densidad\1%\simulacion_4\output_tests.xlsx',alpha1_hat_vec_18','alpha1_hat_vec_18');</v>
      </c>
      <c r="JM30">
        <v>18</v>
      </c>
      <c r="JN30" t="str">
        <f>"xlswrite('G:\Mi unidad\1. PROYECTOS TELLO 2022\SCM SPILL OVERS\outputs\pobreza\densidad_g\1%\simulacion_4\output_tests.xlsx',alpha1_hat_vec_"&amp;JM30&amp;"','alpha1_hat_vec_"&amp;JM30&amp;"');"</f>
        <v>xlswrite('G:\Mi unidad\1. PROYECTOS TELLO 2022\SCM SPILL OVERS\outputs\pobreza\densidad_g\1%\simulacion_4\output_tests.xlsx',alpha1_hat_vec_18','alpha1_hat_vec_18');</v>
      </c>
      <c r="JY30">
        <v>18</v>
      </c>
      <c r="JZ30" t="str">
        <f>"xlswrite('G:\Mi unidad\1. PROYECTOS TELLO 2022\SCM SPILL OVERS\outputs\pobreza\distancia_centro_salud\1%\simulacion_4\output_tests.xlsx',alpha1_hat_vec_"&amp;JY30&amp;"','alpha1_hat_vec_"&amp;JY30&amp;"');"</f>
        <v>xlswrite('G:\Mi unidad\1. PROYECTOS TELLO 2022\SCM SPILL OVERS\outputs\pobreza\distancia_centro_salud\1%\simulacion_4\output_tests.xlsx',alpha1_hat_vec_18','alpha1_hat_vec_18');</v>
      </c>
      <c r="KL30">
        <v>18</v>
      </c>
      <c r="KM30" t="str">
        <f>"xlswrite('G:\Mi unidad\1. PROYECTOS TELLO 2022\SCM SPILL OVERS\outputs\pobreza\informalidad\1%\simulacion_4\output_tests.xlsx',alpha1_hat_vec_"&amp;KL30&amp;"','alpha1_hat_vec_"&amp;KL30&amp;"');"</f>
        <v>xlswrite('G:\Mi unidad\1. PROYECTOS TELLO 2022\SCM SPILL OVERS\outputs\pobreza\informalidad\1%\simulacion_4\output_tests.xlsx',alpha1_hat_vec_18','alpha1_hat_vec_18');</v>
      </c>
      <c r="KY30">
        <v>18</v>
      </c>
      <c r="KZ30" t="str">
        <f>"xlswrite('G:\Mi unidad\1. PROYECTOS TELLO 2022\SCM SPILL OVERS\outputs\pobreza\alimentos\1%\simulacion_4\output_tests.xlsx',alpha1_hat_vec_"&amp;KY30&amp;"','alpha1_hat_vec_"&amp;KY30&amp;"');"</f>
        <v>xlswrite('G:\Mi unidad\1. PROYECTOS TELLO 2022\SCM SPILL OVERS\outputs\pobreza\alimentos\1%\simulacion_4\output_tests.xlsx',alpha1_hat_vec_18','alpha1_hat_vec_18');</v>
      </c>
      <c r="LF30">
        <v>18</v>
      </c>
      <c r="LG30" t="str">
        <f>"xlswrite('G:\Mi unidad\1. PROYECTOS TELLO 2022\SCM SPILL OVERS\outputs\pobreza\jefe_hogar\1%\simulacion_4\output_tests.xlsx',alpha1_hat_vec_"&amp;LF30&amp;"','alpha1_hat_vec_"&amp;LF30&amp;"');"</f>
        <v>xlswrite('G:\Mi unidad\1. PROYECTOS TELLO 2022\SCM SPILL OVERS\outputs\pobreza\jefe_hogar\1%\simulacion_4\output_tests.xlsx',alpha1_hat_vec_18','alpha1_hat_vec_18');</v>
      </c>
      <c r="LM30">
        <v>18</v>
      </c>
      <c r="LN30" t="str">
        <f>"xlswrite('G:\Mi unidad\1. PROYECTOS TELLO 2022\SCM SPILL OVERS\outputs\pobreza\mujeres\1%\simulacion_4\output_tests.xlsx',alpha1_hat_vec_"&amp;LM30&amp;"','alpha1_hat_vec_"&amp;LM30&amp;"');"</f>
        <v>xlswrite('G:\Mi unidad\1. PROYECTOS TELLO 2022\SCM SPILL OVERS\outputs\pobreza\mujeres\1%\simulacion_4\output_tests.xlsx',alpha1_hat_vec_18','alpha1_hat_vec_18');</v>
      </c>
      <c r="LY30">
        <v>18</v>
      </c>
      <c r="LZ30" t="str">
        <f>"xlswrite('G:\Mi unidad\1. PROYECTOS TELLO 2022\SCM SPILL OVERS\outputs\pobreza\criminalidad\1%\simulacion_4\output_tests.xlsx',alpha1_hat_vec_"&amp;LY30&amp;"','alpha1_hat_vec_"&amp;LY30&amp;"');"</f>
        <v>xlswrite('G:\Mi unidad\1. PROYECTOS TELLO 2022\SCM SPILL OVERS\outputs\pobreza\criminalidad\1%\simulacion_4\output_tests.xlsx',alpha1_hat_vec_18','alpha1_hat_vec_18');</v>
      </c>
    </row>
    <row r="31" spans="1:338" x14ac:dyDescent="0.3">
      <c r="A31">
        <v>88</v>
      </c>
      <c r="B31" s="1" t="str">
        <f t="shared" si="11"/>
        <v>[data_88,provincias_88,~] = xlsread('BD_pobre_est_1_provincia_88.xlsx');</v>
      </c>
      <c r="E31" s="1" t="str">
        <f t="shared" si="12"/>
        <v>provincia_88 = unique(provincias_88(2:end,1));</v>
      </c>
      <c r="O31" s="1" t="str">
        <f t="shared" si="13"/>
        <v>pobreza_88 = reshape(data_88(:,2),T+S,N);</v>
      </c>
      <c r="T31" s="1" t="str">
        <f t="shared" si="14"/>
        <v xml:space="preserve">pobreza_88 = pobreza_88'; </v>
      </c>
      <c r="X31" s="1" t="str">
        <f t="shared" si="15"/>
        <v>tratado_88 = pobreza_88(1,:);</v>
      </c>
      <c r="AC31" s="1" t="str">
        <f t="shared" si="26"/>
        <v>pobreza_88(1,:) = [];</v>
      </c>
      <c r="AI31" s="1" t="str">
        <f t="shared" si="0"/>
        <v>pobreza_88 = [tratado_88;pobreza_88];</v>
      </c>
      <c r="AN31" s="1" t="str">
        <f t="shared" si="22"/>
        <v>Y_88 = pobreza_88; % outcome matrix</v>
      </c>
      <c r="AS31" s="1" t="str">
        <f t="shared" si="23"/>
        <v>Y_pre_88 = Y_88(:,1:T);</v>
      </c>
      <c r="AW31" s="1" t="str">
        <f t="shared" si="24"/>
        <v>Y_post_88 = Y_88(:,T+1:end);</v>
      </c>
      <c r="BA31" s="1" t="str">
        <f t="shared" si="25"/>
        <v>[a_hat_88,B_hat_88] = scm_batch(Y_pre_88);</v>
      </c>
      <c r="BF31" s="1" t="str">
        <f t="shared" si="16"/>
        <v>synthetic_control_88 = a_hat_88(1)+B_hat_88(1,:)*Y_88;</v>
      </c>
      <c r="BL31">
        <v>18</v>
      </c>
      <c r="BR31">
        <v>18</v>
      </c>
      <c r="BS31" s="1" t="str">
        <f>"A_"&amp;BR27&amp;"(:,ind_"&amp;BR27&amp;" == 0) = [];"</f>
        <v>A_18(:,ind_18 == 0) = [];</v>
      </c>
      <c r="BX31">
        <v>18</v>
      </c>
      <c r="BY31" s="1" t="str">
        <f>"A_"&amp;BX27&amp;"(:,ind_"&amp;BX27&amp;" == 0) = [];"</f>
        <v>A_18(:,ind_18 == 0) = [];</v>
      </c>
      <c r="CD31">
        <v>18</v>
      </c>
      <c r="CE31" s="1" t="str">
        <f>"A_"&amp;CD27&amp;"(:,ind_"&amp;CD27&amp;" == 0) = [];"</f>
        <v>A_18(:,ind_18 == 0) = [];</v>
      </c>
      <c r="CJ31">
        <v>18</v>
      </c>
      <c r="CK31" s="1" t="str">
        <f>"A_"&amp;CJ27&amp;"(:,ind_"&amp;CJ27&amp;" == 0) = [];"</f>
        <v>A_18(:,ind_18 == 0) = [];</v>
      </c>
      <c r="CQ31">
        <v>18</v>
      </c>
      <c r="CR31" t="s">
        <v>157</v>
      </c>
      <c r="CV31">
        <v>18</v>
      </c>
      <c r="CW31" t="s">
        <v>157</v>
      </c>
      <c r="DA31">
        <v>18</v>
      </c>
      <c r="DB31" t="s">
        <v>157</v>
      </c>
      <c r="DF31">
        <v>18</v>
      </c>
      <c r="DG31" t="s">
        <v>157</v>
      </c>
      <c r="DK31" s="1" t="str">
        <f t="shared" si="17"/>
        <v>M_hat_88 = (eye(N)-B_hat_88)'*(eye(N)-B_hat_88);</v>
      </c>
      <c r="DQ31" s="1" t="str">
        <f t="shared" si="18"/>
        <v>synthetic_control_sp_88 = a_hat_88(1)+B_hat_88(1,:)*Y_88;</v>
      </c>
      <c r="DW31" s="1" t="s">
        <v>68</v>
      </c>
      <c r="EA31">
        <v>16</v>
      </c>
      <c r="EB31" s="1" t="str">
        <f>"alpha1_hat_vec_"&amp;EA31&amp;"(s) = alpha_hat_"&amp;EA31&amp;"(1);"</f>
        <v>alpha1_hat_vec_16(s) = alpha_hat_16(1);</v>
      </c>
      <c r="EL31" s="1" t="str">
        <f t="shared" si="19"/>
        <v>synthetic_control_88=synthetic_control_88'</v>
      </c>
      <c r="EQ31" s="1" t="str">
        <f t="shared" si="20"/>
        <v>synthetic_control_sp_88=synthetic_control_sp_88'</v>
      </c>
      <c r="EV31" s="1" t="str">
        <f t="shared" si="21"/>
        <v>tratado_88=tratado_88'</v>
      </c>
      <c r="EZ31" s="1" t="str">
        <f t="shared" si="1"/>
        <v>xlswrite('G:\Mi unidad\1. PROYECTOS TELLO 2022\SCM SPILL OVERS\outputs\pobreza\distancia_centro_salud\1%\simulacion_4\synthetic_control_outputs.xlsx',synthetic_control_88,88)</v>
      </c>
      <c r="FG31" s="1" t="str">
        <f t="shared" si="2"/>
        <v>xlswrite('G:\Mi unidad\1. PROYECTOS TELLO 2022\SCM SPILL OVERS\outputs\pobreza\informalidad\1%\simulacion_4\synthetic_control_outputs.xlsx',synthetic_control_88,88)</v>
      </c>
      <c r="FM31" s="1" t="str">
        <f t="shared" si="3"/>
        <v>xlswrite('G:\Mi unidad\1. PROYECTOS TELLO 2022\SCM SPILL OVERS\outputs\pobreza\densidad\1%\simulacion_4\synthetic_control_outputs.xlsx',synthetic_control_88,88)</v>
      </c>
      <c r="FT31" s="1" t="str">
        <f t="shared" si="4"/>
        <v>xlswrite('G:\Mi unidad\1. PROYECTOS TELLO 2022\SCM SPILL OVERS\outputs\pobreza\bajo_niv_educ\1%\simulacion_4\synthetic_control_outputs.xlsx',synthetic_control_88,88)</v>
      </c>
      <c r="FZ31" s="1" t="str">
        <f t="shared" si="5"/>
        <v>xlswrite('G:\Mi unidad\1. PROYECTOS TELLO 2022\SCM SPILL OVERS\outputs\pobreza\bajo_ingreso\1%\simulacion_4\synthetic_control_outputs.xlsx',synthetic_control_88,88)</v>
      </c>
      <c r="GF31" s="1" t="str">
        <f t="shared" si="6"/>
        <v>xlswrite('G:\Mi unidad\1. PROYECTOS TELLO 2022\SCM SPILL OVERS\outputs\pobreza\densidad_g\1%\simulacion_4\synthetic_control_outputs.xlsx',synthetic_control_88,88)</v>
      </c>
      <c r="GM31" s="1" t="str">
        <f t="shared" si="7"/>
        <v>xlswrite('G:\Mi unidad\1. PROYECTOS TELLO 2022\SCM SPILL OVERS\outputs\pobreza\alimentos\1%\simulacion_4\synthetic_control_outputs.xlsx',synthetic_control_88,88);</v>
      </c>
      <c r="GT31" s="1" t="str">
        <f t="shared" si="8"/>
        <v>xlswrite('G:\Mi unidad\1. PROYECTOS TELLO 2022\SCM SPILL OVERS\outputs\pobreza\jefe_hogar\1%\simulacion_4\synthetic_control_outputs.xlsx',synthetic_control_88,88);</v>
      </c>
      <c r="GZ31" s="1" t="str">
        <f t="shared" si="9"/>
        <v>xlswrite('G:\Mi unidad\1. PROYECTOS TELLO 2022\SCM SPILL OVERS\outputs\pobreza\mujeres\1%\simulacion_4\synthetic_control_outputs.xlsx',synthetic_control_88,88);</v>
      </c>
      <c r="HF31" s="1" t="str">
        <f t="shared" si="10"/>
        <v>xlswrite('G:\Mi unidad\1. PROYECTOS TELLO 2022\SCM SPILL OVERS\outputs\pobreza\criminalidad\1%\simulacion_4\synthetic_control_outputs.xlsx',synthetic_control_88,88);</v>
      </c>
      <c r="HM31">
        <v>16</v>
      </c>
      <c r="HN31" t="str">
        <f>"lb_vec_"&amp;HM31&amp;" = zeros(1,S);"</f>
        <v>lb_vec_16 = zeros(1,S);</v>
      </c>
      <c r="HT31">
        <v>17</v>
      </c>
      <c r="HU31" t="str">
        <f>"    spillover_test_"&amp;HT31&amp;"(s) = sp_andrews(Y_pre_"&amp;HT31&amp;",pobreza_"&amp;HT31&amp;"(:,T+s),A_"&amp;HT31&amp;",C,d,alpha_sig);"</f>
        <v xml:space="preserve">    spillover_test_17(s) = sp_andrews(Y_pre_17,pobreza_17(:,T+s),A_17,C,d,alpha_sig);</v>
      </c>
      <c r="IA31">
        <v>18</v>
      </c>
      <c r="IB31" t="str">
        <f>"xlswrite('G:\Mi unidad\1. PROYECTOS TELLO 2022\SCM SPILL OVERS\outputs\pobreza\bajo_niv_educ\1%\simulacion_4\output_tests.xlsx',spillover_test_"&amp;IA31&amp;"','sp_test_"&amp;IA31&amp;"');"</f>
        <v>xlswrite('G:\Mi unidad\1. PROYECTOS TELLO 2022\SCM SPILL OVERS\outputs\pobreza\bajo_niv_educ\1%\simulacion_4\output_tests.xlsx',spillover_test_18','sp_test_18');</v>
      </c>
      <c r="IO31">
        <v>18</v>
      </c>
      <c r="IP31" t="str">
        <f>"xlswrite('G:\Mi unidad\1. PROYECTOS TELLO 2022\SCM SPILL OVERS\outputs\pobreza\bajo_ingreso\1%\simulacion_4\output_tests.xlsx',spillover_test_"&amp;IO31&amp;"','sp_test_"&amp;IO31&amp;"');"</f>
        <v>xlswrite('G:\Mi unidad\1. PROYECTOS TELLO 2022\SCM SPILL OVERS\outputs\pobreza\bajo_ingreso\1%\simulacion_4\output_tests.xlsx',spillover_test_18','sp_test_18');</v>
      </c>
      <c r="JA31">
        <v>18</v>
      </c>
      <c r="JB31" t="str">
        <f>"xlswrite('G:\Mi unidad\1. PROYECTOS TELLO 2022\SCM SPILL OVERS\outputs\pobreza\densidad\1%\simulacion_4\output_tests.xlsx',spillover_test_"&amp;JA31&amp;"','sp_test_"&amp;JA31&amp;"');"</f>
        <v>xlswrite('G:\Mi unidad\1. PROYECTOS TELLO 2022\SCM SPILL OVERS\outputs\pobreza\densidad\1%\simulacion_4\output_tests.xlsx',spillover_test_18','sp_test_18');</v>
      </c>
      <c r="JM31">
        <v>18</v>
      </c>
      <c r="JN31" t="str">
        <f>"xlswrite('G:\Mi unidad\1. PROYECTOS TELLO 2022\SCM SPILL OVERS\outputs\pobreza\densidad_g\1%\simulacion_4\output_tests.xlsx',spillover_test_"&amp;JM31&amp;"','sp_test_"&amp;JM31&amp;"');"</f>
        <v>xlswrite('G:\Mi unidad\1. PROYECTOS TELLO 2022\SCM SPILL OVERS\outputs\pobreza\densidad_g\1%\simulacion_4\output_tests.xlsx',spillover_test_18','sp_test_18');</v>
      </c>
      <c r="JY31">
        <v>18</v>
      </c>
      <c r="JZ31" t="str">
        <f>"xlswrite('G:\Mi unidad\1. PROYECTOS TELLO 2022\SCM SPILL OVERS\outputs\pobreza\distancia_centro_salud\1%\simulacion_4\output_tests.xlsx',spillover_test_"&amp;JY31&amp;"','sp_test_"&amp;JY31&amp;"');"</f>
        <v>xlswrite('G:\Mi unidad\1. PROYECTOS TELLO 2022\SCM SPILL OVERS\outputs\pobreza\distancia_centro_salud\1%\simulacion_4\output_tests.xlsx',spillover_test_18','sp_test_18');</v>
      </c>
      <c r="KL31">
        <v>18</v>
      </c>
      <c r="KM31" t="str">
        <f>"xlswrite('G:\Mi unidad\1. PROYECTOS TELLO 2022\SCM SPILL OVERS\outputs\pobreza\informalidad\1%\simulacion_4\output_tests.xlsx',spillover_test_"&amp;KL31&amp;"','sp_test_"&amp;KL31&amp;"');"</f>
        <v>xlswrite('G:\Mi unidad\1. PROYECTOS TELLO 2022\SCM SPILL OVERS\outputs\pobreza\informalidad\1%\simulacion_4\output_tests.xlsx',spillover_test_18','sp_test_18');</v>
      </c>
      <c r="KY31">
        <v>18</v>
      </c>
      <c r="KZ31" t="str">
        <f>"xlswrite('G:\Mi unidad\1. PROYECTOS TELLO 2022\SCM SPILL OVERS\outputs\pobreza\alimentos\1%\simulacion_4\output_tests.xlsx',spillover_test_"&amp;KY31&amp;"','sp_test_"&amp;KY31&amp;"');"</f>
        <v>xlswrite('G:\Mi unidad\1. PROYECTOS TELLO 2022\SCM SPILL OVERS\outputs\pobreza\alimentos\1%\simulacion_4\output_tests.xlsx',spillover_test_18','sp_test_18');</v>
      </c>
      <c r="LF31">
        <v>18</v>
      </c>
      <c r="LG31" t="str">
        <f>"xlswrite('G:\Mi unidad\1. PROYECTOS TELLO 2022\SCM SPILL OVERS\outputs\pobreza\jefe_hogar\1%\simulacion_4\output_tests.xlsx',spillover_test_"&amp;LF31&amp;"','sp_test_"&amp;LF31&amp;"');"</f>
        <v>xlswrite('G:\Mi unidad\1. PROYECTOS TELLO 2022\SCM SPILL OVERS\outputs\pobreza\jefe_hogar\1%\simulacion_4\output_tests.xlsx',spillover_test_18','sp_test_18');</v>
      </c>
      <c r="LM31">
        <v>18</v>
      </c>
      <c r="LN31" t="str">
        <f>"xlswrite('G:\Mi unidad\1. PROYECTOS TELLO 2022\SCM SPILL OVERS\outputs\pobreza\mujeres\1%\simulacion_4\output_tests.xlsx',spillover_test_"&amp;LM31&amp;"','sp_test_"&amp;LM31&amp;"');"</f>
        <v>xlswrite('G:\Mi unidad\1. PROYECTOS TELLO 2022\SCM SPILL OVERS\outputs\pobreza\mujeres\1%\simulacion_4\output_tests.xlsx',spillover_test_18','sp_test_18');</v>
      </c>
      <c r="LY31">
        <v>18</v>
      </c>
      <c r="LZ31" t="str">
        <f>"xlswrite('G:\Mi unidad\1. PROYECTOS TELLO 2022\SCM SPILL OVERS\outputs\pobreza\criminalidad\1%\simulacion_4\output_tests.xlsx',spillover_test_"&amp;LY31&amp;"','sp_test_"&amp;LY31&amp;"');"</f>
        <v>xlswrite('G:\Mi unidad\1. PROYECTOS TELLO 2022\SCM SPILL OVERS\outputs\pobreza\criminalidad\1%\simulacion_4\output_tests.xlsx',spillover_test_18','sp_test_18');</v>
      </c>
    </row>
    <row r="32" spans="1:338" x14ac:dyDescent="0.3">
      <c r="A32">
        <v>89</v>
      </c>
      <c r="B32" s="1" t="str">
        <f t="shared" si="11"/>
        <v>[data_89,provincias_89,~] = xlsread('BD_pobre_est_1_provincia_89.xlsx');</v>
      </c>
      <c r="E32" s="1" t="str">
        <f t="shared" si="12"/>
        <v>provincia_89 = unique(provincias_89(2:end,1));</v>
      </c>
      <c r="O32" s="1" t="str">
        <f t="shared" si="13"/>
        <v>pobreza_89 = reshape(data_89(:,2),T+S,N);</v>
      </c>
      <c r="T32" s="1" t="str">
        <f t="shared" si="14"/>
        <v xml:space="preserve">pobreza_89 = pobreza_89'; </v>
      </c>
      <c r="X32" s="1" t="str">
        <f t="shared" si="15"/>
        <v>tratado_89 = pobreza_89(1,:);</v>
      </c>
      <c r="AC32" s="1" t="str">
        <f t="shared" si="26"/>
        <v>pobreza_89(1,:) = [];</v>
      </c>
      <c r="AI32" s="1" t="str">
        <f t="shared" si="0"/>
        <v>pobreza_89 = [tratado_89;pobreza_89];</v>
      </c>
      <c r="AN32" s="1" t="str">
        <f t="shared" si="22"/>
        <v>Y_89 = pobreza_89; % outcome matrix</v>
      </c>
      <c r="AS32" s="1" t="str">
        <f t="shared" si="23"/>
        <v>Y_pre_89 = Y_89(:,1:T);</v>
      </c>
      <c r="AW32" s="1" t="str">
        <f t="shared" si="24"/>
        <v>Y_post_89 = Y_89(:,T+1:end);</v>
      </c>
      <c r="BA32" s="1" t="str">
        <f t="shared" si="25"/>
        <v>[a_hat_89,B_hat_89] = scm_batch(Y_pre_89);</v>
      </c>
      <c r="BF32" s="1" t="str">
        <f t="shared" si="16"/>
        <v>synthetic_control_89 = a_hat_89(1)+B_hat_89(1,:)*Y_89;</v>
      </c>
      <c r="BL32">
        <v>23</v>
      </c>
      <c r="BM32" s="1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158</v>
      </c>
      <c r="CV32">
        <v>23</v>
      </c>
      <c r="CW32" t="s">
        <v>159</v>
      </c>
      <c r="DA32">
        <v>23</v>
      </c>
      <c r="DB32" t="s">
        <v>159</v>
      </c>
      <c r="DF32">
        <v>23</v>
      </c>
      <c r="DG32" t="s">
        <v>159</v>
      </c>
      <c r="DK32" s="1" t="str">
        <f t="shared" si="17"/>
        <v>M_hat_89 = (eye(N)-B_hat_89)'*(eye(N)-B_hat_89);</v>
      </c>
      <c r="DQ32" s="1" t="str">
        <f t="shared" si="18"/>
        <v>synthetic_control_sp_89 = a_hat_89(1)+B_hat_89(1,:)*Y_89;</v>
      </c>
      <c r="DW32" s="1" t="s">
        <v>69</v>
      </c>
      <c r="EA32">
        <v>16</v>
      </c>
      <c r="EB32" s="1" t="str">
        <f>"synthetic_control_sp_"&amp;EA32&amp;"(T+s) = Y_"&amp;EA32&amp;"(1,T+s)-alpha1_hat_vec_"&amp;EA32&amp;"(s);"</f>
        <v>synthetic_control_sp_16(T+s) = Y_16(1,T+s)-alpha1_hat_vec_16(s);</v>
      </c>
      <c r="EL32" s="1" t="str">
        <f t="shared" si="19"/>
        <v>synthetic_control_89=synthetic_control_89'</v>
      </c>
      <c r="EQ32" s="1" t="str">
        <f t="shared" si="20"/>
        <v>synthetic_control_sp_89=synthetic_control_sp_89'</v>
      </c>
      <c r="EV32" s="1" t="str">
        <f t="shared" si="21"/>
        <v>tratado_89=tratado_89'</v>
      </c>
      <c r="EZ32" s="1" t="str">
        <f t="shared" si="1"/>
        <v>xlswrite('G:\Mi unidad\1. PROYECTOS TELLO 2022\SCM SPILL OVERS\outputs\pobreza\distancia_centro_salud\1%\simulacion_4\synthetic_control_outputs.xlsx',synthetic_control_89,89)</v>
      </c>
      <c r="FG32" s="1" t="str">
        <f t="shared" si="2"/>
        <v>xlswrite('G:\Mi unidad\1. PROYECTOS TELLO 2022\SCM SPILL OVERS\outputs\pobreza\informalidad\1%\simulacion_4\synthetic_control_outputs.xlsx',synthetic_control_89,89)</v>
      </c>
      <c r="FM32" s="1" t="str">
        <f t="shared" si="3"/>
        <v>xlswrite('G:\Mi unidad\1. PROYECTOS TELLO 2022\SCM SPILL OVERS\outputs\pobreza\densidad\1%\simulacion_4\synthetic_control_outputs.xlsx',synthetic_control_89,89)</v>
      </c>
      <c r="FT32" s="1" t="str">
        <f t="shared" si="4"/>
        <v>xlswrite('G:\Mi unidad\1. PROYECTOS TELLO 2022\SCM SPILL OVERS\outputs\pobreza\bajo_niv_educ\1%\simulacion_4\synthetic_control_outputs.xlsx',synthetic_control_89,89)</v>
      </c>
      <c r="FZ32" s="1" t="str">
        <f t="shared" si="5"/>
        <v>xlswrite('G:\Mi unidad\1. PROYECTOS TELLO 2022\SCM SPILL OVERS\outputs\pobreza\bajo_ingreso\1%\simulacion_4\synthetic_control_outputs.xlsx',synthetic_control_89,89)</v>
      </c>
      <c r="GF32" s="1" t="str">
        <f t="shared" si="6"/>
        <v>xlswrite('G:\Mi unidad\1. PROYECTOS TELLO 2022\SCM SPILL OVERS\outputs\pobreza\densidad_g\1%\simulacion_4\synthetic_control_outputs.xlsx',synthetic_control_89,89)</v>
      </c>
      <c r="GM32" s="1" t="str">
        <f t="shared" si="7"/>
        <v>xlswrite('G:\Mi unidad\1. PROYECTOS TELLO 2022\SCM SPILL OVERS\outputs\pobreza\alimentos\1%\simulacion_4\synthetic_control_outputs.xlsx',synthetic_control_89,89);</v>
      </c>
      <c r="GT32" s="1" t="str">
        <f t="shared" si="8"/>
        <v>xlswrite('G:\Mi unidad\1. PROYECTOS TELLO 2022\SCM SPILL OVERS\outputs\pobreza\jefe_hogar\1%\simulacion_4\synthetic_control_outputs.xlsx',synthetic_control_89,89);</v>
      </c>
      <c r="GZ32" s="1" t="str">
        <f t="shared" si="9"/>
        <v>xlswrite('G:\Mi unidad\1. PROYECTOS TELLO 2022\SCM SPILL OVERS\outputs\pobreza\mujeres\1%\simulacion_4\synthetic_control_outputs.xlsx',synthetic_control_89,89);</v>
      </c>
      <c r="HF32" s="1" t="str">
        <f t="shared" si="10"/>
        <v>xlswrite('G:\Mi unidad\1. PROYECTOS TELLO 2022\SCM SPILL OVERS\outputs\pobreza\criminalidad\1%\simulacion_4\synthetic_control_outputs.xlsx',synthetic_control_89,89);</v>
      </c>
      <c r="HM32">
        <v>16</v>
      </c>
      <c r="HN32" t="str">
        <f>"ub_vec_"&amp;HM32&amp;" = zeros(1,S);"</f>
        <v>ub_vec_16 = zeros(1,S);</v>
      </c>
      <c r="HT32">
        <v>17</v>
      </c>
      <c r="HU32" t="s">
        <v>18</v>
      </c>
      <c r="IA32">
        <v>23</v>
      </c>
      <c r="IB32" t="str">
        <f>"xlswrite('G:\Mi unidad\1. PROYECTOS TELLO 2022\SCM SPILL OVERS\outputs\pobreza\bajo_niv_educ\1%\simulacion_4\output_tests.xlsx',lb_vec_"&amp;IA32&amp;"','lb_vec_"&amp;IA32&amp;"');"</f>
        <v>xlswrite('G:\Mi unidad\1. PROYECTOS TELLO 2022\SCM SPILL OVERS\outputs\pobreza\bajo_niv_educ\1%\simulacion_4\output_tests.xlsx',lb_vec_23','lb_vec_23');</v>
      </c>
      <c r="IO32">
        <v>23</v>
      </c>
      <c r="IP32" t="str">
        <f>"xlswrite('G:\Mi unidad\1. PROYECTOS TELLO 2022\SCM SPILL OVERS\outputs\pobreza\bajo_ingreso\1%\simulacion_4\output_tests.xlsx',lb_vec_"&amp;IO32&amp;"','lb_vec_"&amp;IO32&amp;"');"</f>
        <v>xlswrite('G:\Mi unidad\1. PROYECTOS TELLO 2022\SCM SPILL OVERS\outputs\pobreza\bajo_ingreso\1%\simulacion_4\output_tests.xlsx',lb_vec_23','lb_vec_23');</v>
      </c>
      <c r="JA32">
        <v>23</v>
      </c>
      <c r="JB32" t="str">
        <f>"xlswrite('G:\Mi unidad\1. PROYECTOS TELLO 2022\SCM SPILL OVERS\outputs\pobreza\densidad\1%\simulacion_4\output_tests.xlsx',lb_vec_"&amp;JA32&amp;"','lb_vec_"&amp;JA32&amp;"');"</f>
        <v>xlswrite('G:\Mi unidad\1. PROYECTOS TELLO 2022\SCM SPILL OVERS\outputs\pobreza\densidad\1%\simulacion_4\output_tests.xlsx',lb_vec_23','lb_vec_23');</v>
      </c>
      <c r="JM32">
        <v>23</v>
      </c>
      <c r="JN32" t="str">
        <f>"xlswrite('G:\Mi unidad\1. PROYECTOS TELLO 2022\SCM SPILL OVERS\outputs\pobreza\densidad_g\1%\simulacion_4\output_tests.xlsx',lb_vec_"&amp;JM32&amp;"','lb_vec_"&amp;JM32&amp;"');"</f>
        <v>xlswrite('G:\Mi unidad\1. PROYECTOS TELLO 2022\SCM SPILL OVERS\outputs\pobreza\densidad_g\1%\simulacion_4\output_tests.xlsx',lb_vec_23','lb_vec_23');</v>
      </c>
      <c r="JY32">
        <v>23</v>
      </c>
      <c r="JZ32" t="str">
        <f>"xlswrite('G:\Mi unidad\1. PROYECTOS TELLO 2022\SCM SPILL OVERS\outputs\pobreza\distancia_centro_salud\1%\simulacion_4\output_tests.xlsx',lb_vec_"&amp;JY32&amp;"','lb_vec_"&amp;JY32&amp;"');"</f>
        <v>xlswrite('G:\Mi unidad\1. PROYECTOS TELLO 2022\SCM SPILL OVERS\outputs\pobreza\distancia_centro_salud\1%\simulacion_4\output_tests.xlsx',lb_vec_23','lb_vec_23');</v>
      </c>
      <c r="KL32">
        <v>23</v>
      </c>
      <c r="KM32" t="str">
        <f>"xlswrite('G:\Mi unidad\1. PROYECTOS TELLO 2022\SCM SPILL OVERS\outputs\pobreza\informalidad\1%\simulacion_4\output_tests.xlsx',lb_vec_"&amp;KL32&amp;"','lb_vec_"&amp;KL32&amp;"');"</f>
        <v>xlswrite('G:\Mi unidad\1. PROYECTOS TELLO 2022\SCM SPILL OVERS\outputs\pobreza\informalidad\1%\simulacion_4\output_tests.xlsx',lb_vec_23','lb_vec_23');</v>
      </c>
      <c r="KY32">
        <v>23</v>
      </c>
      <c r="KZ32" t="str">
        <f>"xlswrite('G:\Mi unidad\1. PROYECTOS TELLO 2022\SCM SPILL OVERS\outputs\pobreza\alimentos\1%\simulacion_4\output_tests.xlsx',lb_vec_"&amp;KY32&amp;"','lb_vec_"&amp;KY32&amp;"');"</f>
        <v>xlswrite('G:\Mi unidad\1. PROYECTOS TELLO 2022\SCM SPILL OVERS\outputs\pobreza\alimentos\1%\simulacion_4\output_tests.xlsx',lb_vec_23','lb_vec_23');</v>
      </c>
      <c r="LF32">
        <v>23</v>
      </c>
      <c r="LG32" t="str">
        <f>"xlswrite('G:\Mi unidad\1. PROYECTOS TELLO 2022\SCM SPILL OVERS\outputs\pobreza\jefe_hogar\1%\simulacion_4\output_tests.xlsx',lb_vec_"&amp;LF32&amp;"','lb_vec_"&amp;LF32&amp;"');"</f>
        <v>xlswrite('G:\Mi unidad\1. PROYECTOS TELLO 2022\SCM SPILL OVERS\outputs\pobreza\jefe_hogar\1%\simulacion_4\output_tests.xlsx',lb_vec_23','lb_vec_23');</v>
      </c>
      <c r="LM32">
        <v>23</v>
      </c>
      <c r="LN32" t="str">
        <f>"xlswrite('G:\Mi unidad\1. PROYECTOS TELLO 2022\SCM SPILL OVERS\outputs\pobreza\mujeres\1%\simulacion_4\output_tests.xlsx',lb_vec_"&amp;LM32&amp;"','lb_vec_"&amp;LM32&amp;"');"</f>
        <v>xlswrite('G:\Mi unidad\1. PROYECTOS TELLO 2022\SCM SPILL OVERS\outputs\pobreza\mujeres\1%\simulacion_4\output_tests.xlsx',lb_vec_23','lb_vec_23');</v>
      </c>
      <c r="LY32">
        <v>23</v>
      </c>
      <c r="LZ32" t="str">
        <f>"xlswrite('G:\Mi unidad\1. PROYECTOS TELLO 2022\SCM SPILL OVERS\outputs\pobreza\criminalidad\1%\simulacion_4\output_tests.xlsx',lb_vec_"&amp;LY32&amp;"','lb_vec_"&amp;LY32&amp;"');"</f>
        <v>xlswrite('G:\Mi unidad\1. PROYECTOS TELLO 2022\SCM SPILL OVERS\outputs\pobreza\criminalidad\1%\simulacion_4\output_tests.xlsx',lb_vec_23','lb_vec_23');</v>
      </c>
    </row>
    <row r="33" spans="1:338" x14ac:dyDescent="0.3">
      <c r="A33">
        <v>91</v>
      </c>
      <c r="B33" s="1" t="str">
        <f t="shared" si="11"/>
        <v>[data_91,provincias_91,~] = xlsread('BD_pobre_est_1_provincia_91.xlsx');</v>
      </c>
      <c r="E33" s="1" t="str">
        <f t="shared" si="12"/>
        <v>provincia_91 = unique(provincias_91(2:end,1));</v>
      </c>
      <c r="O33" s="1" t="str">
        <f t="shared" si="13"/>
        <v>pobreza_91 = reshape(data_91(:,2),T+S,N);</v>
      </c>
      <c r="T33" s="1" t="str">
        <f t="shared" si="14"/>
        <v xml:space="preserve">pobreza_91 = pobreza_91'; </v>
      </c>
      <c r="X33" s="1" t="str">
        <f t="shared" si="15"/>
        <v>tratado_91 = pobreza_91(1,:);</v>
      </c>
      <c r="AC33" s="1" t="str">
        <f t="shared" si="26"/>
        <v>pobreza_91(1,:) = [];</v>
      </c>
      <c r="AI33" s="1" t="str">
        <f t="shared" si="0"/>
        <v>pobreza_91 = [tratado_91;pobreza_91];</v>
      </c>
      <c r="AN33" s="1" t="str">
        <f t="shared" si="22"/>
        <v>Y_91 = pobreza_91; % outcome matrix</v>
      </c>
      <c r="AS33" s="1" t="str">
        <f t="shared" si="23"/>
        <v>Y_pre_91 = Y_91(:,1:T);</v>
      </c>
      <c r="AW33" s="1" t="str">
        <f t="shared" si="24"/>
        <v>Y_post_91 = Y_91(:,T+1:end);</v>
      </c>
      <c r="BA33" s="1" t="str">
        <f t="shared" si="25"/>
        <v>[a_hat_91,B_hat_91] = scm_batch(Y_pre_91);</v>
      </c>
      <c r="BF33" s="1" t="str">
        <f t="shared" si="16"/>
        <v>synthetic_control_91 = a_hat_91(1)+B_hat_91(1,:)*Y_91;</v>
      </c>
      <c r="BL33">
        <v>23</v>
      </c>
      <c r="BM33" s="1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152</v>
      </c>
      <c r="CV33">
        <v>23</v>
      </c>
      <c r="CW33" t="s">
        <v>158</v>
      </c>
      <c r="DA33">
        <v>23</v>
      </c>
      <c r="DB33" t="s">
        <v>158</v>
      </c>
      <c r="DF33">
        <v>23</v>
      </c>
      <c r="DG33" t="s">
        <v>158</v>
      </c>
      <c r="DK33" s="1" t="str">
        <f t="shared" si="17"/>
        <v>M_hat_91 = (eye(N)-B_hat_91)'*(eye(N)-B_hat_91);</v>
      </c>
      <c r="DQ33" s="1" t="str">
        <f t="shared" si="18"/>
        <v>synthetic_control_sp_91 = a_hat_91(1)+B_hat_91(1,:)*Y_91;</v>
      </c>
      <c r="DW33" s="1" t="s">
        <v>70</v>
      </c>
      <c r="EA33">
        <v>16</v>
      </c>
      <c r="EB33" s="3" t="s">
        <v>18</v>
      </c>
      <c r="EL33" s="1" t="str">
        <f t="shared" si="19"/>
        <v>synthetic_control_91=synthetic_control_91'</v>
      </c>
      <c r="EQ33" s="1" t="str">
        <f t="shared" si="20"/>
        <v>synthetic_control_sp_91=synthetic_control_sp_91'</v>
      </c>
      <c r="EV33" s="1" t="str">
        <f t="shared" si="21"/>
        <v>tratado_91=tratado_91'</v>
      </c>
      <c r="EZ33" s="1" t="str">
        <f t="shared" si="1"/>
        <v>xlswrite('G:\Mi unidad\1. PROYECTOS TELLO 2022\SCM SPILL OVERS\outputs\pobreza\distancia_centro_salud\1%\simulacion_4\synthetic_control_outputs.xlsx',synthetic_control_91,91)</v>
      </c>
      <c r="FG33" s="1" t="str">
        <f t="shared" si="2"/>
        <v>xlswrite('G:\Mi unidad\1. PROYECTOS TELLO 2022\SCM SPILL OVERS\outputs\pobreza\informalidad\1%\simulacion_4\synthetic_control_outputs.xlsx',synthetic_control_91,91)</v>
      </c>
      <c r="FM33" s="1" t="str">
        <f t="shared" si="3"/>
        <v>xlswrite('G:\Mi unidad\1. PROYECTOS TELLO 2022\SCM SPILL OVERS\outputs\pobreza\densidad\1%\simulacion_4\synthetic_control_outputs.xlsx',synthetic_control_91,91)</v>
      </c>
      <c r="FT33" s="1" t="str">
        <f t="shared" si="4"/>
        <v>xlswrite('G:\Mi unidad\1. PROYECTOS TELLO 2022\SCM SPILL OVERS\outputs\pobreza\bajo_niv_educ\1%\simulacion_4\synthetic_control_outputs.xlsx',synthetic_control_91,91)</v>
      </c>
      <c r="FZ33" s="1" t="str">
        <f t="shared" si="5"/>
        <v>xlswrite('G:\Mi unidad\1. PROYECTOS TELLO 2022\SCM SPILL OVERS\outputs\pobreza\bajo_ingreso\1%\simulacion_4\synthetic_control_outputs.xlsx',synthetic_control_91,91)</v>
      </c>
      <c r="GF33" s="1" t="str">
        <f t="shared" si="6"/>
        <v>xlswrite('G:\Mi unidad\1. PROYECTOS TELLO 2022\SCM SPILL OVERS\outputs\pobreza\densidad_g\1%\simulacion_4\synthetic_control_outputs.xlsx',synthetic_control_91,91)</v>
      </c>
      <c r="GM33" s="1" t="str">
        <f t="shared" si="7"/>
        <v>xlswrite('G:\Mi unidad\1. PROYECTOS TELLO 2022\SCM SPILL OVERS\outputs\pobreza\alimentos\1%\simulacion_4\synthetic_control_outputs.xlsx',synthetic_control_91,91);</v>
      </c>
      <c r="GT33" s="1" t="str">
        <f t="shared" si="8"/>
        <v>xlswrite('G:\Mi unidad\1. PROYECTOS TELLO 2022\SCM SPILL OVERS\outputs\pobreza\jefe_hogar\1%\simulacion_4\synthetic_control_outputs.xlsx',synthetic_control_91,91);</v>
      </c>
      <c r="GZ33" s="1" t="str">
        <f t="shared" si="9"/>
        <v>xlswrite('G:\Mi unidad\1. PROYECTOS TELLO 2022\SCM SPILL OVERS\outputs\pobreza\mujeres\1%\simulacion_4\synthetic_control_outputs.xlsx',synthetic_control_91,91);</v>
      </c>
      <c r="HF33" s="1" t="str">
        <f t="shared" si="10"/>
        <v>xlswrite('G:\Mi unidad\1. PROYECTOS TELLO 2022\SCM SPILL OVERS\outputs\pobreza\criminalidad\1%\simulacion_4\synthetic_control_outputs.xlsx',synthetic_control_91,91);</v>
      </c>
      <c r="HM33">
        <v>16</v>
      </c>
      <c r="HN33" t="s">
        <v>35</v>
      </c>
      <c r="HT33">
        <v>18</v>
      </c>
      <c r="HU33" t="str">
        <f>"spillover_test_"&amp;HT33&amp;" = zeros(1,S);"</f>
        <v>spillover_test_18 = zeros(1,S);</v>
      </c>
      <c r="IA33">
        <v>23</v>
      </c>
      <c r="IB33" t="str">
        <f>"xlswrite('G:\Mi unidad\1. PROYECTOS TELLO 2022\SCM SPILL OVERS\outputs\pobreza\bajo_niv_educ\1%\simulacion_4\output_tests.xlsx',ub_vec_"&amp;IA33&amp;"','ub_vec_"&amp;IA33&amp;"');"</f>
        <v>xlswrite('G:\Mi unidad\1. PROYECTOS TELLO 2022\SCM SPILL OVERS\outputs\pobreza\bajo_niv_educ\1%\simulacion_4\output_tests.xlsx',ub_vec_23','ub_vec_23');</v>
      </c>
      <c r="IO33">
        <v>23</v>
      </c>
      <c r="IP33" t="str">
        <f>"xlswrite('G:\Mi unidad\1. PROYECTOS TELLO 2022\SCM SPILL OVERS\outputs\pobreza\bajo_ingreso\1%\simulacion_4\output_tests.xlsx',ub_vec_"&amp;IO33&amp;"','ub_vec_"&amp;IO33&amp;"');"</f>
        <v>xlswrite('G:\Mi unidad\1. PROYECTOS TELLO 2022\SCM SPILL OVERS\outputs\pobreza\bajo_ingreso\1%\simulacion_4\output_tests.xlsx',ub_vec_23','ub_vec_23');</v>
      </c>
      <c r="JA33">
        <v>23</v>
      </c>
      <c r="JB33" t="str">
        <f>"xlswrite('G:\Mi unidad\1. PROYECTOS TELLO 2022\SCM SPILL OVERS\outputs\pobreza\densidad\1%\simulacion_4\output_tests.xlsx',ub_vec_"&amp;JA33&amp;"','ub_vec_"&amp;JA33&amp;"');"</f>
        <v>xlswrite('G:\Mi unidad\1. PROYECTOS TELLO 2022\SCM SPILL OVERS\outputs\pobreza\densidad\1%\simulacion_4\output_tests.xlsx',ub_vec_23','ub_vec_23');</v>
      </c>
      <c r="JM33">
        <v>23</v>
      </c>
      <c r="JN33" t="str">
        <f>"xlswrite('G:\Mi unidad\1. PROYECTOS TELLO 2022\SCM SPILL OVERS\outputs\pobreza\densidad_g\1%\simulacion_4\output_tests.xlsx',ub_vec_"&amp;JM33&amp;"','ub_vec_"&amp;JM33&amp;"');"</f>
        <v>xlswrite('G:\Mi unidad\1. PROYECTOS TELLO 2022\SCM SPILL OVERS\outputs\pobreza\densidad_g\1%\simulacion_4\output_tests.xlsx',ub_vec_23','ub_vec_23');</v>
      </c>
      <c r="JY33">
        <v>23</v>
      </c>
      <c r="JZ33" t="str">
        <f>"xlswrite('G:\Mi unidad\1. PROYECTOS TELLO 2022\SCM SPILL OVERS\outputs\pobreza\distancia_centro_salud\1%\simulacion_4\output_tests.xlsx',ub_vec_"&amp;JY33&amp;"','ub_vec_"&amp;JY33&amp;"');"</f>
        <v>xlswrite('G:\Mi unidad\1. PROYECTOS TELLO 2022\SCM SPILL OVERS\outputs\pobreza\distancia_centro_salud\1%\simulacion_4\output_tests.xlsx',ub_vec_23','ub_vec_23');</v>
      </c>
      <c r="KL33">
        <v>23</v>
      </c>
      <c r="KM33" t="str">
        <f>"xlswrite('G:\Mi unidad\1. PROYECTOS TELLO 2022\SCM SPILL OVERS\outputs\pobreza\informalidad\1%\simulacion_4\output_tests.xlsx',ub_vec_"&amp;KL33&amp;"','ub_vec_"&amp;KL33&amp;"');"</f>
        <v>xlswrite('G:\Mi unidad\1. PROYECTOS TELLO 2022\SCM SPILL OVERS\outputs\pobreza\informalidad\1%\simulacion_4\output_tests.xlsx',ub_vec_23','ub_vec_23');</v>
      </c>
      <c r="KY33">
        <v>23</v>
      </c>
      <c r="KZ33" t="str">
        <f>"xlswrite('G:\Mi unidad\1. PROYECTOS TELLO 2022\SCM SPILL OVERS\outputs\pobreza\alimentos\1%\simulacion_4\output_tests.xlsx',ub_vec_"&amp;KY33&amp;"','ub_vec_"&amp;KY33&amp;"');"</f>
        <v>xlswrite('G:\Mi unidad\1. PROYECTOS TELLO 2022\SCM SPILL OVERS\outputs\pobreza\alimentos\1%\simulacion_4\output_tests.xlsx',ub_vec_23','ub_vec_23');</v>
      </c>
      <c r="LF33">
        <v>23</v>
      </c>
      <c r="LG33" t="str">
        <f>"xlswrite('G:\Mi unidad\1. PROYECTOS TELLO 2022\SCM SPILL OVERS\outputs\pobreza\jefe_hogar\1%\simulacion_4\output_tests.xlsx',ub_vec_"&amp;LF33&amp;"','ub_vec_"&amp;LF33&amp;"');"</f>
        <v>xlswrite('G:\Mi unidad\1. PROYECTOS TELLO 2022\SCM SPILL OVERS\outputs\pobreza\jefe_hogar\1%\simulacion_4\output_tests.xlsx',ub_vec_23','ub_vec_23');</v>
      </c>
      <c r="LM33">
        <v>23</v>
      </c>
      <c r="LN33" t="str">
        <f>"xlswrite('G:\Mi unidad\1. PROYECTOS TELLO 2022\SCM SPILL OVERS\outputs\pobreza\mujeres\1%\simulacion_4\output_tests.xlsx',ub_vec_"&amp;LM33&amp;"','ub_vec_"&amp;LM33&amp;"');"</f>
        <v>xlswrite('G:\Mi unidad\1. PROYECTOS TELLO 2022\SCM SPILL OVERS\outputs\pobreza\mujeres\1%\simulacion_4\output_tests.xlsx',ub_vec_23','ub_vec_23');</v>
      </c>
      <c r="LY33">
        <v>23</v>
      </c>
      <c r="LZ33" t="str">
        <f>"xlswrite('G:\Mi unidad\1. PROYECTOS TELLO 2022\SCM SPILL OVERS\outputs\pobreza\criminalidad\1%\simulacion_4\output_tests.xlsx',ub_vec_"&amp;LY33&amp;"','ub_vec_"&amp;LY33&amp;"');"</f>
        <v>xlswrite('G:\Mi unidad\1. PROYECTOS TELLO 2022\SCM SPILL OVERS\outputs\pobreza\criminalidad\1%\simulacion_4\output_tests.xlsx',ub_vec_23','ub_vec_23');</v>
      </c>
    </row>
    <row r="34" spans="1:338" x14ac:dyDescent="0.3">
      <c r="A34">
        <v>92</v>
      </c>
      <c r="B34" s="1" t="str">
        <f t="shared" si="11"/>
        <v>[data_92,provincias_92,~] = xlsread('BD_pobre_est_1_provincia_92.xlsx');</v>
      </c>
      <c r="E34" s="1" t="str">
        <f t="shared" si="12"/>
        <v>provincia_92 = unique(provincias_92(2:end,1));</v>
      </c>
      <c r="O34" s="1" t="str">
        <f t="shared" si="13"/>
        <v>pobreza_92 = reshape(data_92(:,2),T+S,N);</v>
      </c>
      <c r="T34" s="1" t="str">
        <f t="shared" si="14"/>
        <v xml:space="preserve">pobreza_92 = pobreza_92'; </v>
      </c>
      <c r="X34" s="1" t="str">
        <f t="shared" si="15"/>
        <v>tratado_92 = pobreza_92(1,:);</v>
      </c>
      <c r="AC34" s="1" t="str">
        <f t="shared" si="26"/>
        <v>pobreza_92(1,:) = [];</v>
      </c>
      <c r="AI34" s="1" t="str">
        <f t="shared" si="0"/>
        <v>pobreza_92 = [tratado_92;pobreza_92];</v>
      </c>
      <c r="AN34" s="1" t="str">
        <f t="shared" si="22"/>
        <v>Y_92 = pobreza_92; % outcome matrix</v>
      </c>
      <c r="AS34" s="1" t="str">
        <f t="shared" si="23"/>
        <v>Y_pre_92 = Y_92(:,1:T);</v>
      </c>
      <c r="AW34" s="1" t="str">
        <f t="shared" si="24"/>
        <v>Y_post_92 = Y_92(:,T+1:end);</v>
      </c>
      <c r="BA34" s="1" t="str">
        <f t="shared" si="25"/>
        <v>[a_hat_92,B_hat_92] = scm_batch(Y_pre_92);</v>
      </c>
      <c r="BF34" s="1" t="str">
        <f t="shared" si="16"/>
        <v>synthetic_control_92 = a_hat_92(1)+B_hat_92(1,:)*Y_92;</v>
      </c>
      <c r="BL34">
        <v>23</v>
      </c>
      <c r="BM34" s="1" t="str">
        <f>"A_"&amp;BL32&amp;"(:,ind_"&amp;BL32&amp;" == 0) = [];"</f>
        <v>A_23(:,ind_23 == 0) = [];</v>
      </c>
      <c r="BR34">
        <v>23</v>
      </c>
      <c r="BS34" s="1" t="str">
        <f>"ind_"&amp;BR32&amp;" = xlsread('spillover_bajo_niv_educ_"&amp;BR32&amp;".xlsx')"</f>
        <v>ind_23 = xlsread('spillover_bajo_niv_educ_23.xlsx')</v>
      </c>
      <c r="BX34">
        <v>23</v>
      </c>
      <c r="BY34" s="1" t="str">
        <f>"ind_"&amp;BX32&amp;" = xlsread('spillover_bajoingreso_"&amp;BX32&amp;".xlsx')"</f>
        <v>ind_23 = xlsread('spillover_bajoingreso_23.xlsx')</v>
      </c>
      <c r="CD34">
        <v>23</v>
      </c>
      <c r="CE34" s="1" t="str">
        <f>"ind_"&amp;CD32&amp;" = xlsread('spillover_densidad_"&amp;CD32&amp;".xlsx')"</f>
        <v>ind_23 = xlsread('spillover_densidad_23.xlsx')</v>
      </c>
      <c r="CJ34">
        <v>23</v>
      </c>
      <c r="CK34" s="1" t="str">
        <f>"ind_"&amp;CJ32&amp;" = xlsread('spillover_tiempo_cs_"&amp;CJ32&amp;".xlsx')"</f>
        <v>ind_23 = xlsread('spillover_tiempo_cs_23.xlsx')</v>
      </c>
      <c r="CQ34">
        <v>23</v>
      </c>
      <c r="CR34" t="s">
        <v>156</v>
      </c>
      <c r="CV34">
        <v>23</v>
      </c>
      <c r="CW34" t="s">
        <v>160</v>
      </c>
      <c r="DA34">
        <v>23</v>
      </c>
      <c r="DB34" t="s">
        <v>161</v>
      </c>
      <c r="DF34">
        <v>23</v>
      </c>
      <c r="DG34" t="s">
        <v>162</v>
      </c>
      <c r="DK34" s="1" t="str">
        <f t="shared" si="17"/>
        <v>M_hat_92 = (eye(N)-B_hat_92)'*(eye(N)-B_hat_92);</v>
      </c>
      <c r="DQ34" s="1" t="str">
        <f t="shared" si="18"/>
        <v>synthetic_control_sp_92 = a_hat_92(1)+B_hat_92(1,:)*Y_92;</v>
      </c>
      <c r="DW34" s="1" t="s">
        <v>71</v>
      </c>
      <c r="EA34">
        <v>17</v>
      </c>
      <c r="EB34" s="3" t="str">
        <f>"%PROVINCIA "&amp;EA34</f>
        <v>%PROVINCIA 17</v>
      </c>
      <c r="EL34" s="1" t="str">
        <f t="shared" si="19"/>
        <v>synthetic_control_92=synthetic_control_92'</v>
      </c>
      <c r="EQ34" s="1" t="str">
        <f t="shared" si="20"/>
        <v>synthetic_control_sp_92=synthetic_control_sp_92'</v>
      </c>
      <c r="EV34" s="1" t="str">
        <f t="shared" si="21"/>
        <v>tratado_92=tratado_92'</v>
      </c>
      <c r="EZ34" s="1" t="str">
        <f t="shared" ref="EZ34:EZ60" si="27">"xlswrite('G:\Mi unidad\1. PROYECTOS TELLO 2022\SCM SPILL OVERS\outputs\pobreza\distancia_centro_salud\1%\simulacion_4\synthetic_control_outputs.xlsx',synthetic_control_"&amp;$A34&amp;","&amp;$A34&amp;")"</f>
        <v>xlswrite('G:\Mi unidad\1. PROYECTOS TELLO 2022\SCM SPILL OVERS\outputs\pobreza\distancia_centro_salud\1%\simulacion_4\synthetic_control_outputs.xlsx',synthetic_control_92,92)</v>
      </c>
      <c r="FG34" s="1" t="str">
        <f t="shared" ref="FG34:FG60" si="28">"xlswrite('G:\Mi unidad\1. PROYECTOS TELLO 2022\SCM SPILL OVERS\outputs\pobreza\informalidad\1%\simulacion_4\synthetic_control_outputs.xlsx',synthetic_control_"&amp;$A34&amp;","&amp;$A34&amp;")"</f>
        <v>xlswrite('G:\Mi unidad\1. PROYECTOS TELLO 2022\SCM SPILL OVERS\outputs\pobreza\informalidad\1%\simulacion_4\synthetic_control_outputs.xlsx',synthetic_control_92,92)</v>
      </c>
      <c r="FM34" s="1" t="str">
        <f t="shared" ref="FM34:FM60" si="29">"xlswrite('G:\Mi unidad\1. PROYECTOS TELLO 2022\SCM SPILL OVERS\outputs\pobreza\densidad\1%\simulacion_4\synthetic_control_outputs.xlsx',synthetic_control_"&amp;$A34&amp;","&amp;$A34&amp;")"</f>
        <v>xlswrite('G:\Mi unidad\1. PROYECTOS TELLO 2022\SCM SPILL OVERS\outputs\pobreza\densidad\1%\simulacion_4\synthetic_control_outputs.xlsx',synthetic_control_92,92)</v>
      </c>
      <c r="FT34" s="1" t="str">
        <f t="shared" ref="FT34:FT60" si="30">"xlswrite('G:\Mi unidad\1. PROYECTOS TELLO 2022\SCM SPILL OVERS\outputs\pobreza\bajo_niv_educ\1%\simulacion_4\synthetic_control_outputs.xlsx',synthetic_control_"&amp;$A34&amp;","&amp;$A34&amp;")"</f>
        <v>xlswrite('G:\Mi unidad\1. PROYECTOS TELLO 2022\SCM SPILL OVERS\outputs\pobreza\bajo_niv_educ\1%\simulacion_4\synthetic_control_outputs.xlsx',synthetic_control_92,92)</v>
      </c>
      <c r="FZ34" s="1" t="str">
        <f t="shared" ref="FZ34:FZ60" si="31">"xlswrite('G:\Mi unidad\1. PROYECTOS TELLO 2022\SCM SPILL OVERS\outputs\pobreza\bajo_ingreso\1%\simulacion_4\synthetic_control_outputs.xlsx',synthetic_control_"&amp;$A34&amp;","&amp;$A34&amp;")"</f>
        <v>xlswrite('G:\Mi unidad\1. PROYECTOS TELLO 2022\SCM SPILL OVERS\outputs\pobreza\bajo_ingreso\1%\simulacion_4\synthetic_control_outputs.xlsx',synthetic_control_92,92)</v>
      </c>
      <c r="GF34" s="1" t="str">
        <f t="shared" ref="GF34:GF60" si="32">"xlswrite('G:\Mi unidad\1. PROYECTOS TELLO 2022\SCM SPILL OVERS\outputs\pobreza\densidad_g\1%\simulacion_4\synthetic_control_outputs.xlsx',synthetic_control_"&amp;$A34&amp;","&amp;$A34&amp;")"</f>
        <v>xlswrite('G:\Mi unidad\1. PROYECTOS TELLO 2022\SCM SPILL OVERS\outputs\pobreza\densidad_g\1%\simulacion_4\synthetic_control_outputs.xlsx',synthetic_control_92,92)</v>
      </c>
      <c r="GM34" s="1" t="str">
        <f t="shared" ref="GM34:GM60" si="33">"xlswrite('G:\Mi unidad\1. PROYECTOS TELLO 2022\SCM SPILL OVERS\outputs\pobreza\alimentos\1%\simulacion_4\synthetic_control_outputs.xlsx',synthetic_control_"&amp;$A34&amp;","&amp;$A34&amp;");"</f>
        <v>xlswrite('G:\Mi unidad\1. PROYECTOS TELLO 2022\SCM SPILL OVERS\outputs\pobreza\alimentos\1%\simulacion_4\synthetic_control_outputs.xlsx',synthetic_control_92,92);</v>
      </c>
      <c r="GT34" s="1" t="str">
        <f t="shared" ref="GT34:GT60" si="34">"xlswrite('G:\Mi unidad\1. PROYECTOS TELLO 2022\SCM SPILL OVERS\outputs\pobreza\jefe_hogar\1%\simulacion_4\synthetic_control_outputs.xlsx',synthetic_control_"&amp;$A34&amp;","&amp;$A34&amp;");"</f>
        <v>xlswrite('G:\Mi unidad\1. PROYECTOS TELLO 2022\SCM SPILL OVERS\outputs\pobreza\jefe_hogar\1%\simulacion_4\synthetic_control_outputs.xlsx',synthetic_control_92,92);</v>
      </c>
      <c r="GZ34" s="1" t="str">
        <f t="shared" ref="GZ34:GZ60" si="35">"xlswrite('G:\Mi unidad\1. PROYECTOS TELLO 2022\SCM SPILL OVERS\outputs\pobreza\mujeres\1%\simulacion_4\synthetic_control_outputs.xlsx',synthetic_control_"&amp;$A34&amp;","&amp;$A34&amp;");"</f>
        <v>xlswrite('G:\Mi unidad\1. PROYECTOS TELLO 2022\SCM SPILL OVERS\outputs\pobreza\mujeres\1%\simulacion_4\synthetic_control_outputs.xlsx',synthetic_control_92,92);</v>
      </c>
      <c r="HF34" s="1" t="str">
        <f t="shared" ref="HF34:HF60" si="36">"xlswrite('G:\Mi unidad\1. PROYECTOS TELLO 2022\SCM SPILL OVERS\outputs\pobreza\criminalidad\1%\simulacion_4\synthetic_control_outputs.xlsx',synthetic_control_"&amp;$A34&amp;","&amp;$A34&amp;");"</f>
        <v>xlswrite('G:\Mi unidad\1. PROYECTOS TELLO 2022\SCM SPILL OVERS\outputs\pobreza\criminalidad\1%\simulacion_4\synthetic_control_outputs.xlsx',synthetic_control_92,92);</v>
      </c>
      <c r="HM34">
        <v>16</v>
      </c>
      <c r="HN34" t="str">
        <f>"    [p_value_"&amp;HM34&amp; ",lb_"&amp;HM34&amp;",ub_"&amp;HM34&amp;"] = sp_andrews_te(Y_pre_"&amp;HM34&amp;",pobreza_"&amp;HM34&amp;"(:,T+s),A_"&amp;HM34&amp;",C,.05);"</f>
        <v xml:space="preserve">    [p_value_16,lb_16,ub_16] = sp_andrews_te(Y_pre_16,pobreza_16(:,T+s),A_16,C,.05);</v>
      </c>
      <c r="HT34">
        <v>18</v>
      </c>
      <c r="HU34" t="s">
        <v>35</v>
      </c>
      <c r="IA34">
        <v>23</v>
      </c>
      <c r="IB34" t="str">
        <f>"xlswrite('G:\Mi unidad\1. PROYECTOS TELLO 2022\SCM SPILL OVERS\outputs\pobreza\bajo_niv_educ\1%\simulacion_4\output_tests.xlsx',p_value_vec_"&amp;IA34&amp;"','p_value_vec_"&amp;IA34&amp;"');"</f>
        <v>xlswrite('G:\Mi unidad\1. PROYECTOS TELLO 2022\SCM SPILL OVERS\outputs\pobreza\bajo_niv_educ\1%\simulacion_4\output_tests.xlsx',p_value_vec_23','p_value_vec_23');</v>
      </c>
      <c r="IO34">
        <v>23</v>
      </c>
      <c r="IP34" t="str">
        <f>"xlswrite('G:\Mi unidad\1. PROYECTOS TELLO 2022\SCM SPILL OVERS\outputs\pobreza\bajo_ingreso\1%\simulacion_4\output_tests.xlsx',p_value_vec_"&amp;IO34&amp;"','p_value_vec_"&amp;IO34&amp;"');"</f>
        <v>xlswrite('G:\Mi unidad\1. PROYECTOS TELLO 2022\SCM SPILL OVERS\outputs\pobreza\bajo_ingreso\1%\simulacion_4\output_tests.xlsx',p_value_vec_23','p_value_vec_23');</v>
      </c>
      <c r="JA34">
        <v>23</v>
      </c>
      <c r="JB34" t="str">
        <f>"xlswrite('G:\Mi unidad\1. PROYECTOS TELLO 2022\SCM SPILL OVERS\outputs\pobreza\densidad\1%\simulacion_4\output_tests.xlsx',p_value_vec_"&amp;JA34&amp;"','p_value_vec_"&amp;JA34&amp;"');"</f>
        <v>xlswrite('G:\Mi unidad\1. PROYECTOS TELLO 2022\SCM SPILL OVERS\outputs\pobreza\densidad\1%\simulacion_4\output_tests.xlsx',p_value_vec_23','p_value_vec_23');</v>
      </c>
      <c r="JM34">
        <v>23</v>
      </c>
      <c r="JN34" t="str">
        <f>"xlswrite('G:\Mi unidad\1. PROYECTOS TELLO 2022\SCM SPILL OVERS\outputs\pobreza\densidad_g\1%\simulacion_4\output_tests.xlsx',p_value_vec_"&amp;JM34&amp;"','p_value_vec_"&amp;JM34&amp;"');"</f>
        <v>xlswrite('G:\Mi unidad\1. PROYECTOS TELLO 2022\SCM SPILL OVERS\outputs\pobreza\densidad_g\1%\simulacion_4\output_tests.xlsx',p_value_vec_23','p_value_vec_23');</v>
      </c>
      <c r="JY34">
        <v>23</v>
      </c>
      <c r="JZ34" t="str">
        <f>"xlswrite('G:\Mi unidad\1. PROYECTOS TELLO 2022\SCM SPILL OVERS\outputs\pobreza\distancia_centro_salud\1%\simulacion_4\output_tests.xlsx',p_value_vec_"&amp;JY34&amp;"','p_value_vec_"&amp;JY34&amp;"');"</f>
        <v>xlswrite('G:\Mi unidad\1. PROYECTOS TELLO 2022\SCM SPILL OVERS\outputs\pobreza\distancia_centro_salud\1%\simulacion_4\output_tests.xlsx',p_value_vec_23','p_value_vec_23');</v>
      </c>
      <c r="KL34">
        <v>23</v>
      </c>
      <c r="KM34" t="str">
        <f>"xlswrite('G:\Mi unidad\1. PROYECTOS TELLO 2022\SCM SPILL OVERS\outputs\pobreza\informalidad\1%\simulacion_4\output_tests.xlsx',p_value_vec_"&amp;KL34&amp;"','p_value_vec_"&amp;KL34&amp;"');"</f>
        <v>xlswrite('G:\Mi unidad\1. PROYECTOS TELLO 2022\SCM SPILL OVERS\outputs\pobreza\informalidad\1%\simulacion_4\output_tests.xlsx',p_value_vec_23','p_value_vec_23');</v>
      </c>
      <c r="KY34">
        <v>23</v>
      </c>
      <c r="KZ34" t="str">
        <f>"xlswrite('G:\Mi unidad\1. PROYECTOS TELLO 2022\SCM SPILL OVERS\outputs\pobreza\alimentos\1%\simulacion_4\output_tests.xlsx',p_value_vec_"&amp;KY34&amp;"','p_value_vec_"&amp;KY34&amp;"');"</f>
        <v>xlswrite('G:\Mi unidad\1. PROYECTOS TELLO 2022\SCM SPILL OVERS\outputs\pobreza\alimentos\1%\simulacion_4\output_tests.xlsx',p_value_vec_23','p_value_vec_23');</v>
      </c>
      <c r="LF34">
        <v>23</v>
      </c>
      <c r="LG34" t="str">
        <f>"xlswrite('G:\Mi unidad\1. PROYECTOS TELLO 2022\SCM SPILL OVERS\outputs\pobreza\jefe_hogar\1%\simulacion_4\output_tests.xlsx',p_value_vec_"&amp;LF34&amp;"','p_value_vec_"&amp;LF34&amp;"');"</f>
        <v>xlswrite('G:\Mi unidad\1. PROYECTOS TELLO 2022\SCM SPILL OVERS\outputs\pobreza\jefe_hogar\1%\simulacion_4\output_tests.xlsx',p_value_vec_23','p_value_vec_23');</v>
      </c>
      <c r="LM34">
        <v>23</v>
      </c>
      <c r="LN34" t="str">
        <f>"xlswrite('G:\Mi unidad\1. PROYECTOS TELLO 2022\SCM SPILL OVERS\outputs\pobreza\mujeres\1%\simulacion_4\output_tests.xlsx',p_value_vec_"&amp;LM34&amp;"','p_value_vec_"&amp;LM34&amp;"');"</f>
        <v>xlswrite('G:\Mi unidad\1. PROYECTOS TELLO 2022\SCM SPILL OVERS\outputs\pobreza\mujeres\1%\simulacion_4\output_tests.xlsx',p_value_vec_23','p_value_vec_23');</v>
      </c>
      <c r="LY34">
        <v>23</v>
      </c>
      <c r="LZ34" t="str">
        <f>"xlswrite('G:\Mi unidad\1. PROYECTOS TELLO 2022\SCM SPILL OVERS\outputs\pobreza\criminalidad\1%\simulacion_4\output_tests.xlsx',p_value_vec_"&amp;LY34&amp;"','p_value_vec_"&amp;LY34&amp;"');"</f>
        <v>xlswrite('G:\Mi unidad\1. PROYECTOS TELLO 2022\SCM SPILL OVERS\outputs\pobreza\criminalidad\1%\simulacion_4\output_tests.xlsx',p_value_vec_23','p_value_vec_23');</v>
      </c>
    </row>
    <row r="35" spans="1:338" x14ac:dyDescent="0.3">
      <c r="A35">
        <v>95</v>
      </c>
      <c r="B35" s="1" t="str">
        <f t="shared" si="11"/>
        <v>[data_95,provincias_95,~] = xlsread('BD_pobre_est_1_provincia_95.xlsx');</v>
      </c>
      <c r="E35" s="1" t="str">
        <f t="shared" si="12"/>
        <v>provincia_95 = unique(provincias_95(2:end,1));</v>
      </c>
      <c r="O35" s="1" t="str">
        <f t="shared" si="13"/>
        <v>pobreza_95 = reshape(data_95(:,2),T+S,N);</v>
      </c>
      <c r="T35" s="1" t="str">
        <f t="shared" si="14"/>
        <v xml:space="preserve">pobreza_95 = pobreza_95'; </v>
      </c>
      <c r="X35" s="1" t="str">
        <f t="shared" si="15"/>
        <v>tratado_95 = pobreza_95(1,:);</v>
      </c>
      <c r="AC35" s="1" t="str">
        <f t="shared" si="26"/>
        <v>pobreza_95(1,:) = [];</v>
      </c>
      <c r="AI35" s="1" t="str">
        <f t="shared" si="0"/>
        <v>pobreza_95 = [tratado_95;pobreza_95];</v>
      </c>
      <c r="AN35" s="1" t="str">
        <f t="shared" si="22"/>
        <v>Y_95 = pobreza_95; % outcome matrix</v>
      </c>
      <c r="AS35" s="1" t="str">
        <f t="shared" si="23"/>
        <v>Y_pre_95 = Y_95(:,1:T);</v>
      </c>
      <c r="AW35" s="1" t="str">
        <f t="shared" si="24"/>
        <v>Y_post_95 = Y_95(:,T+1:end);</v>
      </c>
      <c r="BA35" s="1" t="str">
        <f t="shared" si="25"/>
        <v>[a_hat_95,B_hat_95] = scm_batch(Y_pre_95);</v>
      </c>
      <c r="BF35" s="1" t="str">
        <f t="shared" si="16"/>
        <v>synthetic_control_95 = a_hat_95(1)+B_hat_95(1,:)*Y_95;</v>
      </c>
      <c r="BL35">
        <v>23</v>
      </c>
      <c r="BR35">
        <v>23</v>
      </c>
      <c r="BS35" s="1" t="str">
        <f>"A_"&amp;BR32&amp;" = eye(N);"</f>
        <v>A_23 = eye(N);</v>
      </c>
      <c r="BX35">
        <v>23</v>
      </c>
      <c r="BY35" s="1" t="str">
        <f>"A_"&amp;BX32&amp;" = eye(N);"</f>
        <v>A_23 = eye(N);</v>
      </c>
      <c r="CD35">
        <v>23</v>
      </c>
      <c r="CE35" s="1" t="str">
        <f>"A_"&amp;CD32&amp;" = eye(N);"</f>
        <v>A_23 = eye(N);</v>
      </c>
      <c r="CJ35">
        <v>23</v>
      </c>
      <c r="CK35" s="1" t="str">
        <f>"A_"&amp;CJ32&amp;" = eye(N);"</f>
        <v>A_23 = eye(N);</v>
      </c>
      <c r="CQ35">
        <v>23</v>
      </c>
      <c r="CR35" t="s">
        <v>157</v>
      </c>
      <c r="CV35">
        <v>23</v>
      </c>
      <c r="CW35" t="s">
        <v>163</v>
      </c>
      <c r="DA35">
        <v>23</v>
      </c>
      <c r="DB35" t="s">
        <v>163</v>
      </c>
      <c r="DF35">
        <v>23</v>
      </c>
      <c r="DG35" t="s">
        <v>163</v>
      </c>
      <c r="DK35" s="1" t="str">
        <f t="shared" si="17"/>
        <v>M_hat_95 = (eye(N)-B_hat_95)'*(eye(N)-B_hat_95);</v>
      </c>
      <c r="DQ35" s="1" t="str">
        <f t="shared" si="18"/>
        <v>synthetic_control_sp_95 = a_hat_95(1)+B_hat_95(1,:)*Y_95;</v>
      </c>
      <c r="DW35" s="1" t="s">
        <v>72</v>
      </c>
      <c r="EA35">
        <v>17</v>
      </c>
      <c r="EB35" s="3" t="s">
        <v>17</v>
      </c>
      <c r="EL35" s="1" t="str">
        <f t="shared" si="19"/>
        <v>synthetic_control_95=synthetic_control_95'</v>
      </c>
      <c r="EQ35" s="1" t="str">
        <f t="shared" si="20"/>
        <v>synthetic_control_sp_95=synthetic_control_sp_95'</v>
      </c>
      <c r="EV35" s="1" t="str">
        <f t="shared" si="21"/>
        <v>tratado_95=tratado_95'</v>
      </c>
      <c r="EZ35" s="1" t="str">
        <f t="shared" si="27"/>
        <v>xlswrite('G:\Mi unidad\1. PROYECTOS TELLO 2022\SCM SPILL OVERS\outputs\pobreza\distancia_centro_salud\1%\simulacion_4\synthetic_control_outputs.xlsx',synthetic_control_95,95)</v>
      </c>
      <c r="FG35" s="1" t="str">
        <f t="shared" si="28"/>
        <v>xlswrite('G:\Mi unidad\1. PROYECTOS TELLO 2022\SCM SPILL OVERS\outputs\pobreza\informalidad\1%\simulacion_4\synthetic_control_outputs.xlsx',synthetic_control_95,95)</v>
      </c>
      <c r="FM35" s="1" t="str">
        <f t="shared" si="29"/>
        <v>xlswrite('G:\Mi unidad\1. PROYECTOS TELLO 2022\SCM SPILL OVERS\outputs\pobreza\densidad\1%\simulacion_4\synthetic_control_outputs.xlsx',synthetic_control_95,95)</v>
      </c>
      <c r="FT35" s="1" t="str">
        <f t="shared" si="30"/>
        <v>xlswrite('G:\Mi unidad\1. PROYECTOS TELLO 2022\SCM SPILL OVERS\outputs\pobreza\bajo_niv_educ\1%\simulacion_4\synthetic_control_outputs.xlsx',synthetic_control_95,95)</v>
      </c>
      <c r="FZ35" s="1" t="str">
        <f t="shared" si="31"/>
        <v>xlswrite('G:\Mi unidad\1. PROYECTOS TELLO 2022\SCM SPILL OVERS\outputs\pobreza\bajo_ingreso\1%\simulacion_4\synthetic_control_outputs.xlsx',synthetic_control_95,95)</v>
      </c>
      <c r="GF35" s="1" t="str">
        <f t="shared" si="32"/>
        <v>xlswrite('G:\Mi unidad\1. PROYECTOS TELLO 2022\SCM SPILL OVERS\outputs\pobreza\densidad_g\1%\simulacion_4\synthetic_control_outputs.xlsx',synthetic_control_95,95)</v>
      </c>
      <c r="GM35" s="1" t="str">
        <f t="shared" si="33"/>
        <v>xlswrite('G:\Mi unidad\1. PROYECTOS TELLO 2022\SCM SPILL OVERS\outputs\pobreza\alimentos\1%\simulacion_4\synthetic_control_outputs.xlsx',synthetic_control_95,95);</v>
      </c>
      <c r="GT35" s="1" t="str">
        <f t="shared" si="34"/>
        <v>xlswrite('G:\Mi unidad\1. PROYECTOS TELLO 2022\SCM SPILL OVERS\outputs\pobreza\jefe_hogar\1%\simulacion_4\synthetic_control_outputs.xlsx',synthetic_control_95,95);</v>
      </c>
      <c r="GZ35" s="1" t="str">
        <f t="shared" si="35"/>
        <v>xlswrite('G:\Mi unidad\1. PROYECTOS TELLO 2022\SCM SPILL OVERS\outputs\pobreza\mujeres\1%\simulacion_4\synthetic_control_outputs.xlsx',synthetic_control_95,95);</v>
      </c>
      <c r="HF35" s="1" t="str">
        <f t="shared" si="36"/>
        <v>xlswrite('G:\Mi unidad\1. PROYECTOS TELLO 2022\SCM SPILL OVERS\outputs\pobreza\criminalidad\1%\simulacion_4\synthetic_control_outputs.xlsx',synthetic_control_95,95);</v>
      </c>
      <c r="HM35">
        <v>16</v>
      </c>
      <c r="HN35" t="str">
        <f>"    p_value_vec_"&amp;HM35&amp;"(s) = p_value_"&amp;HM35&amp;";"</f>
        <v xml:space="preserve">    p_value_vec_16(s) = p_value_16;</v>
      </c>
      <c r="HT35">
        <v>18</v>
      </c>
      <c r="HU35" t="s">
        <v>36</v>
      </c>
      <c r="IA35">
        <v>23</v>
      </c>
      <c r="IB35" t="str">
        <f>"xlswrite('G:\Mi unidad\1. PROYECTOS TELLO 2022\SCM SPILL OVERS\outputs\pobreza\bajo_niv_educ\1%\simulacion_4\output_tests.xlsx',alpha1_hat_vec_"&amp;IA35&amp;"','alpha1_hat_vec_"&amp;IA35&amp;"');"</f>
        <v>xlswrite('G:\Mi unidad\1. PROYECTOS TELLO 2022\SCM SPILL OVERS\outputs\pobreza\bajo_niv_educ\1%\simulacion_4\output_tests.xlsx',alpha1_hat_vec_23','alpha1_hat_vec_23');</v>
      </c>
      <c r="IO35">
        <v>23</v>
      </c>
      <c r="IP35" t="str">
        <f>"xlswrite('G:\Mi unidad\1. PROYECTOS TELLO 2022\SCM SPILL OVERS\outputs\pobreza\bajo_ingreso\1%\simulacion_4\output_tests.xlsx',alpha1_hat_vec_"&amp;IO35&amp;"','alpha1_hat_vec_"&amp;IO35&amp;"');"</f>
        <v>xlswrite('G:\Mi unidad\1. PROYECTOS TELLO 2022\SCM SPILL OVERS\outputs\pobreza\bajo_ingreso\1%\simulacion_4\output_tests.xlsx',alpha1_hat_vec_23','alpha1_hat_vec_23');</v>
      </c>
      <c r="JA35">
        <v>23</v>
      </c>
      <c r="JB35" t="str">
        <f>"xlswrite('G:\Mi unidad\1. PROYECTOS TELLO 2022\SCM SPILL OVERS\outputs\pobreza\densidad\1%\simulacion_4\output_tests.xlsx',alpha1_hat_vec_"&amp;JA35&amp;"','alpha1_hat_vec_"&amp;JA35&amp;"');"</f>
        <v>xlswrite('G:\Mi unidad\1. PROYECTOS TELLO 2022\SCM SPILL OVERS\outputs\pobreza\densidad\1%\simulacion_4\output_tests.xlsx',alpha1_hat_vec_23','alpha1_hat_vec_23');</v>
      </c>
      <c r="JM35">
        <v>23</v>
      </c>
      <c r="JN35" t="str">
        <f>"xlswrite('G:\Mi unidad\1. PROYECTOS TELLO 2022\SCM SPILL OVERS\outputs\pobreza\densidad_g\1%\simulacion_4\output_tests.xlsx',alpha1_hat_vec_"&amp;JM35&amp;"','alpha1_hat_vec_"&amp;JM35&amp;"');"</f>
        <v>xlswrite('G:\Mi unidad\1. PROYECTOS TELLO 2022\SCM SPILL OVERS\outputs\pobreza\densidad_g\1%\simulacion_4\output_tests.xlsx',alpha1_hat_vec_23','alpha1_hat_vec_23');</v>
      </c>
      <c r="JY35">
        <v>23</v>
      </c>
      <c r="JZ35" t="str">
        <f>"xlswrite('G:\Mi unidad\1. PROYECTOS TELLO 2022\SCM SPILL OVERS\outputs\pobreza\distancia_centro_salud\1%\simulacion_4\output_tests.xlsx',alpha1_hat_vec_"&amp;JY35&amp;"','alpha1_hat_vec_"&amp;JY35&amp;"');"</f>
        <v>xlswrite('G:\Mi unidad\1. PROYECTOS TELLO 2022\SCM SPILL OVERS\outputs\pobreza\distancia_centro_salud\1%\simulacion_4\output_tests.xlsx',alpha1_hat_vec_23','alpha1_hat_vec_23');</v>
      </c>
      <c r="KL35">
        <v>23</v>
      </c>
      <c r="KM35" t="str">
        <f>"xlswrite('G:\Mi unidad\1. PROYECTOS TELLO 2022\SCM SPILL OVERS\outputs\pobreza\informalidad\1%\simulacion_4\output_tests.xlsx',alpha1_hat_vec_"&amp;KL35&amp;"','alpha1_hat_vec_"&amp;KL35&amp;"');"</f>
        <v>xlswrite('G:\Mi unidad\1. PROYECTOS TELLO 2022\SCM SPILL OVERS\outputs\pobreza\informalidad\1%\simulacion_4\output_tests.xlsx',alpha1_hat_vec_23','alpha1_hat_vec_23');</v>
      </c>
      <c r="KY35">
        <v>23</v>
      </c>
      <c r="KZ35" t="str">
        <f>"xlswrite('G:\Mi unidad\1. PROYECTOS TELLO 2022\SCM SPILL OVERS\outputs\pobreza\alimentos\1%\simulacion_4\output_tests.xlsx',alpha1_hat_vec_"&amp;KY35&amp;"','alpha1_hat_vec_"&amp;KY35&amp;"');"</f>
        <v>xlswrite('G:\Mi unidad\1. PROYECTOS TELLO 2022\SCM SPILL OVERS\outputs\pobreza\alimentos\1%\simulacion_4\output_tests.xlsx',alpha1_hat_vec_23','alpha1_hat_vec_23');</v>
      </c>
      <c r="LF35">
        <v>23</v>
      </c>
      <c r="LG35" t="str">
        <f>"xlswrite('G:\Mi unidad\1. PROYECTOS TELLO 2022\SCM SPILL OVERS\outputs\pobreza\jefe_hogar\1%\simulacion_4\output_tests.xlsx',alpha1_hat_vec_"&amp;LF35&amp;"','alpha1_hat_vec_"&amp;LF35&amp;"');"</f>
        <v>xlswrite('G:\Mi unidad\1. PROYECTOS TELLO 2022\SCM SPILL OVERS\outputs\pobreza\jefe_hogar\1%\simulacion_4\output_tests.xlsx',alpha1_hat_vec_23','alpha1_hat_vec_23');</v>
      </c>
      <c r="LM35">
        <v>23</v>
      </c>
      <c r="LN35" t="str">
        <f>"xlswrite('G:\Mi unidad\1. PROYECTOS TELLO 2022\SCM SPILL OVERS\outputs\pobreza\mujeres\1%\simulacion_4\output_tests.xlsx',alpha1_hat_vec_"&amp;LM35&amp;"','alpha1_hat_vec_"&amp;LM35&amp;"');"</f>
        <v>xlswrite('G:\Mi unidad\1. PROYECTOS TELLO 2022\SCM SPILL OVERS\outputs\pobreza\mujeres\1%\simulacion_4\output_tests.xlsx',alpha1_hat_vec_23','alpha1_hat_vec_23');</v>
      </c>
      <c r="LY35">
        <v>23</v>
      </c>
      <c r="LZ35" t="str">
        <f>"xlswrite('G:\Mi unidad\1. PROYECTOS TELLO 2022\SCM SPILL OVERS\outputs\pobreza\criminalidad\1%\simulacion_4\output_tests.xlsx',alpha1_hat_vec_"&amp;LY35&amp;"','alpha1_hat_vec_"&amp;LY35&amp;"');"</f>
        <v>xlswrite('G:\Mi unidad\1. PROYECTOS TELLO 2022\SCM SPILL OVERS\outputs\pobreza\criminalidad\1%\simulacion_4\output_tests.xlsx',alpha1_hat_vec_23','alpha1_hat_vec_23');</v>
      </c>
    </row>
    <row r="36" spans="1:338" x14ac:dyDescent="0.3">
      <c r="A36">
        <v>100</v>
      </c>
      <c r="B36" s="1" t="str">
        <f t="shared" si="11"/>
        <v>[data_100,provincias_100,~] = xlsread('BD_pobre_est_1_provincia_100.xlsx');</v>
      </c>
      <c r="E36" s="1" t="str">
        <f t="shared" si="12"/>
        <v>provincia_100 = unique(provincias_100(2:end,1));</v>
      </c>
      <c r="O36" s="1" t="str">
        <f t="shared" si="13"/>
        <v>pobreza_100 = reshape(data_100(:,2),T+S,N);</v>
      </c>
      <c r="T36" s="1" t="str">
        <f t="shared" si="14"/>
        <v xml:space="preserve">pobreza_100 = pobreza_100'; </v>
      </c>
      <c r="X36" s="1" t="str">
        <f t="shared" si="15"/>
        <v>tratado_100 = pobreza_100(1,:);</v>
      </c>
      <c r="AC36" s="1" t="str">
        <f t="shared" si="26"/>
        <v>pobreza_100(1,:) = [];</v>
      </c>
      <c r="AI36" s="1" t="str">
        <f t="shared" si="0"/>
        <v>pobreza_100 = [tratado_100;pobreza_100];</v>
      </c>
      <c r="AN36" s="1" t="str">
        <f t="shared" si="22"/>
        <v>Y_100 = pobreza_100; % outcome matrix</v>
      </c>
      <c r="AS36" s="1" t="str">
        <f t="shared" si="23"/>
        <v>Y_pre_100 = Y_100(:,1:T);</v>
      </c>
      <c r="AW36" s="1" t="str">
        <f t="shared" si="24"/>
        <v>Y_post_100 = Y_100(:,T+1:end);</v>
      </c>
      <c r="BA36" s="1" t="str">
        <f t="shared" si="25"/>
        <v>[a_hat_100,B_hat_100] = scm_batch(Y_pre_100);</v>
      </c>
      <c r="BF36" s="1" t="str">
        <f t="shared" si="16"/>
        <v>synthetic_control_100 = a_hat_100(1)+B_hat_100(1,:)*Y_100;</v>
      </c>
      <c r="BL36">
        <v>23</v>
      </c>
      <c r="BR36">
        <v>23</v>
      </c>
      <c r="BS36" s="1" t="str">
        <f>"A_"&amp;BR32&amp;"(:,ind_"&amp;BR32&amp;" == 0) = [];"</f>
        <v>A_23(:,ind_23 == 0) = [];</v>
      </c>
      <c r="BX36">
        <v>23</v>
      </c>
      <c r="BY36" s="1" t="str">
        <f>"A_"&amp;BX32&amp;"(:,ind_"&amp;BX32&amp;" == 0) = [];"</f>
        <v>A_23(:,ind_23 == 0) = [];</v>
      </c>
      <c r="CD36">
        <v>23</v>
      </c>
      <c r="CE36" s="1" t="str">
        <f>"A_"&amp;CD32&amp;"(:,ind_"&amp;CD32&amp;" == 0) = [];"</f>
        <v>A_23(:,ind_23 == 0) = [];</v>
      </c>
      <c r="CJ36">
        <v>23</v>
      </c>
      <c r="CK36" s="1" t="str">
        <f>"A_"&amp;CJ32&amp;"(:,ind_"&amp;CJ32&amp;" == 0) = [];"</f>
        <v>A_23(:,ind_23 == 0) = [];</v>
      </c>
      <c r="CQ36">
        <v>23</v>
      </c>
      <c r="CR36" t="s">
        <v>159</v>
      </c>
      <c r="CV36">
        <v>23</v>
      </c>
      <c r="CW36" t="s">
        <v>164</v>
      </c>
      <c r="DA36">
        <v>23</v>
      </c>
      <c r="DB36" t="s">
        <v>164</v>
      </c>
      <c r="DF36">
        <v>23</v>
      </c>
      <c r="DG36" t="s">
        <v>164</v>
      </c>
      <c r="DK36" s="1" t="str">
        <f t="shared" si="17"/>
        <v>M_hat_100 = (eye(N)-B_hat_100)'*(eye(N)-B_hat_100);</v>
      </c>
      <c r="DQ36" s="1" t="str">
        <f t="shared" si="18"/>
        <v>synthetic_control_sp_100 = a_hat_100(1)+B_hat_100(1,:)*Y_100;</v>
      </c>
      <c r="DW36" s="1" t="s">
        <v>73</v>
      </c>
      <c r="EA36">
        <v>17</v>
      </c>
      <c r="EB36" s="1" t="str">
        <f>"Y_Ts_"&amp;EA36&amp;" = Y_"&amp;EA36&amp;"(:,T+s);"</f>
        <v>Y_Ts_17 = Y_17(:,T+s);</v>
      </c>
      <c r="EL36" s="1" t="str">
        <f t="shared" si="19"/>
        <v>synthetic_control_100=synthetic_control_100'</v>
      </c>
      <c r="EQ36" s="1" t="str">
        <f t="shared" si="20"/>
        <v>synthetic_control_sp_100=synthetic_control_sp_100'</v>
      </c>
      <c r="EV36" s="1" t="str">
        <f t="shared" si="21"/>
        <v>tratado_100=tratado_100'</v>
      </c>
      <c r="EZ36" s="1" t="str">
        <f t="shared" si="27"/>
        <v>xlswrite('G:\Mi unidad\1. PROYECTOS TELLO 2022\SCM SPILL OVERS\outputs\pobreza\distancia_centro_salud\1%\simulacion_4\synthetic_control_outputs.xlsx',synthetic_control_100,100)</v>
      </c>
      <c r="FG36" s="1" t="str">
        <f t="shared" si="28"/>
        <v>xlswrite('G:\Mi unidad\1. PROYECTOS TELLO 2022\SCM SPILL OVERS\outputs\pobreza\informalidad\1%\simulacion_4\synthetic_control_outputs.xlsx',synthetic_control_100,100)</v>
      </c>
      <c r="FM36" s="1" t="str">
        <f t="shared" si="29"/>
        <v>xlswrite('G:\Mi unidad\1. PROYECTOS TELLO 2022\SCM SPILL OVERS\outputs\pobreza\densidad\1%\simulacion_4\synthetic_control_outputs.xlsx',synthetic_control_100,100)</v>
      </c>
      <c r="FT36" s="1" t="str">
        <f t="shared" si="30"/>
        <v>xlswrite('G:\Mi unidad\1. PROYECTOS TELLO 2022\SCM SPILL OVERS\outputs\pobreza\bajo_niv_educ\1%\simulacion_4\synthetic_control_outputs.xlsx',synthetic_control_100,100)</v>
      </c>
      <c r="FZ36" s="1" t="str">
        <f t="shared" si="31"/>
        <v>xlswrite('G:\Mi unidad\1. PROYECTOS TELLO 2022\SCM SPILL OVERS\outputs\pobreza\bajo_ingreso\1%\simulacion_4\synthetic_control_outputs.xlsx',synthetic_control_100,100)</v>
      </c>
      <c r="GF36" s="1" t="str">
        <f t="shared" si="32"/>
        <v>xlswrite('G:\Mi unidad\1. PROYECTOS TELLO 2022\SCM SPILL OVERS\outputs\pobreza\densidad_g\1%\simulacion_4\synthetic_control_outputs.xlsx',synthetic_control_100,100)</v>
      </c>
      <c r="GM36" s="1" t="str">
        <f t="shared" si="33"/>
        <v>xlswrite('G:\Mi unidad\1. PROYECTOS TELLO 2022\SCM SPILL OVERS\outputs\pobreza\alimentos\1%\simulacion_4\synthetic_control_outputs.xlsx',synthetic_control_100,100);</v>
      </c>
      <c r="GT36" s="1" t="str">
        <f t="shared" si="34"/>
        <v>xlswrite('G:\Mi unidad\1. PROYECTOS TELLO 2022\SCM SPILL OVERS\outputs\pobreza\jefe_hogar\1%\simulacion_4\synthetic_control_outputs.xlsx',synthetic_control_100,100);</v>
      </c>
      <c r="GZ36" s="1" t="str">
        <f t="shared" si="35"/>
        <v>xlswrite('G:\Mi unidad\1. PROYECTOS TELLO 2022\SCM SPILL OVERS\outputs\pobreza\mujeres\1%\simulacion_4\synthetic_control_outputs.xlsx',synthetic_control_100,100);</v>
      </c>
      <c r="HF36" s="1" t="str">
        <f t="shared" si="36"/>
        <v>xlswrite('G:\Mi unidad\1. PROYECTOS TELLO 2022\SCM SPILL OVERS\outputs\pobreza\criminalidad\1%\simulacion_4\synthetic_control_outputs.xlsx',synthetic_control_100,100);</v>
      </c>
      <c r="HM36">
        <v>16</v>
      </c>
      <c r="HN36" t="str">
        <f>"    lb_vec_"&amp;HM36&amp;"(s) = lb_"&amp;HM36&amp;";"</f>
        <v xml:space="preserve">    lb_vec_16(s) = lb_16;</v>
      </c>
      <c r="HT36">
        <v>18</v>
      </c>
      <c r="HU36" t="s">
        <v>37</v>
      </c>
      <c r="IA36">
        <v>23</v>
      </c>
      <c r="IB36" t="str">
        <f>"xlswrite('G:\Mi unidad\1. PROYECTOS TELLO 2022\SCM SPILL OVERS\outputs\pobreza\bajo_niv_educ\1%\simulacion_4\output_tests.xlsx',spillover_test_"&amp;IA36&amp;"','sp_test_"&amp;IA36&amp;"');"</f>
        <v>xlswrite('G:\Mi unidad\1. PROYECTOS TELLO 2022\SCM SPILL OVERS\outputs\pobreza\bajo_niv_educ\1%\simulacion_4\output_tests.xlsx',spillover_test_23','sp_test_23');</v>
      </c>
      <c r="IO36">
        <v>23</v>
      </c>
      <c r="IP36" t="str">
        <f>"xlswrite('G:\Mi unidad\1. PROYECTOS TELLO 2022\SCM SPILL OVERS\outputs\pobreza\bajo_ingreso\1%\simulacion_4\output_tests.xlsx',spillover_test_"&amp;IO36&amp;"','sp_test_"&amp;IO36&amp;"');"</f>
        <v>xlswrite('G:\Mi unidad\1. PROYECTOS TELLO 2022\SCM SPILL OVERS\outputs\pobreza\bajo_ingreso\1%\simulacion_4\output_tests.xlsx',spillover_test_23','sp_test_23');</v>
      </c>
      <c r="JA36">
        <v>23</v>
      </c>
      <c r="JB36" t="str">
        <f>"xlswrite('G:\Mi unidad\1. PROYECTOS TELLO 2022\SCM SPILL OVERS\outputs\pobreza\densidad\1%\simulacion_4\output_tests.xlsx',spillover_test_"&amp;JA36&amp;"','sp_test_"&amp;JA36&amp;"');"</f>
        <v>xlswrite('G:\Mi unidad\1. PROYECTOS TELLO 2022\SCM SPILL OVERS\outputs\pobreza\densidad\1%\simulacion_4\output_tests.xlsx',spillover_test_23','sp_test_23');</v>
      </c>
      <c r="JM36">
        <v>23</v>
      </c>
      <c r="JN36" t="str">
        <f>"xlswrite('G:\Mi unidad\1. PROYECTOS TELLO 2022\SCM SPILL OVERS\outputs\pobreza\densidad_g\1%\simulacion_4\output_tests.xlsx',spillover_test_"&amp;JM36&amp;"','sp_test_"&amp;JM36&amp;"');"</f>
        <v>xlswrite('G:\Mi unidad\1. PROYECTOS TELLO 2022\SCM SPILL OVERS\outputs\pobreza\densidad_g\1%\simulacion_4\output_tests.xlsx',spillover_test_23','sp_test_23');</v>
      </c>
      <c r="JY36">
        <v>23</v>
      </c>
      <c r="JZ36" t="str">
        <f>"xlswrite('G:\Mi unidad\1. PROYECTOS TELLO 2022\SCM SPILL OVERS\outputs\pobreza\distancia_centro_salud\1%\simulacion_4\output_tests.xlsx',spillover_test_"&amp;JY36&amp;"','sp_test_"&amp;JY36&amp;"');"</f>
        <v>xlswrite('G:\Mi unidad\1. PROYECTOS TELLO 2022\SCM SPILL OVERS\outputs\pobreza\distancia_centro_salud\1%\simulacion_4\output_tests.xlsx',spillover_test_23','sp_test_23');</v>
      </c>
      <c r="KL36">
        <v>23</v>
      </c>
      <c r="KM36" t="str">
        <f>"xlswrite('G:\Mi unidad\1. PROYECTOS TELLO 2022\SCM SPILL OVERS\outputs\pobreza\informalidad\1%\simulacion_4\output_tests.xlsx',spillover_test_"&amp;KL36&amp;"','sp_test_"&amp;KL36&amp;"');"</f>
        <v>xlswrite('G:\Mi unidad\1. PROYECTOS TELLO 2022\SCM SPILL OVERS\outputs\pobreza\informalidad\1%\simulacion_4\output_tests.xlsx',spillover_test_23','sp_test_23');</v>
      </c>
      <c r="KY36">
        <v>23</v>
      </c>
      <c r="KZ36" t="str">
        <f>"xlswrite('G:\Mi unidad\1. PROYECTOS TELLO 2022\SCM SPILL OVERS\outputs\pobreza\alimentos\1%\simulacion_4\output_tests.xlsx',spillover_test_"&amp;KY36&amp;"','sp_test_"&amp;KY36&amp;"');"</f>
        <v>xlswrite('G:\Mi unidad\1. PROYECTOS TELLO 2022\SCM SPILL OVERS\outputs\pobreza\alimentos\1%\simulacion_4\output_tests.xlsx',spillover_test_23','sp_test_23');</v>
      </c>
      <c r="LF36">
        <v>23</v>
      </c>
      <c r="LG36" t="str">
        <f>"xlswrite('G:\Mi unidad\1. PROYECTOS TELLO 2022\SCM SPILL OVERS\outputs\pobreza\jefe_hogar\1%\simulacion_4\output_tests.xlsx',spillover_test_"&amp;LF36&amp;"','sp_test_"&amp;LF36&amp;"');"</f>
        <v>xlswrite('G:\Mi unidad\1. PROYECTOS TELLO 2022\SCM SPILL OVERS\outputs\pobreza\jefe_hogar\1%\simulacion_4\output_tests.xlsx',spillover_test_23','sp_test_23');</v>
      </c>
      <c r="LM36">
        <v>23</v>
      </c>
      <c r="LN36" t="str">
        <f>"xlswrite('G:\Mi unidad\1. PROYECTOS TELLO 2022\SCM SPILL OVERS\outputs\pobreza\mujeres\1%\simulacion_4\output_tests.xlsx',spillover_test_"&amp;LM36&amp;"','sp_test_"&amp;LM36&amp;"');"</f>
        <v>xlswrite('G:\Mi unidad\1. PROYECTOS TELLO 2022\SCM SPILL OVERS\outputs\pobreza\mujeres\1%\simulacion_4\output_tests.xlsx',spillover_test_23','sp_test_23');</v>
      </c>
      <c r="LY36">
        <v>23</v>
      </c>
      <c r="LZ36" t="str">
        <f>"xlswrite('G:\Mi unidad\1. PROYECTOS TELLO 2022\SCM SPILL OVERS\outputs\pobreza\criminalidad\1%\simulacion_4\output_tests.xlsx',spillover_test_"&amp;LY36&amp;"','sp_test_"&amp;LY36&amp;"');"</f>
        <v>xlswrite('G:\Mi unidad\1. PROYECTOS TELLO 2022\SCM SPILL OVERS\outputs\pobreza\criminalidad\1%\simulacion_4\output_tests.xlsx',spillover_test_23','sp_test_23');</v>
      </c>
    </row>
    <row r="37" spans="1:338" x14ac:dyDescent="0.3">
      <c r="A37">
        <v>104</v>
      </c>
      <c r="B37" s="1" t="str">
        <f t="shared" si="11"/>
        <v>[data_104,provincias_104,~] = xlsread('BD_pobre_est_1_provincia_104.xlsx');</v>
      </c>
      <c r="E37" s="1" t="str">
        <f t="shared" si="12"/>
        <v>provincia_104 = unique(provincias_104(2:end,1));</v>
      </c>
      <c r="O37" s="1" t="str">
        <f t="shared" si="13"/>
        <v>pobreza_104 = reshape(data_104(:,2),T+S,N);</v>
      </c>
      <c r="T37" s="1" t="str">
        <f t="shared" si="14"/>
        <v xml:space="preserve">pobreza_104 = pobreza_104'; </v>
      </c>
      <c r="X37" s="1" t="str">
        <f t="shared" si="15"/>
        <v>tratado_104 = pobreza_104(1,:);</v>
      </c>
      <c r="AC37" s="1" t="str">
        <f t="shared" si="26"/>
        <v>pobreza_104(1,:) = [];</v>
      </c>
      <c r="AI37" s="1" t="str">
        <f t="shared" si="0"/>
        <v>pobreza_104 = [tratado_104;pobreza_104];</v>
      </c>
      <c r="AN37" s="1" t="str">
        <f t="shared" si="22"/>
        <v>Y_104 = pobreza_104; % outcome matrix</v>
      </c>
      <c r="AS37" s="1" t="str">
        <f t="shared" si="23"/>
        <v>Y_pre_104 = Y_104(:,1:T);</v>
      </c>
      <c r="AW37" s="1" t="str">
        <f t="shared" si="24"/>
        <v>Y_post_104 = Y_104(:,T+1:end);</v>
      </c>
      <c r="BA37" s="1" t="str">
        <f t="shared" si="25"/>
        <v>[a_hat_104,B_hat_104] = scm_batch(Y_pre_104);</v>
      </c>
      <c r="BF37" s="1" t="str">
        <f t="shared" si="16"/>
        <v>synthetic_control_104 = a_hat_104(1)+B_hat_104(1,:)*Y_104;</v>
      </c>
      <c r="BL37">
        <v>26</v>
      </c>
      <c r="BM37" s="1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165</v>
      </c>
      <c r="CV37">
        <v>26</v>
      </c>
      <c r="CW37" t="s">
        <v>166</v>
      </c>
      <c r="DA37">
        <v>26</v>
      </c>
      <c r="DB37" t="s">
        <v>166</v>
      </c>
      <c r="DF37">
        <v>26</v>
      </c>
      <c r="DG37" t="s">
        <v>166</v>
      </c>
      <c r="DK37" s="1" t="str">
        <f t="shared" si="17"/>
        <v>M_hat_104 = (eye(N)-B_hat_104)'*(eye(N)-B_hat_104);</v>
      </c>
      <c r="DQ37" s="1" t="str">
        <f t="shared" si="18"/>
        <v>synthetic_control_sp_104 = a_hat_104(1)+B_hat_104(1,:)*Y_104;</v>
      </c>
      <c r="DW37" s="1" t="s">
        <v>74</v>
      </c>
      <c r="EA37">
        <v>17</v>
      </c>
      <c r="EB37" s="1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1" t="str">
        <f t="shared" si="19"/>
        <v>synthetic_control_104=synthetic_control_104'</v>
      </c>
      <c r="EQ37" s="1" t="str">
        <f t="shared" si="20"/>
        <v>synthetic_control_sp_104=synthetic_control_sp_104'</v>
      </c>
      <c r="EV37" s="1" t="str">
        <f t="shared" si="21"/>
        <v>tratado_104=tratado_104'</v>
      </c>
      <c r="EZ37" s="1" t="str">
        <f t="shared" si="27"/>
        <v>xlswrite('G:\Mi unidad\1. PROYECTOS TELLO 2022\SCM SPILL OVERS\outputs\pobreza\distancia_centro_salud\1%\simulacion_4\synthetic_control_outputs.xlsx',synthetic_control_104,104)</v>
      </c>
      <c r="FG37" s="1" t="str">
        <f t="shared" si="28"/>
        <v>xlswrite('G:\Mi unidad\1. PROYECTOS TELLO 2022\SCM SPILL OVERS\outputs\pobreza\informalidad\1%\simulacion_4\synthetic_control_outputs.xlsx',synthetic_control_104,104)</v>
      </c>
      <c r="FM37" s="1" t="str">
        <f t="shared" si="29"/>
        <v>xlswrite('G:\Mi unidad\1. PROYECTOS TELLO 2022\SCM SPILL OVERS\outputs\pobreza\densidad\1%\simulacion_4\synthetic_control_outputs.xlsx',synthetic_control_104,104)</v>
      </c>
      <c r="FT37" s="1" t="str">
        <f t="shared" si="30"/>
        <v>xlswrite('G:\Mi unidad\1. PROYECTOS TELLO 2022\SCM SPILL OVERS\outputs\pobreza\bajo_niv_educ\1%\simulacion_4\synthetic_control_outputs.xlsx',synthetic_control_104,104)</v>
      </c>
      <c r="FZ37" s="1" t="str">
        <f t="shared" si="31"/>
        <v>xlswrite('G:\Mi unidad\1. PROYECTOS TELLO 2022\SCM SPILL OVERS\outputs\pobreza\bajo_ingreso\1%\simulacion_4\synthetic_control_outputs.xlsx',synthetic_control_104,104)</v>
      </c>
      <c r="GF37" s="1" t="str">
        <f t="shared" si="32"/>
        <v>xlswrite('G:\Mi unidad\1. PROYECTOS TELLO 2022\SCM SPILL OVERS\outputs\pobreza\densidad_g\1%\simulacion_4\synthetic_control_outputs.xlsx',synthetic_control_104,104)</v>
      </c>
      <c r="GM37" s="1" t="str">
        <f t="shared" si="33"/>
        <v>xlswrite('G:\Mi unidad\1. PROYECTOS TELLO 2022\SCM SPILL OVERS\outputs\pobreza\alimentos\1%\simulacion_4\synthetic_control_outputs.xlsx',synthetic_control_104,104);</v>
      </c>
      <c r="GT37" s="1" t="str">
        <f t="shared" si="34"/>
        <v>xlswrite('G:\Mi unidad\1. PROYECTOS TELLO 2022\SCM SPILL OVERS\outputs\pobreza\jefe_hogar\1%\simulacion_4\synthetic_control_outputs.xlsx',synthetic_control_104,104);</v>
      </c>
      <c r="GZ37" s="1" t="str">
        <f t="shared" si="35"/>
        <v>xlswrite('G:\Mi unidad\1. PROYECTOS TELLO 2022\SCM SPILL OVERS\outputs\pobreza\mujeres\1%\simulacion_4\synthetic_control_outputs.xlsx',synthetic_control_104,104);</v>
      </c>
      <c r="HF37" s="1" t="str">
        <f t="shared" si="36"/>
        <v>xlswrite('G:\Mi unidad\1. PROYECTOS TELLO 2022\SCM SPILL OVERS\outputs\pobreza\criminalidad\1%\simulacion_4\synthetic_control_outputs.xlsx',synthetic_control_104,104);</v>
      </c>
      <c r="HM37">
        <v>16</v>
      </c>
      <c r="HN37" t="str">
        <f>"    ub_vec_"&amp;HM37&amp;"(s) = ub_"&amp;HM36&amp;";"</f>
        <v xml:space="preserve">    ub_vec_16(s) = ub_16;</v>
      </c>
      <c r="HT37">
        <v>18</v>
      </c>
      <c r="HU37" t="str">
        <f>"    spillover_test_"&amp;HT37&amp;"(s) = sp_andrews(Y_pre_"&amp;HT37&amp;",pobreza_"&amp;HT37&amp;"(:,T+s),A_"&amp;HT37&amp;",C,d,alpha_sig);"</f>
        <v xml:space="preserve">    spillover_test_18(s) = sp_andrews(Y_pre_18,pobreza_18(:,T+s),A_18,C,d,alpha_sig);</v>
      </c>
      <c r="IA37">
        <v>26</v>
      </c>
      <c r="IB37" t="str">
        <f>"xlswrite('G:\Mi unidad\1. PROYECTOS TELLO 2022\SCM SPILL OVERS\outputs\pobreza\bajo_niv_educ\1%\simulacion_4\output_tests.xlsx',lb_vec_"&amp;IA37&amp;"','lb_vec_"&amp;IA37&amp;"');"</f>
        <v>xlswrite('G:\Mi unidad\1. PROYECTOS TELLO 2022\SCM SPILL OVERS\outputs\pobreza\bajo_niv_educ\1%\simulacion_4\output_tests.xlsx',lb_vec_26','lb_vec_26');</v>
      </c>
      <c r="IO37">
        <v>26</v>
      </c>
      <c r="IP37" t="str">
        <f>"xlswrite('G:\Mi unidad\1. PROYECTOS TELLO 2022\SCM SPILL OVERS\outputs\pobreza\bajo_ingreso\1%\simulacion_4\output_tests.xlsx',lb_vec_"&amp;IO37&amp;"','lb_vec_"&amp;IO37&amp;"');"</f>
        <v>xlswrite('G:\Mi unidad\1. PROYECTOS TELLO 2022\SCM SPILL OVERS\outputs\pobreza\bajo_ingreso\1%\simulacion_4\output_tests.xlsx',lb_vec_26','lb_vec_26');</v>
      </c>
      <c r="JA37">
        <v>26</v>
      </c>
      <c r="JB37" t="str">
        <f>"xlswrite('G:\Mi unidad\1. PROYECTOS TELLO 2022\SCM SPILL OVERS\outputs\pobreza\densidad\1%\simulacion_4\output_tests.xlsx',lb_vec_"&amp;JA37&amp;"','lb_vec_"&amp;JA37&amp;"');"</f>
        <v>xlswrite('G:\Mi unidad\1. PROYECTOS TELLO 2022\SCM SPILL OVERS\outputs\pobreza\densidad\1%\simulacion_4\output_tests.xlsx',lb_vec_26','lb_vec_26');</v>
      </c>
      <c r="JM37">
        <v>26</v>
      </c>
      <c r="JN37" t="str">
        <f>"xlswrite('G:\Mi unidad\1. PROYECTOS TELLO 2022\SCM SPILL OVERS\outputs\pobreza\densidad_g\1%\simulacion_4\output_tests.xlsx',lb_vec_"&amp;JM37&amp;"','lb_vec_"&amp;JM37&amp;"');"</f>
        <v>xlswrite('G:\Mi unidad\1. PROYECTOS TELLO 2022\SCM SPILL OVERS\outputs\pobreza\densidad_g\1%\simulacion_4\output_tests.xlsx',lb_vec_26','lb_vec_26');</v>
      </c>
      <c r="JY37">
        <v>26</v>
      </c>
      <c r="JZ37" t="str">
        <f>"xlswrite('G:\Mi unidad\1. PROYECTOS TELLO 2022\SCM SPILL OVERS\outputs\pobreza\distancia_centro_salud\1%\simulacion_4\output_tests.xlsx',lb_vec_"&amp;JY37&amp;"','lb_vec_"&amp;JY37&amp;"');"</f>
        <v>xlswrite('G:\Mi unidad\1. PROYECTOS TELLO 2022\SCM SPILL OVERS\outputs\pobreza\distancia_centro_salud\1%\simulacion_4\output_tests.xlsx',lb_vec_26','lb_vec_26');</v>
      </c>
      <c r="KL37">
        <v>26</v>
      </c>
      <c r="KM37" t="str">
        <f>"xlswrite('G:\Mi unidad\1. PROYECTOS TELLO 2022\SCM SPILL OVERS\outputs\pobreza\informalidad\1%\simulacion_4\output_tests.xlsx',lb_vec_"&amp;KL37&amp;"','lb_vec_"&amp;KL37&amp;"');"</f>
        <v>xlswrite('G:\Mi unidad\1. PROYECTOS TELLO 2022\SCM SPILL OVERS\outputs\pobreza\informalidad\1%\simulacion_4\output_tests.xlsx',lb_vec_26','lb_vec_26');</v>
      </c>
      <c r="KY37">
        <v>26</v>
      </c>
      <c r="KZ37" t="str">
        <f>"xlswrite('G:\Mi unidad\1. PROYECTOS TELLO 2022\SCM SPILL OVERS\outputs\pobreza\alimentos\1%\simulacion_4\output_tests.xlsx',lb_vec_"&amp;KY37&amp;"','lb_vec_"&amp;KY37&amp;"');"</f>
        <v>xlswrite('G:\Mi unidad\1. PROYECTOS TELLO 2022\SCM SPILL OVERS\outputs\pobreza\alimentos\1%\simulacion_4\output_tests.xlsx',lb_vec_26','lb_vec_26');</v>
      </c>
      <c r="LF37">
        <v>26</v>
      </c>
      <c r="LG37" t="str">
        <f>"xlswrite('G:\Mi unidad\1. PROYECTOS TELLO 2022\SCM SPILL OVERS\outputs\pobreza\jefe_hogar\1%\simulacion_4\output_tests.xlsx',lb_vec_"&amp;LF37&amp;"','lb_vec_"&amp;LF37&amp;"');"</f>
        <v>xlswrite('G:\Mi unidad\1. PROYECTOS TELLO 2022\SCM SPILL OVERS\outputs\pobreza\jefe_hogar\1%\simulacion_4\output_tests.xlsx',lb_vec_26','lb_vec_26');</v>
      </c>
      <c r="LM37">
        <v>26</v>
      </c>
      <c r="LN37" t="str">
        <f>"xlswrite('G:\Mi unidad\1. PROYECTOS TELLO 2022\SCM SPILL OVERS\outputs\pobreza\mujeres\1%\simulacion_4\output_tests.xlsx',lb_vec_"&amp;LM37&amp;"','lb_vec_"&amp;LM37&amp;"');"</f>
        <v>xlswrite('G:\Mi unidad\1. PROYECTOS TELLO 2022\SCM SPILL OVERS\outputs\pobreza\mujeres\1%\simulacion_4\output_tests.xlsx',lb_vec_26','lb_vec_26');</v>
      </c>
      <c r="LY37">
        <v>26</v>
      </c>
      <c r="LZ37" t="str">
        <f>"xlswrite('G:\Mi unidad\1. PROYECTOS TELLO 2022\SCM SPILL OVERS\outputs\pobreza\criminalidad\1%\simulacion_4\output_tests.xlsx',lb_vec_"&amp;LY37&amp;"','lb_vec_"&amp;LY37&amp;"');"</f>
        <v>xlswrite('G:\Mi unidad\1. PROYECTOS TELLO 2022\SCM SPILL OVERS\outputs\pobreza\criminalidad\1%\simulacion_4\output_tests.xlsx',lb_vec_26','lb_vec_26');</v>
      </c>
    </row>
    <row r="38" spans="1:338" x14ac:dyDescent="0.3">
      <c r="A38">
        <v>105</v>
      </c>
      <c r="B38" s="1" t="str">
        <f t="shared" si="11"/>
        <v>[data_105,provincias_105,~] = xlsread('BD_pobre_est_1_provincia_105.xlsx');</v>
      </c>
      <c r="E38" s="1" t="str">
        <f t="shared" si="12"/>
        <v>provincia_105 = unique(provincias_105(2:end,1));</v>
      </c>
      <c r="O38" s="1" t="str">
        <f t="shared" si="13"/>
        <v>pobreza_105 = reshape(data_105(:,2),T+S,N);</v>
      </c>
      <c r="T38" s="1" t="str">
        <f t="shared" si="14"/>
        <v xml:space="preserve">pobreza_105 = pobreza_105'; </v>
      </c>
      <c r="X38" s="1" t="str">
        <f t="shared" si="15"/>
        <v>tratado_105 = pobreza_105(1,:);</v>
      </c>
      <c r="AC38" s="1" t="str">
        <f t="shared" si="26"/>
        <v>pobreza_105(1,:) = [];</v>
      </c>
      <c r="AI38" s="1" t="str">
        <f t="shared" si="0"/>
        <v>pobreza_105 = [tratado_105;pobreza_105];</v>
      </c>
      <c r="AN38" s="1" t="str">
        <f t="shared" si="22"/>
        <v>Y_105 = pobreza_105; % outcome matrix</v>
      </c>
      <c r="AS38" s="1" t="str">
        <f t="shared" si="23"/>
        <v>Y_pre_105 = Y_105(:,1:T);</v>
      </c>
      <c r="AW38" s="1" t="str">
        <f t="shared" si="24"/>
        <v>Y_post_105 = Y_105(:,T+1:end);</v>
      </c>
      <c r="BA38" s="1" t="str">
        <f t="shared" si="25"/>
        <v>[a_hat_105,B_hat_105] = scm_batch(Y_pre_105);</v>
      </c>
      <c r="BF38" s="1" t="str">
        <f t="shared" si="16"/>
        <v>synthetic_control_105 = a_hat_105(1)+B_hat_105(1,:)*Y_105;</v>
      </c>
      <c r="BL38">
        <v>26</v>
      </c>
      <c r="BM38" s="1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167</v>
      </c>
      <c r="CV38">
        <v>26</v>
      </c>
      <c r="CW38" t="s">
        <v>165</v>
      </c>
      <c r="DA38">
        <v>26</v>
      </c>
      <c r="DB38" t="s">
        <v>165</v>
      </c>
      <c r="DF38">
        <v>26</v>
      </c>
      <c r="DG38" t="s">
        <v>165</v>
      </c>
      <c r="DK38" s="1" t="str">
        <f t="shared" si="17"/>
        <v>M_hat_105 = (eye(N)-B_hat_105)'*(eye(N)-B_hat_105);</v>
      </c>
      <c r="DQ38" s="1" t="str">
        <f t="shared" si="18"/>
        <v>synthetic_control_sp_105 = a_hat_105(1)+B_hat_105(1,:)*Y_105;</v>
      </c>
      <c r="DW38" s="1" t="s">
        <v>75</v>
      </c>
      <c r="EA38">
        <v>17</v>
      </c>
      <c r="EB38" s="1" t="str">
        <f>"alpha_hat_"&amp;EA38&amp;" = A_"&amp;EA38&amp;"*gamma_hat_"&amp;EA38&amp;";"</f>
        <v>alpha_hat_17 = A_17*gamma_hat_17;</v>
      </c>
      <c r="EL38" s="1" t="str">
        <f t="shared" si="19"/>
        <v>synthetic_control_105=synthetic_control_105'</v>
      </c>
      <c r="EQ38" s="1" t="str">
        <f t="shared" si="20"/>
        <v>synthetic_control_sp_105=synthetic_control_sp_105'</v>
      </c>
      <c r="EV38" s="1" t="str">
        <f t="shared" si="21"/>
        <v>tratado_105=tratado_105'</v>
      </c>
      <c r="EZ38" s="1" t="str">
        <f t="shared" si="27"/>
        <v>xlswrite('G:\Mi unidad\1. PROYECTOS TELLO 2022\SCM SPILL OVERS\outputs\pobreza\distancia_centro_salud\1%\simulacion_4\synthetic_control_outputs.xlsx',synthetic_control_105,105)</v>
      </c>
      <c r="FG38" s="1" t="str">
        <f t="shared" si="28"/>
        <v>xlswrite('G:\Mi unidad\1. PROYECTOS TELLO 2022\SCM SPILL OVERS\outputs\pobreza\informalidad\1%\simulacion_4\synthetic_control_outputs.xlsx',synthetic_control_105,105)</v>
      </c>
      <c r="FM38" s="1" t="str">
        <f t="shared" si="29"/>
        <v>xlswrite('G:\Mi unidad\1. PROYECTOS TELLO 2022\SCM SPILL OVERS\outputs\pobreza\densidad\1%\simulacion_4\synthetic_control_outputs.xlsx',synthetic_control_105,105)</v>
      </c>
      <c r="FT38" s="1" t="str">
        <f t="shared" si="30"/>
        <v>xlswrite('G:\Mi unidad\1. PROYECTOS TELLO 2022\SCM SPILL OVERS\outputs\pobreza\bajo_niv_educ\1%\simulacion_4\synthetic_control_outputs.xlsx',synthetic_control_105,105)</v>
      </c>
      <c r="FZ38" s="1" t="str">
        <f t="shared" si="31"/>
        <v>xlswrite('G:\Mi unidad\1. PROYECTOS TELLO 2022\SCM SPILL OVERS\outputs\pobreza\bajo_ingreso\1%\simulacion_4\synthetic_control_outputs.xlsx',synthetic_control_105,105)</v>
      </c>
      <c r="GF38" s="1" t="str">
        <f t="shared" si="32"/>
        <v>xlswrite('G:\Mi unidad\1. PROYECTOS TELLO 2022\SCM SPILL OVERS\outputs\pobreza\densidad_g\1%\simulacion_4\synthetic_control_outputs.xlsx',synthetic_control_105,105)</v>
      </c>
      <c r="GM38" s="1" t="str">
        <f t="shared" si="33"/>
        <v>xlswrite('G:\Mi unidad\1. PROYECTOS TELLO 2022\SCM SPILL OVERS\outputs\pobreza\alimentos\1%\simulacion_4\synthetic_control_outputs.xlsx',synthetic_control_105,105);</v>
      </c>
      <c r="GT38" s="1" t="str">
        <f t="shared" si="34"/>
        <v>xlswrite('G:\Mi unidad\1. PROYECTOS TELLO 2022\SCM SPILL OVERS\outputs\pobreza\jefe_hogar\1%\simulacion_4\synthetic_control_outputs.xlsx',synthetic_control_105,105);</v>
      </c>
      <c r="GZ38" s="1" t="str">
        <f t="shared" si="35"/>
        <v>xlswrite('G:\Mi unidad\1. PROYECTOS TELLO 2022\SCM SPILL OVERS\outputs\pobreza\mujeres\1%\simulacion_4\synthetic_control_outputs.xlsx',synthetic_control_105,105);</v>
      </c>
      <c r="HF38" s="1" t="str">
        <f t="shared" si="36"/>
        <v>xlswrite('G:\Mi unidad\1. PROYECTOS TELLO 2022\SCM SPILL OVERS\outputs\pobreza\criminalidad\1%\simulacion_4\synthetic_control_outputs.xlsx',synthetic_control_105,105);</v>
      </c>
      <c r="HM38">
        <v>16</v>
      </c>
      <c r="HN38" t="s">
        <v>18</v>
      </c>
      <c r="HT38">
        <v>18</v>
      </c>
      <c r="HU38" t="s">
        <v>18</v>
      </c>
      <c r="IA38">
        <v>26</v>
      </c>
      <c r="IB38" t="str">
        <f>"xlswrite('G:\Mi unidad\1. PROYECTOS TELLO 2022\SCM SPILL OVERS\outputs\pobreza\bajo_niv_educ\1%\simulacion_4\output_tests.xlsx',ub_vec_"&amp;IA38&amp;"','ub_vec_"&amp;IA38&amp;"');"</f>
        <v>xlswrite('G:\Mi unidad\1. PROYECTOS TELLO 2022\SCM SPILL OVERS\outputs\pobreza\bajo_niv_educ\1%\simulacion_4\output_tests.xlsx',ub_vec_26','ub_vec_26');</v>
      </c>
      <c r="IO38">
        <v>26</v>
      </c>
      <c r="IP38" t="str">
        <f>"xlswrite('G:\Mi unidad\1. PROYECTOS TELLO 2022\SCM SPILL OVERS\outputs\pobreza\bajo_ingreso\1%\simulacion_4\output_tests.xlsx',ub_vec_"&amp;IO38&amp;"','ub_vec_"&amp;IO38&amp;"');"</f>
        <v>xlswrite('G:\Mi unidad\1. PROYECTOS TELLO 2022\SCM SPILL OVERS\outputs\pobreza\bajo_ingreso\1%\simulacion_4\output_tests.xlsx',ub_vec_26','ub_vec_26');</v>
      </c>
      <c r="JA38">
        <v>26</v>
      </c>
      <c r="JB38" t="str">
        <f>"xlswrite('G:\Mi unidad\1. PROYECTOS TELLO 2022\SCM SPILL OVERS\outputs\pobreza\densidad\1%\simulacion_4\output_tests.xlsx',ub_vec_"&amp;JA38&amp;"','ub_vec_"&amp;JA38&amp;"');"</f>
        <v>xlswrite('G:\Mi unidad\1. PROYECTOS TELLO 2022\SCM SPILL OVERS\outputs\pobreza\densidad\1%\simulacion_4\output_tests.xlsx',ub_vec_26','ub_vec_26');</v>
      </c>
      <c r="JM38">
        <v>26</v>
      </c>
      <c r="JN38" t="str">
        <f>"xlswrite('G:\Mi unidad\1. PROYECTOS TELLO 2022\SCM SPILL OVERS\outputs\pobreza\densidad_g\1%\simulacion_4\output_tests.xlsx',ub_vec_"&amp;JM38&amp;"','ub_vec_"&amp;JM38&amp;"');"</f>
        <v>xlswrite('G:\Mi unidad\1. PROYECTOS TELLO 2022\SCM SPILL OVERS\outputs\pobreza\densidad_g\1%\simulacion_4\output_tests.xlsx',ub_vec_26','ub_vec_26');</v>
      </c>
      <c r="JY38">
        <v>26</v>
      </c>
      <c r="JZ38" t="str">
        <f>"xlswrite('G:\Mi unidad\1. PROYECTOS TELLO 2022\SCM SPILL OVERS\outputs\pobreza\distancia_centro_salud\1%\simulacion_4\output_tests.xlsx',ub_vec_"&amp;JY38&amp;"','ub_vec_"&amp;JY38&amp;"');"</f>
        <v>xlswrite('G:\Mi unidad\1. PROYECTOS TELLO 2022\SCM SPILL OVERS\outputs\pobreza\distancia_centro_salud\1%\simulacion_4\output_tests.xlsx',ub_vec_26','ub_vec_26');</v>
      </c>
      <c r="KL38">
        <v>26</v>
      </c>
      <c r="KM38" t="str">
        <f>"xlswrite('G:\Mi unidad\1. PROYECTOS TELLO 2022\SCM SPILL OVERS\outputs\pobreza\informalidad\1%\simulacion_4\output_tests.xlsx',ub_vec_"&amp;KL38&amp;"','ub_vec_"&amp;KL38&amp;"');"</f>
        <v>xlswrite('G:\Mi unidad\1. PROYECTOS TELLO 2022\SCM SPILL OVERS\outputs\pobreza\informalidad\1%\simulacion_4\output_tests.xlsx',ub_vec_26','ub_vec_26');</v>
      </c>
      <c r="KY38">
        <v>26</v>
      </c>
      <c r="KZ38" t="str">
        <f>"xlswrite('G:\Mi unidad\1. PROYECTOS TELLO 2022\SCM SPILL OVERS\outputs\pobreza\alimentos\1%\simulacion_4\output_tests.xlsx',ub_vec_"&amp;KY38&amp;"','ub_vec_"&amp;KY38&amp;"');"</f>
        <v>xlswrite('G:\Mi unidad\1. PROYECTOS TELLO 2022\SCM SPILL OVERS\outputs\pobreza\alimentos\1%\simulacion_4\output_tests.xlsx',ub_vec_26','ub_vec_26');</v>
      </c>
      <c r="LF38">
        <v>26</v>
      </c>
      <c r="LG38" t="str">
        <f>"xlswrite('G:\Mi unidad\1. PROYECTOS TELLO 2022\SCM SPILL OVERS\outputs\pobreza\jefe_hogar\1%\simulacion_4\output_tests.xlsx',ub_vec_"&amp;LF38&amp;"','ub_vec_"&amp;LF38&amp;"');"</f>
        <v>xlswrite('G:\Mi unidad\1. PROYECTOS TELLO 2022\SCM SPILL OVERS\outputs\pobreza\jefe_hogar\1%\simulacion_4\output_tests.xlsx',ub_vec_26','ub_vec_26');</v>
      </c>
      <c r="LM38">
        <v>26</v>
      </c>
      <c r="LN38" t="str">
        <f>"xlswrite('G:\Mi unidad\1. PROYECTOS TELLO 2022\SCM SPILL OVERS\outputs\pobreza\mujeres\1%\simulacion_4\output_tests.xlsx',ub_vec_"&amp;LM38&amp;"','ub_vec_"&amp;LM38&amp;"');"</f>
        <v>xlswrite('G:\Mi unidad\1. PROYECTOS TELLO 2022\SCM SPILL OVERS\outputs\pobreza\mujeres\1%\simulacion_4\output_tests.xlsx',ub_vec_26','ub_vec_26');</v>
      </c>
      <c r="LY38">
        <v>26</v>
      </c>
      <c r="LZ38" t="str">
        <f>"xlswrite('G:\Mi unidad\1. PROYECTOS TELLO 2022\SCM SPILL OVERS\outputs\pobreza\criminalidad\1%\simulacion_4\output_tests.xlsx',ub_vec_"&amp;LY38&amp;"','ub_vec_"&amp;LY38&amp;"');"</f>
        <v>xlswrite('G:\Mi unidad\1. PROYECTOS TELLO 2022\SCM SPILL OVERS\outputs\pobreza\criminalidad\1%\simulacion_4\output_tests.xlsx',ub_vec_26','ub_vec_26');</v>
      </c>
    </row>
    <row r="39" spans="1:338" x14ac:dyDescent="0.3">
      <c r="A39">
        <v>106</v>
      </c>
      <c r="B39" s="1" t="str">
        <f t="shared" si="11"/>
        <v>[data_106,provincias_106,~] = xlsread('BD_pobre_est_1_provincia_106.xlsx');</v>
      </c>
      <c r="E39" s="1" t="str">
        <f t="shared" si="12"/>
        <v>provincia_106 = unique(provincias_106(2:end,1));</v>
      </c>
      <c r="O39" s="1" t="str">
        <f t="shared" si="13"/>
        <v>pobreza_106 = reshape(data_106(:,2),T+S,N);</v>
      </c>
      <c r="T39" s="1" t="str">
        <f t="shared" si="14"/>
        <v xml:space="preserve">pobreza_106 = pobreza_106'; </v>
      </c>
      <c r="X39" s="1" t="str">
        <f t="shared" si="15"/>
        <v>tratado_106 = pobreza_106(1,:);</v>
      </c>
      <c r="AC39" s="1" t="str">
        <f t="shared" si="26"/>
        <v>pobreza_106(1,:) = [];</v>
      </c>
      <c r="AI39" s="1" t="str">
        <f t="shared" si="0"/>
        <v>pobreza_106 = [tratado_106;pobreza_106];</v>
      </c>
      <c r="AN39" s="1" t="str">
        <f t="shared" si="22"/>
        <v>Y_106 = pobreza_106; % outcome matrix</v>
      </c>
      <c r="AS39" s="1" t="str">
        <f t="shared" si="23"/>
        <v>Y_pre_106 = Y_106(:,1:T);</v>
      </c>
      <c r="AW39" s="1" t="str">
        <f t="shared" si="24"/>
        <v>Y_post_106 = Y_106(:,T+1:end);</v>
      </c>
      <c r="BA39" s="1" t="str">
        <f t="shared" si="25"/>
        <v>[a_hat_106,B_hat_106] = scm_batch(Y_pre_106);</v>
      </c>
      <c r="BF39" s="1" t="str">
        <f t="shared" si="16"/>
        <v>synthetic_control_106 = a_hat_106(1)+B_hat_106(1,:)*Y_106;</v>
      </c>
      <c r="BL39">
        <v>26</v>
      </c>
      <c r="BM39" s="1" t="str">
        <f>"A_"&amp;BL37&amp;"(:,ind_"&amp;BL37&amp;" == 0) = [];"</f>
        <v>A_26(:,ind_26 == 0) = [];</v>
      </c>
      <c r="BR39">
        <v>26</v>
      </c>
      <c r="BS39" s="1" t="str">
        <f>"ind_"&amp;BR37&amp;" = xlsread('spillover_bajo_niv_educ_"&amp;BR37&amp;".xlsx')"</f>
        <v>ind_26 = xlsread('spillover_bajo_niv_educ_26.xlsx')</v>
      </c>
      <c r="BX39">
        <v>26</v>
      </c>
      <c r="BY39" s="1" t="str">
        <f>"ind_"&amp;BX37&amp;" = xlsread('spillover_bajoingreso_"&amp;BX37&amp;".xlsx')"</f>
        <v>ind_26 = xlsread('spillover_bajoingreso_26.xlsx')</v>
      </c>
      <c r="CD39">
        <v>26</v>
      </c>
      <c r="CE39" s="1" t="str">
        <f>"ind_"&amp;CD37&amp;" = xlsread('spillover_densidad_"&amp;CD37&amp;".xlsx')"</f>
        <v>ind_26 = xlsread('spillover_densidad_26.xlsx')</v>
      </c>
      <c r="CJ39">
        <v>26</v>
      </c>
      <c r="CK39" s="1" t="str">
        <f>"ind_"&amp;CJ37&amp;" = xlsread('spillover_tiempo_cs_"&amp;CJ37&amp;".xlsx')"</f>
        <v>ind_26 = xlsread('spillover_tiempo_cs_26.xlsx')</v>
      </c>
      <c r="CQ39">
        <v>26</v>
      </c>
      <c r="CR39" t="s">
        <v>163</v>
      </c>
      <c r="CV39">
        <v>26</v>
      </c>
      <c r="CW39" t="s">
        <v>168</v>
      </c>
      <c r="DA39">
        <v>26</v>
      </c>
      <c r="DB39" t="s">
        <v>169</v>
      </c>
      <c r="DF39">
        <v>26</v>
      </c>
      <c r="DG39" t="s">
        <v>170</v>
      </c>
      <c r="DK39" s="1" t="str">
        <f t="shared" si="17"/>
        <v>M_hat_106 = (eye(N)-B_hat_106)'*(eye(N)-B_hat_106);</v>
      </c>
      <c r="DQ39" s="1" t="str">
        <f t="shared" si="18"/>
        <v>synthetic_control_sp_106 = a_hat_106(1)+B_hat_106(1,:)*Y_106;</v>
      </c>
      <c r="DW39" s="1" t="s">
        <v>76</v>
      </c>
      <c r="EA39">
        <v>17</v>
      </c>
      <c r="EB39" s="1" t="str">
        <f>"alpha1_hat_vec_"&amp;EA39&amp;"(s) = alpha_hat_"&amp;EA39&amp;"(1);"</f>
        <v>alpha1_hat_vec_17(s) = alpha_hat_17(1);</v>
      </c>
      <c r="EL39" s="1" t="str">
        <f t="shared" si="19"/>
        <v>synthetic_control_106=synthetic_control_106'</v>
      </c>
      <c r="EQ39" s="1" t="str">
        <f t="shared" si="20"/>
        <v>synthetic_control_sp_106=synthetic_control_sp_106'</v>
      </c>
      <c r="EV39" s="1" t="str">
        <f t="shared" si="21"/>
        <v>tratado_106=tratado_106'</v>
      </c>
      <c r="EZ39" s="1" t="str">
        <f t="shared" si="27"/>
        <v>xlswrite('G:\Mi unidad\1. PROYECTOS TELLO 2022\SCM SPILL OVERS\outputs\pobreza\distancia_centro_salud\1%\simulacion_4\synthetic_control_outputs.xlsx',synthetic_control_106,106)</v>
      </c>
      <c r="FG39" s="1" t="str">
        <f t="shared" si="28"/>
        <v>xlswrite('G:\Mi unidad\1. PROYECTOS TELLO 2022\SCM SPILL OVERS\outputs\pobreza\informalidad\1%\simulacion_4\synthetic_control_outputs.xlsx',synthetic_control_106,106)</v>
      </c>
      <c r="FM39" s="1" t="str">
        <f t="shared" si="29"/>
        <v>xlswrite('G:\Mi unidad\1. PROYECTOS TELLO 2022\SCM SPILL OVERS\outputs\pobreza\densidad\1%\simulacion_4\synthetic_control_outputs.xlsx',synthetic_control_106,106)</v>
      </c>
      <c r="FT39" s="1" t="str">
        <f t="shared" si="30"/>
        <v>xlswrite('G:\Mi unidad\1. PROYECTOS TELLO 2022\SCM SPILL OVERS\outputs\pobreza\bajo_niv_educ\1%\simulacion_4\synthetic_control_outputs.xlsx',synthetic_control_106,106)</v>
      </c>
      <c r="FZ39" s="1" t="str">
        <f t="shared" si="31"/>
        <v>xlswrite('G:\Mi unidad\1. PROYECTOS TELLO 2022\SCM SPILL OVERS\outputs\pobreza\bajo_ingreso\1%\simulacion_4\synthetic_control_outputs.xlsx',synthetic_control_106,106)</v>
      </c>
      <c r="GF39" s="1" t="str">
        <f t="shared" si="32"/>
        <v>xlswrite('G:\Mi unidad\1. PROYECTOS TELLO 2022\SCM SPILL OVERS\outputs\pobreza\densidad_g\1%\simulacion_4\synthetic_control_outputs.xlsx',synthetic_control_106,106)</v>
      </c>
      <c r="GM39" s="1" t="str">
        <f t="shared" si="33"/>
        <v>xlswrite('G:\Mi unidad\1. PROYECTOS TELLO 2022\SCM SPILL OVERS\outputs\pobreza\alimentos\1%\simulacion_4\synthetic_control_outputs.xlsx',synthetic_control_106,106);</v>
      </c>
      <c r="GT39" s="1" t="str">
        <f t="shared" si="34"/>
        <v>xlswrite('G:\Mi unidad\1. PROYECTOS TELLO 2022\SCM SPILL OVERS\outputs\pobreza\jefe_hogar\1%\simulacion_4\synthetic_control_outputs.xlsx',synthetic_control_106,106);</v>
      </c>
      <c r="GZ39" s="1" t="str">
        <f t="shared" si="35"/>
        <v>xlswrite('G:\Mi unidad\1. PROYECTOS TELLO 2022\SCM SPILL OVERS\outputs\pobreza\mujeres\1%\simulacion_4\synthetic_control_outputs.xlsx',synthetic_control_106,106);</v>
      </c>
      <c r="HF39" s="1" t="str">
        <f t="shared" si="36"/>
        <v>xlswrite('G:\Mi unidad\1. PROYECTOS TELLO 2022\SCM SPILL OVERS\outputs\pobreza\criminalidad\1%\simulacion_4\synthetic_control_outputs.xlsx',synthetic_control_106,106);</v>
      </c>
      <c r="HM39">
        <v>17</v>
      </c>
      <c r="HN39" t="str">
        <f>"p_value_vec_"&amp;HM39&amp;" = zeros(1,S);"</f>
        <v>p_value_vec_17 = zeros(1,S);</v>
      </c>
      <c r="HT39">
        <v>23</v>
      </c>
      <c r="HU39" t="str">
        <f>"spillover_test_"&amp;HT39&amp;" = zeros(1,S);"</f>
        <v>spillover_test_23 = zeros(1,S);</v>
      </c>
      <c r="IA39">
        <v>26</v>
      </c>
      <c r="IB39" t="str">
        <f>"xlswrite('G:\Mi unidad\1. PROYECTOS TELLO 2022\SCM SPILL OVERS\outputs\pobreza\bajo_niv_educ\1%\simulacion_4\output_tests.xlsx',p_value_vec_"&amp;IA39&amp;"','p_value_vec_"&amp;IA39&amp;"');"</f>
        <v>xlswrite('G:\Mi unidad\1. PROYECTOS TELLO 2022\SCM SPILL OVERS\outputs\pobreza\bajo_niv_educ\1%\simulacion_4\output_tests.xlsx',p_value_vec_26','p_value_vec_26');</v>
      </c>
      <c r="IO39">
        <v>26</v>
      </c>
      <c r="IP39" t="str">
        <f>"xlswrite('G:\Mi unidad\1. PROYECTOS TELLO 2022\SCM SPILL OVERS\outputs\pobreza\bajo_ingreso\1%\simulacion_4\output_tests.xlsx',p_value_vec_"&amp;IO39&amp;"','p_value_vec_"&amp;IO39&amp;"');"</f>
        <v>xlswrite('G:\Mi unidad\1. PROYECTOS TELLO 2022\SCM SPILL OVERS\outputs\pobreza\bajo_ingreso\1%\simulacion_4\output_tests.xlsx',p_value_vec_26','p_value_vec_26');</v>
      </c>
      <c r="JA39">
        <v>26</v>
      </c>
      <c r="JB39" t="str">
        <f>"xlswrite('G:\Mi unidad\1. PROYECTOS TELLO 2022\SCM SPILL OVERS\outputs\pobreza\densidad\1%\simulacion_4\output_tests.xlsx',p_value_vec_"&amp;JA39&amp;"','p_value_vec_"&amp;JA39&amp;"');"</f>
        <v>xlswrite('G:\Mi unidad\1. PROYECTOS TELLO 2022\SCM SPILL OVERS\outputs\pobreza\densidad\1%\simulacion_4\output_tests.xlsx',p_value_vec_26','p_value_vec_26');</v>
      </c>
      <c r="JM39">
        <v>26</v>
      </c>
      <c r="JN39" t="str">
        <f>"xlswrite('G:\Mi unidad\1. PROYECTOS TELLO 2022\SCM SPILL OVERS\outputs\pobreza\densidad_g\1%\simulacion_4\output_tests.xlsx',p_value_vec_"&amp;JM39&amp;"','p_value_vec_"&amp;JM39&amp;"');"</f>
        <v>xlswrite('G:\Mi unidad\1. PROYECTOS TELLO 2022\SCM SPILL OVERS\outputs\pobreza\densidad_g\1%\simulacion_4\output_tests.xlsx',p_value_vec_26','p_value_vec_26');</v>
      </c>
      <c r="JY39">
        <v>26</v>
      </c>
      <c r="JZ39" t="str">
        <f>"xlswrite('G:\Mi unidad\1. PROYECTOS TELLO 2022\SCM SPILL OVERS\outputs\pobreza\distancia_centro_salud\1%\simulacion_4\output_tests.xlsx',p_value_vec_"&amp;JY39&amp;"','p_value_vec_"&amp;JY39&amp;"');"</f>
        <v>xlswrite('G:\Mi unidad\1. PROYECTOS TELLO 2022\SCM SPILL OVERS\outputs\pobreza\distancia_centro_salud\1%\simulacion_4\output_tests.xlsx',p_value_vec_26','p_value_vec_26');</v>
      </c>
      <c r="KL39">
        <v>26</v>
      </c>
      <c r="KM39" t="str">
        <f>"xlswrite('G:\Mi unidad\1. PROYECTOS TELLO 2022\SCM SPILL OVERS\outputs\pobreza\informalidad\1%\simulacion_4\output_tests.xlsx',p_value_vec_"&amp;KL39&amp;"','p_value_vec_"&amp;KL39&amp;"');"</f>
        <v>xlswrite('G:\Mi unidad\1. PROYECTOS TELLO 2022\SCM SPILL OVERS\outputs\pobreza\informalidad\1%\simulacion_4\output_tests.xlsx',p_value_vec_26','p_value_vec_26');</v>
      </c>
      <c r="KY39">
        <v>26</v>
      </c>
      <c r="KZ39" t="str">
        <f>"xlswrite('G:\Mi unidad\1. PROYECTOS TELLO 2022\SCM SPILL OVERS\outputs\pobreza\alimentos\1%\simulacion_4\output_tests.xlsx',p_value_vec_"&amp;KY39&amp;"','p_value_vec_"&amp;KY39&amp;"');"</f>
        <v>xlswrite('G:\Mi unidad\1. PROYECTOS TELLO 2022\SCM SPILL OVERS\outputs\pobreza\alimentos\1%\simulacion_4\output_tests.xlsx',p_value_vec_26','p_value_vec_26');</v>
      </c>
      <c r="LF39">
        <v>26</v>
      </c>
      <c r="LG39" t="str">
        <f>"xlswrite('G:\Mi unidad\1. PROYECTOS TELLO 2022\SCM SPILL OVERS\outputs\pobreza\jefe_hogar\1%\simulacion_4\output_tests.xlsx',p_value_vec_"&amp;LF39&amp;"','p_value_vec_"&amp;LF39&amp;"');"</f>
        <v>xlswrite('G:\Mi unidad\1. PROYECTOS TELLO 2022\SCM SPILL OVERS\outputs\pobreza\jefe_hogar\1%\simulacion_4\output_tests.xlsx',p_value_vec_26','p_value_vec_26');</v>
      </c>
      <c r="LM39">
        <v>26</v>
      </c>
      <c r="LN39" t="str">
        <f>"xlswrite('G:\Mi unidad\1. PROYECTOS TELLO 2022\SCM SPILL OVERS\outputs\pobreza\mujeres\1%\simulacion_4\output_tests.xlsx',p_value_vec_"&amp;LM39&amp;"','p_value_vec_"&amp;LM39&amp;"');"</f>
        <v>xlswrite('G:\Mi unidad\1. PROYECTOS TELLO 2022\SCM SPILL OVERS\outputs\pobreza\mujeres\1%\simulacion_4\output_tests.xlsx',p_value_vec_26','p_value_vec_26');</v>
      </c>
      <c r="LY39">
        <v>26</v>
      </c>
      <c r="LZ39" t="str">
        <f>"xlswrite('G:\Mi unidad\1. PROYECTOS TELLO 2022\SCM SPILL OVERS\outputs\pobreza\criminalidad\1%\simulacion_4\output_tests.xlsx',p_value_vec_"&amp;LY39&amp;"','p_value_vec_"&amp;LY39&amp;"');"</f>
        <v>xlswrite('G:\Mi unidad\1. PROYECTOS TELLO 2022\SCM SPILL OVERS\outputs\pobreza\criminalidad\1%\simulacion_4\output_tests.xlsx',p_value_vec_26','p_value_vec_26');</v>
      </c>
    </row>
    <row r="40" spans="1:338" x14ac:dyDescent="0.3">
      <c r="A40">
        <v>107</v>
      </c>
      <c r="B40" s="1" t="str">
        <f t="shared" si="11"/>
        <v>[data_107,provincias_107,~] = xlsread('BD_pobre_est_1_provincia_107.xlsx');</v>
      </c>
      <c r="E40" s="1" t="str">
        <f t="shared" si="12"/>
        <v>provincia_107 = unique(provincias_107(2:end,1));</v>
      </c>
      <c r="O40" s="1" t="str">
        <f t="shared" si="13"/>
        <v>pobreza_107 = reshape(data_107(:,2),T+S,N);</v>
      </c>
      <c r="T40" s="1" t="str">
        <f t="shared" si="14"/>
        <v xml:space="preserve">pobreza_107 = pobreza_107'; </v>
      </c>
      <c r="X40" s="1" t="str">
        <f t="shared" si="15"/>
        <v>tratado_107 = pobreza_107(1,:);</v>
      </c>
      <c r="AC40" s="1" t="str">
        <f t="shared" si="26"/>
        <v>pobreza_107(1,:) = [];</v>
      </c>
      <c r="AI40" s="1" t="str">
        <f t="shared" si="0"/>
        <v>pobreza_107 = [tratado_107;pobreza_107];</v>
      </c>
      <c r="AN40" s="1" t="str">
        <f t="shared" si="22"/>
        <v>Y_107 = pobreza_107; % outcome matrix</v>
      </c>
      <c r="AS40" s="1" t="str">
        <f t="shared" si="23"/>
        <v>Y_pre_107 = Y_107(:,1:T);</v>
      </c>
      <c r="AW40" s="1" t="str">
        <f t="shared" si="24"/>
        <v>Y_post_107 = Y_107(:,T+1:end);</v>
      </c>
      <c r="BA40" s="1" t="str">
        <f t="shared" si="25"/>
        <v>[a_hat_107,B_hat_107] = scm_batch(Y_pre_107);</v>
      </c>
      <c r="BF40" s="1" t="str">
        <f t="shared" si="16"/>
        <v>synthetic_control_107 = a_hat_107(1)+B_hat_107(1,:)*Y_107;</v>
      </c>
      <c r="BL40">
        <v>26</v>
      </c>
      <c r="BR40">
        <v>26</v>
      </c>
      <c r="BS40" s="1" t="str">
        <f>"A_"&amp;BR37&amp;" = eye(N);"</f>
        <v>A_26 = eye(N);</v>
      </c>
      <c r="BX40">
        <v>26</v>
      </c>
      <c r="BY40" s="1" t="str">
        <f>"A_"&amp;BX37&amp;" = eye(N);"</f>
        <v>A_26 = eye(N);</v>
      </c>
      <c r="CD40">
        <v>26</v>
      </c>
      <c r="CE40" s="1" t="str">
        <f>"A_"&amp;CD37&amp;" = eye(N);"</f>
        <v>A_26 = eye(N);</v>
      </c>
      <c r="CJ40">
        <v>26</v>
      </c>
      <c r="CK40" s="1" t="str">
        <f>"A_"&amp;CJ37&amp;" = eye(N);"</f>
        <v>A_26 = eye(N);</v>
      </c>
      <c r="CQ40">
        <v>26</v>
      </c>
      <c r="CR40" t="s">
        <v>164</v>
      </c>
      <c r="CV40">
        <v>26</v>
      </c>
      <c r="CW40" t="s">
        <v>171</v>
      </c>
      <c r="DA40">
        <v>26</v>
      </c>
      <c r="DB40" t="s">
        <v>171</v>
      </c>
      <c r="DF40">
        <v>26</v>
      </c>
      <c r="DG40" t="s">
        <v>171</v>
      </c>
      <c r="DK40" s="1" t="str">
        <f t="shared" si="17"/>
        <v>M_hat_107 = (eye(N)-B_hat_107)'*(eye(N)-B_hat_107);</v>
      </c>
      <c r="DQ40" s="1" t="str">
        <f t="shared" si="18"/>
        <v>synthetic_control_sp_107 = a_hat_107(1)+B_hat_107(1,:)*Y_107;</v>
      </c>
      <c r="DW40" s="1" t="s">
        <v>77</v>
      </c>
      <c r="EA40">
        <v>17</v>
      </c>
      <c r="EB40" s="1" t="str">
        <f>"synthetic_control_sp_"&amp;EA40&amp;"(T+s) = Y_"&amp;EA40&amp;"(1,T+s)-alpha1_hat_vec_"&amp;EA40&amp;"(s);"</f>
        <v>synthetic_control_sp_17(T+s) = Y_17(1,T+s)-alpha1_hat_vec_17(s);</v>
      </c>
      <c r="EL40" s="1" t="str">
        <f t="shared" si="19"/>
        <v>synthetic_control_107=synthetic_control_107'</v>
      </c>
      <c r="EQ40" s="1" t="str">
        <f t="shared" si="20"/>
        <v>synthetic_control_sp_107=synthetic_control_sp_107'</v>
      </c>
      <c r="EV40" s="1" t="str">
        <f t="shared" si="21"/>
        <v>tratado_107=tratado_107'</v>
      </c>
      <c r="EZ40" s="1" t="str">
        <f t="shared" si="27"/>
        <v>xlswrite('G:\Mi unidad\1. PROYECTOS TELLO 2022\SCM SPILL OVERS\outputs\pobreza\distancia_centro_salud\1%\simulacion_4\synthetic_control_outputs.xlsx',synthetic_control_107,107)</v>
      </c>
      <c r="FG40" s="1" t="str">
        <f t="shared" si="28"/>
        <v>xlswrite('G:\Mi unidad\1. PROYECTOS TELLO 2022\SCM SPILL OVERS\outputs\pobreza\informalidad\1%\simulacion_4\synthetic_control_outputs.xlsx',synthetic_control_107,107)</v>
      </c>
      <c r="FM40" s="1" t="str">
        <f t="shared" si="29"/>
        <v>xlswrite('G:\Mi unidad\1. PROYECTOS TELLO 2022\SCM SPILL OVERS\outputs\pobreza\densidad\1%\simulacion_4\synthetic_control_outputs.xlsx',synthetic_control_107,107)</v>
      </c>
      <c r="FT40" s="1" t="str">
        <f t="shared" si="30"/>
        <v>xlswrite('G:\Mi unidad\1. PROYECTOS TELLO 2022\SCM SPILL OVERS\outputs\pobreza\bajo_niv_educ\1%\simulacion_4\synthetic_control_outputs.xlsx',synthetic_control_107,107)</v>
      </c>
      <c r="FZ40" s="1" t="str">
        <f t="shared" si="31"/>
        <v>xlswrite('G:\Mi unidad\1. PROYECTOS TELLO 2022\SCM SPILL OVERS\outputs\pobreza\bajo_ingreso\1%\simulacion_4\synthetic_control_outputs.xlsx',synthetic_control_107,107)</v>
      </c>
      <c r="GF40" s="1" t="str">
        <f t="shared" si="32"/>
        <v>xlswrite('G:\Mi unidad\1. PROYECTOS TELLO 2022\SCM SPILL OVERS\outputs\pobreza\densidad_g\1%\simulacion_4\synthetic_control_outputs.xlsx',synthetic_control_107,107)</v>
      </c>
      <c r="GM40" s="1" t="str">
        <f t="shared" si="33"/>
        <v>xlswrite('G:\Mi unidad\1. PROYECTOS TELLO 2022\SCM SPILL OVERS\outputs\pobreza\alimentos\1%\simulacion_4\synthetic_control_outputs.xlsx',synthetic_control_107,107);</v>
      </c>
      <c r="GT40" s="1" t="str">
        <f t="shared" si="34"/>
        <v>xlswrite('G:\Mi unidad\1. PROYECTOS TELLO 2022\SCM SPILL OVERS\outputs\pobreza\jefe_hogar\1%\simulacion_4\synthetic_control_outputs.xlsx',synthetic_control_107,107);</v>
      </c>
      <c r="GZ40" s="1" t="str">
        <f t="shared" si="35"/>
        <v>xlswrite('G:\Mi unidad\1. PROYECTOS TELLO 2022\SCM SPILL OVERS\outputs\pobreza\mujeres\1%\simulacion_4\synthetic_control_outputs.xlsx',synthetic_control_107,107);</v>
      </c>
      <c r="HF40" s="1" t="str">
        <f t="shared" si="36"/>
        <v>xlswrite('G:\Mi unidad\1. PROYECTOS TELLO 2022\SCM SPILL OVERS\outputs\pobreza\criminalidad\1%\simulacion_4\synthetic_control_outputs.xlsx',synthetic_control_107,107);</v>
      </c>
      <c r="HM40">
        <v>17</v>
      </c>
      <c r="HN40" t="str">
        <f>"lb_vec_"&amp;HM40&amp;" = zeros(1,S);"</f>
        <v>lb_vec_17 = zeros(1,S);</v>
      </c>
      <c r="HT40">
        <v>23</v>
      </c>
      <c r="HU40" t="s">
        <v>35</v>
      </c>
      <c r="IA40">
        <v>26</v>
      </c>
      <c r="IB40" t="str">
        <f>"xlswrite('G:\Mi unidad\1. PROYECTOS TELLO 2022\SCM SPILL OVERS\outputs\pobreza\bajo_niv_educ\1%\simulacion_4\output_tests.xlsx',alpha1_hat_vec_"&amp;IA40&amp;"','alpha1_hat_vec_"&amp;IA40&amp;"');"</f>
        <v>xlswrite('G:\Mi unidad\1. PROYECTOS TELLO 2022\SCM SPILL OVERS\outputs\pobreza\bajo_niv_educ\1%\simulacion_4\output_tests.xlsx',alpha1_hat_vec_26','alpha1_hat_vec_26');</v>
      </c>
      <c r="IO40">
        <v>26</v>
      </c>
      <c r="IP40" t="str">
        <f>"xlswrite('G:\Mi unidad\1. PROYECTOS TELLO 2022\SCM SPILL OVERS\outputs\pobreza\bajo_ingreso\1%\simulacion_4\output_tests.xlsx',alpha1_hat_vec_"&amp;IO40&amp;"','alpha1_hat_vec_"&amp;IO40&amp;"');"</f>
        <v>xlswrite('G:\Mi unidad\1. PROYECTOS TELLO 2022\SCM SPILL OVERS\outputs\pobreza\bajo_ingreso\1%\simulacion_4\output_tests.xlsx',alpha1_hat_vec_26','alpha1_hat_vec_26');</v>
      </c>
      <c r="JA40">
        <v>26</v>
      </c>
      <c r="JB40" t="str">
        <f>"xlswrite('G:\Mi unidad\1. PROYECTOS TELLO 2022\SCM SPILL OVERS\outputs\pobreza\densidad\1%\simulacion_4\output_tests.xlsx',alpha1_hat_vec_"&amp;JA40&amp;"','alpha1_hat_vec_"&amp;JA40&amp;"');"</f>
        <v>xlswrite('G:\Mi unidad\1. PROYECTOS TELLO 2022\SCM SPILL OVERS\outputs\pobreza\densidad\1%\simulacion_4\output_tests.xlsx',alpha1_hat_vec_26','alpha1_hat_vec_26');</v>
      </c>
      <c r="JM40">
        <v>26</v>
      </c>
      <c r="JN40" t="str">
        <f>"xlswrite('G:\Mi unidad\1. PROYECTOS TELLO 2022\SCM SPILL OVERS\outputs\pobreza\densidad_g\1%\simulacion_4\output_tests.xlsx',alpha1_hat_vec_"&amp;JM40&amp;"','alpha1_hat_vec_"&amp;JM40&amp;"');"</f>
        <v>xlswrite('G:\Mi unidad\1. PROYECTOS TELLO 2022\SCM SPILL OVERS\outputs\pobreza\densidad_g\1%\simulacion_4\output_tests.xlsx',alpha1_hat_vec_26','alpha1_hat_vec_26');</v>
      </c>
      <c r="JY40">
        <v>26</v>
      </c>
      <c r="JZ40" t="str">
        <f>"xlswrite('G:\Mi unidad\1. PROYECTOS TELLO 2022\SCM SPILL OVERS\outputs\pobreza\distancia_centro_salud\1%\simulacion_4\output_tests.xlsx',alpha1_hat_vec_"&amp;JY40&amp;"','alpha1_hat_vec_"&amp;JY40&amp;"');"</f>
        <v>xlswrite('G:\Mi unidad\1. PROYECTOS TELLO 2022\SCM SPILL OVERS\outputs\pobreza\distancia_centro_salud\1%\simulacion_4\output_tests.xlsx',alpha1_hat_vec_26','alpha1_hat_vec_26');</v>
      </c>
      <c r="KL40">
        <v>26</v>
      </c>
      <c r="KM40" t="str">
        <f>"xlswrite('G:\Mi unidad\1. PROYECTOS TELLO 2022\SCM SPILL OVERS\outputs\pobreza\informalidad\1%\simulacion_4\output_tests.xlsx',alpha1_hat_vec_"&amp;KL40&amp;"','alpha1_hat_vec_"&amp;KL40&amp;"');"</f>
        <v>xlswrite('G:\Mi unidad\1. PROYECTOS TELLO 2022\SCM SPILL OVERS\outputs\pobreza\informalidad\1%\simulacion_4\output_tests.xlsx',alpha1_hat_vec_26','alpha1_hat_vec_26');</v>
      </c>
      <c r="KY40">
        <v>26</v>
      </c>
      <c r="KZ40" t="str">
        <f>"xlswrite('G:\Mi unidad\1. PROYECTOS TELLO 2022\SCM SPILL OVERS\outputs\pobreza\alimentos\1%\simulacion_4\output_tests.xlsx',alpha1_hat_vec_"&amp;KY40&amp;"','alpha1_hat_vec_"&amp;KY40&amp;"');"</f>
        <v>xlswrite('G:\Mi unidad\1. PROYECTOS TELLO 2022\SCM SPILL OVERS\outputs\pobreza\alimentos\1%\simulacion_4\output_tests.xlsx',alpha1_hat_vec_26','alpha1_hat_vec_26');</v>
      </c>
      <c r="LF40">
        <v>26</v>
      </c>
      <c r="LG40" t="str">
        <f>"xlswrite('G:\Mi unidad\1. PROYECTOS TELLO 2022\SCM SPILL OVERS\outputs\pobreza\jefe_hogar\1%\simulacion_4\output_tests.xlsx',alpha1_hat_vec_"&amp;LF40&amp;"','alpha1_hat_vec_"&amp;LF40&amp;"');"</f>
        <v>xlswrite('G:\Mi unidad\1. PROYECTOS TELLO 2022\SCM SPILL OVERS\outputs\pobreza\jefe_hogar\1%\simulacion_4\output_tests.xlsx',alpha1_hat_vec_26','alpha1_hat_vec_26');</v>
      </c>
      <c r="LM40">
        <v>26</v>
      </c>
      <c r="LN40" t="str">
        <f>"xlswrite('G:\Mi unidad\1. PROYECTOS TELLO 2022\SCM SPILL OVERS\outputs\pobreza\mujeres\1%\simulacion_4\output_tests.xlsx',alpha1_hat_vec_"&amp;LM40&amp;"','alpha1_hat_vec_"&amp;LM40&amp;"');"</f>
        <v>xlswrite('G:\Mi unidad\1. PROYECTOS TELLO 2022\SCM SPILL OVERS\outputs\pobreza\mujeres\1%\simulacion_4\output_tests.xlsx',alpha1_hat_vec_26','alpha1_hat_vec_26');</v>
      </c>
      <c r="LY40">
        <v>26</v>
      </c>
      <c r="LZ40" t="str">
        <f>"xlswrite('G:\Mi unidad\1. PROYECTOS TELLO 2022\SCM SPILL OVERS\outputs\pobreza\criminalidad\1%\simulacion_4\output_tests.xlsx',alpha1_hat_vec_"&amp;LY40&amp;"','alpha1_hat_vec_"&amp;LY40&amp;"');"</f>
        <v>xlswrite('G:\Mi unidad\1. PROYECTOS TELLO 2022\SCM SPILL OVERS\outputs\pobreza\criminalidad\1%\simulacion_4\output_tests.xlsx',alpha1_hat_vec_26','alpha1_hat_vec_26');</v>
      </c>
    </row>
    <row r="41" spans="1:338" x14ac:dyDescent="0.3">
      <c r="A41">
        <v>108</v>
      </c>
      <c r="B41" s="1" t="str">
        <f t="shared" si="11"/>
        <v>[data_108,provincias_108,~] = xlsread('BD_pobre_est_1_provincia_108.xlsx');</v>
      </c>
      <c r="E41" s="1" t="str">
        <f t="shared" si="12"/>
        <v>provincia_108 = unique(provincias_108(2:end,1));</v>
      </c>
      <c r="O41" s="1" t="str">
        <f t="shared" si="13"/>
        <v>pobreza_108 = reshape(data_108(:,2),T+S,N);</v>
      </c>
      <c r="T41" s="1" t="str">
        <f t="shared" si="14"/>
        <v xml:space="preserve">pobreza_108 = pobreza_108'; </v>
      </c>
      <c r="X41" s="1" t="str">
        <f t="shared" si="15"/>
        <v>tratado_108 = pobreza_108(1,:);</v>
      </c>
      <c r="AC41" s="1" t="str">
        <f t="shared" si="26"/>
        <v>pobreza_108(1,:) = [];</v>
      </c>
      <c r="AI41" s="1" t="str">
        <f t="shared" si="0"/>
        <v>pobreza_108 = [tratado_108;pobreza_108];</v>
      </c>
      <c r="AN41" s="1" t="str">
        <f t="shared" si="22"/>
        <v>Y_108 = pobreza_108; % outcome matrix</v>
      </c>
      <c r="AS41" s="1" t="str">
        <f t="shared" si="23"/>
        <v>Y_pre_108 = Y_108(:,1:T);</v>
      </c>
      <c r="AW41" s="1" t="str">
        <f t="shared" si="24"/>
        <v>Y_post_108 = Y_108(:,T+1:end);</v>
      </c>
      <c r="BA41" s="1" t="str">
        <f t="shared" si="25"/>
        <v>[a_hat_108,B_hat_108] = scm_batch(Y_pre_108);</v>
      </c>
      <c r="BF41" s="1" t="str">
        <f t="shared" si="16"/>
        <v>synthetic_control_108 = a_hat_108(1)+B_hat_108(1,:)*Y_108;</v>
      </c>
      <c r="BL41">
        <v>26</v>
      </c>
      <c r="BR41">
        <v>26</v>
      </c>
      <c r="BS41" s="1" t="str">
        <f>"A_"&amp;BR37&amp;"(:,ind_"&amp;BR37&amp;" == 0) = [];"</f>
        <v>A_26(:,ind_26 == 0) = [];</v>
      </c>
      <c r="BX41">
        <v>26</v>
      </c>
      <c r="BY41" s="1" t="str">
        <f>"A_"&amp;BX37&amp;"(:,ind_"&amp;BX37&amp;" == 0) = [];"</f>
        <v>A_26(:,ind_26 == 0) = [];</v>
      </c>
      <c r="CD41">
        <v>26</v>
      </c>
      <c r="CE41" s="1" t="str">
        <f>"A_"&amp;CD37&amp;"(:,ind_"&amp;CD37&amp;" == 0) = [];"</f>
        <v>A_26(:,ind_26 == 0) = [];</v>
      </c>
      <c r="CJ41">
        <v>26</v>
      </c>
      <c r="CK41" s="1" t="str">
        <f>"A_"&amp;CJ37&amp;"(:,ind_"&amp;CJ37&amp;" == 0) = [];"</f>
        <v>A_26(:,ind_26 == 0) = [];</v>
      </c>
      <c r="CQ41">
        <v>26</v>
      </c>
      <c r="CR41" t="s">
        <v>166</v>
      </c>
      <c r="CV41">
        <v>26</v>
      </c>
      <c r="CW41" t="s">
        <v>172</v>
      </c>
      <c r="DA41">
        <v>26</v>
      </c>
      <c r="DB41" t="s">
        <v>172</v>
      </c>
      <c r="DF41">
        <v>26</v>
      </c>
      <c r="DG41" t="s">
        <v>172</v>
      </c>
      <c r="DK41" s="1" t="str">
        <f t="shared" si="17"/>
        <v>M_hat_108 = (eye(N)-B_hat_108)'*(eye(N)-B_hat_108);</v>
      </c>
      <c r="DQ41" s="1" t="str">
        <f t="shared" si="18"/>
        <v>synthetic_control_sp_108 = a_hat_108(1)+B_hat_108(1,:)*Y_108;</v>
      </c>
      <c r="DW41" s="1" t="s">
        <v>78</v>
      </c>
      <c r="EA41">
        <v>17</v>
      </c>
      <c r="EB41" s="3" t="s">
        <v>18</v>
      </c>
      <c r="EL41" s="1" t="str">
        <f t="shared" si="19"/>
        <v>synthetic_control_108=synthetic_control_108'</v>
      </c>
      <c r="EQ41" s="1" t="str">
        <f t="shared" si="20"/>
        <v>synthetic_control_sp_108=synthetic_control_sp_108'</v>
      </c>
      <c r="EV41" s="1" t="str">
        <f t="shared" si="21"/>
        <v>tratado_108=tratado_108'</v>
      </c>
      <c r="EZ41" s="1" t="str">
        <f t="shared" si="27"/>
        <v>xlswrite('G:\Mi unidad\1. PROYECTOS TELLO 2022\SCM SPILL OVERS\outputs\pobreza\distancia_centro_salud\1%\simulacion_4\synthetic_control_outputs.xlsx',synthetic_control_108,108)</v>
      </c>
      <c r="FG41" s="1" t="str">
        <f t="shared" si="28"/>
        <v>xlswrite('G:\Mi unidad\1. PROYECTOS TELLO 2022\SCM SPILL OVERS\outputs\pobreza\informalidad\1%\simulacion_4\synthetic_control_outputs.xlsx',synthetic_control_108,108)</v>
      </c>
      <c r="FM41" s="1" t="str">
        <f t="shared" si="29"/>
        <v>xlswrite('G:\Mi unidad\1. PROYECTOS TELLO 2022\SCM SPILL OVERS\outputs\pobreza\densidad\1%\simulacion_4\synthetic_control_outputs.xlsx',synthetic_control_108,108)</v>
      </c>
      <c r="FT41" s="1" t="str">
        <f t="shared" si="30"/>
        <v>xlswrite('G:\Mi unidad\1. PROYECTOS TELLO 2022\SCM SPILL OVERS\outputs\pobreza\bajo_niv_educ\1%\simulacion_4\synthetic_control_outputs.xlsx',synthetic_control_108,108)</v>
      </c>
      <c r="FZ41" s="1" t="str">
        <f t="shared" si="31"/>
        <v>xlswrite('G:\Mi unidad\1. PROYECTOS TELLO 2022\SCM SPILL OVERS\outputs\pobreza\bajo_ingreso\1%\simulacion_4\synthetic_control_outputs.xlsx',synthetic_control_108,108)</v>
      </c>
      <c r="GF41" s="1" t="str">
        <f t="shared" si="32"/>
        <v>xlswrite('G:\Mi unidad\1. PROYECTOS TELLO 2022\SCM SPILL OVERS\outputs\pobreza\densidad_g\1%\simulacion_4\synthetic_control_outputs.xlsx',synthetic_control_108,108)</v>
      </c>
      <c r="GM41" s="1" t="str">
        <f t="shared" si="33"/>
        <v>xlswrite('G:\Mi unidad\1. PROYECTOS TELLO 2022\SCM SPILL OVERS\outputs\pobreza\alimentos\1%\simulacion_4\synthetic_control_outputs.xlsx',synthetic_control_108,108);</v>
      </c>
      <c r="GT41" s="1" t="str">
        <f t="shared" si="34"/>
        <v>xlswrite('G:\Mi unidad\1. PROYECTOS TELLO 2022\SCM SPILL OVERS\outputs\pobreza\jefe_hogar\1%\simulacion_4\synthetic_control_outputs.xlsx',synthetic_control_108,108);</v>
      </c>
      <c r="GZ41" s="1" t="str">
        <f t="shared" si="35"/>
        <v>xlswrite('G:\Mi unidad\1. PROYECTOS TELLO 2022\SCM SPILL OVERS\outputs\pobreza\mujeres\1%\simulacion_4\synthetic_control_outputs.xlsx',synthetic_control_108,108);</v>
      </c>
      <c r="HF41" s="1" t="str">
        <f t="shared" si="36"/>
        <v>xlswrite('G:\Mi unidad\1. PROYECTOS TELLO 2022\SCM SPILL OVERS\outputs\pobreza\criminalidad\1%\simulacion_4\synthetic_control_outputs.xlsx',synthetic_control_108,108);</v>
      </c>
      <c r="HM41">
        <v>17</v>
      </c>
      <c r="HN41" t="str">
        <f>"ub_vec_"&amp;HM41&amp;" = zeros(1,S);"</f>
        <v>ub_vec_17 = zeros(1,S);</v>
      </c>
      <c r="HT41">
        <v>23</v>
      </c>
      <c r="HU41" t="s">
        <v>36</v>
      </c>
      <c r="IA41">
        <v>26</v>
      </c>
      <c r="IB41" t="str">
        <f>"xlswrite('G:\Mi unidad\1. PROYECTOS TELLO 2022\SCM SPILL OVERS\outputs\pobreza\bajo_niv_educ\1%\simulacion_4\output_tests.xlsx',spillover_test_"&amp;IA41&amp;"','sp_test_"&amp;IA41&amp;"');"</f>
        <v>xlswrite('G:\Mi unidad\1. PROYECTOS TELLO 2022\SCM SPILL OVERS\outputs\pobreza\bajo_niv_educ\1%\simulacion_4\output_tests.xlsx',spillover_test_26','sp_test_26');</v>
      </c>
      <c r="IO41">
        <v>26</v>
      </c>
      <c r="IP41" t="str">
        <f>"xlswrite('G:\Mi unidad\1. PROYECTOS TELLO 2022\SCM SPILL OVERS\outputs\pobreza\bajo_ingreso\1%\simulacion_4\output_tests.xlsx',spillover_test_"&amp;IO41&amp;"','sp_test_"&amp;IO41&amp;"');"</f>
        <v>xlswrite('G:\Mi unidad\1. PROYECTOS TELLO 2022\SCM SPILL OVERS\outputs\pobreza\bajo_ingreso\1%\simulacion_4\output_tests.xlsx',spillover_test_26','sp_test_26');</v>
      </c>
      <c r="JA41">
        <v>26</v>
      </c>
      <c r="JB41" t="str">
        <f>"xlswrite('G:\Mi unidad\1. PROYECTOS TELLO 2022\SCM SPILL OVERS\outputs\pobreza\densidad\1%\simulacion_4\output_tests.xlsx',spillover_test_"&amp;JA41&amp;"','sp_test_"&amp;JA41&amp;"');"</f>
        <v>xlswrite('G:\Mi unidad\1. PROYECTOS TELLO 2022\SCM SPILL OVERS\outputs\pobreza\densidad\1%\simulacion_4\output_tests.xlsx',spillover_test_26','sp_test_26');</v>
      </c>
      <c r="JM41">
        <v>26</v>
      </c>
      <c r="JN41" t="str">
        <f>"xlswrite('G:\Mi unidad\1. PROYECTOS TELLO 2022\SCM SPILL OVERS\outputs\pobreza\densidad_g\1%\simulacion_4\output_tests.xlsx',spillover_test_"&amp;JM41&amp;"','sp_test_"&amp;JM41&amp;"');"</f>
        <v>xlswrite('G:\Mi unidad\1. PROYECTOS TELLO 2022\SCM SPILL OVERS\outputs\pobreza\densidad_g\1%\simulacion_4\output_tests.xlsx',spillover_test_26','sp_test_26');</v>
      </c>
      <c r="JY41">
        <v>26</v>
      </c>
      <c r="JZ41" t="str">
        <f>"xlswrite('G:\Mi unidad\1. PROYECTOS TELLO 2022\SCM SPILL OVERS\outputs\pobreza\distancia_centro_salud\1%\simulacion_4\output_tests.xlsx',spillover_test_"&amp;JY41&amp;"','sp_test_"&amp;JY41&amp;"');"</f>
        <v>xlswrite('G:\Mi unidad\1. PROYECTOS TELLO 2022\SCM SPILL OVERS\outputs\pobreza\distancia_centro_salud\1%\simulacion_4\output_tests.xlsx',spillover_test_26','sp_test_26');</v>
      </c>
      <c r="KL41">
        <v>26</v>
      </c>
      <c r="KM41" t="str">
        <f>"xlswrite('G:\Mi unidad\1. PROYECTOS TELLO 2022\SCM SPILL OVERS\outputs\pobreza\informalidad\1%\simulacion_4\output_tests.xlsx',spillover_test_"&amp;KL41&amp;"','sp_test_"&amp;KL41&amp;"');"</f>
        <v>xlswrite('G:\Mi unidad\1. PROYECTOS TELLO 2022\SCM SPILL OVERS\outputs\pobreza\informalidad\1%\simulacion_4\output_tests.xlsx',spillover_test_26','sp_test_26');</v>
      </c>
      <c r="KY41">
        <v>26</v>
      </c>
      <c r="KZ41" t="str">
        <f>"xlswrite('G:\Mi unidad\1. PROYECTOS TELLO 2022\SCM SPILL OVERS\outputs\pobreza\alimentos\1%\simulacion_4\output_tests.xlsx',spillover_test_"&amp;KY41&amp;"','sp_test_"&amp;KY41&amp;"');"</f>
        <v>xlswrite('G:\Mi unidad\1. PROYECTOS TELLO 2022\SCM SPILL OVERS\outputs\pobreza\alimentos\1%\simulacion_4\output_tests.xlsx',spillover_test_26','sp_test_26');</v>
      </c>
      <c r="LF41">
        <v>26</v>
      </c>
      <c r="LG41" t="str">
        <f>"xlswrite('G:\Mi unidad\1. PROYECTOS TELLO 2022\SCM SPILL OVERS\outputs\pobreza\jefe_hogar\1%\simulacion_4\output_tests.xlsx',spillover_test_"&amp;LF41&amp;"','sp_test_"&amp;LF41&amp;"');"</f>
        <v>xlswrite('G:\Mi unidad\1. PROYECTOS TELLO 2022\SCM SPILL OVERS\outputs\pobreza\jefe_hogar\1%\simulacion_4\output_tests.xlsx',spillover_test_26','sp_test_26');</v>
      </c>
      <c r="LM41">
        <v>26</v>
      </c>
      <c r="LN41" t="str">
        <f>"xlswrite('G:\Mi unidad\1. PROYECTOS TELLO 2022\SCM SPILL OVERS\outputs\pobreza\mujeres\1%\simulacion_4\output_tests.xlsx',spillover_test_"&amp;LM41&amp;"','sp_test_"&amp;LM41&amp;"');"</f>
        <v>xlswrite('G:\Mi unidad\1. PROYECTOS TELLO 2022\SCM SPILL OVERS\outputs\pobreza\mujeres\1%\simulacion_4\output_tests.xlsx',spillover_test_26','sp_test_26');</v>
      </c>
      <c r="LY41">
        <v>26</v>
      </c>
      <c r="LZ41" t="str">
        <f>"xlswrite('G:\Mi unidad\1. PROYECTOS TELLO 2022\SCM SPILL OVERS\outputs\pobreza\criminalidad\1%\simulacion_4\output_tests.xlsx',spillover_test_"&amp;LY41&amp;"','sp_test_"&amp;LY41&amp;"');"</f>
        <v>xlswrite('G:\Mi unidad\1. PROYECTOS TELLO 2022\SCM SPILL OVERS\outputs\pobreza\criminalidad\1%\simulacion_4\output_tests.xlsx',spillover_test_26','sp_test_26');</v>
      </c>
    </row>
    <row r="42" spans="1:338" x14ac:dyDescent="0.3">
      <c r="A42">
        <v>112</v>
      </c>
      <c r="B42" s="1" t="str">
        <f t="shared" si="11"/>
        <v>[data_112,provincias_112,~] = xlsread('BD_pobre_est_1_provincia_112.xlsx');</v>
      </c>
      <c r="E42" s="1" t="str">
        <f t="shared" si="12"/>
        <v>provincia_112 = unique(provincias_112(2:end,1));</v>
      </c>
      <c r="O42" s="1" t="str">
        <f t="shared" si="13"/>
        <v>pobreza_112 = reshape(data_112(:,2),T+S,N);</v>
      </c>
      <c r="T42" s="1" t="str">
        <f t="shared" si="14"/>
        <v xml:space="preserve">pobreza_112 = pobreza_112'; </v>
      </c>
      <c r="X42" s="1" t="str">
        <f t="shared" si="15"/>
        <v>tratado_112 = pobreza_112(1,:);</v>
      </c>
      <c r="AC42" s="1" t="str">
        <f t="shared" si="26"/>
        <v>pobreza_112(1,:) = [];</v>
      </c>
      <c r="AI42" s="1" t="str">
        <f t="shared" si="0"/>
        <v>pobreza_112 = [tratado_112;pobreza_112];</v>
      </c>
      <c r="AN42" s="1" t="str">
        <f t="shared" si="22"/>
        <v>Y_112 = pobreza_112; % outcome matrix</v>
      </c>
      <c r="AS42" s="1" t="str">
        <f t="shared" si="23"/>
        <v>Y_pre_112 = Y_112(:,1:T);</v>
      </c>
      <c r="AW42" s="1" t="str">
        <f t="shared" si="24"/>
        <v>Y_post_112 = Y_112(:,T+1:end);</v>
      </c>
      <c r="BA42" s="1" t="str">
        <f t="shared" si="25"/>
        <v>[a_hat_112,B_hat_112] = scm_batch(Y_pre_112);</v>
      </c>
      <c r="BF42" s="1" t="str">
        <f t="shared" si="16"/>
        <v>synthetic_control_112 = a_hat_112(1)+B_hat_112(1,:)*Y_112;</v>
      </c>
      <c r="BL42">
        <v>27</v>
      </c>
      <c r="BM42" s="1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173</v>
      </c>
      <c r="CV42">
        <v>27</v>
      </c>
      <c r="CW42" t="s">
        <v>174</v>
      </c>
      <c r="DA42">
        <v>27</v>
      </c>
      <c r="DB42" t="s">
        <v>174</v>
      </c>
      <c r="DF42">
        <v>27</v>
      </c>
      <c r="DG42" t="s">
        <v>174</v>
      </c>
      <c r="DK42" s="1" t="str">
        <f t="shared" si="17"/>
        <v>M_hat_112 = (eye(N)-B_hat_112)'*(eye(N)-B_hat_112);</v>
      </c>
      <c r="DQ42" s="1" t="str">
        <f t="shared" si="18"/>
        <v>synthetic_control_sp_112 = a_hat_112(1)+B_hat_112(1,:)*Y_112;</v>
      </c>
      <c r="DW42" s="1" t="s">
        <v>79</v>
      </c>
      <c r="EA42">
        <v>18</v>
      </c>
      <c r="EB42" s="3" t="str">
        <f>"%PROVINCIA "&amp;EA42</f>
        <v>%PROVINCIA 18</v>
      </c>
      <c r="EL42" s="1" t="str">
        <f t="shared" si="19"/>
        <v>synthetic_control_112=synthetic_control_112'</v>
      </c>
      <c r="EQ42" s="1" t="str">
        <f t="shared" si="20"/>
        <v>synthetic_control_sp_112=synthetic_control_sp_112'</v>
      </c>
      <c r="EV42" s="1" t="str">
        <f t="shared" si="21"/>
        <v>tratado_112=tratado_112'</v>
      </c>
      <c r="EZ42" s="1" t="str">
        <f t="shared" si="27"/>
        <v>xlswrite('G:\Mi unidad\1. PROYECTOS TELLO 2022\SCM SPILL OVERS\outputs\pobreza\distancia_centro_salud\1%\simulacion_4\synthetic_control_outputs.xlsx',synthetic_control_112,112)</v>
      </c>
      <c r="FG42" s="1" t="str">
        <f t="shared" si="28"/>
        <v>xlswrite('G:\Mi unidad\1. PROYECTOS TELLO 2022\SCM SPILL OVERS\outputs\pobreza\informalidad\1%\simulacion_4\synthetic_control_outputs.xlsx',synthetic_control_112,112)</v>
      </c>
      <c r="FM42" s="1" t="str">
        <f t="shared" si="29"/>
        <v>xlswrite('G:\Mi unidad\1. PROYECTOS TELLO 2022\SCM SPILL OVERS\outputs\pobreza\densidad\1%\simulacion_4\synthetic_control_outputs.xlsx',synthetic_control_112,112)</v>
      </c>
      <c r="FT42" s="1" t="str">
        <f t="shared" si="30"/>
        <v>xlswrite('G:\Mi unidad\1. PROYECTOS TELLO 2022\SCM SPILL OVERS\outputs\pobreza\bajo_niv_educ\1%\simulacion_4\synthetic_control_outputs.xlsx',synthetic_control_112,112)</v>
      </c>
      <c r="FZ42" s="1" t="str">
        <f t="shared" si="31"/>
        <v>xlswrite('G:\Mi unidad\1. PROYECTOS TELLO 2022\SCM SPILL OVERS\outputs\pobreza\bajo_ingreso\1%\simulacion_4\synthetic_control_outputs.xlsx',synthetic_control_112,112)</v>
      </c>
      <c r="GF42" s="1" t="str">
        <f t="shared" si="32"/>
        <v>xlswrite('G:\Mi unidad\1. PROYECTOS TELLO 2022\SCM SPILL OVERS\outputs\pobreza\densidad_g\1%\simulacion_4\synthetic_control_outputs.xlsx',synthetic_control_112,112)</v>
      </c>
      <c r="GM42" s="1" t="str">
        <f t="shared" si="33"/>
        <v>xlswrite('G:\Mi unidad\1. PROYECTOS TELLO 2022\SCM SPILL OVERS\outputs\pobreza\alimentos\1%\simulacion_4\synthetic_control_outputs.xlsx',synthetic_control_112,112);</v>
      </c>
      <c r="GT42" s="1" t="str">
        <f t="shared" si="34"/>
        <v>xlswrite('G:\Mi unidad\1. PROYECTOS TELLO 2022\SCM SPILL OVERS\outputs\pobreza\jefe_hogar\1%\simulacion_4\synthetic_control_outputs.xlsx',synthetic_control_112,112);</v>
      </c>
      <c r="GZ42" s="1" t="str">
        <f t="shared" si="35"/>
        <v>xlswrite('G:\Mi unidad\1. PROYECTOS TELLO 2022\SCM SPILL OVERS\outputs\pobreza\mujeres\1%\simulacion_4\synthetic_control_outputs.xlsx',synthetic_control_112,112);</v>
      </c>
      <c r="HF42" s="1" t="str">
        <f t="shared" si="36"/>
        <v>xlswrite('G:\Mi unidad\1. PROYECTOS TELLO 2022\SCM SPILL OVERS\outputs\pobreza\criminalidad\1%\simulacion_4\synthetic_control_outputs.xlsx',synthetic_control_112,112);</v>
      </c>
      <c r="HM42">
        <v>17</v>
      </c>
      <c r="HN42" t="s">
        <v>35</v>
      </c>
      <c r="HT42">
        <v>23</v>
      </c>
      <c r="HU42" t="s">
        <v>37</v>
      </c>
      <c r="IA42">
        <v>27</v>
      </c>
      <c r="IB42" t="str">
        <f>"xlswrite('G:\Mi unidad\1. PROYECTOS TELLO 2022\SCM SPILL OVERS\outputs\pobreza\bajo_niv_educ\1%\simulacion_4\output_tests.xlsx',lb_vec_"&amp;IA42&amp;"','lb_vec_"&amp;IA42&amp;"');"</f>
        <v>xlswrite('G:\Mi unidad\1. PROYECTOS TELLO 2022\SCM SPILL OVERS\outputs\pobreza\bajo_niv_educ\1%\simulacion_4\output_tests.xlsx',lb_vec_27','lb_vec_27');</v>
      </c>
      <c r="IO42">
        <v>27</v>
      </c>
      <c r="IP42" t="str">
        <f>"xlswrite('G:\Mi unidad\1. PROYECTOS TELLO 2022\SCM SPILL OVERS\outputs\pobreza\bajo_ingreso\1%\simulacion_4\output_tests.xlsx',lb_vec_"&amp;IO42&amp;"','lb_vec_"&amp;IO42&amp;"');"</f>
        <v>xlswrite('G:\Mi unidad\1. PROYECTOS TELLO 2022\SCM SPILL OVERS\outputs\pobreza\bajo_ingreso\1%\simulacion_4\output_tests.xlsx',lb_vec_27','lb_vec_27');</v>
      </c>
      <c r="JA42">
        <v>27</v>
      </c>
      <c r="JB42" t="str">
        <f>"xlswrite('G:\Mi unidad\1. PROYECTOS TELLO 2022\SCM SPILL OVERS\outputs\pobreza\densidad\1%\simulacion_4\output_tests.xlsx',lb_vec_"&amp;JA42&amp;"','lb_vec_"&amp;JA42&amp;"');"</f>
        <v>xlswrite('G:\Mi unidad\1. PROYECTOS TELLO 2022\SCM SPILL OVERS\outputs\pobreza\densidad\1%\simulacion_4\output_tests.xlsx',lb_vec_27','lb_vec_27');</v>
      </c>
      <c r="JM42">
        <v>27</v>
      </c>
      <c r="JN42" t="str">
        <f>"xlswrite('G:\Mi unidad\1. PROYECTOS TELLO 2022\SCM SPILL OVERS\outputs\pobreza\densidad_g\1%\simulacion_4\output_tests.xlsx',lb_vec_"&amp;JM42&amp;"','lb_vec_"&amp;JM42&amp;"');"</f>
        <v>xlswrite('G:\Mi unidad\1. PROYECTOS TELLO 2022\SCM SPILL OVERS\outputs\pobreza\densidad_g\1%\simulacion_4\output_tests.xlsx',lb_vec_27','lb_vec_27');</v>
      </c>
      <c r="JY42">
        <v>27</v>
      </c>
      <c r="JZ42" t="str">
        <f>"xlswrite('G:\Mi unidad\1. PROYECTOS TELLO 2022\SCM SPILL OVERS\outputs\pobreza\distancia_centro_salud\1%\simulacion_4\output_tests.xlsx',lb_vec_"&amp;JY42&amp;"','lb_vec_"&amp;JY42&amp;"');"</f>
        <v>xlswrite('G:\Mi unidad\1. PROYECTOS TELLO 2022\SCM SPILL OVERS\outputs\pobreza\distancia_centro_salud\1%\simulacion_4\output_tests.xlsx',lb_vec_27','lb_vec_27');</v>
      </c>
      <c r="KL42">
        <v>27</v>
      </c>
      <c r="KM42" t="str">
        <f>"xlswrite('G:\Mi unidad\1. PROYECTOS TELLO 2022\SCM SPILL OVERS\outputs\pobreza\informalidad\1%\simulacion_4\output_tests.xlsx',lb_vec_"&amp;KL42&amp;"','lb_vec_"&amp;KL42&amp;"');"</f>
        <v>xlswrite('G:\Mi unidad\1. PROYECTOS TELLO 2022\SCM SPILL OVERS\outputs\pobreza\informalidad\1%\simulacion_4\output_tests.xlsx',lb_vec_27','lb_vec_27');</v>
      </c>
      <c r="KY42">
        <v>27</v>
      </c>
      <c r="KZ42" t="str">
        <f>"xlswrite('G:\Mi unidad\1. PROYECTOS TELLO 2022\SCM SPILL OVERS\outputs\pobreza\alimentos\1%\simulacion_4\output_tests.xlsx',lb_vec_"&amp;KY42&amp;"','lb_vec_"&amp;KY42&amp;"');"</f>
        <v>xlswrite('G:\Mi unidad\1. PROYECTOS TELLO 2022\SCM SPILL OVERS\outputs\pobreza\alimentos\1%\simulacion_4\output_tests.xlsx',lb_vec_27','lb_vec_27');</v>
      </c>
      <c r="LF42">
        <v>27</v>
      </c>
      <c r="LG42" t="str">
        <f>"xlswrite('G:\Mi unidad\1. PROYECTOS TELLO 2022\SCM SPILL OVERS\outputs\pobreza\jefe_hogar\1%\simulacion_4\output_tests.xlsx',lb_vec_"&amp;LF42&amp;"','lb_vec_"&amp;LF42&amp;"');"</f>
        <v>xlswrite('G:\Mi unidad\1. PROYECTOS TELLO 2022\SCM SPILL OVERS\outputs\pobreza\jefe_hogar\1%\simulacion_4\output_tests.xlsx',lb_vec_27','lb_vec_27');</v>
      </c>
      <c r="LM42">
        <v>27</v>
      </c>
      <c r="LN42" t="str">
        <f>"xlswrite('G:\Mi unidad\1. PROYECTOS TELLO 2022\SCM SPILL OVERS\outputs\pobreza\mujeres\1%\simulacion_4\output_tests.xlsx',lb_vec_"&amp;LM42&amp;"','lb_vec_"&amp;LM42&amp;"');"</f>
        <v>xlswrite('G:\Mi unidad\1. PROYECTOS TELLO 2022\SCM SPILL OVERS\outputs\pobreza\mujeres\1%\simulacion_4\output_tests.xlsx',lb_vec_27','lb_vec_27');</v>
      </c>
      <c r="LY42">
        <v>27</v>
      </c>
      <c r="LZ42" t="str">
        <f>"xlswrite('G:\Mi unidad\1. PROYECTOS TELLO 2022\SCM SPILL OVERS\outputs\pobreza\criminalidad\1%\simulacion_4\output_tests.xlsx',lb_vec_"&amp;LY42&amp;"','lb_vec_"&amp;LY42&amp;"');"</f>
        <v>xlswrite('G:\Mi unidad\1. PROYECTOS TELLO 2022\SCM SPILL OVERS\outputs\pobreza\criminalidad\1%\simulacion_4\output_tests.xlsx',lb_vec_27','lb_vec_27');</v>
      </c>
    </row>
    <row r="43" spans="1:338" x14ac:dyDescent="0.3">
      <c r="A43">
        <v>119</v>
      </c>
      <c r="B43" s="1" t="str">
        <f t="shared" si="11"/>
        <v>[data_119,provincias_119,~] = xlsread('BD_pobre_est_1_provincia_119.xlsx');</v>
      </c>
      <c r="E43" s="1" t="str">
        <f t="shared" si="12"/>
        <v>provincia_119 = unique(provincias_119(2:end,1));</v>
      </c>
      <c r="O43" s="1" t="str">
        <f t="shared" si="13"/>
        <v>pobreza_119 = reshape(data_119(:,2),T+S,N);</v>
      </c>
      <c r="T43" s="1" t="str">
        <f t="shared" si="14"/>
        <v xml:space="preserve">pobreza_119 = pobreza_119'; </v>
      </c>
      <c r="X43" s="1" t="str">
        <f t="shared" si="15"/>
        <v>tratado_119 = pobreza_119(1,:);</v>
      </c>
      <c r="AC43" s="1" t="str">
        <f t="shared" si="26"/>
        <v>pobreza_119(1,:) = [];</v>
      </c>
      <c r="AI43" s="1" t="str">
        <f t="shared" si="0"/>
        <v>pobreza_119 = [tratado_119;pobreza_119];</v>
      </c>
      <c r="AN43" s="1" t="str">
        <f t="shared" si="22"/>
        <v>Y_119 = pobreza_119; % outcome matrix</v>
      </c>
      <c r="AS43" s="1" t="str">
        <f t="shared" si="23"/>
        <v>Y_pre_119 = Y_119(:,1:T);</v>
      </c>
      <c r="AW43" s="1" t="str">
        <f t="shared" si="24"/>
        <v>Y_post_119 = Y_119(:,T+1:end);</v>
      </c>
      <c r="BA43" s="1" t="str">
        <f t="shared" si="25"/>
        <v>[a_hat_119,B_hat_119] = scm_batch(Y_pre_119);</v>
      </c>
      <c r="BF43" s="1" t="str">
        <f t="shared" si="16"/>
        <v>synthetic_control_119 = a_hat_119(1)+B_hat_119(1,:)*Y_119;</v>
      </c>
      <c r="BL43">
        <v>27</v>
      </c>
      <c r="BM43" s="1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175</v>
      </c>
      <c r="CV43">
        <v>27</v>
      </c>
      <c r="CW43" t="s">
        <v>173</v>
      </c>
      <c r="DA43">
        <v>27</v>
      </c>
      <c r="DB43" t="s">
        <v>173</v>
      </c>
      <c r="DF43">
        <v>27</v>
      </c>
      <c r="DG43" t="s">
        <v>173</v>
      </c>
      <c r="DK43" s="1" t="str">
        <f t="shared" si="17"/>
        <v>M_hat_119 = (eye(N)-B_hat_119)'*(eye(N)-B_hat_119);</v>
      </c>
      <c r="DQ43" s="1" t="str">
        <f t="shared" si="18"/>
        <v>synthetic_control_sp_119 = a_hat_119(1)+B_hat_119(1,:)*Y_119;</v>
      </c>
      <c r="DW43" s="1" t="s">
        <v>80</v>
      </c>
      <c r="EA43">
        <v>18</v>
      </c>
      <c r="EB43" s="3" t="s">
        <v>17</v>
      </c>
      <c r="EL43" s="1" t="str">
        <f t="shared" si="19"/>
        <v>synthetic_control_119=synthetic_control_119'</v>
      </c>
      <c r="EQ43" s="1" t="str">
        <f t="shared" si="20"/>
        <v>synthetic_control_sp_119=synthetic_control_sp_119'</v>
      </c>
      <c r="EV43" s="1" t="str">
        <f t="shared" si="21"/>
        <v>tratado_119=tratado_119'</v>
      </c>
      <c r="EZ43" s="1" t="str">
        <f t="shared" si="27"/>
        <v>xlswrite('G:\Mi unidad\1. PROYECTOS TELLO 2022\SCM SPILL OVERS\outputs\pobreza\distancia_centro_salud\1%\simulacion_4\synthetic_control_outputs.xlsx',synthetic_control_119,119)</v>
      </c>
      <c r="FG43" s="1" t="str">
        <f t="shared" si="28"/>
        <v>xlswrite('G:\Mi unidad\1. PROYECTOS TELLO 2022\SCM SPILL OVERS\outputs\pobreza\informalidad\1%\simulacion_4\synthetic_control_outputs.xlsx',synthetic_control_119,119)</v>
      </c>
      <c r="FM43" s="1" t="str">
        <f t="shared" si="29"/>
        <v>xlswrite('G:\Mi unidad\1. PROYECTOS TELLO 2022\SCM SPILL OVERS\outputs\pobreza\densidad\1%\simulacion_4\synthetic_control_outputs.xlsx',synthetic_control_119,119)</v>
      </c>
      <c r="FT43" s="1" t="str">
        <f t="shared" si="30"/>
        <v>xlswrite('G:\Mi unidad\1. PROYECTOS TELLO 2022\SCM SPILL OVERS\outputs\pobreza\bajo_niv_educ\1%\simulacion_4\synthetic_control_outputs.xlsx',synthetic_control_119,119)</v>
      </c>
      <c r="FZ43" s="1" t="str">
        <f t="shared" si="31"/>
        <v>xlswrite('G:\Mi unidad\1. PROYECTOS TELLO 2022\SCM SPILL OVERS\outputs\pobreza\bajo_ingreso\1%\simulacion_4\synthetic_control_outputs.xlsx',synthetic_control_119,119)</v>
      </c>
      <c r="GF43" s="1" t="str">
        <f t="shared" si="32"/>
        <v>xlswrite('G:\Mi unidad\1. PROYECTOS TELLO 2022\SCM SPILL OVERS\outputs\pobreza\densidad_g\1%\simulacion_4\synthetic_control_outputs.xlsx',synthetic_control_119,119)</v>
      </c>
      <c r="GM43" s="1" t="str">
        <f t="shared" si="33"/>
        <v>xlswrite('G:\Mi unidad\1. PROYECTOS TELLO 2022\SCM SPILL OVERS\outputs\pobreza\alimentos\1%\simulacion_4\synthetic_control_outputs.xlsx',synthetic_control_119,119);</v>
      </c>
      <c r="GT43" s="1" t="str">
        <f t="shared" si="34"/>
        <v>xlswrite('G:\Mi unidad\1. PROYECTOS TELLO 2022\SCM SPILL OVERS\outputs\pobreza\jefe_hogar\1%\simulacion_4\synthetic_control_outputs.xlsx',synthetic_control_119,119);</v>
      </c>
      <c r="GZ43" s="1" t="str">
        <f t="shared" si="35"/>
        <v>xlswrite('G:\Mi unidad\1. PROYECTOS TELLO 2022\SCM SPILL OVERS\outputs\pobreza\mujeres\1%\simulacion_4\synthetic_control_outputs.xlsx',synthetic_control_119,119);</v>
      </c>
      <c r="HF43" s="1" t="str">
        <f t="shared" si="36"/>
        <v>xlswrite('G:\Mi unidad\1. PROYECTOS TELLO 2022\SCM SPILL OVERS\outputs\pobreza\criminalidad\1%\simulacion_4\synthetic_control_outputs.xlsx',synthetic_control_119,119);</v>
      </c>
      <c r="HM43">
        <v>17</v>
      </c>
      <c r="HN43" t="str">
        <f>"    [p_value_"&amp;HM43&amp; ",lb_"&amp;HM43&amp;",ub_"&amp;HM43&amp;"] = sp_andrews_te(Y_pre_"&amp;HM43&amp;",pobreza_"&amp;HM43&amp;"(:,T+s),A_"&amp;HM43&amp;",C,.05);"</f>
        <v xml:space="preserve">    [p_value_17,lb_17,ub_17] = sp_andrews_te(Y_pre_17,pobreza_17(:,T+s),A_17,C,.05);</v>
      </c>
      <c r="HT43">
        <v>23</v>
      </c>
      <c r="HU43" t="str">
        <f>"    spillover_test_"&amp;HT43&amp;"(s) = sp_andrews(Y_pre_"&amp;HT43&amp;",pobreza_"&amp;HT43&amp;"(:,T+s),A_"&amp;HT43&amp;",C,d,alpha_sig);"</f>
        <v xml:space="preserve">    spillover_test_23(s) = sp_andrews(Y_pre_23,pobreza_23(:,T+s),A_23,C,d,alpha_sig);</v>
      </c>
      <c r="IA43">
        <v>27</v>
      </c>
      <c r="IB43" t="str">
        <f>"xlswrite('G:\Mi unidad\1. PROYECTOS TELLO 2022\SCM SPILL OVERS\outputs\pobreza\bajo_niv_educ\1%\simulacion_4\output_tests.xlsx',ub_vec_"&amp;IA43&amp;"','ub_vec_"&amp;IA43&amp;"');"</f>
        <v>xlswrite('G:\Mi unidad\1. PROYECTOS TELLO 2022\SCM SPILL OVERS\outputs\pobreza\bajo_niv_educ\1%\simulacion_4\output_tests.xlsx',ub_vec_27','ub_vec_27');</v>
      </c>
      <c r="IO43">
        <v>27</v>
      </c>
      <c r="IP43" t="str">
        <f>"xlswrite('G:\Mi unidad\1. PROYECTOS TELLO 2022\SCM SPILL OVERS\outputs\pobreza\bajo_ingreso\1%\simulacion_4\output_tests.xlsx',ub_vec_"&amp;IO43&amp;"','ub_vec_"&amp;IO43&amp;"');"</f>
        <v>xlswrite('G:\Mi unidad\1. PROYECTOS TELLO 2022\SCM SPILL OVERS\outputs\pobreza\bajo_ingreso\1%\simulacion_4\output_tests.xlsx',ub_vec_27','ub_vec_27');</v>
      </c>
      <c r="JA43">
        <v>27</v>
      </c>
      <c r="JB43" t="str">
        <f>"xlswrite('G:\Mi unidad\1. PROYECTOS TELLO 2022\SCM SPILL OVERS\outputs\pobreza\densidad\1%\simulacion_4\output_tests.xlsx',ub_vec_"&amp;JA43&amp;"','ub_vec_"&amp;JA43&amp;"');"</f>
        <v>xlswrite('G:\Mi unidad\1. PROYECTOS TELLO 2022\SCM SPILL OVERS\outputs\pobreza\densidad\1%\simulacion_4\output_tests.xlsx',ub_vec_27','ub_vec_27');</v>
      </c>
      <c r="JM43">
        <v>27</v>
      </c>
      <c r="JN43" t="str">
        <f>"xlswrite('G:\Mi unidad\1. PROYECTOS TELLO 2022\SCM SPILL OVERS\outputs\pobreza\densidad_g\1%\simulacion_4\output_tests.xlsx',ub_vec_"&amp;JM43&amp;"','ub_vec_"&amp;JM43&amp;"');"</f>
        <v>xlswrite('G:\Mi unidad\1. PROYECTOS TELLO 2022\SCM SPILL OVERS\outputs\pobreza\densidad_g\1%\simulacion_4\output_tests.xlsx',ub_vec_27','ub_vec_27');</v>
      </c>
      <c r="JY43">
        <v>27</v>
      </c>
      <c r="JZ43" t="str">
        <f>"xlswrite('G:\Mi unidad\1. PROYECTOS TELLO 2022\SCM SPILL OVERS\outputs\pobreza\distancia_centro_salud\1%\simulacion_4\output_tests.xlsx',ub_vec_"&amp;JY43&amp;"','ub_vec_"&amp;JY43&amp;"');"</f>
        <v>xlswrite('G:\Mi unidad\1. PROYECTOS TELLO 2022\SCM SPILL OVERS\outputs\pobreza\distancia_centro_salud\1%\simulacion_4\output_tests.xlsx',ub_vec_27','ub_vec_27');</v>
      </c>
      <c r="KL43">
        <v>27</v>
      </c>
      <c r="KM43" t="str">
        <f>"xlswrite('G:\Mi unidad\1. PROYECTOS TELLO 2022\SCM SPILL OVERS\outputs\pobreza\informalidad\1%\simulacion_4\output_tests.xlsx',ub_vec_"&amp;KL43&amp;"','ub_vec_"&amp;KL43&amp;"');"</f>
        <v>xlswrite('G:\Mi unidad\1. PROYECTOS TELLO 2022\SCM SPILL OVERS\outputs\pobreza\informalidad\1%\simulacion_4\output_tests.xlsx',ub_vec_27','ub_vec_27');</v>
      </c>
      <c r="KY43">
        <v>27</v>
      </c>
      <c r="KZ43" t="str">
        <f>"xlswrite('G:\Mi unidad\1. PROYECTOS TELLO 2022\SCM SPILL OVERS\outputs\pobreza\alimentos\1%\simulacion_4\output_tests.xlsx',ub_vec_"&amp;KY43&amp;"','ub_vec_"&amp;KY43&amp;"');"</f>
        <v>xlswrite('G:\Mi unidad\1. PROYECTOS TELLO 2022\SCM SPILL OVERS\outputs\pobreza\alimentos\1%\simulacion_4\output_tests.xlsx',ub_vec_27','ub_vec_27');</v>
      </c>
      <c r="LF43">
        <v>27</v>
      </c>
      <c r="LG43" t="str">
        <f>"xlswrite('G:\Mi unidad\1. PROYECTOS TELLO 2022\SCM SPILL OVERS\outputs\pobreza\jefe_hogar\1%\simulacion_4\output_tests.xlsx',ub_vec_"&amp;LF43&amp;"','ub_vec_"&amp;LF43&amp;"');"</f>
        <v>xlswrite('G:\Mi unidad\1. PROYECTOS TELLO 2022\SCM SPILL OVERS\outputs\pobreza\jefe_hogar\1%\simulacion_4\output_tests.xlsx',ub_vec_27','ub_vec_27');</v>
      </c>
      <c r="LM43">
        <v>27</v>
      </c>
      <c r="LN43" t="str">
        <f>"xlswrite('G:\Mi unidad\1. PROYECTOS TELLO 2022\SCM SPILL OVERS\outputs\pobreza\mujeres\1%\simulacion_4\output_tests.xlsx',ub_vec_"&amp;LM43&amp;"','ub_vec_"&amp;LM43&amp;"');"</f>
        <v>xlswrite('G:\Mi unidad\1. PROYECTOS TELLO 2022\SCM SPILL OVERS\outputs\pobreza\mujeres\1%\simulacion_4\output_tests.xlsx',ub_vec_27','ub_vec_27');</v>
      </c>
      <c r="LY43">
        <v>27</v>
      </c>
      <c r="LZ43" t="str">
        <f>"xlswrite('G:\Mi unidad\1. PROYECTOS TELLO 2022\SCM SPILL OVERS\outputs\pobreza\criminalidad\1%\simulacion_4\output_tests.xlsx',ub_vec_"&amp;LY43&amp;"','ub_vec_"&amp;LY43&amp;"');"</f>
        <v>xlswrite('G:\Mi unidad\1. PROYECTOS TELLO 2022\SCM SPILL OVERS\outputs\pobreza\criminalidad\1%\simulacion_4\output_tests.xlsx',ub_vec_27','ub_vec_27');</v>
      </c>
    </row>
    <row r="44" spans="1:338" x14ac:dyDescent="0.3">
      <c r="A44">
        <v>125</v>
      </c>
      <c r="B44" s="1" t="str">
        <f t="shared" si="11"/>
        <v>[data_125,provincias_125,~] = xlsread('BD_pobre_est_1_provincia_125.xlsx');</v>
      </c>
      <c r="E44" s="1" t="str">
        <f t="shared" si="12"/>
        <v>provincia_125 = unique(provincias_125(2:end,1));</v>
      </c>
      <c r="O44" s="1" t="str">
        <f t="shared" si="13"/>
        <v>pobreza_125 = reshape(data_125(:,2),T+S,N);</v>
      </c>
      <c r="T44" s="1" t="str">
        <f t="shared" si="14"/>
        <v xml:space="preserve">pobreza_125 = pobreza_125'; </v>
      </c>
      <c r="X44" s="1" t="str">
        <f t="shared" si="15"/>
        <v>tratado_125 = pobreza_125(1,:);</v>
      </c>
      <c r="AC44" s="1" t="str">
        <f t="shared" si="26"/>
        <v>pobreza_125(1,:) = [];</v>
      </c>
      <c r="AI44" s="1" t="str">
        <f t="shared" si="0"/>
        <v>pobreza_125 = [tratado_125;pobreza_125];</v>
      </c>
      <c r="AN44" s="1" t="str">
        <f t="shared" si="22"/>
        <v>Y_125 = pobreza_125; % outcome matrix</v>
      </c>
      <c r="AS44" s="1" t="str">
        <f t="shared" si="23"/>
        <v>Y_pre_125 = Y_125(:,1:T);</v>
      </c>
      <c r="AW44" s="1" t="str">
        <f t="shared" si="24"/>
        <v>Y_post_125 = Y_125(:,T+1:end);</v>
      </c>
      <c r="BA44" s="1" t="str">
        <f t="shared" si="25"/>
        <v>[a_hat_125,B_hat_125] = scm_batch(Y_pre_125);</v>
      </c>
      <c r="BF44" s="1" t="str">
        <f t="shared" si="16"/>
        <v>synthetic_control_125 = a_hat_125(1)+B_hat_125(1,:)*Y_125;</v>
      </c>
      <c r="BL44">
        <v>27</v>
      </c>
      <c r="BM44" s="1" t="str">
        <f>"A_"&amp;BL42&amp;"(:,ind_"&amp;BL42&amp;" == 0) = [];"</f>
        <v>A_27(:,ind_27 == 0) = [];</v>
      </c>
      <c r="BR44">
        <v>27</v>
      </c>
      <c r="BS44" s="1" t="str">
        <f>"ind_"&amp;BR42&amp;" = xlsread('spillover_bajo_niv_educ_"&amp;BR42&amp;".xlsx')"</f>
        <v>ind_27 = xlsread('spillover_bajo_niv_educ_27.xlsx')</v>
      </c>
      <c r="BX44">
        <v>27</v>
      </c>
      <c r="BY44" s="1" t="str">
        <f>"ind_"&amp;BX42&amp;" = xlsread('spillover_bajoingreso_"&amp;BX42&amp;".xlsx')"</f>
        <v>ind_27 = xlsread('spillover_bajoingreso_27.xlsx')</v>
      </c>
      <c r="CD44">
        <v>27</v>
      </c>
      <c r="CE44" s="1" t="str">
        <f>"ind_"&amp;CD42&amp;" = xlsread('spillover_densidad_"&amp;CD42&amp;".xlsx')"</f>
        <v>ind_27 = xlsread('spillover_densidad_27.xlsx')</v>
      </c>
      <c r="CJ44">
        <v>27</v>
      </c>
      <c r="CK44" s="1" t="str">
        <f>"ind_"&amp;CJ42&amp;" = xlsread('spillover_tiempo_cs_"&amp;CJ42&amp;".xlsx')"</f>
        <v>ind_27 = xlsread('spillover_tiempo_cs_27.xlsx')</v>
      </c>
      <c r="CQ44">
        <v>27</v>
      </c>
      <c r="CR44" t="s">
        <v>171</v>
      </c>
      <c r="CV44">
        <v>27</v>
      </c>
      <c r="CW44" t="s">
        <v>176</v>
      </c>
      <c r="DA44">
        <v>27</v>
      </c>
      <c r="DB44" t="s">
        <v>177</v>
      </c>
      <c r="DF44">
        <v>27</v>
      </c>
      <c r="DG44" t="s">
        <v>178</v>
      </c>
      <c r="DK44" s="1" t="str">
        <f t="shared" si="17"/>
        <v>M_hat_125 = (eye(N)-B_hat_125)'*(eye(N)-B_hat_125);</v>
      </c>
      <c r="DQ44" s="1" t="str">
        <f t="shared" si="18"/>
        <v>synthetic_control_sp_125 = a_hat_125(1)+B_hat_125(1,:)*Y_125;</v>
      </c>
      <c r="DW44" s="1" t="s">
        <v>81</v>
      </c>
      <c r="EA44">
        <v>18</v>
      </c>
      <c r="EB44" s="1" t="str">
        <f>"Y_Ts_"&amp;EA44&amp;" = Y_"&amp;EA44&amp;"(:,T+s);"</f>
        <v>Y_Ts_18 = Y_18(:,T+s);</v>
      </c>
      <c r="EL44" s="1" t="str">
        <f t="shared" si="19"/>
        <v>synthetic_control_125=synthetic_control_125'</v>
      </c>
      <c r="EQ44" s="1" t="str">
        <f t="shared" si="20"/>
        <v>synthetic_control_sp_125=synthetic_control_sp_125'</v>
      </c>
      <c r="EV44" s="1" t="str">
        <f t="shared" si="21"/>
        <v>tratado_125=tratado_125'</v>
      </c>
      <c r="EZ44" s="1" t="str">
        <f t="shared" si="27"/>
        <v>xlswrite('G:\Mi unidad\1. PROYECTOS TELLO 2022\SCM SPILL OVERS\outputs\pobreza\distancia_centro_salud\1%\simulacion_4\synthetic_control_outputs.xlsx',synthetic_control_125,125)</v>
      </c>
      <c r="FG44" s="1" t="str">
        <f t="shared" si="28"/>
        <v>xlswrite('G:\Mi unidad\1. PROYECTOS TELLO 2022\SCM SPILL OVERS\outputs\pobreza\informalidad\1%\simulacion_4\synthetic_control_outputs.xlsx',synthetic_control_125,125)</v>
      </c>
      <c r="FM44" s="1" t="str">
        <f t="shared" si="29"/>
        <v>xlswrite('G:\Mi unidad\1. PROYECTOS TELLO 2022\SCM SPILL OVERS\outputs\pobreza\densidad\1%\simulacion_4\synthetic_control_outputs.xlsx',synthetic_control_125,125)</v>
      </c>
      <c r="FT44" s="1" t="str">
        <f t="shared" si="30"/>
        <v>xlswrite('G:\Mi unidad\1. PROYECTOS TELLO 2022\SCM SPILL OVERS\outputs\pobreza\bajo_niv_educ\1%\simulacion_4\synthetic_control_outputs.xlsx',synthetic_control_125,125)</v>
      </c>
      <c r="FZ44" s="1" t="str">
        <f t="shared" si="31"/>
        <v>xlswrite('G:\Mi unidad\1. PROYECTOS TELLO 2022\SCM SPILL OVERS\outputs\pobreza\bajo_ingreso\1%\simulacion_4\synthetic_control_outputs.xlsx',synthetic_control_125,125)</v>
      </c>
      <c r="GF44" s="1" t="str">
        <f t="shared" si="32"/>
        <v>xlswrite('G:\Mi unidad\1. PROYECTOS TELLO 2022\SCM SPILL OVERS\outputs\pobreza\densidad_g\1%\simulacion_4\synthetic_control_outputs.xlsx',synthetic_control_125,125)</v>
      </c>
      <c r="GM44" s="1" t="str">
        <f t="shared" si="33"/>
        <v>xlswrite('G:\Mi unidad\1. PROYECTOS TELLO 2022\SCM SPILL OVERS\outputs\pobreza\alimentos\1%\simulacion_4\synthetic_control_outputs.xlsx',synthetic_control_125,125);</v>
      </c>
      <c r="GT44" s="1" t="str">
        <f t="shared" si="34"/>
        <v>xlswrite('G:\Mi unidad\1. PROYECTOS TELLO 2022\SCM SPILL OVERS\outputs\pobreza\jefe_hogar\1%\simulacion_4\synthetic_control_outputs.xlsx',synthetic_control_125,125);</v>
      </c>
      <c r="GZ44" s="1" t="str">
        <f t="shared" si="35"/>
        <v>xlswrite('G:\Mi unidad\1. PROYECTOS TELLO 2022\SCM SPILL OVERS\outputs\pobreza\mujeres\1%\simulacion_4\synthetic_control_outputs.xlsx',synthetic_control_125,125);</v>
      </c>
      <c r="HF44" s="1" t="str">
        <f t="shared" si="36"/>
        <v>xlswrite('G:\Mi unidad\1. PROYECTOS TELLO 2022\SCM SPILL OVERS\outputs\pobreza\criminalidad\1%\simulacion_4\synthetic_control_outputs.xlsx',synthetic_control_125,125);</v>
      </c>
      <c r="HM44">
        <v>17</v>
      </c>
      <c r="HN44" t="str">
        <f>"    p_value_vec_"&amp;HM44&amp;"(s) = p_value_"&amp;HM44&amp;";"</f>
        <v xml:space="preserve">    p_value_vec_17(s) = p_value_17;</v>
      </c>
      <c r="HT44">
        <v>23</v>
      </c>
      <c r="HU44" t="s">
        <v>18</v>
      </c>
      <c r="IA44">
        <v>27</v>
      </c>
      <c r="IB44" t="str">
        <f>"xlswrite('G:\Mi unidad\1. PROYECTOS TELLO 2022\SCM SPILL OVERS\outputs\pobreza\bajo_niv_educ\1%\simulacion_4\output_tests.xlsx',p_value_vec_"&amp;IA44&amp;"','p_value_vec_"&amp;IA44&amp;"');"</f>
        <v>xlswrite('G:\Mi unidad\1. PROYECTOS TELLO 2022\SCM SPILL OVERS\outputs\pobreza\bajo_niv_educ\1%\simulacion_4\output_tests.xlsx',p_value_vec_27','p_value_vec_27');</v>
      </c>
      <c r="IO44">
        <v>27</v>
      </c>
      <c r="IP44" t="str">
        <f>"xlswrite('G:\Mi unidad\1. PROYECTOS TELLO 2022\SCM SPILL OVERS\outputs\pobreza\bajo_ingreso\1%\simulacion_4\output_tests.xlsx',p_value_vec_"&amp;IO44&amp;"','p_value_vec_"&amp;IO44&amp;"');"</f>
        <v>xlswrite('G:\Mi unidad\1. PROYECTOS TELLO 2022\SCM SPILL OVERS\outputs\pobreza\bajo_ingreso\1%\simulacion_4\output_tests.xlsx',p_value_vec_27','p_value_vec_27');</v>
      </c>
      <c r="JA44">
        <v>27</v>
      </c>
      <c r="JB44" t="str">
        <f>"xlswrite('G:\Mi unidad\1. PROYECTOS TELLO 2022\SCM SPILL OVERS\outputs\pobreza\densidad\1%\simulacion_4\output_tests.xlsx',p_value_vec_"&amp;JA44&amp;"','p_value_vec_"&amp;JA44&amp;"');"</f>
        <v>xlswrite('G:\Mi unidad\1. PROYECTOS TELLO 2022\SCM SPILL OVERS\outputs\pobreza\densidad\1%\simulacion_4\output_tests.xlsx',p_value_vec_27','p_value_vec_27');</v>
      </c>
      <c r="JM44">
        <v>27</v>
      </c>
      <c r="JN44" t="str">
        <f>"xlswrite('G:\Mi unidad\1. PROYECTOS TELLO 2022\SCM SPILL OVERS\outputs\pobreza\densidad_g\1%\simulacion_4\output_tests.xlsx',p_value_vec_"&amp;JM44&amp;"','p_value_vec_"&amp;JM44&amp;"');"</f>
        <v>xlswrite('G:\Mi unidad\1. PROYECTOS TELLO 2022\SCM SPILL OVERS\outputs\pobreza\densidad_g\1%\simulacion_4\output_tests.xlsx',p_value_vec_27','p_value_vec_27');</v>
      </c>
      <c r="JY44">
        <v>27</v>
      </c>
      <c r="JZ44" t="str">
        <f>"xlswrite('G:\Mi unidad\1. PROYECTOS TELLO 2022\SCM SPILL OVERS\outputs\pobreza\distancia_centro_salud\1%\simulacion_4\output_tests.xlsx',p_value_vec_"&amp;JY44&amp;"','p_value_vec_"&amp;JY44&amp;"');"</f>
        <v>xlswrite('G:\Mi unidad\1. PROYECTOS TELLO 2022\SCM SPILL OVERS\outputs\pobreza\distancia_centro_salud\1%\simulacion_4\output_tests.xlsx',p_value_vec_27','p_value_vec_27');</v>
      </c>
      <c r="KL44">
        <v>27</v>
      </c>
      <c r="KM44" t="str">
        <f>"xlswrite('G:\Mi unidad\1. PROYECTOS TELLO 2022\SCM SPILL OVERS\outputs\pobreza\informalidad\1%\simulacion_4\output_tests.xlsx',p_value_vec_"&amp;KL44&amp;"','p_value_vec_"&amp;KL44&amp;"');"</f>
        <v>xlswrite('G:\Mi unidad\1. PROYECTOS TELLO 2022\SCM SPILL OVERS\outputs\pobreza\informalidad\1%\simulacion_4\output_tests.xlsx',p_value_vec_27','p_value_vec_27');</v>
      </c>
      <c r="KY44">
        <v>27</v>
      </c>
      <c r="KZ44" t="str">
        <f>"xlswrite('G:\Mi unidad\1. PROYECTOS TELLO 2022\SCM SPILL OVERS\outputs\pobreza\alimentos\1%\simulacion_4\output_tests.xlsx',p_value_vec_"&amp;KY44&amp;"','p_value_vec_"&amp;KY44&amp;"');"</f>
        <v>xlswrite('G:\Mi unidad\1. PROYECTOS TELLO 2022\SCM SPILL OVERS\outputs\pobreza\alimentos\1%\simulacion_4\output_tests.xlsx',p_value_vec_27','p_value_vec_27');</v>
      </c>
      <c r="LF44">
        <v>27</v>
      </c>
      <c r="LG44" t="str">
        <f>"xlswrite('G:\Mi unidad\1. PROYECTOS TELLO 2022\SCM SPILL OVERS\outputs\pobreza\jefe_hogar\1%\simulacion_4\output_tests.xlsx',p_value_vec_"&amp;LF44&amp;"','p_value_vec_"&amp;LF44&amp;"');"</f>
        <v>xlswrite('G:\Mi unidad\1. PROYECTOS TELLO 2022\SCM SPILL OVERS\outputs\pobreza\jefe_hogar\1%\simulacion_4\output_tests.xlsx',p_value_vec_27','p_value_vec_27');</v>
      </c>
      <c r="LM44">
        <v>27</v>
      </c>
      <c r="LN44" t="str">
        <f>"xlswrite('G:\Mi unidad\1. PROYECTOS TELLO 2022\SCM SPILL OVERS\outputs\pobreza\mujeres\1%\simulacion_4\output_tests.xlsx',p_value_vec_"&amp;LM44&amp;"','p_value_vec_"&amp;LM44&amp;"');"</f>
        <v>xlswrite('G:\Mi unidad\1. PROYECTOS TELLO 2022\SCM SPILL OVERS\outputs\pobreza\mujeres\1%\simulacion_4\output_tests.xlsx',p_value_vec_27','p_value_vec_27');</v>
      </c>
      <c r="LY44">
        <v>27</v>
      </c>
      <c r="LZ44" t="str">
        <f>"xlswrite('G:\Mi unidad\1. PROYECTOS TELLO 2022\SCM SPILL OVERS\outputs\pobreza\criminalidad\1%\simulacion_4\output_tests.xlsx',p_value_vec_"&amp;LY44&amp;"','p_value_vec_"&amp;LY44&amp;"');"</f>
        <v>xlswrite('G:\Mi unidad\1. PROYECTOS TELLO 2022\SCM SPILL OVERS\outputs\pobreza\criminalidad\1%\simulacion_4\output_tests.xlsx',p_value_vec_27','p_value_vec_27');</v>
      </c>
    </row>
    <row r="45" spans="1:338" x14ac:dyDescent="0.3">
      <c r="A45">
        <v>129</v>
      </c>
      <c r="B45" s="1" t="str">
        <f t="shared" si="11"/>
        <v>[data_129,provincias_129,~] = xlsread('BD_pobre_est_1_provincia_129.xlsx');</v>
      </c>
      <c r="E45" s="1" t="str">
        <f t="shared" si="12"/>
        <v>provincia_129 = unique(provincias_129(2:end,1));</v>
      </c>
      <c r="O45" s="1" t="str">
        <f t="shared" si="13"/>
        <v>pobreza_129 = reshape(data_129(:,2),T+S,N);</v>
      </c>
      <c r="T45" s="1" t="str">
        <f t="shared" si="14"/>
        <v xml:space="preserve">pobreza_129 = pobreza_129'; </v>
      </c>
      <c r="X45" s="1" t="str">
        <f t="shared" si="15"/>
        <v>tratado_129 = pobreza_129(1,:);</v>
      </c>
      <c r="AC45" s="1" t="str">
        <f t="shared" si="26"/>
        <v>pobreza_129(1,:) = [];</v>
      </c>
      <c r="AI45" s="1" t="str">
        <f t="shared" si="0"/>
        <v>pobreza_129 = [tratado_129;pobreza_129];</v>
      </c>
      <c r="AN45" s="1" t="str">
        <f t="shared" si="22"/>
        <v>Y_129 = pobreza_129; % outcome matrix</v>
      </c>
      <c r="AS45" s="1" t="str">
        <f t="shared" si="23"/>
        <v>Y_pre_129 = Y_129(:,1:T);</v>
      </c>
      <c r="AW45" s="1" t="str">
        <f t="shared" si="24"/>
        <v>Y_post_129 = Y_129(:,T+1:end);</v>
      </c>
      <c r="BA45" s="1" t="str">
        <f t="shared" si="25"/>
        <v>[a_hat_129,B_hat_129] = scm_batch(Y_pre_129);</v>
      </c>
      <c r="BF45" s="1" t="str">
        <f t="shared" si="16"/>
        <v>synthetic_control_129 = a_hat_129(1)+B_hat_129(1,:)*Y_129;</v>
      </c>
      <c r="BL45">
        <v>27</v>
      </c>
      <c r="BR45">
        <v>27</v>
      </c>
      <c r="BS45" s="1" t="str">
        <f>"A_"&amp;BR42&amp;" = eye(N);"</f>
        <v>A_27 = eye(N);</v>
      </c>
      <c r="BX45">
        <v>27</v>
      </c>
      <c r="BY45" s="1" t="str">
        <f>"A_"&amp;BX42&amp;" = eye(N);"</f>
        <v>A_27 = eye(N);</v>
      </c>
      <c r="CD45">
        <v>27</v>
      </c>
      <c r="CE45" s="1" t="str">
        <f>"A_"&amp;CD42&amp;" = eye(N);"</f>
        <v>A_27 = eye(N);</v>
      </c>
      <c r="CJ45">
        <v>27</v>
      </c>
      <c r="CK45" s="1" t="str">
        <f>"A_"&amp;CJ42&amp;" = eye(N);"</f>
        <v>A_27 = eye(N);</v>
      </c>
      <c r="CQ45">
        <v>27</v>
      </c>
      <c r="CR45" t="s">
        <v>172</v>
      </c>
      <c r="CV45">
        <v>27</v>
      </c>
      <c r="CW45" t="s">
        <v>179</v>
      </c>
      <c r="DA45">
        <v>27</v>
      </c>
      <c r="DB45" t="s">
        <v>179</v>
      </c>
      <c r="DF45">
        <v>27</v>
      </c>
      <c r="DG45" t="s">
        <v>179</v>
      </c>
      <c r="DK45" s="1" t="str">
        <f t="shared" si="17"/>
        <v>M_hat_129 = (eye(N)-B_hat_129)'*(eye(N)-B_hat_129);</v>
      </c>
      <c r="DQ45" s="1" t="str">
        <f t="shared" si="18"/>
        <v>synthetic_control_sp_129 = a_hat_129(1)+B_hat_129(1,:)*Y_129;</v>
      </c>
      <c r="DW45" s="1" t="s">
        <v>82</v>
      </c>
      <c r="EA45">
        <v>18</v>
      </c>
      <c r="EB45" s="1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1" t="str">
        <f t="shared" si="19"/>
        <v>synthetic_control_129=synthetic_control_129'</v>
      </c>
      <c r="EQ45" s="1" t="str">
        <f t="shared" si="20"/>
        <v>synthetic_control_sp_129=synthetic_control_sp_129'</v>
      </c>
      <c r="EV45" s="1" t="str">
        <f t="shared" si="21"/>
        <v>tratado_129=tratado_129'</v>
      </c>
      <c r="EZ45" s="1" t="str">
        <f t="shared" si="27"/>
        <v>xlswrite('G:\Mi unidad\1. PROYECTOS TELLO 2022\SCM SPILL OVERS\outputs\pobreza\distancia_centro_salud\1%\simulacion_4\synthetic_control_outputs.xlsx',synthetic_control_129,129)</v>
      </c>
      <c r="FG45" s="1" t="str">
        <f t="shared" si="28"/>
        <v>xlswrite('G:\Mi unidad\1. PROYECTOS TELLO 2022\SCM SPILL OVERS\outputs\pobreza\informalidad\1%\simulacion_4\synthetic_control_outputs.xlsx',synthetic_control_129,129)</v>
      </c>
      <c r="FM45" s="1" t="str">
        <f t="shared" si="29"/>
        <v>xlswrite('G:\Mi unidad\1. PROYECTOS TELLO 2022\SCM SPILL OVERS\outputs\pobreza\densidad\1%\simulacion_4\synthetic_control_outputs.xlsx',synthetic_control_129,129)</v>
      </c>
      <c r="FT45" s="1" t="str">
        <f t="shared" si="30"/>
        <v>xlswrite('G:\Mi unidad\1. PROYECTOS TELLO 2022\SCM SPILL OVERS\outputs\pobreza\bajo_niv_educ\1%\simulacion_4\synthetic_control_outputs.xlsx',synthetic_control_129,129)</v>
      </c>
      <c r="FZ45" s="1" t="str">
        <f t="shared" si="31"/>
        <v>xlswrite('G:\Mi unidad\1. PROYECTOS TELLO 2022\SCM SPILL OVERS\outputs\pobreza\bajo_ingreso\1%\simulacion_4\synthetic_control_outputs.xlsx',synthetic_control_129,129)</v>
      </c>
      <c r="GF45" s="1" t="str">
        <f t="shared" si="32"/>
        <v>xlswrite('G:\Mi unidad\1. PROYECTOS TELLO 2022\SCM SPILL OVERS\outputs\pobreza\densidad_g\1%\simulacion_4\synthetic_control_outputs.xlsx',synthetic_control_129,129)</v>
      </c>
      <c r="GM45" s="1" t="str">
        <f t="shared" si="33"/>
        <v>xlswrite('G:\Mi unidad\1. PROYECTOS TELLO 2022\SCM SPILL OVERS\outputs\pobreza\alimentos\1%\simulacion_4\synthetic_control_outputs.xlsx',synthetic_control_129,129);</v>
      </c>
      <c r="GT45" s="1" t="str">
        <f t="shared" si="34"/>
        <v>xlswrite('G:\Mi unidad\1. PROYECTOS TELLO 2022\SCM SPILL OVERS\outputs\pobreza\jefe_hogar\1%\simulacion_4\synthetic_control_outputs.xlsx',synthetic_control_129,129);</v>
      </c>
      <c r="GZ45" s="1" t="str">
        <f t="shared" si="35"/>
        <v>xlswrite('G:\Mi unidad\1. PROYECTOS TELLO 2022\SCM SPILL OVERS\outputs\pobreza\mujeres\1%\simulacion_4\synthetic_control_outputs.xlsx',synthetic_control_129,129);</v>
      </c>
      <c r="HF45" s="1" t="str">
        <f t="shared" si="36"/>
        <v>xlswrite('G:\Mi unidad\1. PROYECTOS TELLO 2022\SCM SPILL OVERS\outputs\pobreza\criminalidad\1%\simulacion_4\synthetic_control_outputs.xlsx',synthetic_control_129,129);</v>
      </c>
      <c r="HM45">
        <v>17</v>
      </c>
      <c r="HN45" t="str">
        <f>"    lb_vec_"&amp;HM45&amp;"(s) = lb_"&amp;HM45&amp;";"</f>
        <v xml:space="preserve">    lb_vec_17(s) = lb_17;</v>
      </c>
      <c r="HT45">
        <v>26</v>
      </c>
      <c r="HU45" t="str">
        <f>"spillover_test_"&amp;HT45&amp;" = zeros(1,S);"</f>
        <v>spillover_test_26 = zeros(1,S);</v>
      </c>
      <c r="IA45">
        <v>27</v>
      </c>
      <c r="IB45" t="str">
        <f>"xlswrite('G:\Mi unidad\1. PROYECTOS TELLO 2022\SCM SPILL OVERS\outputs\pobreza\bajo_niv_educ\1%\simulacion_4\output_tests.xlsx',alpha1_hat_vec_"&amp;IA45&amp;"','alpha1_hat_vec_"&amp;IA45&amp;"');"</f>
        <v>xlswrite('G:\Mi unidad\1. PROYECTOS TELLO 2022\SCM SPILL OVERS\outputs\pobreza\bajo_niv_educ\1%\simulacion_4\output_tests.xlsx',alpha1_hat_vec_27','alpha1_hat_vec_27');</v>
      </c>
      <c r="IO45">
        <v>27</v>
      </c>
      <c r="IP45" t="str">
        <f>"xlswrite('G:\Mi unidad\1. PROYECTOS TELLO 2022\SCM SPILL OVERS\outputs\pobreza\bajo_ingreso\1%\simulacion_4\output_tests.xlsx',alpha1_hat_vec_"&amp;IO45&amp;"','alpha1_hat_vec_"&amp;IO45&amp;"');"</f>
        <v>xlswrite('G:\Mi unidad\1. PROYECTOS TELLO 2022\SCM SPILL OVERS\outputs\pobreza\bajo_ingreso\1%\simulacion_4\output_tests.xlsx',alpha1_hat_vec_27','alpha1_hat_vec_27');</v>
      </c>
      <c r="JA45">
        <v>27</v>
      </c>
      <c r="JB45" t="str">
        <f>"xlswrite('G:\Mi unidad\1. PROYECTOS TELLO 2022\SCM SPILL OVERS\outputs\pobreza\densidad\1%\simulacion_4\output_tests.xlsx',alpha1_hat_vec_"&amp;JA45&amp;"','alpha1_hat_vec_"&amp;JA45&amp;"');"</f>
        <v>xlswrite('G:\Mi unidad\1. PROYECTOS TELLO 2022\SCM SPILL OVERS\outputs\pobreza\densidad\1%\simulacion_4\output_tests.xlsx',alpha1_hat_vec_27','alpha1_hat_vec_27');</v>
      </c>
      <c r="JM45">
        <v>27</v>
      </c>
      <c r="JN45" t="str">
        <f>"xlswrite('G:\Mi unidad\1. PROYECTOS TELLO 2022\SCM SPILL OVERS\outputs\pobreza\densidad_g\1%\simulacion_4\output_tests.xlsx',alpha1_hat_vec_"&amp;JM45&amp;"','alpha1_hat_vec_"&amp;JM45&amp;"');"</f>
        <v>xlswrite('G:\Mi unidad\1. PROYECTOS TELLO 2022\SCM SPILL OVERS\outputs\pobreza\densidad_g\1%\simulacion_4\output_tests.xlsx',alpha1_hat_vec_27','alpha1_hat_vec_27');</v>
      </c>
      <c r="JY45">
        <v>27</v>
      </c>
      <c r="JZ45" t="str">
        <f>"xlswrite('G:\Mi unidad\1. PROYECTOS TELLO 2022\SCM SPILL OVERS\outputs\pobreza\distancia_centro_salud\1%\simulacion_4\output_tests.xlsx',alpha1_hat_vec_"&amp;JY45&amp;"','alpha1_hat_vec_"&amp;JY45&amp;"');"</f>
        <v>xlswrite('G:\Mi unidad\1. PROYECTOS TELLO 2022\SCM SPILL OVERS\outputs\pobreza\distancia_centro_salud\1%\simulacion_4\output_tests.xlsx',alpha1_hat_vec_27','alpha1_hat_vec_27');</v>
      </c>
      <c r="KL45">
        <v>27</v>
      </c>
      <c r="KM45" t="str">
        <f>"xlswrite('G:\Mi unidad\1. PROYECTOS TELLO 2022\SCM SPILL OVERS\outputs\pobreza\informalidad\1%\simulacion_4\output_tests.xlsx',alpha1_hat_vec_"&amp;KL45&amp;"','alpha1_hat_vec_"&amp;KL45&amp;"');"</f>
        <v>xlswrite('G:\Mi unidad\1. PROYECTOS TELLO 2022\SCM SPILL OVERS\outputs\pobreza\informalidad\1%\simulacion_4\output_tests.xlsx',alpha1_hat_vec_27','alpha1_hat_vec_27');</v>
      </c>
      <c r="KY45">
        <v>27</v>
      </c>
      <c r="KZ45" t="str">
        <f>"xlswrite('G:\Mi unidad\1. PROYECTOS TELLO 2022\SCM SPILL OVERS\outputs\pobreza\alimentos\1%\simulacion_4\output_tests.xlsx',alpha1_hat_vec_"&amp;KY45&amp;"','alpha1_hat_vec_"&amp;KY45&amp;"');"</f>
        <v>xlswrite('G:\Mi unidad\1. PROYECTOS TELLO 2022\SCM SPILL OVERS\outputs\pobreza\alimentos\1%\simulacion_4\output_tests.xlsx',alpha1_hat_vec_27','alpha1_hat_vec_27');</v>
      </c>
      <c r="LF45">
        <v>27</v>
      </c>
      <c r="LG45" t="str">
        <f>"xlswrite('G:\Mi unidad\1. PROYECTOS TELLO 2022\SCM SPILL OVERS\outputs\pobreza\jefe_hogar\1%\simulacion_4\output_tests.xlsx',alpha1_hat_vec_"&amp;LF45&amp;"','alpha1_hat_vec_"&amp;LF45&amp;"');"</f>
        <v>xlswrite('G:\Mi unidad\1. PROYECTOS TELLO 2022\SCM SPILL OVERS\outputs\pobreza\jefe_hogar\1%\simulacion_4\output_tests.xlsx',alpha1_hat_vec_27','alpha1_hat_vec_27');</v>
      </c>
      <c r="LM45">
        <v>27</v>
      </c>
      <c r="LN45" t="str">
        <f>"xlswrite('G:\Mi unidad\1. PROYECTOS TELLO 2022\SCM SPILL OVERS\outputs\pobreza\mujeres\1%\simulacion_4\output_tests.xlsx',alpha1_hat_vec_"&amp;LM45&amp;"','alpha1_hat_vec_"&amp;LM45&amp;"');"</f>
        <v>xlswrite('G:\Mi unidad\1. PROYECTOS TELLO 2022\SCM SPILL OVERS\outputs\pobreza\mujeres\1%\simulacion_4\output_tests.xlsx',alpha1_hat_vec_27','alpha1_hat_vec_27');</v>
      </c>
      <c r="LY45">
        <v>27</v>
      </c>
      <c r="LZ45" t="str">
        <f>"xlswrite('G:\Mi unidad\1. PROYECTOS TELLO 2022\SCM SPILL OVERS\outputs\pobreza\criminalidad\1%\simulacion_4\output_tests.xlsx',alpha1_hat_vec_"&amp;LY45&amp;"','alpha1_hat_vec_"&amp;LY45&amp;"');"</f>
        <v>xlswrite('G:\Mi unidad\1. PROYECTOS TELLO 2022\SCM SPILL OVERS\outputs\pobreza\criminalidad\1%\simulacion_4\output_tests.xlsx',alpha1_hat_vec_27','alpha1_hat_vec_27');</v>
      </c>
    </row>
    <row r="46" spans="1:338" x14ac:dyDescent="0.3">
      <c r="A46">
        <v>130</v>
      </c>
      <c r="B46" s="1" t="str">
        <f t="shared" si="11"/>
        <v>[data_130,provincias_130,~] = xlsread('BD_pobre_est_1_provincia_130.xlsx');</v>
      </c>
      <c r="E46" s="1" t="str">
        <f t="shared" si="12"/>
        <v>provincia_130 = unique(provincias_130(2:end,1));</v>
      </c>
      <c r="O46" s="1" t="str">
        <f t="shared" si="13"/>
        <v>pobreza_130 = reshape(data_130(:,2),T+S,N);</v>
      </c>
      <c r="T46" s="1" t="str">
        <f t="shared" si="14"/>
        <v xml:space="preserve">pobreza_130 = pobreza_130'; </v>
      </c>
      <c r="X46" s="1" t="str">
        <f t="shared" si="15"/>
        <v>tratado_130 = pobreza_130(1,:);</v>
      </c>
      <c r="AC46" s="1" t="str">
        <f t="shared" si="26"/>
        <v>pobreza_130(1,:) = [];</v>
      </c>
      <c r="AI46" s="1" t="str">
        <f t="shared" si="0"/>
        <v>pobreza_130 = [tratado_130;pobreza_130];</v>
      </c>
      <c r="AN46" s="1" t="str">
        <f t="shared" si="22"/>
        <v>Y_130 = pobreza_130; % outcome matrix</v>
      </c>
      <c r="AS46" s="1" t="str">
        <f t="shared" si="23"/>
        <v>Y_pre_130 = Y_130(:,1:T);</v>
      </c>
      <c r="AW46" s="1" t="str">
        <f t="shared" si="24"/>
        <v>Y_post_130 = Y_130(:,T+1:end);</v>
      </c>
      <c r="BA46" s="1" t="str">
        <f t="shared" si="25"/>
        <v>[a_hat_130,B_hat_130] = scm_batch(Y_pre_130);</v>
      </c>
      <c r="BF46" s="1" t="str">
        <f t="shared" si="16"/>
        <v>synthetic_control_130 = a_hat_130(1)+B_hat_130(1,:)*Y_130;</v>
      </c>
      <c r="BL46">
        <v>27</v>
      </c>
      <c r="BR46">
        <v>27</v>
      </c>
      <c r="BS46" s="1" t="str">
        <f>"A_"&amp;BR42&amp;"(:,ind_"&amp;BR42&amp;" == 0) = [];"</f>
        <v>A_27(:,ind_27 == 0) = [];</v>
      </c>
      <c r="BX46">
        <v>27</v>
      </c>
      <c r="BY46" s="1" t="str">
        <f>"A_"&amp;BX42&amp;"(:,ind_"&amp;BX42&amp;" == 0) = [];"</f>
        <v>A_27(:,ind_27 == 0) = [];</v>
      </c>
      <c r="CD46">
        <v>27</v>
      </c>
      <c r="CE46" s="1" t="str">
        <f>"A_"&amp;CD42&amp;"(:,ind_"&amp;CD42&amp;" == 0) = [];"</f>
        <v>A_27(:,ind_27 == 0) = [];</v>
      </c>
      <c r="CJ46">
        <v>27</v>
      </c>
      <c r="CK46" s="1" t="str">
        <f>"A_"&amp;CJ42&amp;"(:,ind_"&amp;CJ42&amp;" == 0) = [];"</f>
        <v>A_27(:,ind_27 == 0) = [];</v>
      </c>
      <c r="CQ46">
        <v>27</v>
      </c>
      <c r="CR46" t="s">
        <v>174</v>
      </c>
      <c r="CV46">
        <v>27</v>
      </c>
      <c r="CW46" t="s">
        <v>180</v>
      </c>
      <c r="DA46">
        <v>27</v>
      </c>
      <c r="DB46" t="s">
        <v>180</v>
      </c>
      <c r="DF46">
        <v>27</v>
      </c>
      <c r="DG46" t="s">
        <v>180</v>
      </c>
      <c r="DK46" s="1" t="str">
        <f t="shared" si="17"/>
        <v>M_hat_130 = (eye(N)-B_hat_130)'*(eye(N)-B_hat_130);</v>
      </c>
      <c r="DQ46" s="1" t="str">
        <f t="shared" si="18"/>
        <v>synthetic_control_sp_130 = a_hat_130(1)+B_hat_130(1,:)*Y_130;</v>
      </c>
      <c r="DW46" s="1" t="s">
        <v>83</v>
      </c>
      <c r="EA46">
        <v>18</v>
      </c>
      <c r="EB46" s="1" t="str">
        <f>"alpha_hat_"&amp;EA46&amp;" = A_"&amp;EA46&amp;"*gamma_hat_"&amp;EA46&amp;";"</f>
        <v>alpha_hat_18 = A_18*gamma_hat_18;</v>
      </c>
      <c r="EL46" s="1" t="str">
        <f t="shared" si="19"/>
        <v>synthetic_control_130=synthetic_control_130'</v>
      </c>
      <c r="EQ46" s="1" t="str">
        <f t="shared" si="20"/>
        <v>synthetic_control_sp_130=synthetic_control_sp_130'</v>
      </c>
      <c r="EV46" s="1" t="str">
        <f t="shared" si="21"/>
        <v>tratado_130=tratado_130'</v>
      </c>
      <c r="EZ46" s="1" t="str">
        <f t="shared" si="27"/>
        <v>xlswrite('G:\Mi unidad\1. PROYECTOS TELLO 2022\SCM SPILL OVERS\outputs\pobreza\distancia_centro_salud\1%\simulacion_4\synthetic_control_outputs.xlsx',synthetic_control_130,130)</v>
      </c>
      <c r="FG46" s="1" t="str">
        <f t="shared" si="28"/>
        <v>xlswrite('G:\Mi unidad\1. PROYECTOS TELLO 2022\SCM SPILL OVERS\outputs\pobreza\informalidad\1%\simulacion_4\synthetic_control_outputs.xlsx',synthetic_control_130,130)</v>
      </c>
      <c r="FM46" s="1" t="str">
        <f t="shared" si="29"/>
        <v>xlswrite('G:\Mi unidad\1. PROYECTOS TELLO 2022\SCM SPILL OVERS\outputs\pobreza\densidad\1%\simulacion_4\synthetic_control_outputs.xlsx',synthetic_control_130,130)</v>
      </c>
      <c r="FT46" s="1" t="str">
        <f t="shared" si="30"/>
        <v>xlswrite('G:\Mi unidad\1. PROYECTOS TELLO 2022\SCM SPILL OVERS\outputs\pobreza\bajo_niv_educ\1%\simulacion_4\synthetic_control_outputs.xlsx',synthetic_control_130,130)</v>
      </c>
      <c r="FZ46" s="1" t="str">
        <f t="shared" si="31"/>
        <v>xlswrite('G:\Mi unidad\1. PROYECTOS TELLO 2022\SCM SPILL OVERS\outputs\pobreza\bajo_ingreso\1%\simulacion_4\synthetic_control_outputs.xlsx',synthetic_control_130,130)</v>
      </c>
      <c r="GF46" s="1" t="str">
        <f t="shared" si="32"/>
        <v>xlswrite('G:\Mi unidad\1. PROYECTOS TELLO 2022\SCM SPILL OVERS\outputs\pobreza\densidad_g\1%\simulacion_4\synthetic_control_outputs.xlsx',synthetic_control_130,130)</v>
      </c>
      <c r="GM46" s="1" t="str">
        <f t="shared" si="33"/>
        <v>xlswrite('G:\Mi unidad\1. PROYECTOS TELLO 2022\SCM SPILL OVERS\outputs\pobreza\alimentos\1%\simulacion_4\synthetic_control_outputs.xlsx',synthetic_control_130,130);</v>
      </c>
      <c r="GT46" s="1" t="str">
        <f t="shared" si="34"/>
        <v>xlswrite('G:\Mi unidad\1. PROYECTOS TELLO 2022\SCM SPILL OVERS\outputs\pobreza\jefe_hogar\1%\simulacion_4\synthetic_control_outputs.xlsx',synthetic_control_130,130);</v>
      </c>
      <c r="GZ46" s="1" t="str">
        <f t="shared" si="35"/>
        <v>xlswrite('G:\Mi unidad\1. PROYECTOS TELLO 2022\SCM SPILL OVERS\outputs\pobreza\mujeres\1%\simulacion_4\synthetic_control_outputs.xlsx',synthetic_control_130,130);</v>
      </c>
      <c r="HF46" s="1" t="str">
        <f t="shared" si="36"/>
        <v>xlswrite('G:\Mi unidad\1. PROYECTOS TELLO 2022\SCM SPILL OVERS\outputs\pobreza\criminalidad\1%\simulacion_4\synthetic_control_outputs.xlsx',synthetic_control_130,130);</v>
      </c>
      <c r="HM46">
        <v>17</v>
      </c>
      <c r="HN46" t="str">
        <f>"    ub_vec_"&amp;HM46&amp;"(s) = ub_"&amp;HM45&amp;";"</f>
        <v xml:space="preserve">    ub_vec_17(s) = ub_17;</v>
      </c>
      <c r="HT46">
        <v>26</v>
      </c>
      <c r="HU46" t="s">
        <v>35</v>
      </c>
      <c r="IA46">
        <v>27</v>
      </c>
      <c r="IB46" t="str">
        <f>"xlswrite('G:\Mi unidad\1. PROYECTOS TELLO 2022\SCM SPILL OVERS\outputs\pobreza\bajo_niv_educ\1%\simulacion_4\output_tests.xlsx',spillover_test_"&amp;IA46&amp;"','sp_test_"&amp;IA46&amp;"');"</f>
        <v>xlswrite('G:\Mi unidad\1. PROYECTOS TELLO 2022\SCM SPILL OVERS\outputs\pobreza\bajo_niv_educ\1%\simulacion_4\output_tests.xlsx',spillover_test_27','sp_test_27');</v>
      </c>
      <c r="IO46">
        <v>27</v>
      </c>
      <c r="IP46" t="str">
        <f>"xlswrite('G:\Mi unidad\1. PROYECTOS TELLO 2022\SCM SPILL OVERS\outputs\pobreza\bajo_ingreso\1%\simulacion_4\output_tests.xlsx',spillover_test_"&amp;IO46&amp;"','sp_test_"&amp;IO46&amp;"');"</f>
        <v>xlswrite('G:\Mi unidad\1. PROYECTOS TELLO 2022\SCM SPILL OVERS\outputs\pobreza\bajo_ingreso\1%\simulacion_4\output_tests.xlsx',spillover_test_27','sp_test_27');</v>
      </c>
      <c r="JA46">
        <v>27</v>
      </c>
      <c r="JB46" t="str">
        <f>"xlswrite('G:\Mi unidad\1. PROYECTOS TELLO 2022\SCM SPILL OVERS\outputs\pobreza\densidad\1%\simulacion_4\output_tests.xlsx',spillover_test_"&amp;JA46&amp;"','sp_test_"&amp;JA46&amp;"');"</f>
        <v>xlswrite('G:\Mi unidad\1. PROYECTOS TELLO 2022\SCM SPILL OVERS\outputs\pobreza\densidad\1%\simulacion_4\output_tests.xlsx',spillover_test_27','sp_test_27');</v>
      </c>
      <c r="JM46">
        <v>27</v>
      </c>
      <c r="JN46" t="str">
        <f>"xlswrite('G:\Mi unidad\1. PROYECTOS TELLO 2022\SCM SPILL OVERS\outputs\pobreza\densidad_g\1%\simulacion_4\output_tests.xlsx',spillover_test_"&amp;JM46&amp;"','sp_test_"&amp;JM46&amp;"');"</f>
        <v>xlswrite('G:\Mi unidad\1. PROYECTOS TELLO 2022\SCM SPILL OVERS\outputs\pobreza\densidad_g\1%\simulacion_4\output_tests.xlsx',spillover_test_27','sp_test_27');</v>
      </c>
      <c r="JY46">
        <v>27</v>
      </c>
      <c r="JZ46" t="str">
        <f>"xlswrite('G:\Mi unidad\1. PROYECTOS TELLO 2022\SCM SPILL OVERS\outputs\pobreza\distancia_centro_salud\1%\simulacion_4\output_tests.xlsx',spillover_test_"&amp;JY46&amp;"','sp_test_"&amp;JY46&amp;"');"</f>
        <v>xlswrite('G:\Mi unidad\1. PROYECTOS TELLO 2022\SCM SPILL OVERS\outputs\pobreza\distancia_centro_salud\1%\simulacion_4\output_tests.xlsx',spillover_test_27','sp_test_27');</v>
      </c>
      <c r="KL46">
        <v>27</v>
      </c>
      <c r="KM46" t="str">
        <f>"xlswrite('G:\Mi unidad\1. PROYECTOS TELLO 2022\SCM SPILL OVERS\outputs\pobreza\informalidad\1%\simulacion_4\output_tests.xlsx',spillover_test_"&amp;KL46&amp;"','sp_test_"&amp;KL46&amp;"');"</f>
        <v>xlswrite('G:\Mi unidad\1. PROYECTOS TELLO 2022\SCM SPILL OVERS\outputs\pobreza\informalidad\1%\simulacion_4\output_tests.xlsx',spillover_test_27','sp_test_27');</v>
      </c>
      <c r="KY46">
        <v>27</v>
      </c>
      <c r="KZ46" t="str">
        <f>"xlswrite('G:\Mi unidad\1. PROYECTOS TELLO 2022\SCM SPILL OVERS\outputs\pobreza\alimentos\1%\simulacion_4\output_tests.xlsx',spillover_test_"&amp;KY46&amp;"','sp_test_"&amp;KY46&amp;"');"</f>
        <v>xlswrite('G:\Mi unidad\1. PROYECTOS TELLO 2022\SCM SPILL OVERS\outputs\pobreza\alimentos\1%\simulacion_4\output_tests.xlsx',spillover_test_27','sp_test_27');</v>
      </c>
      <c r="LF46">
        <v>27</v>
      </c>
      <c r="LG46" t="str">
        <f>"xlswrite('G:\Mi unidad\1. PROYECTOS TELLO 2022\SCM SPILL OVERS\outputs\pobreza\jefe_hogar\1%\simulacion_4\output_tests.xlsx',spillover_test_"&amp;LF46&amp;"','sp_test_"&amp;LF46&amp;"');"</f>
        <v>xlswrite('G:\Mi unidad\1. PROYECTOS TELLO 2022\SCM SPILL OVERS\outputs\pobreza\jefe_hogar\1%\simulacion_4\output_tests.xlsx',spillover_test_27','sp_test_27');</v>
      </c>
      <c r="LM46">
        <v>27</v>
      </c>
      <c r="LN46" t="str">
        <f>"xlswrite('G:\Mi unidad\1. PROYECTOS TELLO 2022\SCM SPILL OVERS\outputs\pobreza\mujeres\1%\simulacion_4\output_tests.xlsx',spillover_test_"&amp;LM46&amp;"','sp_test_"&amp;LM46&amp;"');"</f>
        <v>xlswrite('G:\Mi unidad\1. PROYECTOS TELLO 2022\SCM SPILL OVERS\outputs\pobreza\mujeres\1%\simulacion_4\output_tests.xlsx',spillover_test_27','sp_test_27');</v>
      </c>
      <c r="LY46">
        <v>27</v>
      </c>
      <c r="LZ46" t="str">
        <f>"xlswrite('G:\Mi unidad\1. PROYECTOS TELLO 2022\SCM SPILL OVERS\outputs\pobreza\criminalidad\1%\simulacion_4\output_tests.xlsx',spillover_test_"&amp;LY46&amp;"','sp_test_"&amp;LY46&amp;"');"</f>
        <v>xlswrite('G:\Mi unidad\1. PROYECTOS TELLO 2022\SCM SPILL OVERS\outputs\pobreza\criminalidad\1%\simulacion_4\output_tests.xlsx',spillover_test_27','sp_test_27');</v>
      </c>
    </row>
    <row r="47" spans="1:338" x14ac:dyDescent="0.3">
      <c r="A47">
        <v>133</v>
      </c>
      <c r="B47" s="1" t="str">
        <f t="shared" si="11"/>
        <v>[data_133,provincias_133,~] = xlsread('BD_pobre_est_1_provincia_133.xlsx');</v>
      </c>
      <c r="E47" s="1" t="str">
        <f t="shared" si="12"/>
        <v>provincia_133 = unique(provincias_133(2:end,1));</v>
      </c>
      <c r="O47" s="1" t="str">
        <f t="shared" si="13"/>
        <v>pobreza_133 = reshape(data_133(:,2),T+S,N);</v>
      </c>
      <c r="T47" s="1" t="str">
        <f t="shared" si="14"/>
        <v xml:space="preserve">pobreza_133 = pobreza_133'; </v>
      </c>
      <c r="X47" s="1" t="str">
        <f t="shared" si="15"/>
        <v>tratado_133 = pobreza_133(1,:);</v>
      </c>
      <c r="AC47" s="1" t="str">
        <f t="shared" si="26"/>
        <v>pobreza_133(1,:) = [];</v>
      </c>
      <c r="AI47" s="1" t="str">
        <f t="shared" si="0"/>
        <v>pobreza_133 = [tratado_133;pobreza_133];</v>
      </c>
      <c r="AN47" s="1" t="str">
        <f t="shared" si="22"/>
        <v>Y_133 = pobreza_133; % outcome matrix</v>
      </c>
      <c r="AS47" s="1" t="str">
        <f t="shared" si="23"/>
        <v>Y_pre_133 = Y_133(:,1:T);</v>
      </c>
      <c r="AW47" s="1" t="str">
        <f t="shared" si="24"/>
        <v>Y_post_133 = Y_133(:,T+1:end);</v>
      </c>
      <c r="BA47" s="1" t="str">
        <f t="shared" si="25"/>
        <v>[a_hat_133,B_hat_133] = scm_batch(Y_pre_133);</v>
      </c>
      <c r="BF47" s="1" t="str">
        <f t="shared" si="16"/>
        <v>synthetic_control_133 = a_hat_133(1)+B_hat_133(1,:)*Y_133;</v>
      </c>
      <c r="BL47">
        <v>38</v>
      </c>
      <c r="BM47" s="1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181</v>
      </c>
      <c r="CV47">
        <v>38</v>
      </c>
      <c r="CW47" t="s">
        <v>182</v>
      </c>
      <c r="DA47">
        <v>38</v>
      </c>
      <c r="DB47" t="s">
        <v>182</v>
      </c>
      <c r="DF47">
        <v>38</v>
      </c>
      <c r="DG47" t="s">
        <v>182</v>
      </c>
      <c r="DK47" s="1" t="str">
        <f t="shared" si="17"/>
        <v>M_hat_133 = (eye(N)-B_hat_133)'*(eye(N)-B_hat_133);</v>
      </c>
      <c r="DQ47" s="1" t="str">
        <f t="shared" si="18"/>
        <v>synthetic_control_sp_133 = a_hat_133(1)+B_hat_133(1,:)*Y_133;</v>
      </c>
      <c r="DW47" s="1" t="s">
        <v>84</v>
      </c>
      <c r="EA47">
        <v>18</v>
      </c>
      <c r="EB47" s="1" t="str">
        <f>"alpha1_hat_vec_"&amp;EA47&amp;"(s) = alpha_hat_"&amp;EA47&amp;"(1);"</f>
        <v>alpha1_hat_vec_18(s) = alpha_hat_18(1);</v>
      </c>
      <c r="EL47" s="1" t="str">
        <f t="shared" si="19"/>
        <v>synthetic_control_133=synthetic_control_133'</v>
      </c>
      <c r="EQ47" s="1" t="str">
        <f t="shared" si="20"/>
        <v>synthetic_control_sp_133=synthetic_control_sp_133'</v>
      </c>
      <c r="EV47" s="1" t="str">
        <f t="shared" si="21"/>
        <v>tratado_133=tratado_133'</v>
      </c>
      <c r="EZ47" s="1" t="str">
        <f t="shared" si="27"/>
        <v>xlswrite('G:\Mi unidad\1. PROYECTOS TELLO 2022\SCM SPILL OVERS\outputs\pobreza\distancia_centro_salud\1%\simulacion_4\synthetic_control_outputs.xlsx',synthetic_control_133,133)</v>
      </c>
      <c r="FG47" s="1" t="str">
        <f t="shared" si="28"/>
        <v>xlswrite('G:\Mi unidad\1. PROYECTOS TELLO 2022\SCM SPILL OVERS\outputs\pobreza\informalidad\1%\simulacion_4\synthetic_control_outputs.xlsx',synthetic_control_133,133)</v>
      </c>
      <c r="FM47" s="1" t="str">
        <f t="shared" si="29"/>
        <v>xlswrite('G:\Mi unidad\1. PROYECTOS TELLO 2022\SCM SPILL OVERS\outputs\pobreza\densidad\1%\simulacion_4\synthetic_control_outputs.xlsx',synthetic_control_133,133)</v>
      </c>
      <c r="FT47" s="1" t="str">
        <f t="shared" si="30"/>
        <v>xlswrite('G:\Mi unidad\1. PROYECTOS TELLO 2022\SCM SPILL OVERS\outputs\pobreza\bajo_niv_educ\1%\simulacion_4\synthetic_control_outputs.xlsx',synthetic_control_133,133)</v>
      </c>
      <c r="FZ47" s="1" t="str">
        <f t="shared" si="31"/>
        <v>xlswrite('G:\Mi unidad\1. PROYECTOS TELLO 2022\SCM SPILL OVERS\outputs\pobreza\bajo_ingreso\1%\simulacion_4\synthetic_control_outputs.xlsx',synthetic_control_133,133)</v>
      </c>
      <c r="GF47" s="1" t="str">
        <f t="shared" si="32"/>
        <v>xlswrite('G:\Mi unidad\1. PROYECTOS TELLO 2022\SCM SPILL OVERS\outputs\pobreza\densidad_g\1%\simulacion_4\synthetic_control_outputs.xlsx',synthetic_control_133,133)</v>
      </c>
      <c r="GM47" s="1" t="str">
        <f t="shared" si="33"/>
        <v>xlswrite('G:\Mi unidad\1. PROYECTOS TELLO 2022\SCM SPILL OVERS\outputs\pobreza\alimentos\1%\simulacion_4\synthetic_control_outputs.xlsx',synthetic_control_133,133);</v>
      </c>
      <c r="GT47" s="1" t="str">
        <f t="shared" si="34"/>
        <v>xlswrite('G:\Mi unidad\1. PROYECTOS TELLO 2022\SCM SPILL OVERS\outputs\pobreza\jefe_hogar\1%\simulacion_4\synthetic_control_outputs.xlsx',synthetic_control_133,133);</v>
      </c>
      <c r="GZ47" s="1" t="str">
        <f t="shared" si="35"/>
        <v>xlswrite('G:\Mi unidad\1. PROYECTOS TELLO 2022\SCM SPILL OVERS\outputs\pobreza\mujeres\1%\simulacion_4\synthetic_control_outputs.xlsx',synthetic_control_133,133);</v>
      </c>
      <c r="HF47" s="1" t="str">
        <f t="shared" si="36"/>
        <v>xlswrite('G:\Mi unidad\1. PROYECTOS TELLO 2022\SCM SPILL OVERS\outputs\pobreza\criminalidad\1%\simulacion_4\synthetic_control_outputs.xlsx',synthetic_control_133,133);</v>
      </c>
      <c r="HM47">
        <v>17</v>
      </c>
      <c r="HN47" t="s">
        <v>18</v>
      </c>
      <c r="HT47">
        <v>26</v>
      </c>
      <c r="HU47" t="s">
        <v>36</v>
      </c>
      <c r="IA47">
        <v>38</v>
      </c>
      <c r="IB47" t="str">
        <f>"xlswrite('G:\Mi unidad\1. PROYECTOS TELLO 2022\SCM SPILL OVERS\outputs\pobreza\bajo_niv_educ\1%\simulacion_4\output_tests.xlsx',lb_vec_"&amp;IA47&amp;"','lb_vec_"&amp;IA47&amp;"');"</f>
        <v>xlswrite('G:\Mi unidad\1. PROYECTOS TELLO 2022\SCM SPILL OVERS\outputs\pobreza\bajo_niv_educ\1%\simulacion_4\output_tests.xlsx',lb_vec_38','lb_vec_38');</v>
      </c>
      <c r="IO47">
        <v>38</v>
      </c>
      <c r="IP47" t="str">
        <f>"xlswrite('G:\Mi unidad\1. PROYECTOS TELLO 2022\SCM SPILL OVERS\outputs\pobreza\bajo_ingreso\1%\simulacion_4\output_tests.xlsx',lb_vec_"&amp;IO47&amp;"','lb_vec_"&amp;IO47&amp;"');"</f>
        <v>xlswrite('G:\Mi unidad\1. PROYECTOS TELLO 2022\SCM SPILL OVERS\outputs\pobreza\bajo_ingreso\1%\simulacion_4\output_tests.xlsx',lb_vec_38','lb_vec_38');</v>
      </c>
      <c r="JA47">
        <v>38</v>
      </c>
      <c r="JB47" t="str">
        <f>"xlswrite('G:\Mi unidad\1. PROYECTOS TELLO 2022\SCM SPILL OVERS\outputs\pobreza\densidad\1%\simulacion_4\output_tests.xlsx',lb_vec_"&amp;JA47&amp;"','lb_vec_"&amp;JA47&amp;"');"</f>
        <v>xlswrite('G:\Mi unidad\1. PROYECTOS TELLO 2022\SCM SPILL OVERS\outputs\pobreza\densidad\1%\simulacion_4\output_tests.xlsx',lb_vec_38','lb_vec_38');</v>
      </c>
      <c r="JM47">
        <v>38</v>
      </c>
      <c r="JN47" t="str">
        <f>"xlswrite('G:\Mi unidad\1. PROYECTOS TELLO 2022\SCM SPILL OVERS\outputs\pobreza\densidad_g\1%\simulacion_4\output_tests.xlsx',lb_vec_"&amp;JM47&amp;"','lb_vec_"&amp;JM47&amp;"');"</f>
        <v>xlswrite('G:\Mi unidad\1. PROYECTOS TELLO 2022\SCM SPILL OVERS\outputs\pobreza\densidad_g\1%\simulacion_4\output_tests.xlsx',lb_vec_38','lb_vec_38');</v>
      </c>
      <c r="JY47">
        <v>38</v>
      </c>
      <c r="JZ47" t="str">
        <f>"xlswrite('G:\Mi unidad\1. PROYECTOS TELLO 2022\SCM SPILL OVERS\outputs\pobreza\distancia_centro_salud\1%\simulacion_4\output_tests.xlsx',lb_vec_"&amp;JY47&amp;"','lb_vec_"&amp;JY47&amp;"');"</f>
        <v>xlswrite('G:\Mi unidad\1. PROYECTOS TELLO 2022\SCM SPILL OVERS\outputs\pobreza\distancia_centro_salud\1%\simulacion_4\output_tests.xlsx',lb_vec_38','lb_vec_38');</v>
      </c>
      <c r="KL47">
        <v>38</v>
      </c>
      <c r="KM47" t="str">
        <f>"xlswrite('G:\Mi unidad\1. PROYECTOS TELLO 2022\SCM SPILL OVERS\outputs\pobreza\informalidad\1%\simulacion_4\output_tests.xlsx',lb_vec_"&amp;KL47&amp;"','lb_vec_"&amp;KL47&amp;"');"</f>
        <v>xlswrite('G:\Mi unidad\1. PROYECTOS TELLO 2022\SCM SPILL OVERS\outputs\pobreza\informalidad\1%\simulacion_4\output_tests.xlsx',lb_vec_38','lb_vec_38');</v>
      </c>
      <c r="KY47">
        <v>38</v>
      </c>
      <c r="KZ47" t="str">
        <f>"xlswrite('G:\Mi unidad\1. PROYECTOS TELLO 2022\SCM SPILL OVERS\outputs\pobreza\alimentos\1%\simulacion_4\output_tests.xlsx',lb_vec_"&amp;KY47&amp;"','lb_vec_"&amp;KY47&amp;"');"</f>
        <v>xlswrite('G:\Mi unidad\1. PROYECTOS TELLO 2022\SCM SPILL OVERS\outputs\pobreza\alimentos\1%\simulacion_4\output_tests.xlsx',lb_vec_38','lb_vec_38');</v>
      </c>
      <c r="LF47">
        <v>38</v>
      </c>
      <c r="LG47" t="str">
        <f>"xlswrite('G:\Mi unidad\1. PROYECTOS TELLO 2022\SCM SPILL OVERS\outputs\pobreza\jefe_hogar\1%\simulacion_4\output_tests.xlsx',lb_vec_"&amp;LF47&amp;"','lb_vec_"&amp;LF47&amp;"');"</f>
        <v>xlswrite('G:\Mi unidad\1. PROYECTOS TELLO 2022\SCM SPILL OVERS\outputs\pobreza\jefe_hogar\1%\simulacion_4\output_tests.xlsx',lb_vec_38','lb_vec_38');</v>
      </c>
      <c r="LM47">
        <v>38</v>
      </c>
      <c r="LN47" t="str">
        <f>"xlswrite('G:\Mi unidad\1. PROYECTOS TELLO 2022\SCM SPILL OVERS\outputs\pobreza\mujeres\1%\simulacion_4\output_tests.xlsx',lb_vec_"&amp;LM47&amp;"','lb_vec_"&amp;LM47&amp;"');"</f>
        <v>xlswrite('G:\Mi unidad\1. PROYECTOS TELLO 2022\SCM SPILL OVERS\outputs\pobreza\mujeres\1%\simulacion_4\output_tests.xlsx',lb_vec_38','lb_vec_38');</v>
      </c>
      <c r="LY47">
        <v>38</v>
      </c>
      <c r="LZ47" t="str">
        <f>"xlswrite('G:\Mi unidad\1. PROYECTOS TELLO 2022\SCM SPILL OVERS\outputs\pobreza\criminalidad\1%\simulacion_4\output_tests.xlsx',lb_vec_"&amp;LY47&amp;"','lb_vec_"&amp;LY47&amp;"');"</f>
        <v>xlswrite('G:\Mi unidad\1. PROYECTOS TELLO 2022\SCM SPILL OVERS\outputs\pobreza\criminalidad\1%\simulacion_4\output_tests.xlsx',lb_vec_38','lb_vec_38');</v>
      </c>
    </row>
    <row r="48" spans="1:338" x14ac:dyDescent="0.3">
      <c r="A48">
        <v>139</v>
      </c>
      <c r="B48" s="1" t="str">
        <f t="shared" si="11"/>
        <v>[data_139,provincias_139,~] = xlsread('BD_pobre_est_1_provincia_139.xlsx');</v>
      </c>
      <c r="E48" s="1" t="str">
        <f t="shared" si="12"/>
        <v>provincia_139 = unique(provincias_139(2:end,1));</v>
      </c>
      <c r="O48" s="1" t="str">
        <f t="shared" si="13"/>
        <v>pobreza_139 = reshape(data_139(:,2),T+S,N);</v>
      </c>
      <c r="T48" s="1" t="str">
        <f t="shared" si="14"/>
        <v xml:space="preserve">pobreza_139 = pobreza_139'; </v>
      </c>
      <c r="X48" s="1" t="str">
        <f t="shared" si="15"/>
        <v>tratado_139 = pobreza_139(1,:);</v>
      </c>
      <c r="AC48" s="1" t="str">
        <f t="shared" si="26"/>
        <v>pobreza_139(1,:) = [];</v>
      </c>
      <c r="AI48" s="1" t="str">
        <f t="shared" si="0"/>
        <v>pobreza_139 = [tratado_139;pobreza_139];</v>
      </c>
      <c r="AN48" s="1" t="str">
        <f t="shared" si="22"/>
        <v>Y_139 = pobreza_139; % outcome matrix</v>
      </c>
      <c r="AS48" s="1" t="str">
        <f t="shared" si="23"/>
        <v>Y_pre_139 = Y_139(:,1:T);</v>
      </c>
      <c r="AW48" s="1" t="str">
        <f t="shared" si="24"/>
        <v>Y_post_139 = Y_139(:,T+1:end);</v>
      </c>
      <c r="BA48" s="1" t="str">
        <f t="shared" si="25"/>
        <v>[a_hat_139,B_hat_139] = scm_batch(Y_pre_139);</v>
      </c>
      <c r="BF48" s="1" t="str">
        <f t="shared" si="16"/>
        <v>synthetic_control_139 = a_hat_139(1)+B_hat_139(1,:)*Y_139;</v>
      </c>
      <c r="BL48">
        <v>38</v>
      </c>
      <c r="BM48" s="1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183</v>
      </c>
      <c r="CV48">
        <v>38</v>
      </c>
      <c r="CW48" t="s">
        <v>181</v>
      </c>
      <c r="DA48">
        <v>38</v>
      </c>
      <c r="DB48" t="s">
        <v>181</v>
      </c>
      <c r="DF48">
        <v>38</v>
      </c>
      <c r="DG48" t="s">
        <v>181</v>
      </c>
      <c r="DK48" s="1" t="str">
        <f t="shared" si="17"/>
        <v>M_hat_139 = (eye(N)-B_hat_139)'*(eye(N)-B_hat_139);</v>
      </c>
      <c r="DQ48" s="1" t="str">
        <f t="shared" si="18"/>
        <v>synthetic_control_sp_139 = a_hat_139(1)+B_hat_139(1,:)*Y_139;</v>
      </c>
      <c r="DW48" s="1" t="s">
        <v>85</v>
      </c>
      <c r="EA48">
        <v>18</v>
      </c>
      <c r="EB48" s="1" t="str">
        <f>"synthetic_control_sp_"&amp;EA48&amp;"(T+s) = Y_"&amp;EA48&amp;"(1,T+s)-alpha1_hat_vec_"&amp;EA48&amp;"(s);"</f>
        <v>synthetic_control_sp_18(T+s) = Y_18(1,T+s)-alpha1_hat_vec_18(s);</v>
      </c>
      <c r="EL48" s="1" t="str">
        <f t="shared" si="19"/>
        <v>synthetic_control_139=synthetic_control_139'</v>
      </c>
      <c r="EQ48" s="1" t="str">
        <f t="shared" si="20"/>
        <v>synthetic_control_sp_139=synthetic_control_sp_139'</v>
      </c>
      <c r="EV48" s="1" t="str">
        <f t="shared" si="21"/>
        <v>tratado_139=tratado_139'</v>
      </c>
      <c r="EZ48" s="1" t="str">
        <f t="shared" si="27"/>
        <v>xlswrite('G:\Mi unidad\1. PROYECTOS TELLO 2022\SCM SPILL OVERS\outputs\pobreza\distancia_centro_salud\1%\simulacion_4\synthetic_control_outputs.xlsx',synthetic_control_139,139)</v>
      </c>
      <c r="FG48" s="1" t="str">
        <f t="shared" si="28"/>
        <v>xlswrite('G:\Mi unidad\1. PROYECTOS TELLO 2022\SCM SPILL OVERS\outputs\pobreza\informalidad\1%\simulacion_4\synthetic_control_outputs.xlsx',synthetic_control_139,139)</v>
      </c>
      <c r="FM48" s="1" t="str">
        <f t="shared" si="29"/>
        <v>xlswrite('G:\Mi unidad\1. PROYECTOS TELLO 2022\SCM SPILL OVERS\outputs\pobreza\densidad\1%\simulacion_4\synthetic_control_outputs.xlsx',synthetic_control_139,139)</v>
      </c>
      <c r="FT48" s="1" t="str">
        <f t="shared" si="30"/>
        <v>xlswrite('G:\Mi unidad\1. PROYECTOS TELLO 2022\SCM SPILL OVERS\outputs\pobreza\bajo_niv_educ\1%\simulacion_4\synthetic_control_outputs.xlsx',synthetic_control_139,139)</v>
      </c>
      <c r="FZ48" s="1" t="str">
        <f t="shared" si="31"/>
        <v>xlswrite('G:\Mi unidad\1. PROYECTOS TELLO 2022\SCM SPILL OVERS\outputs\pobreza\bajo_ingreso\1%\simulacion_4\synthetic_control_outputs.xlsx',synthetic_control_139,139)</v>
      </c>
      <c r="GF48" s="1" t="str">
        <f t="shared" si="32"/>
        <v>xlswrite('G:\Mi unidad\1. PROYECTOS TELLO 2022\SCM SPILL OVERS\outputs\pobreza\densidad_g\1%\simulacion_4\synthetic_control_outputs.xlsx',synthetic_control_139,139)</v>
      </c>
      <c r="GM48" s="1" t="str">
        <f t="shared" si="33"/>
        <v>xlswrite('G:\Mi unidad\1. PROYECTOS TELLO 2022\SCM SPILL OVERS\outputs\pobreza\alimentos\1%\simulacion_4\synthetic_control_outputs.xlsx',synthetic_control_139,139);</v>
      </c>
      <c r="GT48" s="1" t="str">
        <f t="shared" si="34"/>
        <v>xlswrite('G:\Mi unidad\1. PROYECTOS TELLO 2022\SCM SPILL OVERS\outputs\pobreza\jefe_hogar\1%\simulacion_4\synthetic_control_outputs.xlsx',synthetic_control_139,139);</v>
      </c>
      <c r="GZ48" s="1" t="str">
        <f t="shared" si="35"/>
        <v>xlswrite('G:\Mi unidad\1. PROYECTOS TELLO 2022\SCM SPILL OVERS\outputs\pobreza\mujeres\1%\simulacion_4\synthetic_control_outputs.xlsx',synthetic_control_139,139);</v>
      </c>
      <c r="HF48" s="1" t="str">
        <f t="shared" si="36"/>
        <v>xlswrite('G:\Mi unidad\1. PROYECTOS TELLO 2022\SCM SPILL OVERS\outputs\pobreza\criminalidad\1%\simulacion_4\synthetic_control_outputs.xlsx',synthetic_control_139,139);</v>
      </c>
      <c r="HM48">
        <v>18</v>
      </c>
      <c r="HN48" t="str">
        <f>"p_value_vec_"&amp;HM48&amp;" = zeros(1,S);"</f>
        <v>p_value_vec_18 = zeros(1,S);</v>
      </c>
      <c r="HT48">
        <v>26</v>
      </c>
      <c r="HU48" t="s">
        <v>37</v>
      </c>
      <c r="IA48">
        <v>38</v>
      </c>
      <c r="IB48" t="str">
        <f>"xlswrite('G:\Mi unidad\1. PROYECTOS TELLO 2022\SCM SPILL OVERS\outputs\pobreza\bajo_niv_educ\1%\simulacion_4\output_tests.xlsx',ub_vec_"&amp;IA48&amp;"','ub_vec_"&amp;IA48&amp;"');"</f>
        <v>xlswrite('G:\Mi unidad\1. PROYECTOS TELLO 2022\SCM SPILL OVERS\outputs\pobreza\bajo_niv_educ\1%\simulacion_4\output_tests.xlsx',ub_vec_38','ub_vec_38');</v>
      </c>
      <c r="IO48">
        <v>38</v>
      </c>
      <c r="IP48" t="str">
        <f>"xlswrite('G:\Mi unidad\1. PROYECTOS TELLO 2022\SCM SPILL OVERS\outputs\pobreza\bajo_ingreso\1%\simulacion_4\output_tests.xlsx',ub_vec_"&amp;IO48&amp;"','ub_vec_"&amp;IO48&amp;"');"</f>
        <v>xlswrite('G:\Mi unidad\1. PROYECTOS TELLO 2022\SCM SPILL OVERS\outputs\pobreza\bajo_ingreso\1%\simulacion_4\output_tests.xlsx',ub_vec_38','ub_vec_38');</v>
      </c>
      <c r="JA48">
        <v>38</v>
      </c>
      <c r="JB48" t="str">
        <f>"xlswrite('G:\Mi unidad\1. PROYECTOS TELLO 2022\SCM SPILL OVERS\outputs\pobreza\densidad\1%\simulacion_4\output_tests.xlsx',ub_vec_"&amp;JA48&amp;"','ub_vec_"&amp;JA48&amp;"');"</f>
        <v>xlswrite('G:\Mi unidad\1. PROYECTOS TELLO 2022\SCM SPILL OVERS\outputs\pobreza\densidad\1%\simulacion_4\output_tests.xlsx',ub_vec_38','ub_vec_38');</v>
      </c>
      <c r="JM48">
        <v>38</v>
      </c>
      <c r="JN48" t="str">
        <f>"xlswrite('G:\Mi unidad\1. PROYECTOS TELLO 2022\SCM SPILL OVERS\outputs\pobreza\densidad_g\1%\simulacion_4\output_tests.xlsx',ub_vec_"&amp;JM48&amp;"','ub_vec_"&amp;JM48&amp;"');"</f>
        <v>xlswrite('G:\Mi unidad\1. PROYECTOS TELLO 2022\SCM SPILL OVERS\outputs\pobreza\densidad_g\1%\simulacion_4\output_tests.xlsx',ub_vec_38','ub_vec_38');</v>
      </c>
      <c r="JY48">
        <v>38</v>
      </c>
      <c r="JZ48" t="str">
        <f>"xlswrite('G:\Mi unidad\1. PROYECTOS TELLO 2022\SCM SPILL OVERS\outputs\pobreza\distancia_centro_salud\1%\simulacion_4\output_tests.xlsx',ub_vec_"&amp;JY48&amp;"','ub_vec_"&amp;JY48&amp;"');"</f>
        <v>xlswrite('G:\Mi unidad\1. PROYECTOS TELLO 2022\SCM SPILL OVERS\outputs\pobreza\distancia_centro_salud\1%\simulacion_4\output_tests.xlsx',ub_vec_38','ub_vec_38');</v>
      </c>
      <c r="KL48">
        <v>38</v>
      </c>
      <c r="KM48" t="str">
        <f>"xlswrite('G:\Mi unidad\1. PROYECTOS TELLO 2022\SCM SPILL OVERS\outputs\pobreza\informalidad\1%\simulacion_4\output_tests.xlsx',ub_vec_"&amp;KL48&amp;"','ub_vec_"&amp;KL48&amp;"');"</f>
        <v>xlswrite('G:\Mi unidad\1. PROYECTOS TELLO 2022\SCM SPILL OVERS\outputs\pobreza\informalidad\1%\simulacion_4\output_tests.xlsx',ub_vec_38','ub_vec_38');</v>
      </c>
      <c r="KY48">
        <v>38</v>
      </c>
      <c r="KZ48" t="str">
        <f>"xlswrite('G:\Mi unidad\1. PROYECTOS TELLO 2022\SCM SPILL OVERS\outputs\pobreza\alimentos\1%\simulacion_4\output_tests.xlsx',ub_vec_"&amp;KY48&amp;"','ub_vec_"&amp;KY48&amp;"');"</f>
        <v>xlswrite('G:\Mi unidad\1. PROYECTOS TELLO 2022\SCM SPILL OVERS\outputs\pobreza\alimentos\1%\simulacion_4\output_tests.xlsx',ub_vec_38','ub_vec_38');</v>
      </c>
      <c r="LF48">
        <v>38</v>
      </c>
      <c r="LG48" t="str">
        <f>"xlswrite('G:\Mi unidad\1. PROYECTOS TELLO 2022\SCM SPILL OVERS\outputs\pobreza\jefe_hogar\1%\simulacion_4\output_tests.xlsx',ub_vec_"&amp;LF48&amp;"','ub_vec_"&amp;LF48&amp;"');"</f>
        <v>xlswrite('G:\Mi unidad\1. PROYECTOS TELLO 2022\SCM SPILL OVERS\outputs\pobreza\jefe_hogar\1%\simulacion_4\output_tests.xlsx',ub_vec_38','ub_vec_38');</v>
      </c>
      <c r="LM48">
        <v>38</v>
      </c>
      <c r="LN48" t="str">
        <f>"xlswrite('G:\Mi unidad\1. PROYECTOS TELLO 2022\SCM SPILL OVERS\outputs\pobreza\mujeres\1%\simulacion_4\output_tests.xlsx',ub_vec_"&amp;LM48&amp;"','ub_vec_"&amp;LM48&amp;"');"</f>
        <v>xlswrite('G:\Mi unidad\1. PROYECTOS TELLO 2022\SCM SPILL OVERS\outputs\pobreza\mujeres\1%\simulacion_4\output_tests.xlsx',ub_vec_38','ub_vec_38');</v>
      </c>
      <c r="LY48">
        <v>38</v>
      </c>
      <c r="LZ48" t="str">
        <f>"xlswrite('G:\Mi unidad\1. PROYECTOS TELLO 2022\SCM SPILL OVERS\outputs\pobreza\criminalidad\1%\simulacion_4\output_tests.xlsx',ub_vec_"&amp;LY48&amp;"','ub_vec_"&amp;LY48&amp;"');"</f>
        <v>xlswrite('G:\Mi unidad\1. PROYECTOS TELLO 2022\SCM SPILL OVERS\outputs\pobreza\criminalidad\1%\simulacion_4\output_tests.xlsx',ub_vec_38','ub_vec_38');</v>
      </c>
    </row>
    <row r="49" spans="1:338" x14ac:dyDescent="0.3">
      <c r="A49">
        <v>140</v>
      </c>
      <c r="B49" s="1" t="str">
        <f t="shared" si="11"/>
        <v>[data_140,provincias_140,~] = xlsread('BD_pobre_est_1_provincia_140.xlsx');</v>
      </c>
      <c r="E49" s="1" t="str">
        <f t="shared" si="12"/>
        <v>provincia_140 = unique(provincias_140(2:end,1));</v>
      </c>
      <c r="O49" s="1" t="str">
        <f t="shared" si="13"/>
        <v>pobreza_140 = reshape(data_140(:,2),T+S,N);</v>
      </c>
      <c r="T49" s="1" t="str">
        <f t="shared" si="14"/>
        <v xml:space="preserve">pobreza_140 = pobreza_140'; </v>
      </c>
      <c r="X49" s="1" t="str">
        <f t="shared" si="15"/>
        <v>tratado_140 = pobreza_140(1,:);</v>
      </c>
      <c r="AC49" s="1" t="str">
        <f t="shared" si="26"/>
        <v>pobreza_140(1,:) = [];</v>
      </c>
      <c r="AI49" s="1" t="str">
        <f t="shared" si="0"/>
        <v>pobreza_140 = [tratado_140;pobreza_140];</v>
      </c>
      <c r="AN49" s="1" t="str">
        <f t="shared" si="22"/>
        <v>Y_140 = pobreza_140; % outcome matrix</v>
      </c>
      <c r="AS49" s="1" t="str">
        <f t="shared" si="23"/>
        <v>Y_pre_140 = Y_140(:,1:T);</v>
      </c>
      <c r="AW49" s="1" t="str">
        <f t="shared" si="24"/>
        <v>Y_post_140 = Y_140(:,T+1:end);</v>
      </c>
      <c r="BA49" s="1" t="str">
        <f t="shared" si="25"/>
        <v>[a_hat_140,B_hat_140] = scm_batch(Y_pre_140);</v>
      </c>
      <c r="BF49" s="1" t="str">
        <f t="shared" si="16"/>
        <v>synthetic_control_140 = a_hat_140(1)+B_hat_140(1,:)*Y_140;</v>
      </c>
      <c r="BL49">
        <v>38</v>
      </c>
      <c r="BM49" s="1" t="str">
        <f>"A_"&amp;BL47&amp;"(:,ind_"&amp;BL47&amp;" == 0) = [];"</f>
        <v>A_38(:,ind_38 == 0) = [];</v>
      </c>
      <c r="BR49">
        <v>38</v>
      </c>
      <c r="BS49" s="1" t="str">
        <f>"ind_"&amp;BR47&amp;" = xlsread('spillover_bajo_niv_educ_"&amp;BR47&amp;".xlsx')"</f>
        <v>ind_38 = xlsread('spillover_bajo_niv_educ_38.xlsx')</v>
      </c>
      <c r="BX49">
        <v>38</v>
      </c>
      <c r="BY49" s="1" t="str">
        <f>"ind_"&amp;BX47&amp;" = xlsread('spillover_bajoingreso_"&amp;BX47&amp;".xlsx')"</f>
        <v>ind_38 = xlsread('spillover_bajoingreso_38.xlsx')</v>
      </c>
      <c r="CD49">
        <v>38</v>
      </c>
      <c r="CE49" s="1" t="str">
        <f>"ind_"&amp;CD47&amp;" = xlsread('spillover_densidad_"&amp;CD47&amp;".xlsx')"</f>
        <v>ind_38 = xlsread('spillover_densidad_38.xlsx')</v>
      </c>
      <c r="CJ49">
        <v>38</v>
      </c>
      <c r="CK49" s="1" t="str">
        <f>"ind_"&amp;CJ47&amp;" = xlsread('spillover_tiempo_cs_"&amp;CJ47&amp;".xlsx')"</f>
        <v>ind_38 = xlsread('spillover_tiempo_cs_38.xlsx')</v>
      </c>
      <c r="CQ49">
        <v>38</v>
      </c>
      <c r="CR49" t="s">
        <v>179</v>
      </c>
      <c r="CV49">
        <v>38</v>
      </c>
      <c r="CW49" t="s">
        <v>184</v>
      </c>
      <c r="DA49">
        <v>38</v>
      </c>
      <c r="DB49" t="s">
        <v>185</v>
      </c>
      <c r="DF49">
        <v>38</v>
      </c>
      <c r="DG49" t="s">
        <v>186</v>
      </c>
      <c r="DK49" s="1" t="str">
        <f t="shared" si="17"/>
        <v>M_hat_140 = (eye(N)-B_hat_140)'*(eye(N)-B_hat_140);</v>
      </c>
      <c r="DQ49" s="1" t="str">
        <f t="shared" si="18"/>
        <v>synthetic_control_sp_140 = a_hat_140(1)+B_hat_140(1,:)*Y_140;</v>
      </c>
      <c r="DW49" s="1" t="s">
        <v>86</v>
      </c>
      <c r="EA49">
        <v>18</v>
      </c>
      <c r="EB49" s="3" t="s">
        <v>18</v>
      </c>
      <c r="EL49" s="1" t="str">
        <f t="shared" si="19"/>
        <v>synthetic_control_140=synthetic_control_140'</v>
      </c>
      <c r="EQ49" s="1" t="str">
        <f t="shared" si="20"/>
        <v>synthetic_control_sp_140=synthetic_control_sp_140'</v>
      </c>
      <c r="EV49" s="1" t="str">
        <f t="shared" si="21"/>
        <v>tratado_140=tratado_140'</v>
      </c>
      <c r="EZ49" s="1" t="str">
        <f t="shared" si="27"/>
        <v>xlswrite('G:\Mi unidad\1. PROYECTOS TELLO 2022\SCM SPILL OVERS\outputs\pobreza\distancia_centro_salud\1%\simulacion_4\synthetic_control_outputs.xlsx',synthetic_control_140,140)</v>
      </c>
      <c r="FG49" s="1" t="str">
        <f t="shared" si="28"/>
        <v>xlswrite('G:\Mi unidad\1. PROYECTOS TELLO 2022\SCM SPILL OVERS\outputs\pobreza\informalidad\1%\simulacion_4\synthetic_control_outputs.xlsx',synthetic_control_140,140)</v>
      </c>
      <c r="FM49" s="1" t="str">
        <f t="shared" si="29"/>
        <v>xlswrite('G:\Mi unidad\1. PROYECTOS TELLO 2022\SCM SPILL OVERS\outputs\pobreza\densidad\1%\simulacion_4\synthetic_control_outputs.xlsx',synthetic_control_140,140)</v>
      </c>
      <c r="FT49" s="1" t="str">
        <f t="shared" si="30"/>
        <v>xlswrite('G:\Mi unidad\1. PROYECTOS TELLO 2022\SCM SPILL OVERS\outputs\pobreza\bajo_niv_educ\1%\simulacion_4\synthetic_control_outputs.xlsx',synthetic_control_140,140)</v>
      </c>
      <c r="FZ49" s="1" t="str">
        <f t="shared" si="31"/>
        <v>xlswrite('G:\Mi unidad\1. PROYECTOS TELLO 2022\SCM SPILL OVERS\outputs\pobreza\bajo_ingreso\1%\simulacion_4\synthetic_control_outputs.xlsx',synthetic_control_140,140)</v>
      </c>
      <c r="GF49" s="1" t="str">
        <f t="shared" si="32"/>
        <v>xlswrite('G:\Mi unidad\1. PROYECTOS TELLO 2022\SCM SPILL OVERS\outputs\pobreza\densidad_g\1%\simulacion_4\synthetic_control_outputs.xlsx',synthetic_control_140,140)</v>
      </c>
      <c r="GM49" s="1" t="str">
        <f t="shared" si="33"/>
        <v>xlswrite('G:\Mi unidad\1. PROYECTOS TELLO 2022\SCM SPILL OVERS\outputs\pobreza\alimentos\1%\simulacion_4\synthetic_control_outputs.xlsx',synthetic_control_140,140);</v>
      </c>
      <c r="GT49" s="1" t="str">
        <f t="shared" si="34"/>
        <v>xlswrite('G:\Mi unidad\1. PROYECTOS TELLO 2022\SCM SPILL OVERS\outputs\pobreza\jefe_hogar\1%\simulacion_4\synthetic_control_outputs.xlsx',synthetic_control_140,140);</v>
      </c>
      <c r="GZ49" s="1" t="str">
        <f t="shared" si="35"/>
        <v>xlswrite('G:\Mi unidad\1. PROYECTOS TELLO 2022\SCM SPILL OVERS\outputs\pobreza\mujeres\1%\simulacion_4\synthetic_control_outputs.xlsx',synthetic_control_140,140);</v>
      </c>
      <c r="HF49" s="1" t="str">
        <f t="shared" si="36"/>
        <v>xlswrite('G:\Mi unidad\1. PROYECTOS TELLO 2022\SCM SPILL OVERS\outputs\pobreza\criminalidad\1%\simulacion_4\synthetic_control_outputs.xlsx',synthetic_control_140,140);</v>
      </c>
      <c r="HM49">
        <v>18</v>
      </c>
      <c r="HN49" t="str">
        <f>"lb_vec_"&amp;HM49&amp;" = zeros(1,S);"</f>
        <v>lb_vec_18 = zeros(1,S);</v>
      </c>
      <c r="HT49">
        <v>26</v>
      </c>
      <c r="HU49" t="str">
        <f>"    spillover_test_"&amp;HT49&amp;"(s) = sp_andrews(Y_pre_"&amp;HT49&amp;",pobreza_"&amp;HT49&amp;"(:,T+s),A_"&amp;HT49&amp;",C,d,alpha_sig);"</f>
        <v xml:space="preserve">    spillover_test_26(s) = sp_andrews(Y_pre_26,pobreza_26(:,T+s),A_26,C,d,alpha_sig);</v>
      </c>
      <c r="IA49">
        <v>38</v>
      </c>
      <c r="IB49" t="str">
        <f>"xlswrite('G:\Mi unidad\1. PROYECTOS TELLO 2022\SCM SPILL OVERS\outputs\pobreza\bajo_niv_educ\1%\simulacion_4\output_tests.xlsx',p_value_vec_"&amp;IA49&amp;"','p_value_vec_"&amp;IA49&amp;"');"</f>
        <v>xlswrite('G:\Mi unidad\1. PROYECTOS TELLO 2022\SCM SPILL OVERS\outputs\pobreza\bajo_niv_educ\1%\simulacion_4\output_tests.xlsx',p_value_vec_38','p_value_vec_38');</v>
      </c>
      <c r="IO49">
        <v>38</v>
      </c>
      <c r="IP49" t="str">
        <f>"xlswrite('G:\Mi unidad\1. PROYECTOS TELLO 2022\SCM SPILL OVERS\outputs\pobreza\bajo_ingreso\1%\simulacion_4\output_tests.xlsx',p_value_vec_"&amp;IO49&amp;"','p_value_vec_"&amp;IO49&amp;"');"</f>
        <v>xlswrite('G:\Mi unidad\1. PROYECTOS TELLO 2022\SCM SPILL OVERS\outputs\pobreza\bajo_ingreso\1%\simulacion_4\output_tests.xlsx',p_value_vec_38','p_value_vec_38');</v>
      </c>
      <c r="JA49">
        <v>38</v>
      </c>
      <c r="JB49" t="str">
        <f>"xlswrite('G:\Mi unidad\1. PROYECTOS TELLO 2022\SCM SPILL OVERS\outputs\pobreza\densidad\1%\simulacion_4\output_tests.xlsx',p_value_vec_"&amp;JA49&amp;"','p_value_vec_"&amp;JA49&amp;"');"</f>
        <v>xlswrite('G:\Mi unidad\1. PROYECTOS TELLO 2022\SCM SPILL OVERS\outputs\pobreza\densidad\1%\simulacion_4\output_tests.xlsx',p_value_vec_38','p_value_vec_38');</v>
      </c>
      <c r="JM49">
        <v>38</v>
      </c>
      <c r="JN49" t="str">
        <f>"xlswrite('G:\Mi unidad\1. PROYECTOS TELLO 2022\SCM SPILL OVERS\outputs\pobreza\densidad_g\1%\simulacion_4\output_tests.xlsx',p_value_vec_"&amp;JM49&amp;"','p_value_vec_"&amp;JM49&amp;"');"</f>
        <v>xlswrite('G:\Mi unidad\1. PROYECTOS TELLO 2022\SCM SPILL OVERS\outputs\pobreza\densidad_g\1%\simulacion_4\output_tests.xlsx',p_value_vec_38','p_value_vec_38');</v>
      </c>
      <c r="JY49">
        <v>38</v>
      </c>
      <c r="JZ49" t="str">
        <f>"xlswrite('G:\Mi unidad\1. PROYECTOS TELLO 2022\SCM SPILL OVERS\outputs\pobreza\distancia_centro_salud\1%\simulacion_4\output_tests.xlsx',p_value_vec_"&amp;JY49&amp;"','p_value_vec_"&amp;JY49&amp;"');"</f>
        <v>xlswrite('G:\Mi unidad\1. PROYECTOS TELLO 2022\SCM SPILL OVERS\outputs\pobreza\distancia_centro_salud\1%\simulacion_4\output_tests.xlsx',p_value_vec_38','p_value_vec_38');</v>
      </c>
      <c r="KL49">
        <v>38</v>
      </c>
      <c r="KM49" t="str">
        <f>"xlswrite('G:\Mi unidad\1. PROYECTOS TELLO 2022\SCM SPILL OVERS\outputs\pobreza\informalidad\1%\simulacion_4\output_tests.xlsx',p_value_vec_"&amp;KL49&amp;"','p_value_vec_"&amp;KL49&amp;"');"</f>
        <v>xlswrite('G:\Mi unidad\1. PROYECTOS TELLO 2022\SCM SPILL OVERS\outputs\pobreza\informalidad\1%\simulacion_4\output_tests.xlsx',p_value_vec_38','p_value_vec_38');</v>
      </c>
      <c r="KY49">
        <v>38</v>
      </c>
      <c r="KZ49" t="str">
        <f>"xlswrite('G:\Mi unidad\1. PROYECTOS TELLO 2022\SCM SPILL OVERS\outputs\pobreza\alimentos\1%\simulacion_4\output_tests.xlsx',p_value_vec_"&amp;KY49&amp;"','p_value_vec_"&amp;KY49&amp;"');"</f>
        <v>xlswrite('G:\Mi unidad\1. PROYECTOS TELLO 2022\SCM SPILL OVERS\outputs\pobreza\alimentos\1%\simulacion_4\output_tests.xlsx',p_value_vec_38','p_value_vec_38');</v>
      </c>
      <c r="LF49">
        <v>38</v>
      </c>
      <c r="LG49" t="str">
        <f>"xlswrite('G:\Mi unidad\1. PROYECTOS TELLO 2022\SCM SPILL OVERS\outputs\pobreza\jefe_hogar\1%\simulacion_4\output_tests.xlsx',p_value_vec_"&amp;LF49&amp;"','p_value_vec_"&amp;LF49&amp;"');"</f>
        <v>xlswrite('G:\Mi unidad\1. PROYECTOS TELLO 2022\SCM SPILL OVERS\outputs\pobreza\jefe_hogar\1%\simulacion_4\output_tests.xlsx',p_value_vec_38','p_value_vec_38');</v>
      </c>
      <c r="LM49">
        <v>38</v>
      </c>
      <c r="LN49" t="str">
        <f>"xlswrite('G:\Mi unidad\1. PROYECTOS TELLO 2022\SCM SPILL OVERS\outputs\pobreza\mujeres\1%\simulacion_4\output_tests.xlsx',p_value_vec_"&amp;LM49&amp;"','p_value_vec_"&amp;LM49&amp;"');"</f>
        <v>xlswrite('G:\Mi unidad\1. PROYECTOS TELLO 2022\SCM SPILL OVERS\outputs\pobreza\mujeres\1%\simulacion_4\output_tests.xlsx',p_value_vec_38','p_value_vec_38');</v>
      </c>
      <c r="LY49">
        <v>38</v>
      </c>
      <c r="LZ49" t="str">
        <f>"xlswrite('G:\Mi unidad\1. PROYECTOS TELLO 2022\SCM SPILL OVERS\outputs\pobreza\criminalidad\1%\simulacion_4\output_tests.xlsx',p_value_vec_"&amp;LY49&amp;"','p_value_vec_"&amp;LY49&amp;"');"</f>
        <v>xlswrite('G:\Mi unidad\1. PROYECTOS TELLO 2022\SCM SPILL OVERS\outputs\pobreza\criminalidad\1%\simulacion_4\output_tests.xlsx',p_value_vec_38','p_value_vec_38');</v>
      </c>
    </row>
    <row r="50" spans="1:338" x14ac:dyDescent="0.3">
      <c r="A50">
        <v>141</v>
      </c>
      <c r="B50" s="1" t="str">
        <f t="shared" si="11"/>
        <v>[data_141,provincias_141,~] = xlsread('BD_pobre_est_1_provincia_141.xlsx');</v>
      </c>
      <c r="E50" s="1" t="str">
        <f t="shared" si="12"/>
        <v>provincia_141 = unique(provincias_141(2:end,1));</v>
      </c>
      <c r="O50" s="1" t="str">
        <f t="shared" si="13"/>
        <v>pobreza_141 = reshape(data_141(:,2),T+S,N);</v>
      </c>
      <c r="T50" s="1" t="str">
        <f t="shared" si="14"/>
        <v xml:space="preserve">pobreza_141 = pobreza_141'; </v>
      </c>
      <c r="X50" s="1" t="str">
        <f t="shared" si="15"/>
        <v>tratado_141 = pobreza_141(1,:);</v>
      </c>
      <c r="AC50" s="1" t="str">
        <f t="shared" si="26"/>
        <v>pobreza_141(1,:) = [];</v>
      </c>
      <c r="AI50" s="1" t="str">
        <f t="shared" si="0"/>
        <v>pobreza_141 = [tratado_141;pobreza_141];</v>
      </c>
      <c r="AN50" s="1" t="str">
        <f t="shared" si="22"/>
        <v>Y_141 = pobreza_141; % outcome matrix</v>
      </c>
      <c r="AS50" s="1" t="str">
        <f t="shared" si="23"/>
        <v>Y_pre_141 = Y_141(:,1:T);</v>
      </c>
      <c r="AW50" s="1" t="str">
        <f t="shared" si="24"/>
        <v>Y_post_141 = Y_141(:,T+1:end);</v>
      </c>
      <c r="BA50" s="1" t="str">
        <f t="shared" si="25"/>
        <v>[a_hat_141,B_hat_141] = scm_batch(Y_pre_141);</v>
      </c>
      <c r="BF50" s="1" t="str">
        <f t="shared" si="16"/>
        <v>synthetic_control_141 = a_hat_141(1)+B_hat_141(1,:)*Y_141;</v>
      </c>
      <c r="BL50">
        <v>38</v>
      </c>
      <c r="BR50">
        <v>38</v>
      </c>
      <c r="BS50" s="1" t="str">
        <f>"A_"&amp;BR47&amp;" = eye(N);"</f>
        <v>A_38 = eye(N);</v>
      </c>
      <c r="BX50">
        <v>38</v>
      </c>
      <c r="BY50" s="1" t="str">
        <f>"A_"&amp;BX47&amp;" = eye(N);"</f>
        <v>A_38 = eye(N);</v>
      </c>
      <c r="CD50">
        <v>38</v>
      </c>
      <c r="CE50" s="1" t="str">
        <f>"A_"&amp;CD47&amp;" = eye(N);"</f>
        <v>A_38 = eye(N);</v>
      </c>
      <c r="CJ50">
        <v>38</v>
      </c>
      <c r="CK50" s="1" t="str">
        <f>"A_"&amp;CJ47&amp;" = eye(N);"</f>
        <v>A_38 = eye(N);</v>
      </c>
      <c r="CQ50">
        <v>38</v>
      </c>
      <c r="CR50" t="s">
        <v>180</v>
      </c>
      <c r="CV50">
        <v>38</v>
      </c>
      <c r="CW50" t="s">
        <v>187</v>
      </c>
      <c r="DA50">
        <v>38</v>
      </c>
      <c r="DB50" t="s">
        <v>187</v>
      </c>
      <c r="DF50">
        <v>38</v>
      </c>
      <c r="DG50" t="s">
        <v>187</v>
      </c>
      <c r="DK50" s="1" t="str">
        <f t="shared" si="17"/>
        <v>M_hat_141 = (eye(N)-B_hat_141)'*(eye(N)-B_hat_141);</v>
      </c>
      <c r="DQ50" s="1" t="str">
        <f t="shared" si="18"/>
        <v>synthetic_control_sp_141 = a_hat_141(1)+B_hat_141(1,:)*Y_141;</v>
      </c>
      <c r="DW50" s="1" t="s">
        <v>87</v>
      </c>
      <c r="EA50">
        <v>23</v>
      </c>
      <c r="EB50" s="3" t="str">
        <f>"%PROVINCIA "&amp;EA50</f>
        <v>%PROVINCIA 23</v>
      </c>
      <c r="EL50" s="1" t="str">
        <f t="shared" si="19"/>
        <v>synthetic_control_141=synthetic_control_141'</v>
      </c>
      <c r="EQ50" s="1" t="str">
        <f t="shared" si="20"/>
        <v>synthetic_control_sp_141=synthetic_control_sp_141'</v>
      </c>
      <c r="EV50" s="1" t="str">
        <f t="shared" si="21"/>
        <v>tratado_141=tratado_141'</v>
      </c>
      <c r="EZ50" s="1" t="str">
        <f t="shared" si="27"/>
        <v>xlswrite('G:\Mi unidad\1. PROYECTOS TELLO 2022\SCM SPILL OVERS\outputs\pobreza\distancia_centro_salud\1%\simulacion_4\synthetic_control_outputs.xlsx',synthetic_control_141,141)</v>
      </c>
      <c r="FG50" s="1" t="str">
        <f t="shared" si="28"/>
        <v>xlswrite('G:\Mi unidad\1. PROYECTOS TELLO 2022\SCM SPILL OVERS\outputs\pobreza\informalidad\1%\simulacion_4\synthetic_control_outputs.xlsx',synthetic_control_141,141)</v>
      </c>
      <c r="FM50" s="1" t="str">
        <f t="shared" si="29"/>
        <v>xlswrite('G:\Mi unidad\1. PROYECTOS TELLO 2022\SCM SPILL OVERS\outputs\pobreza\densidad\1%\simulacion_4\synthetic_control_outputs.xlsx',synthetic_control_141,141)</v>
      </c>
      <c r="FT50" s="1" t="str">
        <f t="shared" si="30"/>
        <v>xlswrite('G:\Mi unidad\1. PROYECTOS TELLO 2022\SCM SPILL OVERS\outputs\pobreza\bajo_niv_educ\1%\simulacion_4\synthetic_control_outputs.xlsx',synthetic_control_141,141)</v>
      </c>
      <c r="FZ50" s="1" t="str">
        <f t="shared" si="31"/>
        <v>xlswrite('G:\Mi unidad\1. PROYECTOS TELLO 2022\SCM SPILL OVERS\outputs\pobreza\bajo_ingreso\1%\simulacion_4\synthetic_control_outputs.xlsx',synthetic_control_141,141)</v>
      </c>
      <c r="GF50" s="1" t="str">
        <f t="shared" si="32"/>
        <v>xlswrite('G:\Mi unidad\1. PROYECTOS TELLO 2022\SCM SPILL OVERS\outputs\pobreza\densidad_g\1%\simulacion_4\synthetic_control_outputs.xlsx',synthetic_control_141,141)</v>
      </c>
      <c r="GM50" s="1" t="str">
        <f t="shared" si="33"/>
        <v>xlswrite('G:\Mi unidad\1. PROYECTOS TELLO 2022\SCM SPILL OVERS\outputs\pobreza\alimentos\1%\simulacion_4\synthetic_control_outputs.xlsx',synthetic_control_141,141);</v>
      </c>
      <c r="GT50" s="1" t="str">
        <f t="shared" si="34"/>
        <v>xlswrite('G:\Mi unidad\1. PROYECTOS TELLO 2022\SCM SPILL OVERS\outputs\pobreza\jefe_hogar\1%\simulacion_4\synthetic_control_outputs.xlsx',synthetic_control_141,141);</v>
      </c>
      <c r="GZ50" s="1" t="str">
        <f t="shared" si="35"/>
        <v>xlswrite('G:\Mi unidad\1. PROYECTOS TELLO 2022\SCM SPILL OVERS\outputs\pobreza\mujeres\1%\simulacion_4\synthetic_control_outputs.xlsx',synthetic_control_141,141);</v>
      </c>
      <c r="HF50" s="1" t="str">
        <f t="shared" si="36"/>
        <v>xlswrite('G:\Mi unidad\1. PROYECTOS TELLO 2022\SCM SPILL OVERS\outputs\pobreza\criminalidad\1%\simulacion_4\synthetic_control_outputs.xlsx',synthetic_control_141,141);</v>
      </c>
      <c r="HM50">
        <v>18</v>
      </c>
      <c r="HN50" t="str">
        <f>"ub_vec_"&amp;HM50&amp;" = zeros(1,S);"</f>
        <v>ub_vec_18 = zeros(1,S);</v>
      </c>
      <c r="HT50">
        <v>26</v>
      </c>
      <c r="HU50" t="s">
        <v>18</v>
      </c>
      <c r="IA50">
        <v>38</v>
      </c>
      <c r="IB50" t="str">
        <f>"xlswrite('G:\Mi unidad\1. PROYECTOS TELLO 2022\SCM SPILL OVERS\outputs\pobreza\bajo_niv_educ\1%\simulacion_4\output_tests.xlsx',alpha1_hat_vec_"&amp;IA50&amp;"','alpha1_hat_vec_"&amp;IA50&amp;"');"</f>
        <v>xlswrite('G:\Mi unidad\1. PROYECTOS TELLO 2022\SCM SPILL OVERS\outputs\pobreza\bajo_niv_educ\1%\simulacion_4\output_tests.xlsx',alpha1_hat_vec_38','alpha1_hat_vec_38');</v>
      </c>
      <c r="IO50">
        <v>38</v>
      </c>
      <c r="IP50" t="str">
        <f>"xlswrite('G:\Mi unidad\1. PROYECTOS TELLO 2022\SCM SPILL OVERS\outputs\pobreza\bajo_ingreso\1%\simulacion_4\output_tests.xlsx',alpha1_hat_vec_"&amp;IO50&amp;"','alpha1_hat_vec_"&amp;IO50&amp;"');"</f>
        <v>xlswrite('G:\Mi unidad\1. PROYECTOS TELLO 2022\SCM SPILL OVERS\outputs\pobreza\bajo_ingreso\1%\simulacion_4\output_tests.xlsx',alpha1_hat_vec_38','alpha1_hat_vec_38');</v>
      </c>
      <c r="JA50">
        <v>38</v>
      </c>
      <c r="JB50" t="str">
        <f>"xlswrite('G:\Mi unidad\1. PROYECTOS TELLO 2022\SCM SPILL OVERS\outputs\pobreza\densidad\1%\simulacion_4\output_tests.xlsx',alpha1_hat_vec_"&amp;JA50&amp;"','alpha1_hat_vec_"&amp;JA50&amp;"');"</f>
        <v>xlswrite('G:\Mi unidad\1. PROYECTOS TELLO 2022\SCM SPILL OVERS\outputs\pobreza\densidad\1%\simulacion_4\output_tests.xlsx',alpha1_hat_vec_38','alpha1_hat_vec_38');</v>
      </c>
      <c r="JM50">
        <v>38</v>
      </c>
      <c r="JN50" t="str">
        <f>"xlswrite('G:\Mi unidad\1. PROYECTOS TELLO 2022\SCM SPILL OVERS\outputs\pobreza\densidad_g\1%\simulacion_4\output_tests.xlsx',alpha1_hat_vec_"&amp;JM50&amp;"','alpha1_hat_vec_"&amp;JM50&amp;"');"</f>
        <v>xlswrite('G:\Mi unidad\1. PROYECTOS TELLO 2022\SCM SPILL OVERS\outputs\pobreza\densidad_g\1%\simulacion_4\output_tests.xlsx',alpha1_hat_vec_38','alpha1_hat_vec_38');</v>
      </c>
      <c r="JY50">
        <v>38</v>
      </c>
      <c r="JZ50" t="str">
        <f>"xlswrite('G:\Mi unidad\1. PROYECTOS TELLO 2022\SCM SPILL OVERS\outputs\pobreza\distancia_centro_salud\1%\simulacion_4\output_tests.xlsx',alpha1_hat_vec_"&amp;JY50&amp;"','alpha1_hat_vec_"&amp;JY50&amp;"');"</f>
        <v>xlswrite('G:\Mi unidad\1. PROYECTOS TELLO 2022\SCM SPILL OVERS\outputs\pobreza\distancia_centro_salud\1%\simulacion_4\output_tests.xlsx',alpha1_hat_vec_38','alpha1_hat_vec_38');</v>
      </c>
      <c r="KL50">
        <v>38</v>
      </c>
      <c r="KM50" t="str">
        <f>"xlswrite('G:\Mi unidad\1. PROYECTOS TELLO 2022\SCM SPILL OVERS\outputs\pobreza\informalidad\1%\simulacion_4\output_tests.xlsx',alpha1_hat_vec_"&amp;KL50&amp;"','alpha1_hat_vec_"&amp;KL50&amp;"');"</f>
        <v>xlswrite('G:\Mi unidad\1. PROYECTOS TELLO 2022\SCM SPILL OVERS\outputs\pobreza\informalidad\1%\simulacion_4\output_tests.xlsx',alpha1_hat_vec_38','alpha1_hat_vec_38');</v>
      </c>
      <c r="KY50">
        <v>38</v>
      </c>
      <c r="KZ50" t="str">
        <f>"xlswrite('G:\Mi unidad\1. PROYECTOS TELLO 2022\SCM SPILL OVERS\outputs\pobreza\alimentos\1%\simulacion_4\output_tests.xlsx',alpha1_hat_vec_"&amp;KY50&amp;"','alpha1_hat_vec_"&amp;KY50&amp;"');"</f>
        <v>xlswrite('G:\Mi unidad\1. PROYECTOS TELLO 2022\SCM SPILL OVERS\outputs\pobreza\alimentos\1%\simulacion_4\output_tests.xlsx',alpha1_hat_vec_38','alpha1_hat_vec_38');</v>
      </c>
      <c r="LF50">
        <v>38</v>
      </c>
      <c r="LG50" t="str">
        <f>"xlswrite('G:\Mi unidad\1. PROYECTOS TELLO 2022\SCM SPILL OVERS\outputs\pobreza\jefe_hogar\1%\simulacion_4\output_tests.xlsx',alpha1_hat_vec_"&amp;LF50&amp;"','alpha1_hat_vec_"&amp;LF50&amp;"');"</f>
        <v>xlswrite('G:\Mi unidad\1. PROYECTOS TELLO 2022\SCM SPILL OVERS\outputs\pobreza\jefe_hogar\1%\simulacion_4\output_tests.xlsx',alpha1_hat_vec_38','alpha1_hat_vec_38');</v>
      </c>
      <c r="LM50">
        <v>38</v>
      </c>
      <c r="LN50" t="str">
        <f>"xlswrite('G:\Mi unidad\1. PROYECTOS TELLO 2022\SCM SPILL OVERS\outputs\pobreza\mujeres\1%\simulacion_4\output_tests.xlsx',alpha1_hat_vec_"&amp;LM50&amp;"','alpha1_hat_vec_"&amp;LM50&amp;"');"</f>
        <v>xlswrite('G:\Mi unidad\1. PROYECTOS TELLO 2022\SCM SPILL OVERS\outputs\pobreza\mujeres\1%\simulacion_4\output_tests.xlsx',alpha1_hat_vec_38','alpha1_hat_vec_38');</v>
      </c>
      <c r="LY50">
        <v>38</v>
      </c>
      <c r="LZ50" t="str">
        <f>"xlswrite('G:\Mi unidad\1. PROYECTOS TELLO 2022\SCM SPILL OVERS\outputs\pobreza\criminalidad\1%\simulacion_4\output_tests.xlsx',alpha1_hat_vec_"&amp;LY50&amp;"','alpha1_hat_vec_"&amp;LY50&amp;"');"</f>
        <v>xlswrite('G:\Mi unidad\1. PROYECTOS TELLO 2022\SCM SPILL OVERS\outputs\pobreza\criminalidad\1%\simulacion_4\output_tests.xlsx',alpha1_hat_vec_38','alpha1_hat_vec_38');</v>
      </c>
    </row>
    <row r="51" spans="1:338" x14ac:dyDescent="0.3">
      <c r="A51">
        <v>144</v>
      </c>
      <c r="B51" s="1" t="str">
        <f t="shared" si="11"/>
        <v>[data_144,provincias_144,~] = xlsread('BD_pobre_est_1_provincia_144.xlsx');</v>
      </c>
      <c r="E51" s="1" t="str">
        <f t="shared" si="12"/>
        <v>provincia_144 = unique(provincias_144(2:end,1));</v>
      </c>
      <c r="O51" s="1" t="str">
        <f t="shared" si="13"/>
        <v>pobreza_144 = reshape(data_144(:,2),T+S,N);</v>
      </c>
      <c r="T51" s="1" t="str">
        <f t="shared" si="14"/>
        <v xml:space="preserve">pobreza_144 = pobreza_144'; </v>
      </c>
      <c r="X51" s="1" t="str">
        <f t="shared" si="15"/>
        <v>tratado_144 = pobreza_144(1,:);</v>
      </c>
      <c r="AC51" s="1" t="str">
        <f t="shared" si="26"/>
        <v>pobreza_144(1,:) = [];</v>
      </c>
      <c r="AI51" s="1" t="str">
        <f t="shared" si="0"/>
        <v>pobreza_144 = [tratado_144;pobreza_144];</v>
      </c>
      <c r="AN51" s="1" t="str">
        <f t="shared" si="22"/>
        <v>Y_144 = pobreza_144; % outcome matrix</v>
      </c>
      <c r="AS51" s="1" t="str">
        <f t="shared" si="23"/>
        <v>Y_pre_144 = Y_144(:,1:T);</v>
      </c>
      <c r="AW51" s="1" t="str">
        <f t="shared" si="24"/>
        <v>Y_post_144 = Y_144(:,T+1:end);</v>
      </c>
      <c r="BA51" s="1" t="str">
        <f t="shared" si="25"/>
        <v>[a_hat_144,B_hat_144] = scm_batch(Y_pre_144);</v>
      </c>
      <c r="BF51" s="1" t="str">
        <f t="shared" si="16"/>
        <v>synthetic_control_144 = a_hat_144(1)+B_hat_144(1,:)*Y_144;</v>
      </c>
      <c r="BL51">
        <v>38</v>
      </c>
      <c r="BR51">
        <v>38</v>
      </c>
      <c r="BS51" s="1" t="str">
        <f>"A_"&amp;BR47&amp;"(:,ind_"&amp;BR47&amp;" == 0) = [];"</f>
        <v>A_38(:,ind_38 == 0) = [];</v>
      </c>
      <c r="BX51">
        <v>38</v>
      </c>
      <c r="BY51" s="1" t="str">
        <f>"A_"&amp;BX47&amp;"(:,ind_"&amp;BX47&amp;" == 0) = [];"</f>
        <v>A_38(:,ind_38 == 0) = [];</v>
      </c>
      <c r="CD51">
        <v>38</v>
      </c>
      <c r="CE51" s="1" t="str">
        <f>"A_"&amp;CD47&amp;"(:,ind_"&amp;CD47&amp;" == 0) = [];"</f>
        <v>A_38(:,ind_38 == 0) = [];</v>
      </c>
      <c r="CJ51">
        <v>38</v>
      </c>
      <c r="CK51" s="1" t="str">
        <f>"A_"&amp;CJ47&amp;"(:,ind_"&amp;CJ47&amp;" == 0) = [];"</f>
        <v>A_38(:,ind_38 == 0) = [];</v>
      </c>
      <c r="CQ51">
        <v>38</v>
      </c>
      <c r="CR51" t="s">
        <v>182</v>
      </c>
      <c r="CV51">
        <v>38</v>
      </c>
      <c r="CW51" t="s">
        <v>188</v>
      </c>
      <c r="DA51">
        <v>38</v>
      </c>
      <c r="DB51" t="s">
        <v>188</v>
      </c>
      <c r="DF51">
        <v>38</v>
      </c>
      <c r="DG51" t="s">
        <v>188</v>
      </c>
      <c r="DK51" s="1" t="str">
        <f t="shared" si="17"/>
        <v>M_hat_144 = (eye(N)-B_hat_144)'*(eye(N)-B_hat_144);</v>
      </c>
      <c r="DQ51" s="1" t="str">
        <f t="shared" si="18"/>
        <v>synthetic_control_sp_144 = a_hat_144(1)+B_hat_144(1,:)*Y_144;</v>
      </c>
      <c r="DW51" s="1" t="s">
        <v>88</v>
      </c>
      <c r="EA51">
        <v>23</v>
      </c>
      <c r="EB51" s="3" t="s">
        <v>17</v>
      </c>
      <c r="EL51" s="1" t="str">
        <f t="shared" si="19"/>
        <v>synthetic_control_144=synthetic_control_144'</v>
      </c>
      <c r="EQ51" s="1" t="str">
        <f t="shared" si="20"/>
        <v>synthetic_control_sp_144=synthetic_control_sp_144'</v>
      </c>
      <c r="EV51" s="1" t="str">
        <f t="shared" si="21"/>
        <v>tratado_144=tratado_144'</v>
      </c>
      <c r="EZ51" s="1" t="str">
        <f t="shared" si="27"/>
        <v>xlswrite('G:\Mi unidad\1. PROYECTOS TELLO 2022\SCM SPILL OVERS\outputs\pobreza\distancia_centro_salud\1%\simulacion_4\synthetic_control_outputs.xlsx',synthetic_control_144,144)</v>
      </c>
      <c r="FG51" s="1" t="str">
        <f t="shared" si="28"/>
        <v>xlswrite('G:\Mi unidad\1. PROYECTOS TELLO 2022\SCM SPILL OVERS\outputs\pobreza\informalidad\1%\simulacion_4\synthetic_control_outputs.xlsx',synthetic_control_144,144)</v>
      </c>
      <c r="FM51" s="1" t="str">
        <f t="shared" si="29"/>
        <v>xlswrite('G:\Mi unidad\1. PROYECTOS TELLO 2022\SCM SPILL OVERS\outputs\pobreza\densidad\1%\simulacion_4\synthetic_control_outputs.xlsx',synthetic_control_144,144)</v>
      </c>
      <c r="FT51" s="1" t="str">
        <f t="shared" si="30"/>
        <v>xlswrite('G:\Mi unidad\1. PROYECTOS TELLO 2022\SCM SPILL OVERS\outputs\pobreza\bajo_niv_educ\1%\simulacion_4\synthetic_control_outputs.xlsx',synthetic_control_144,144)</v>
      </c>
      <c r="FZ51" s="1" t="str">
        <f t="shared" si="31"/>
        <v>xlswrite('G:\Mi unidad\1. PROYECTOS TELLO 2022\SCM SPILL OVERS\outputs\pobreza\bajo_ingreso\1%\simulacion_4\synthetic_control_outputs.xlsx',synthetic_control_144,144)</v>
      </c>
      <c r="GF51" s="1" t="str">
        <f t="shared" si="32"/>
        <v>xlswrite('G:\Mi unidad\1. PROYECTOS TELLO 2022\SCM SPILL OVERS\outputs\pobreza\densidad_g\1%\simulacion_4\synthetic_control_outputs.xlsx',synthetic_control_144,144)</v>
      </c>
      <c r="GM51" s="1" t="str">
        <f t="shared" si="33"/>
        <v>xlswrite('G:\Mi unidad\1. PROYECTOS TELLO 2022\SCM SPILL OVERS\outputs\pobreza\alimentos\1%\simulacion_4\synthetic_control_outputs.xlsx',synthetic_control_144,144);</v>
      </c>
      <c r="GT51" s="1" t="str">
        <f t="shared" si="34"/>
        <v>xlswrite('G:\Mi unidad\1. PROYECTOS TELLO 2022\SCM SPILL OVERS\outputs\pobreza\jefe_hogar\1%\simulacion_4\synthetic_control_outputs.xlsx',synthetic_control_144,144);</v>
      </c>
      <c r="GZ51" s="1" t="str">
        <f t="shared" si="35"/>
        <v>xlswrite('G:\Mi unidad\1. PROYECTOS TELLO 2022\SCM SPILL OVERS\outputs\pobreza\mujeres\1%\simulacion_4\synthetic_control_outputs.xlsx',synthetic_control_144,144);</v>
      </c>
      <c r="HF51" s="1" t="str">
        <f t="shared" si="36"/>
        <v>xlswrite('G:\Mi unidad\1. PROYECTOS TELLO 2022\SCM SPILL OVERS\outputs\pobreza\criminalidad\1%\simulacion_4\synthetic_control_outputs.xlsx',synthetic_control_144,144);</v>
      </c>
      <c r="HM51">
        <v>18</v>
      </c>
      <c r="HN51" t="s">
        <v>35</v>
      </c>
      <c r="HT51">
        <v>27</v>
      </c>
      <c r="HU51" t="str">
        <f>"spillover_test_"&amp;HT51&amp;" = zeros(1,S);"</f>
        <v>spillover_test_27 = zeros(1,S);</v>
      </c>
      <c r="IA51">
        <v>38</v>
      </c>
      <c r="IB51" t="str">
        <f>"xlswrite('G:\Mi unidad\1. PROYECTOS TELLO 2022\SCM SPILL OVERS\outputs\pobreza\bajo_niv_educ\1%\simulacion_4\output_tests.xlsx',spillover_test_"&amp;IA51&amp;"','sp_test_"&amp;IA51&amp;"');"</f>
        <v>xlswrite('G:\Mi unidad\1. PROYECTOS TELLO 2022\SCM SPILL OVERS\outputs\pobreza\bajo_niv_educ\1%\simulacion_4\output_tests.xlsx',spillover_test_38','sp_test_38');</v>
      </c>
      <c r="IO51">
        <v>38</v>
      </c>
      <c r="IP51" t="str">
        <f>"xlswrite('G:\Mi unidad\1. PROYECTOS TELLO 2022\SCM SPILL OVERS\outputs\pobreza\bajo_ingreso\1%\simulacion_4\output_tests.xlsx',spillover_test_"&amp;IO51&amp;"','sp_test_"&amp;IO51&amp;"');"</f>
        <v>xlswrite('G:\Mi unidad\1. PROYECTOS TELLO 2022\SCM SPILL OVERS\outputs\pobreza\bajo_ingreso\1%\simulacion_4\output_tests.xlsx',spillover_test_38','sp_test_38');</v>
      </c>
      <c r="JA51">
        <v>38</v>
      </c>
      <c r="JB51" t="str">
        <f>"xlswrite('G:\Mi unidad\1. PROYECTOS TELLO 2022\SCM SPILL OVERS\outputs\pobreza\densidad\1%\simulacion_4\output_tests.xlsx',spillover_test_"&amp;JA51&amp;"','sp_test_"&amp;JA51&amp;"');"</f>
        <v>xlswrite('G:\Mi unidad\1. PROYECTOS TELLO 2022\SCM SPILL OVERS\outputs\pobreza\densidad\1%\simulacion_4\output_tests.xlsx',spillover_test_38','sp_test_38');</v>
      </c>
      <c r="JM51">
        <v>38</v>
      </c>
      <c r="JN51" t="str">
        <f>"xlswrite('G:\Mi unidad\1. PROYECTOS TELLO 2022\SCM SPILL OVERS\outputs\pobreza\densidad_g\1%\simulacion_4\output_tests.xlsx',spillover_test_"&amp;JM51&amp;"','sp_test_"&amp;JM51&amp;"');"</f>
        <v>xlswrite('G:\Mi unidad\1. PROYECTOS TELLO 2022\SCM SPILL OVERS\outputs\pobreza\densidad_g\1%\simulacion_4\output_tests.xlsx',spillover_test_38','sp_test_38');</v>
      </c>
      <c r="JY51">
        <v>38</v>
      </c>
      <c r="JZ51" t="str">
        <f>"xlswrite('G:\Mi unidad\1. PROYECTOS TELLO 2022\SCM SPILL OVERS\outputs\pobreza\distancia_centro_salud\1%\simulacion_4\output_tests.xlsx',spillover_test_"&amp;JY51&amp;"','sp_test_"&amp;JY51&amp;"');"</f>
        <v>xlswrite('G:\Mi unidad\1. PROYECTOS TELLO 2022\SCM SPILL OVERS\outputs\pobreza\distancia_centro_salud\1%\simulacion_4\output_tests.xlsx',spillover_test_38','sp_test_38');</v>
      </c>
      <c r="KL51">
        <v>38</v>
      </c>
      <c r="KM51" t="str">
        <f>"xlswrite('G:\Mi unidad\1. PROYECTOS TELLO 2022\SCM SPILL OVERS\outputs\pobreza\informalidad\1%\simulacion_4\output_tests.xlsx',spillover_test_"&amp;KL51&amp;"','sp_test_"&amp;KL51&amp;"');"</f>
        <v>xlswrite('G:\Mi unidad\1. PROYECTOS TELLO 2022\SCM SPILL OVERS\outputs\pobreza\informalidad\1%\simulacion_4\output_tests.xlsx',spillover_test_38','sp_test_38');</v>
      </c>
      <c r="KY51">
        <v>38</v>
      </c>
      <c r="KZ51" t="str">
        <f>"xlswrite('G:\Mi unidad\1. PROYECTOS TELLO 2022\SCM SPILL OVERS\outputs\pobreza\alimentos\1%\simulacion_4\output_tests.xlsx',spillover_test_"&amp;KY51&amp;"','sp_test_"&amp;KY51&amp;"');"</f>
        <v>xlswrite('G:\Mi unidad\1. PROYECTOS TELLO 2022\SCM SPILL OVERS\outputs\pobreza\alimentos\1%\simulacion_4\output_tests.xlsx',spillover_test_38','sp_test_38');</v>
      </c>
      <c r="LF51">
        <v>38</v>
      </c>
      <c r="LG51" t="str">
        <f>"xlswrite('G:\Mi unidad\1. PROYECTOS TELLO 2022\SCM SPILL OVERS\outputs\pobreza\jefe_hogar\1%\simulacion_4\output_tests.xlsx',spillover_test_"&amp;LF51&amp;"','sp_test_"&amp;LF51&amp;"');"</f>
        <v>xlswrite('G:\Mi unidad\1. PROYECTOS TELLO 2022\SCM SPILL OVERS\outputs\pobreza\jefe_hogar\1%\simulacion_4\output_tests.xlsx',spillover_test_38','sp_test_38');</v>
      </c>
      <c r="LM51">
        <v>38</v>
      </c>
      <c r="LN51" t="str">
        <f>"xlswrite('G:\Mi unidad\1. PROYECTOS TELLO 2022\SCM SPILL OVERS\outputs\pobreza\mujeres\1%\simulacion_4\output_tests.xlsx',spillover_test_"&amp;LM51&amp;"','sp_test_"&amp;LM51&amp;"');"</f>
        <v>xlswrite('G:\Mi unidad\1. PROYECTOS TELLO 2022\SCM SPILL OVERS\outputs\pobreza\mujeres\1%\simulacion_4\output_tests.xlsx',spillover_test_38','sp_test_38');</v>
      </c>
      <c r="LY51">
        <v>38</v>
      </c>
      <c r="LZ51" t="str">
        <f>"xlswrite('G:\Mi unidad\1. PROYECTOS TELLO 2022\SCM SPILL OVERS\outputs\pobreza\criminalidad\1%\simulacion_4\output_tests.xlsx',spillover_test_"&amp;LY51&amp;"','sp_test_"&amp;LY51&amp;"');"</f>
        <v>xlswrite('G:\Mi unidad\1. PROYECTOS TELLO 2022\SCM SPILL OVERS\outputs\pobreza\criminalidad\1%\simulacion_4\output_tests.xlsx',spillover_test_38','sp_test_38');</v>
      </c>
    </row>
    <row r="52" spans="1:338" x14ac:dyDescent="0.3">
      <c r="A52">
        <v>149</v>
      </c>
      <c r="B52" s="1" t="str">
        <f t="shared" si="11"/>
        <v>[data_149,provincias_149,~] = xlsread('BD_pobre_est_1_provincia_149.xlsx');</v>
      </c>
      <c r="E52" s="1" t="str">
        <f t="shared" si="12"/>
        <v>provincia_149 = unique(provincias_149(2:end,1));</v>
      </c>
      <c r="O52" s="1" t="str">
        <f t="shared" si="13"/>
        <v>pobreza_149 = reshape(data_149(:,2),T+S,N);</v>
      </c>
      <c r="T52" s="1" t="str">
        <f t="shared" si="14"/>
        <v xml:space="preserve">pobreza_149 = pobreza_149'; </v>
      </c>
      <c r="X52" s="1" t="str">
        <f t="shared" si="15"/>
        <v>tratado_149 = pobreza_149(1,:);</v>
      </c>
      <c r="AC52" s="1" t="str">
        <f t="shared" si="26"/>
        <v>pobreza_149(1,:) = [];</v>
      </c>
      <c r="AI52" s="1" t="str">
        <f t="shared" si="0"/>
        <v>pobreza_149 = [tratado_149;pobreza_149];</v>
      </c>
      <c r="AN52" s="1" t="str">
        <f t="shared" si="22"/>
        <v>Y_149 = pobreza_149; % outcome matrix</v>
      </c>
      <c r="AS52" s="1" t="str">
        <f t="shared" si="23"/>
        <v>Y_pre_149 = Y_149(:,1:T);</v>
      </c>
      <c r="AW52" s="1" t="str">
        <f t="shared" si="24"/>
        <v>Y_post_149 = Y_149(:,T+1:end);</v>
      </c>
      <c r="BA52" s="1" t="str">
        <f t="shared" si="25"/>
        <v>[a_hat_149,B_hat_149] = scm_batch(Y_pre_149);</v>
      </c>
      <c r="BF52" s="1" t="str">
        <f t="shared" si="16"/>
        <v>synthetic_control_149 = a_hat_149(1)+B_hat_149(1,:)*Y_149;</v>
      </c>
      <c r="BL52">
        <v>39</v>
      </c>
      <c r="BM52" s="1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189</v>
      </c>
      <c r="CV52">
        <v>39</v>
      </c>
      <c r="CW52" t="s">
        <v>190</v>
      </c>
      <c r="DA52">
        <v>39</v>
      </c>
      <c r="DB52" t="s">
        <v>190</v>
      </c>
      <c r="DF52">
        <v>39</v>
      </c>
      <c r="DG52" t="s">
        <v>190</v>
      </c>
      <c r="DK52" s="1" t="str">
        <f t="shared" si="17"/>
        <v>M_hat_149 = (eye(N)-B_hat_149)'*(eye(N)-B_hat_149);</v>
      </c>
      <c r="DQ52" s="1" t="str">
        <f t="shared" si="18"/>
        <v>synthetic_control_sp_149 = a_hat_149(1)+B_hat_149(1,:)*Y_149;</v>
      </c>
      <c r="DW52" s="1" t="s">
        <v>89</v>
      </c>
      <c r="EA52">
        <v>23</v>
      </c>
      <c r="EB52" s="1" t="str">
        <f>"Y_Ts_"&amp;EA52&amp;" = Y_"&amp;EA52&amp;"(:,T+s);"</f>
        <v>Y_Ts_23 = Y_23(:,T+s);</v>
      </c>
      <c r="EL52" s="1" t="str">
        <f t="shared" si="19"/>
        <v>synthetic_control_149=synthetic_control_149'</v>
      </c>
      <c r="EQ52" s="1" t="str">
        <f t="shared" si="20"/>
        <v>synthetic_control_sp_149=synthetic_control_sp_149'</v>
      </c>
      <c r="EV52" s="1" t="str">
        <f t="shared" si="21"/>
        <v>tratado_149=tratado_149'</v>
      </c>
      <c r="EZ52" s="1" t="str">
        <f t="shared" si="27"/>
        <v>xlswrite('G:\Mi unidad\1. PROYECTOS TELLO 2022\SCM SPILL OVERS\outputs\pobreza\distancia_centro_salud\1%\simulacion_4\synthetic_control_outputs.xlsx',synthetic_control_149,149)</v>
      </c>
      <c r="FG52" s="1" t="str">
        <f t="shared" si="28"/>
        <v>xlswrite('G:\Mi unidad\1. PROYECTOS TELLO 2022\SCM SPILL OVERS\outputs\pobreza\informalidad\1%\simulacion_4\synthetic_control_outputs.xlsx',synthetic_control_149,149)</v>
      </c>
      <c r="FM52" s="1" t="str">
        <f t="shared" si="29"/>
        <v>xlswrite('G:\Mi unidad\1. PROYECTOS TELLO 2022\SCM SPILL OVERS\outputs\pobreza\densidad\1%\simulacion_4\synthetic_control_outputs.xlsx',synthetic_control_149,149)</v>
      </c>
      <c r="FT52" s="1" t="str">
        <f t="shared" si="30"/>
        <v>xlswrite('G:\Mi unidad\1. PROYECTOS TELLO 2022\SCM SPILL OVERS\outputs\pobreza\bajo_niv_educ\1%\simulacion_4\synthetic_control_outputs.xlsx',synthetic_control_149,149)</v>
      </c>
      <c r="FZ52" s="1" t="str">
        <f t="shared" si="31"/>
        <v>xlswrite('G:\Mi unidad\1. PROYECTOS TELLO 2022\SCM SPILL OVERS\outputs\pobreza\bajo_ingreso\1%\simulacion_4\synthetic_control_outputs.xlsx',synthetic_control_149,149)</v>
      </c>
      <c r="GF52" s="1" t="str">
        <f t="shared" si="32"/>
        <v>xlswrite('G:\Mi unidad\1. PROYECTOS TELLO 2022\SCM SPILL OVERS\outputs\pobreza\densidad_g\1%\simulacion_4\synthetic_control_outputs.xlsx',synthetic_control_149,149)</v>
      </c>
      <c r="GM52" s="1" t="str">
        <f t="shared" si="33"/>
        <v>xlswrite('G:\Mi unidad\1. PROYECTOS TELLO 2022\SCM SPILL OVERS\outputs\pobreza\alimentos\1%\simulacion_4\synthetic_control_outputs.xlsx',synthetic_control_149,149);</v>
      </c>
      <c r="GT52" s="1" t="str">
        <f t="shared" si="34"/>
        <v>xlswrite('G:\Mi unidad\1. PROYECTOS TELLO 2022\SCM SPILL OVERS\outputs\pobreza\jefe_hogar\1%\simulacion_4\synthetic_control_outputs.xlsx',synthetic_control_149,149);</v>
      </c>
      <c r="GZ52" s="1" t="str">
        <f t="shared" si="35"/>
        <v>xlswrite('G:\Mi unidad\1. PROYECTOS TELLO 2022\SCM SPILL OVERS\outputs\pobreza\mujeres\1%\simulacion_4\synthetic_control_outputs.xlsx',synthetic_control_149,149);</v>
      </c>
      <c r="HF52" s="1" t="str">
        <f t="shared" si="36"/>
        <v>xlswrite('G:\Mi unidad\1. PROYECTOS TELLO 2022\SCM SPILL OVERS\outputs\pobreza\criminalidad\1%\simulacion_4\synthetic_control_outputs.xlsx',synthetic_control_149,149);</v>
      </c>
      <c r="HM52">
        <v>18</v>
      </c>
      <c r="HN52" t="str">
        <f>"    [p_value_"&amp;HM52&amp; ",lb_"&amp;HM52&amp;",ub_"&amp;HM52&amp;"] = sp_andrews_te(Y_pre_"&amp;HM52&amp;",pobreza_"&amp;HM52&amp;"(:,T+s),A_"&amp;HM52&amp;",C,.05);"</f>
        <v xml:space="preserve">    [p_value_18,lb_18,ub_18] = sp_andrews_te(Y_pre_18,pobreza_18(:,T+s),A_18,C,.05);</v>
      </c>
      <c r="HT52">
        <v>27</v>
      </c>
      <c r="HU52" t="s">
        <v>35</v>
      </c>
      <c r="IA52">
        <v>39</v>
      </c>
      <c r="IB52" t="str">
        <f>"xlswrite('G:\Mi unidad\1. PROYECTOS TELLO 2022\SCM SPILL OVERS\outputs\pobreza\bajo_niv_educ\1%\simulacion_4\output_tests.xlsx',lb_vec_"&amp;IA52&amp;"','lb_vec_"&amp;IA52&amp;"');"</f>
        <v>xlswrite('G:\Mi unidad\1. PROYECTOS TELLO 2022\SCM SPILL OVERS\outputs\pobreza\bajo_niv_educ\1%\simulacion_4\output_tests.xlsx',lb_vec_39','lb_vec_39');</v>
      </c>
      <c r="IO52">
        <v>39</v>
      </c>
      <c r="IP52" t="str">
        <f>"xlswrite('G:\Mi unidad\1. PROYECTOS TELLO 2022\SCM SPILL OVERS\outputs\pobreza\bajo_ingreso\1%\simulacion_4\output_tests.xlsx',lb_vec_"&amp;IO52&amp;"','lb_vec_"&amp;IO52&amp;"');"</f>
        <v>xlswrite('G:\Mi unidad\1. PROYECTOS TELLO 2022\SCM SPILL OVERS\outputs\pobreza\bajo_ingreso\1%\simulacion_4\output_tests.xlsx',lb_vec_39','lb_vec_39');</v>
      </c>
      <c r="JA52">
        <v>39</v>
      </c>
      <c r="JB52" t="str">
        <f>"xlswrite('G:\Mi unidad\1. PROYECTOS TELLO 2022\SCM SPILL OVERS\outputs\pobreza\densidad\1%\simulacion_4\output_tests.xlsx',lb_vec_"&amp;JA52&amp;"','lb_vec_"&amp;JA52&amp;"');"</f>
        <v>xlswrite('G:\Mi unidad\1. PROYECTOS TELLO 2022\SCM SPILL OVERS\outputs\pobreza\densidad\1%\simulacion_4\output_tests.xlsx',lb_vec_39','lb_vec_39');</v>
      </c>
      <c r="JM52">
        <v>39</v>
      </c>
      <c r="JN52" t="str">
        <f>"xlswrite('G:\Mi unidad\1. PROYECTOS TELLO 2022\SCM SPILL OVERS\outputs\pobreza\densidad_g\1%\simulacion_4\output_tests.xlsx',lb_vec_"&amp;JM52&amp;"','lb_vec_"&amp;JM52&amp;"');"</f>
        <v>xlswrite('G:\Mi unidad\1. PROYECTOS TELLO 2022\SCM SPILL OVERS\outputs\pobreza\densidad_g\1%\simulacion_4\output_tests.xlsx',lb_vec_39','lb_vec_39');</v>
      </c>
      <c r="JY52">
        <v>39</v>
      </c>
      <c r="JZ52" t="str">
        <f>"xlswrite('G:\Mi unidad\1. PROYECTOS TELLO 2022\SCM SPILL OVERS\outputs\pobreza\distancia_centro_salud\1%\simulacion_4\output_tests.xlsx',lb_vec_"&amp;JY52&amp;"','lb_vec_"&amp;JY52&amp;"');"</f>
        <v>xlswrite('G:\Mi unidad\1. PROYECTOS TELLO 2022\SCM SPILL OVERS\outputs\pobreza\distancia_centro_salud\1%\simulacion_4\output_tests.xlsx',lb_vec_39','lb_vec_39');</v>
      </c>
      <c r="KL52">
        <v>39</v>
      </c>
      <c r="KM52" t="str">
        <f>"xlswrite('G:\Mi unidad\1. PROYECTOS TELLO 2022\SCM SPILL OVERS\outputs\pobreza\informalidad\1%\simulacion_4\output_tests.xlsx',lb_vec_"&amp;KL52&amp;"','lb_vec_"&amp;KL52&amp;"');"</f>
        <v>xlswrite('G:\Mi unidad\1. PROYECTOS TELLO 2022\SCM SPILL OVERS\outputs\pobreza\informalidad\1%\simulacion_4\output_tests.xlsx',lb_vec_39','lb_vec_39');</v>
      </c>
      <c r="KY52">
        <v>39</v>
      </c>
      <c r="KZ52" t="str">
        <f>"xlswrite('G:\Mi unidad\1. PROYECTOS TELLO 2022\SCM SPILL OVERS\outputs\pobreza\alimentos\1%\simulacion_4\output_tests.xlsx',lb_vec_"&amp;KY52&amp;"','lb_vec_"&amp;KY52&amp;"');"</f>
        <v>xlswrite('G:\Mi unidad\1. PROYECTOS TELLO 2022\SCM SPILL OVERS\outputs\pobreza\alimentos\1%\simulacion_4\output_tests.xlsx',lb_vec_39','lb_vec_39');</v>
      </c>
      <c r="LF52">
        <v>39</v>
      </c>
      <c r="LG52" t="str">
        <f>"xlswrite('G:\Mi unidad\1. PROYECTOS TELLO 2022\SCM SPILL OVERS\outputs\pobreza\jefe_hogar\1%\simulacion_4\output_tests.xlsx',lb_vec_"&amp;LF52&amp;"','lb_vec_"&amp;LF52&amp;"');"</f>
        <v>xlswrite('G:\Mi unidad\1. PROYECTOS TELLO 2022\SCM SPILL OVERS\outputs\pobreza\jefe_hogar\1%\simulacion_4\output_tests.xlsx',lb_vec_39','lb_vec_39');</v>
      </c>
      <c r="LM52">
        <v>39</v>
      </c>
      <c r="LN52" t="str">
        <f>"xlswrite('G:\Mi unidad\1. PROYECTOS TELLO 2022\SCM SPILL OVERS\outputs\pobreza\mujeres\1%\simulacion_4\output_tests.xlsx',lb_vec_"&amp;LM52&amp;"','lb_vec_"&amp;LM52&amp;"');"</f>
        <v>xlswrite('G:\Mi unidad\1. PROYECTOS TELLO 2022\SCM SPILL OVERS\outputs\pobreza\mujeres\1%\simulacion_4\output_tests.xlsx',lb_vec_39','lb_vec_39');</v>
      </c>
      <c r="LY52">
        <v>39</v>
      </c>
      <c r="LZ52" t="str">
        <f>"xlswrite('G:\Mi unidad\1. PROYECTOS TELLO 2022\SCM SPILL OVERS\outputs\pobreza\criminalidad\1%\simulacion_4\output_tests.xlsx',lb_vec_"&amp;LY52&amp;"','lb_vec_"&amp;LY52&amp;"');"</f>
        <v>xlswrite('G:\Mi unidad\1. PROYECTOS TELLO 2022\SCM SPILL OVERS\outputs\pobreza\criminalidad\1%\simulacion_4\output_tests.xlsx',lb_vec_39','lb_vec_39');</v>
      </c>
    </row>
    <row r="53" spans="1:338" x14ac:dyDescent="0.3">
      <c r="A53">
        <v>150</v>
      </c>
      <c r="B53" s="1" t="str">
        <f t="shared" si="11"/>
        <v>[data_150,provincias_150,~] = xlsread('BD_pobre_est_1_provincia_150.xlsx');</v>
      </c>
      <c r="E53" s="1" t="str">
        <f t="shared" si="12"/>
        <v>provincia_150 = unique(provincias_150(2:end,1));</v>
      </c>
      <c r="O53" s="1" t="str">
        <f t="shared" si="13"/>
        <v>pobreza_150 = reshape(data_150(:,2),T+S,N);</v>
      </c>
      <c r="T53" s="1" t="str">
        <f t="shared" si="14"/>
        <v xml:space="preserve">pobreza_150 = pobreza_150'; </v>
      </c>
      <c r="X53" s="1" t="str">
        <f t="shared" si="15"/>
        <v>tratado_150 = pobreza_150(1,:);</v>
      </c>
      <c r="AC53" s="1" t="str">
        <f t="shared" si="26"/>
        <v>pobreza_150(1,:) = [];</v>
      </c>
      <c r="AI53" s="1" t="str">
        <f t="shared" si="0"/>
        <v>pobreza_150 = [tratado_150;pobreza_150];</v>
      </c>
      <c r="AN53" s="1" t="str">
        <f t="shared" si="22"/>
        <v>Y_150 = pobreza_150; % outcome matrix</v>
      </c>
      <c r="AS53" s="1" t="str">
        <f t="shared" si="23"/>
        <v>Y_pre_150 = Y_150(:,1:T);</v>
      </c>
      <c r="AW53" s="1" t="str">
        <f t="shared" si="24"/>
        <v>Y_post_150 = Y_150(:,T+1:end);</v>
      </c>
      <c r="BA53" s="1" t="str">
        <f t="shared" si="25"/>
        <v>[a_hat_150,B_hat_150] = scm_batch(Y_pre_150);</v>
      </c>
      <c r="BF53" s="1" t="str">
        <f t="shared" si="16"/>
        <v>synthetic_control_150 = a_hat_150(1)+B_hat_150(1,:)*Y_150;</v>
      </c>
      <c r="BL53">
        <v>39</v>
      </c>
      <c r="BM53" s="1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189</v>
      </c>
      <c r="DA53">
        <v>39</v>
      </c>
      <c r="DB53" t="s">
        <v>189</v>
      </c>
      <c r="DF53">
        <v>39</v>
      </c>
      <c r="DG53" t="s">
        <v>189</v>
      </c>
      <c r="DK53" s="1" t="str">
        <f t="shared" si="17"/>
        <v>M_hat_150 = (eye(N)-B_hat_150)'*(eye(N)-B_hat_150);</v>
      </c>
      <c r="DQ53" s="1" t="str">
        <f t="shared" si="18"/>
        <v>synthetic_control_sp_150 = a_hat_150(1)+B_hat_150(1,:)*Y_150;</v>
      </c>
      <c r="DW53" s="1" t="s">
        <v>90</v>
      </c>
      <c r="EA53">
        <v>23</v>
      </c>
      <c r="EB53" s="1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1" t="str">
        <f t="shared" si="19"/>
        <v>synthetic_control_150=synthetic_control_150'</v>
      </c>
      <c r="EQ53" s="1" t="str">
        <f t="shared" si="20"/>
        <v>synthetic_control_sp_150=synthetic_control_sp_150'</v>
      </c>
      <c r="EV53" s="1" t="str">
        <f t="shared" si="21"/>
        <v>tratado_150=tratado_150'</v>
      </c>
      <c r="EZ53" s="1" t="str">
        <f t="shared" si="27"/>
        <v>xlswrite('G:\Mi unidad\1. PROYECTOS TELLO 2022\SCM SPILL OVERS\outputs\pobreza\distancia_centro_salud\1%\simulacion_4\synthetic_control_outputs.xlsx',synthetic_control_150,150)</v>
      </c>
      <c r="FG53" s="1" t="str">
        <f t="shared" si="28"/>
        <v>xlswrite('G:\Mi unidad\1. PROYECTOS TELLO 2022\SCM SPILL OVERS\outputs\pobreza\informalidad\1%\simulacion_4\synthetic_control_outputs.xlsx',synthetic_control_150,150)</v>
      </c>
      <c r="FM53" s="1" t="str">
        <f t="shared" si="29"/>
        <v>xlswrite('G:\Mi unidad\1. PROYECTOS TELLO 2022\SCM SPILL OVERS\outputs\pobreza\densidad\1%\simulacion_4\synthetic_control_outputs.xlsx',synthetic_control_150,150)</v>
      </c>
      <c r="FT53" s="1" t="str">
        <f t="shared" si="30"/>
        <v>xlswrite('G:\Mi unidad\1. PROYECTOS TELLO 2022\SCM SPILL OVERS\outputs\pobreza\bajo_niv_educ\1%\simulacion_4\synthetic_control_outputs.xlsx',synthetic_control_150,150)</v>
      </c>
      <c r="FZ53" s="1" t="str">
        <f t="shared" si="31"/>
        <v>xlswrite('G:\Mi unidad\1. PROYECTOS TELLO 2022\SCM SPILL OVERS\outputs\pobreza\bajo_ingreso\1%\simulacion_4\synthetic_control_outputs.xlsx',synthetic_control_150,150)</v>
      </c>
      <c r="GF53" s="1" t="str">
        <f t="shared" si="32"/>
        <v>xlswrite('G:\Mi unidad\1. PROYECTOS TELLO 2022\SCM SPILL OVERS\outputs\pobreza\densidad_g\1%\simulacion_4\synthetic_control_outputs.xlsx',synthetic_control_150,150)</v>
      </c>
      <c r="GM53" s="1" t="str">
        <f t="shared" si="33"/>
        <v>xlswrite('G:\Mi unidad\1. PROYECTOS TELLO 2022\SCM SPILL OVERS\outputs\pobreza\alimentos\1%\simulacion_4\synthetic_control_outputs.xlsx',synthetic_control_150,150);</v>
      </c>
      <c r="GT53" s="1" t="str">
        <f t="shared" si="34"/>
        <v>xlswrite('G:\Mi unidad\1. PROYECTOS TELLO 2022\SCM SPILL OVERS\outputs\pobreza\jefe_hogar\1%\simulacion_4\synthetic_control_outputs.xlsx',synthetic_control_150,150);</v>
      </c>
      <c r="GZ53" s="1" t="str">
        <f t="shared" si="35"/>
        <v>xlswrite('G:\Mi unidad\1. PROYECTOS TELLO 2022\SCM SPILL OVERS\outputs\pobreza\mujeres\1%\simulacion_4\synthetic_control_outputs.xlsx',synthetic_control_150,150);</v>
      </c>
      <c r="HF53" s="1" t="str">
        <f t="shared" si="36"/>
        <v>xlswrite('G:\Mi unidad\1. PROYECTOS TELLO 2022\SCM SPILL OVERS\outputs\pobreza\criminalidad\1%\simulacion_4\synthetic_control_outputs.xlsx',synthetic_control_150,150);</v>
      </c>
      <c r="HM53">
        <v>18</v>
      </c>
      <c r="HN53" t="str">
        <f>"    p_value_vec_"&amp;HM53&amp;"(s) = p_value_"&amp;HM53&amp;";"</f>
        <v xml:space="preserve">    p_value_vec_18(s) = p_value_18;</v>
      </c>
      <c r="HT53">
        <v>27</v>
      </c>
      <c r="HU53" t="s">
        <v>36</v>
      </c>
      <c r="IA53">
        <v>39</v>
      </c>
      <c r="IB53" t="str">
        <f>"xlswrite('G:\Mi unidad\1. PROYECTOS TELLO 2022\SCM SPILL OVERS\outputs\pobreza\bajo_niv_educ\1%\simulacion_4\output_tests.xlsx',ub_vec_"&amp;IA53&amp;"','ub_vec_"&amp;IA53&amp;"');"</f>
        <v>xlswrite('G:\Mi unidad\1. PROYECTOS TELLO 2022\SCM SPILL OVERS\outputs\pobreza\bajo_niv_educ\1%\simulacion_4\output_tests.xlsx',ub_vec_39','ub_vec_39');</v>
      </c>
      <c r="IO53">
        <v>39</v>
      </c>
      <c r="IP53" t="str">
        <f>"xlswrite('G:\Mi unidad\1. PROYECTOS TELLO 2022\SCM SPILL OVERS\outputs\pobreza\bajo_ingreso\1%\simulacion_4\output_tests.xlsx',ub_vec_"&amp;IO53&amp;"','ub_vec_"&amp;IO53&amp;"');"</f>
        <v>xlswrite('G:\Mi unidad\1. PROYECTOS TELLO 2022\SCM SPILL OVERS\outputs\pobreza\bajo_ingreso\1%\simulacion_4\output_tests.xlsx',ub_vec_39','ub_vec_39');</v>
      </c>
      <c r="JA53">
        <v>39</v>
      </c>
      <c r="JB53" t="str">
        <f>"xlswrite('G:\Mi unidad\1. PROYECTOS TELLO 2022\SCM SPILL OVERS\outputs\pobreza\densidad\1%\simulacion_4\output_tests.xlsx',ub_vec_"&amp;JA53&amp;"','ub_vec_"&amp;JA53&amp;"');"</f>
        <v>xlswrite('G:\Mi unidad\1. PROYECTOS TELLO 2022\SCM SPILL OVERS\outputs\pobreza\densidad\1%\simulacion_4\output_tests.xlsx',ub_vec_39','ub_vec_39');</v>
      </c>
      <c r="JM53">
        <v>39</v>
      </c>
      <c r="JN53" t="str">
        <f>"xlswrite('G:\Mi unidad\1. PROYECTOS TELLO 2022\SCM SPILL OVERS\outputs\pobreza\densidad_g\1%\simulacion_4\output_tests.xlsx',ub_vec_"&amp;JM53&amp;"','ub_vec_"&amp;JM53&amp;"');"</f>
        <v>xlswrite('G:\Mi unidad\1. PROYECTOS TELLO 2022\SCM SPILL OVERS\outputs\pobreza\densidad_g\1%\simulacion_4\output_tests.xlsx',ub_vec_39','ub_vec_39');</v>
      </c>
      <c r="JY53">
        <v>39</v>
      </c>
      <c r="JZ53" t="str">
        <f>"xlswrite('G:\Mi unidad\1. PROYECTOS TELLO 2022\SCM SPILL OVERS\outputs\pobreza\distancia_centro_salud\1%\simulacion_4\output_tests.xlsx',ub_vec_"&amp;JY53&amp;"','ub_vec_"&amp;JY53&amp;"');"</f>
        <v>xlswrite('G:\Mi unidad\1. PROYECTOS TELLO 2022\SCM SPILL OVERS\outputs\pobreza\distancia_centro_salud\1%\simulacion_4\output_tests.xlsx',ub_vec_39','ub_vec_39');</v>
      </c>
      <c r="KL53">
        <v>39</v>
      </c>
      <c r="KM53" t="str">
        <f>"xlswrite('G:\Mi unidad\1. PROYECTOS TELLO 2022\SCM SPILL OVERS\outputs\pobreza\informalidad\1%\simulacion_4\output_tests.xlsx',ub_vec_"&amp;KL53&amp;"','ub_vec_"&amp;KL53&amp;"');"</f>
        <v>xlswrite('G:\Mi unidad\1. PROYECTOS TELLO 2022\SCM SPILL OVERS\outputs\pobreza\informalidad\1%\simulacion_4\output_tests.xlsx',ub_vec_39','ub_vec_39');</v>
      </c>
      <c r="KY53">
        <v>39</v>
      </c>
      <c r="KZ53" t="str">
        <f>"xlswrite('G:\Mi unidad\1. PROYECTOS TELLO 2022\SCM SPILL OVERS\outputs\pobreza\alimentos\1%\simulacion_4\output_tests.xlsx',ub_vec_"&amp;KY53&amp;"','ub_vec_"&amp;KY53&amp;"');"</f>
        <v>xlswrite('G:\Mi unidad\1. PROYECTOS TELLO 2022\SCM SPILL OVERS\outputs\pobreza\alimentos\1%\simulacion_4\output_tests.xlsx',ub_vec_39','ub_vec_39');</v>
      </c>
      <c r="LF53">
        <v>39</v>
      </c>
      <c r="LG53" t="str">
        <f>"xlswrite('G:\Mi unidad\1. PROYECTOS TELLO 2022\SCM SPILL OVERS\outputs\pobreza\jefe_hogar\1%\simulacion_4\output_tests.xlsx',ub_vec_"&amp;LF53&amp;"','ub_vec_"&amp;LF53&amp;"');"</f>
        <v>xlswrite('G:\Mi unidad\1. PROYECTOS TELLO 2022\SCM SPILL OVERS\outputs\pobreza\jefe_hogar\1%\simulacion_4\output_tests.xlsx',ub_vec_39','ub_vec_39');</v>
      </c>
      <c r="LM53">
        <v>39</v>
      </c>
      <c r="LN53" t="str">
        <f>"xlswrite('G:\Mi unidad\1. PROYECTOS TELLO 2022\SCM SPILL OVERS\outputs\pobreza\mujeres\1%\simulacion_4\output_tests.xlsx',ub_vec_"&amp;LM53&amp;"','ub_vec_"&amp;LM53&amp;"');"</f>
        <v>xlswrite('G:\Mi unidad\1. PROYECTOS TELLO 2022\SCM SPILL OVERS\outputs\pobreza\mujeres\1%\simulacion_4\output_tests.xlsx',ub_vec_39','ub_vec_39');</v>
      </c>
      <c r="LY53">
        <v>39</v>
      </c>
      <c r="LZ53" t="str">
        <f>"xlswrite('G:\Mi unidad\1. PROYECTOS TELLO 2022\SCM SPILL OVERS\outputs\pobreza\criminalidad\1%\simulacion_4\output_tests.xlsx',ub_vec_"&amp;LY53&amp;"','ub_vec_"&amp;LY53&amp;"');"</f>
        <v>xlswrite('G:\Mi unidad\1. PROYECTOS TELLO 2022\SCM SPILL OVERS\outputs\pobreza\criminalidad\1%\simulacion_4\output_tests.xlsx',ub_vec_39','ub_vec_39');</v>
      </c>
    </row>
    <row r="54" spans="1:338" x14ac:dyDescent="0.3">
      <c r="A54">
        <v>152</v>
      </c>
      <c r="B54" s="1" t="str">
        <f t="shared" si="11"/>
        <v>[data_152,provincias_152,~] = xlsread('BD_pobre_est_1_provincia_152.xlsx');</v>
      </c>
      <c r="E54" s="1" t="str">
        <f t="shared" si="12"/>
        <v>provincia_152 = unique(provincias_152(2:end,1));</v>
      </c>
      <c r="O54" s="1" t="str">
        <f t="shared" si="13"/>
        <v>pobreza_152 = reshape(data_152(:,2),T+S,N);</v>
      </c>
      <c r="T54" s="1" t="str">
        <f t="shared" si="14"/>
        <v xml:space="preserve">pobreza_152 = pobreza_152'; </v>
      </c>
      <c r="X54" s="1" t="str">
        <f t="shared" si="15"/>
        <v>tratado_152 = pobreza_152(1,:);</v>
      </c>
      <c r="AC54" s="1" t="str">
        <f t="shared" si="26"/>
        <v>pobreza_152(1,:) = [];</v>
      </c>
      <c r="AI54" s="1" t="str">
        <f t="shared" si="0"/>
        <v>pobreza_152 = [tratado_152;pobreza_152];</v>
      </c>
      <c r="AN54" s="1" t="str">
        <f t="shared" si="22"/>
        <v>Y_152 = pobreza_152; % outcome matrix</v>
      </c>
      <c r="AS54" s="1" t="str">
        <f t="shared" si="23"/>
        <v>Y_pre_152 = Y_152(:,1:T);</v>
      </c>
      <c r="AW54" s="1" t="str">
        <f t="shared" si="24"/>
        <v>Y_post_152 = Y_152(:,T+1:end);</v>
      </c>
      <c r="BA54" s="1" t="str">
        <f t="shared" si="25"/>
        <v>[a_hat_152,B_hat_152] = scm_batch(Y_pre_152);</v>
      </c>
      <c r="BF54" s="1" t="str">
        <f t="shared" si="16"/>
        <v>synthetic_control_152 = a_hat_152(1)+B_hat_152(1,:)*Y_152;</v>
      </c>
      <c r="BL54">
        <v>39</v>
      </c>
      <c r="BM54" s="1" t="str">
        <f>"A_"&amp;BL52&amp;"(:,ind_"&amp;BL52&amp;" == 0) = [];"</f>
        <v>A_39(:,ind_39 == 0) = [];</v>
      </c>
      <c r="BR54">
        <v>39</v>
      </c>
      <c r="BS54" s="1" t="str">
        <f>"ind_"&amp;BR52&amp;" = xlsread('spillover_bajo_niv_educ_"&amp;BR52&amp;".xlsx')"</f>
        <v>ind_39 = xlsread('spillover_bajo_niv_educ_39.xlsx')</v>
      </c>
      <c r="BX54">
        <v>39</v>
      </c>
      <c r="BY54" s="1" t="str">
        <f>"ind_"&amp;BX52&amp;" = xlsread('spillover_bajoingreso_"&amp;BX52&amp;".xlsx')"</f>
        <v>ind_39 = xlsread('spillover_bajoingreso_39.xlsx')</v>
      </c>
      <c r="CD54">
        <v>39</v>
      </c>
      <c r="CE54" s="1" t="str">
        <f>"ind_"&amp;CD52&amp;" = xlsread('spillover_densidad_"&amp;CD52&amp;".xlsx')"</f>
        <v>ind_39 = xlsread('spillover_densidad_39.xlsx')</v>
      </c>
      <c r="CJ54">
        <v>39</v>
      </c>
      <c r="CK54" s="1" t="str">
        <f>"ind_"&amp;CJ52&amp;" = xlsread('spillover_tiempo_cs_"&amp;CJ52&amp;".xlsx')"</f>
        <v>ind_39 = xlsread('spillover_tiempo_cs_39.xlsx')</v>
      </c>
      <c r="CQ54">
        <v>39</v>
      </c>
      <c r="CR54" t="s">
        <v>187</v>
      </c>
      <c r="CV54">
        <v>39</v>
      </c>
      <c r="CW54" t="s">
        <v>192</v>
      </c>
      <c r="DA54">
        <v>39</v>
      </c>
      <c r="DB54" t="s">
        <v>193</v>
      </c>
      <c r="DF54">
        <v>39</v>
      </c>
      <c r="DG54" t="s">
        <v>194</v>
      </c>
      <c r="DK54" s="1" t="str">
        <f t="shared" si="17"/>
        <v>M_hat_152 = (eye(N)-B_hat_152)'*(eye(N)-B_hat_152);</v>
      </c>
      <c r="DQ54" s="1" t="str">
        <f t="shared" si="18"/>
        <v>synthetic_control_sp_152 = a_hat_152(1)+B_hat_152(1,:)*Y_152;</v>
      </c>
      <c r="DW54" s="1" t="s">
        <v>91</v>
      </c>
      <c r="EA54">
        <v>23</v>
      </c>
      <c r="EB54" s="1" t="str">
        <f>"alpha_hat_"&amp;EA54&amp;" = A_"&amp;EA54&amp;"*gamma_hat_"&amp;EA54&amp;";"</f>
        <v>alpha_hat_23 = A_23*gamma_hat_23;</v>
      </c>
      <c r="EL54" s="1" t="str">
        <f t="shared" si="19"/>
        <v>synthetic_control_152=synthetic_control_152'</v>
      </c>
      <c r="EQ54" s="1" t="str">
        <f t="shared" si="20"/>
        <v>synthetic_control_sp_152=synthetic_control_sp_152'</v>
      </c>
      <c r="EV54" s="1" t="str">
        <f t="shared" si="21"/>
        <v>tratado_152=tratado_152'</v>
      </c>
      <c r="EZ54" s="1" t="str">
        <f t="shared" si="27"/>
        <v>xlswrite('G:\Mi unidad\1. PROYECTOS TELLO 2022\SCM SPILL OVERS\outputs\pobreza\distancia_centro_salud\1%\simulacion_4\synthetic_control_outputs.xlsx',synthetic_control_152,152)</v>
      </c>
      <c r="FG54" s="1" t="str">
        <f t="shared" si="28"/>
        <v>xlswrite('G:\Mi unidad\1. PROYECTOS TELLO 2022\SCM SPILL OVERS\outputs\pobreza\informalidad\1%\simulacion_4\synthetic_control_outputs.xlsx',synthetic_control_152,152)</v>
      </c>
      <c r="FM54" s="1" t="str">
        <f t="shared" si="29"/>
        <v>xlswrite('G:\Mi unidad\1. PROYECTOS TELLO 2022\SCM SPILL OVERS\outputs\pobreza\densidad\1%\simulacion_4\synthetic_control_outputs.xlsx',synthetic_control_152,152)</v>
      </c>
      <c r="FT54" s="1" t="str">
        <f t="shared" si="30"/>
        <v>xlswrite('G:\Mi unidad\1. PROYECTOS TELLO 2022\SCM SPILL OVERS\outputs\pobreza\bajo_niv_educ\1%\simulacion_4\synthetic_control_outputs.xlsx',synthetic_control_152,152)</v>
      </c>
      <c r="FZ54" s="1" t="str">
        <f t="shared" si="31"/>
        <v>xlswrite('G:\Mi unidad\1. PROYECTOS TELLO 2022\SCM SPILL OVERS\outputs\pobreza\bajo_ingreso\1%\simulacion_4\synthetic_control_outputs.xlsx',synthetic_control_152,152)</v>
      </c>
      <c r="GF54" s="1" t="str">
        <f t="shared" si="32"/>
        <v>xlswrite('G:\Mi unidad\1. PROYECTOS TELLO 2022\SCM SPILL OVERS\outputs\pobreza\densidad_g\1%\simulacion_4\synthetic_control_outputs.xlsx',synthetic_control_152,152)</v>
      </c>
      <c r="GM54" s="1" t="str">
        <f t="shared" si="33"/>
        <v>xlswrite('G:\Mi unidad\1. PROYECTOS TELLO 2022\SCM SPILL OVERS\outputs\pobreza\alimentos\1%\simulacion_4\synthetic_control_outputs.xlsx',synthetic_control_152,152);</v>
      </c>
      <c r="GT54" s="1" t="str">
        <f t="shared" si="34"/>
        <v>xlswrite('G:\Mi unidad\1. PROYECTOS TELLO 2022\SCM SPILL OVERS\outputs\pobreza\jefe_hogar\1%\simulacion_4\synthetic_control_outputs.xlsx',synthetic_control_152,152);</v>
      </c>
      <c r="GZ54" s="1" t="str">
        <f t="shared" si="35"/>
        <v>xlswrite('G:\Mi unidad\1. PROYECTOS TELLO 2022\SCM SPILL OVERS\outputs\pobreza\mujeres\1%\simulacion_4\synthetic_control_outputs.xlsx',synthetic_control_152,152);</v>
      </c>
      <c r="HF54" s="1" t="str">
        <f t="shared" si="36"/>
        <v>xlswrite('G:\Mi unidad\1. PROYECTOS TELLO 2022\SCM SPILL OVERS\outputs\pobreza\criminalidad\1%\simulacion_4\synthetic_control_outputs.xlsx',synthetic_control_152,152);</v>
      </c>
      <c r="HM54">
        <v>18</v>
      </c>
      <c r="HN54" t="str">
        <f>"    lb_vec_"&amp;HM54&amp;"(s) = lb_"&amp;HM54&amp;";"</f>
        <v xml:space="preserve">    lb_vec_18(s) = lb_18;</v>
      </c>
      <c r="HT54">
        <v>27</v>
      </c>
      <c r="HU54" t="s">
        <v>37</v>
      </c>
      <c r="IA54">
        <v>39</v>
      </c>
      <c r="IB54" t="str">
        <f>"xlswrite('G:\Mi unidad\1. PROYECTOS TELLO 2022\SCM SPILL OVERS\outputs\pobreza\bajo_niv_educ\1%\simulacion_4\output_tests.xlsx',p_value_vec_"&amp;IA54&amp;"','p_value_vec_"&amp;IA54&amp;"');"</f>
        <v>xlswrite('G:\Mi unidad\1. PROYECTOS TELLO 2022\SCM SPILL OVERS\outputs\pobreza\bajo_niv_educ\1%\simulacion_4\output_tests.xlsx',p_value_vec_39','p_value_vec_39');</v>
      </c>
      <c r="IO54">
        <v>39</v>
      </c>
      <c r="IP54" t="str">
        <f>"xlswrite('G:\Mi unidad\1. PROYECTOS TELLO 2022\SCM SPILL OVERS\outputs\pobreza\bajo_ingreso\1%\simulacion_4\output_tests.xlsx',p_value_vec_"&amp;IO54&amp;"','p_value_vec_"&amp;IO54&amp;"');"</f>
        <v>xlswrite('G:\Mi unidad\1. PROYECTOS TELLO 2022\SCM SPILL OVERS\outputs\pobreza\bajo_ingreso\1%\simulacion_4\output_tests.xlsx',p_value_vec_39','p_value_vec_39');</v>
      </c>
      <c r="JA54">
        <v>39</v>
      </c>
      <c r="JB54" t="str">
        <f>"xlswrite('G:\Mi unidad\1. PROYECTOS TELLO 2022\SCM SPILL OVERS\outputs\pobreza\densidad\1%\simulacion_4\output_tests.xlsx',p_value_vec_"&amp;JA54&amp;"','p_value_vec_"&amp;JA54&amp;"');"</f>
        <v>xlswrite('G:\Mi unidad\1. PROYECTOS TELLO 2022\SCM SPILL OVERS\outputs\pobreza\densidad\1%\simulacion_4\output_tests.xlsx',p_value_vec_39','p_value_vec_39');</v>
      </c>
      <c r="JM54">
        <v>39</v>
      </c>
      <c r="JN54" t="str">
        <f>"xlswrite('G:\Mi unidad\1. PROYECTOS TELLO 2022\SCM SPILL OVERS\outputs\pobreza\densidad_g\1%\simulacion_4\output_tests.xlsx',p_value_vec_"&amp;JM54&amp;"','p_value_vec_"&amp;JM54&amp;"');"</f>
        <v>xlswrite('G:\Mi unidad\1. PROYECTOS TELLO 2022\SCM SPILL OVERS\outputs\pobreza\densidad_g\1%\simulacion_4\output_tests.xlsx',p_value_vec_39','p_value_vec_39');</v>
      </c>
      <c r="JY54">
        <v>39</v>
      </c>
      <c r="JZ54" t="str">
        <f>"xlswrite('G:\Mi unidad\1. PROYECTOS TELLO 2022\SCM SPILL OVERS\outputs\pobreza\distancia_centro_salud\1%\simulacion_4\output_tests.xlsx',p_value_vec_"&amp;JY54&amp;"','p_value_vec_"&amp;JY54&amp;"');"</f>
        <v>xlswrite('G:\Mi unidad\1. PROYECTOS TELLO 2022\SCM SPILL OVERS\outputs\pobreza\distancia_centro_salud\1%\simulacion_4\output_tests.xlsx',p_value_vec_39','p_value_vec_39');</v>
      </c>
      <c r="KL54">
        <v>39</v>
      </c>
      <c r="KM54" t="str">
        <f>"xlswrite('G:\Mi unidad\1. PROYECTOS TELLO 2022\SCM SPILL OVERS\outputs\pobreza\informalidad\1%\simulacion_4\output_tests.xlsx',p_value_vec_"&amp;KL54&amp;"','p_value_vec_"&amp;KL54&amp;"');"</f>
        <v>xlswrite('G:\Mi unidad\1. PROYECTOS TELLO 2022\SCM SPILL OVERS\outputs\pobreza\informalidad\1%\simulacion_4\output_tests.xlsx',p_value_vec_39','p_value_vec_39');</v>
      </c>
      <c r="KY54">
        <v>39</v>
      </c>
      <c r="KZ54" t="str">
        <f>"xlswrite('G:\Mi unidad\1. PROYECTOS TELLO 2022\SCM SPILL OVERS\outputs\pobreza\alimentos\1%\simulacion_4\output_tests.xlsx',p_value_vec_"&amp;KY54&amp;"','p_value_vec_"&amp;KY54&amp;"');"</f>
        <v>xlswrite('G:\Mi unidad\1. PROYECTOS TELLO 2022\SCM SPILL OVERS\outputs\pobreza\alimentos\1%\simulacion_4\output_tests.xlsx',p_value_vec_39','p_value_vec_39');</v>
      </c>
      <c r="LF54">
        <v>39</v>
      </c>
      <c r="LG54" t="str">
        <f>"xlswrite('G:\Mi unidad\1. PROYECTOS TELLO 2022\SCM SPILL OVERS\outputs\pobreza\jefe_hogar\1%\simulacion_4\output_tests.xlsx',p_value_vec_"&amp;LF54&amp;"','p_value_vec_"&amp;LF54&amp;"');"</f>
        <v>xlswrite('G:\Mi unidad\1. PROYECTOS TELLO 2022\SCM SPILL OVERS\outputs\pobreza\jefe_hogar\1%\simulacion_4\output_tests.xlsx',p_value_vec_39','p_value_vec_39');</v>
      </c>
      <c r="LM54">
        <v>39</v>
      </c>
      <c r="LN54" t="str">
        <f>"xlswrite('G:\Mi unidad\1. PROYECTOS TELLO 2022\SCM SPILL OVERS\outputs\pobreza\mujeres\1%\simulacion_4\output_tests.xlsx',p_value_vec_"&amp;LM54&amp;"','p_value_vec_"&amp;LM54&amp;"');"</f>
        <v>xlswrite('G:\Mi unidad\1. PROYECTOS TELLO 2022\SCM SPILL OVERS\outputs\pobreza\mujeres\1%\simulacion_4\output_tests.xlsx',p_value_vec_39','p_value_vec_39');</v>
      </c>
      <c r="LY54">
        <v>39</v>
      </c>
      <c r="LZ54" t="str">
        <f>"xlswrite('G:\Mi unidad\1. PROYECTOS TELLO 2022\SCM SPILL OVERS\outputs\pobreza\criminalidad\1%\simulacion_4\output_tests.xlsx',p_value_vec_"&amp;LY54&amp;"','p_value_vec_"&amp;LY54&amp;"');"</f>
        <v>xlswrite('G:\Mi unidad\1. PROYECTOS TELLO 2022\SCM SPILL OVERS\outputs\pobreza\criminalidad\1%\simulacion_4\output_tests.xlsx',p_value_vec_39','p_value_vec_39');</v>
      </c>
    </row>
    <row r="55" spans="1:338" x14ac:dyDescent="0.3">
      <c r="A55">
        <v>153</v>
      </c>
      <c r="B55" s="1" t="str">
        <f t="shared" si="11"/>
        <v>[data_153,provincias_153,~] = xlsread('BD_pobre_est_1_provincia_153.xlsx');</v>
      </c>
      <c r="E55" s="1" t="str">
        <f t="shared" si="12"/>
        <v>provincia_153 = unique(provincias_153(2:end,1));</v>
      </c>
      <c r="O55" s="1" t="str">
        <f t="shared" si="13"/>
        <v>pobreza_153 = reshape(data_153(:,2),T+S,N);</v>
      </c>
      <c r="T55" s="1" t="str">
        <f t="shared" si="14"/>
        <v xml:space="preserve">pobreza_153 = pobreza_153'; </v>
      </c>
      <c r="X55" s="1" t="str">
        <f t="shared" si="15"/>
        <v>tratado_153 = pobreza_153(1,:);</v>
      </c>
      <c r="AC55" s="1" t="str">
        <f t="shared" si="26"/>
        <v>pobreza_153(1,:) = [];</v>
      </c>
      <c r="AI55" s="1" t="str">
        <f t="shared" si="0"/>
        <v>pobreza_153 = [tratado_153;pobreza_153];</v>
      </c>
      <c r="AN55" s="1" t="str">
        <f t="shared" si="22"/>
        <v>Y_153 = pobreza_153; % outcome matrix</v>
      </c>
      <c r="AS55" s="1" t="str">
        <f t="shared" si="23"/>
        <v>Y_pre_153 = Y_153(:,1:T);</v>
      </c>
      <c r="AW55" s="1" t="str">
        <f t="shared" si="24"/>
        <v>Y_post_153 = Y_153(:,T+1:end);</v>
      </c>
      <c r="BA55" s="1" t="str">
        <f t="shared" si="25"/>
        <v>[a_hat_153,B_hat_153] = scm_batch(Y_pre_153);</v>
      </c>
      <c r="BF55" s="1" t="str">
        <f t="shared" si="16"/>
        <v>synthetic_control_153 = a_hat_153(1)+B_hat_153(1,:)*Y_153;</v>
      </c>
      <c r="BL55">
        <v>39</v>
      </c>
      <c r="BR55">
        <v>39</v>
      </c>
      <c r="BS55" s="1" t="str">
        <f>"A_"&amp;BR52&amp;" = eye(N);"</f>
        <v>A_39 = eye(N);</v>
      </c>
      <c r="BX55">
        <v>39</v>
      </c>
      <c r="BY55" s="1" t="str">
        <f>"A_"&amp;BX52&amp;" = eye(N);"</f>
        <v>A_39 = eye(N);</v>
      </c>
      <c r="CD55">
        <v>39</v>
      </c>
      <c r="CE55" s="1" t="str">
        <f>"A_"&amp;CD52&amp;" = eye(N);"</f>
        <v>A_39 = eye(N);</v>
      </c>
      <c r="CJ55">
        <v>39</v>
      </c>
      <c r="CK55" s="1" t="str">
        <f>"A_"&amp;CJ52&amp;" = eye(N);"</f>
        <v>A_39 = eye(N);</v>
      </c>
      <c r="CQ55">
        <v>39</v>
      </c>
      <c r="CR55" t="s">
        <v>188</v>
      </c>
      <c r="CV55">
        <v>39</v>
      </c>
      <c r="CW55" t="s">
        <v>195</v>
      </c>
      <c r="DA55">
        <v>39</v>
      </c>
      <c r="DB55" t="s">
        <v>195</v>
      </c>
      <c r="DF55">
        <v>39</v>
      </c>
      <c r="DG55" t="s">
        <v>195</v>
      </c>
      <c r="DK55" s="1" t="str">
        <f t="shared" si="17"/>
        <v>M_hat_153 = (eye(N)-B_hat_153)'*(eye(N)-B_hat_153);</v>
      </c>
      <c r="DQ55" s="1" t="str">
        <f t="shared" si="18"/>
        <v>synthetic_control_sp_153 = a_hat_153(1)+B_hat_153(1,:)*Y_153;</v>
      </c>
      <c r="DW55" s="1" t="s">
        <v>92</v>
      </c>
      <c r="EA55">
        <v>23</v>
      </c>
      <c r="EB55" s="1" t="str">
        <f>"alpha1_hat_vec_"&amp;EA55&amp;"(s) = alpha_hat_"&amp;EA55&amp;"(1);"</f>
        <v>alpha1_hat_vec_23(s) = alpha_hat_23(1);</v>
      </c>
      <c r="EL55" s="1" t="str">
        <f t="shared" si="19"/>
        <v>synthetic_control_153=synthetic_control_153'</v>
      </c>
      <c r="EQ55" s="1" t="str">
        <f t="shared" si="20"/>
        <v>synthetic_control_sp_153=synthetic_control_sp_153'</v>
      </c>
      <c r="EV55" s="1" t="str">
        <f t="shared" si="21"/>
        <v>tratado_153=tratado_153'</v>
      </c>
      <c r="EZ55" s="1" t="str">
        <f t="shared" si="27"/>
        <v>xlswrite('G:\Mi unidad\1. PROYECTOS TELLO 2022\SCM SPILL OVERS\outputs\pobreza\distancia_centro_salud\1%\simulacion_4\synthetic_control_outputs.xlsx',synthetic_control_153,153)</v>
      </c>
      <c r="FG55" s="1" t="str">
        <f t="shared" si="28"/>
        <v>xlswrite('G:\Mi unidad\1. PROYECTOS TELLO 2022\SCM SPILL OVERS\outputs\pobreza\informalidad\1%\simulacion_4\synthetic_control_outputs.xlsx',synthetic_control_153,153)</v>
      </c>
      <c r="FM55" s="1" t="str">
        <f t="shared" si="29"/>
        <v>xlswrite('G:\Mi unidad\1. PROYECTOS TELLO 2022\SCM SPILL OVERS\outputs\pobreza\densidad\1%\simulacion_4\synthetic_control_outputs.xlsx',synthetic_control_153,153)</v>
      </c>
      <c r="FT55" s="1" t="str">
        <f t="shared" si="30"/>
        <v>xlswrite('G:\Mi unidad\1. PROYECTOS TELLO 2022\SCM SPILL OVERS\outputs\pobreza\bajo_niv_educ\1%\simulacion_4\synthetic_control_outputs.xlsx',synthetic_control_153,153)</v>
      </c>
      <c r="FZ55" s="1" t="str">
        <f t="shared" si="31"/>
        <v>xlswrite('G:\Mi unidad\1. PROYECTOS TELLO 2022\SCM SPILL OVERS\outputs\pobreza\bajo_ingreso\1%\simulacion_4\synthetic_control_outputs.xlsx',synthetic_control_153,153)</v>
      </c>
      <c r="GF55" s="1" t="str">
        <f t="shared" si="32"/>
        <v>xlswrite('G:\Mi unidad\1. PROYECTOS TELLO 2022\SCM SPILL OVERS\outputs\pobreza\densidad_g\1%\simulacion_4\synthetic_control_outputs.xlsx',synthetic_control_153,153)</v>
      </c>
      <c r="GM55" s="1" t="str">
        <f t="shared" si="33"/>
        <v>xlswrite('G:\Mi unidad\1. PROYECTOS TELLO 2022\SCM SPILL OVERS\outputs\pobreza\alimentos\1%\simulacion_4\synthetic_control_outputs.xlsx',synthetic_control_153,153);</v>
      </c>
      <c r="GT55" s="1" t="str">
        <f t="shared" si="34"/>
        <v>xlswrite('G:\Mi unidad\1. PROYECTOS TELLO 2022\SCM SPILL OVERS\outputs\pobreza\jefe_hogar\1%\simulacion_4\synthetic_control_outputs.xlsx',synthetic_control_153,153);</v>
      </c>
      <c r="GZ55" s="1" t="str">
        <f t="shared" si="35"/>
        <v>xlswrite('G:\Mi unidad\1. PROYECTOS TELLO 2022\SCM SPILL OVERS\outputs\pobreza\mujeres\1%\simulacion_4\synthetic_control_outputs.xlsx',synthetic_control_153,153);</v>
      </c>
      <c r="HF55" s="1" t="str">
        <f t="shared" si="36"/>
        <v>xlswrite('G:\Mi unidad\1. PROYECTOS TELLO 2022\SCM SPILL OVERS\outputs\pobreza\criminalidad\1%\simulacion_4\synthetic_control_outputs.xlsx',synthetic_control_153,153);</v>
      </c>
      <c r="HM55">
        <v>18</v>
      </c>
      <c r="HN55" t="str">
        <f>"    ub_vec_"&amp;HM55&amp;"(s) = ub_"&amp;HM54&amp;";"</f>
        <v xml:space="preserve">    ub_vec_18(s) = ub_18;</v>
      </c>
      <c r="HT55">
        <v>27</v>
      </c>
      <c r="HU55" t="str">
        <f>"    spillover_test_"&amp;HT55&amp;"(s) = sp_andrews(Y_pre_"&amp;HT55&amp;",pobreza_"&amp;HT55&amp;"(:,T+s),A_"&amp;HT55&amp;",C,d,alpha_sig);"</f>
        <v xml:space="preserve">    spillover_test_27(s) = sp_andrews(Y_pre_27,pobreza_27(:,T+s),A_27,C,d,alpha_sig);</v>
      </c>
      <c r="IA55">
        <v>39</v>
      </c>
      <c r="IB55" t="str">
        <f>"xlswrite('G:\Mi unidad\1. PROYECTOS TELLO 2022\SCM SPILL OVERS\outputs\pobreza\bajo_niv_educ\1%\simulacion_4\output_tests.xlsx',alpha1_hat_vec_"&amp;IA55&amp;"','alpha1_hat_vec_"&amp;IA55&amp;"');"</f>
        <v>xlswrite('G:\Mi unidad\1. PROYECTOS TELLO 2022\SCM SPILL OVERS\outputs\pobreza\bajo_niv_educ\1%\simulacion_4\output_tests.xlsx',alpha1_hat_vec_39','alpha1_hat_vec_39');</v>
      </c>
      <c r="IO55">
        <v>39</v>
      </c>
      <c r="IP55" t="str">
        <f>"xlswrite('G:\Mi unidad\1. PROYECTOS TELLO 2022\SCM SPILL OVERS\outputs\pobreza\bajo_ingreso\1%\simulacion_4\output_tests.xlsx',alpha1_hat_vec_"&amp;IO55&amp;"','alpha1_hat_vec_"&amp;IO55&amp;"');"</f>
        <v>xlswrite('G:\Mi unidad\1. PROYECTOS TELLO 2022\SCM SPILL OVERS\outputs\pobreza\bajo_ingreso\1%\simulacion_4\output_tests.xlsx',alpha1_hat_vec_39','alpha1_hat_vec_39');</v>
      </c>
      <c r="JA55">
        <v>39</v>
      </c>
      <c r="JB55" t="str">
        <f>"xlswrite('G:\Mi unidad\1. PROYECTOS TELLO 2022\SCM SPILL OVERS\outputs\pobreza\densidad\1%\simulacion_4\output_tests.xlsx',alpha1_hat_vec_"&amp;JA55&amp;"','alpha1_hat_vec_"&amp;JA55&amp;"');"</f>
        <v>xlswrite('G:\Mi unidad\1. PROYECTOS TELLO 2022\SCM SPILL OVERS\outputs\pobreza\densidad\1%\simulacion_4\output_tests.xlsx',alpha1_hat_vec_39','alpha1_hat_vec_39');</v>
      </c>
      <c r="JM55">
        <v>39</v>
      </c>
      <c r="JN55" t="str">
        <f>"xlswrite('G:\Mi unidad\1. PROYECTOS TELLO 2022\SCM SPILL OVERS\outputs\pobreza\densidad_g\1%\simulacion_4\output_tests.xlsx',alpha1_hat_vec_"&amp;JM55&amp;"','alpha1_hat_vec_"&amp;JM55&amp;"');"</f>
        <v>xlswrite('G:\Mi unidad\1. PROYECTOS TELLO 2022\SCM SPILL OVERS\outputs\pobreza\densidad_g\1%\simulacion_4\output_tests.xlsx',alpha1_hat_vec_39','alpha1_hat_vec_39');</v>
      </c>
      <c r="JY55">
        <v>39</v>
      </c>
      <c r="JZ55" t="str">
        <f>"xlswrite('G:\Mi unidad\1. PROYECTOS TELLO 2022\SCM SPILL OVERS\outputs\pobreza\distancia_centro_salud\1%\simulacion_4\output_tests.xlsx',alpha1_hat_vec_"&amp;JY55&amp;"','alpha1_hat_vec_"&amp;JY55&amp;"');"</f>
        <v>xlswrite('G:\Mi unidad\1. PROYECTOS TELLO 2022\SCM SPILL OVERS\outputs\pobreza\distancia_centro_salud\1%\simulacion_4\output_tests.xlsx',alpha1_hat_vec_39','alpha1_hat_vec_39');</v>
      </c>
      <c r="KL55">
        <v>39</v>
      </c>
      <c r="KM55" t="str">
        <f>"xlswrite('G:\Mi unidad\1. PROYECTOS TELLO 2022\SCM SPILL OVERS\outputs\pobreza\informalidad\1%\simulacion_4\output_tests.xlsx',alpha1_hat_vec_"&amp;KL55&amp;"','alpha1_hat_vec_"&amp;KL55&amp;"');"</f>
        <v>xlswrite('G:\Mi unidad\1. PROYECTOS TELLO 2022\SCM SPILL OVERS\outputs\pobreza\informalidad\1%\simulacion_4\output_tests.xlsx',alpha1_hat_vec_39','alpha1_hat_vec_39');</v>
      </c>
      <c r="KY55">
        <v>39</v>
      </c>
      <c r="KZ55" t="str">
        <f>"xlswrite('G:\Mi unidad\1. PROYECTOS TELLO 2022\SCM SPILL OVERS\outputs\pobreza\alimentos\1%\simulacion_4\output_tests.xlsx',alpha1_hat_vec_"&amp;KY55&amp;"','alpha1_hat_vec_"&amp;KY55&amp;"');"</f>
        <v>xlswrite('G:\Mi unidad\1. PROYECTOS TELLO 2022\SCM SPILL OVERS\outputs\pobreza\alimentos\1%\simulacion_4\output_tests.xlsx',alpha1_hat_vec_39','alpha1_hat_vec_39');</v>
      </c>
      <c r="LF55">
        <v>39</v>
      </c>
      <c r="LG55" t="str">
        <f>"xlswrite('G:\Mi unidad\1. PROYECTOS TELLO 2022\SCM SPILL OVERS\outputs\pobreza\jefe_hogar\1%\simulacion_4\output_tests.xlsx',alpha1_hat_vec_"&amp;LF55&amp;"','alpha1_hat_vec_"&amp;LF55&amp;"');"</f>
        <v>xlswrite('G:\Mi unidad\1. PROYECTOS TELLO 2022\SCM SPILL OVERS\outputs\pobreza\jefe_hogar\1%\simulacion_4\output_tests.xlsx',alpha1_hat_vec_39','alpha1_hat_vec_39');</v>
      </c>
      <c r="LM55">
        <v>39</v>
      </c>
      <c r="LN55" t="str">
        <f>"xlswrite('G:\Mi unidad\1. PROYECTOS TELLO 2022\SCM SPILL OVERS\outputs\pobreza\mujeres\1%\simulacion_4\output_tests.xlsx',alpha1_hat_vec_"&amp;LM55&amp;"','alpha1_hat_vec_"&amp;LM55&amp;"');"</f>
        <v>xlswrite('G:\Mi unidad\1. PROYECTOS TELLO 2022\SCM SPILL OVERS\outputs\pobreza\mujeres\1%\simulacion_4\output_tests.xlsx',alpha1_hat_vec_39','alpha1_hat_vec_39');</v>
      </c>
      <c r="LY55">
        <v>39</v>
      </c>
      <c r="LZ55" t="str">
        <f>"xlswrite('G:\Mi unidad\1. PROYECTOS TELLO 2022\SCM SPILL OVERS\outputs\pobreza\criminalidad\1%\simulacion_4\output_tests.xlsx',alpha1_hat_vec_"&amp;LY55&amp;"','alpha1_hat_vec_"&amp;LY55&amp;"');"</f>
        <v>xlswrite('G:\Mi unidad\1. PROYECTOS TELLO 2022\SCM SPILL OVERS\outputs\pobreza\criminalidad\1%\simulacion_4\output_tests.xlsx',alpha1_hat_vec_39','alpha1_hat_vec_39');</v>
      </c>
    </row>
    <row r="56" spans="1:338" x14ac:dyDescent="0.3">
      <c r="A56">
        <v>157</v>
      </c>
      <c r="B56" s="1" t="str">
        <f t="shared" si="11"/>
        <v>[data_157,provincias_157,~] = xlsread('BD_pobre_est_1_provincia_157.xlsx');</v>
      </c>
      <c r="E56" s="1" t="str">
        <f t="shared" si="12"/>
        <v>provincia_157 = unique(provincias_157(2:end,1));</v>
      </c>
      <c r="O56" s="1" t="str">
        <f t="shared" si="13"/>
        <v>pobreza_157 = reshape(data_157(:,2),T+S,N);</v>
      </c>
      <c r="T56" s="1" t="str">
        <f t="shared" si="14"/>
        <v xml:space="preserve">pobreza_157 = pobreza_157'; </v>
      </c>
      <c r="X56" s="1" t="str">
        <f t="shared" si="15"/>
        <v>tratado_157 = pobreza_157(1,:);</v>
      </c>
      <c r="AC56" s="1" t="str">
        <f t="shared" si="26"/>
        <v>pobreza_157(1,:) = [];</v>
      </c>
      <c r="AI56" s="1" t="str">
        <f t="shared" si="0"/>
        <v>pobreza_157 = [tratado_157;pobreza_157];</v>
      </c>
      <c r="AN56" s="1" t="str">
        <f t="shared" si="22"/>
        <v>Y_157 = pobreza_157; % outcome matrix</v>
      </c>
      <c r="AS56" s="1" t="str">
        <f t="shared" si="23"/>
        <v>Y_pre_157 = Y_157(:,1:T);</v>
      </c>
      <c r="AW56" s="1" t="str">
        <f t="shared" si="24"/>
        <v>Y_post_157 = Y_157(:,T+1:end);</v>
      </c>
      <c r="BA56" s="1" t="str">
        <f t="shared" si="25"/>
        <v>[a_hat_157,B_hat_157] = scm_batch(Y_pre_157);</v>
      </c>
      <c r="BF56" s="1" t="str">
        <f t="shared" si="16"/>
        <v>synthetic_control_157 = a_hat_157(1)+B_hat_157(1,:)*Y_157;</v>
      </c>
      <c r="BL56">
        <v>39</v>
      </c>
      <c r="BR56">
        <v>39</v>
      </c>
      <c r="BS56" s="1" t="str">
        <f>"A_"&amp;BR52&amp;"(:,ind_"&amp;BR52&amp;" == 0) = [];"</f>
        <v>A_39(:,ind_39 == 0) = [];</v>
      </c>
      <c r="BX56">
        <v>39</v>
      </c>
      <c r="BY56" s="1" t="str">
        <f>"A_"&amp;BX52&amp;"(:,ind_"&amp;BX52&amp;" == 0) = [];"</f>
        <v>A_39(:,ind_39 == 0) = [];</v>
      </c>
      <c r="CD56">
        <v>39</v>
      </c>
      <c r="CE56" s="1" t="str">
        <f>"A_"&amp;CD52&amp;"(:,ind_"&amp;CD52&amp;" == 0) = [];"</f>
        <v>A_39(:,ind_39 == 0) = [];</v>
      </c>
      <c r="CJ56">
        <v>39</v>
      </c>
      <c r="CK56" s="1" t="str">
        <f>"A_"&amp;CJ52&amp;"(:,ind_"&amp;CJ52&amp;" == 0) = [];"</f>
        <v>A_39(:,ind_39 == 0) = [];</v>
      </c>
      <c r="CQ56">
        <v>39</v>
      </c>
      <c r="CR56" t="s">
        <v>190</v>
      </c>
      <c r="CV56">
        <v>39</v>
      </c>
      <c r="CW56" t="s">
        <v>196</v>
      </c>
      <c r="DA56">
        <v>39</v>
      </c>
      <c r="DB56" t="s">
        <v>196</v>
      </c>
      <c r="DF56">
        <v>39</v>
      </c>
      <c r="DG56" t="s">
        <v>196</v>
      </c>
      <c r="DK56" s="1" t="str">
        <f t="shared" si="17"/>
        <v>M_hat_157 = (eye(N)-B_hat_157)'*(eye(N)-B_hat_157);</v>
      </c>
      <c r="DQ56" s="1" t="str">
        <f t="shared" si="18"/>
        <v>synthetic_control_sp_157 = a_hat_157(1)+B_hat_157(1,:)*Y_157;</v>
      </c>
      <c r="DW56" s="1" t="s">
        <v>93</v>
      </c>
      <c r="EA56">
        <v>23</v>
      </c>
      <c r="EB56" s="1" t="str">
        <f>"synthetic_control_sp_"&amp;EA56&amp;"(T+s) = Y_"&amp;EA56&amp;"(1,T+s)-alpha1_hat_vec_"&amp;EA56&amp;"(s);"</f>
        <v>synthetic_control_sp_23(T+s) = Y_23(1,T+s)-alpha1_hat_vec_23(s);</v>
      </c>
      <c r="EL56" s="1" t="str">
        <f t="shared" si="19"/>
        <v>synthetic_control_157=synthetic_control_157'</v>
      </c>
      <c r="EQ56" s="1" t="str">
        <f t="shared" si="20"/>
        <v>synthetic_control_sp_157=synthetic_control_sp_157'</v>
      </c>
      <c r="EV56" s="1" t="str">
        <f t="shared" si="21"/>
        <v>tratado_157=tratado_157'</v>
      </c>
      <c r="EZ56" s="1" t="str">
        <f t="shared" si="27"/>
        <v>xlswrite('G:\Mi unidad\1. PROYECTOS TELLO 2022\SCM SPILL OVERS\outputs\pobreza\distancia_centro_salud\1%\simulacion_4\synthetic_control_outputs.xlsx',synthetic_control_157,157)</v>
      </c>
      <c r="FG56" s="1" t="str">
        <f t="shared" si="28"/>
        <v>xlswrite('G:\Mi unidad\1. PROYECTOS TELLO 2022\SCM SPILL OVERS\outputs\pobreza\informalidad\1%\simulacion_4\synthetic_control_outputs.xlsx',synthetic_control_157,157)</v>
      </c>
      <c r="FM56" s="1" t="str">
        <f t="shared" si="29"/>
        <v>xlswrite('G:\Mi unidad\1. PROYECTOS TELLO 2022\SCM SPILL OVERS\outputs\pobreza\densidad\1%\simulacion_4\synthetic_control_outputs.xlsx',synthetic_control_157,157)</v>
      </c>
      <c r="FT56" s="1" t="str">
        <f t="shared" si="30"/>
        <v>xlswrite('G:\Mi unidad\1. PROYECTOS TELLO 2022\SCM SPILL OVERS\outputs\pobreza\bajo_niv_educ\1%\simulacion_4\synthetic_control_outputs.xlsx',synthetic_control_157,157)</v>
      </c>
      <c r="FZ56" s="1" t="str">
        <f t="shared" si="31"/>
        <v>xlswrite('G:\Mi unidad\1. PROYECTOS TELLO 2022\SCM SPILL OVERS\outputs\pobreza\bajo_ingreso\1%\simulacion_4\synthetic_control_outputs.xlsx',synthetic_control_157,157)</v>
      </c>
      <c r="GF56" s="1" t="str">
        <f t="shared" si="32"/>
        <v>xlswrite('G:\Mi unidad\1. PROYECTOS TELLO 2022\SCM SPILL OVERS\outputs\pobreza\densidad_g\1%\simulacion_4\synthetic_control_outputs.xlsx',synthetic_control_157,157)</v>
      </c>
      <c r="GM56" s="1" t="str">
        <f t="shared" si="33"/>
        <v>xlswrite('G:\Mi unidad\1. PROYECTOS TELLO 2022\SCM SPILL OVERS\outputs\pobreza\alimentos\1%\simulacion_4\synthetic_control_outputs.xlsx',synthetic_control_157,157);</v>
      </c>
      <c r="GT56" s="1" t="str">
        <f t="shared" si="34"/>
        <v>xlswrite('G:\Mi unidad\1. PROYECTOS TELLO 2022\SCM SPILL OVERS\outputs\pobreza\jefe_hogar\1%\simulacion_4\synthetic_control_outputs.xlsx',synthetic_control_157,157);</v>
      </c>
      <c r="GZ56" s="1" t="str">
        <f t="shared" si="35"/>
        <v>xlswrite('G:\Mi unidad\1. PROYECTOS TELLO 2022\SCM SPILL OVERS\outputs\pobreza\mujeres\1%\simulacion_4\synthetic_control_outputs.xlsx',synthetic_control_157,157);</v>
      </c>
      <c r="HF56" s="1" t="str">
        <f t="shared" si="36"/>
        <v>xlswrite('G:\Mi unidad\1. PROYECTOS TELLO 2022\SCM SPILL OVERS\outputs\pobreza\criminalidad\1%\simulacion_4\synthetic_control_outputs.xlsx',synthetic_control_157,157);</v>
      </c>
      <c r="HM56">
        <v>18</v>
      </c>
      <c r="HN56" t="s">
        <v>18</v>
      </c>
      <c r="HT56">
        <v>27</v>
      </c>
      <c r="HU56" t="s">
        <v>18</v>
      </c>
      <c r="IA56">
        <v>39</v>
      </c>
      <c r="IB56" t="str">
        <f>"xlswrite('G:\Mi unidad\1. PROYECTOS TELLO 2022\SCM SPILL OVERS\outputs\pobreza\bajo_niv_educ\1%\simulacion_4\output_tests.xlsx',spillover_test_"&amp;IA56&amp;"','sp_test_"&amp;IA56&amp;"');"</f>
        <v>xlswrite('G:\Mi unidad\1. PROYECTOS TELLO 2022\SCM SPILL OVERS\outputs\pobreza\bajo_niv_educ\1%\simulacion_4\output_tests.xlsx',spillover_test_39','sp_test_39');</v>
      </c>
      <c r="IO56">
        <v>39</v>
      </c>
      <c r="IP56" t="str">
        <f>"xlswrite('G:\Mi unidad\1. PROYECTOS TELLO 2022\SCM SPILL OVERS\outputs\pobreza\bajo_ingreso\1%\simulacion_4\output_tests.xlsx',spillover_test_"&amp;IO56&amp;"','sp_test_"&amp;IO56&amp;"');"</f>
        <v>xlswrite('G:\Mi unidad\1. PROYECTOS TELLO 2022\SCM SPILL OVERS\outputs\pobreza\bajo_ingreso\1%\simulacion_4\output_tests.xlsx',spillover_test_39','sp_test_39');</v>
      </c>
      <c r="JA56">
        <v>39</v>
      </c>
      <c r="JB56" t="str">
        <f>"xlswrite('G:\Mi unidad\1. PROYECTOS TELLO 2022\SCM SPILL OVERS\outputs\pobreza\densidad\1%\simulacion_4\output_tests.xlsx',spillover_test_"&amp;JA56&amp;"','sp_test_"&amp;JA56&amp;"');"</f>
        <v>xlswrite('G:\Mi unidad\1. PROYECTOS TELLO 2022\SCM SPILL OVERS\outputs\pobreza\densidad\1%\simulacion_4\output_tests.xlsx',spillover_test_39','sp_test_39');</v>
      </c>
      <c r="JM56">
        <v>39</v>
      </c>
      <c r="JN56" t="str">
        <f>"xlswrite('G:\Mi unidad\1. PROYECTOS TELLO 2022\SCM SPILL OVERS\outputs\pobreza\densidad_g\1%\simulacion_4\output_tests.xlsx',spillover_test_"&amp;JM56&amp;"','sp_test_"&amp;JM56&amp;"');"</f>
        <v>xlswrite('G:\Mi unidad\1. PROYECTOS TELLO 2022\SCM SPILL OVERS\outputs\pobreza\densidad_g\1%\simulacion_4\output_tests.xlsx',spillover_test_39','sp_test_39');</v>
      </c>
      <c r="JY56">
        <v>39</v>
      </c>
      <c r="JZ56" t="str">
        <f>"xlswrite('G:\Mi unidad\1. PROYECTOS TELLO 2022\SCM SPILL OVERS\outputs\pobreza\distancia_centro_salud\1%\simulacion_4\output_tests.xlsx',spillover_test_"&amp;JY56&amp;"','sp_test_"&amp;JY56&amp;"');"</f>
        <v>xlswrite('G:\Mi unidad\1. PROYECTOS TELLO 2022\SCM SPILL OVERS\outputs\pobreza\distancia_centro_salud\1%\simulacion_4\output_tests.xlsx',spillover_test_39','sp_test_39');</v>
      </c>
      <c r="KL56">
        <v>39</v>
      </c>
      <c r="KM56" t="str">
        <f>"xlswrite('G:\Mi unidad\1. PROYECTOS TELLO 2022\SCM SPILL OVERS\outputs\pobreza\informalidad\1%\simulacion_4\output_tests.xlsx',spillover_test_"&amp;KL56&amp;"','sp_test_"&amp;KL56&amp;"');"</f>
        <v>xlswrite('G:\Mi unidad\1. PROYECTOS TELLO 2022\SCM SPILL OVERS\outputs\pobreza\informalidad\1%\simulacion_4\output_tests.xlsx',spillover_test_39','sp_test_39');</v>
      </c>
      <c r="KY56">
        <v>39</v>
      </c>
      <c r="KZ56" t="str">
        <f>"xlswrite('G:\Mi unidad\1. PROYECTOS TELLO 2022\SCM SPILL OVERS\outputs\pobreza\alimentos\1%\simulacion_4\output_tests.xlsx',spillover_test_"&amp;KY56&amp;"','sp_test_"&amp;KY56&amp;"');"</f>
        <v>xlswrite('G:\Mi unidad\1. PROYECTOS TELLO 2022\SCM SPILL OVERS\outputs\pobreza\alimentos\1%\simulacion_4\output_tests.xlsx',spillover_test_39','sp_test_39');</v>
      </c>
      <c r="LF56">
        <v>39</v>
      </c>
      <c r="LG56" t="str">
        <f>"xlswrite('G:\Mi unidad\1. PROYECTOS TELLO 2022\SCM SPILL OVERS\outputs\pobreza\jefe_hogar\1%\simulacion_4\output_tests.xlsx',spillover_test_"&amp;LF56&amp;"','sp_test_"&amp;LF56&amp;"');"</f>
        <v>xlswrite('G:\Mi unidad\1. PROYECTOS TELLO 2022\SCM SPILL OVERS\outputs\pobreza\jefe_hogar\1%\simulacion_4\output_tests.xlsx',spillover_test_39','sp_test_39');</v>
      </c>
      <c r="LM56">
        <v>39</v>
      </c>
      <c r="LN56" t="str">
        <f>"xlswrite('G:\Mi unidad\1. PROYECTOS TELLO 2022\SCM SPILL OVERS\outputs\pobreza\mujeres\1%\simulacion_4\output_tests.xlsx',spillover_test_"&amp;LM56&amp;"','sp_test_"&amp;LM56&amp;"');"</f>
        <v>xlswrite('G:\Mi unidad\1. PROYECTOS TELLO 2022\SCM SPILL OVERS\outputs\pobreza\mujeres\1%\simulacion_4\output_tests.xlsx',spillover_test_39','sp_test_39');</v>
      </c>
      <c r="LY56">
        <v>39</v>
      </c>
      <c r="LZ56" t="str">
        <f>"xlswrite('G:\Mi unidad\1. PROYECTOS TELLO 2022\SCM SPILL OVERS\outputs\pobreza\criminalidad\1%\simulacion_4\output_tests.xlsx',spillover_test_"&amp;LY56&amp;"','sp_test_"&amp;LY56&amp;"');"</f>
        <v>xlswrite('G:\Mi unidad\1. PROYECTOS TELLO 2022\SCM SPILL OVERS\outputs\pobreza\criminalidad\1%\simulacion_4\output_tests.xlsx',spillover_test_39','sp_test_39');</v>
      </c>
    </row>
    <row r="57" spans="1:338" x14ac:dyDescent="0.3">
      <c r="A57">
        <v>158</v>
      </c>
      <c r="B57" s="1" t="str">
        <f t="shared" si="11"/>
        <v>[data_158,provincias_158,~] = xlsread('BD_pobre_est_1_provincia_158.xlsx');</v>
      </c>
      <c r="E57" s="1" t="str">
        <f t="shared" si="12"/>
        <v>provincia_158 = unique(provincias_158(2:end,1));</v>
      </c>
      <c r="O57" s="1" t="str">
        <f t="shared" si="13"/>
        <v>pobreza_158 = reshape(data_158(:,2),T+S,N);</v>
      </c>
      <c r="T57" s="1" t="str">
        <f t="shared" si="14"/>
        <v xml:space="preserve">pobreza_158 = pobreza_158'; </v>
      </c>
      <c r="X57" s="1" t="str">
        <f t="shared" si="15"/>
        <v>tratado_158 = pobreza_158(1,:);</v>
      </c>
      <c r="AC57" s="1" t="str">
        <f t="shared" si="26"/>
        <v>pobreza_158(1,:) = [];</v>
      </c>
      <c r="AI57" s="1" t="str">
        <f t="shared" si="0"/>
        <v>pobreza_158 = [tratado_158;pobreza_158];</v>
      </c>
      <c r="AN57" s="1" t="str">
        <f t="shared" si="22"/>
        <v>Y_158 = pobreza_158; % outcome matrix</v>
      </c>
      <c r="AS57" s="1" t="str">
        <f t="shared" si="23"/>
        <v>Y_pre_158 = Y_158(:,1:T);</v>
      </c>
      <c r="AW57" s="1" t="str">
        <f t="shared" si="24"/>
        <v>Y_post_158 = Y_158(:,T+1:end);</v>
      </c>
      <c r="BA57" s="1" t="str">
        <f t="shared" si="25"/>
        <v>[a_hat_158,B_hat_158] = scm_batch(Y_pre_158);</v>
      </c>
      <c r="BF57" s="1" t="str">
        <f t="shared" si="16"/>
        <v>synthetic_control_158 = a_hat_158(1)+B_hat_158(1,:)*Y_158;</v>
      </c>
      <c r="BL57">
        <v>41</v>
      </c>
      <c r="BM57" s="1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197</v>
      </c>
      <c r="CV57">
        <v>41</v>
      </c>
      <c r="CW57" t="s">
        <v>198</v>
      </c>
      <c r="DA57">
        <v>41</v>
      </c>
      <c r="DB57" t="s">
        <v>198</v>
      </c>
      <c r="DF57">
        <v>41</v>
      </c>
      <c r="DG57" t="s">
        <v>198</v>
      </c>
      <c r="DK57" s="1" t="str">
        <f t="shared" si="17"/>
        <v>M_hat_158 = (eye(N)-B_hat_158)'*(eye(N)-B_hat_158);</v>
      </c>
      <c r="DQ57" s="1" t="str">
        <f t="shared" si="18"/>
        <v>synthetic_control_sp_158 = a_hat_158(1)+B_hat_158(1,:)*Y_158;</v>
      </c>
      <c r="DW57" s="1" t="s">
        <v>94</v>
      </c>
      <c r="EA57">
        <v>23</v>
      </c>
      <c r="EB57" s="3" t="s">
        <v>18</v>
      </c>
      <c r="EL57" s="1" t="str">
        <f t="shared" si="19"/>
        <v>synthetic_control_158=synthetic_control_158'</v>
      </c>
      <c r="EQ57" s="1" t="str">
        <f t="shared" si="20"/>
        <v>synthetic_control_sp_158=synthetic_control_sp_158'</v>
      </c>
      <c r="EV57" s="1" t="str">
        <f t="shared" si="21"/>
        <v>tratado_158=tratado_158'</v>
      </c>
      <c r="EZ57" s="1" t="str">
        <f t="shared" si="27"/>
        <v>xlswrite('G:\Mi unidad\1. PROYECTOS TELLO 2022\SCM SPILL OVERS\outputs\pobreza\distancia_centro_salud\1%\simulacion_4\synthetic_control_outputs.xlsx',synthetic_control_158,158)</v>
      </c>
      <c r="FG57" s="1" t="str">
        <f t="shared" si="28"/>
        <v>xlswrite('G:\Mi unidad\1. PROYECTOS TELLO 2022\SCM SPILL OVERS\outputs\pobreza\informalidad\1%\simulacion_4\synthetic_control_outputs.xlsx',synthetic_control_158,158)</v>
      </c>
      <c r="FM57" s="1" t="str">
        <f t="shared" si="29"/>
        <v>xlswrite('G:\Mi unidad\1. PROYECTOS TELLO 2022\SCM SPILL OVERS\outputs\pobreza\densidad\1%\simulacion_4\synthetic_control_outputs.xlsx',synthetic_control_158,158)</v>
      </c>
      <c r="FT57" s="1" t="str">
        <f t="shared" si="30"/>
        <v>xlswrite('G:\Mi unidad\1. PROYECTOS TELLO 2022\SCM SPILL OVERS\outputs\pobreza\bajo_niv_educ\1%\simulacion_4\synthetic_control_outputs.xlsx',synthetic_control_158,158)</v>
      </c>
      <c r="FZ57" s="1" t="str">
        <f t="shared" si="31"/>
        <v>xlswrite('G:\Mi unidad\1. PROYECTOS TELLO 2022\SCM SPILL OVERS\outputs\pobreza\bajo_ingreso\1%\simulacion_4\synthetic_control_outputs.xlsx',synthetic_control_158,158)</v>
      </c>
      <c r="GF57" s="1" t="str">
        <f t="shared" si="32"/>
        <v>xlswrite('G:\Mi unidad\1. PROYECTOS TELLO 2022\SCM SPILL OVERS\outputs\pobreza\densidad_g\1%\simulacion_4\synthetic_control_outputs.xlsx',synthetic_control_158,158)</v>
      </c>
      <c r="GM57" s="1" t="str">
        <f t="shared" si="33"/>
        <v>xlswrite('G:\Mi unidad\1. PROYECTOS TELLO 2022\SCM SPILL OVERS\outputs\pobreza\alimentos\1%\simulacion_4\synthetic_control_outputs.xlsx',synthetic_control_158,158);</v>
      </c>
      <c r="GT57" s="1" t="str">
        <f t="shared" si="34"/>
        <v>xlswrite('G:\Mi unidad\1. PROYECTOS TELLO 2022\SCM SPILL OVERS\outputs\pobreza\jefe_hogar\1%\simulacion_4\synthetic_control_outputs.xlsx',synthetic_control_158,158);</v>
      </c>
      <c r="GZ57" s="1" t="str">
        <f t="shared" si="35"/>
        <v>xlswrite('G:\Mi unidad\1. PROYECTOS TELLO 2022\SCM SPILL OVERS\outputs\pobreza\mujeres\1%\simulacion_4\synthetic_control_outputs.xlsx',synthetic_control_158,158);</v>
      </c>
      <c r="HF57" s="1" t="str">
        <f t="shared" si="36"/>
        <v>xlswrite('G:\Mi unidad\1. PROYECTOS TELLO 2022\SCM SPILL OVERS\outputs\pobreza\criminalidad\1%\simulacion_4\synthetic_control_outputs.xlsx',synthetic_control_158,158);</v>
      </c>
      <c r="HM57">
        <v>23</v>
      </c>
      <c r="HN57" t="str">
        <f>"p_value_vec_"&amp;HM57&amp;" = zeros(1,S);"</f>
        <v>p_value_vec_23 = zeros(1,S);</v>
      </c>
      <c r="HT57">
        <v>38</v>
      </c>
      <c r="HU57" t="str">
        <f>"spillover_test_"&amp;HT57&amp;" = zeros(1,S);"</f>
        <v>spillover_test_38 = zeros(1,S);</v>
      </c>
      <c r="IA57">
        <v>41</v>
      </c>
      <c r="IB57" t="str">
        <f>"xlswrite('G:\Mi unidad\1. PROYECTOS TELLO 2022\SCM SPILL OVERS\outputs\pobreza\bajo_niv_educ\1%\simulacion_4\output_tests.xlsx',lb_vec_"&amp;IA57&amp;"','lb_vec_"&amp;IA57&amp;"');"</f>
        <v>xlswrite('G:\Mi unidad\1. PROYECTOS TELLO 2022\SCM SPILL OVERS\outputs\pobreza\bajo_niv_educ\1%\simulacion_4\output_tests.xlsx',lb_vec_41','lb_vec_41');</v>
      </c>
      <c r="IO57">
        <v>41</v>
      </c>
      <c r="IP57" t="str">
        <f>"xlswrite('G:\Mi unidad\1. PROYECTOS TELLO 2022\SCM SPILL OVERS\outputs\pobreza\bajo_ingreso\1%\simulacion_4\output_tests.xlsx',lb_vec_"&amp;IO57&amp;"','lb_vec_"&amp;IO57&amp;"');"</f>
        <v>xlswrite('G:\Mi unidad\1. PROYECTOS TELLO 2022\SCM SPILL OVERS\outputs\pobreza\bajo_ingreso\1%\simulacion_4\output_tests.xlsx',lb_vec_41','lb_vec_41');</v>
      </c>
      <c r="JA57">
        <v>41</v>
      </c>
      <c r="JB57" t="str">
        <f>"xlswrite('G:\Mi unidad\1. PROYECTOS TELLO 2022\SCM SPILL OVERS\outputs\pobreza\densidad\1%\simulacion_4\output_tests.xlsx',lb_vec_"&amp;JA57&amp;"','lb_vec_"&amp;JA57&amp;"');"</f>
        <v>xlswrite('G:\Mi unidad\1. PROYECTOS TELLO 2022\SCM SPILL OVERS\outputs\pobreza\densidad\1%\simulacion_4\output_tests.xlsx',lb_vec_41','lb_vec_41');</v>
      </c>
      <c r="JM57">
        <v>41</v>
      </c>
      <c r="JN57" t="str">
        <f>"xlswrite('G:\Mi unidad\1. PROYECTOS TELLO 2022\SCM SPILL OVERS\outputs\pobreza\densidad_g\1%\simulacion_4\output_tests.xlsx',lb_vec_"&amp;JM57&amp;"','lb_vec_"&amp;JM57&amp;"');"</f>
        <v>xlswrite('G:\Mi unidad\1. PROYECTOS TELLO 2022\SCM SPILL OVERS\outputs\pobreza\densidad_g\1%\simulacion_4\output_tests.xlsx',lb_vec_41','lb_vec_41');</v>
      </c>
      <c r="JY57">
        <v>41</v>
      </c>
      <c r="JZ57" t="str">
        <f>"xlswrite('G:\Mi unidad\1. PROYECTOS TELLO 2022\SCM SPILL OVERS\outputs\pobreza\distancia_centro_salud\1%\simulacion_4\output_tests.xlsx',lb_vec_"&amp;JY57&amp;"','lb_vec_"&amp;JY57&amp;"');"</f>
        <v>xlswrite('G:\Mi unidad\1. PROYECTOS TELLO 2022\SCM SPILL OVERS\outputs\pobreza\distancia_centro_salud\1%\simulacion_4\output_tests.xlsx',lb_vec_41','lb_vec_41');</v>
      </c>
      <c r="KL57">
        <v>41</v>
      </c>
      <c r="KM57" t="str">
        <f>"xlswrite('G:\Mi unidad\1. PROYECTOS TELLO 2022\SCM SPILL OVERS\outputs\pobreza\informalidad\1%\simulacion_4\output_tests.xlsx',lb_vec_"&amp;KL57&amp;"','lb_vec_"&amp;KL57&amp;"');"</f>
        <v>xlswrite('G:\Mi unidad\1. PROYECTOS TELLO 2022\SCM SPILL OVERS\outputs\pobreza\informalidad\1%\simulacion_4\output_tests.xlsx',lb_vec_41','lb_vec_41');</v>
      </c>
      <c r="KY57">
        <v>41</v>
      </c>
      <c r="KZ57" t="str">
        <f>"xlswrite('G:\Mi unidad\1. PROYECTOS TELLO 2022\SCM SPILL OVERS\outputs\pobreza\alimentos\1%\simulacion_4\output_tests.xlsx',lb_vec_"&amp;KY57&amp;"','lb_vec_"&amp;KY57&amp;"');"</f>
        <v>xlswrite('G:\Mi unidad\1. PROYECTOS TELLO 2022\SCM SPILL OVERS\outputs\pobreza\alimentos\1%\simulacion_4\output_tests.xlsx',lb_vec_41','lb_vec_41');</v>
      </c>
      <c r="LF57">
        <v>41</v>
      </c>
      <c r="LG57" t="str">
        <f>"xlswrite('G:\Mi unidad\1. PROYECTOS TELLO 2022\SCM SPILL OVERS\outputs\pobreza\jefe_hogar\1%\simulacion_4\output_tests.xlsx',lb_vec_"&amp;LF57&amp;"','lb_vec_"&amp;LF57&amp;"');"</f>
        <v>xlswrite('G:\Mi unidad\1. PROYECTOS TELLO 2022\SCM SPILL OVERS\outputs\pobreza\jefe_hogar\1%\simulacion_4\output_tests.xlsx',lb_vec_41','lb_vec_41');</v>
      </c>
      <c r="LM57">
        <v>41</v>
      </c>
      <c r="LN57" t="str">
        <f>"xlswrite('G:\Mi unidad\1. PROYECTOS TELLO 2022\SCM SPILL OVERS\outputs\pobreza\mujeres\1%\simulacion_4\output_tests.xlsx',lb_vec_"&amp;LM57&amp;"','lb_vec_"&amp;LM57&amp;"');"</f>
        <v>xlswrite('G:\Mi unidad\1. PROYECTOS TELLO 2022\SCM SPILL OVERS\outputs\pobreza\mujeres\1%\simulacion_4\output_tests.xlsx',lb_vec_41','lb_vec_41');</v>
      </c>
      <c r="LY57">
        <v>41</v>
      </c>
      <c r="LZ57" t="str">
        <f>"xlswrite('G:\Mi unidad\1. PROYECTOS TELLO 2022\SCM SPILL OVERS\outputs\pobreza\criminalidad\1%\simulacion_4\output_tests.xlsx',lb_vec_"&amp;LY57&amp;"','lb_vec_"&amp;LY57&amp;"');"</f>
        <v>xlswrite('G:\Mi unidad\1. PROYECTOS TELLO 2022\SCM SPILL OVERS\outputs\pobreza\criminalidad\1%\simulacion_4\output_tests.xlsx',lb_vec_41','lb_vec_41');</v>
      </c>
    </row>
    <row r="58" spans="1:338" x14ac:dyDescent="0.3">
      <c r="A58">
        <v>159</v>
      </c>
      <c r="B58" s="1" t="str">
        <f t="shared" si="11"/>
        <v>[data_159,provincias_159,~] = xlsread('BD_pobre_est_1_provincia_159.xlsx');</v>
      </c>
      <c r="E58" s="1" t="str">
        <f t="shared" si="12"/>
        <v>provincia_159 = unique(provincias_159(2:end,1));</v>
      </c>
      <c r="O58" s="1" t="str">
        <f t="shared" si="13"/>
        <v>pobreza_159 = reshape(data_159(:,2),T+S,N);</v>
      </c>
      <c r="T58" s="1" t="str">
        <f t="shared" si="14"/>
        <v xml:space="preserve">pobreza_159 = pobreza_159'; </v>
      </c>
      <c r="X58" s="1" t="str">
        <f t="shared" si="15"/>
        <v>tratado_159 = pobreza_159(1,:);</v>
      </c>
      <c r="AC58" s="1" t="str">
        <f t="shared" si="26"/>
        <v>pobreza_159(1,:) = [];</v>
      </c>
      <c r="AI58" s="1" t="str">
        <f t="shared" si="0"/>
        <v>pobreza_159 = [tratado_159;pobreza_159];</v>
      </c>
      <c r="AN58" s="1" t="str">
        <f t="shared" si="22"/>
        <v>Y_159 = pobreza_159; % outcome matrix</v>
      </c>
      <c r="AS58" s="1" t="str">
        <f t="shared" si="23"/>
        <v>Y_pre_159 = Y_159(:,1:T);</v>
      </c>
      <c r="AW58" s="1" t="str">
        <f t="shared" si="24"/>
        <v>Y_post_159 = Y_159(:,T+1:end);</v>
      </c>
      <c r="BA58" s="1" t="str">
        <f t="shared" si="25"/>
        <v>[a_hat_159,B_hat_159] = scm_batch(Y_pre_159);</v>
      </c>
      <c r="BF58" s="1" t="str">
        <f t="shared" si="16"/>
        <v>synthetic_control_159 = a_hat_159(1)+B_hat_159(1,:)*Y_159;</v>
      </c>
      <c r="BL58">
        <v>41</v>
      </c>
      <c r="BM58" s="1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199</v>
      </c>
      <c r="CV58">
        <v>41</v>
      </c>
      <c r="CW58" t="s">
        <v>197</v>
      </c>
      <c r="DA58">
        <v>41</v>
      </c>
      <c r="DB58" t="s">
        <v>197</v>
      </c>
      <c r="DF58">
        <v>41</v>
      </c>
      <c r="DG58" t="s">
        <v>197</v>
      </c>
      <c r="DK58" s="1" t="str">
        <f t="shared" si="17"/>
        <v>M_hat_159 = (eye(N)-B_hat_159)'*(eye(N)-B_hat_159);</v>
      </c>
      <c r="DQ58" s="1" t="str">
        <f t="shared" si="18"/>
        <v>synthetic_control_sp_159 = a_hat_159(1)+B_hat_159(1,:)*Y_159;</v>
      </c>
      <c r="DW58" s="1" t="s">
        <v>95</v>
      </c>
      <c r="EA58">
        <v>26</v>
      </c>
      <c r="EB58" s="3" t="str">
        <f>"%PROVINCIA "&amp;EA58</f>
        <v>%PROVINCIA 26</v>
      </c>
      <c r="EL58" s="1" t="str">
        <f t="shared" si="19"/>
        <v>synthetic_control_159=synthetic_control_159'</v>
      </c>
      <c r="EQ58" s="1" t="str">
        <f t="shared" si="20"/>
        <v>synthetic_control_sp_159=synthetic_control_sp_159'</v>
      </c>
      <c r="EV58" s="1" t="str">
        <f t="shared" si="21"/>
        <v>tratado_159=tratado_159'</v>
      </c>
      <c r="EZ58" s="1" t="str">
        <f t="shared" si="27"/>
        <v>xlswrite('G:\Mi unidad\1. PROYECTOS TELLO 2022\SCM SPILL OVERS\outputs\pobreza\distancia_centro_salud\1%\simulacion_4\synthetic_control_outputs.xlsx',synthetic_control_159,159)</v>
      </c>
      <c r="FG58" s="1" t="str">
        <f t="shared" si="28"/>
        <v>xlswrite('G:\Mi unidad\1. PROYECTOS TELLO 2022\SCM SPILL OVERS\outputs\pobreza\informalidad\1%\simulacion_4\synthetic_control_outputs.xlsx',synthetic_control_159,159)</v>
      </c>
      <c r="FM58" s="1" t="str">
        <f t="shared" si="29"/>
        <v>xlswrite('G:\Mi unidad\1. PROYECTOS TELLO 2022\SCM SPILL OVERS\outputs\pobreza\densidad\1%\simulacion_4\synthetic_control_outputs.xlsx',synthetic_control_159,159)</v>
      </c>
      <c r="FT58" s="1" t="str">
        <f t="shared" si="30"/>
        <v>xlswrite('G:\Mi unidad\1. PROYECTOS TELLO 2022\SCM SPILL OVERS\outputs\pobreza\bajo_niv_educ\1%\simulacion_4\synthetic_control_outputs.xlsx',synthetic_control_159,159)</v>
      </c>
      <c r="FZ58" s="1" t="str">
        <f t="shared" si="31"/>
        <v>xlswrite('G:\Mi unidad\1. PROYECTOS TELLO 2022\SCM SPILL OVERS\outputs\pobreza\bajo_ingreso\1%\simulacion_4\synthetic_control_outputs.xlsx',synthetic_control_159,159)</v>
      </c>
      <c r="GF58" s="1" t="str">
        <f t="shared" si="32"/>
        <v>xlswrite('G:\Mi unidad\1. PROYECTOS TELLO 2022\SCM SPILL OVERS\outputs\pobreza\densidad_g\1%\simulacion_4\synthetic_control_outputs.xlsx',synthetic_control_159,159)</v>
      </c>
      <c r="GM58" s="1" t="str">
        <f t="shared" si="33"/>
        <v>xlswrite('G:\Mi unidad\1. PROYECTOS TELLO 2022\SCM SPILL OVERS\outputs\pobreza\alimentos\1%\simulacion_4\synthetic_control_outputs.xlsx',synthetic_control_159,159);</v>
      </c>
      <c r="GT58" s="1" t="str">
        <f t="shared" si="34"/>
        <v>xlswrite('G:\Mi unidad\1. PROYECTOS TELLO 2022\SCM SPILL OVERS\outputs\pobreza\jefe_hogar\1%\simulacion_4\synthetic_control_outputs.xlsx',synthetic_control_159,159);</v>
      </c>
      <c r="GZ58" s="1" t="str">
        <f t="shared" si="35"/>
        <v>xlswrite('G:\Mi unidad\1. PROYECTOS TELLO 2022\SCM SPILL OVERS\outputs\pobreza\mujeres\1%\simulacion_4\synthetic_control_outputs.xlsx',synthetic_control_159,159);</v>
      </c>
      <c r="HF58" s="1" t="str">
        <f t="shared" si="36"/>
        <v>xlswrite('G:\Mi unidad\1. PROYECTOS TELLO 2022\SCM SPILL OVERS\outputs\pobreza\criminalidad\1%\simulacion_4\synthetic_control_outputs.xlsx',synthetic_control_159,159);</v>
      </c>
      <c r="HM58">
        <v>23</v>
      </c>
      <c r="HN58" t="str">
        <f>"lb_vec_"&amp;HM58&amp;" = zeros(1,S);"</f>
        <v>lb_vec_23 = zeros(1,S);</v>
      </c>
      <c r="HT58">
        <v>38</v>
      </c>
      <c r="HU58" t="s">
        <v>35</v>
      </c>
      <c r="IA58">
        <v>41</v>
      </c>
      <c r="IB58" t="str">
        <f>"xlswrite('G:\Mi unidad\1. PROYECTOS TELLO 2022\SCM SPILL OVERS\outputs\pobreza\bajo_niv_educ\1%\simulacion_4\output_tests.xlsx',ub_vec_"&amp;IA58&amp;"','ub_vec_"&amp;IA58&amp;"');"</f>
        <v>xlswrite('G:\Mi unidad\1. PROYECTOS TELLO 2022\SCM SPILL OVERS\outputs\pobreza\bajo_niv_educ\1%\simulacion_4\output_tests.xlsx',ub_vec_41','ub_vec_41');</v>
      </c>
      <c r="IO58">
        <v>41</v>
      </c>
      <c r="IP58" t="str">
        <f>"xlswrite('G:\Mi unidad\1. PROYECTOS TELLO 2022\SCM SPILL OVERS\outputs\pobreza\bajo_ingreso\1%\simulacion_4\output_tests.xlsx',ub_vec_"&amp;IO58&amp;"','ub_vec_"&amp;IO58&amp;"');"</f>
        <v>xlswrite('G:\Mi unidad\1. PROYECTOS TELLO 2022\SCM SPILL OVERS\outputs\pobreza\bajo_ingreso\1%\simulacion_4\output_tests.xlsx',ub_vec_41','ub_vec_41');</v>
      </c>
      <c r="JA58">
        <v>41</v>
      </c>
      <c r="JB58" t="str">
        <f>"xlswrite('G:\Mi unidad\1. PROYECTOS TELLO 2022\SCM SPILL OVERS\outputs\pobreza\densidad\1%\simulacion_4\output_tests.xlsx',ub_vec_"&amp;JA58&amp;"','ub_vec_"&amp;JA58&amp;"');"</f>
        <v>xlswrite('G:\Mi unidad\1. PROYECTOS TELLO 2022\SCM SPILL OVERS\outputs\pobreza\densidad\1%\simulacion_4\output_tests.xlsx',ub_vec_41','ub_vec_41');</v>
      </c>
      <c r="JM58">
        <v>41</v>
      </c>
      <c r="JN58" t="str">
        <f>"xlswrite('G:\Mi unidad\1. PROYECTOS TELLO 2022\SCM SPILL OVERS\outputs\pobreza\densidad_g\1%\simulacion_4\output_tests.xlsx',ub_vec_"&amp;JM58&amp;"','ub_vec_"&amp;JM58&amp;"');"</f>
        <v>xlswrite('G:\Mi unidad\1. PROYECTOS TELLO 2022\SCM SPILL OVERS\outputs\pobreza\densidad_g\1%\simulacion_4\output_tests.xlsx',ub_vec_41','ub_vec_41');</v>
      </c>
      <c r="JY58">
        <v>41</v>
      </c>
      <c r="JZ58" t="str">
        <f>"xlswrite('G:\Mi unidad\1. PROYECTOS TELLO 2022\SCM SPILL OVERS\outputs\pobreza\distancia_centro_salud\1%\simulacion_4\output_tests.xlsx',ub_vec_"&amp;JY58&amp;"','ub_vec_"&amp;JY58&amp;"');"</f>
        <v>xlswrite('G:\Mi unidad\1. PROYECTOS TELLO 2022\SCM SPILL OVERS\outputs\pobreza\distancia_centro_salud\1%\simulacion_4\output_tests.xlsx',ub_vec_41','ub_vec_41');</v>
      </c>
      <c r="KL58">
        <v>41</v>
      </c>
      <c r="KM58" t="str">
        <f>"xlswrite('G:\Mi unidad\1. PROYECTOS TELLO 2022\SCM SPILL OVERS\outputs\pobreza\informalidad\1%\simulacion_4\output_tests.xlsx',ub_vec_"&amp;KL58&amp;"','ub_vec_"&amp;KL58&amp;"');"</f>
        <v>xlswrite('G:\Mi unidad\1. PROYECTOS TELLO 2022\SCM SPILL OVERS\outputs\pobreza\informalidad\1%\simulacion_4\output_tests.xlsx',ub_vec_41','ub_vec_41');</v>
      </c>
      <c r="KY58">
        <v>41</v>
      </c>
      <c r="KZ58" t="str">
        <f>"xlswrite('G:\Mi unidad\1. PROYECTOS TELLO 2022\SCM SPILL OVERS\outputs\pobreza\alimentos\1%\simulacion_4\output_tests.xlsx',ub_vec_"&amp;KY58&amp;"','ub_vec_"&amp;KY58&amp;"');"</f>
        <v>xlswrite('G:\Mi unidad\1. PROYECTOS TELLO 2022\SCM SPILL OVERS\outputs\pobreza\alimentos\1%\simulacion_4\output_tests.xlsx',ub_vec_41','ub_vec_41');</v>
      </c>
      <c r="LF58">
        <v>41</v>
      </c>
      <c r="LG58" t="str">
        <f>"xlswrite('G:\Mi unidad\1. PROYECTOS TELLO 2022\SCM SPILL OVERS\outputs\pobreza\jefe_hogar\1%\simulacion_4\output_tests.xlsx',ub_vec_"&amp;LF58&amp;"','ub_vec_"&amp;LF58&amp;"');"</f>
        <v>xlswrite('G:\Mi unidad\1. PROYECTOS TELLO 2022\SCM SPILL OVERS\outputs\pobreza\jefe_hogar\1%\simulacion_4\output_tests.xlsx',ub_vec_41','ub_vec_41');</v>
      </c>
      <c r="LM58">
        <v>41</v>
      </c>
      <c r="LN58" t="str">
        <f>"xlswrite('G:\Mi unidad\1. PROYECTOS TELLO 2022\SCM SPILL OVERS\outputs\pobreza\mujeres\1%\simulacion_4\output_tests.xlsx',ub_vec_"&amp;LM58&amp;"','ub_vec_"&amp;LM58&amp;"');"</f>
        <v>xlswrite('G:\Mi unidad\1. PROYECTOS TELLO 2022\SCM SPILL OVERS\outputs\pobreza\mujeres\1%\simulacion_4\output_tests.xlsx',ub_vec_41','ub_vec_41');</v>
      </c>
      <c r="LY58">
        <v>41</v>
      </c>
      <c r="LZ58" t="str">
        <f>"xlswrite('G:\Mi unidad\1. PROYECTOS TELLO 2022\SCM SPILL OVERS\outputs\pobreza\criminalidad\1%\simulacion_4\output_tests.xlsx',ub_vec_"&amp;LY58&amp;"','ub_vec_"&amp;LY58&amp;"');"</f>
        <v>xlswrite('G:\Mi unidad\1. PROYECTOS TELLO 2022\SCM SPILL OVERS\outputs\pobreza\criminalidad\1%\simulacion_4\output_tests.xlsx',ub_vec_41','ub_vec_41');</v>
      </c>
    </row>
    <row r="59" spans="1:338" x14ac:dyDescent="0.3">
      <c r="A59">
        <v>162</v>
      </c>
      <c r="B59" s="1" t="str">
        <f t="shared" si="11"/>
        <v>[data_162,provincias_162,~] = xlsread('BD_pobre_est_1_provincia_162.xlsx');</v>
      </c>
      <c r="E59" s="1" t="str">
        <f t="shared" si="12"/>
        <v>provincia_162 = unique(provincias_162(2:end,1));</v>
      </c>
      <c r="O59" s="1" t="str">
        <f t="shared" si="13"/>
        <v>pobreza_162 = reshape(data_162(:,2),T+S,N);</v>
      </c>
      <c r="T59" s="1" t="str">
        <f t="shared" si="14"/>
        <v xml:space="preserve">pobreza_162 = pobreza_162'; </v>
      </c>
      <c r="X59" s="1" t="str">
        <f t="shared" si="15"/>
        <v>tratado_162 = pobreza_162(1,:);</v>
      </c>
      <c r="AC59" s="1" t="str">
        <f t="shared" si="26"/>
        <v>pobreza_162(1,:) = [];</v>
      </c>
      <c r="AI59" s="1" t="str">
        <f t="shared" si="0"/>
        <v>pobreza_162 = [tratado_162;pobreza_162];</v>
      </c>
      <c r="AN59" s="1" t="str">
        <f t="shared" si="22"/>
        <v>Y_162 = pobreza_162; % outcome matrix</v>
      </c>
      <c r="AS59" s="1" t="str">
        <f t="shared" si="23"/>
        <v>Y_pre_162 = Y_162(:,1:T);</v>
      </c>
      <c r="AW59" s="1" t="str">
        <f t="shared" si="24"/>
        <v>Y_post_162 = Y_162(:,T+1:end);</v>
      </c>
      <c r="BA59" s="1" t="str">
        <f t="shared" si="25"/>
        <v>[a_hat_162,B_hat_162] = scm_batch(Y_pre_162);</v>
      </c>
      <c r="BF59" s="1" t="str">
        <f t="shared" si="16"/>
        <v>synthetic_control_162 = a_hat_162(1)+B_hat_162(1,:)*Y_162;</v>
      </c>
      <c r="BL59">
        <v>41</v>
      </c>
      <c r="BM59" s="1" t="str">
        <f>"A_"&amp;BL57&amp;"(:,ind_"&amp;BL57&amp;" == 0) = [];"</f>
        <v>A_41(:,ind_41 == 0) = [];</v>
      </c>
      <c r="BR59">
        <v>41</v>
      </c>
      <c r="BS59" s="1" t="str">
        <f>"ind_"&amp;BR57&amp;" = xlsread('spillover_bajo_niv_educ_"&amp;BR57&amp;".xlsx')"</f>
        <v>ind_41 = xlsread('spillover_bajo_niv_educ_41.xlsx')</v>
      </c>
      <c r="BX59">
        <v>41</v>
      </c>
      <c r="BY59" s="1" t="str">
        <f>"ind_"&amp;BX57&amp;" = xlsread('spillover_bajoingreso_"&amp;BX57&amp;".xlsx')"</f>
        <v>ind_41 = xlsread('spillover_bajoingreso_41.xlsx')</v>
      </c>
      <c r="CD59">
        <v>41</v>
      </c>
      <c r="CE59" s="1" t="str">
        <f>"ind_"&amp;CD57&amp;" = xlsread('spillover_densidad_"&amp;CD57&amp;".xlsx')"</f>
        <v>ind_41 = xlsread('spillover_densidad_41.xlsx')</v>
      </c>
      <c r="CJ59">
        <v>41</v>
      </c>
      <c r="CK59" s="1" t="str">
        <f>"ind_"&amp;CJ57&amp;" = xlsread('spillover_tiempo_cs_"&amp;CJ57&amp;".xlsx')"</f>
        <v>ind_41 = xlsread('spillover_tiempo_cs_41.xlsx')</v>
      </c>
      <c r="CQ59">
        <v>41</v>
      </c>
      <c r="CR59" t="s">
        <v>195</v>
      </c>
      <c r="CV59">
        <v>41</v>
      </c>
      <c r="CW59" t="s">
        <v>200</v>
      </c>
      <c r="DA59">
        <v>41</v>
      </c>
      <c r="DB59" t="s">
        <v>201</v>
      </c>
      <c r="DF59">
        <v>41</v>
      </c>
      <c r="DG59" t="s">
        <v>202</v>
      </c>
      <c r="DK59" s="1" t="str">
        <f t="shared" si="17"/>
        <v>M_hat_162 = (eye(N)-B_hat_162)'*(eye(N)-B_hat_162);</v>
      </c>
      <c r="DQ59" s="1" t="str">
        <f t="shared" si="18"/>
        <v>synthetic_control_sp_162 = a_hat_162(1)+B_hat_162(1,:)*Y_162;</v>
      </c>
      <c r="DW59" s="1" t="s">
        <v>96</v>
      </c>
      <c r="EA59">
        <v>26</v>
      </c>
      <c r="EB59" s="3" t="s">
        <v>17</v>
      </c>
      <c r="EL59" s="1" t="str">
        <f t="shared" si="19"/>
        <v>synthetic_control_162=synthetic_control_162'</v>
      </c>
      <c r="EQ59" s="1" t="str">
        <f t="shared" si="20"/>
        <v>synthetic_control_sp_162=synthetic_control_sp_162'</v>
      </c>
      <c r="EV59" s="1" t="str">
        <f t="shared" si="21"/>
        <v>tratado_162=tratado_162'</v>
      </c>
      <c r="EZ59" s="1" t="str">
        <f t="shared" si="27"/>
        <v>xlswrite('G:\Mi unidad\1. PROYECTOS TELLO 2022\SCM SPILL OVERS\outputs\pobreza\distancia_centro_salud\1%\simulacion_4\synthetic_control_outputs.xlsx',synthetic_control_162,162)</v>
      </c>
      <c r="FG59" s="1" t="str">
        <f t="shared" si="28"/>
        <v>xlswrite('G:\Mi unidad\1. PROYECTOS TELLO 2022\SCM SPILL OVERS\outputs\pobreza\informalidad\1%\simulacion_4\synthetic_control_outputs.xlsx',synthetic_control_162,162)</v>
      </c>
      <c r="FM59" s="1" t="str">
        <f t="shared" si="29"/>
        <v>xlswrite('G:\Mi unidad\1. PROYECTOS TELLO 2022\SCM SPILL OVERS\outputs\pobreza\densidad\1%\simulacion_4\synthetic_control_outputs.xlsx',synthetic_control_162,162)</v>
      </c>
      <c r="FT59" s="1" t="str">
        <f t="shared" si="30"/>
        <v>xlswrite('G:\Mi unidad\1. PROYECTOS TELLO 2022\SCM SPILL OVERS\outputs\pobreza\bajo_niv_educ\1%\simulacion_4\synthetic_control_outputs.xlsx',synthetic_control_162,162)</v>
      </c>
      <c r="FZ59" s="1" t="str">
        <f t="shared" si="31"/>
        <v>xlswrite('G:\Mi unidad\1. PROYECTOS TELLO 2022\SCM SPILL OVERS\outputs\pobreza\bajo_ingreso\1%\simulacion_4\synthetic_control_outputs.xlsx',synthetic_control_162,162)</v>
      </c>
      <c r="GF59" s="1" t="str">
        <f t="shared" si="32"/>
        <v>xlswrite('G:\Mi unidad\1. PROYECTOS TELLO 2022\SCM SPILL OVERS\outputs\pobreza\densidad_g\1%\simulacion_4\synthetic_control_outputs.xlsx',synthetic_control_162,162)</v>
      </c>
      <c r="GM59" s="1" t="str">
        <f t="shared" si="33"/>
        <v>xlswrite('G:\Mi unidad\1. PROYECTOS TELLO 2022\SCM SPILL OVERS\outputs\pobreza\alimentos\1%\simulacion_4\synthetic_control_outputs.xlsx',synthetic_control_162,162);</v>
      </c>
      <c r="GT59" s="1" t="str">
        <f t="shared" si="34"/>
        <v>xlswrite('G:\Mi unidad\1. PROYECTOS TELLO 2022\SCM SPILL OVERS\outputs\pobreza\jefe_hogar\1%\simulacion_4\synthetic_control_outputs.xlsx',synthetic_control_162,162);</v>
      </c>
      <c r="GZ59" s="1" t="str">
        <f t="shared" si="35"/>
        <v>xlswrite('G:\Mi unidad\1. PROYECTOS TELLO 2022\SCM SPILL OVERS\outputs\pobreza\mujeres\1%\simulacion_4\synthetic_control_outputs.xlsx',synthetic_control_162,162);</v>
      </c>
      <c r="HF59" s="1" t="str">
        <f t="shared" si="36"/>
        <v>xlswrite('G:\Mi unidad\1. PROYECTOS TELLO 2022\SCM SPILL OVERS\outputs\pobreza\criminalidad\1%\simulacion_4\synthetic_control_outputs.xlsx',synthetic_control_162,162);</v>
      </c>
      <c r="HM59">
        <v>23</v>
      </c>
      <c r="HN59" t="str">
        <f>"ub_vec_"&amp;HM59&amp;" = zeros(1,S);"</f>
        <v>ub_vec_23 = zeros(1,S);</v>
      </c>
      <c r="HT59">
        <v>38</v>
      </c>
      <c r="HU59" t="s">
        <v>36</v>
      </c>
      <c r="IA59">
        <v>41</v>
      </c>
      <c r="IB59" t="str">
        <f>"xlswrite('G:\Mi unidad\1. PROYECTOS TELLO 2022\SCM SPILL OVERS\outputs\pobreza\bajo_niv_educ\1%\simulacion_4\output_tests.xlsx',p_value_vec_"&amp;IA59&amp;"','p_value_vec_"&amp;IA59&amp;"');"</f>
        <v>xlswrite('G:\Mi unidad\1. PROYECTOS TELLO 2022\SCM SPILL OVERS\outputs\pobreza\bajo_niv_educ\1%\simulacion_4\output_tests.xlsx',p_value_vec_41','p_value_vec_41');</v>
      </c>
      <c r="IO59">
        <v>41</v>
      </c>
      <c r="IP59" t="str">
        <f>"xlswrite('G:\Mi unidad\1. PROYECTOS TELLO 2022\SCM SPILL OVERS\outputs\pobreza\bajo_ingreso\1%\simulacion_4\output_tests.xlsx',p_value_vec_"&amp;IO59&amp;"','p_value_vec_"&amp;IO59&amp;"');"</f>
        <v>xlswrite('G:\Mi unidad\1. PROYECTOS TELLO 2022\SCM SPILL OVERS\outputs\pobreza\bajo_ingreso\1%\simulacion_4\output_tests.xlsx',p_value_vec_41','p_value_vec_41');</v>
      </c>
      <c r="JA59">
        <v>41</v>
      </c>
      <c r="JB59" t="str">
        <f>"xlswrite('G:\Mi unidad\1. PROYECTOS TELLO 2022\SCM SPILL OVERS\outputs\pobreza\densidad\1%\simulacion_4\output_tests.xlsx',p_value_vec_"&amp;JA59&amp;"','p_value_vec_"&amp;JA59&amp;"');"</f>
        <v>xlswrite('G:\Mi unidad\1. PROYECTOS TELLO 2022\SCM SPILL OVERS\outputs\pobreza\densidad\1%\simulacion_4\output_tests.xlsx',p_value_vec_41','p_value_vec_41');</v>
      </c>
      <c r="JM59">
        <v>41</v>
      </c>
      <c r="JN59" t="str">
        <f>"xlswrite('G:\Mi unidad\1. PROYECTOS TELLO 2022\SCM SPILL OVERS\outputs\pobreza\densidad_g\1%\simulacion_4\output_tests.xlsx',p_value_vec_"&amp;JM59&amp;"','p_value_vec_"&amp;JM59&amp;"');"</f>
        <v>xlswrite('G:\Mi unidad\1. PROYECTOS TELLO 2022\SCM SPILL OVERS\outputs\pobreza\densidad_g\1%\simulacion_4\output_tests.xlsx',p_value_vec_41','p_value_vec_41');</v>
      </c>
      <c r="JY59">
        <v>41</v>
      </c>
      <c r="JZ59" t="str">
        <f>"xlswrite('G:\Mi unidad\1. PROYECTOS TELLO 2022\SCM SPILL OVERS\outputs\pobreza\distancia_centro_salud\1%\simulacion_4\output_tests.xlsx',p_value_vec_"&amp;JY59&amp;"','p_value_vec_"&amp;JY59&amp;"');"</f>
        <v>xlswrite('G:\Mi unidad\1. PROYECTOS TELLO 2022\SCM SPILL OVERS\outputs\pobreza\distancia_centro_salud\1%\simulacion_4\output_tests.xlsx',p_value_vec_41','p_value_vec_41');</v>
      </c>
      <c r="KL59">
        <v>41</v>
      </c>
      <c r="KM59" t="str">
        <f>"xlswrite('G:\Mi unidad\1. PROYECTOS TELLO 2022\SCM SPILL OVERS\outputs\pobreza\informalidad\1%\simulacion_4\output_tests.xlsx',p_value_vec_"&amp;KL59&amp;"','p_value_vec_"&amp;KL59&amp;"');"</f>
        <v>xlswrite('G:\Mi unidad\1. PROYECTOS TELLO 2022\SCM SPILL OVERS\outputs\pobreza\informalidad\1%\simulacion_4\output_tests.xlsx',p_value_vec_41','p_value_vec_41');</v>
      </c>
      <c r="KY59">
        <v>41</v>
      </c>
      <c r="KZ59" t="str">
        <f>"xlswrite('G:\Mi unidad\1. PROYECTOS TELLO 2022\SCM SPILL OVERS\outputs\pobreza\alimentos\1%\simulacion_4\output_tests.xlsx',p_value_vec_"&amp;KY59&amp;"','p_value_vec_"&amp;KY59&amp;"');"</f>
        <v>xlswrite('G:\Mi unidad\1. PROYECTOS TELLO 2022\SCM SPILL OVERS\outputs\pobreza\alimentos\1%\simulacion_4\output_tests.xlsx',p_value_vec_41','p_value_vec_41');</v>
      </c>
      <c r="LF59">
        <v>41</v>
      </c>
      <c r="LG59" t="str">
        <f>"xlswrite('G:\Mi unidad\1. PROYECTOS TELLO 2022\SCM SPILL OVERS\outputs\pobreza\jefe_hogar\1%\simulacion_4\output_tests.xlsx',p_value_vec_"&amp;LF59&amp;"','p_value_vec_"&amp;LF59&amp;"');"</f>
        <v>xlswrite('G:\Mi unidad\1. PROYECTOS TELLO 2022\SCM SPILL OVERS\outputs\pobreza\jefe_hogar\1%\simulacion_4\output_tests.xlsx',p_value_vec_41','p_value_vec_41');</v>
      </c>
      <c r="LM59">
        <v>41</v>
      </c>
      <c r="LN59" t="str">
        <f>"xlswrite('G:\Mi unidad\1. PROYECTOS TELLO 2022\SCM SPILL OVERS\outputs\pobreza\mujeres\1%\simulacion_4\output_tests.xlsx',p_value_vec_"&amp;LM59&amp;"','p_value_vec_"&amp;LM59&amp;"');"</f>
        <v>xlswrite('G:\Mi unidad\1. PROYECTOS TELLO 2022\SCM SPILL OVERS\outputs\pobreza\mujeres\1%\simulacion_4\output_tests.xlsx',p_value_vec_41','p_value_vec_41');</v>
      </c>
      <c r="LY59">
        <v>41</v>
      </c>
      <c r="LZ59" t="str">
        <f>"xlswrite('G:\Mi unidad\1. PROYECTOS TELLO 2022\SCM SPILL OVERS\outputs\pobreza\criminalidad\1%\simulacion_4\output_tests.xlsx',p_value_vec_"&amp;LY59&amp;"','p_value_vec_"&amp;LY59&amp;"');"</f>
        <v>xlswrite('G:\Mi unidad\1. PROYECTOS TELLO 2022\SCM SPILL OVERS\outputs\pobreza\criminalidad\1%\simulacion_4\output_tests.xlsx',p_value_vec_41','p_value_vec_41');</v>
      </c>
    </row>
    <row r="60" spans="1:338" x14ac:dyDescent="0.3">
      <c r="A60">
        <v>169</v>
      </c>
      <c r="B60" s="1" t="str">
        <f t="shared" si="11"/>
        <v>[data_169,provincias_169,~] = xlsread('BD_pobre_est_1_provincia_169.xlsx');</v>
      </c>
      <c r="E60" s="1" t="str">
        <f t="shared" si="12"/>
        <v>provincia_169 = unique(provincias_169(2:end,1));</v>
      </c>
      <c r="O60" s="1" t="str">
        <f t="shared" si="13"/>
        <v>pobreza_169 = reshape(data_169(:,2),T+S,N);</v>
      </c>
      <c r="T60" s="1" t="str">
        <f t="shared" si="14"/>
        <v xml:space="preserve">pobreza_169 = pobreza_169'; </v>
      </c>
      <c r="X60" s="1" t="str">
        <f t="shared" si="15"/>
        <v>tratado_169 = pobreza_169(1,:);</v>
      </c>
      <c r="AC60" s="1" t="str">
        <f t="shared" si="26"/>
        <v>pobreza_169(1,:) = [];</v>
      </c>
      <c r="AI60" s="1" t="str">
        <f t="shared" si="0"/>
        <v>pobreza_169 = [tratado_169;pobreza_169];</v>
      </c>
      <c r="AN60" s="1" t="str">
        <f t="shared" si="22"/>
        <v>Y_169 = pobreza_169; % outcome matrix</v>
      </c>
      <c r="AS60" s="1" t="str">
        <f t="shared" si="23"/>
        <v>Y_pre_169 = Y_169(:,1:T);</v>
      </c>
      <c r="AW60" s="1" t="str">
        <f t="shared" si="24"/>
        <v>Y_post_169 = Y_169(:,T+1:end);</v>
      </c>
      <c r="BA60" s="1" t="str">
        <f t="shared" si="25"/>
        <v>[a_hat_169,B_hat_169] = scm_batch(Y_pre_169);</v>
      </c>
      <c r="BF60" s="1" t="str">
        <f t="shared" si="16"/>
        <v>synthetic_control_169 = a_hat_169(1)+B_hat_169(1,:)*Y_169;</v>
      </c>
      <c r="BL60">
        <v>41</v>
      </c>
      <c r="BR60">
        <v>41</v>
      </c>
      <c r="BS60" s="1" t="str">
        <f>"A_"&amp;BR57&amp;" = eye(N);"</f>
        <v>A_41 = eye(N);</v>
      </c>
      <c r="BX60">
        <v>41</v>
      </c>
      <c r="BY60" s="1" t="str">
        <f>"A_"&amp;BX57&amp;" = eye(N);"</f>
        <v>A_41 = eye(N);</v>
      </c>
      <c r="CD60">
        <v>41</v>
      </c>
      <c r="CE60" s="1" t="str">
        <f>"A_"&amp;CD57&amp;" = eye(N);"</f>
        <v>A_41 = eye(N);</v>
      </c>
      <c r="CJ60">
        <v>41</v>
      </c>
      <c r="CK60" s="1" t="str">
        <f>"A_"&amp;CJ57&amp;" = eye(N);"</f>
        <v>A_41 = eye(N);</v>
      </c>
      <c r="CQ60">
        <v>41</v>
      </c>
      <c r="CR60" t="s">
        <v>196</v>
      </c>
      <c r="CV60">
        <v>41</v>
      </c>
      <c r="CW60" t="s">
        <v>203</v>
      </c>
      <c r="DA60">
        <v>41</v>
      </c>
      <c r="DB60" t="s">
        <v>203</v>
      </c>
      <c r="DF60">
        <v>41</v>
      </c>
      <c r="DG60" t="s">
        <v>203</v>
      </c>
      <c r="DK60" s="1" t="str">
        <f t="shared" si="17"/>
        <v>M_hat_169 = (eye(N)-B_hat_169)'*(eye(N)-B_hat_169);</v>
      </c>
      <c r="DQ60" s="1" t="str">
        <f t="shared" si="18"/>
        <v>synthetic_control_sp_169 = a_hat_169(1)+B_hat_169(1,:)*Y_169;</v>
      </c>
      <c r="DW60" s="1" t="s">
        <v>97</v>
      </c>
      <c r="EA60">
        <v>26</v>
      </c>
      <c r="EB60" s="1" t="str">
        <f>"Y_Ts_"&amp;EA60&amp;" = Y_"&amp;EA60&amp;"(:,T+s);"</f>
        <v>Y_Ts_26 = Y_26(:,T+s);</v>
      </c>
      <c r="EL60" s="1" t="str">
        <f t="shared" si="19"/>
        <v>synthetic_control_169=synthetic_control_169'</v>
      </c>
      <c r="EQ60" s="1" t="str">
        <f t="shared" si="20"/>
        <v>synthetic_control_sp_169=synthetic_control_sp_169'</v>
      </c>
      <c r="EV60" s="1" t="str">
        <f t="shared" si="21"/>
        <v>tratado_169=tratado_169'</v>
      </c>
      <c r="EZ60" s="1" t="str">
        <f t="shared" si="27"/>
        <v>xlswrite('G:\Mi unidad\1. PROYECTOS TELLO 2022\SCM SPILL OVERS\outputs\pobreza\distancia_centro_salud\1%\simulacion_4\synthetic_control_outputs.xlsx',synthetic_control_169,169)</v>
      </c>
      <c r="FG60" s="1" t="str">
        <f t="shared" si="28"/>
        <v>xlswrite('G:\Mi unidad\1. PROYECTOS TELLO 2022\SCM SPILL OVERS\outputs\pobreza\informalidad\1%\simulacion_4\synthetic_control_outputs.xlsx',synthetic_control_169,169)</v>
      </c>
      <c r="FM60" s="1" t="str">
        <f t="shared" si="29"/>
        <v>xlswrite('G:\Mi unidad\1. PROYECTOS TELLO 2022\SCM SPILL OVERS\outputs\pobreza\densidad\1%\simulacion_4\synthetic_control_outputs.xlsx',synthetic_control_169,169)</v>
      </c>
      <c r="FT60" s="1" t="str">
        <f t="shared" si="30"/>
        <v>xlswrite('G:\Mi unidad\1. PROYECTOS TELLO 2022\SCM SPILL OVERS\outputs\pobreza\bajo_niv_educ\1%\simulacion_4\synthetic_control_outputs.xlsx',synthetic_control_169,169)</v>
      </c>
      <c r="FZ60" s="1" t="str">
        <f t="shared" si="31"/>
        <v>xlswrite('G:\Mi unidad\1. PROYECTOS TELLO 2022\SCM SPILL OVERS\outputs\pobreza\bajo_ingreso\1%\simulacion_4\synthetic_control_outputs.xlsx',synthetic_control_169,169)</v>
      </c>
      <c r="GF60" s="1" t="str">
        <f t="shared" si="32"/>
        <v>xlswrite('G:\Mi unidad\1. PROYECTOS TELLO 2022\SCM SPILL OVERS\outputs\pobreza\densidad_g\1%\simulacion_4\synthetic_control_outputs.xlsx',synthetic_control_169,169)</v>
      </c>
      <c r="GM60" s="1" t="str">
        <f t="shared" si="33"/>
        <v>xlswrite('G:\Mi unidad\1. PROYECTOS TELLO 2022\SCM SPILL OVERS\outputs\pobreza\alimentos\1%\simulacion_4\synthetic_control_outputs.xlsx',synthetic_control_169,169);</v>
      </c>
      <c r="GT60" s="1" t="str">
        <f t="shared" si="34"/>
        <v>xlswrite('G:\Mi unidad\1. PROYECTOS TELLO 2022\SCM SPILL OVERS\outputs\pobreza\jefe_hogar\1%\simulacion_4\synthetic_control_outputs.xlsx',synthetic_control_169,169);</v>
      </c>
      <c r="GZ60" s="1" t="str">
        <f t="shared" si="35"/>
        <v>xlswrite('G:\Mi unidad\1. PROYECTOS TELLO 2022\SCM SPILL OVERS\outputs\pobreza\mujeres\1%\simulacion_4\synthetic_control_outputs.xlsx',synthetic_control_169,169);</v>
      </c>
      <c r="HF60" s="1" t="str">
        <f t="shared" si="36"/>
        <v>xlswrite('G:\Mi unidad\1. PROYECTOS TELLO 2022\SCM SPILL OVERS\outputs\pobreza\criminalidad\1%\simulacion_4\synthetic_control_outputs.xlsx',synthetic_control_169,169);</v>
      </c>
      <c r="HM60">
        <v>23</v>
      </c>
      <c r="HN60" t="s">
        <v>35</v>
      </c>
      <c r="HT60">
        <v>38</v>
      </c>
      <c r="HU60" t="s">
        <v>37</v>
      </c>
      <c r="IA60">
        <v>41</v>
      </c>
      <c r="IB60" t="str">
        <f>"xlswrite('G:\Mi unidad\1. PROYECTOS TELLO 2022\SCM SPILL OVERS\outputs\pobreza\bajo_niv_educ\1%\simulacion_4\output_tests.xlsx',alpha1_hat_vec_"&amp;IA60&amp;"','alpha1_hat_vec_"&amp;IA60&amp;"');"</f>
        <v>xlswrite('G:\Mi unidad\1. PROYECTOS TELLO 2022\SCM SPILL OVERS\outputs\pobreza\bajo_niv_educ\1%\simulacion_4\output_tests.xlsx',alpha1_hat_vec_41','alpha1_hat_vec_41');</v>
      </c>
      <c r="IO60">
        <v>41</v>
      </c>
      <c r="IP60" t="str">
        <f>"xlswrite('G:\Mi unidad\1. PROYECTOS TELLO 2022\SCM SPILL OVERS\outputs\pobreza\bajo_ingreso\1%\simulacion_4\output_tests.xlsx',alpha1_hat_vec_"&amp;IO60&amp;"','alpha1_hat_vec_"&amp;IO60&amp;"');"</f>
        <v>xlswrite('G:\Mi unidad\1. PROYECTOS TELLO 2022\SCM SPILL OVERS\outputs\pobreza\bajo_ingreso\1%\simulacion_4\output_tests.xlsx',alpha1_hat_vec_41','alpha1_hat_vec_41');</v>
      </c>
      <c r="JA60">
        <v>41</v>
      </c>
      <c r="JB60" t="str">
        <f>"xlswrite('G:\Mi unidad\1. PROYECTOS TELLO 2022\SCM SPILL OVERS\outputs\pobreza\densidad\1%\simulacion_4\output_tests.xlsx',alpha1_hat_vec_"&amp;JA60&amp;"','alpha1_hat_vec_"&amp;JA60&amp;"');"</f>
        <v>xlswrite('G:\Mi unidad\1. PROYECTOS TELLO 2022\SCM SPILL OVERS\outputs\pobreza\densidad\1%\simulacion_4\output_tests.xlsx',alpha1_hat_vec_41','alpha1_hat_vec_41');</v>
      </c>
      <c r="JM60">
        <v>41</v>
      </c>
      <c r="JN60" t="str">
        <f>"xlswrite('G:\Mi unidad\1. PROYECTOS TELLO 2022\SCM SPILL OVERS\outputs\pobreza\densidad_g\1%\simulacion_4\output_tests.xlsx',alpha1_hat_vec_"&amp;JM60&amp;"','alpha1_hat_vec_"&amp;JM60&amp;"');"</f>
        <v>xlswrite('G:\Mi unidad\1. PROYECTOS TELLO 2022\SCM SPILL OVERS\outputs\pobreza\densidad_g\1%\simulacion_4\output_tests.xlsx',alpha1_hat_vec_41','alpha1_hat_vec_41');</v>
      </c>
      <c r="JY60">
        <v>41</v>
      </c>
      <c r="JZ60" t="str">
        <f>"xlswrite('G:\Mi unidad\1. PROYECTOS TELLO 2022\SCM SPILL OVERS\outputs\pobreza\distancia_centro_salud\1%\simulacion_4\output_tests.xlsx',alpha1_hat_vec_"&amp;JY60&amp;"','alpha1_hat_vec_"&amp;JY60&amp;"');"</f>
        <v>xlswrite('G:\Mi unidad\1. PROYECTOS TELLO 2022\SCM SPILL OVERS\outputs\pobreza\distancia_centro_salud\1%\simulacion_4\output_tests.xlsx',alpha1_hat_vec_41','alpha1_hat_vec_41');</v>
      </c>
      <c r="KL60">
        <v>41</v>
      </c>
      <c r="KM60" t="str">
        <f>"xlswrite('G:\Mi unidad\1. PROYECTOS TELLO 2022\SCM SPILL OVERS\outputs\pobreza\informalidad\1%\simulacion_4\output_tests.xlsx',alpha1_hat_vec_"&amp;KL60&amp;"','alpha1_hat_vec_"&amp;KL60&amp;"');"</f>
        <v>xlswrite('G:\Mi unidad\1. PROYECTOS TELLO 2022\SCM SPILL OVERS\outputs\pobreza\informalidad\1%\simulacion_4\output_tests.xlsx',alpha1_hat_vec_41','alpha1_hat_vec_41');</v>
      </c>
      <c r="KY60">
        <v>41</v>
      </c>
      <c r="KZ60" t="str">
        <f>"xlswrite('G:\Mi unidad\1. PROYECTOS TELLO 2022\SCM SPILL OVERS\outputs\pobreza\alimentos\1%\simulacion_4\output_tests.xlsx',alpha1_hat_vec_"&amp;KY60&amp;"','alpha1_hat_vec_"&amp;KY60&amp;"');"</f>
        <v>xlswrite('G:\Mi unidad\1. PROYECTOS TELLO 2022\SCM SPILL OVERS\outputs\pobreza\alimentos\1%\simulacion_4\output_tests.xlsx',alpha1_hat_vec_41','alpha1_hat_vec_41');</v>
      </c>
      <c r="LF60">
        <v>41</v>
      </c>
      <c r="LG60" t="str">
        <f>"xlswrite('G:\Mi unidad\1. PROYECTOS TELLO 2022\SCM SPILL OVERS\outputs\pobreza\jefe_hogar\1%\simulacion_4\output_tests.xlsx',alpha1_hat_vec_"&amp;LF60&amp;"','alpha1_hat_vec_"&amp;LF60&amp;"');"</f>
        <v>xlswrite('G:\Mi unidad\1. PROYECTOS TELLO 2022\SCM SPILL OVERS\outputs\pobreza\jefe_hogar\1%\simulacion_4\output_tests.xlsx',alpha1_hat_vec_41','alpha1_hat_vec_41');</v>
      </c>
      <c r="LM60">
        <v>41</v>
      </c>
      <c r="LN60" t="str">
        <f>"xlswrite('G:\Mi unidad\1. PROYECTOS TELLO 2022\SCM SPILL OVERS\outputs\pobreza\mujeres\1%\simulacion_4\output_tests.xlsx',alpha1_hat_vec_"&amp;LM60&amp;"','alpha1_hat_vec_"&amp;LM60&amp;"');"</f>
        <v>xlswrite('G:\Mi unidad\1. PROYECTOS TELLO 2022\SCM SPILL OVERS\outputs\pobreza\mujeres\1%\simulacion_4\output_tests.xlsx',alpha1_hat_vec_41','alpha1_hat_vec_41');</v>
      </c>
      <c r="LY60">
        <v>41</v>
      </c>
      <c r="LZ60" t="str">
        <f>"xlswrite('G:\Mi unidad\1. PROYECTOS TELLO 2022\SCM SPILL OVERS\outputs\pobreza\criminalidad\1%\simulacion_4\output_tests.xlsx',alpha1_hat_vec_"&amp;LY60&amp;"','alpha1_hat_vec_"&amp;LY60&amp;"');"</f>
        <v>xlswrite('G:\Mi unidad\1. PROYECTOS TELLO 2022\SCM SPILL OVERS\outputs\pobreza\criminalidad\1%\simulacion_4\output_tests.xlsx',alpha1_hat_vec_41','alpha1_hat_vec_41');</v>
      </c>
    </row>
    <row r="61" spans="1:338" x14ac:dyDescent="0.3">
      <c r="BL61">
        <v>41</v>
      </c>
      <c r="BR61">
        <v>41</v>
      </c>
      <c r="BS61" s="1" t="str">
        <f>"A_"&amp;BR57&amp;"(:,ind_"&amp;BR57&amp;" == 0) = [];"</f>
        <v>A_41(:,ind_41 == 0) = [];</v>
      </c>
      <c r="BX61">
        <v>41</v>
      </c>
      <c r="BY61" s="1" t="str">
        <f>"A_"&amp;BX57&amp;"(:,ind_"&amp;BX57&amp;" == 0) = [];"</f>
        <v>A_41(:,ind_41 == 0) = [];</v>
      </c>
      <c r="CD61">
        <v>41</v>
      </c>
      <c r="CE61" s="1" t="str">
        <f>"A_"&amp;CD57&amp;"(:,ind_"&amp;CD57&amp;" == 0) = [];"</f>
        <v>A_41(:,ind_41 == 0) = [];</v>
      </c>
      <c r="CJ61">
        <v>41</v>
      </c>
      <c r="CK61" s="1" t="str">
        <f>"A_"&amp;CJ57&amp;"(:,ind_"&amp;CJ57&amp;" == 0) = [];"</f>
        <v>A_41(:,ind_41 == 0) = [];</v>
      </c>
      <c r="CQ61">
        <v>41</v>
      </c>
      <c r="CR61" t="s">
        <v>197</v>
      </c>
      <c r="CV61">
        <v>41</v>
      </c>
      <c r="CW61" t="s">
        <v>204</v>
      </c>
      <c r="DA61">
        <v>41</v>
      </c>
      <c r="DB61" t="s">
        <v>204</v>
      </c>
      <c r="DF61">
        <v>41</v>
      </c>
      <c r="DG61" t="s">
        <v>204</v>
      </c>
      <c r="EA61">
        <v>26</v>
      </c>
      <c r="EB61" s="1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EZ61" s="1" t="str">
        <f>"xlswrite('G:\Mi unidad\1. PROYECTOS TELLO 2022\SCM SPILL OVERS\outputs\pobreza\distancia_centro_salud\1%\simulacion_4\synthetic_control_spillover_outputs.xlsx',synthetic_control_sp_"&amp;$A2&amp;","&amp;$A2&amp;")"</f>
        <v>xlswrite('G:\Mi unidad\1. PROYECTOS TELLO 2022\SCM SPILL OVERS\outputs\pobreza\distancia_centro_salud\1%\simulacion_4\synthetic_control_spillover_outputs.xlsx',synthetic_control_sp_1,1)</v>
      </c>
      <c r="FG61" s="1" t="str">
        <f>"xlswrite('G:\Mi unidad\1. PROYECTOS TELLO 2022\SCM SPILL OVERS\outputs\pobreza\informalidad\1%\simulacion_4\synthetic_control_spillover_outputs.xlsx',synthetic_control_sp_"&amp;$A2&amp;","&amp;$A2&amp;")"</f>
        <v>xlswrite('G:\Mi unidad\1. PROYECTOS TELLO 2022\SCM SPILL OVERS\outputs\pobreza\informalidad\1%\simulacion_4\synthetic_control_spillover_outputs.xlsx',synthetic_control_sp_1,1)</v>
      </c>
      <c r="FM61" s="1" t="str">
        <f>"xlswrite('G:\Mi unidad\1. PROYECTOS TELLO 2022\SCM SPILL OVERS\outputs\pobreza\densidad\1%\simulacion_4\synthetic_control_spillover_outputs.xlsx',synthetic_control_sp_"&amp;$A2&amp;","&amp;$A2&amp;")"</f>
        <v>xlswrite('G:\Mi unidad\1. PROYECTOS TELLO 2022\SCM SPILL OVERS\outputs\pobreza\densidad\1%\simulacion_4\synthetic_control_spillover_outputs.xlsx',synthetic_control_sp_1,1)</v>
      </c>
      <c r="FT61" s="1" t="str">
        <f>"xlswrite('G:\Mi unidad\1. PROYECTOS TELLO 2022\SCM SPILL OVERS\outputs\pobreza\bajo_niv_educ\1%\simulacion_4\synthetic_control_spillover_outputs.xlsx',synthetic_control_sp_"&amp;$A2&amp;","&amp;$A2&amp;")"</f>
        <v>xlswrite('G:\Mi unidad\1. PROYECTOS TELLO 2022\SCM SPILL OVERS\outputs\pobreza\bajo_niv_educ\1%\simulacion_4\synthetic_control_spillover_outputs.xlsx',synthetic_control_sp_1,1)</v>
      </c>
      <c r="FZ61" s="1" t="str">
        <f>"xlswrite('G:\Mi unidad\1. PROYECTOS TELLO 2022\SCM SPILL OVERS\outputs\pobreza\bajo_ingreso\1%\simulacion_4\synthetic_control_spillover_outputs.xlsx',synthetic_control_sp_"&amp;$A2&amp;","&amp;$A2&amp;")"</f>
        <v>xlswrite('G:\Mi unidad\1. PROYECTOS TELLO 2022\SCM SPILL OVERS\outputs\pobreza\bajo_ingreso\1%\simulacion_4\synthetic_control_spillover_outputs.xlsx',synthetic_control_sp_1,1)</v>
      </c>
      <c r="GF61" s="1" t="str">
        <f>"xlswrite('G:\Mi unidad\1. PROYECTOS TELLO 2022\SCM SPILL OVERS\outputs\pobreza\densidad_g\1%\simulacion_4\synthetic_control_spillover_outputs.xlsx',synthetic_control_sp_"&amp;$A2&amp;","&amp;$A2&amp;")"</f>
        <v>xlswrite('G:\Mi unidad\1. PROYECTOS TELLO 2022\SCM SPILL OVERS\outputs\pobreza\densidad_g\1%\simulacion_4\synthetic_control_spillover_outputs.xlsx',synthetic_control_sp_1,1)</v>
      </c>
      <c r="GM61" s="1" t="str">
        <f>"xlswrite('G:\Mi unidad\1. PROYECTOS TELLO 2022\SCM SPILL OVERS\outputs\pobreza\alimentos\1%\simulacion_4\synthetic_control_spillover_outputs.xlsx',synthetic_control_sp_"&amp;$A2&amp;","&amp;$A2&amp;");"</f>
        <v>xlswrite('G:\Mi unidad\1. PROYECTOS TELLO 2022\SCM SPILL OVERS\outputs\pobreza\alimentos\1%\simulacion_4\synthetic_control_spillover_outputs.xlsx',synthetic_control_sp_1,1);</v>
      </c>
      <c r="GT61" s="1" t="str">
        <f>"xlswrite('G:\Mi unidad\1. PROYECTOS TELLO 2022\SCM SPILL OVERS\outputs\pobreza\jefe_hogar\1%\simulacion_4\synthetic_control_spillover_outputs.xlsx',synthetic_control_sp_"&amp;$A2&amp;","&amp;$A2&amp;");"</f>
        <v>xlswrite('G:\Mi unidad\1. PROYECTOS TELLO 2022\SCM SPILL OVERS\outputs\pobreza\jefe_hogar\1%\simulacion_4\synthetic_control_spillover_outputs.xlsx',synthetic_control_sp_1,1);</v>
      </c>
      <c r="GZ61" s="1" t="str">
        <f>"xlswrite('G:\Mi unidad\1. PROYECTOS TELLO 2022\SCM SPILL OVERS\outputs\pobreza\mujeres\1%\simulacion_4\synthetic_control_spillover_outputs.xlsx',synthetic_control_sp_"&amp;$A2&amp;","&amp;$A2&amp;");"</f>
        <v>xlswrite('G:\Mi unidad\1. PROYECTOS TELLO 2022\SCM SPILL OVERS\outputs\pobreza\mujeres\1%\simulacion_4\synthetic_control_spillover_outputs.xlsx',synthetic_control_sp_1,1);</v>
      </c>
      <c r="HF61" s="1" t="str">
        <f>"xlswrite('G:\Mi unidad\1. PROYECTOS TELLO 2022\SCM SPILL OVERS\outputs\pobreza\criminalidad\1%\simulacion_4\synthetic_control_spillover_outputs.xlsx',synthetic_control_sp_"&amp;$A2&amp;","&amp;$A2&amp;");"</f>
        <v>xlswrite('G:\Mi unidad\1. PROYECTOS TELLO 2022\SCM SPILL OVERS\outputs\pobreza\criminalidad\1%\simulacion_4\synthetic_control_spillover_outputs.xlsx',synthetic_control_sp_1,1);</v>
      </c>
      <c r="HM61">
        <v>23</v>
      </c>
      <c r="HN61" t="str">
        <f>"    [p_value_"&amp;HM61&amp; ",lb_"&amp;HM61&amp;",ub_"&amp;HM61&amp;"] = sp_andrews_te(Y_pre_"&amp;HM61&amp;",pobreza_"&amp;HM61&amp;"(:,T+s),A_"&amp;HM61&amp;",C,.05);"</f>
        <v xml:space="preserve">    [p_value_23,lb_23,ub_23] = sp_andrews_te(Y_pre_23,pobreza_23(:,T+s),A_23,C,.05);</v>
      </c>
      <c r="HT61">
        <v>38</v>
      </c>
      <c r="HU61" t="str">
        <f>"    spillover_test_"&amp;HT61&amp;"(s) = sp_andrews(Y_pre_"&amp;HT61&amp;",pobreza_"&amp;HT61&amp;"(:,T+s),A_"&amp;HT61&amp;",C,d,alpha_sig);"</f>
        <v xml:space="preserve">    spillover_test_38(s) = sp_andrews(Y_pre_38,pobreza_38(:,T+s),A_38,C,d,alpha_sig);</v>
      </c>
      <c r="IA61">
        <v>41</v>
      </c>
      <c r="IB61" t="str">
        <f>"xlswrite('G:\Mi unidad\1. PROYECTOS TELLO 2022\SCM SPILL OVERS\outputs\pobreza\bajo_niv_educ\1%\simulacion_4\output_tests.xlsx',spillover_test_"&amp;IA61&amp;"','sp_test_"&amp;IA61&amp;"');"</f>
        <v>xlswrite('G:\Mi unidad\1. PROYECTOS TELLO 2022\SCM SPILL OVERS\outputs\pobreza\bajo_niv_educ\1%\simulacion_4\output_tests.xlsx',spillover_test_41','sp_test_41');</v>
      </c>
      <c r="IO61">
        <v>41</v>
      </c>
      <c r="IP61" t="str">
        <f>"xlswrite('G:\Mi unidad\1. PROYECTOS TELLO 2022\SCM SPILL OVERS\outputs\pobreza\bajo_ingreso\1%\simulacion_4\output_tests.xlsx',spillover_test_"&amp;IO61&amp;"','sp_test_"&amp;IO61&amp;"');"</f>
        <v>xlswrite('G:\Mi unidad\1. PROYECTOS TELLO 2022\SCM SPILL OVERS\outputs\pobreza\bajo_ingreso\1%\simulacion_4\output_tests.xlsx',spillover_test_41','sp_test_41');</v>
      </c>
      <c r="JA61">
        <v>41</v>
      </c>
      <c r="JB61" t="str">
        <f>"xlswrite('G:\Mi unidad\1. PROYECTOS TELLO 2022\SCM SPILL OVERS\outputs\pobreza\densidad\1%\simulacion_4\output_tests.xlsx',spillover_test_"&amp;JA61&amp;"','sp_test_"&amp;JA61&amp;"');"</f>
        <v>xlswrite('G:\Mi unidad\1. PROYECTOS TELLO 2022\SCM SPILL OVERS\outputs\pobreza\densidad\1%\simulacion_4\output_tests.xlsx',spillover_test_41','sp_test_41');</v>
      </c>
      <c r="JM61">
        <v>41</v>
      </c>
      <c r="JN61" t="str">
        <f>"xlswrite('G:\Mi unidad\1. PROYECTOS TELLO 2022\SCM SPILL OVERS\outputs\pobreza\densidad_g\1%\simulacion_4\output_tests.xlsx',spillover_test_"&amp;JM61&amp;"','sp_test_"&amp;JM61&amp;"');"</f>
        <v>xlswrite('G:\Mi unidad\1. PROYECTOS TELLO 2022\SCM SPILL OVERS\outputs\pobreza\densidad_g\1%\simulacion_4\output_tests.xlsx',spillover_test_41','sp_test_41');</v>
      </c>
      <c r="JY61">
        <v>41</v>
      </c>
      <c r="JZ61" t="str">
        <f>"xlswrite('G:\Mi unidad\1. PROYECTOS TELLO 2022\SCM SPILL OVERS\outputs\pobreza\distancia_centro_salud\1%\simulacion_4\output_tests.xlsx',spillover_test_"&amp;JY61&amp;"','sp_test_"&amp;JY61&amp;"');"</f>
        <v>xlswrite('G:\Mi unidad\1. PROYECTOS TELLO 2022\SCM SPILL OVERS\outputs\pobreza\distancia_centro_salud\1%\simulacion_4\output_tests.xlsx',spillover_test_41','sp_test_41');</v>
      </c>
      <c r="KL61">
        <v>41</v>
      </c>
      <c r="KM61" t="str">
        <f>"xlswrite('G:\Mi unidad\1. PROYECTOS TELLO 2022\SCM SPILL OVERS\outputs\pobreza\informalidad\1%\simulacion_4\output_tests.xlsx',spillover_test_"&amp;KL61&amp;"','sp_test_"&amp;KL61&amp;"');"</f>
        <v>xlswrite('G:\Mi unidad\1. PROYECTOS TELLO 2022\SCM SPILL OVERS\outputs\pobreza\informalidad\1%\simulacion_4\output_tests.xlsx',spillover_test_41','sp_test_41');</v>
      </c>
      <c r="KY61">
        <v>41</v>
      </c>
      <c r="KZ61" t="str">
        <f>"xlswrite('G:\Mi unidad\1. PROYECTOS TELLO 2022\SCM SPILL OVERS\outputs\pobreza\alimentos\1%\simulacion_4\output_tests.xlsx',spillover_test_"&amp;KY61&amp;"','sp_test_"&amp;KY61&amp;"');"</f>
        <v>xlswrite('G:\Mi unidad\1. PROYECTOS TELLO 2022\SCM SPILL OVERS\outputs\pobreza\alimentos\1%\simulacion_4\output_tests.xlsx',spillover_test_41','sp_test_41');</v>
      </c>
      <c r="LF61">
        <v>41</v>
      </c>
      <c r="LG61" t="str">
        <f>"xlswrite('G:\Mi unidad\1. PROYECTOS TELLO 2022\SCM SPILL OVERS\outputs\pobreza\jefe_hogar\1%\simulacion_4\output_tests.xlsx',spillover_test_"&amp;LF61&amp;"','sp_test_"&amp;LF61&amp;"');"</f>
        <v>xlswrite('G:\Mi unidad\1. PROYECTOS TELLO 2022\SCM SPILL OVERS\outputs\pobreza\jefe_hogar\1%\simulacion_4\output_tests.xlsx',spillover_test_41','sp_test_41');</v>
      </c>
      <c r="LM61">
        <v>41</v>
      </c>
      <c r="LN61" t="str">
        <f>"xlswrite('G:\Mi unidad\1. PROYECTOS TELLO 2022\SCM SPILL OVERS\outputs\pobreza\mujeres\1%\simulacion_4\output_tests.xlsx',spillover_test_"&amp;LM61&amp;"','sp_test_"&amp;LM61&amp;"');"</f>
        <v>xlswrite('G:\Mi unidad\1. PROYECTOS TELLO 2022\SCM SPILL OVERS\outputs\pobreza\mujeres\1%\simulacion_4\output_tests.xlsx',spillover_test_41','sp_test_41');</v>
      </c>
      <c r="LY61">
        <v>41</v>
      </c>
      <c r="LZ61" t="str">
        <f>"xlswrite('G:\Mi unidad\1. PROYECTOS TELLO 2022\SCM SPILL OVERS\outputs\pobreza\criminalidad\1%\simulacion_4\output_tests.xlsx',spillover_test_"&amp;LY61&amp;"','sp_test_"&amp;LY61&amp;"');"</f>
        <v>xlswrite('G:\Mi unidad\1. PROYECTOS TELLO 2022\SCM SPILL OVERS\outputs\pobreza\criminalidad\1%\simulacion_4\output_tests.xlsx',spillover_test_41','sp_test_41');</v>
      </c>
    </row>
    <row r="62" spans="1:338" x14ac:dyDescent="0.3">
      <c r="BL62">
        <v>42</v>
      </c>
      <c r="BM62" s="1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205</v>
      </c>
      <c r="CV62">
        <v>42</v>
      </c>
      <c r="CW62" t="s">
        <v>206</v>
      </c>
      <c r="DA62">
        <v>42</v>
      </c>
      <c r="DB62" t="s">
        <v>206</v>
      </c>
      <c r="DF62">
        <v>42</v>
      </c>
      <c r="DG62" t="s">
        <v>206</v>
      </c>
      <c r="EA62">
        <v>26</v>
      </c>
      <c r="EB62" s="1" t="str">
        <f>"alpha_hat_"&amp;EA62&amp;" = A_"&amp;EA62&amp;"*gamma_hat_"&amp;EA62&amp;";"</f>
        <v>alpha_hat_26 = A_26*gamma_hat_26;</v>
      </c>
      <c r="EZ62" s="1" t="str">
        <f>"xlswrite('G:\Mi unidad\1. PROYECTOS TELLO 2022\SCM SPILL OVERS\outputs\pobreza\distancia_centro_salud\1%\simulacion_4\synthetic_control_spillover_outputs.xlsx',synthetic_control_sp_"&amp;$A3&amp;","&amp;$A3&amp;")"</f>
        <v>xlswrite('G:\Mi unidad\1. PROYECTOS TELLO 2022\SCM SPILL OVERS\outputs\pobreza\distancia_centro_salud\1%\simulacion_4\synthetic_control_spillover_outputs.xlsx',synthetic_control_sp_7,7)</v>
      </c>
      <c r="FG62" s="1" t="str">
        <f>"xlswrite('G:\Mi unidad\1. PROYECTOS TELLO 2022\SCM SPILL OVERS\outputs\pobreza\informalidad\1%\simulacion_4\synthetic_control_spillover_outputs.xlsx',synthetic_control_sp_"&amp;$A3&amp;","&amp;$A3&amp;")"</f>
        <v>xlswrite('G:\Mi unidad\1. PROYECTOS TELLO 2022\SCM SPILL OVERS\outputs\pobreza\informalidad\1%\simulacion_4\synthetic_control_spillover_outputs.xlsx',synthetic_control_sp_7,7)</v>
      </c>
      <c r="FM62" s="1" t="str">
        <f>"xlswrite('G:\Mi unidad\1. PROYECTOS TELLO 2022\SCM SPILL OVERS\outputs\pobreza\densidad\1%\simulacion_4\synthetic_control_spillover_outputs.xlsx',synthetic_control_sp_"&amp;$A3&amp;","&amp;$A3&amp;")"</f>
        <v>xlswrite('G:\Mi unidad\1. PROYECTOS TELLO 2022\SCM SPILL OVERS\outputs\pobreza\densidad\1%\simulacion_4\synthetic_control_spillover_outputs.xlsx',synthetic_control_sp_7,7)</v>
      </c>
      <c r="FT62" s="1" t="str">
        <f>"xlswrite('G:\Mi unidad\1. PROYECTOS TELLO 2022\SCM SPILL OVERS\outputs\pobreza\bajo_niv_educ\1%\simulacion_4\synthetic_control_spillover_outputs.xlsx',synthetic_control_sp_"&amp;$A3&amp;","&amp;$A3&amp;")"</f>
        <v>xlswrite('G:\Mi unidad\1. PROYECTOS TELLO 2022\SCM SPILL OVERS\outputs\pobreza\bajo_niv_educ\1%\simulacion_4\synthetic_control_spillover_outputs.xlsx',synthetic_control_sp_7,7)</v>
      </c>
      <c r="FZ62" s="1" t="str">
        <f>"xlswrite('G:\Mi unidad\1. PROYECTOS TELLO 2022\SCM SPILL OVERS\outputs\pobreza\bajo_ingreso\1%\simulacion_4\synthetic_control_spillover_outputs.xlsx',synthetic_control_sp_"&amp;$A3&amp;","&amp;$A3&amp;")"</f>
        <v>xlswrite('G:\Mi unidad\1. PROYECTOS TELLO 2022\SCM SPILL OVERS\outputs\pobreza\bajo_ingreso\1%\simulacion_4\synthetic_control_spillover_outputs.xlsx',synthetic_control_sp_7,7)</v>
      </c>
      <c r="GF62" s="1" t="str">
        <f>"xlswrite('G:\Mi unidad\1. PROYECTOS TELLO 2022\SCM SPILL OVERS\outputs\pobreza\densidad_g\1%\simulacion_4\synthetic_control_spillover_outputs.xlsx',synthetic_control_sp_"&amp;$A3&amp;","&amp;$A3&amp;")"</f>
        <v>xlswrite('G:\Mi unidad\1. PROYECTOS TELLO 2022\SCM SPILL OVERS\outputs\pobreza\densidad_g\1%\simulacion_4\synthetic_control_spillover_outputs.xlsx',synthetic_control_sp_7,7)</v>
      </c>
      <c r="GM62" s="1" t="str">
        <f>"xlswrite('G:\Mi unidad\1. PROYECTOS TELLO 2022\SCM SPILL OVERS\outputs\pobreza\alimentos\1%\simulacion_4\synthetic_control_spillover_outputs.xlsx',synthetic_control_sp_"&amp;$A3&amp;","&amp;$A3&amp;");"</f>
        <v>xlswrite('G:\Mi unidad\1. PROYECTOS TELLO 2022\SCM SPILL OVERS\outputs\pobreza\alimentos\1%\simulacion_4\synthetic_control_spillover_outputs.xlsx',synthetic_control_sp_7,7);</v>
      </c>
      <c r="GT62" s="1" t="str">
        <f>"xlswrite('G:\Mi unidad\1. PROYECTOS TELLO 2022\SCM SPILL OVERS\outputs\pobreza\jefe_hogar\1%\simulacion_4\synthetic_control_spillover_outputs.xlsx',synthetic_control_sp_"&amp;$A3&amp;","&amp;$A3&amp;");"</f>
        <v>xlswrite('G:\Mi unidad\1. PROYECTOS TELLO 2022\SCM SPILL OVERS\outputs\pobreza\jefe_hogar\1%\simulacion_4\synthetic_control_spillover_outputs.xlsx',synthetic_control_sp_7,7);</v>
      </c>
      <c r="GZ62" s="1" t="str">
        <f>"xlswrite('G:\Mi unidad\1. PROYECTOS TELLO 2022\SCM SPILL OVERS\outputs\pobreza\mujeres\1%\simulacion_4\synthetic_control_spillover_outputs.xlsx',synthetic_control_sp_"&amp;$A3&amp;","&amp;$A3&amp;");"</f>
        <v>xlswrite('G:\Mi unidad\1. PROYECTOS TELLO 2022\SCM SPILL OVERS\outputs\pobreza\mujeres\1%\simulacion_4\synthetic_control_spillover_outputs.xlsx',synthetic_control_sp_7,7);</v>
      </c>
      <c r="HF62" s="1" t="str">
        <f>"xlswrite('G:\Mi unidad\1. PROYECTOS TELLO 2022\SCM SPILL OVERS\outputs\pobreza\criminalidad\1%\simulacion_4\synthetic_control_spillover_outputs.xlsx',synthetic_control_sp_"&amp;$A3&amp;","&amp;$A3&amp;");"</f>
        <v>xlswrite('G:\Mi unidad\1. PROYECTOS TELLO 2022\SCM SPILL OVERS\outputs\pobreza\criminalidad\1%\simulacion_4\synthetic_control_spillover_outputs.xlsx',synthetic_control_sp_7,7);</v>
      </c>
      <c r="HM62">
        <v>23</v>
      </c>
      <c r="HN62" t="str">
        <f>"    p_value_vec_"&amp;HM62&amp;"(s) = p_value_"&amp;HM62&amp;";"</f>
        <v xml:space="preserve">    p_value_vec_23(s) = p_value_23;</v>
      </c>
      <c r="HT62">
        <v>38</v>
      </c>
      <c r="HU62" t="s">
        <v>18</v>
      </c>
      <c r="IA62">
        <v>42</v>
      </c>
      <c r="IB62" t="str">
        <f>"xlswrite('G:\Mi unidad\1. PROYECTOS TELLO 2022\SCM SPILL OVERS\outputs\pobreza\bajo_niv_educ\1%\simulacion_4\output_tests.xlsx',lb_vec_"&amp;IA62&amp;"','lb_vec_"&amp;IA62&amp;"');"</f>
        <v>xlswrite('G:\Mi unidad\1. PROYECTOS TELLO 2022\SCM SPILL OVERS\outputs\pobreza\bajo_niv_educ\1%\simulacion_4\output_tests.xlsx',lb_vec_42','lb_vec_42');</v>
      </c>
      <c r="IO62">
        <v>42</v>
      </c>
      <c r="IP62" t="str">
        <f>"xlswrite('G:\Mi unidad\1. PROYECTOS TELLO 2022\SCM SPILL OVERS\outputs\pobreza\bajo_ingreso\1%\simulacion_4\output_tests.xlsx',lb_vec_"&amp;IO62&amp;"','lb_vec_"&amp;IO62&amp;"');"</f>
        <v>xlswrite('G:\Mi unidad\1. PROYECTOS TELLO 2022\SCM SPILL OVERS\outputs\pobreza\bajo_ingreso\1%\simulacion_4\output_tests.xlsx',lb_vec_42','lb_vec_42');</v>
      </c>
      <c r="JA62">
        <v>42</v>
      </c>
      <c r="JB62" t="str">
        <f>"xlswrite('G:\Mi unidad\1. PROYECTOS TELLO 2022\SCM SPILL OVERS\outputs\pobreza\densidad\1%\simulacion_4\output_tests.xlsx',lb_vec_"&amp;JA62&amp;"','lb_vec_"&amp;JA62&amp;"');"</f>
        <v>xlswrite('G:\Mi unidad\1. PROYECTOS TELLO 2022\SCM SPILL OVERS\outputs\pobreza\densidad\1%\simulacion_4\output_tests.xlsx',lb_vec_42','lb_vec_42');</v>
      </c>
      <c r="JM62">
        <v>42</v>
      </c>
      <c r="JN62" t="str">
        <f>"xlswrite('G:\Mi unidad\1. PROYECTOS TELLO 2022\SCM SPILL OVERS\outputs\pobreza\densidad_g\1%\simulacion_4\output_tests.xlsx',lb_vec_"&amp;JM62&amp;"','lb_vec_"&amp;JM62&amp;"');"</f>
        <v>xlswrite('G:\Mi unidad\1. PROYECTOS TELLO 2022\SCM SPILL OVERS\outputs\pobreza\densidad_g\1%\simulacion_4\output_tests.xlsx',lb_vec_42','lb_vec_42');</v>
      </c>
      <c r="JY62">
        <v>42</v>
      </c>
      <c r="JZ62" t="str">
        <f>"xlswrite('G:\Mi unidad\1. PROYECTOS TELLO 2022\SCM SPILL OVERS\outputs\pobreza\distancia_centro_salud\1%\simulacion_4\output_tests.xlsx',lb_vec_"&amp;JY62&amp;"','lb_vec_"&amp;JY62&amp;"');"</f>
        <v>xlswrite('G:\Mi unidad\1. PROYECTOS TELLO 2022\SCM SPILL OVERS\outputs\pobreza\distancia_centro_salud\1%\simulacion_4\output_tests.xlsx',lb_vec_42','lb_vec_42');</v>
      </c>
      <c r="KL62">
        <v>42</v>
      </c>
      <c r="KM62" t="str">
        <f>"xlswrite('G:\Mi unidad\1. PROYECTOS TELLO 2022\SCM SPILL OVERS\outputs\pobreza\informalidad\1%\simulacion_4\output_tests.xlsx',lb_vec_"&amp;KL62&amp;"','lb_vec_"&amp;KL62&amp;"');"</f>
        <v>xlswrite('G:\Mi unidad\1. PROYECTOS TELLO 2022\SCM SPILL OVERS\outputs\pobreza\informalidad\1%\simulacion_4\output_tests.xlsx',lb_vec_42','lb_vec_42');</v>
      </c>
      <c r="KY62">
        <v>42</v>
      </c>
      <c r="KZ62" t="str">
        <f>"xlswrite('G:\Mi unidad\1. PROYECTOS TELLO 2022\SCM SPILL OVERS\outputs\pobreza\alimentos\1%\simulacion_4\output_tests.xlsx',lb_vec_"&amp;KY62&amp;"','lb_vec_"&amp;KY62&amp;"');"</f>
        <v>xlswrite('G:\Mi unidad\1. PROYECTOS TELLO 2022\SCM SPILL OVERS\outputs\pobreza\alimentos\1%\simulacion_4\output_tests.xlsx',lb_vec_42','lb_vec_42');</v>
      </c>
      <c r="LF62">
        <v>42</v>
      </c>
      <c r="LG62" t="str">
        <f>"xlswrite('G:\Mi unidad\1. PROYECTOS TELLO 2022\SCM SPILL OVERS\outputs\pobreza\jefe_hogar\1%\simulacion_4\output_tests.xlsx',lb_vec_"&amp;LF62&amp;"','lb_vec_"&amp;LF62&amp;"');"</f>
        <v>xlswrite('G:\Mi unidad\1. PROYECTOS TELLO 2022\SCM SPILL OVERS\outputs\pobreza\jefe_hogar\1%\simulacion_4\output_tests.xlsx',lb_vec_42','lb_vec_42');</v>
      </c>
      <c r="LM62">
        <v>42</v>
      </c>
      <c r="LN62" t="str">
        <f>"xlswrite('G:\Mi unidad\1. PROYECTOS TELLO 2022\SCM SPILL OVERS\outputs\pobreza\mujeres\1%\simulacion_4\output_tests.xlsx',lb_vec_"&amp;LM62&amp;"','lb_vec_"&amp;LM62&amp;"');"</f>
        <v>xlswrite('G:\Mi unidad\1. PROYECTOS TELLO 2022\SCM SPILL OVERS\outputs\pobreza\mujeres\1%\simulacion_4\output_tests.xlsx',lb_vec_42','lb_vec_42');</v>
      </c>
      <c r="LY62">
        <v>42</v>
      </c>
      <c r="LZ62" t="str">
        <f>"xlswrite('G:\Mi unidad\1. PROYECTOS TELLO 2022\SCM SPILL OVERS\outputs\pobreza\criminalidad\1%\simulacion_4\output_tests.xlsx',lb_vec_"&amp;LY62&amp;"','lb_vec_"&amp;LY62&amp;"');"</f>
        <v>xlswrite('G:\Mi unidad\1. PROYECTOS TELLO 2022\SCM SPILL OVERS\outputs\pobreza\criminalidad\1%\simulacion_4\output_tests.xlsx',lb_vec_42','lb_vec_42');</v>
      </c>
    </row>
    <row r="63" spans="1:338" x14ac:dyDescent="0.3">
      <c r="BL63">
        <v>42</v>
      </c>
      <c r="BM63" s="1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203</v>
      </c>
      <c r="CV63">
        <v>42</v>
      </c>
      <c r="CW63" t="s">
        <v>207</v>
      </c>
      <c r="DA63">
        <v>42</v>
      </c>
      <c r="DB63" t="s">
        <v>207</v>
      </c>
      <c r="DF63">
        <v>42</v>
      </c>
      <c r="DG63" t="s">
        <v>207</v>
      </c>
      <c r="EA63">
        <v>26</v>
      </c>
      <c r="EB63" s="1" t="str">
        <f>"alpha1_hat_vec_"&amp;EA63&amp;"(s) = alpha_hat_"&amp;EA63&amp;"(1);"</f>
        <v>alpha1_hat_vec_26(s) = alpha_hat_26(1);</v>
      </c>
      <c r="EZ63" s="1" t="str">
        <f>"xlswrite('G:\Mi unidad\1. PROYECTOS TELLO 2022\SCM SPILL OVERS\outputs\pobreza\distancia_centro_salud\1%\simulacion_4\synthetic_control_spillover_outputs.xlsx',synthetic_control_sp_"&amp;$A4&amp;","&amp;$A4&amp;")"</f>
        <v>xlswrite('G:\Mi unidad\1. PROYECTOS TELLO 2022\SCM SPILL OVERS\outputs\pobreza\distancia_centro_salud\1%\simulacion_4\synthetic_control_spillover_outputs.xlsx',synthetic_control_sp_10,10)</v>
      </c>
      <c r="FG63" s="1" t="str">
        <f>"xlswrite('G:\Mi unidad\1. PROYECTOS TELLO 2022\SCM SPILL OVERS\outputs\pobreza\informalidad\1%\simulacion_4\synthetic_control_spillover_outputs.xlsx',synthetic_control_sp_"&amp;$A4&amp;","&amp;$A4&amp;")"</f>
        <v>xlswrite('G:\Mi unidad\1. PROYECTOS TELLO 2022\SCM SPILL OVERS\outputs\pobreza\informalidad\1%\simulacion_4\synthetic_control_spillover_outputs.xlsx',synthetic_control_sp_10,10)</v>
      </c>
      <c r="FM63" s="1" t="str">
        <f>"xlswrite('G:\Mi unidad\1. PROYECTOS TELLO 2022\SCM SPILL OVERS\outputs\pobreza\densidad\1%\simulacion_4\synthetic_control_spillover_outputs.xlsx',synthetic_control_sp_"&amp;$A4&amp;","&amp;$A4&amp;")"</f>
        <v>xlswrite('G:\Mi unidad\1. PROYECTOS TELLO 2022\SCM SPILL OVERS\outputs\pobreza\densidad\1%\simulacion_4\synthetic_control_spillover_outputs.xlsx',synthetic_control_sp_10,10)</v>
      </c>
      <c r="FT63" s="1" t="str">
        <f>"xlswrite('G:\Mi unidad\1. PROYECTOS TELLO 2022\SCM SPILL OVERS\outputs\pobreza\bajo_niv_educ\1%\simulacion_4\synthetic_control_spillover_outputs.xlsx',synthetic_control_sp_"&amp;$A4&amp;","&amp;$A4&amp;")"</f>
        <v>xlswrite('G:\Mi unidad\1. PROYECTOS TELLO 2022\SCM SPILL OVERS\outputs\pobreza\bajo_niv_educ\1%\simulacion_4\synthetic_control_spillover_outputs.xlsx',synthetic_control_sp_10,10)</v>
      </c>
      <c r="FZ63" s="1" t="str">
        <f>"xlswrite('G:\Mi unidad\1. PROYECTOS TELLO 2022\SCM SPILL OVERS\outputs\pobreza\bajo_ingreso\1%\simulacion_4\synthetic_control_spillover_outputs.xlsx',synthetic_control_sp_"&amp;$A4&amp;","&amp;$A4&amp;")"</f>
        <v>xlswrite('G:\Mi unidad\1. PROYECTOS TELLO 2022\SCM SPILL OVERS\outputs\pobreza\bajo_ingreso\1%\simulacion_4\synthetic_control_spillover_outputs.xlsx',synthetic_control_sp_10,10)</v>
      </c>
      <c r="GF63" s="1" t="str">
        <f>"xlswrite('G:\Mi unidad\1. PROYECTOS TELLO 2022\SCM SPILL OVERS\outputs\pobreza\densidad_g\1%\simulacion_4\synthetic_control_spillover_outputs.xlsx',synthetic_control_sp_"&amp;$A4&amp;","&amp;$A4&amp;")"</f>
        <v>xlswrite('G:\Mi unidad\1. PROYECTOS TELLO 2022\SCM SPILL OVERS\outputs\pobreza\densidad_g\1%\simulacion_4\synthetic_control_spillover_outputs.xlsx',synthetic_control_sp_10,10)</v>
      </c>
      <c r="GM63" s="1" t="str">
        <f>"xlswrite('G:\Mi unidad\1. PROYECTOS TELLO 2022\SCM SPILL OVERS\outputs\pobreza\alimentos\1%\simulacion_4\synthetic_control_spillover_outputs.xlsx',synthetic_control_sp_"&amp;$A4&amp;","&amp;$A4&amp;");"</f>
        <v>xlswrite('G:\Mi unidad\1. PROYECTOS TELLO 2022\SCM SPILL OVERS\outputs\pobreza\alimentos\1%\simulacion_4\synthetic_control_spillover_outputs.xlsx',synthetic_control_sp_10,10);</v>
      </c>
      <c r="GT63" s="1" t="str">
        <f>"xlswrite('G:\Mi unidad\1. PROYECTOS TELLO 2022\SCM SPILL OVERS\outputs\pobreza\jefe_hogar\1%\simulacion_4\synthetic_control_spillover_outputs.xlsx',synthetic_control_sp_"&amp;$A4&amp;","&amp;$A4&amp;");"</f>
        <v>xlswrite('G:\Mi unidad\1. PROYECTOS TELLO 2022\SCM SPILL OVERS\outputs\pobreza\jefe_hogar\1%\simulacion_4\synthetic_control_spillover_outputs.xlsx',synthetic_control_sp_10,10);</v>
      </c>
      <c r="GZ63" s="1" t="str">
        <f>"xlswrite('G:\Mi unidad\1. PROYECTOS TELLO 2022\SCM SPILL OVERS\outputs\pobreza\mujeres\1%\simulacion_4\synthetic_control_spillover_outputs.xlsx',synthetic_control_sp_"&amp;$A4&amp;","&amp;$A4&amp;");"</f>
        <v>xlswrite('G:\Mi unidad\1. PROYECTOS TELLO 2022\SCM SPILL OVERS\outputs\pobreza\mujeres\1%\simulacion_4\synthetic_control_spillover_outputs.xlsx',synthetic_control_sp_10,10);</v>
      </c>
      <c r="HF63" s="1" t="str">
        <f>"xlswrite('G:\Mi unidad\1. PROYECTOS TELLO 2022\SCM SPILL OVERS\outputs\pobreza\criminalidad\1%\simulacion_4\synthetic_control_spillover_outputs.xlsx',synthetic_control_sp_"&amp;$A4&amp;","&amp;$A4&amp;");"</f>
        <v>xlswrite('G:\Mi unidad\1. PROYECTOS TELLO 2022\SCM SPILL OVERS\outputs\pobreza\criminalidad\1%\simulacion_4\synthetic_control_spillover_outputs.xlsx',synthetic_control_sp_10,10);</v>
      </c>
      <c r="HM63">
        <v>23</v>
      </c>
      <c r="HN63" t="str">
        <f>"    lb_vec_"&amp;HM63&amp;"(s) = lb_"&amp;HM63&amp;";"</f>
        <v xml:space="preserve">    lb_vec_23(s) = lb_23;</v>
      </c>
      <c r="HT63">
        <v>39</v>
      </c>
      <c r="HU63" t="str">
        <f>"spillover_test_"&amp;HT63&amp;" = zeros(1,S);"</f>
        <v>spillover_test_39 = zeros(1,S);</v>
      </c>
      <c r="IA63">
        <v>42</v>
      </c>
      <c r="IB63" t="str">
        <f>"xlswrite('G:\Mi unidad\1. PROYECTOS TELLO 2022\SCM SPILL OVERS\outputs\pobreza\bajo_niv_educ\1%\simulacion_4\output_tests.xlsx',ub_vec_"&amp;IA63&amp;"','ub_vec_"&amp;IA63&amp;"');"</f>
        <v>xlswrite('G:\Mi unidad\1. PROYECTOS TELLO 2022\SCM SPILL OVERS\outputs\pobreza\bajo_niv_educ\1%\simulacion_4\output_tests.xlsx',ub_vec_42','ub_vec_42');</v>
      </c>
      <c r="IO63">
        <v>42</v>
      </c>
      <c r="IP63" t="str">
        <f>"xlswrite('G:\Mi unidad\1. PROYECTOS TELLO 2022\SCM SPILL OVERS\outputs\pobreza\bajo_ingreso\1%\simulacion_4\output_tests.xlsx',ub_vec_"&amp;IO63&amp;"','ub_vec_"&amp;IO63&amp;"');"</f>
        <v>xlswrite('G:\Mi unidad\1. PROYECTOS TELLO 2022\SCM SPILL OVERS\outputs\pobreza\bajo_ingreso\1%\simulacion_4\output_tests.xlsx',ub_vec_42','ub_vec_42');</v>
      </c>
      <c r="JA63">
        <v>42</v>
      </c>
      <c r="JB63" t="str">
        <f>"xlswrite('G:\Mi unidad\1. PROYECTOS TELLO 2022\SCM SPILL OVERS\outputs\pobreza\densidad\1%\simulacion_4\output_tests.xlsx',ub_vec_"&amp;JA63&amp;"','ub_vec_"&amp;JA63&amp;"');"</f>
        <v>xlswrite('G:\Mi unidad\1. PROYECTOS TELLO 2022\SCM SPILL OVERS\outputs\pobreza\densidad\1%\simulacion_4\output_tests.xlsx',ub_vec_42','ub_vec_42');</v>
      </c>
      <c r="JM63">
        <v>42</v>
      </c>
      <c r="JN63" t="str">
        <f>"xlswrite('G:\Mi unidad\1. PROYECTOS TELLO 2022\SCM SPILL OVERS\outputs\pobreza\densidad_g\1%\simulacion_4\output_tests.xlsx',ub_vec_"&amp;JM63&amp;"','ub_vec_"&amp;JM63&amp;"');"</f>
        <v>xlswrite('G:\Mi unidad\1. PROYECTOS TELLO 2022\SCM SPILL OVERS\outputs\pobreza\densidad_g\1%\simulacion_4\output_tests.xlsx',ub_vec_42','ub_vec_42');</v>
      </c>
      <c r="JY63">
        <v>42</v>
      </c>
      <c r="JZ63" t="str">
        <f>"xlswrite('G:\Mi unidad\1. PROYECTOS TELLO 2022\SCM SPILL OVERS\outputs\pobreza\distancia_centro_salud\1%\simulacion_4\output_tests.xlsx',ub_vec_"&amp;JY63&amp;"','ub_vec_"&amp;JY63&amp;"');"</f>
        <v>xlswrite('G:\Mi unidad\1. PROYECTOS TELLO 2022\SCM SPILL OVERS\outputs\pobreza\distancia_centro_salud\1%\simulacion_4\output_tests.xlsx',ub_vec_42','ub_vec_42');</v>
      </c>
      <c r="KL63">
        <v>42</v>
      </c>
      <c r="KM63" t="str">
        <f>"xlswrite('G:\Mi unidad\1. PROYECTOS TELLO 2022\SCM SPILL OVERS\outputs\pobreza\informalidad\1%\simulacion_4\output_tests.xlsx',ub_vec_"&amp;KL63&amp;"','ub_vec_"&amp;KL63&amp;"');"</f>
        <v>xlswrite('G:\Mi unidad\1. PROYECTOS TELLO 2022\SCM SPILL OVERS\outputs\pobreza\informalidad\1%\simulacion_4\output_tests.xlsx',ub_vec_42','ub_vec_42');</v>
      </c>
      <c r="KY63">
        <v>42</v>
      </c>
      <c r="KZ63" t="str">
        <f>"xlswrite('G:\Mi unidad\1. PROYECTOS TELLO 2022\SCM SPILL OVERS\outputs\pobreza\alimentos\1%\simulacion_4\output_tests.xlsx',ub_vec_"&amp;KY63&amp;"','ub_vec_"&amp;KY63&amp;"');"</f>
        <v>xlswrite('G:\Mi unidad\1. PROYECTOS TELLO 2022\SCM SPILL OVERS\outputs\pobreza\alimentos\1%\simulacion_4\output_tests.xlsx',ub_vec_42','ub_vec_42');</v>
      </c>
      <c r="LF63">
        <v>42</v>
      </c>
      <c r="LG63" t="str">
        <f>"xlswrite('G:\Mi unidad\1. PROYECTOS TELLO 2022\SCM SPILL OVERS\outputs\pobreza\jefe_hogar\1%\simulacion_4\output_tests.xlsx',ub_vec_"&amp;LF63&amp;"','ub_vec_"&amp;LF63&amp;"');"</f>
        <v>xlswrite('G:\Mi unidad\1. PROYECTOS TELLO 2022\SCM SPILL OVERS\outputs\pobreza\jefe_hogar\1%\simulacion_4\output_tests.xlsx',ub_vec_42','ub_vec_42');</v>
      </c>
      <c r="LM63">
        <v>42</v>
      </c>
      <c r="LN63" t="str">
        <f>"xlswrite('G:\Mi unidad\1. PROYECTOS TELLO 2022\SCM SPILL OVERS\outputs\pobreza\mujeres\1%\simulacion_4\output_tests.xlsx',ub_vec_"&amp;LM63&amp;"','ub_vec_"&amp;LM63&amp;"');"</f>
        <v>xlswrite('G:\Mi unidad\1. PROYECTOS TELLO 2022\SCM SPILL OVERS\outputs\pobreza\mujeres\1%\simulacion_4\output_tests.xlsx',ub_vec_42','ub_vec_42');</v>
      </c>
      <c r="LY63">
        <v>42</v>
      </c>
      <c r="LZ63" t="str">
        <f>"xlswrite('G:\Mi unidad\1. PROYECTOS TELLO 2022\SCM SPILL OVERS\outputs\pobreza\criminalidad\1%\simulacion_4\output_tests.xlsx',ub_vec_"&amp;LY63&amp;"','ub_vec_"&amp;LY63&amp;"');"</f>
        <v>xlswrite('G:\Mi unidad\1. PROYECTOS TELLO 2022\SCM SPILL OVERS\outputs\pobreza\criminalidad\1%\simulacion_4\output_tests.xlsx',ub_vec_42','ub_vec_42');</v>
      </c>
    </row>
    <row r="64" spans="1:338" x14ac:dyDescent="0.3">
      <c r="BL64">
        <v>42</v>
      </c>
      <c r="BM64" s="1" t="str">
        <f>"A_"&amp;BL62&amp;"(:,ind_"&amp;BL62&amp;" == 0) = [];"</f>
        <v>A_42(:,ind_42 == 0) = [];</v>
      </c>
      <c r="BR64">
        <v>42</v>
      </c>
      <c r="BS64" s="1" t="str">
        <f>"ind_"&amp;BR62&amp;" = xlsread('spillover_bajo_niv_educ_"&amp;BR62&amp;".xlsx')"</f>
        <v>ind_42 = xlsread('spillover_bajo_niv_educ_42.xlsx')</v>
      </c>
      <c r="BX64">
        <v>42</v>
      </c>
      <c r="BY64" s="1" t="str">
        <f>"ind_"&amp;BX62&amp;" = xlsread('spillover_bajoingreso_"&amp;BX62&amp;".xlsx')"</f>
        <v>ind_42 = xlsread('spillover_bajoingreso_42.xlsx')</v>
      </c>
      <c r="CD64">
        <v>42</v>
      </c>
      <c r="CE64" s="1" t="str">
        <f>"ind_"&amp;CD62&amp;" = xlsread('spillover_densidad_"&amp;CD62&amp;".xlsx')"</f>
        <v>ind_42 = xlsread('spillover_densidad_42.xlsx')</v>
      </c>
      <c r="CJ64">
        <v>42</v>
      </c>
      <c r="CK64" s="1" t="str">
        <f>"ind_"&amp;CJ62&amp;" = xlsread('spillover_tiempo_cs_"&amp;CJ62&amp;".xlsx')"</f>
        <v>ind_42 = xlsread('spillover_tiempo_cs_42.xlsx')</v>
      </c>
      <c r="CQ64">
        <v>42</v>
      </c>
      <c r="CR64" t="s">
        <v>204</v>
      </c>
      <c r="CV64">
        <v>42</v>
      </c>
      <c r="CW64" t="s">
        <v>208</v>
      </c>
      <c r="DA64">
        <v>42</v>
      </c>
      <c r="DB64" t="s">
        <v>209</v>
      </c>
      <c r="DF64">
        <v>42</v>
      </c>
      <c r="DG64" t="s">
        <v>210</v>
      </c>
      <c r="EA64">
        <v>26</v>
      </c>
      <c r="EB64" s="1" t="str">
        <f>"synthetic_control_sp_"&amp;EA64&amp;"(T+s) = Y_"&amp;EA64&amp;"(1,T+s)-alpha1_hat_vec_"&amp;EA64&amp;"(s);"</f>
        <v>synthetic_control_sp_26(T+s) = Y_26(1,T+s)-alpha1_hat_vec_26(s);</v>
      </c>
      <c r="EZ64" s="1" t="str">
        <f>"xlswrite('G:\Mi unidad\1. PROYECTOS TELLO 2022\SCM SPILL OVERS\outputs\pobreza\distancia_centro_salud\1%\simulacion_4\synthetic_control_spillover_outputs.xlsx',synthetic_control_sp_"&amp;$A5&amp;","&amp;$A5&amp;")"</f>
        <v>xlswrite('G:\Mi unidad\1. PROYECTOS TELLO 2022\SCM SPILL OVERS\outputs\pobreza\distancia_centro_salud\1%\simulacion_4\synthetic_control_spillover_outputs.xlsx',synthetic_control_sp_16,16)</v>
      </c>
      <c r="FG64" s="1" t="str">
        <f>"xlswrite('G:\Mi unidad\1. PROYECTOS TELLO 2022\SCM SPILL OVERS\outputs\pobreza\informalidad\1%\simulacion_4\synthetic_control_spillover_outputs.xlsx',synthetic_control_sp_"&amp;$A5&amp;","&amp;$A5&amp;")"</f>
        <v>xlswrite('G:\Mi unidad\1. PROYECTOS TELLO 2022\SCM SPILL OVERS\outputs\pobreza\informalidad\1%\simulacion_4\synthetic_control_spillover_outputs.xlsx',synthetic_control_sp_16,16)</v>
      </c>
      <c r="FM64" s="1" t="str">
        <f>"xlswrite('G:\Mi unidad\1. PROYECTOS TELLO 2022\SCM SPILL OVERS\outputs\pobreza\densidad\1%\simulacion_4\synthetic_control_spillover_outputs.xlsx',synthetic_control_sp_"&amp;$A5&amp;","&amp;$A5&amp;")"</f>
        <v>xlswrite('G:\Mi unidad\1. PROYECTOS TELLO 2022\SCM SPILL OVERS\outputs\pobreza\densidad\1%\simulacion_4\synthetic_control_spillover_outputs.xlsx',synthetic_control_sp_16,16)</v>
      </c>
      <c r="FT64" s="1" t="str">
        <f>"xlswrite('G:\Mi unidad\1. PROYECTOS TELLO 2022\SCM SPILL OVERS\outputs\pobreza\bajo_niv_educ\1%\simulacion_4\synthetic_control_spillover_outputs.xlsx',synthetic_control_sp_"&amp;$A5&amp;","&amp;$A5&amp;")"</f>
        <v>xlswrite('G:\Mi unidad\1. PROYECTOS TELLO 2022\SCM SPILL OVERS\outputs\pobreza\bajo_niv_educ\1%\simulacion_4\synthetic_control_spillover_outputs.xlsx',synthetic_control_sp_16,16)</v>
      </c>
      <c r="FZ64" s="1" t="str">
        <f>"xlswrite('G:\Mi unidad\1. PROYECTOS TELLO 2022\SCM SPILL OVERS\outputs\pobreza\bajo_ingreso\1%\simulacion_4\synthetic_control_spillover_outputs.xlsx',synthetic_control_sp_"&amp;$A5&amp;","&amp;$A5&amp;")"</f>
        <v>xlswrite('G:\Mi unidad\1. PROYECTOS TELLO 2022\SCM SPILL OVERS\outputs\pobreza\bajo_ingreso\1%\simulacion_4\synthetic_control_spillover_outputs.xlsx',synthetic_control_sp_16,16)</v>
      </c>
      <c r="GF64" s="1" t="str">
        <f>"xlswrite('G:\Mi unidad\1. PROYECTOS TELLO 2022\SCM SPILL OVERS\outputs\pobreza\densidad_g\1%\simulacion_4\synthetic_control_spillover_outputs.xlsx',synthetic_control_sp_"&amp;$A5&amp;","&amp;$A5&amp;")"</f>
        <v>xlswrite('G:\Mi unidad\1. PROYECTOS TELLO 2022\SCM SPILL OVERS\outputs\pobreza\densidad_g\1%\simulacion_4\synthetic_control_spillover_outputs.xlsx',synthetic_control_sp_16,16)</v>
      </c>
      <c r="GM64" s="1" t="str">
        <f>"xlswrite('G:\Mi unidad\1. PROYECTOS TELLO 2022\SCM SPILL OVERS\outputs\pobreza\alimentos\1%\simulacion_4\synthetic_control_spillover_outputs.xlsx',synthetic_control_sp_"&amp;$A5&amp;","&amp;$A5&amp;");"</f>
        <v>xlswrite('G:\Mi unidad\1. PROYECTOS TELLO 2022\SCM SPILL OVERS\outputs\pobreza\alimentos\1%\simulacion_4\synthetic_control_spillover_outputs.xlsx',synthetic_control_sp_16,16);</v>
      </c>
      <c r="GT64" s="1" t="str">
        <f>"xlswrite('G:\Mi unidad\1. PROYECTOS TELLO 2022\SCM SPILL OVERS\outputs\pobreza\jefe_hogar\1%\simulacion_4\synthetic_control_spillover_outputs.xlsx',synthetic_control_sp_"&amp;$A5&amp;","&amp;$A5&amp;");"</f>
        <v>xlswrite('G:\Mi unidad\1. PROYECTOS TELLO 2022\SCM SPILL OVERS\outputs\pobreza\jefe_hogar\1%\simulacion_4\synthetic_control_spillover_outputs.xlsx',synthetic_control_sp_16,16);</v>
      </c>
      <c r="GZ64" s="1" t="str">
        <f>"xlswrite('G:\Mi unidad\1. PROYECTOS TELLO 2022\SCM SPILL OVERS\outputs\pobreza\mujeres\1%\simulacion_4\synthetic_control_spillover_outputs.xlsx',synthetic_control_sp_"&amp;$A5&amp;","&amp;$A5&amp;");"</f>
        <v>xlswrite('G:\Mi unidad\1. PROYECTOS TELLO 2022\SCM SPILL OVERS\outputs\pobreza\mujeres\1%\simulacion_4\synthetic_control_spillover_outputs.xlsx',synthetic_control_sp_16,16);</v>
      </c>
      <c r="HF64" s="1" t="str">
        <f>"xlswrite('G:\Mi unidad\1. PROYECTOS TELLO 2022\SCM SPILL OVERS\outputs\pobreza\criminalidad\1%\simulacion_4\synthetic_control_spillover_outputs.xlsx',synthetic_control_sp_"&amp;$A5&amp;","&amp;$A5&amp;");"</f>
        <v>xlswrite('G:\Mi unidad\1. PROYECTOS TELLO 2022\SCM SPILL OVERS\outputs\pobreza\criminalidad\1%\simulacion_4\synthetic_control_spillover_outputs.xlsx',synthetic_control_sp_16,16);</v>
      </c>
      <c r="HM64">
        <v>23</v>
      </c>
      <c r="HN64" t="str">
        <f>"    ub_vec_"&amp;HM64&amp;"(s) = ub_"&amp;HM63&amp;";"</f>
        <v xml:space="preserve">    ub_vec_23(s) = ub_23;</v>
      </c>
      <c r="HT64">
        <v>39</v>
      </c>
      <c r="HU64" t="s">
        <v>35</v>
      </c>
      <c r="IA64">
        <v>42</v>
      </c>
      <c r="IB64" t="str">
        <f>"xlswrite('G:\Mi unidad\1. PROYECTOS TELLO 2022\SCM SPILL OVERS\outputs\pobreza\bajo_niv_educ\1%\simulacion_4\output_tests.xlsx',p_value_vec_"&amp;IA64&amp;"','p_value_vec_"&amp;IA64&amp;"');"</f>
        <v>xlswrite('G:\Mi unidad\1. PROYECTOS TELLO 2022\SCM SPILL OVERS\outputs\pobreza\bajo_niv_educ\1%\simulacion_4\output_tests.xlsx',p_value_vec_42','p_value_vec_42');</v>
      </c>
      <c r="IO64">
        <v>42</v>
      </c>
      <c r="IP64" t="str">
        <f>"xlswrite('G:\Mi unidad\1. PROYECTOS TELLO 2022\SCM SPILL OVERS\outputs\pobreza\bajo_ingreso\1%\simulacion_4\output_tests.xlsx',p_value_vec_"&amp;IO64&amp;"','p_value_vec_"&amp;IO64&amp;"');"</f>
        <v>xlswrite('G:\Mi unidad\1. PROYECTOS TELLO 2022\SCM SPILL OVERS\outputs\pobreza\bajo_ingreso\1%\simulacion_4\output_tests.xlsx',p_value_vec_42','p_value_vec_42');</v>
      </c>
      <c r="JA64">
        <v>42</v>
      </c>
      <c r="JB64" t="str">
        <f>"xlswrite('G:\Mi unidad\1. PROYECTOS TELLO 2022\SCM SPILL OVERS\outputs\pobreza\densidad\1%\simulacion_4\output_tests.xlsx',p_value_vec_"&amp;JA64&amp;"','p_value_vec_"&amp;JA64&amp;"');"</f>
        <v>xlswrite('G:\Mi unidad\1. PROYECTOS TELLO 2022\SCM SPILL OVERS\outputs\pobreza\densidad\1%\simulacion_4\output_tests.xlsx',p_value_vec_42','p_value_vec_42');</v>
      </c>
      <c r="JM64">
        <v>42</v>
      </c>
      <c r="JN64" t="str">
        <f>"xlswrite('G:\Mi unidad\1. PROYECTOS TELLO 2022\SCM SPILL OVERS\outputs\pobreza\densidad_g\1%\simulacion_4\output_tests.xlsx',p_value_vec_"&amp;JM64&amp;"','p_value_vec_"&amp;JM64&amp;"');"</f>
        <v>xlswrite('G:\Mi unidad\1. PROYECTOS TELLO 2022\SCM SPILL OVERS\outputs\pobreza\densidad_g\1%\simulacion_4\output_tests.xlsx',p_value_vec_42','p_value_vec_42');</v>
      </c>
      <c r="JY64">
        <v>42</v>
      </c>
      <c r="JZ64" t="str">
        <f>"xlswrite('G:\Mi unidad\1. PROYECTOS TELLO 2022\SCM SPILL OVERS\outputs\pobreza\distancia_centro_salud\1%\simulacion_4\output_tests.xlsx',p_value_vec_"&amp;JY64&amp;"','p_value_vec_"&amp;JY64&amp;"');"</f>
        <v>xlswrite('G:\Mi unidad\1. PROYECTOS TELLO 2022\SCM SPILL OVERS\outputs\pobreza\distancia_centro_salud\1%\simulacion_4\output_tests.xlsx',p_value_vec_42','p_value_vec_42');</v>
      </c>
      <c r="KL64">
        <v>42</v>
      </c>
      <c r="KM64" t="str">
        <f>"xlswrite('G:\Mi unidad\1. PROYECTOS TELLO 2022\SCM SPILL OVERS\outputs\pobreza\informalidad\1%\simulacion_4\output_tests.xlsx',p_value_vec_"&amp;KL64&amp;"','p_value_vec_"&amp;KL64&amp;"');"</f>
        <v>xlswrite('G:\Mi unidad\1. PROYECTOS TELLO 2022\SCM SPILL OVERS\outputs\pobreza\informalidad\1%\simulacion_4\output_tests.xlsx',p_value_vec_42','p_value_vec_42');</v>
      </c>
      <c r="KY64">
        <v>42</v>
      </c>
      <c r="KZ64" t="str">
        <f>"xlswrite('G:\Mi unidad\1. PROYECTOS TELLO 2022\SCM SPILL OVERS\outputs\pobreza\alimentos\1%\simulacion_4\output_tests.xlsx',p_value_vec_"&amp;KY64&amp;"','p_value_vec_"&amp;KY64&amp;"');"</f>
        <v>xlswrite('G:\Mi unidad\1. PROYECTOS TELLO 2022\SCM SPILL OVERS\outputs\pobreza\alimentos\1%\simulacion_4\output_tests.xlsx',p_value_vec_42','p_value_vec_42');</v>
      </c>
      <c r="LF64">
        <v>42</v>
      </c>
      <c r="LG64" t="str">
        <f>"xlswrite('G:\Mi unidad\1. PROYECTOS TELLO 2022\SCM SPILL OVERS\outputs\pobreza\jefe_hogar\1%\simulacion_4\output_tests.xlsx',p_value_vec_"&amp;LF64&amp;"','p_value_vec_"&amp;LF64&amp;"');"</f>
        <v>xlswrite('G:\Mi unidad\1. PROYECTOS TELLO 2022\SCM SPILL OVERS\outputs\pobreza\jefe_hogar\1%\simulacion_4\output_tests.xlsx',p_value_vec_42','p_value_vec_42');</v>
      </c>
      <c r="LM64">
        <v>42</v>
      </c>
      <c r="LN64" t="str">
        <f>"xlswrite('G:\Mi unidad\1. PROYECTOS TELLO 2022\SCM SPILL OVERS\outputs\pobreza\mujeres\1%\simulacion_4\output_tests.xlsx',p_value_vec_"&amp;LM64&amp;"','p_value_vec_"&amp;LM64&amp;"');"</f>
        <v>xlswrite('G:\Mi unidad\1. PROYECTOS TELLO 2022\SCM SPILL OVERS\outputs\pobreza\mujeres\1%\simulacion_4\output_tests.xlsx',p_value_vec_42','p_value_vec_42');</v>
      </c>
      <c r="LY64">
        <v>42</v>
      </c>
      <c r="LZ64" t="str">
        <f>"xlswrite('G:\Mi unidad\1. PROYECTOS TELLO 2022\SCM SPILL OVERS\outputs\pobreza\criminalidad\1%\simulacion_4\output_tests.xlsx',p_value_vec_"&amp;LY64&amp;"','p_value_vec_"&amp;LY64&amp;"');"</f>
        <v>xlswrite('G:\Mi unidad\1. PROYECTOS TELLO 2022\SCM SPILL OVERS\outputs\pobreza\criminalidad\1%\simulacion_4\output_tests.xlsx',p_value_vec_42','p_value_vec_42');</v>
      </c>
    </row>
    <row r="65" spans="64:338" x14ac:dyDescent="0.3">
      <c r="BL65">
        <v>42</v>
      </c>
      <c r="BR65">
        <v>42</v>
      </c>
      <c r="BS65" s="1" t="str">
        <f>"A_"&amp;BR62&amp;" = eye(N);"</f>
        <v>A_42 = eye(N);</v>
      </c>
      <c r="BX65">
        <v>42</v>
      </c>
      <c r="BY65" s="1" t="str">
        <f>"A_"&amp;BX62&amp;" = eye(N);"</f>
        <v>A_42 = eye(N);</v>
      </c>
      <c r="CD65">
        <v>42</v>
      </c>
      <c r="CE65" s="1" t="str">
        <f>"A_"&amp;CD62&amp;" = eye(N);"</f>
        <v>A_42 = eye(N);</v>
      </c>
      <c r="CJ65">
        <v>42</v>
      </c>
      <c r="CK65" s="1" t="str">
        <f>"A_"&amp;CJ62&amp;" = eye(N);"</f>
        <v>A_42 = eye(N);</v>
      </c>
      <c r="CQ65">
        <v>42</v>
      </c>
      <c r="CR65" t="s">
        <v>206</v>
      </c>
      <c r="CV65">
        <v>42</v>
      </c>
      <c r="CW65" t="s">
        <v>211</v>
      </c>
      <c r="DA65">
        <v>42</v>
      </c>
      <c r="DB65" t="s">
        <v>211</v>
      </c>
      <c r="DF65">
        <v>42</v>
      </c>
      <c r="DG65" t="s">
        <v>211</v>
      </c>
      <c r="EA65">
        <v>26</v>
      </c>
      <c r="EB65" s="3" t="s">
        <v>18</v>
      </c>
      <c r="EZ65" s="1" t="str">
        <f>"xlswrite('G:\Mi unidad\1. PROYECTOS TELLO 2022\SCM SPILL OVERS\outputs\pobreza\distancia_centro_salud\1%\simulacion_4\synthetic_control_spillover_outputs.xlsx',synthetic_control_sp_"&amp;$A6&amp;","&amp;$A6&amp;")"</f>
        <v>xlswrite('G:\Mi unidad\1. PROYECTOS TELLO 2022\SCM SPILL OVERS\outputs\pobreza\distancia_centro_salud\1%\simulacion_4\synthetic_control_spillover_outputs.xlsx',synthetic_control_sp_17,17)</v>
      </c>
      <c r="FG65" s="1" t="str">
        <f>"xlswrite('G:\Mi unidad\1. PROYECTOS TELLO 2022\SCM SPILL OVERS\outputs\pobreza\informalidad\1%\simulacion_4\synthetic_control_spillover_outputs.xlsx',synthetic_control_sp_"&amp;$A6&amp;","&amp;$A6&amp;")"</f>
        <v>xlswrite('G:\Mi unidad\1. PROYECTOS TELLO 2022\SCM SPILL OVERS\outputs\pobreza\informalidad\1%\simulacion_4\synthetic_control_spillover_outputs.xlsx',synthetic_control_sp_17,17)</v>
      </c>
      <c r="FM65" s="1" t="str">
        <f>"xlswrite('G:\Mi unidad\1. PROYECTOS TELLO 2022\SCM SPILL OVERS\outputs\pobreza\densidad\1%\simulacion_4\synthetic_control_spillover_outputs.xlsx',synthetic_control_sp_"&amp;$A6&amp;","&amp;$A6&amp;")"</f>
        <v>xlswrite('G:\Mi unidad\1. PROYECTOS TELLO 2022\SCM SPILL OVERS\outputs\pobreza\densidad\1%\simulacion_4\synthetic_control_spillover_outputs.xlsx',synthetic_control_sp_17,17)</v>
      </c>
      <c r="FT65" s="1" t="str">
        <f>"xlswrite('G:\Mi unidad\1. PROYECTOS TELLO 2022\SCM SPILL OVERS\outputs\pobreza\bajo_niv_educ\1%\simulacion_4\synthetic_control_spillover_outputs.xlsx',synthetic_control_sp_"&amp;$A6&amp;","&amp;$A6&amp;")"</f>
        <v>xlswrite('G:\Mi unidad\1. PROYECTOS TELLO 2022\SCM SPILL OVERS\outputs\pobreza\bajo_niv_educ\1%\simulacion_4\synthetic_control_spillover_outputs.xlsx',synthetic_control_sp_17,17)</v>
      </c>
      <c r="FZ65" s="1" t="str">
        <f>"xlswrite('G:\Mi unidad\1. PROYECTOS TELLO 2022\SCM SPILL OVERS\outputs\pobreza\bajo_ingreso\1%\simulacion_4\synthetic_control_spillover_outputs.xlsx',synthetic_control_sp_"&amp;$A6&amp;","&amp;$A6&amp;")"</f>
        <v>xlswrite('G:\Mi unidad\1. PROYECTOS TELLO 2022\SCM SPILL OVERS\outputs\pobreza\bajo_ingreso\1%\simulacion_4\synthetic_control_spillover_outputs.xlsx',synthetic_control_sp_17,17)</v>
      </c>
      <c r="GF65" s="1" t="str">
        <f>"xlswrite('G:\Mi unidad\1. PROYECTOS TELLO 2022\SCM SPILL OVERS\outputs\pobreza\densidad_g\1%\simulacion_4\synthetic_control_spillover_outputs.xlsx',synthetic_control_sp_"&amp;$A6&amp;","&amp;$A6&amp;")"</f>
        <v>xlswrite('G:\Mi unidad\1. PROYECTOS TELLO 2022\SCM SPILL OVERS\outputs\pobreza\densidad_g\1%\simulacion_4\synthetic_control_spillover_outputs.xlsx',synthetic_control_sp_17,17)</v>
      </c>
      <c r="GM65" s="1" t="str">
        <f>"xlswrite('G:\Mi unidad\1. PROYECTOS TELLO 2022\SCM SPILL OVERS\outputs\pobreza\alimentos\1%\simulacion_4\synthetic_control_spillover_outputs.xlsx',synthetic_control_sp_"&amp;$A6&amp;","&amp;$A6&amp;");"</f>
        <v>xlswrite('G:\Mi unidad\1. PROYECTOS TELLO 2022\SCM SPILL OVERS\outputs\pobreza\alimentos\1%\simulacion_4\synthetic_control_spillover_outputs.xlsx',synthetic_control_sp_17,17);</v>
      </c>
      <c r="GT65" s="1" t="str">
        <f>"xlswrite('G:\Mi unidad\1. PROYECTOS TELLO 2022\SCM SPILL OVERS\outputs\pobreza\jefe_hogar\1%\simulacion_4\synthetic_control_spillover_outputs.xlsx',synthetic_control_sp_"&amp;$A6&amp;","&amp;$A6&amp;");"</f>
        <v>xlswrite('G:\Mi unidad\1. PROYECTOS TELLO 2022\SCM SPILL OVERS\outputs\pobreza\jefe_hogar\1%\simulacion_4\synthetic_control_spillover_outputs.xlsx',synthetic_control_sp_17,17);</v>
      </c>
      <c r="GZ65" s="1" t="str">
        <f>"xlswrite('G:\Mi unidad\1. PROYECTOS TELLO 2022\SCM SPILL OVERS\outputs\pobreza\mujeres\1%\simulacion_4\synthetic_control_spillover_outputs.xlsx',synthetic_control_sp_"&amp;$A6&amp;","&amp;$A6&amp;");"</f>
        <v>xlswrite('G:\Mi unidad\1. PROYECTOS TELLO 2022\SCM SPILL OVERS\outputs\pobreza\mujeres\1%\simulacion_4\synthetic_control_spillover_outputs.xlsx',synthetic_control_sp_17,17);</v>
      </c>
      <c r="HF65" s="1" t="str">
        <f>"xlswrite('G:\Mi unidad\1. PROYECTOS TELLO 2022\SCM SPILL OVERS\outputs\pobreza\criminalidad\1%\simulacion_4\synthetic_control_spillover_outputs.xlsx',synthetic_control_sp_"&amp;$A6&amp;","&amp;$A6&amp;");"</f>
        <v>xlswrite('G:\Mi unidad\1. PROYECTOS TELLO 2022\SCM SPILL OVERS\outputs\pobreza\criminalidad\1%\simulacion_4\synthetic_control_spillover_outputs.xlsx',synthetic_control_sp_17,17);</v>
      </c>
      <c r="HM65">
        <v>23</v>
      </c>
      <c r="HN65" t="s">
        <v>18</v>
      </c>
      <c r="HT65">
        <v>39</v>
      </c>
      <c r="HU65" t="s">
        <v>36</v>
      </c>
      <c r="IA65">
        <v>42</v>
      </c>
      <c r="IB65" t="str">
        <f>"xlswrite('G:\Mi unidad\1. PROYECTOS TELLO 2022\SCM SPILL OVERS\outputs\pobreza\bajo_niv_educ\1%\simulacion_4\output_tests.xlsx',alpha1_hat_vec_"&amp;IA65&amp;"','alpha1_hat_vec_"&amp;IA65&amp;"');"</f>
        <v>xlswrite('G:\Mi unidad\1. PROYECTOS TELLO 2022\SCM SPILL OVERS\outputs\pobreza\bajo_niv_educ\1%\simulacion_4\output_tests.xlsx',alpha1_hat_vec_42','alpha1_hat_vec_42');</v>
      </c>
      <c r="IO65">
        <v>42</v>
      </c>
      <c r="IP65" t="str">
        <f>"xlswrite('G:\Mi unidad\1. PROYECTOS TELLO 2022\SCM SPILL OVERS\outputs\pobreza\bajo_ingreso\1%\simulacion_4\output_tests.xlsx',alpha1_hat_vec_"&amp;IO65&amp;"','alpha1_hat_vec_"&amp;IO65&amp;"');"</f>
        <v>xlswrite('G:\Mi unidad\1. PROYECTOS TELLO 2022\SCM SPILL OVERS\outputs\pobreza\bajo_ingreso\1%\simulacion_4\output_tests.xlsx',alpha1_hat_vec_42','alpha1_hat_vec_42');</v>
      </c>
      <c r="JA65">
        <v>42</v>
      </c>
      <c r="JB65" t="str">
        <f>"xlswrite('G:\Mi unidad\1. PROYECTOS TELLO 2022\SCM SPILL OVERS\outputs\pobreza\densidad\1%\simulacion_4\output_tests.xlsx',alpha1_hat_vec_"&amp;JA65&amp;"','alpha1_hat_vec_"&amp;JA65&amp;"');"</f>
        <v>xlswrite('G:\Mi unidad\1. PROYECTOS TELLO 2022\SCM SPILL OVERS\outputs\pobreza\densidad\1%\simulacion_4\output_tests.xlsx',alpha1_hat_vec_42','alpha1_hat_vec_42');</v>
      </c>
      <c r="JM65">
        <v>42</v>
      </c>
      <c r="JN65" t="str">
        <f>"xlswrite('G:\Mi unidad\1. PROYECTOS TELLO 2022\SCM SPILL OVERS\outputs\pobreza\densidad_g\1%\simulacion_4\output_tests.xlsx',alpha1_hat_vec_"&amp;JM65&amp;"','alpha1_hat_vec_"&amp;JM65&amp;"');"</f>
        <v>xlswrite('G:\Mi unidad\1. PROYECTOS TELLO 2022\SCM SPILL OVERS\outputs\pobreza\densidad_g\1%\simulacion_4\output_tests.xlsx',alpha1_hat_vec_42','alpha1_hat_vec_42');</v>
      </c>
      <c r="JY65">
        <v>42</v>
      </c>
      <c r="JZ65" t="str">
        <f>"xlswrite('G:\Mi unidad\1. PROYECTOS TELLO 2022\SCM SPILL OVERS\outputs\pobreza\distancia_centro_salud\1%\simulacion_4\output_tests.xlsx',alpha1_hat_vec_"&amp;JY65&amp;"','alpha1_hat_vec_"&amp;JY65&amp;"');"</f>
        <v>xlswrite('G:\Mi unidad\1. PROYECTOS TELLO 2022\SCM SPILL OVERS\outputs\pobreza\distancia_centro_salud\1%\simulacion_4\output_tests.xlsx',alpha1_hat_vec_42','alpha1_hat_vec_42');</v>
      </c>
      <c r="KL65">
        <v>42</v>
      </c>
      <c r="KM65" t="str">
        <f>"xlswrite('G:\Mi unidad\1. PROYECTOS TELLO 2022\SCM SPILL OVERS\outputs\pobreza\informalidad\1%\simulacion_4\output_tests.xlsx',alpha1_hat_vec_"&amp;KL65&amp;"','alpha1_hat_vec_"&amp;KL65&amp;"');"</f>
        <v>xlswrite('G:\Mi unidad\1. PROYECTOS TELLO 2022\SCM SPILL OVERS\outputs\pobreza\informalidad\1%\simulacion_4\output_tests.xlsx',alpha1_hat_vec_42','alpha1_hat_vec_42');</v>
      </c>
      <c r="KY65">
        <v>42</v>
      </c>
      <c r="KZ65" t="str">
        <f>"xlswrite('G:\Mi unidad\1. PROYECTOS TELLO 2022\SCM SPILL OVERS\outputs\pobreza\alimentos\1%\simulacion_4\output_tests.xlsx',alpha1_hat_vec_"&amp;KY65&amp;"','alpha1_hat_vec_"&amp;KY65&amp;"');"</f>
        <v>xlswrite('G:\Mi unidad\1. PROYECTOS TELLO 2022\SCM SPILL OVERS\outputs\pobreza\alimentos\1%\simulacion_4\output_tests.xlsx',alpha1_hat_vec_42','alpha1_hat_vec_42');</v>
      </c>
      <c r="LF65">
        <v>42</v>
      </c>
      <c r="LG65" t="str">
        <f>"xlswrite('G:\Mi unidad\1. PROYECTOS TELLO 2022\SCM SPILL OVERS\outputs\pobreza\jefe_hogar\1%\simulacion_4\output_tests.xlsx',alpha1_hat_vec_"&amp;LF65&amp;"','alpha1_hat_vec_"&amp;LF65&amp;"');"</f>
        <v>xlswrite('G:\Mi unidad\1. PROYECTOS TELLO 2022\SCM SPILL OVERS\outputs\pobreza\jefe_hogar\1%\simulacion_4\output_tests.xlsx',alpha1_hat_vec_42','alpha1_hat_vec_42');</v>
      </c>
      <c r="LM65">
        <v>42</v>
      </c>
      <c r="LN65" t="str">
        <f>"xlswrite('G:\Mi unidad\1. PROYECTOS TELLO 2022\SCM SPILL OVERS\outputs\pobreza\mujeres\1%\simulacion_4\output_tests.xlsx',alpha1_hat_vec_"&amp;LM65&amp;"','alpha1_hat_vec_"&amp;LM65&amp;"');"</f>
        <v>xlswrite('G:\Mi unidad\1. PROYECTOS TELLO 2022\SCM SPILL OVERS\outputs\pobreza\mujeres\1%\simulacion_4\output_tests.xlsx',alpha1_hat_vec_42','alpha1_hat_vec_42');</v>
      </c>
      <c r="LY65">
        <v>42</v>
      </c>
      <c r="LZ65" t="str">
        <f>"xlswrite('G:\Mi unidad\1. PROYECTOS TELLO 2022\SCM SPILL OVERS\outputs\pobreza\criminalidad\1%\simulacion_4\output_tests.xlsx',alpha1_hat_vec_"&amp;LY65&amp;"','alpha1_hat_vec_"&amp;LY65&amp;"');"</f>
        <v>xlswrite('G:\Mi unidad\1. PROYECTOS TELLO 2022\SCM SPILL OVERS\outputs\pobreza\criminalidad\1%\simulacion_4\output_tests.xlsx',alpha1_hat_vec_42','alpha1_hat_vec_42');</v>
      </c>
    </row>
    <row r="66" spans="64:338" x14ac:dyDescent="0.3">
      <c r="BL66">
        <v>42</v>
      </c>
      <c r="BR66">
        <v>42</v>
      </c>
      <c r="BS66" s="1" t="str">
        <f>"A_"&amp;BR62&amp;"(:,ind_"&amp;BR62&amp;" == 0) = [];"</f>
        <v>A_42(:,ind_42 == 0) = [];</v>
      </c>
      <c r="BX66">
        <v>42</v>
      </c>
      <c r="BY66" s="1" t="str">
        <f>"A_"&amp;BX62&amp;"(:,ind_"&amp;BX62&amp;" == 0) = [];"</f>
        <v>A_42(:,ind_42 == 0) = [];</v>
      </c>
      <c r="CD66">
        <v>42</v>
      </c>
      <c r="CE66" s="1" t="str">
        <f>"A_"&amp;CD62&amp;"(:,ind_"&amp;CD62&amp;" == 0) = [];"</f>
        <v>A_42(:,ind_42 == 0) = [];</v>
      </c>
      <c r="CJ66">
        <v>42</v>
      </c>
      <c r="CK66" s="1" t="str">
        <f>"A_"&amp;CJ62&amp;"(:,ind_"&amp;CJ62&amp;" == 0) = [];"</f>
        <v>A_42(:,ind_42 == 0) = [];</v>
      </c>
      <c r="CQ66">
        <v>42</v>
      </c>
      <c r="CR66" t="s">
        <v>207</v>
      </c>
      <c r="CV66">
        <v>42</v>
      </c>
      <c r="CW66" t="s">
        <v>212</v>
      </c>
      <c r="DA66">
        <v>42</v>
      </c>
      <c r="DB66" t="s">
        <v>212</v>
      </c>
      <c r="DF66">
        <v>42</v>
      </c>
      <c r="DG66" t="s">
        <v>212</v>
      </c>
      <c r="EA66">
        <v>27</v>
      </c>
      <c r="EB66" s="3" t="str">
        <f>"%PROVINCIA "&amp;EA66</f>
        <v>%PROVINCIA 27</v>
      </c>
      <c r="EZ66" s="1" t="str">
        <f>"xlswrite('G:\Mi unidad\1. PROYECTOS TELLO 2022\SCM SPILL OVERS\outputs\pobreza\distancia_centro_salud\1%\simulacion_4\synthetic_control_spillover_outputs.xlsx',synthetic_control_sp_"&amp;$A7&amp;","&amp;$A7&amp;")"</f>
        <v>xlswrite('G:\Mi unidad\1. PROYECTOS TELLO 2022\SCM SPILL OVERS\outputs\pobreza\distancia_centro_salud\1%\simulacion_4\synthetic_control_spillover_outputs.xlsx',synthetic_control_sp_18,18)</v>
      </c>
      <c r="FG66" s="1" t="str">
        <f>"xlswrite('G:\Mi unidad\1. PROYECTOS TELLO 2022\SCM SPILL OVERS\outputs\pobreza\informalidad\1%\simulacion_4\synthetic_control_spillover_outputs.xlsx',synthetic_control_sp_"&amp;$A7&amp;","&amp;$A7&amp;")"</f>
        <v>xlswrite('G:\Mi unidad\1. PROYECTOS TELLO 2022\SCM SPILL OVERS\outputs\pobreza\informalidad\1%\simulacion_4\synthetic_control_spillover_outputs.xlsx',synthetic_control_sp_18,18)</v>
      </c>
      <c r="FM66" s="1" t="str">
        <f>"xlswrite('G:\Mi unidad\1. PROYECTOS TELLO 2022\SCM SPILL OVERS\outputs\pobreza\densidad\1%\simulacion_4\synthetic_control_spillover_outputs.xlsx',synthetic_control_sp_"&amp;$A7&amp;","&amp;$A7&amp;")"</f>
        <v>xlswrite('G:\Mi unidad\1. PROYECTOS TELLO 2022\SCM SPILL OVERS\outputs\pobreza\densidad\1%\simulacion_4\synthetic_control_spillover_outputs.xlsx',synthetic_control_sp_18,18)</v>
      </c>
      <c r="FT66" s="1" t="str">
        <f>"xlswrite('G:\Mi unidad\1. PROYECTOS TELLO 2022\SCM SPILL OVERS\outputs\pobreza\bajo_niv_educ\1%\simulacion_4\synthetic_control_spillover_outputs.xlsx',synthetic_control_sp_"&amp;$A7&amp;","&amp;$A7&amp;")"</f>
        <v>xlswrite('G:\Mi unidad\1. PROYECTOS TELLO 2022\SCM SPILL OVERS\outputs\pobreza\bajo_niv_educ\1%\simulacion_4\synthetic_control_spillover_outputs.xlsx',synthetic_control_sp_18,18)</v>
      </c>
      <c r="FZ66" s="1" t="str">
        <f>"xlswrite('G:\Mi unidad\1. PROYECTOS TELLO 2022\SCM SPILL OVERS\outputs\pobreza\bajo_ingreso\1%\simulacion_4\synthetic_control_spillover_outputs.xlsx',synthetic_control_sp_"&amp;$A7&amp;","&amp;$A7&amp;")"</f>
        <v>xlswrite('G:\Mi unidad\1. PROYECTOS TELLO 2022\SCM SPILL OVERS\outputs\pobreza\bajo_ingreso\1%\simulacion_4\synthetic_control_spillover_outputs.xlsx',synthetic_control_sp_18,18)</v>
      </c>
      <c r="GF66" s="1" t="str">
        <f>"xlswrite('G:\Mi unidad\1. PROYECTOS TELLO 2022\SCM SPILL OVERS\outputs\pobreza\densidad_g\1%\simulacion_4\synthetic_control_spillover_outputs.xlsx',synthetic_control_sp_"&amp;$A7&amp;","&amp;$A7&amp;")"</f>
        <v>xlswrite('G:\Mi unidad\1. PROYECTOS TELLO 2022\SCM SPILL OVERS\outputs\pobreza\densidad_g\1%\simulacion_4\synthetic_control_spillover_outputs.xlsx',synthetic_control_sp_18,18)</v>
      </c>
      <c r="GM66" s="1" t="str">
        <f>"xlswrite('G:\Mi unidad\1. PROYECTOS TELLO 2022\SCM SPILL OVERS\outputs\pobreza\alimentos\1%\simulacion_4\synthetic_control_spillover_outputs.xlsx',synthetic_control_sp_"&amp;$A7&amp;","&amp;$A7&amp;");"</f>
        <v>xlswrite('G:\Mi unidad\1. PROYECTOS TELLO 2022\SCM SPILL OVERS\outputs\pobreza\alimentos\1%\simulacion_4\synthetic_control_spillover_outputs.xlsx',synthetic_control_sp_18,18);</v>
      </c>
      <c r="GT66" s="1" t="str">
        <f>"xlswrite('G:\Mi unidad\1. PROYECTOS TELLO 2022\SCM SPILL OVERS\outputs\pobreza\jefe_hogar\1%\simulacion_4\synthetic_control_spillover_outputs.xlsx',synthetic_control_sp_"&amp;$A7&amp;","&amp;$A7&amp;");"</f>
        <v>xlswrite('G:\Mi unidad\1. PROYECTOS TELLO 2022\SCM SPILL OVERS\outputs\pobreza\jefe_hogar\1%\simulacion_4\synthetic_control_spillover_outputs.xlsx',synthetic_control_sp_18,18);</v>
      </c>
      <c r="GZ66" s="1" t="str">
        <f>"xlswrite('G:\Mi unidad\1. PROYECTOS TELLO 2022\SCM SPILL OVERS\outputs\pobreza\mujeres\1%\simulacion_4\synthetic_control_spillover_outputs.xlsx',synthetic_control_sp_"&amp;$A7&amp;","&amp;$A7&amp;");"</f>
        <v>xlswrite('G:\Mi unidad\1. PROYECTOS TELLO 2022\SCM SPILL OVERS\outputs\pobreza\mujeres\1%\simulacion_4\synthetic_control_spillover_outputs.xlsx',synthetic_control_sp_18,18);</v>
      </c>
      <c r="HF66" s="1" t="str">
        <f>"xlswrite('G:\Mi unidad\1. PROYECTOS TELLO 2022\SCM SPILL OVERS\outputs\pobreza\criminalidad\1%\simulacion_4\synthetic_control_spillover_outputs.xlsx',synthetic_control_sp_"&amp;$A7&amp;","&amp;$A7&amp;");"</f>
        <v>xlswrite('G:\Mi unidad\1. PROYECTOS TELLO 2022\SCM SPILL OVERS\outputs\pobreza\criminalidad\1%\simulacion_4\synthetic_control_spillover_outputs.xlsx',synthetic_control_sp_18,18);</v>
      </c>
      <c r="HM66">
        <v>26</v>
      </c>
      <c r="HN66" t="str">
        <f>"p_value_vec_"&amp;HM66&amp;" = zeros(1,S);"</f>
        <v>p_value_vec_26 = zeros(1,S);</v>
      </c>
      <c r="HT66">
        <v>39</v>
      </c>
      <c r="HU66" t="s">
        <v>37</v>
      </c>
      <c r="IA66">
        <v>42</v>
      </c>
      <c r="IB66" t="str">
        <f>"xlswrite('G:\Mi unidad\1. PROYECTOS TELLO 2022\SCM SPILL OVERS\outputs\pobreza\bajo_niv_educ\1%\simulacion_4\output_tests.xlsx',spillover_test_"&amp;IA66&amp;"','sp_test_"&amp;IA66&amp;"');"</f>
        <v>xlswrite('G:\Mi unidad\1. PROYECTOS TELLO 2022\SCM SPILL OVERS\outputs\pobreza\bajo_niv_educ\1%\simulacion_4\output_tests.xlsx',spillover_test_42','sp_test_42');</v>
      </c>
      <c r="IO66">
        <v>42</v>
      </c>
      <c r="IP66" t="str">
        <f>"xlswrite('G:\Mi unidad\1. PROYECTOS TELLO 2022\SCM SPILL OVERS\outputs\pobreza\bajo_ingreso\1%\simulacion_4\output_tests.xlsx',spillover_test_"&amp;IO66&amp;"','sp_test_"&amp;IO66&amp;"');"</f>
        <v>xlswrite('G:\Mi unidad\1. PROYECTOS TELLO 2022\SCM SPILL OVERS\outputs\pobreza\bajo_ingreso\1%\simulacion_4\output_tests.xlsx',spillover_test_42','sp_test_42');</v>
      </c>
      <c r="JA66">
        <v>42</v>
      </c>
      <c r="JB66" t="str">
        <f>"xlswrite('G:\Mi unidad\1. PROYECTOS TELLO 2022\SCM SPILL OVERS\outputs\pobreza\densidad\1%\simulacion_4\output_tests.xlsx',spillover_test_"&amp;JA66&amp;"','sp_test_"&amp;JA66&amp;"');"</f>
        <v>xlswrite('G:\Mi unidad\1. PROYECTOS TELLO 2022\SCM SPILL OVERS\outputs\pobreza\densidad\1%\simulacion_4\output_tests.xlsx',spillover_test_42','sp_test_42');</v>
      </c>
      <c r="JM66">
        <v>42</v>
      </c>
      <c r="JN66" t="str">
        <f>"xlswrite('G:\Mi unidad\1. PROYECTOS TELLO 2022\SCM SPILL OVERS\outputs\pobreza\densidad_g\1%\simulacion_4\output_tests.xlsx',spillover_test_"&amp;JM66&amp;"','sp_test_"&amp;JM66&amp;"');"</f>
        <v>xlswrite('G:\Mi unidad\1. PROYECTOS TELLO 2022\SCM SPILL OVERS\outputs\pobreza\densidad_g\1%\simulacion_4\output_tests.xlsx',spillover_test_42','sp_test_42');</v>
      </c>
      <c r="JY66">
        <v>42</v>
      </c>
      <c r="JZ66" t="str">
        <f>"xlswrite('G:\Mi unidad\1. PROYECTOS TELLO 2022\SCM SPILL OVERS\outputs\pobreza\distancia_centro_salud\1%\simulacion_4\output_tests.xlsx',spillover_test_"&amp;JY66&amp;"','sp_test_"&amp;JY66&amp;"');"</f>
        <v>xlswrite('G:\Mi unidad\1. PROYECTOS TELLO 2022\SCM SPILL OVERS\outputs\pobreza\distancia_centro_salud\1%\simulacion_4\output_tests.xlsx',spillover_test_42','sp_test_42');</v>
      </c>
      <c r="KL66">
        <v>42</v>
      </c>
      <c r="KM66" t="str">
        <f>"xlswrite('G:\Mi unidad\1. PROYECTOS TELLO 2022\SCM SPILL OVERS\outputs\pobreza\informalidad\1%\simulacion_4\output_tests.xlsx',spillover_test_"&amp;KL66&amp;"','sp_test_"&amp;KL66&amp;"');"</f>
        <v>xlswrite('G:\Mi unidad\1. PROYECTOS TELLO 2022\SCM SPILL OVERS\outputs\pobreza\informalidad\1%\simulacion_4\output_tests.xlsx',spillover_test_42','sp_test_42');</v>
      </c>
      <c r="KY66">
        <v>42</v>
      </c>
      <c r="KZ66" t="str">
        <f>"xlswrite('G:\Mi unidad\1. PROYECTOS TELLO 2022\SCM SPILL OVERS\outputs\pobreza\alimentos\1%\simulacion_4\output_tests.xlsx',spillover_test_"&amp;KY66&amp;"','sp_test_"&amp;KY66&amp;"');"</f>
        <v>xlswrite('G:\Mi unidad\1. PROYECTOS TELLO 2022\SCM SPILL OVERS\outputs\pobreza\alimentos\1%\simulacion_4\output_tests.xlsx',spillover_test_42','sp_test_42');</v>
      </c>
      <c r="LF66">
        <v>42</v>
      </c>
      <c r="LG66" t="str">
        <f>"xlswrite('G:\Mi unidad\1. PROYECTOS TELLO 2022\SCM SPILL OVERS\outputs\pobreza\jefe_hogar\1%\simulacion_4\output_tests.xlsx',spillover_test_"&amp;LF66&amp;"','sp_test_"&amp;LF66&amp;"');"</f>
        <v>xlswrite('G:\Mi unidad\1. PROYECTOS TELLO 2022\SCM SPILL OVERS\outputs\pobreza\jefe_hogar\1%\simulacion_4\output_tests.xlsx',spillover_test_42','sp_test_42');</v>
      </c>
      <c r="LM66">
        <v>42</v>
      </c>
      <c r="LN66" t="str">
        <f>"xlswrite('G:\Mi unidad\1. PROYECTOS TELLO 2022\SCM SPILL OVERS\outputs\pobreza\mujeres\1%\simulacion_4\output_tests.xlsx',spillover_test_"&amp;LM66&amp;"','sp_test_"&amp;LM66&amp;"');"</f>
        <v>xlswrite('G:\Mi unidad\1. PROYECTOS TELLO 2022\SCM SPILL OVERS\outputs\pobreza\mujeres\1%\simulacion_4\output_tests.xlsx',spillover_test_42','sp_test_42');</v>
      </c>
      <c r="LY66">
        <v>42</v>
      </c>
      <c r="LZ66" t="str">
        <f>"xlswrite('G:\Mi unidad\1. PROYECTOS TELLO 2022\SCM SPILL OVERS\outputs\pobreza\criminalidad\1%\simulacion_4\output_tests.xlsx',spillover_test_"&amp;LY66&amp;"','sp_test_"&amp;LY66&amp;"');"</f>
        <v>xlswrite('G:\Mi unidad\1. PROYECTOS TELLO 2022\SCM SPILL OVERS\outputs\pobreza\criminalidad\1%\simulacion_4\output_tests.xlsx',spillover_test_42','sp_test_42');</v>
      </c>
    </row>
    <row r="67" spans="64:338" x14ac:dyDescent="0.3">
      <c r="BL67">
        <v>44</v>
      </c>
      <c r="BM67" s="1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213</v>
      </c>
      <c r="CV67">
        <v>44</v>
      </c>
      <c r="CW67" t="s">
        <v>214</v>
      </c>
      <c r="DA67">
        <v>44</v>
      </c>
      <c r="DB67" t="s">
        <v>214</v>
      </c>
      <c r="DF67">
        <v>44</v>
      </c>
      <c r="DG67" t="s">
        <v>214</v>
      </c>
      <c r="EA67">
        <v>27</v>
      </c>
      <c r="EB67" s="3" t="s">
        <v>17</v>
      </c>
      <c r="EZ67" s="1" t="str">
        <f>"xlswrite('G:\Mi unidad\1. PROYECTOS TELLO 2022\SCM SPILL OVERS\outputs\pobreza\distancia_centro_salud\1%\simulacion_4\synthetic_control_spillover_outputs.xlsx',synthetic_control_sp_"&amp;$A8&amp;","&amp;$A8&amp;")"</f>
        <v>xlswrite('G:\Mi unidad\1. PROYECTOS TELLO 2022\SCM SPILL OVERS\outputs\pobreza\distancia_centro_salud\1%\simulacion_4\synthetic_control_spillover_outputs.xlsx',synthetic_control_sp_23,23)</v>
      </c>
      <c r="FG67" s="1" t="str">
        <f>"xlswrite('G:\Mi unidad\1. PROYECTOS TELLO 2022\SCM SPILL OVERS\outputs\pobreza\informalidad\1%\simulacion_4\synthetic_control_spillover_outputs.xlsx',synthetic_control_sp_"&amp;$A8&amp;","&amp;$A8&amp;")"</f>
        <v>xlswrite('G:\Mi unidad\1. PROYECTOS TELLO 2022\SCM SPILL OVERS\outputs\pobreza\informalidad\1%\simulacion_4\synthetic_control_spillover_outputs.xlsx',synthetic_control_sp_23,23)</v>
      </c>
      <c r="FM67" s="1" t="str">
        <f>"xlswrite('G:\Mi unidad\1. PROYECTOS TELLO 2022\SCM SPILL OVERS\outputs\pobreza\densidad\1%\simulacion_4\synthetic_control_spillover_outputs.xlsx',synthetic_control_sp_"&amp;$A8&amp;","&amp;$A8&amp;")"</f>
        <v>xlswrite('G:\Mi unidad\1. PROYECTOS TELLO 2022\SCM SPILL OVERS\outputs\pobreza\densidad\1%\simulacion_4\synthetic_control_spillover_outputs.xlsx',synthetic_control_sp_23,23)</v>
      </c>
      <c r="FT67" s="1" t="str">
        <f>"xlswrite('G:\Mi unidad\1. PROYECTOS TELLO 2022\SCM SPILL OVERS\outputs\pobreza\bajo_niv_educ\1%\simulacion_4\synthetic_control_spillover_outputs.xlsx',synthetic_control_sp_"&amp;$A8&amp;","&amp;$A8&amp;")"</f>
        <v>xlswrite('G:\Mi unidad\1. PROYECTOS TELLO 2022\SCM SPILL OVERS\outputs\pobreza\bajo_niv_educ\1%\simulacion_4\synthetic_control_spillover_outputs.xlsx',synthetic_control_sp_23,23)</v>
      </c>
      <c r="FZ67" s="1" t="str">
        <f>"xlswrite('G:\Mi unidad\1. PROYECTOS TELLO 2022\SCM SPILL OVERS\outputs\pobreza\bajo_ingreso\1%\simulacion_4\synthetic_control_spillover_outputs.xlsx',synthetic_control_sp_"&amp;$A8&amp;","&amp;$A8&amp;")"</f>
        <v>xlswrite('G:\Mi unidad\1. PROYECTOS TELLO 2022\SCM SPILL OVERS\outputs\pobreza\bajo_ingreso\1%\simulacion_4\synthetic_control_spillover_outputs.xlsx',synthetic_control_sp_23,23)</v>
      </c>
      <c r="GF67" s="1" t="str">
        <f>"xlswrite('G:\Mi unidad\1. PROYECTOS TELLO 2022\SCM SPILL OVERS\outputs\pobreza\densidad_g\1%\simulacion_4\synthetic_control_spillover_outputs.xlsx',synthetic_control_sp_"&amp;$A8&amp;","&amp;$A8&amp;")"</f>
        <v>xlswrite('G:\Mi unidad\1. PROYECTOS TELLO 2022\SCM SPILL OVERS\outputs\pobreza\densidad_g\1%\simulacion_4\synthetic_control_spillover_outputs.xlsx',synthetic_control_sp_23,23)</v>
      </c>
      <c r="GM67" s="1" t="str">
        <f>"xlswrite('G:\Mi unidad\1. PROYECTOS TELLO 2022\SCM SPILL OVERS\outputs\pobreza\alimentos\1%\simulacion_4\synthetic_control_spillover_outputs.xlsx',synthetic_control_sp_"&amp;$A8&amp;","&amp;$A8&amp;");"</f>
        <v>xlswrite('G:\Mi unidad\1. PROYECTOS TELLO 2022\SCM SPILL OVERS\outputs\pobreza\alimentos\1%\simulacion_4\synthetic_control_spillover_outputs.xlsx',synthetic_control_sp_23,23);</v>
      </c>
      <c r="GT67" s="1" t="str">
        <f>"xlswrite('G:\Mi unidad\1. PROYECTOS TELLO 2022\SCM SPILL OVERS\outputs\pobreza\jefe_hogar\1%\simulacion_4\synthetic_control_spillover_outputs.xlsx',synthetic_control_sp_"&amp;$A8&amp;","&amp;$A8&amp;");"</f>
        <v>xlswrite('G:\Mi unidad\1. PROYECTOS TELLO 2022\SCM SPILL OVERS\outputs\pobreza\jefe_hogar\1%\simulacion_4\synthetic_control_spillover_outputs.xlsx',synthetic_control_sp_23,23);</v>
      </c>
      <c r="GZ67" s="1" t="str">
        <f>"xlswrite('G:\Mi unidad\1. PROYECTOS TELLO 2022\SCM SPILL OVERS\outputs\pobreza\mujeres\1%\simulacion_4\synthetic_control_spillover_outputs.xlsx',synthetic_control_sp_"&amp;$A8&amp;","&amp;$A8&amp;");"</f>
        <v>xlswrite('G:\Mi unidad\1. PROYECTOS TELLO 2022\SCM SPILL OVERS\outputs\pobreza\mujeres\1%\simulacion_4\synthetic_control_spillover_outputs.xlsx',synthetic_control_sp_23,23);</v>
      </c>
      <c r="HF67" s="1" t="str">
        <f>"xlswrite('G:\Mi unidad\1. PROYECTOS TELLO 2022\SCM SPILL OVERS\outputs\pobreza\criminalidad\1%\simulacion_4\synthetic_control_spillover_outputs.xlsx',synthetic_control_sp_"&amp;$A8&amp;","&amp;$A8&amp;");"</f>
        <v>xlswrite('G:\Mi unidad\1. PROYECTOS TELLO 2022\SCM SPILL OVERS\outputs\pobreza\criminalidad\1%\simulacion_4\synthetic_control_spillover_outputs.xlsx',synthetic_control_sp_23,23);</v>
      </c>
      <c r="HM67">
        <v>26</v>
      </c>
      <c r="HN67" t="str">
        <f>"lb_vec_"&amp;HM67&amp;" = zeros(1,S);"</f>
        <v>lb_vec_26 = zeros(1,S);</v>
      </c>
      <c r="HT67">
        <v>39</v>
      </c>
      <c r="HU67" t="str">
        <f>"    spillover_test_"&amp;HT67&amp;"(s) = sp_andrews(Y_pre_"&amp;HT67&amp;",pobreza_"&amp;HT67&amp;"(:,T+s),A_"&amp;HT67&amp;",C,d,alpha_sig);"</f>
        <v xml:space="preserve">    spillover_test_39(s) = sp_andrews(Y_pre_39,pobreza_39(:,T+s),A_39,C,d,alpha_sig);</v>
      </c>
      <c r="IA67">
        <v>44</v>
      </c>
      <c r="IB67" t="str">
        <f>"xlswrite('G:\Mi unidad\1. PROYECTOS TELLO 2022\SCM SPILL OVERS\outputs\pobreza\bajo_niv_educ\1%\simulacion_4\output_tests.xlsx',lb_vec_"&amp;IA67&amp;"','lb_vec_"&amp;IA67&amp;"');"</f>
        <v>xlswrite('G:\Mi unidad\1. PROYECTOS TELLO 2022\SCM SPILL OVERS\outputs\pobreza\bajo_niv_educ\1%\simulacion_4\output_tests.xlsx',lb_vec_44','lb_vec_44');</v>
      </c>
      <c r="IO67">
        <v>44</v>
      </c>
      <c r="IP67" t="str">
        <f>"xlswrite('G:\Mi unidad\1. PROYECTOS TELLO 2022\SCM SPILL OVERS\outputs\pobreza\bajo_ingreso\1%\simulacion_4\output_tests.xlsx',lb_vec_"&amp;IO67&amp;"','lb_vec_"&amp;IO67&amp;"');"</f>
        <v>xlswrite('G:\Mi unidad\1. PROYECTOS TELLO 2022\SCM SPILL OVERS\outputs\pobreza\bajo_ingreso\1%\simulacion_4\output_tests.xlsx',lb_vec_44','lb_vec_44');</v>
      </c>
      <c r="JA67">
        <v>44</v>
      </c>
      <c r="JB67" t="str">
        <f>"xlswrite('G:\Mi unidad\1. PROYECTOS TELLO 2022\SCM SPILL OVERS\outputs\pobreza\densidad\1%\simulacion_4\output_tests.xlsx',lb_vec_"&amp;JA67&amp;"','lb_vec_"&amp;JA67&amp;"');"</f>
        <v>xlswrite('G:\Mi unidad\1. PROYECTOS TELLO 2022\SCM SPILL OVERS\outputs\pobreza\densidad\1%\simulacion_4\output_tests.xlsx',lb_vec_44','lb_vec_44');</v>
      </c>
      <c r="JM67">
        <v>44</v>
      </c>
      <c r="JN67" t="str">
        <f>"xlswrite('G:\Mi unidad\1. PROYECTOS TELLO 2022\SCM SPILL OVERS\outputs\pobreza\densidad_g\1%\simulacion_4\output_tests.xlsx',lb_vec_"&amp;JM67&amp;"','lb_vec_"&amp;JM67&amp;"');"</f>
        <v>xlswrite('G:\Mi unidad\1. PROYECTOS TELLO 2022\SCM SPILL OVERS\outputs\pobreza\densidad_g\1%\simulacion_4\output_tests.xlsx',lb_vec_44','lb_vec_44');</v>
      </c>
      <c r="JY67">
        <v>44</v>
      </c>
      <c r="JZ67" t="str">
        <f>"xlswrite('G:\Mi unidad\1. PROYECTOS TELLO 2022\SCM SPILL OVERS\outputs\pobreza\distancia_centro_salud\1%\simulacion_4\output_tests.xlsx',lb_vec_"&amp;JY67&amp;"','lb_vec_"&amp;JY67&amp;"');"</f>
        <v>xlswrite('G:\Mi unidad\1. PROYECTOS TELLO 2022\SCM SPILL OVERS\outputs\pobreza\distancia_centro_salud\1%\simulacion_4\output_tests.xlsx',lb_vec_44','lb_vec_44');</v>
      </c>
      <c r="KL67">
        <v>44</v>
      </c>
      <c r="KM67" t="str">
        <f>"xlswrite('G:\Mi unidad\1. PROYECTOS TELLO 2022\SCM SPILL OVERS\outputs\pobreza\informalidad\1%\simulacion_4\output_tests.xlsx',lb_vec_"&amp;KL67&amp;"','lb_vec_"&amp;KL67&amp;"');"</f>
        <v>xlswrite('G:\Mi unidad\1. PROYECTOS TELLO 2022\SCM SPILL OVERS\outputs\pobreza\informalidad\1%\simulacion_4\output_tests.xlsx',lb_vec_44','lb_vec_44');</v>
      </c>
      <c r="KY67">
        <v>44</v>
      </c>
      <c r="KZ67" t="str">
        <f>"xlswrite('G:\Mi unidad\1. PROYECTOS TELLO 2022\SCM SPILL OVERS\outputs\pobreza\alimentos\1%\simulacion_4\output_tests.xlsx',lb_vec_"&amp;KY67&amp;"','lb_vec_"&amp;KY67&amp;"');"</f>
        <v>xlswrite('G:\Mi unidad\1. PROYECTOS TELLO 2022\SCM SPILL OVERS\outputs\pobreza\alimentos\1%\simulacion_4\output_tests.xlsx',lb_vec_44','lb_vec_44');</v>
      </c>
      <c r="LF67">
        <v>44</v>
      </c>
      <c r="LG67" t="str">
        <f>"xlswrite('G:\Mi unidad\1. PROYECTOS TELLO 2022\SCM SPILL OVERS\outputs\pobreza\jefe_hogar\1%\simulacion_4\output_tests.xlsx',lb_vec_"&amp;LF67&amp;"','lb_vec_"&amp;LF67&amp;"');"</f>
        <v>xlswrite('G:\Mi unidad\1. PROYECTOS TELLO 2022\SCM SPILL OVERS\outputs\pobreza\jefe_hogar\1%\simulacion_4\output_tests.xlsx',lb_vec_44','lb_vec_44');</v>
      </c>
      <c r="LM67">
        <v>44</v>
      </c>
      <c r="LN67" t="str">
        <f>"xlswrite('G:\Mi unidad\1. PROYECTOS TELLO 2022\SCM SPILL OVERS\outputs\pobreza\mujeres\1%\simulacion_4\output_tests.xlsx',lb_vec_"&amp;LM67&amp;"','lb_vec_"&amp;LM67&amp;"');"</f>
        <v>xlswrite('G:\Mi unidad\1. PROYECTOS TELLO 2022\SCM SPILL OVERS\outputs\pobreza\mujeres\1%\simulacion_4\output_tests.xlsx',lb_vec_44','lb_vec_44');</v>
      </c>
      <c r="LY67">
        <v>44</v>
      </c>
      <c r="LZ67" t="str">
        <f>"xlswrite('G:\Mi unidad\1. PROYECTOS TELLO 2022\SCM SPILL OVERS\outputs\pobreza\criminalidad\1%\simulacion_4\output_tests.xlsx',lb_vec_"&amp;LY67&amp;"','lb_vec_"&amp;LY67&amp;"');"</f>
        <v>xlswrite('G:\Mi unidad\1. PROYECTOS TELLO 2022\SCM SPILL OVERS\outputs\pobreza\criminalidad\1%\simulacion_4\output_tests.xlsx',lb_vec_44','lb_vec_44');</v>
      </c>
    </row>
    <row r="68" spans="64:338" x14ac:dyDescent="0.3">
      <c r="BL68">
        <v>44</v>
      </c>
      <c r="BM68" s="1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211</v>
      </c>
      <c r="CV68">
        <v>44</v>
      </c>
      <c r="CW68" t="s">
        <v>215</v>
      </c>
      <c r="DA68">
        <v>44</v>
      </c>
      <c r="DB68" t="s">
        <v>215</v>
      </c>
      <c r="DF68">
        <v>44</v>
      </c>
      <c r="DG68" t="s">
        <v>215</v>
      </c>
      <c r="EA68">
        <v>27</v>
      </c>
      <c r="EB68" s="1" t="str">
        <f>"Y_Ts_"&amp;EA68&amp;" = Y_"&amp;EA68&amp;"(:,T+s);"</f>
        <v>Y_Ts_27 = Y_27(:,T+s);</v>
      </c>
      <c r="EZ68" s="1" t="str">
        <f>"xlswrite('G:\Mi unidad\1. PROYECTOS TELLO 2022\SCM SPILL OVERS\outputs\pobreza\distancia_centro_salud\1%\simulacion_4\synthetic_control_spillover_outputs.xlsx',synthetic_control_sp_"&amp;$A9&amp;","&amp;$A9&amp;")"</f>
        <v>xlswrite('G:\Mi unidad\1. PROYECTOS TELLO 2022\SCM SPILL OVERS\outputs\pobreza\distancia_centro_salud\1%\simulacion_4\synthetic_control_spillover_outputs.xlsx',synthetic_control_sp_26,26)</v>
      </c>
      <c r="FG68" s="1" t="str">
        <f>"xlswrite('G:\Mi unidad\1. PROYECTOS TELLO 2022\SCM SPILL OVERS\outputs\pobreza\informalidad\1%\simulacion_4\synthetic_control_spillover_outputs.xlsx',synthetic_control_sp_"&amp;$A9&amp;","&amp;$A9&amp;")"</f>
        <v>xlswrite('G:\Mi unidad\1. PROYECTOS TELLO 2022\SCM SPILL OVERS\outputs\pobreza\informalidad\1%\simulacion_4\synthetic_control_spillover_outputs.xlsx',synthetic_control_sp_26,26)</v>
      </c>
      <c r="FM68" s="1" t="str">
        <f>"xlswrite('G:\Mi unidad\1. PROYECTOS TELLO 2022\SCM SPILL OVERS\outputs\pobreza\densidad\1%\simulacion_4\synthetic_control_spillover_outputs.xlsx',synthetic_control_sp_"&amp;$A9&amp;","&amp;$A9&amp;")"</f>
        <v>xlswrite('G:\Mi unidad\1. PROYECTOS TELLO 2022\SCM SPILL OVERS\outputs\pobreza\densidad\1%\simulacion_4\synthetic_control_spillover_outputs.xlsx',synthetic_control_sp_26,26)</v>
      </c>
      <c r="FT68" s="1" t="str">
        <f>"xlswrite('G:\Mi unidad\1. PROYECTOS TELLO 2022\SCM SPILL OVERS\outputs\pobreza\bajo_niv_educ\1%\simulacion_4\synthetic_control_spillover_outputs.xlsx',synthetic_control_sp_"&amp;$A9&amp;","&amp;$A9&amp;")"</f>
        <v>xlswrite('G:\Mi unidad\1. PROYECTOS TELLO 2022\SCM SPILL OVERS\outputs\pobreza\bajo_niv_educ\1%\simulacion_4\synthetic_control_spillover_outputs.xlsx',synthetic_control_sp_26,26)</v>
      </c>
      <c r="FZ68" s="1" t="str">
        <f>"xlswrite('G:\Mi unidad\1. PROYECTOS TELLO 2022\SCM SPILL OVERS\outputs\pobreza\bajo_ingreso\1%\simulacion_4\synthetic_control_spillover_outputs.xlsx',synthetic_control_sp_"&amp;$A9&amp;","&amp;$A9&amp;")"</f>
        <v>xlswrite('G:\Mi unidad\1. PROYECTOS TELLO 2022\SCM SPILL OVERS\outputs\pobreza\bajo_ingreso\1%\simulacion_4\synthetic_control_spillover_outputs.xlsx',synthetic_control_sp_26,26)</v>
      </c>
      <c r="GF68" s="1" t="str">
        <f>"xlswrite('G:\Mi unidad\1. PROYECTOS TELLO 2022\SCM SPILL OVERS\outputs\pobreza\densidad_g\1%\simulacion_4\synthetic_control_spillover_outputs.xlsx',synthetic_control_sp_"&amp;$A9&amp;","&amp;$A9&amp;")"</f>
        <v>xlswrite('G:\Mi unidad\1. PROYECTOS TELLO 2022\SCM SPILL OVERS\outputs\pobreza\densidad_g\1%\simulacion_4\synthetic_control_spillover_outputs.xlsx',synthetic_control_sp_26,26)</v>
      </c>
      <c r="GM68" s="1" t="str">
        <f>"xlswrite('G:\Mi unidad\1. PROYECTOS TELLO 2022\SCM SPILL OVERS\outputs\pobreza\alimentos\1%\simulacion_4\synthetic_control_spillover_outputs.xlsx',synthetic_control_sp_"&amp;$A9&amp;","&amp;$A9&amp;");"</f>
        <v>xlswrite('G:\Mi unidad\1. PROYECTOS TELLO 2022\SCM SPILL OVERS\outputs\pobreza\alimentos\1%\simulacion_4\synthetic_control_spillover_outputs.xlsx',synthetic_control_sp_26,26);</v>
      </c>
      <c r="GT68" s="1" t="str">
        <f>"xlswrite('G:\Mi unidad\1. PROYECTOS TELLO 2022\SCM SPILL OVERS\outputs\pobreza\jefe_hogar\1%\simulacion_4\synthetic_control_spillover_outputs.xlsx',synthetic_control_sp_"&amp;$A9&amp;","&amp;$A9&amp;");"</f>
        <v>xlswrite('G:\Mi unidad\1. PROYECTOS TELLO 2022\SCM SPILL OVERS\outputs\pobreza\jefe_hogar\1%\simulacion_4\synthetic_control_spillover_outputs.xlsx',synthetic_control_sp_26,26);</v>
      </c>
      <c r="GZ68" s="1" t="str">
        <f>"xlswrite('G:\Mi unidad\1. PROYECTOS TELLO 2022\SCM SPILL OVERS\outputs\pobreza\mujeres\1%\simulacion_4\synthetic_control_spillover_outputs.xlsx',synthetic_control_sp_"&amp;$A9&amp;","&amp;$A9&amp;");"</f>
        <v>xlswrite('G:\Mi unidad\1. PROYECTOS TELLO 2022\SCM SPILL OVERS\outputs\pobreza\mujeres\1%\simulacion_4\synthetic_control_spillover_outputs.xlsx',synthetic_control_sp_26,26);</v>
      </c>
      <c r="HF68" s="1" t="str">
        <f>"xlswrite('G:\Mi unidad\1. PROYECTOS TELLO 2022\SCM SPILL OVERS\outputs\pobreza\criminalidad\1%\simulacion_4\synthetic_control_spillover_outputs.xlsx',synthetic_control_sp_"&amp;$A9&amp;","&amp;$A9&amp;");"</f>
        <v>xlswrite('G:\Mi unidad\1. PROYECTOS TELLO 2022\SCM SPILL OVERS\outputs\pobreza\criminalidad\1%\simulacion_4\synthetic_control_spillover_outputs.xlsx',synthetic_control_sp_26,26);</v>
      </c>
      <c r="HM68">
        <v>26</v>
      </c>
      <c r="HN68" t="str">
        <f>"ub_vec_"&amp;HM68&amp;" = zeros(1,S);"</f>
        <v>ub_vec_26 = zeros(1,S);</v>
      </c>
      <c r="HT68">
        <v>39</v>
      </c>
      <c r="HU68" t="s">
        <v>18</v>
      </c>
      <c r="IA68">
        <v>44</v>
      </c>
      <c r="IB68" t="str">
        <f>"xlswrite('G:\Mi unidad\1. PROYECTOS TELLO 2022\SCM SPILL OVERS\outputs\pobreza\bajo_niv_educ\1%\simulacion_4\output_tests.xlsx',ub_vec_"&amp;IA68&amp;"','ub_vec_"&amp;IA68&amp;"');"</f>
        <v>xlswrite('G:\Mi unidad\1. PROYECTOS TELLO 2022\SCM SPILL OVERS\outputs\pobreza\bajo_niv_educ\1%\simulacion_4\output_tests.xlsx',ub_vec_44','ub_vec_44');</v>
      </c>
      <c r="IO68">
        <v>44</v>
      </c>
      <c r="IP68" t="str">
        <f>"xlswrite('G:\Mi unidad\1. PROYECTOS TELLO 2022\SCM SPILL OVERS\outputs\pobreza\bajo_ingreso\1%\simulacion_4\output_tests.xlsx',ub_vec_"&amp;IO68&amp;"','ub_vec_"&amp;IO68&amp;"');"</f>
        <v>xlswrite('G:\Mi unidad\1. PROYECTOS TELLO 2022\SCM SPILL OVERS\outputs\pobreza\bajo_ingreso\1%\simulacion_4\output_tests.xlsx',ub_vec_44','ub_vec_44');</v>
      </c>
      <c r="JA68">
        <v>44</v>
      </c>
      <c r="JB68" t="str">
        <f>"xlswrite('G:\Mi unidad\1. PROYECTOS TELLO 2022\SCM SPILL OVERS\outputs\pobreza\densidad\1%\simulacion_4\output_tests.xlsx',ub_vec_"&amp;JA68&amp;"','ub_vec_"&amp;JA68&amp;"');"</f>
        <v>xlswrite('G:\Mi unidad\1. PROYECTOS TELLO 2022\SCM SPILL OVERS\outputs\pobreza\densidad\1%\simulacion_4\output_tests.xlsx',ub_vec_44','ub_vec_44');</v>
      </c>
      <c r="JM68">
        <v>44</v>
      </c>
      <c r="JN68" t="str">
        <f>"xlswrite('G:\Mi unidad\1. PROYECTOS TELLO 2022\SCM SPILL OVERS\outputs\pobreza\densidad_g\1%\simulacion_4\output_tests.xlsx',ub_vec_"&amp;JM68&amp;"','ub_vec_"&amp;JM68&amp;"');"</f>
        <v>xlswrite('G:\Mi unidad\1. PROYECTOS TELLO 2022\SCM SPILL OVERS\outputs\pobreza\densidad_g\1%\simulacion_4\output_tests.xlsx',ub_vec_44','ub_vec_44');</v>
      </c>
      <c r="JY68">
        <v>44</v>
      </c>
      <c r="JZ68" t="str">
        <f>"xlswrite('G:\Mi unidad\1. PROYECTOS TELLO 2022\SCM SPILL OVERS\outputs\pobreza\distancia_centro_salud\1%\simulacion_4\output_tests.xlsx',ub_vec_"&amp;JY68&amp;"','ub_vec_"&amp;JY68&amp;"');"</f>
        <v>xlswrite('G:\Mi unidad\1. PROYECTOS TELLO 2022\SCM SPILL OVERS\outputs\pobreza\distancia_centro_salud\1%\simulacion_4\output_tests.xlsx',ub_vec_44','ub_vec_44');</v>
      </c>
      <c r="KL68">
        <v>44</v>
      </c>
      <c r="KM68" t="str">
        <f>"xlswrite('G:\Mi unidad\1. PROYECTOS TELLO 2022\SCM SPILL OVERS\outputs\pobreza\informalidad\1%\simulacion_4\output_tests.xlsx',ub_vec_"&amp;KL68&amp;"','ub_vec_"&amp;KL68&amp;"');"</f>
        <v>xlswrite('G:\Mi unidad\1. PROYECTOS TELLO 2022\SCM SPILL OVERS\outputs\pobreza\informalidad\1%\simulacion_4\output_tests.xlsx',ub_vec_44','ub_vec_44');</v>
      </c>
      <c r="KY68">
        <v>44</v>
      </c>
      <c r="KZ68" t="str">
        <f>"xlswrite('G:\Mi unidad\1. PROYECTOS TELLO 2022\SCM SPILL OVERS\outputs\pobreza\alimentos\1%\simulacion_4\output_tests.xlsx',ub_vec_"&amp;KY68&amp;"','ub_vec_"&amp;KY68&amp;"');"</f>
        <v>xlswrite('G:\Mi unidad\1. PROYECTOS TELLO 2022\SCM SPILL OVERS\outputs\pobreza\alimentos\1%\simulacion_4\output_tests.xlsx',ub_vec_44','ub_vec_44');</v>
      </c>
      <c r="LF68">
        <v>44</v>
      </c>
      <c r="LG68" t="str">
        <f>"xlswrite('G:\Mi unidad\1. PROYECTOS TELLO 2022\SCM SPILL OVERS\outputs\pobreza\jefe_hogar\1%\simulacion_4\output_tests.xlsx',ub_vec_"&amp;LF68&amp;"','ub_vec_"&amp;LF68&amp;"');"</f>
        <v>xlswrite('G:\Mi unidad\1. PROYECTOS TELLO 2022\SCM SPILL OVERS\outputs\pobreza\jefe_hogar\1%\simulacion_4\output_tests.xlsx',ub_vec_44','ub_vec_44');</v>
      </c>
      <c r="LM68">
        <v>44</v>
      </c>
      <c r="LN68" t="str">
        <f>"xlswrite('G:\Mi unidad\1. PROYECTOS TELLO 2022\SCM SPILL OVERS\outputs\pobreza\mujeres\1%\simulacion_4\output_tests.xlsx',ub_vec_"&amp;LM68&amp;"','ub_vec_"&amp;LM68&amp;"');"</f>
        <v>xlswrite('G:\Mi unidad\1. PROYECTOS TELLO 2022\SCM SPILL OVERS\outputs\pobreza\mujeres\1%\simulacion_4\output_tests.xlsx',ub_vec_44','ub_vec_44');</v>
      </c>
      <c r="LY68">
        <v>44</v>
      </c>
      <c r="LZ68" t="str">
        <f>"xlswrite('G:\Mi unidad\1. PROYECTOS TELLO 2022\SCM SPILL OVERS\outputs\pobreza\criminalidad\1%\simulacion_4\output_tests.xlsx',ub_vec_"&amp;LY68&amp;"','ub_vec_"&amp;LY68&amp;"');"</f>
        <v>xlswrite('G:\Mi unidad\1. PROYECTOS TELLO 2022\SCM SPILL OVERS\outputs\pobreza\criminalidad\1%\simulacion_4\output_tests.xlsx',ub_vec_44','ub_vec_44');</v>
      </c>
    </row>
    <row r="69" spans="64:338" x14ac:dyDescent="0.3">
      <c r="BL69">
        <v>44</v>
      </c>
      <c r="BM69" s="1" t="str">
        <f>"A_"&amp;BL67&amp;"(:,ind_"&amp;BL67&amp;" == 0) = [];"</f>
        <v>A_44(:,ind_44 == 0) = [];</v>
      </c>
      <c r="BR69">
        <v>44</v>
      </c>
      <c r="BS69" s="1" t="str">
        <f>"ind_"&amp;BR67&amp;" = xlsread('spillover_bajo_niv_educ_"&amp;BR67&amp;".xlsx')"</f>
        <v>ind_44 = xlsread('spillover_bajo_niv_educ_44.xlsx')</v>
      </c>
      <c r="BX69">
        <v>44</v>
      </c>
      <c r="BY69" s="1" t="str">
        <f>"ind_"&amp;BX67&amp;" = xlsread('spillover_bajoingreso_"&amp;BX67&amp;".xlsx')"</f>
        <v>ind_44 = xlsread('spillover_bajoingreso_44.xlsx')</v>
      </c>
      <c r="CD69">
        <v>44</v>
      </c>
      <c r="CE69" s="1" t="str">
        <f>"ind_"&amp;CD67&amp;" = xlsread('spillover_densidad_"&amp;CD67&amp;".xlsx')"</f>
        <v>ind_44 = xlsread('spillover_densidad_44.xlsx')</v>
      </c>
      <c r="CJ69">
        <v>44</v>
      </c>
      <c r="CK69" s="1" t="str">
        <f>"ind_"&amp;CJ67&amp;" = xlsread('spillover_tiempo_cs_"&amp;CJ67&amp;".xlsx')"</f>
        <v>ind_44 = xlsread('spillover_tiempo_cs_44.xlsx')</v>
      </c>
      <c r="CQ69">
        <v>44</v>
      </c>
      <c r="CR69" t="s">
        <v>212</v>
      </c>
      <c r="CV69">
        <v>44</v>
      </c>
      <c r="CW69" t="s">
        <v>216</v>
      </c>
      <c r="DA69">
        <v>44</v>
      </c>
      <c r="DB69" t="s">
        <v>217</v>
      </c>
      <c r="DF69">
        <v>44</v>
      </c>
      <c r="DG69" t="s">
        <v>218</v>
      </c>
      <c r="EA69">
        <v>27</v>
      </c>
      <c r="EB69" s="1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EZ69" s="1" t="str">
        <f>"xlswrite('G:\Mi unidad\1. PROYECTOS TELLO 2022\SCM SPILL OVERS\outputs\pobreza\distancia_centro_salud\1%\simulacion_4\synthetic_control_spillover_outputs.xlsx',synthetic_control_sp_"&amp;$A10&amp;","&amp;$A10&amp;")"</f>
        <v>xlswrite('G:\Mi unidad\1. PROYECTOS TELLO 2022\SCM SPILL OVERS\outputs\pobreza\distancia_centro_salud\1%\simulacion_4\synthetic_control_spillover_outputs.xlsx',synthetic_control_sp_27,27)</v>
      </c>
      <c r="FG69" s="1" t="str">
        <f>"xlswrite('G:\Mi unidad\1. PROYECTOS TELLO 2022\SCM SPILL OVERS\outputs\pobreza\informalidad\1%\simulacion_4\synthetic_control_spillover_outputs.xlsx',synthetic_control_sp_"&amp;$A10&amp;","&amp;$A10&amp;")"</f>
        <v>xlswrite('G:\Mi unidad\1. PROYECTOS TELLO 2022\SCM SPILL OVERS\outputs\pobreza\informalidad\1%\simulacion_4\synthetic_control_spillover_outputs.xlsx',synthetic_control_sp_27,27)</v>
      </c>
      <c r="FM69" s="1" t="str">
        <f>"xlswrite('G:\Mi unidad\1. PROYECTOS TELLO 2022\SCM SPILL OVERS\outputs\pobreza\densidad\1%\simulacion_4\synthetic_control_spillover_outputs.xlsx',synthetic_control_sp_"&amp;$A10&amp;","&amp;$A10&amp;")"</f>
        <v>xlswrite('G:\Mi unidad\1. PROYECTOS TELLO 2022\SCM SPILL OVERS\outputs\pobreza\densidad\1%\simulacion_4\synthetic_control_spillover_outputs.xlsx',synthetic_control_sp_27,27)</v>
      </c>
      <c r="FT69" s="1" t="str">
        <f>"xlswrite('G:\Mi unidad\1. PROYECTOS TELLO 2022\SCM SPILL OVERS\outputs\pobreza\bajo_niv_educ\1%\simulacion_4\synthetic_control_spillover_outputs.xlsx',synthetic_control_sp_"&amp;$A10&amp;","&amp;$A10&amp;")"</f>
        <v>xlswrite('G:\Mi unidad\1. PROYECTOS TELLO 2022\SCM SPILL OVERS\outputs\pobreza\bajo_niv_educ\1%\simulacion_4\synthetic_control_spillover_outputs.xlsx',synthetic_control_sp_27,27)</v>
      </c>
      <c r="FZ69" s="1" t="str">
        <f>"xlswrite('G:\Mi unidad\1. PROYECTOS TELLO 2022\SCM SPILL OVERS\outputs\pobreza\bajo_ingreso\1%\simulacion_4\synthetic_control_spillover_outputs.xlsx',synthetic_control_sp_"&amp;$A10&amp;","&amp;$A10&amp;")"</f>
        <v>xlswrite('G:\Mi unidad\1. PROYECTOS TELLO 2022\SCM SPILL OVERS\outputs\pobreza\bajo_ingreso\1%\simulacion_4\synthetic_control_spillover_outputs.xlsx',synthetic_control_sp_27,27)</v>
      </c>
      <c r="GF69" s="1" t="str">
        <f>"xlswrite('G:\Mi unidad\1. PROYECTOS TELLO 2022\SCM SPILL OVERS\outputs\pobreza\densidad_g\1%\simulacion_4\synthetic_control_spillover_outputs.xlsx',synthetic_control_sp_"&amp;$A10&amp;","&amp;$A10&amp;")"</f>
        <v>xlswrite('G:\Mi unidad\1. PROYECTOS TELLO 2022\SCM SPILL OVERS\outputs\pobreza\densidad_g\1%\simulacion_4\synthetic_control_spillover_outputs.xlsx',synthetic_control_sp_27,27)</v>
      </c>
      <c r="GM69" s="1" t="str">
        <f>"xlswrite('G:\Mi unidad\1. PROYECTOS TELLO 2022\SCM SPILL OVERS\outputs\pobreza\alimentos\1%\simulacion_4\synthetic_control_spillover_outputs.xlsx',synthetic_control_sp_"&amp;$A10&amp;","&amp;$A10&amp;");"</f>
        <v>xlswrite('G:\Mi unidad\1. PROYECTOS TELLO 2022\SCM SPILL OVERS\outputs\pobreza\alimentos\1%\simulacion_4\synthetic_control_spillover_outputs.xlsx',synthetic_control_sp_27,27);</v>
      </c>
      <c r="GT69" s="1" t="str">
        <f>"xlswrite('G:\Mi unidad\1. PROYECTOS TELLO 2022\SCM SPILL OVERS\outputs\pobreza\jefe_hogar\1%\simulacion_4\synthetic_control_spillover_outputs.xlsx',synthetic_control_sp_"&amp;$A10&amp;","&amp;$A10&amp;");"</f>
        <v>xlswrite('G:\Mi unidad\1. PROYECTOS TELLO 2022\SCM SPILL OVERS\outputs\pobreza\jefe_hogar\1%\simulacion_4\synthetic_control_spillover_outputs.xlsx',synthetic_control_sp_27,27);</v>
      </c>
      <c r="GZ69" s="1" t="str">
        <f>"xlswrite('G:\Mi unidad\1. PROYECTOS TELLO 2022\SCM SPILL OVERS\outputs\pobreza\mujeres\1%\simulacion_4\synthetic_control_spillover_outputs.xlsx',synthetic_control_sp_"&amp;$A10&amp;","&amp;$A10&amp;");"</f>
        <v>xlswrite('G:\Mi unidad\1. PROYECTOS TELLO 2022\SCM SPILL OVERS\outputs\pobreza\mujeres\1%\simulacion_4\synthetic_control_spillover_outputs.xlsx',synthetic_control_sp_27,27);</v>
      </c>
      <c r="HF69" s="1" t="str">
        <f>"xlswrite('G:\Mi unidad\1. PROYECTOS TELLO 2022\SCM SPILL OVERS\outputs\pobreza\criminalidad\1%\simulacion_4\synthetic_control_spillover_outputs.xlsx',synthetic_control_sp_"&amp;$A10&amp;","&amp;$A10&amp;");"</f>
        <v>xlswrite('G:\Mi unidad\1. PROYECTOS TELLO 2022\SCM SPILL OVERS\outputs\pobreza\criminalidad\1%\simulacion_4\synthetic_control_spillover_outputs.xlsx',synthetic_control_sp_27,27);</v>
      </c>
      <c r="HM69">
        <v>26</v>
      </c>
      <c r="HN69" t="s">
        <v>35</v>
      </c>
      <c r="HT69">
        <v>41</v>
      </c>
      <c r="HU69" t="str">
        <f>"spillover_test_"&amp;HT69&amp;" = zeros(1,S);"</f>
        <v>spillover_test_41 = zeros(1,S);</v>
      </c>
      <c r="IA69">
        <v>44</v>
      </c>
      <c r="IB69" t="str">
        <f>"xlswrite('G:\Mi unidad\1. PROYECTOS TELLO 2022\SCM SPILL OVERS\outputs\pobreza\bajo_niv_educ\1%\simulacion_4\output_tests.xlsx',p_value_vec_"&amp;IA69&amp;"','p_value_vec_"&amp;IA69&amp;"');"</f>
        <v>xlswrite('G:\Mi unidad\1. PROYECTOS TELLO 2022\SCM SPILL OVERS\outputs\pobreza\bajo_niv_educ\1%\simulacion_4\output_tests.xlsx',p_value_vec_44','p_value_vec_44');</v>
      </c>
      <c r="IO69">
        <v>44</v>
      </c>
      <c r="IP69" t="str">
        <f>"xlswrite('G:\Mi unidad\1. PROYECTOS TELLO 2022\SCM SPILL OVERS\outputs\pobreza\bajo_ingreso\1%\simulacion_4\output_tests.xlsx',p_value_vec_"&amp;IO69&amp;"','p_value_vec_"&amp;IO69&amp;"');"</f>
        <v>xlswrite('G:\Mi unidad\1. PROYECTOS TELLO 2022\SCM SPILL OVERS\outputs\pobreza\bajo_ingreso\1%\simulacion_4\output_tests.xlsx',p_value_vec_44','p_value_vec_44');</v>
      </c>
      <c r="JA69">
        <v>44</v>
      </c>
      <c r="JB69" t="str">
        <f>"xlswrite('G:\Mi unidad\1. PROYECTOS TELLO 2022\SCM SPILL OVERS\outputs\pobreza\densidad\1%\simulacion_4\output_tests.xlsx',p_value_vec_"&amp;JA69&amp;"','p_value_vec_"&amp;JA69&amp;"');"</f>
        <v>xlswrite('G:\Mi unidad\1. PROYECTOS TELLO 2022\SCM SPILL OVERS\outputs\pobreza\densidad\1%\simulacion_4\output_tests.xlsx',p_value_vec_44','p_value_vec_44');</v>
      </c>
      <c r="JM69">
        <v>44</v>
      </c>
      <c r="JN69" t="str">
        <f>"xlswrite('G:\Mi unidad\1. PROYECTOS TELLO 2022\SCM SPILL OVERS\outputs\pobreza\densidad_g\1%\simulacion_4\output_tests.xlsx',p_value_vec_"&amp;JM69&amp;"','p_value_vec_"&amp;JM69&amp;"');"</f>
        <v>xlswrite('G:\Mi unidad\1. PROYECTOS TELLO 2022\SCM SPILL OVERS\outputs\pobreza\densidad_g\1%\simulacion_4\output_tests.xlsx',p_value_vec_44','p_value_vec_44');</v>
      </c>
      <c r="JY69">
        <v>44</v>
      </c>
      <c r="JZ69" t="str">
        <f>"xlswrite('G:\Mi unidad\1. PROYECTOS TELLO 2022\SCM SPILL OVERS\outputs\pobreza\distancia_centro_salud\1%\simulacion_4\output_tests.xlsx',p_value_vec_"&amp;JY69&amp;"','p_value_vec_"&amp;JY69&amp;"');"</f>
        <v>xlswrite('G:\Mi unidad\1. PROYECTOS TELLO 2022\SCM SPILL OVERS\outputs\pobreza\distancia_centro_salud\1%\simulacion_4\output_tests.xlsx',p_value_vec_44','p_value_vec_44');</v>
      </c>
      <c r="KL69">
        <v>44</v>
      </c>
      <c r="KM69" t="str">
        <f>"xlswrite('G:\Mi unidad\1. PROYECTOS TELLO 2022\SCM SPILL OVERS\outputs\pobreza\informalidad\1%\simulacion_4\output_tests.xlsx',p_value_vec_"&amp;KL69&amp;"','p_value_vec_"&amp;KL69&amp;"');"</f>
        <v>xlswrite('G:\Mi unidad\1. PROYECTOS TELLO 2022\SCM SPILL OVERS\outputs\pobreza\informalidad\1%\simulacion_4\output_tests.xlsx',p_value_vec_44','p_value_vec_44');</v>
      </c>
      <c r="KY69">
        <v>44</v>
      </c>
      <c r="KZ69" t="str">
        <f>"xlswrite('G:\Mi unidad\1. PROYECTOS TELLO 2022\SCM SPILL OVERS\outputs\pobreza\alimentos\1%\simulacion_4\output_tests.xlsx',p_value_vec_"&amp;KY69&amp;"','p_value_vec_"&amp;KY69&amp;"');"</f>
        <v>xlswrite('G:\Mi unidad\1. PROYECTOS TELLO 2022\SCM SPILL OVERS\outputs\pobreza\alimentos\1%\simulacion_4\output_tests.xlsx',p_value_vec_44','p_value_vec_44');</v>
      </c>
      <c r="LF69">
        <v>44</v>
      </c>
      <c r="LG69" t="str">
        <f>"xlswrite('G:\Mi unidad\1. PROYECTOS TELLO 2022\SCM SPILL OVERS\outputs\pobreza\jefe_hogar\1%\simulacion_4\output_tests.xlsx',p_value_vec_"&amp;LF69&amp;"','p_value_vec_"&amp;LF69&amp;"');"</f>
        <v>xlswrite('G:\Mi unidad\1. PROYECTOS TELLO 2022\SCM SPILL OVERS\outputs\pobreza\jefe_hogar\1%\simulacion_4\output_tests.xlsx',p_value_vec_44','p_value_vec_44');</v>
      </c>
      <c r="LM69">
        <v>44</v>
      </c>
      <c r="LN69" t="str">
        <f>"xlswrite('G:\Mi unidad\1. PROYECTOS TELLO 2022\SCM SPILL OVERS\outputs\pobreza\mujeres\1%\simulacion_4\output_tests.xlsx',p_value_vec_"&amp;LM69&amp;"','p_value_vec_"&amp;LM69&amp;"');"</f>
        <v>xlswrite('G:\Mi unidad\1. PROYECTOS TELLO 2022\SCM SPILL OVERS\outputs\pobreza\mujeres\1%\simulacion_4\output_tests.xlsx',p_value_vec_44','p_value_vec_44');</v>
      </c>
      <c r="LY69">
        <v>44</v>
      </c>
      <c r="LZ69" t="str">
        <f>"xlswrite('G:\Mi unidad\1. PROYECTOS TELLO 2022\SCM SPILL OVERS\outputs\pobreza\criminalidad\1%\simulacion_4\output_tests.xlsx',p_value_vec_"&amp;LY69&amp;"','p_value_vec_"&amp;LY69&amp;"');"</f>
        <v>xlswrite('G:\Mi unidad\1. PROYECTOS TELLO 2022\SCM SPILL OVERS\outputs\pobreza\criminalidad\1%\simulacion_4\output_tests.xlsx',p_value_vec_44','p_value_vec_44');</v>
      </c>
    </row>
    <row r="70" spans="64:338" x14ac:dyDescent="0.3">
      <c r="BL70">
        <v>44</v>
      </c>
      <c r="BR70">
        <v>44</v>
      </c>
      <c r="BS70" s="1" t="str">
        <f>"A_"&amp;BR67&amp;" = eye(N);"</f>
        <v>A_44 = eye(N);</v>
      </c>
      <c r="BX70">
        <v>44</v>
      </c>
      <c r="BY70" s="1" t="str">
        <f>"A_"&amp;BX67&amp;" = eye(N);"</f>
        <v>A_44 = eye(N);</v>
      </c>
      <c r="CD70">
        <v>44</v>
      </c>
      <c r="CE70" s="1" t="str">
        <f>"A_"&amp;CD67&amp;" = eye(N);"</f>
        <v>A_44 = eye(N);</v>
      </c>
      <c r="CJ70">
        <v>44</v>
      </c>
      <c r="CK70" s="1" t="str">
        <f>"A_"&amp;CJ67&amp;" = eye(N);"</f>
        <v>A_44 = eye(N);</v>
      </c>
      <c r="CQ70">
        <v>44</v>
      </c>
      <c r="CR70" t="s">
        <v>214</v>
      </c>
      <c r="CV70">
        <v>44</v>
      </c>
      <c r="CW70" t="s">
        <v>219</v>
      </c>
      <c r="DA70">
        <v>44</v>
      </c>
      <c r="DB70" t="s">
        <v>219</v>
      </c>
      <c r="DF70">
        <v>44</v>
      </c>
      <c r="DG70" t="s">
        <v>219</v>
      </c>
      <c r="EA70">
        <v>27</v>
      </c>
      <c r="EB70" s="1" t="str">
        <f>"alpha_hat_"&amp;EA70&amp;" = A_"&amp;EA70&amp;"*gamma_hat_"&amp;EA70&amp;";"</f>
        <v>alpha_hat_27 = A_27*gamma_hat_27;</v>
      </c>
      <c r="EZ70" s="1" t="str">
        <f>"xlswrite('G:\Mi unidad\1. PROYECTOS TELLO 2022\SCM SPILL OVERS\outputs\pobreza\distancia_centro_salud\1%\simulacion_4\synthetic_control_spillover_outputs.xlsx',synthetic_control_sp_"&amp;$A11&amp;","&amp;$A11&amp;")"</f>
        <v>xlswrite('G:\Mi unidad\1. PROYECTOS TELLO 2022\SCM SPILL OVERS\outputs\pobreza\distancia_centro_salud\1%\simulacion_4\synthetic_control_spillover_outputs.xlsx',synthetic_control_sp_38,38)</v>
      </c>
      <c r="FG70" s="1" t="str">
        <f>"xlswrite('G:\Mi unidad\1. PROYECTOS TELLO 2022\SCM SPILL OVERS\outputs\pobreza\informalidad\1%\simulacion_4\synthetic_control_spillover_outputs.xlsx',synthetic_control_sp_"&amp;$A11&amp;","&amp;$A11&amp;")"</f>
        <v>xlswrite('G:\Mi unidad\1. PROYECTOS TELLO 2022\SCM SPILL OVERS\outputs\pobreza\informalidad\1%\simulacion_4\synthetic_control_spillover_outputs.xlsx',synthetic_control_sp_38,38)</v>
      </c>
      <c r="FM70" s="1" t="str">
        <f>"xlswrite('G:\Mi unidad\1. PROYECTOS TELLO 2022\SCM SPILL OVERS\outputs\pobreza\densidad\1%\simulacion_4\synthetic_control_spillover_outputs.xlsx',synthetic_control_sp_"&amp;$A11&amp;","&amp;$A11&amp;")"</f>
        <v>xlswrite('G:\Mi unidad\1. PROYECTOS TELLO 2022\SCM SPILL OVERS\outputs\pobreza\densidad\1%\simulacion_4\synthetic_control_spillover_outputs.xlsx',synthetic_control_sp_38,38)</v>
      </c>
      <c r="FT70" s="1" t="str">
        <f>"xlswrite('G:\Mi unidad\1. PROYECTOS TELLO 2022\SCM SPILL OVERS\outputs\pobreza\bajo_niv_educ\1%\simulacion_4\synthetic_control_spillover_outputs.xlsx',synthetic_control_sp_"&amp;$A11&amp;","&amp;$A11&amp;")"</f>
        <v>xlswrite('G:\Mi unidad\1. PROYECTOS TELLO 2022\SCM SPILL OVERS\outputs\pobreza\bajo_niv_educ\1%\simulacion_4\synthetic_control_spillover_outputs.xlsx',synthetic_control_sp_38,38)</v>
      </c>
      <c r="FZ70" s="1" t="str">
        <f>"xlswrite('G:\Mi unidad\1. PROYECTOS TELLO 2022\SCM SPILL OVERS\outputs\pobreza\bajo_ingreso\1%\simulacion_4\synthetic_control_spillover_outputs.xlsx',synthetic_control_sp_"&amp;$A11&amp;","&amp;$A11&amp;")"</f>
        <v>xlswrite('G:\Mi unidad\1. PROYECTOS TELLO 2022\SCM SPILL OVERS\outputs\pobreza\bajo_ingreso\1%\simulacion_4\synthetic_control_spillover_outputs.xlsx',synthetic_control_sp_38,38)</v>
      </c>
      <c r="GF70" s="1" t="str">
        <f>"xlswrite('G:\Mi unidad\1. PROYECTOS TELLO 2022\SCM SPILL OVERS\outputs\pobreza\densidad_g\1%\simulacion_4\synthetic_control_spillover_outputs.xlsx',synthetic_control_sp_"&amp;$A11&amp;","&amp;$A11&amp;")"</f>
        <v>xlswrite('G:\Mi unidad\1. PROYECTOS TELLO 2022\SCM SPILL OVERS\outputs\pobreza\densidad_g\1%\simulacion_4\synthetic_control_spillover_outputs.xlsx',synthetic_control_sp_38,38)</v>
      </c>
      <c r="GM70" s="1" t="str">
        <f>"xlswrite('G:\Mi unidad\1. PROYECTOS TELLO 2022\SCM SPILL OVERS\outputs\pobreza\alimentos\1%\simulacion_4\synthetic_control_spillover_outputs.xlsx',synthetic_control_sp_"&amp;$A11&amp;","&amp;$A11&amp;");"</f>
        <v>xlswrite('G:\Mi unidad\1. PROYECTOS TELLO 2022\SCM SPILL OVERS\outputs\pobreza\alimentos\1%\simulacion_4\synthetic_control_spillover_outputs.xlsx',synthetic_control_sp_38,38);</v>
      </c>
      <c r="GT70" s="1" t="str">
        <f>"xlswrite('G:\Mi unidad\1. PROYECTOS TELLO 2022\SCM SPILL OVERS\outputs\pobreza\jefe_hogar\1%\simulacion_4\synthetic_control_spillover_outputs.xlsx',synthetic_control_sp_"&amp;$A11&amp;","&amp;$A11&amp;");"</f>
        <v>xlswrite('G:\Mi unidad\1. PROYECTOS TELLO 2022\SCM SPILL OVERS\outputs\pobreza\jefe_hogar\1%\simulacion_4\synthetic_control_spillover_outputs.xlsx',synthetic_control_sp_38,38);</v>
      </c>
      <c r="GZ70" s="1" t="str">
        <f>"xlswrite('G:\Mi unidad\1. PROYECTOS TELLO 2022\SCM SPILL OVERS\outputs\pobreza\mujeres\1%\simulacion_4\synthetic_control_spillover_outputs.xlsx',synthetic_control_sp_"&amp;$A11&amp;","&amp;$A11&amp;");"</f>
        <v>xlswrite('G:\Mi unidad\1. PROYECTOS TELLO 2022\SCM SPILL OVERS\outputs\pobreza\mujeres\1%\simulacion_4\synthetic_control_spillover_outputs.xlsx',synthetic_control_sp_38,38);</v>
      </c>
      <c r="HF70" s="1" t="str">
        <f>"xlswrite('G:\Mi unidad\1. PROYECTOS TELLO 2022\SCM SPILL OVERS\outputs\pobreza\criminalidad\1%\simulacion_4\synthetic_control_spillover_outputs.xlsx',synthetic_control_sp_"&amp;$A11&amp;","&amp;$A11&amp;");"</f>
        <v>xlswrite('G:\Mi unidad\1. PROYECTOS TELLO 2022\SCM SPILL OVERS\outputs\pobreza\criminalidad\1%\simulacion_4\synthetic_control_spillover_outputs.xlsx',synthetic_control_sp_38,38);</v>
      </c>
      <c r="HM70">
        <v>26</v>
      </c>
      <c r="HN70" t="str">
        <f>"    [p_value_"&amp;HM70&amp; ",lb_"&amp;HM70&amp;",ub_"&amp;HM70&amp;"] = sp_andrews_te(Y_pre_"&amp;HM70&amp;",pobreza_"&amp;HM70&amp;"(:,T+s),A_"&amp;HM70&amp;",C,.05);"</f>
        <v xml:space="preserve">    [p_value_26,lb_26,ub_26] = sp_andrews_te(Y_pre_26,pobreza_26(:,T+s),A_26,C,.05);</v>
      </c>
      <c r="HT70">
        <v>41</v>
      </c>
      <c r="HU70" t="s">
        <v>35</v>
      </c>
      <c r="IA70">
        <v>44</v>
      </c>
      <c r="IB70" t="str">
        <f>"xlswrite('G:\Mi unidad\1. PROYECTOS TELLO 2022\SCM SPILL OVERS\outputs\pobreza\bajo_niv_educ\1%\simulacion_4\output_tests.xlsx',alpha1_hat_vec_"&amp;IA70&amp;"','alpha1_hat_vec_"&amp;IA70&amp;"');"</f>
        <v>xlswrite('G:\Mi unidad\1. PROYECTOS TELLO 2022\SCM SPILL OVERS\outputs\pobreza\bajo_niv_educ\1%\simulacion_4\output_tests.xlsx',alpha1_hat_vec_44','alpha1_hat_vec_44');</v>
      </c>
      <c r="IO70">
        <v>44</v>
      </c>
      <c r="IP70" t="str">
        <f>"xlswrite('G:\Mi unidad\1. PROYECTOS TELLO 2022\SCM SPILL OVERS\outputs\pobreza\bajo_ingreso\1%\simulacion_4\output_tests.xlsx',alpha1_hat_vec_"&amp;IO70&amp;"','alpha1_hat_vec_"&amp;IO70&amp;"');"</f>
        <v>xlswrite('G:\Mi unidad\1. PROYECTOS TELLO 2022\SCM SPILL OVERS\outputs\pobreza\bajo_ingreso\1%\simulacion_4\output_tests.xlsx',alpha1_hat_vec_44','alpha1_hat_vec_44');</v>
      </c>
      <c r="JA70">
        <v>44</v>
      </c>
      <c r="JB70" t="str">
        <f>"xlswrite('G:\Mi unidad\1. PROYECTOS TELLO 2022\SCM SPILL OVERS\outputs\pobreza\densidad\1%\simulacion_4\output_tests.xlsx',alpha1_hat_vec_"&amp;JA70&amp;"','alpha1_hat_vec_"&amp;JA70&amp;"');"</f>
        <v>xlswrite('G:\Mi unidad\1. PROYECTOS TELLO 2022\SCM SPILL OVERS\outputs\pobreza\densidad\1%\simulacion_4\output_tests.xlsx',alpha1_hat_vec_44','alpha1_hat_vec_44');</v>
      </c>
      <c r="JM70">
        <v>44</v>
      </c>
      <c r="JN70" t="str">
        <f>"xlswrite('G:\Mi unidad\1. PROYECTOS TELLO 2022\SCM SPILL OVERS\outputs\pobreza\densidad_g\1%\simulacion_4\output_tests.xlsx',alpha1_hat_vec_"&amp;JM70&amp;"','alpha1_hat_vec_"&amp;JM70&amp;"');"</f>
        <v>xlswrite('G:\Mi unidad\1. PROYECTOS TELLO 2022\SCM SPILL OVERS\outputs\pobreza\densidad_g\1%\simulacion_4\output_tests.xlsx',alpha1_hat_vec_44','alpha1_hat_vec_44');</v>
      </c>
      <c r="JY70">
        <v>44</v>
      </c>
      <c r="JZ70" t="str">
        <f>"xlswrite('G:\Mi unidad\1. PROYECTOS TELLO 2022\SCM SPILL OVERS\outputs\pobreza\distancia_centro_salud\1%\simulacion_4\output_tests.xlsx',alpha1_hat_vec_"&amp;JY70&amp;"','alpha1_hat_vec_"&amp;JY70&amp;"');"</f>
        <v>xlswrite('G:\Mi unidad\1. PROYECTOS TELLO 2022\SCM SPILL OVERS\outputs\pobreza\distancia_centro_salud\1%\simulacion_4\output_tests.xlsx',alpha1_hat_vec_44','alpha1_hat_vec_44');</v>
      </c>
      <c r="KL70">
        <v>44</v>
      </c>
      <c r="KM70" t="str">
        <f>"xlswrite('G:\Mi unidad\1. PROYECTOS TELLO 2022\SCM SPILL OVERS\outputs\pobreza\informalidad\1%\simulacion_4\output_tests.xlsx',alpha1_hat_vec_"&amp;KL70&amp;"','alpha1_hat_vec_"&amp;KL70&amp;"');"</f>
        <v>xlswrite('G:\Mi unidad\1. PROYECTOS TELLO 2022\SCM SPILL OVERS\outputs\pobreza\informalidad\1%\simulacion_4\output_tests.xlsx',alpha1_hat_vec_44','alpha1_hat_vec_44');</v>
      </c>
      <c r="KY70">
        <v>44</v>
      </c>
      <c r="KZ70" t="str">
        <f>"xlswrite('G:\Mi unidad\1. PROYECTOS TELLO 2022\SCM SPILL OVERS\outputs\pobreza\alimentos\1%\simulacion_4\output_tests.xlsx',alpha1_hat_vec_"&amp;KY70&amp;"','alpha1_hat_vec_"&amp;KY70&amp;"');"</f>
        <v>xlswrite('G:\Mi unidad\1. PROYECTOS TELLO 2022\SCM SPILL OVERS\outputs\pobreza\alimentos\1%\simulacion_4\output_tests.xlsx',alpha1_hat_vec_44','alpha1_hat_vec_44');</v>
      </c>
      <c r="LF70">
        <v>44</v>
      </c>
      <c r="LG70" t="str">
        <f>"xlswrite('G:\Mi unidad\1. PROYECTOS TELLO 2022\SCM SPILL OVERS\outputs\pobreza\jefe_hogar\1%\simulacion_4\output_tests.xlsx',alpha1_hat_vec_"&amp;LF70&amp;"','alpha1_hat_vec_"&amp;LF70&amp;"');"</f>
        <v>xlswrite('G:\Mi unidad\1. PROYECTOS TELLO 2022\SCM SPILL OVERS\outputs\pobreza\jefe_hogar\1%\simulacion_4\output_tests.xlsx',alpha1_hat_vec_44','alpha1_hat_vec_44');</v>
      </c>
      <c r="LM70">
        <v>44</v>
      </c>
      <c r="LN70" t="str">
        <f>"xlswrite('G:\Mi unidad\1. PROYECTOS TELLO 2022\SCM SPILL OVERS\outputs\pobreza\mujeres\1%\simulacion_4\output_tests.xlsx',alpha1_hat_vec_"&amp;LM70&amp;"','alpha1_hat_vec_"&amp;LM70&amp;"');"</f>
        <v>xlswrite('G:\Mi unidad\1. PROYECTOS TELLO 2022\SCM SPILL OVERS\outputs\pobreza\mujeres\1%\simulacion_4\output_tests.xlsx',alpha1_hat_vec_44','alpha1_hat_vec_44');</v>
      </c>
      <c r="LY70">
        <v>44</v>
      </c>
      <c r="LZ70" t="str">
        <f>"xlswrite('G:\Mi unidad\1. PROYECTOS TELLO 2022\SCM SPILL OVERS\outputs\pobreza\criminalidad\1%\simulacion_4\output_tests.xlsx',alpha1_hat_vec_"&amp;LY70&amp;"','alpha1_hat_vec_"&amp;LY70&amp;"');"</f>
        <v>xlswrite('G:\Mi unidad\1. PROYECTOS TELLO 2022\SCM SPILL OVERS\outputs\pobreza\criminalidad\1%\simulacion_4\output_tests.xlsx',alpha1_hat_vec_44','alpha1_hat_vec_44');</v>
      </c>
    </row>
    <row r="71" spans="64:338" x14ac:dyDescent="0.3">
      <c r="BL71">
        <v>44</v>
      </c>
      <c r="BR71">
        <v>44</v>
      </c>
      <c r="BS71" s="1" t="str">
        <f>"A_"&amp;BR67&amp;"(:,ind_"&amp;BR67&amp;" == 0) = [];"</f>
        <v>A_44(:,ind_44 == 0) = [];</v>
      </c>
      <c r="BX71">
        <v>44</v>
      </c>
      <c r="BY71" s="1" t="str">
        <f>"A_"&amp;BX67&amp;"(:,ind_"&amp;BX67&amp;" == 0) = [];"</f>
        <v>A_44(:,ind_44 == 0) = [];</v>
      </c>
      <c r="CD71">
        <v>44</v>
      </c>
      <c r="CE71" s="1" t="str">
        <f>"A_"&amp;CD67&amp;"(:,ind_"&amp;CD67&amp;" == 0) = [];"</f>
        <v>A_44(:,ind_44 == 0) = [];</v>
      </c>
      <c r="CJ71">
        <v>44</v>
      </c>
      <c r="CK71" s="1" t="str">
        <f>"A_"&amp;CJ67&amp;"(:,ind_"&amp;CJ67&amp;" == 0) = [];"</f>
        <v>A_44(:,ind_44 == 0) = [];</v>
      </c>
      <c r="CQ71">
        <v>44</v>
      </c>
      <c r="CR71" t="s">
        <v>215</v>
      </c>
      <c r="CV71">
        <v>44</v>
      </c>
      <c r="CW71" t="s">
        <v>220</v>
      </c>
      <c r="DA71">
        <v>44</v>
      </c>
      <c r="DB71" t="s">
        <v>220</v>
      </c>
      <c r="DF71">
        <v>44</v>
      </c>
      <c r="DG71" t="s">
        <v>220</v>
      </c>
      <c r="EA71">
        <v>27</v>
      </c>
      <c r="EB71" s="1" t="str">
        <f>"alpha1_hat_vec_"&amp;EA71&amp;"(s) = alpha_hat_"&amp;EA71&amp;"(1);"</f>
        <v>alpha1_hat_vec_27(s) = alpha_hat_27(1);</v>
      </c>
      <c r="EZ71" s="1" t="str">
        <f>"xlswrite('G:\Mi unidad\1. PROYECTOS TELLO 2022\SCM SPILL OVERS\outputs\pobreza\distancia_centro_salud\1%\simulacion_4\synthetic_control_spillover_outputs.xlsx',synthetic_control_sp_"&amp;$A12&amp;","&amp;$A12&amp;")"</f>
        <v>xlswrite('G:\Mi unidad\1. PROYECTOS TELLO 2022\SCM SPILL OVERS\outputs\pobreza\distancia_centro_salud\1%\simulacion_4\synthetic_control_spillover_outputs.xlsx',synthetic_control_sp_39,39)</v>
      </c>
      <c r="FG71" s="1" t="str">
        <f>"xlswrite('G:\Mi unidad\1. PROYECTOS TELLO 2022\SCM SPILL OVERS\outputs\pobreza\informalidad\1%\simulacion_4\synthetic_control_spillover_outputs.xlsx',synthetic_control_sp_"&amp;$A12&amp;","&amp;$A12&amp;")"</f>
        <v>xlswrite('G:\Mi unidad\1. PROYECTOS TELLO 2022\SCM SPILL OVERS\outputs\pobreza\informalidad\1%\simulacion_4\synthetic_control_spillover_outputs.xlsx',synthetic_control_sp_39,39)</v>
      </c>
      <c r="FM71" s="1" t="str">
        <f>"xlswrite('G:\Mi unidad\1. PROYECTOS TELLO 2022\SCM SPILL OVERS\outputs\pobreza\densidad\1%\simulacion_4\synthetic_control_spillover_outputs.xlsx',synthetic_control_sp_"&amp;$A12&amp;","&amp;$A12&amp;")"</f>
        <v>xlswrite('G:\Mi unidad\1. PROYECTOS TELLO 2022\SCM SPILL OVERS\outputs\pobreza\densidad\1%\simulacion_4\synthetic_control_spillover_outputs.xlsx',synthetic_control_sp_39,39)</v>
      </c>
      <c r="FT71" s="1" t="str">
        <f>"xlswrite('G:\Mi unidad\1. PROYECTOS TELLO 2022\SCM SPILL OVERS\outputs\pobreza\bajo_niv_educ\1%\simulacion_4\synthetic_control_spillover_outputs.xlsx',synthetic_control_sp_"&amp;$A12&amp;","&amp;$A12&amp;")"</f>
        <v>xlswrite('G:\Mi unidad\1. PROYECTOS TELLO 2022\SCM SPILL OVERS\outputs\pobreza\bajo_niv_educ\1%\simulacion_4\synthetic_control_spillover_outputs.xlsx',synthetic_control_sp_39,39)</v>
      </c>
      <c r="FZ71" s="1" t="str">
        <f>"xlswrite('G:\Mi unidad\1. PROYECTOS TELLO 2022\SCM SPILL OVERS\outputs\pobreza\bajo_ingreso\1%\simulacion_4\synthetic_control_spillover_outputs.xlsx',synthetic_control_sp_"&amp;$A12&amp;","&amp;$A12&amp;")"</f>
        <v>xlswrite('G:\Mi unidad\1. PROYECTOS TELLO 2022\SCM SPILL OVERS\outputs\pobreza\bajo_ingreso\1%\simulacion_4\synthetic_control_spillover_outputs.xlsx',synthetic_control_sp_39,39)</v>
      </c>
      <c r="GF71" s="1" t="str">
        <f>"xlswrite('G:\Mi unidad\1. PROYECTOS TELLO 2022\SCM SPILL OVERS\outputs\pobreza\densidad_g\1%\simulacion_4\synthetic_control_spillover_outputs.xlsx',synthetic_control_sp_"&amp;$A12&amp;","&amp;$A12&amp;")"</f>
        <v>xlswrite('G:\Mi unidad\1. PROYECTOS TELLO 2022\SCM SPILL OVERS\outputs\pobreza\densidad_g\1%\simulacion_4\synthetic_control_spillover_outputs.xlsx',synthetic_control_sp_39,39)</v>
      </c>
      <c r="GM71" s="1" t="str">
        <f>"xlswrite('G:\Mi unidad\1. PROYECTOS TELLO 2022\SCM SPILL OVERS\outputs\pobreza\alimentos\1%\simulacion_4\synthetic_control_spillover_outputs.xlsx',synthetic_control_sp_"&amp;$A12&amp;","&amp;$A12&amp;");"</f>
        <v>xlswrite('G:\Mi unidad\1. PROYECTOS TELLO 2022\SCM SPILL OVERS\outputs\pobreza\alimentos\1%\simulacion_4\synthetic_control_spillover_outputs.xlsx',synthetic_control_sp_39,39);</v>
      </c>
      <c r="GT71" s="1" t="str">
        <f>"xlswrite('G:\Mi unidad\1. PROYECTOS TELLO 2022\SCM SPILL OVERS\outputs\pobreza\jefe_hogar\1%\simulacion_4\synthetic_control_spillover_outputs.xlsx',synthetic_control_sp_"&amp;$A12&amp;","&amp;$A12&amp;");"</f>
        <v>xlswrite('G:\Mi unidad\1. PROYECTOS TELLO 2022\SCM SPILL OVERS\outputs\pobreza\jefe_hogar\1%\simulacion_4\synthetic_control_spillover_outputs.xlsx',synthetic_control_sp_39,39);</v>
      </c>
      <c r="GZ71" s="1" t="str">
        <f>"xlswrite('G:\Mi unidad\1. PROYECTOS TELLO 2022\SCM SPILL OVERS\outputs\pobreza\mujeres\1%\simulacion_4\synthetic_control_spillover_outputs.xlsx',synthetic_control_sp_"&amp;$A12&amp;","&amp;$A12&amp;");"</f>
        <v>xlswrite('G:\Mi unidad\1. PROYECTOS TELLO 2022\SCM SPILL OVERS\outputs\pobreza\mujeres\1%\simulacion_4\synthetic_control_spillover_outputs.xlsx',synthetic_control_sp_39,39);</v>
      </c>
      <c r="HF71" s="1" t="str">
        <f>"xlswrite('G:\Mi unidad\1. PROYECTOS TELLO 2022\SCM SPILL OVERS\outputs\pobreza\criminalidad\1%\simulacion_4\synthetic_control_spillover_outputs.xlsx',synthetic_control_sp_"&amp;$A12&amp;","&amp;$A12&amp;");"</f>
        <v>xlswrite('G:\Mi unidad\1. PROYECTOS TELLO 2022\SCM SPILL OVERS\outputs\pobreza\criminalidad\1%\simulacion_4\synthetic_control_spillover_outputs.xlsx',synthetic_control_sp_39,39);</v>
      </c>
      <c r="HM71">
        <v>26</v>
      </c>
      <c r="HN71" t="str">
        <f>"    p_value_vec_"&amp;HM71&amp;"(s) = p_value_"&amp;HM71&amp;";"</f>
        <v xml:space="preserve">    p_value_vec_26(s) = p_value_26;</v>
      </c>
      <c r="HT71">
        <v>41</v>
      </c>
      <c r="HU71" t="s">
        <v>36</v>
      </c>
      <c r="IA71">
        <v>44</v>
      </c>
      <c r="IB71" t="str">
        <f>"xlswrite('G:\Mi unidad\1. PROYECTOS TELLO 2022\SCM SPILL OVERS\outputs\pobreza\bajo_niv_educ\1%\simulacion_4\output_tests.xlsx',spillover_test_"&amp;IA71&amp;"','sp_test_"&amp;IA71&amp;"');"</f>
        <v>xlswrite('G:\Mi unidad\1. PROYECTOS TELLO 2022\SCM SPILL OVERS\outputs\pobreza\bajo_niv_educ\1%\simulacion_4\output_tests.xlsx',spillover_test_44','sp_test_44');</v>
      </c>
      <c r="IO71">
        <v>44</v>
      </c>
      <c r="IP71" t="str">
        <f>"xlswrite('G:\Mi unidad\1. PROYECTOS TELLO 2022\SCM SPILL OVERS\outputs\pobreza\bajo_ingreso\1%\simulacion_4\output_tests.xlsx',spillover_test_"&amp;IO71&amp;"','sp_test_"&amp;IO71&amp;"');"</f>
        <v>xlswrite('G:\Mi unidad\1. PROYECTOS TELLO 2022\SCM SPILL OVERS\outputs\pobreza\bajo_ingreso\1%\simulacion_4\output_tests.xlsx',spillover_test_44','sp_test_44');</v>
      </c>
      <c r="JA71">
        <v>44</v>
      </c>
      <c r="JB71" t="str">
        <f>"xlswrite('G:\Mi unidad\1. PROYECTOS TELLO 2022\SCM SPILL OVERS\outputs\pobreza\densidad\1%\simulacion_4\output_tests.xlsx',spillover_test_"&amp;JA71&amp;"','sp_test_"&amp;JA71&amp;"');"</f>
        <v>xlswrite('G:\Mi unidad\1. PROYECTOS TELLO 2022\SCM SPILL OVERS\outputs\pobreza\densidad\1%\simulacion_4\output_tests.xlsx',spillover_test_44','sp_test_44');</v>
      </c>
      <c r="JM71">
        <v>44</v>
      </c>
      <c r="JN71" t="str">
        <f>"xlswrite('G:\Mi unidad\1. PROYECTOS TELLO 2022\SCM SPILL OVERS\outputs\pobreza\densidad_g\1%\simulacion_4\output_tests.xlsx',spillover_test_"&amp;JM71&amp;"','sp_test_"&amp;JM71&amp;"');"</f>
        <v>xlswrite('G:\Mi unidad\1. PROYECTOS TELLO 2022\SCM SPILL OVERS\outputs\pobreza\densidad_g\1%\simulacion_4\output_tests.xlsx',spillover_test_44','sp_test_44');</v>
      </c>
      <c r="JY71">
        <v>44</v>
      </c>
      <c r="JZ71" t="str">
        <f>"xlswrite('G:\Mi unidad\1. PROYECTOS TELLO 2022\SCM SPILL OVERS\outputs\pobreza\distancia_centro_salud\1%\simulacion_4\output_tests.xlsx',spillover_test_"&amp;JY71&amp;"','sp_test_"&amp;JY71&amp;"');"</f>
        <v>xlswrite('G:\Mi unidad\1. PROYECTOS TELLO 2022\SCM SPILL OVERS\outputs\pobreza\distancia_centro_salud\1%\simulacion_4\output_tests.xlsx',spillover_test_44','sp_test_44');</v>
      </c>
      <c r="KL71">
        <v>44</v>
      </c>
      <c r="KM71" t="str">
        <f>"xlswrite('G:\Mi unidad\1. PROYECTOS TELLO 2022\SCM SPILL OVERS\outputs\pobreza\informalidad\1%\simulacion_4\output_tests.xlsx',spillover_test_"&amp;KL71&amp;"','sp_test_"&amp;KL71&amp;"');"</f>
        <v>xlswrite('G:\Mi unidad\1. PROYECTOS TELLO 2022\SCM SPILL OVERS\outputs\pobreza\informalidad\1%\simulacion_4\output_tests.xlsx',spillover_test_44','sp_test_44');</v>
      </c>
      <c r="KY71">
        <v>44</v>
      </c>
      <c r="KZ71" t="str">
        <f>"xlswrite('G:\Mi unidad\1. PROYECTOS TELLO 2022\SCM SPILL OVERS\outputs\pobreza\alimentos\1%\simulacion_4\output_tests.xlsx',spillover_test_"&amp;KY71&amp;"','sp_test_"&amp;KY71&amp;"');"</f>
        <v>xlswrite('G:\Mi unidad\1. PROYECTOS TELLO 2022\SCM SPILL OVERS\outputs\pobreza\alimentos\1%\simulacion_4\output_tests.xlsx',spillover_test_44','sp_test_44');</v>
      </c>
      <c r="LF71">
        <v>44</v>
      </c>
      <c r="LG71" t="str">
        <f>"xlswrite('G:\Mi unidad\1. PROYECTOS TELLO 2022\SCM SPILL OVERS\outputs\pobreza\jefe_hogar\1%\simulacion_4\output_tests.xlsx',spillover_test_"&amp;LF71&amp;"','sp_test_"&amp;LF71&amp;"');"</f>
        <v>xlswrite('G:\Mi unidad\1. PROYECTOS TELLO 2022\SCM SPILL OVERS\outputs\pobreza\jefe_hogar\1%\simulacion_4\output_tests.xlsx',spillover_test_44','sp_test_44');</v>
      </c>
      <c r="LM71">
        <v>44</v>
      </c>
      <c r="LN71" t="str">
        <f>"xlswrite('G:\Mi unidad\1. PROYECTOS TELLO 2022\SCM SPILL OVERS\outputs\pobreza\mujeres\1%\simulacion_4\output_tests.xlsx',spillover_test_"&amp;LM71&amp;"','sp_test_"&amp;LM71&amp;"');"</f>
        <v>xlswrite('G:\Mi unidad\1. PROYECTOS TELLO 2022\SCM SPILL OVERS\outputs\pobreza\mujeres\1%\simulacion_4\output_tests.xlsx',spillover_test_44','sp_test_44');</v>
      </c>
      <c r="LY71">
        <v>44</v>
      </c>
      <c r="LZ71" t="str">
        <f>"xlswrite('G:\Mi unidad\1. PROYECTOS TELLO 2022\SCM SPILL OVERS\outputs\pobreza\criminalidad\1%\simulacion_4\output_tests.xlsx',spillover_test_"&amp;LY71&amp;"','sp_test_"&amp;LY71&amp;"');"</f>
        <v>xlswrite('G:\Mi unidad\1. PROYECTOS TELLO 2022\SCM SPILL OVERS\outputs\pobreza\criminalidad\1%\simulacion_4\output_tests.xlsx',spillover_test_44','sp_test_44');</v>
      </c>
    </row>
    <row r="72" spans="64:338" x14ac:dyDescent="0.3">
      <c r="BL72">
        <v>45</v>
      </c>
      <c r="BM72" s="1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221</v>
      </c>
      <c r="CV72">
        <v>45</v>
      </c>
      <c r="CW72" t="s">
        <v>222</v>
      </c>
      <c r="DA72">
        <v>45</v>
      </c>
      <c r="DB72" t="s">
        <v>222</v>
      </c>
      <c r="DF72">
        <v>45</v>
      </c>
      <c r="DG72" t="s">
        <v>222</v>
      </c>
      <c r="EA72">
        <v>27</v>
      </c>
      <c r="EB72" s="1" t="str">
        <f>"synthetic_control_sp_"&amp;EA72&amp;"(T+s) = Y_"&amp;EA72&amp;"(1,T+s)-alpha1_hat_vec_"&amp;EA72&amp;"(s);"</f>
        <v>synthetic_control_sp_27(T+s) = Y_27(1,T+s)-alpha1_hat_vec_27(s);</v>
      </c>
      <c r="EZ72" s="1" t="str">
        <f>"xlswrite('G:\Mi unidad\1. PROYECTOS TELLO 2022\SCM SPILL OVERS\outputs\pobreza\distancia_centro_salud\1%\simulacion_4\synthetic_control_spillover_outputs.xlsx',synthetic_control_sp_"&amp;$A13&amp;","&amp;$A13&amp;")"</f>
        <v>xlswrite('G:\Mi unidad\1. PROYECTOS TELLO 2022\SCM SPILL OVERS\outputs\pobreza\distancia_centro_salud\1%\simulacion_4\synthetic_control_spillover_outputs.xlsx',synthetic_control_sp_41,41)</v>
      </c>
      <c r="FG72" s="1" t="str">
        <f>"xlswrite('G:\Mi unidad\1. PROYECTOS TELLO 2022\SCM SPILL OVERS\outputs\pobreza\informalidad\1%\simulacion_4\synthetic_control_spillover_outputs.xlsx',synthetic_control_sp_"&amp;$A13&amp;","&amp;$A13&amp;")"</f>
        <v>xlswrite('G:\Mi unidad\1. PROYECTOS TELLO 2022\SCM SPILL OVERS\outputs\pobreza\informalidad\1%\simulacion_4\synthetic_control_spillover_outputs.xlsx',synthetic_control_sp_41,41)</v>
      </c>
      <c r="FM72" s="1" t="str">
        <f>"xlswrite('G:\Mi unidad\1. PROYECTOS TELLO 2022\SCM SPILL OVERS\outputs\pobreza\densidad\1%\simulacion_4\synthetic_control_spillover_outputs.xlsx',synthetic_control_sp_"&amp;$A13&amp;","&amp;$A13&amp;")"</f>
        <v>xlswrite('G:\Mi unidad\1. PROYECTOS TELLO 2022\SCM SPILL OVERS\outputs\pobreza\densidad\1%\simulacion_4\synthetic_control_spillover_outputs.xlsx',synthetic_control_sp_41,41)</v>
      </c>
      <c r="FT72" s="1" t="str">
        <f>"xlswrite('G:\Mi unidad\1. PROYECTOS TELLO 2022\SCM SPILL OVERS\outputs\pobreza\bajo_niv_educ\1%\simulacion_4\synthetic_control_spillover_outputs.xlsx',synthetic_control_sp_"&amp;$A13&amp;","&amp;$A13&amp;")"</f>
        <v>xlswrite('G:\Mi unidad\1. PROYECTOS TELLO 2022\SCM SPILL OVERS\outputs\pobreza\bajo_niv_educ\1%\simulacion_4\synthetic_control_spillover_outputs.xlsx',synthetic_control_sp_41,41)</v>
      </c>
      <c r="FZ72" s="1" t="str">
        <f>"xlswrite('G:\Mi unidad\1. PROYECTOS TELLO 2022\SCM SPILL OVERS\outputs\pobreza\bajo_ingreso\1%\simulacion_4\synthetic_control_spillover_outputs.xlsx',synthetic_control_sp_"&amp;$A13&amp;","&amp;$A13&amp;")"</f>
        <v>xlswrite('G:\Mi unidad\1. PROYECTOS TELLO 2022\SCM SPILL OVERS\outputs\pobreza\bajo_ingreso\1%\simulacion_4\synthetic_control_spillover_outputs.xlsx',synthetic_control_sp_41,41)</v>
      </c>
      <c r="GF72" s="1" t="str">
        <f>"xlswrite('G:\Mi unidad\1. PROYECTOS TELLO 2022\SCM SPILL OVERS\outputs\pobreza\densidad_g\1%\simulacion_4\synthetic_control_spillover_outputs.xlsx',synthetic_control_sp_"&amp;$A13&amp;","&amp;$A13&amp;")"</f>
        <v>xlswrite('G:\Mi unidad\1. PROYECTOS TELLO 2022\SCM SPILL OVERS\outputs\pobreza\densidad_g\1%\simulacion_4\synthetic_control_spillover_outputs.xlsx',synthetic_control_sp_41,41)</v>
      </c>
      <c r="GM72" s="1" t="str">
        <f>"xlswrite('G:\Mi unidad\1. PROYECTOS TELLO 2022\SCM SPILL OVERS\outputs\pobreza\alimentos\1%\simulacion_4\synthetic_control_spillover_outputs.xlsx',synthetic_control_sp_"&amp;$A13&amp;","&amp;$A13&amp;");"</f>
        <v>xlswrite('G:\Mi unidad\1. PROYECTOS TELLO 2022\SCM SPILL OVERS\outputs\pobreza\alimentos\1%\simulacion_4\synthetic_control_spillover_outputs.xlsx',synthetic_control_sp_41,41);</v>
      </c>
      <c r="GT72" s="1" t="str">
        <f>"xlswrite('G:\Mi unidad\1. PROYECTOS TELLO 2022\SCM SPILL OVERS\outputs\pobreza\jefe_hogar\1%\simulacion_4\synthetic_control_spillover_outputs.xlsx',synthetic_control_sp_"&amp;$A13&amp;","&amp;$A13&amp;");"</f>
        <v>xlswrite('G:\Mi unidad\1. PROYECTOS TELLO 2022\SCM SPILL OVERS\outputs\pobreza\jefe_hogar\1%\simulacion_4\synthetic_control_spillover_outputs.xlsx',synthetic_control_sp_41,41);</v>
      </c>
      <c r="GZ72" s="1" t="str">
        <f>"xlswrite('G:\Mi unidad\1. PROYECTOS TELLO 2022\SCM SPILL OVERS\outputs\pobreza\mujeres\1%\simulacion_4\synthetic_control_spillover_outputs.xlsx',synthetic_control_sp_"&amp;$A13&amp;","&amp;$A13&amp;");"</f>
        <v>xlswrite('G:\Mi unidad\1. PROYECTOS TELLO 2022\SCM SPILL OVERS\outputs\pobreza\mujeres\1%\simulacion_4\synthetic_control_spillover_outputs.xlsx',synthetic_control_sp_41,41);</v>
      </c>
      <c r="HF72" s="1" t="str">
        <f>"xlswrite('G:\Mi unidad\1. PROYECTOS TELLO 2022\SCM SPILL OVERS\outputs\pobreza\criminalidad\1%\simulacion_4\synthetic_control_spillover_outputs.xlsx',synthetic_control_sp_"&amp;$A13&amp;","&amp;$A13&amp;");"</f>
        <v>xlswrite('G:\Mi unidad\1. PROYECTOS TELLO 2022\SCM SPILL OVERS\outputs\pobreza\criminalidad\1%\simulacion_4\synthetic_control_spillover_outputs.xlsx',synthetic_control_sp_41,41);</v>
      </c>
      <c r="HM72">
        <v>26</v>
      </c>
      <c r="HN72" t="str">
        <f>"    lb_vec_"&amp;HM72&amp;"(s) = lb_"&amp;HM72&amp;";"</f>
        <v xml:space="preserve">    lb_vec_26(s) = lb_26;</v>
      </c>
      <c r="HT72">
        <v>41</v>
      </c>
      <c r="HU72" t="s">
        <v>37</v>
      </c>
      <c r="IA72">
        <v>45</v>
      </c>
      <c r="IB72" t="str">
        <f>"xlswrite('G:\Mi unidad\1. PROYECTOS TELLO 2022\SCM SPILL OVERS\outputs\pobreza\bajo_niv_educ\1%\simulacion_4\output_tests.xlsx',lb_vec_"&amp;IA72&amp;"','lb_vec_"&amp;IA72&amp;"');"</f>
        <v>xlswrite('G:\Mi unidad\1. PROYECTOS TELLO 2022\SCM SPILL OVERS\outputs\pobreza\bajo_niv_educ\1%\simulacion_4\output_tests.xlsx',lb_vec_45','lb_vec_45');</v>
      </c>
      <c r="IO72">
        <v>45</v>
      </c>
      <c r="IP72" t="str">
        <f>"xlswrite('G:\Mi unidad\1. PROYECTOS TELLO 2022\SCM SPILL OVERS\outputs\pobreza\bajo_ingreso\1%\simulacion_4\output_tests.xlsx',lb_vec_"&amp;IO72&amp;"','lb_vec_"&amp;IO72&amp;"');"</f>
        <v>xlswrite('G:\Mi unidad\1. PROYECTOS TELLO 2022\SCM SPILL OVERS\outputs\pobreza\bajo_ingreso\1%\simulacion_4\output_tests.xlsx',lb_vec_45','lb_vec_45');</v>
      </c>
      <c r="JA72">
        <v>45</v>
      </c>
      <c r="JB72" t="str">
        <f>"xlswrite('G:\Mi unidad\1. PROYECTOS TELLO 2022\SCM SPILL OVERS\outputs\pobreza\densidad\1%\simulacion_4\output_tests.xlsx',lb_vec_"&amp;JA72&amp;"','lb_vec_"&amp;JA72&amp;"');"</f>
        <v>xlswrite('G:\Mi unidad\1. PROYECTOS TELLO 2022\SCM SPILL OVERS\outputs\pobreza\densidad\1%\simulacion_4\output_tests.xlsx',lb_vec_45','lb_vec_45');</v>
      </c>
      <c r="JM72">
        <v>45</v>
      </c>
      <c r="JN72" t="str">
        <f>"xlswrite('G:\Mi unidad\1. PROYECTOS TELLO 2022\SCM SPILL OVERS\outputs\pobreza\densidad_g\1%\simulacion_4\output_tests.xlsx',lb_vec_"&amp;JM72&amp;"','lb_vec_"&amp;JM72&amp;"');"</f>
        <v>xlswrite('G:\Mi unidad\1. PROYECTOS TELLO 2022\SCM SPILL OVERS\outputs\pobreza\densidad_g\1%\simulacion_4\output_tests.xlsx',lb_vec_45','lb_vec_45');</v>
      </c>
      <c r="JY72">
        <v>45</v>
      </c>
      <c r="JZ72" t="str">
        <f>"xlswrite('G:\Mi unidad\1. PROYECTOS TELLO 2022\SCM SPILL OVERS\outputs\pobreza\distancia_centro_salud\1%\simulacion_4\output_tests.xlsx',lb_vec_"&amp;JY72&amp;"','lb_vec_"&amp;JY72&amp;"');"</f>
        <v>xlswrite('G:\Mi unidad\1. PROYECTOS TELLO 2022\SCM SPILL OVERS\outputs\pobreza\distancia_centro_salud\1%\simulacion_4\output_tests.xlsx',lb_vec_45','lb_vec_45');</v>
      </c>
      <c r="KL72">
        <v>45</v>
      </c>
      <c r="KM72" t="str">
        <f>"xlswrite('G:\Mi unidad\1. PROYECTOS TELLO 2022\SCM SPILL OVERS\outputs\pobreza\informalidad\1%\simulacion_4\output_tests.xlsx',lb_vec_"&amp;KL72&amp;"','lb_vec_"&amp;KL72&amp;"');"</f>
        <v>xlswrite('G:\Mi unidad\1. PROYECTOS TELLO 2022\SCM SPILL OVERS\outputs\pobreza\informalidad\1%\simulacion_4\output_tests.xlsx',lb_vec_45','lb_vec_45');</v>
      </c>
      <c r="KY72">
        <v>45</v>
      </c>
      <c r="KZ72" t="str">
        <f>"xlswrite('G:\Mi unidad\1. PROYECTOS TELLO 2022\SCM SPILL OVERS\outputs\pobreza\alimentos\1%\simulacion_4\output_tests.xlsx',lb_vec_"&amp;KY72&amp;"','lb_vec_"&amp;KY72&amp;"');"</f>
        <v>xlswrite('G:\Mi unidad\1. PROYECTOS TELLO 2022\SCM SPILL OVERS\outputs\pobreza\alimentos\1%\simulacion_4\output_tests.xlsx',lb_vec_45','lb_vec_45');</v>
      </c>
      <c r="LF72">
        <v>45</v>
      </c>
      <c r="LG72" t="str">
        <f>"xlswrite('G:\Mi unidad\1. PROYECTOS TELLO 2022\SCM SPILL OVERS\outputs\pobreza\jefe_hogar\1%\simulacion_4\output_tests.xlsx',lb_vec_"&amp;LF72&amp;"','lb_vec_"&amp;LF72&amp;"');"</f>
        <v>xlswrite('G:\Mi unidad\1. PROYECTOS TELLO 2022\SCM SPILL OVERS\outputs\pobreza\jefe_hogar\1%\simulacion_4\output_tests.xlsx',lb_vec_45','lb_vec_45');</v>
      </c>
      <c r="LM72">
        <v>45</v>
      </c>
      <c r="LN72" t="str">
        <f>"xlswrite('G:\Mi unidad\1. PROYECTOS TELLO 2022\SCM SPILL OVERS\outputs\pobreza\mujeres\1%\simulacion_4\output_tests.xlsx',lb_vec_"&amp;LM72&amp;"','lb_vec_"&amp;LM72&amp;"');"</f>
        <v>xlswrite('G:\Mi unidad\1. PROYECTOS TELLO 2022\SCM SPILL OVERS\outputs\pobreza\mujeres\1%\simulacion_4\output_tests.xlsx',lb_vec_45','lb_vec_45');</v>
      </c>
      <c r="LY72">
        <v>45</v>
      </c>
      <c r="LZ72" t="str">
        <f>"xlswrite('G:\Mi unidad\1. PROYECTOS TELLO 2022\SCM SPILL OVERS\outputs\pobreza\criminalidad\1%\simulacion_4\output_tests.xlsx',lb_vec_"&amp;LY72&amp;"','lb_vec_"&amp;LY72&amp;"');"</f>
        <v>xlswrite('G:\Mi unidad\1. PROYECTOS TELLO 2022\SCM SPILL OVERS\outputs\pobreza\criminalidad\1%\simulacion_4\output_tests.xlsx',lb_vec_45','lb_vec_45');</v>
      </c>
    </row>
    <row r="73" spans="64:338" x14ac:dyDescent="0.3">
      <c r="BL73">
        <v>45</v>
      </c>
      <c r="BM73" s="1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219</v>
      </c>
      <c r="CV73">
        <v>45</v>
      </c>
      <c r="CW73" t="s">
        <v>223</v>
      </c>
      <c r="DA73">
        <v>45</v>
      </c>
      <c r="DB73" t="s">
        <v>223</v>
      </c>
      <c r="DF73">
        <v>45</v>
      </c>
      <c r="DG73" t="s">
        <v>223</v>
      </c>
      <c r="EA73">
        <v>27</v>
      </c>
      <c r="EB73" s="3" t="s">
        <v>18</v>
      </c>
      <c r="EZ73" s="1" t="str">
        <f>"xlswrite('G:\Mi unidad\1. PROYECTOS TELLO 2022\SCM SPILL OVERS\outputs\pobreza\distancia_centro_salud\1%\simulacion_4\synthetic_control_spillover_outputs.xlsx',synthetic_control_sp_"&amp;$A14&amp;","&amp;$A14&amp;")"</f>
        <v>xlswrite('G:\Mi unidad\1. PROYECTOS TELLO 2022\SCM SPILL OVERS\outputs\pobreza\distancia_centro_salud\1%\simulacion_4\synthetic_control_spillover_outputs.xlsx',synthetic_control_sp_42,42)</v>
      </c>
      <c r="FG73" s="1" t="str">
        <f>"xlswrite('G:\Mi unidad\1. PROYECTOS TELLO 2022\SCM SPILL OVERS\outputs\pobreza\informalidad\1%\simulacion_4\synthetic_control_spillover_outputs.xlsx',synthetic_control_sp_"&amp;$A14&amp;","&amp;$A14&amp;")"</f>
        <v>xlswrite('G:\Mi unidad\1. PROYECTOS TELLO 2022\SCM SPILL OVERS\outputs\pobreza\informalidad\1%\simulacion_4\synthetic_control_spillover_outputs.xlsx',synthetic_control_sp_42,42)</v>
      </c>
      <c r="FM73" s="1" t="str">
        <f>"xlswrite('G:\Mi unidad\1. PROYECTOS TELLO 2022\SCM SPILL OVERS\outputs\pobreza\densidad\1%\simulacion_4\synthetic_control_spillover_outputs.xlsx',synthetic_control_sp_"&amp;$A14&amp;","&amp;$A14&amp;")"</f>
        <v>xlswrite('G:\Mi unidad\1. PROYECTOS TELLO 2022\SCM SPILL OVERS\outputs\pobreza\densidad\1%\simulacion_4\synthetic_control_spillover_outputs.xlsx',synthetic_control_sp_42,42)</v>
      </c>
      <c r="FT73" s="1" t="str">
        <f>"xlswrite('G:\Mi unidad\1. PROYECTOS TELLO 2022\SCM SPILL OVERS\outputs\pobreza\bajo_niv_educ\1%\simulacion_4\synthetic_control_spillover_outputs.xlsx',synthetic_control_sp_"&amp;$A14&amp;","&amp;$A14&amp;")"</f>
        <v>xlswrite('G:\Mi unidad\1. PROYECTOS TELLO 2022\SCM SPILL OVERS\outputs\pobreza\bajo_niv_educ\1%\simulacion_4\synthetic_control_spillover_outputs.xlsx',synthetic_control_sp_42,42)</v>
      </c>
      <c r="FZ73" s="1" t="str">
        <f>"xlswrite('G:\Mi unidad\1. PROYECTOS TELLO 2022\SCM SPILL OVERS\outputs\pobreza\bajo_ingreso\1%\simulacion_4\synthetic_control_spillover_outputs.xlsx',synthetic_control_sp_"&amp;$A14&amp;","&amp;$A14&amp;")"</f>
        <v>xlswrite('G:\Mi unidad\1. PROYECTOS TELLO 2022\SCM SPILL OVERS\outputs\pobreza\bajo_ingreso\1%\simulacion_4\synthetic_control_spillover_outputs.xlsx',synthetic_control_sp_42,42)</v>
      </c>
      <c r="GF73" s="1" t="str">
        <f>"xlswrite('G:\Mi unidad\1. PROYECTOS TELLO 2022\SCM SPILL OVERS\outputs\pobreza\densidad_g\1%\simulacion_4\synthetic_control_spillover_outputs.xlsx',synthetic_control_sp_"&amp;$A14&amp;","&amp;$A14&amp;")"</f>
        <v>xlswrite('G:\Mi unidad\1. PROYECTOS TELLO 2022\SCM SPILL OVERS\outputs\pobreza\densidad_g\1%\simulacion_4\synthetic_control_spillover_outputs.xlsx',synthetic_control_sp_42,42)</v>
      </c>
      <c r="GM73" s="1" t="str">
        <f>"xlswrite('G:\Mi unidad\1. PROYECTOS TELLO 2022\SCM SPILL OVERS\outputs\pobreza\alimentos\1%\simulacion_4\synthetic_control_spillover_outputs.xlsx',synthetic_control_sp_"&amp;$A14&amp;","&amp;$A14&amp;");"</f>
        <v>xlswrite('G:\Mi unidad\1. PROYECTOS TELLO 2022\SCM SPILL OVERS\outputs\pobreza\alimentos\1%\simulacion_4\synthetic_control_spillover_outputs.xlsx',synthetic_control_sp_42,42);</v>
      </c>
      <c r="GT73" s="1" t="str">
        <f>"xlswrite('G:\Mi unidad\1. PROYECTOS TELLO 2022\SCM SPILL OVERS\outputs\pobreza\jefe_hogar\1%\simulacion_4\synthetic_control_spillover_outputs.xlsx',synthetic_control_sp_"&amp;$A14&amp;","&amp;$A14&amp;");"</f>
        <v>xlswrite('G:\Mi unidad\1. PROYECTOS TELLO 2022\SCM SPILL OVERS\outputs\pobreza\jefe_hogar\1%\simulacion_4\synthetic_control_spillover_outputs.xlsx',synthetic_control_sp_42,42);</v>
      </c>
      <c r="GZ73" s="1" t="str">
        <f>"xlswrite('G:\Mi unidad\1. PROYECTOS TELLO 2022\SCM SPILL OVERS\outputs\pobreza\mujeres\1%\simulacion_4\synthetic_control_spillover_outputs.xlsx',synthetic_control_sp_"&amp;$A14&amp;","&amp;$A14&amp;");"</f>
        <v>xlswrite('G:\Mi unidad\1. PROYECTOS TELLO 2022\SCM SPILL OVERS\outputs\pobreza\mujeres\1%\simulacion_4\synthetic_control_spillover_outputs.xlsx',synthetic_control_sp_42,42);</v>
      </c>
      <c r="HF73" s="1" t="str">
        <f>"xlswrite('G:\Mi unidad\1. PROYECTOS TELLO 2022\SCM SPILL OVERS\outputs\pobreza\criminalidad\1%\simulacion_4\synthetic_control_spillover_outputs.xlsx',synthetic_control_sp_"&amp;$A14&amp;","&amp;$A14&amp;");"</f>
        <v>xlswrite('G:\Mi unidad\1. PROYECTOS TELLO 2022\SCM SPILL OVERS\outputs\pobreza\criminalidad\1%\simulacion_4\synthetic_control_spillover_outputs.xlsx',synthetic_control_sp_42,42);</v>
      </c>
      <c r="HM73">
        <v>26</v>
      </c>
      <c r="HN73" t="str">
        <f>"    ub_vec_"&amp;HM73&amp;"(s) = ub_"&amp;HM72&amp;";"</f>
        <v xml:space="preserve">    ub_vec_26(s) = ub_26;</v>
      </c>
      <c r="HT73">
        <v>41</v>
      </c>
      <c r="HU73" t="str">
        <f>"    spillover_test_"&amp;HT73&amp;"(s) = sp_andrews(Y_pre_"&amp;HT73&amp;",pobreza_"&amp;HT73&amp;"(:,T+s),A_"&amp;HT73&amp;",C,d,alpha_sig);"</f>
        <v xml:space="preserve">    spillover_test_41(s) = sp_andrews(Y_pre_41,pobreza_41(:,T+s),A_41,C,d,alpha_sig);</v>
      </c>
      <c r="IA73">
        <v>45</v>
      </c>
      <c r="IB73" t="str">
        <f>"xlswrite('G:\Mi unidad\1. PROYECTOS TELLO 2022\SCM SPILL OVERS\outputs\pobreza\bajo_niv_educ\1%\simulacion_4\output_tests.xlsx',ub_vec_"&amp;IA73&amp;"','ub_vec_"&amp;IA73&amp;"');"</f>
        <v>xlswrite('G:\Mi unidad\1. PROYECTOS TELLO 2022\SCM SPILL OVERS\outputs\pobreza\bajo_niv_educ\1%\simulacion_4\output_tests.xlsx',ub_vec_45','ub_vec_45');</v>
      </c>
      <c r="IO73">
        <v>45</v>
      </c>
      <c r="IP73" t="str">
        <f>"xlswrite('G:\Mi unidad\1. PROYECTOS TELLO 2022\SCM SPILL OVERS\outputs\pobreza\bajo_ingreso\1%\simulacion_4\output_tests.xlsx',ub_vec_"&amp;IO73&amp;"','ub_vec_"&amp;IO73&amp;"');"</f>
        <v>xlswrite('G:\Mi unidad\1. PROYECTOS TELLO 2022\SCM SPILL OVERS\outputs\pobreza\bajo_ingreso\1%\simulacion_4\output_tests.xlsx',ub_vec_45','ub_vec_45');</v>
      </c>
      <c r="JA73">
        <v>45</v>
      </c>
      <c r="JB73" t="str">
        <f>"xlswrite('G:\Mi unidad\1. PROYECTOS TELLO 2022\SCM SPILL OVERS\outputs\pobreza\densidad\1%\simulacion_4\output_tests.xlsx',ub_vec_"&amp;JA73&amp;"','ub_vec_"&amp;JA73&amp;"');"</f>
        <v>xlswrite('G:\Mi unidad\1. PROYECTOS TELLO 2022\SCM SPILL OVERS\outputs\pobreza\densidad\1%\simulacion_4\output_tests.xlsx',ub_vec_45','ub_vec_45');</v>
      </c>
      <c r="JM73">
        <v>45</v>
      </c>
      <c r="JN73" t="str">
        <f>"xlswrite('G:\Mi unidad\1. PROYECTOS TELLO 2022\SCM SPILL OVERS\outputs\pobreza\densidad_g\1%\simulacion_4\output_tests.xlsx',ub_vec_"&amp;JM73&amp;"','ub_vec_"&amp;JM73&amp;"');"</f>
        <v>xlswrite('G:\Mi unidad\1. PROYECTOS TELLO 2022\SCM SPILL OVERS\outputs\pobreza\densidad_g\1%\simulacion_4\output_tests.xlsx',ub_vec_45','ub_vec_45');</v>
      </c>
      <c r="JY73">
        <v>45</v>
      </c>
      <c r="JZ73" t="str">
        <f>"xlswrite('G:\Mi unidad\1. PROYECTOS TELLO 2022\SCM SPILL OVERS\outputs\pobreza\distancia_centro_salud\1%\simulacion_4\output_tests.xlsx',ub_vec_"&amp;JY73&amp;"','ub_vec_"&amp;JY73&amp;"');"</f>
        <v>xlswrite('G:\Mi unidad\1. PROYECTOS TELLO 2022\SCM SPILL OVERS\outputs\pobreza\distancia_centro_salud\1%\simulacion_4\output_tests.xlsx',ub_vec_45','ub_vec_45');</v>
      </c>
      <c r="KL73">
        <v>45</v>
      </c>
      <c r="KM73" t="str">
        <f>"xlswrite('G:\Mi unidad\1. PROYECTOS TELLO 2022\SCM SPILL OVERS\outputs\pobreza\informalidad\1%\simulacion_4\output_tests.xlsx',ub_vec_"&amp;KL73&amp;"','ub_vec_"&amp;KL73&amp;"');"</f>
        <v>xlswrite('G:\Mi unidad\1. PROYECTOS TELLO 2022\SCM SPILL OVERS\outputs\pobreza\informalidad\1%\simulacion_4\output_tests.xlsx',ub_vec_45','ub_vec_45');</v>
      </c>
      <c r="KY73">
        <v>45</v>
      </c>
      <c r="KZ73" t="str">
        <f>"xlswrite('G:\Mi unidad\1. PROYECTOS TELLO 2022\SCM SPILL OVERS\outputs\pobreza\alimentos\1%\simulacion_4\output_tests.xlsx',ub_vec_"&amp;KY73&amp;"','ub_vec_"&amp;KY73&amp;"');"</f>
        <v>xlswrite('G:\Mi unidad\1. PROYECTOS TELLO 2022\SCM SPILL OVERS\outputs\pobreza\alimentos\1%\simulacion_4\output_tests.xlsx',ub_vec_45','ub_vec_45');</v>
      </c>
      <c r="LF73">
        <v>45</v>
      </c>
      <c r="LG73" t="str">
        <f>"xlswrite('G:\Mi unidad\1. PROYECTOS TELLO 2022\SCM SPILL OVERS\outputs\pobreza\jefe_hogar\1%\simulacion_4\output_tests.xlsx',ub_vec_"&amp;LF73&amp;"','ub_vec_"&amp;LF73&amp;"');"</f>
        <v>xlswrite('G:\Mi unidad\1. PROYECTOS TELLO 2022\SCM SPILL OVERS\outputs\pobreza\jefe_hogar\1%\simulacion_4\output_tests.xlsx',ub_vec_45','ub_vec_45');</v>
      </c>
      <c r="LM73">
        <v>45</v>
      </c>
      <c r="LN73" t="str">
        <f>"xlswrite('G:\Mi unidad\1. PROYECTOS TELLO 2022\SCM SPILL OVERS\outputs\pobreza\mujeres\1%\simulacion_4\output_tests.xlsx',ub_vec_"&amp;LM73&amp;"','ub_vec_"&amp;LM73&amp;"');"</f>
        <v>xlswrite('G:\Mi unidad\1. PROYECTOS TELLO 2022\SCM SPILL OVERS\outputs\pobreza\mujeres\1%\simulacion_4\output_tests.xlsx',ub_vec_45','ub_vec_45');</v>
      </c>
      <c r="LY73">
        <v>45</v>
      </c>
      <c r="LZ73" t="str">
        <f>"xlswrite('G:\Mi unidad\1. PROYECTOS TELLO 2022\SCM SPILL OVERS\outputs\pobreza\criminalidad\1%\simulacion_4\output_tests.xlsx',ub_vec_"&amp;LY73&amp;"','ub_vec_"&amp;LY73&amp;"');"</f>
        <v>xlswrite('G:\Mi unidad\1. PROYECTOS TELLO 2022\SCM SPILL OVERS\outputs\pobreza\criminalidad\1%\simulacion_4\output_tests.xlsx',ub_vec_45','ub_vec_45');</v>
      </c>
    </row>
    <row r="74" spans="64:338" x14ac:dyDescent="0.3">
      <c r="BL74">
        <v>45</v>
      </c>
      <c r="BM74" s="1" t="str">
        <f>"A_"&amp;BL72&amp;"(:,ind_"&amp;BL72&amp;" == 0) = [];"</f>
        <v>A_45(:,ind_45 == 0) = [];</v>
      </c>
      <c r="BR74">
        <v>45</v>
      </c>
      <c r="BS74" s="1" t="str">
        <f>"ind_"&amp;BR72&amp;" = xlsread('spillover_bajo_niv_educ_"&amp;BR72&amp;".xlsx')"</f>
        <v>ind_45 = xlsread('spillover_bajo_niv_educ_45.xlsx')</v>
      </c>
      <c r="BX74">
        <v>45</v>
      </c>
      <c r="BY74" s="1" t="str">
        <f>"ind_"&amp;BX72&amp;" = xlsread('spillover_bajoingreso_"&amp;BX72&amp;".xlsx')"</f>
        <v>ind_45 = xlsread('spillover_bajoingreso_45.xlsx')</v>
      </c>
      <c r="CD74">
        <v>45</v>
      </c>
      <c r="CE74" s="1" t="str">
        <f>"ind_"&amp;CD72&amp;" = xlsread('spillover_densidad_"&amp;CD72&amp;".xlsx')"</f>
        <v>ind_45 = xlsread('spillover_densidad_45.xlsx')</v>
      </c>
      <c r="CJ74">
        <v>45</v>
      </c>
      <c r="CK74" s="1" t="str">
        <f>"ind_"&amp;CJ72&amp;" = xlsread('spillover_tiempo_cs_"&amp;CJ72&amp;".xlsx')"</f>
        <v>ind_45 = xlsread('spillover_tiempo_cs_45.xlsx')</v>
      </c>
      <c r="CQ74">
        <v>45</v>
      </c>
      <c r="CR74" t="s">
        <v>220</v>
      </c>
      <c r="CV74">
        <v>45</v>
      </c>
      <c r="CW74" t="s">
        <v>224</v>
      </c>
      <c r="DA74">
        <v>45</v>
      </c>
      <c r="DB74" t="s">
        <v>225</v>
      </c>
      <c r="DF74">
        <v>45</v>
      </c>
      <c r="DG74" t="s">
        <v>226</v>
      </c>
      <c r="EA74">
        <v>38</v>
      </c>
      <c r="EB74" s="3" t="str">
        <f>"%PROVINCIA "&amp;EA74</f>
        <v>%PROVINCIA 38</v>
      </c>
      <c r="EZ74" s="1" t="str">
        <f>"xlswrite('G:\Mi unidad\1. PROYECTOS TELLO 2022\SCM SPILL OVERS\outputs\pobreza\distancia_centro_salud\1%\simulacion_4\synthetic_control_spillover_outputs.xlsx',synthetic_control_sp_"&amp;$A15&amp;","&amp;$A15&amp;")"</f>
        <v>xlswrite('G:\Mi unidad\1. PROYECTOS TELLO 2022\SCM SPILL OVERS\outputs\pobreza\distancia_centro_salud\1%\simulacion_4\synthetic_control_spillover_outputs.xlsx',synthetic_control_sp_44,44)</v>
      </c>
      <c r="FG74" s="1" t="str">
        <f>"xlswrite('G:\Mi unidad\1. PROYECTOS TELLO 2022\SCM SPILL OVERS\outputs\pobreza\informalidad\1%\simulacion_4\synthetic_control_spillover_outputs.xlsx',synthetic_control_sp_"&amp;$A15&amp;","&amp;$A15&amp;")"</f>
        <v>xlswrite('G:\Mi unidad\1. PROYECTOS TELLO 2022\SCM SPILL OVERS\outputs\pobreza\informalidad\1%\simulacion_4\synthetic_control_spillover_outputs.xlsx',synthetic_control_sp_44,44)</v>
      </c>
      <c r="FM74" s="1" t="str">
        <f>"xlswrite('G:\Mi unidad\1. PROYECTOS TELLO 2022\SCM SPILL OVERS\outputs\pobreza\densidad\1%\simulacion_4\synthetic_control_spillover_outputs.xlsx',synthetic_control_sp_"&amp;$A15&amp;","&amp;$A15&amp;")"</f>
        <v>xlswrite('G:\Mi unidad\1. PROYECTOS TELLO 2022\SCM SPILL OVERS\outputs\pobreza\densidad\1%\simulacion_4\synthetic_control_spillover_outputs.xlsx',synthetic_control_sp_44,44)</v>
      </c>
      <c r="FT74" s="1" t="str">
        <f>"xlswrite('G:\Mi unidad\1. PROYECTOS TELLO 2022\SCM SPILL OVERS\outputs\pobreza\bajo_niv_educ\1%\simulacion_4\synthetic_control_spillover_outputs.xlsx',synthetic_control_sp_"&amp;$A15&amp;","&amp;$A15&amp;")"</f>
        <v>xlswrite('G:\Mi unidad\1. PROYECTOS TELLO 2022\SCM SPILL OVERS\outputs\pobreza\bajo_niv_educ\1%\simulacion_4\synthetic_control_spillover_outputs.xlsx',synthetic_control_sp_44,44)</v>
      </c>
      <c r="FZ74" s="1" t="str">
        <f>"xlswrite('G:\Mi unidad\1. PROYECTOS TELLO 2022\SCM SPILL OVERS\outputs\pobreza\bajo_ingreso\1%\simulacion_4\synthetic_control_spillover_outputs.xlsx',synthetic_control_sp_"&amp;$A15&amp;","&amp;$A15&amp;")"</f>
        <v>xlswrite('G:\Mi unidad\1. PROYECTOS TELLO 2022\SCM SPILL OVERS\outputs\pobreza\bajo_ingreso\1%\simulacion_4\synthetic_control_spillover_outputs.xlsx',synthetic_control_sp_44,44)</v>
      </c>
      <c r="GF74" s="1" t="str">
        <f>"xlswrite('G:\Mi unidad\1. PROYECTOS TELLO 2022\SCM SPILL OVERS\outputs\pobreza\densidad_g\1%\simulacion_4\synthetic_control_spillover_outputs.xlsx',synthetic_control_sp_"&amp;$A15&amp;","&amp;$A15&amp;")"</f>
        <v>xlswrite('G:\Mi unidad\1. PROYECTOS TELLO 2022\SCM SPILL OVERS\outputs\pobreza\densidad_g\1%\simulacion_4\synthetic_control_spillover_outputs.xlsx',synthetic_control_sp_44,44)</v>
      </c>
      <c r="GM74" s="1" t="str">
        <f>"xlswrite('G:\Mi unidad\1. PROYECTOS TELLO 2022\SCM SPILL OVERS\outputs\pobreza\alimentos\1%\simulacion_4\synthetic_control_spillover_outputs.xlsx',synthetic_control_sp_"&amp;$A15&amp;","&amp;$A15&amp;");"</f>
        <v>xlswrite('G:\Mi unidad\1. PROYECTOS TELLO 2022\SCM SPILL OVERS\outputs\pobreza\alimentos\1%\simulacion_4\synthetic_control_spillover_outputs.xlsx',synthetic_control_sp_44,44);</v>
      </c>
      <c r="GT74" s="1" t="str">
        <f>"xlswrite('G:\Mi unidad\1. PROYECTOS TELLO 2022\SCM SPILL OVERS\outputs\pobreza\jefe_hogar\1%\simulacion_4\synthetic_control_spillover_outputs.xlsx',synthetic_control_sp_"&amp;$A15&amp;","&amp;$A15&amp;");"</f>
        <v>xlswrite('G:\Mi unidad\1. PROYECTOS TELLO 2022\SCM SPILL OVERS\outputs\pobreza\jefe_hogar\1%\simulacion_4\synthetic_control_spillover_outputs.xlsx',synthetic_control_sp_44,44);</v>
      </c>
      <c r="GZ74" s="1" t="str">
        <f>"xlswrite('G:\Mi unidad\1. PROYECTOS TELLO 2022\SCM SPILL OVERS\outputs\pobreza\mujeres\1%\simulacion_4\synthetic_control_spillover_outputs.xlsx',synthetic_control_sp_"&amp;$A15&amp;","&amp;$A15&amp;");"</f>
        <v>xlswrite('G:\Mi unidad\1. PROYECTOS TELLO 2022\SCM SPILL OVERS\outputs\pobreza\mujeres\1%\simulacion_4\synthetic_control_spillover_outputs.xlsx',synthetic_control_sp_44,44);</v>
      </c>
      <c r="HF74" s="1" t="str">
        <f>"xlswrite('G:\Mi unidad\1. PROYECTOS TELLO 2022\SCM SPILL OVERS\outputs\pobreza\criminalidad\1%\simulacion_4\synthetic_control_spillover_outputs.xlsx',synthetic_control_sp_"&amp;$A15&amp;","&amp;$A15&amp;");"</f>
        <v>xlswrite('G:\Mi unidad\1. PROYECTOS TELLO 2022\SCM SPILL OVERS\outputs\pobreza\criminalidad\1%\simulacion_4\synthetic_control_spillover_outputs.xlsx',synthetic_control_sp_44,44);</v>
      </c>
      <c r="HM74">
        <v>26</v>
      </c>
      <c r="HN74" t="s">
        <v>18</v>
      </c>
      <c r="HT74">
        <v>41</v>
      </c>
      <c r="HU74" t="s">
        <v>18</v>
      </c>
      <c r="IA74">
        <v>45</v>
      </c>
      <c r="IB74" t="str">
        <f>"xlswrite('G:\Mi unidad\1. PROYECTOS TELLO 2022\SCM SPILL OVERS\outputs\pobreza\bajo_niv_educ\1%\simulacion_4\output_tests.xlsx',p_value_vec_"&amp;IA74&amp;"','p_value_vec_"&amp;IA74&amp;"');"</f>
        <v>xlswrite('G:\Mi unidad\1. PROYECTOS TELLO 2022\SCM SPILL OVERS\outputs\pobreza\bajo_niv_educ\1%\simulacion_4\output_tests.xlsx',p_value_vec_45','p_value_vec_45');</v>
      </c>
      <c r="IO74">
        <v>45</v>
      </c>
      <c r="IP74" t="str">
        <f>"xlswrite('G:\Mi unidad\1. PROYECTOS TELLO 2022\SCM SPILL OVERS\outputs\pobreza\bajo_ingreso\1%\simulacion_4\output_tests.xlsx',p_value_vec_"&amp;IO74&amp;"','p_value_vec_"&amp;IO74&amp;"');"</f>
        <v>xlswrite('G:\Mi unidad\1. PROYECTOS TELLO 2022\SCM SPILL OVERS\outputs\pobreza\bajo_ingreso\1%\simulacion_4\output_tests.xlsx',p_value_vec_45','p_value_vec_45');</v>
      </c>
      <c r="JA74">
        <v>45</v>
      </c>
      <c r="JB74" t="str">
        <f>"xlswrite('G:\Mi unidad\1. PROYECTOS TELLO 2022\SCM SPILL OVERS\outputs\pobreza\densidad\1%\simulacion_4\output_tests.xlsx',p_value_vec_"&amp;JA74&amp;"','p_value_vec_"&amp;JA74&amp;"');"</f>
        <v>xlswrite('G:\Mi unidad\1. PROYECTOS TELLO 2022\SCM SPILL OVERS\outputs\pobreza\densidad\1%\simulacion_4\output_tests.xlsx',p_value_vec_45','p_value_vec_45');</v>
      </c>
      <c r="JM74">
        <v>45</v>
      </c>
      <c r="JN74" t="str">
        <f>"xlswrite('G:\Mi unidad\1. PROYECTOS TELLO 2022\SCM SPILL OVERS\outputs\pobreza\densidad_g\1%\simulacion_4\output_tests.xlsx',p_value_vec_"&amp;JM74&amp;"','p_value_vec_"&amp;JM74&amp;"');"</f>
        <v>xlswrite('G:\Mi unidad\1. PROYECTOS TELLO 2022\SCM SPILL OVERS\outputs\pobreza\densidad_g\1%\simulacion_4\output_tests.xlsx',p_value_vec_45','p_value_vec_45');</v>
      </c>
      <c r="JY74">
        <v>45</v>
      </c>
      <c r="JZ74" t="str">
        <f>"xlswrite('G:\Mi unidad\1. PROYECTOS TELLO 2022\SCM SPILL OVERS\outputs\pobreza\distancia_centro_salud\1%\simulacion_4\output_tests.xlsx',p_value_vec_"&amp;JY74&amp;"','p_value_vec_"&amp;JY74&amp;"');"</f>
        <v>xlswrite('G:\Mi unidad\1. PROYECTOS TELLO 2022\SCM SPILL OVERS\outputs\pobreza\distancia_centro_salud\1%\simulacion_4\output_tests.xlsx',p_value_vec_45','p_value_vec_45');</v>
      </c>
      <c r="KL74">
        <v>45</v>
      </c>
      <c r="KM74" t="str">
        <f>"xlswrite('G:\Mi unidad\1. PROYECTOS TELLO 2022\SCM SPILL OVERS\outputs\pobreza\informalidad\1%\simulacion_4\output_tests.xlsx',p_value_vec_"&amp;KL74&amp;"','p_value_vec_"&amp;KL74&amp;"');"</f>
        <v>xlswrite('G:\Mi unidad\1. PROYECTOS TELLO 2022\SCM SPILL OVERS\outputs\pobreza\informalidad\1%\simulacion_4\output_tests.xlsx',p_value_vec_45','p_value_vec_45');</v>
      </c>
      <c r="KY74">
        <v>45</v>
      </c>
      <c r="KZ74" t="str">
        <f>"xlswrite('G:\Mi unidad\1. PROYECTOS TELLO 2022\SCM SPILL OVERS\outputs\pobreza\alimentos\1%\simulacion_4\output_tests.xlsx',p_value_vec_"&amp;KY74&amp;"','p_value_vec_"&amp;KY74&amp;"');"</f>
        <v>xlswrite('G:\Mi unidad\1. PROYECTOS TELLO 2022\SCM SPILL OVERS\outputs\pobreza\alimentos\1%\simulacion_4\output_tests.xlsx',p_value_vec_45','p_value_vec_45');</v>
      </c>
      <c r="LF74">
        <v>45</v>
      </c>
      <c r="LG74" t="str">
        <f>"xlswrite('G:\Mi unidad\1. PROYECTOS TELLO 2022\SCM SPILL OVERS\outputs\pobreza\jefe_hogar\1%\simulacion_4\output_tests.xlsx',p_value_vec_"&amp;LF74&amp;"','p_value_vec_"&amp;LF74&amp;"');"</f>
        <v>xlswrite('G:\Mi unidad\1. PROYECTOS TELLO 2022\SCM SPILL OVERS\outputs\pobreza\jefe_hogar\1%\simulacion_4\output_tests.xlsx',p_value_vec_45','p_value_vec_45');</v>
      </c>
      <c r="LM74">
        <v>45</v>
      </c>
      <c r="LN74" t="str">
        <f>"xlswrite('G:\Mi unidad\1. PROYECTOS TELLO 2022\SCM SPILL OVERS\outputs\pobreza\mujeres\1%\simulacion_4\output_tests.xlsx',p_value_vec_"&amp;LM74&amp;"','p_value_vec_"&amp;LM74&amp;"');"</f>
        <v>xlswrite('G:\Mi unidad\1. PROYECTOS TELLO 2022\SCM SPILL OVERS\outputs\pobreza\mujeres\1%\simulacion_4\output_tests.xlsx',p_value_vec_45','p_value_vec_45');</v>
      </c>
      <c r="LY74">
        <v>45</v>
      </c>
      <c r="LZ74" t="str">
        <f>"xlswrite('G:\Mi unidad\1. PROYECTOS TELLO 2022\SCM SPILL OVERS\outputs\pobreza\criminalidad\1%\simulacion_4\output_tests.xlsx',p_value_vec_"&amp;LY74&amp;"','p_value_vec_"&amp;LY74&amp;"');"</f>
        <v>xlswrite('G:\Mi unidad\1. PROYECTOS TELLO 2022\SCM SPILL OVERS\outputs\pobreza\criminalidad\1%\simulacion_4\output_tests.xlsx',p_value_vec_45','p_value_vec_45');</v>
      </c>
    </row>
    <row r="75" spans="64:338" x14ac:dyDescent="0.3">
      <c r="BL75">
        <v>45</v>
      </c>
      <c r="BR75">
        <v>45</v>
      </c>
      <c r="BS75" s="1" t="str">
        <f>"A_"&amp;BR72&amp;" = eye(N);"</f>
        <v>A_45 = eye(N);</v>
      </c>
      <c r="BX75">
        <v>45</v>
      </c>
      <c r="BY75" s="1" t="str">
        <f>"A_"&amp;BX72&amp;" = eye(N);"</f>
        <v>A_45 = eye(N);</v>
      </c>
      <c r="CD75">
        <v>45</v>
      </c>
      <c r="CE75" s="1" t="str">
        <f>"A_"&amp;CD72&amp;" = eye(N);"</f>
        <v>A_45 = eye(N);</v>
      </c>
      <c r="CJ75">
        <v>45</v>
      </c>
      <c r="CK75" s="1" t="str">
        <f>"A_"&amp;CJ72&amp;" = eye(N);"</f>
        <v>A_45 = eye(N);</v>
      </c>
      <c r="CQ75">
        <v>45</v>
      </c>
      <c r="CR75" t="s">
        <v>222</v>
      </c>
      <c r="CV75">
        <v>45</v>
      </c>
      <c r="CW75" t="s">
        <v>227</v>
      </c>
      <c r="DA75">
        <v>45</v>
      </c>
      <c r="DB75" t="s">
        <v>227</v>
      </c>
      <c r="DF75">
        <v>45</v>
      </c>
      <c r="DG75" t="s">
        <v>227</v>
      </c>
      <c r="EA75">
        <v>38</v>
      </c>
      <c r="EB75" s="3" t="s">
        <v>17</v>
      </c>
      <c r="EZ75" s="1" t="str">
        <f>"xlswrite('G:\Mi unidad\1. PROYECTOS TELLO 2022\SCM SPILL OVERS\outputs\pobreza\distancia_centro_salud\1%\simulacion_4\synthetic_control_spillover_outputs.xlsx',synthetic_control_sp_"&amp;$A16&amp;","&amp;$A16&amp;")"</f>
        <v>xlswrite('G:\Mi unidad\1. PROYECTOS TELLO 2022\SCM SPILL OVERS\outputs\pobreza\distancia_centro_salud\1%\simulacion_4\synthetic_control_spillover_outputs.xlsx',synthetic_control_sp_45,45)</v>
      </c>
      <c r="FG75" s="1" t="str">
        <f>"xlswrite('G:\Mi unidad\1. PROYECTOS TELLO 2022\SCM SPILL OVERS\outputs\pobreza\informalidad\1%\simulacion_4\synthetic_control_spillover_outputs.xlsx',synthetic_control_sp_"&amp;$A16&amp;","&amp;$A16&amp;")"</f>
        <v>xlswrite('G:\Mi unidad\1. PROYECTOS TELLO 2022\SCM SPILL OVERS\outputs\pobreza\informalidad\1%\simulacion_4\synthetic_control_spillover_outputs.xlsx',synthetic_control_sp_45,45)</v>
      </c>
      <c r="FM75" s="1" t="str">
        <f>"xlswrite('G:\Mi unidad\1. PROYECTOS TELLO 2022\SCM SPILL OVERS\outputs\pobreza\densidad\1%\simulacion_4\synthetic_control_spillover_outputs.xlsx',synthetic_control_sp_"&amp;$A16&amp;","&amp;$A16&amp;")"</f>
        <v>xlswrite('G:\Mi unidad\1. PROYECTOS TELLO 2022\SCM SPILL OVERS\outputs\pobreza\densidad\1%\simulacion_4\synthetic_control_spillover_outputs.xlsx',synthetic_control_sp_45,45)</v>
      </c>
      <c r="FT75" s="1" t="str">
        <f>"xlswrite('G:\Mi unidad\1. PROYECTOS TELLO 2022\SCM SPILL OVERS\outputs\pobreza\bajo_niv_educ\1%\simulacion_4\synthetic_control_spillover_outputs.xlsx',synthetic_control_sp_"&amp;$A16&amp;","&amp;$A16&amp;")"</f>
        <v>xlswrite('G:\Mi unidad\1. PROYECTOS TELLO 2022\SCM SPILL OVERS\outputs\pobreza\bajo_niv_educ\1%\simulacion_4\synthetic_control_spillover_outputs.xlsx',synthetic_control_sp_45,45)</v>
      </c>
      <c r="FZ75" s="1" t="str">
        <f>"xlswrite('G:\Mi unidad\1. PROYECTOS TELLO 2022\SCM SPILL OVERS\outputs\pobreza\bajo_ingreso\1%\simulacion_4\synthetic_control_spillover_outputs.xlsx',synthetic_control_sp_"&amp;$A16&amp;","&amp;$A16&amp;")"</f>
        <v>xlswrite('G:\Mi unidad\1. PROYECTOS TELLO 2022\SCM SPILL OVERS\outputs\pobreza\bajo_ingreso\1%\simulacion_4\synthetic_control_spillover_outputs.xlsx',synthetic_control_sp_45,45)</v>
      </c>
      <c r="GF75" s="1" t="str">
        <f>"xlswrite('G:\Mi unidad\1. PROYECTOS TELLO 2022\SCM SPILL OVERS\outputs\pobreza\densidad_g\1%\simulacion_4\synthetic_control_spillover_outputs.xlsx',synthetic_control_sp_"&amp;$A16&amp;","&amp;$A16&amp;")"</f>
        <v>xlswrite('G:\Mi unidad\1. PROYECTOS TELLO 2022\SCM SPILL OVERS\outputs\pobreza\densidad_g\1%\simulacion_4\synthetic_control_spillover_outputs.xlsx',synthetic_control_sp_45,45)</v>
      </c>
      <c r="GM75" s="1" t="str">
        <f>"xlswrite('G:\Mi unidad\1. PROYECTOS TELLO 2022\SCM SPILL OVERS\outputs\pobreza\alimentos\1%\simulacion_4\synthetic_control_spillover_outputs.xlsx',synthetic_control_sp_"&amp;$A16&amp;","&amp;$A16&amp;");"</f>
        <v>xlswrite('G:\Mi unidad\1. PROYECTOS TELLO 2022\SCM SPILL OVERS\outputs\pobreza\alimentos\1%\simulacion_4\synthetic_control_spillover_outputs.xlsx',synthetic_control_sp_45,45);</v>
      </c>
      <c r="GT75" s="1" t="str">
        <f>"xlswrite('G:\Mi unidad\1. PROYECTOS TELLO 2022\SCM SPILL OVERS\outputs\pobreza\jefe_hogar\1%\simulacion_4\synthetic_control_spillover_outputs.xlsx',synthetic_control_sp_"&amp;$A16&amp;","&amp;$A16&amp;");"</f>
        <v>xlswrite('G:\Mi unidad\1. PROYECTOS TELLO 2022\SCM SPILL OVERS\outputs\pobreza\jefe_hogar\1%\simulacion_4\synthetic_control_spillover_outputs.xlsx',synthetic_control_sp_45,45);</v>
      </c>
      <c r="GZ75" s="1" t="str">
        <f>"xlswrite('G:\Mi unidad\1. PROYECTOS TELLO 2022\SCM SPILL OVERS\outputs\pobreza\mujeres\1%\simulacion_4\synthetic_control_spillover_outputs.xlsx',synthetic_control_sp_"&amp;$A16&amp;","&amp;$A16&amp;");"</f>
        <v>xlswrite('G:\Mi unidad\1. PROYECTOS TELLO 2022\SCM SPILL OVERS\outputs\pobreza\mujeres\1%\simulacion_4\synthetic_control_spillover_outputs.xlsx',synthetic_control_sp_45,45);</v>
      </c>
      <c r="HF75" s="1" t="str">
        <f>"xlswrite('G:\Mi unidad\1. PROYECTOS TELLO 2022\SCM SPILL OVERS\outputs\pobreza\criminalidad\1%\simulacion_4\synthetic_control_spillover_outputs.xlsx',synthetic_control_sp_"&amp;$A16&amp;","&amp;$A16&amp;");"</f>
        <v>xlswrite('G:\Mi unidad\1. PROYECTOS TELLO 2022\SCM SPILL OVERS\outputs\pobreza\criminalidad\1%\simulacion_4\synthetic_control_spillover_outputs.xlsx',synthetic_control_sp_45,45);</v>
      </c>
      <c r="HM75">
        <v>27</v>
      </c>
      <c r="HN75" t="str">
        <f>"p_value_vec_"&amp;HM75&amp;" = zeros(1,S);"</f>
        <v>p_value_vec_27 = zeros(1,S);</v>
      </c>
      <c r="HT75">
        <v>42</v>
      </c>
      <c r="HU75" t="str">
        <f>"spillover_test_"&amp;HT75&amp;" = zeros(1,S);"</f>
        <v>spillover_test_42 = zeros(1,S);</v>
      </c>
      <c r="IA75">
        <v>45</v>
      </c>
      <c r="IB75" t="str">
        <f>"xlswrite('G:\Mi unidad\1. PROYECTOS TELLO 2022\SCM SPILL OVERS\outputs\pobreza\bajo_niv_educ\1%\simulacion_4\output_tests.xlsx',alpha1_hat_vec_"&amp;IA75&amp;"','alpha1_hat_vec_"&amp;IA75&amp;"');"</f>
        <v>xlswrite('G:\Mi unidad\1. PROYECTOS TELLO 2022\SCM SPILL OVERS\outputs\pobreza\bajo_niv_educ\1%\simulacion_4\output_tests.xlsx',alpha1_hat_vec_45','alpha1_hat_vec_45');</v>
      </c>
      <c r="IO75">
        <v>45</v>
      </c>
      <c r="IP75" t="str">
        <f>"xlswrite('G:\Mi unidad\1. PROYECTOS TELLO 2022\SCM SPILL OVERS\outputs\pobreza\bajo_ingreso\1%\simulacion_4\output_tests.xlsx',alpha1_hat_vec_"&amp;IO75&amp;"','alpha1_hat_vec_"&amp;IO75&amp;"');"</f>
        <v>xlswrite('G:\Mi unidad\1. PROYECTOS TELLO 2022\SCM SPILL OVERS\outputs\pobreza\bajo_ingreso\1%\simulacion_4\output_tests.xlsx',alpha1_hat_vec_45','alpha1_hat_vec_45');</v>
      </c>
      <c r="JA75">
        <v>45</v>
      </c>
      <c r="JB75" t="str">
        <f>"xlswrite('G:\Mi unidad\1. PROYECTOS TELLO 2022\SCM SPILL OVERS\outputs\pobreza\densidad\1%\simulacion_4\output_tests.xlsx',alpha1_hat_vec_"&amp;JA75&amp;"','alpha1_hat_vec_"&amp;JA75&amp;"');"</f>
        <v>xlswrite('G:\Mi unidad\1. PROYECTOS TELLO 2022\SCM SPILL OVERS\outputs\pobreza\densidad\1%\simulacion_4\output_tests.xlsx',alpha1_hat_vec_45','alpha1_hat_vec_45');</v>
      </c>
      <c r="JM75">
        <v>45</v>
      </c>
      <c r="JN75" t="str">
        <f>"xlswrite('G:\Mi unidad\1. PROYECTOS TELLO 2022\SCM SPILL OVERS\outputs\pobreza\densidad_g\1%\simulacion_4\output_tests.xlsx',alpha1_hat_vec_"&amp;JM75&amp;"','alpha1_hat_vec_"&amp;JM75&amp;"');"</f>
        <v>xlswrite('G:\Mi unidad\1. PROYECTOS TELLO 2022\SCM SPILL OVERS\outputs\pobreza\densidad_g\1%\simulacion_4\output_tests.xlsx',alpha1_hat_vec_45','alpha1_hat_vec_45');</v>
      </c>
      <c r="JY75">
        <v>45</v>
      </c>
      <c r="JZ75" t="str">
        <f>"xlswrite('G:\Mi unidad\1. PROYECTOS TELLO 2022\SCM SPILL OVERS\outputs\pobreza\distancia_centro_salud\1%\simulacion_4\output_tests.xlsx',alpha1_hat_vec_"&amp;JY75&amp;"','alpha1_hat_vec_"&amp;JY75&amp;"');"</f>
        <v>xlswrite('G:\Mi unidad\1. PROYECTOS TELLO 2022\SCM SPILL OVERS\outputs\pobreza\distancia_centro_salud\1%\simulacion_4\output_tests.xlsx',alpha1_hat_vec_45','alpha1_hat_vec_45');</v>
      </c>
      <c r="KL75">
        <v>45</v>
      </c>
      <c r="KM75" t="str">
        <f>"xlswrite('G:\Mi unidad\1. PROYECTOS TELLO 2022\SCM SPILL OVERS\outputs\pobreza\informalidad\1%\simulacion_4\output_tests.xlsx',alpha1_hat_vec_"&amp;KL75&amp;"','alpha1_hat_vec_"&amp;KL75&amp;"');"</f>
        <v>xlswrite('G:\Mi unidad\1. PROYECTOS TELLO 2022\SCM SPILL OVERS\outputs\pobreza\informalidad\1%\simulacion_4\output_tests.xlsx',alpha1_hat_vec_45','alpha1_hat_vec_45');</v>
      </c>
      <c r="KY75">
        <v>45</v>
      </c>
      <c r="KZ75" t="str">
        <f>"xlswrite('G:\Mi unidad\1. PROYECTOS TELLO 2022\SCM SPILL OVERS\outputs\pobreza\alimentos\1%\simulacion_4\output_tests.xlsx',alpha1_hat_vec_"&amp;KY75&amp;"','alpha1_hat_vec_"&amp;KY75&amp;"');"</f>
        <v>xlswrite('G:\Mi unidad\1. PROYECTOS TELLO 2022\SCM SPILL OVERS\outputs\pobreza\alimentos\1%\simulacion_4\output_tests.xlsx',alpha1_hat_vec_45','alpha1_hat_vec_45');</v>
      </c>
      <c r="LF75">
        <v>45</v>
      </c>
      <c r="LG75" t="str">
        <f>"xlswrite('G:\Mi unidad\1. PROYECTOS TELLO 2022\SCM SPILL OVERS\outputs\pobreza\jefe_hogar\1%\simulacion_4\output_tests.xlsx',alpha1_hat_vec_"&amp;LF75&amp;"','alpha1_hat_vec_"&amp;LF75&amp;"');"</f>
        <v>xlswrite('G:\Mi unidad\1. PROYECTOS TELLO 2022\SCM SPILL OVERS\outputs\pobreza\jefe_hogar\1%\simulacion_4\output_tests.xlsx',alpha1_hat_vec_45','alpha1_hat_vec_45');</v>
      </c>
      <c r="LM75">
        <v>45</v>
      </c>
      <c r="LN75" t="str">
        <f>"xlswrite('G:\Mi unidad\1. PROYECTOS TELLO 2022\SCM SPILL OVERS\outputs\pobreza\mujeres\1%\simulacion_4\output_tests.xlsx',alpha1_hat_vec_"&amp;LM75&amp;"','alpha1_hat_vec_"&amp;LM75&amp;"');"</f>
        <v>xlswrite('G:\Mi unidad\1. PROYECTOS TELLO 2022\SCM SPILL OVERS\outputs\pobreza\mujeres\1%\simulacion_4\output_tests.xlsx',alpha1_hat_vec_45','alpha1_hat_vec_45');</v>
      </c>
      <c r="LY75">
        <v>45</v>
      </c>
      <c r="LZ75" t="str">
        <f>"xlswrite('G:\Mi unidad\1. PROYECTOS TELLO 2022\SCM SPILL OVERS\outputs\pobreza\criminalidad\1%\simulacion_4\output_tests.xlsx',alpha1_hat_vec_"&amp;LY75&amp;"','alpha1_hat_vec_"&amp;LY75&amp;"');"</f>
        <v>xlswrite('G:\Mi unidad\1. PROYECTOS TELLO 2022\SCM SPILL OVERS\outputs\pobreza\criminalidad\1%\simulacion_4\output_tests.xlsx',alpha1_hat_vec_45','alpha1_hat_vec_45');</v>
      </c>
    </row>
    <row r="76" spans="64:338" x14ac:dyDescent="0.3">
      <c r="BL76">
        <v>45</v>
      </c>
      <c r="BR76">
        <v>45</v>
      </c>
      <c r="BS76" s="1" t="str">
        <f>"A_"&amp;BR72&amp;"(:,ind_"&amp;BR72&amp;" == 0) = [];"</f>
        <v>A_45(:,ind_45 == 0) = [];</v>
      </c>
      <c r="BX76">
        <v>45</v>
      </c>
      <c r="BY76" s="1" t="str">
        <f>"A_"&amp;BX72&amp;"(:,ind_"&amp;BX72&amp;" == 0) = [];"</f>
        <v>A_45(:,ind_45 == 0) = [];</v>
      </c>
      <c r="CD76">
        <v>45</v>
      </c>
      <c r="CE76" s="1" t="str">
        <f>"A_"&amp;CD72&amp;"(:,ind_"&amp;CD72&amp;" == 0) = [];"</f>
        <v>A_45(:,ind_45 == 0) = [];</v>
      </c>
      <c r="CJ76">
        <v>45</v>
      </c>
      <c r="CK76" s="1" t="str">
        <f>"A_"&amp;CJ72&amp;"(:,ind_"&amp;CJ72&amp;" == 0) = [];"</f>
        <v>A_45(:,ind_45 == 0) = [];</v>
      </c>
      <c r="CQ76">
        <v>45</v>
      </c>
      <c r="CR76" t="s">
        <v>223</v>
      </c>
      <c r="CV76">
        <v>45</v>
      </c>
      <c r="CW76" t="s">
        <v>228</v>
      </c>
      <c r="DA76">
        <v>45</v>
      </c>
      <c r="DB76" t="s">
        <v>228</v>
      </c>
      <c r="DF76">
        <v>45</v>
      </c>
      <c r="DG76" t="s">
        <v>228</v>
      </c>
      <c r="EA76">
        <v>38</v>
      </c>
      <c r="EB76" s="1" t="str">
        <f>"Y_Ts_"&amp;EA76&amp;" = Y_"&amp;EA76&amp;"(:,T+s);"</f>
        <v>Y_Ts_38 = Y_38(:,T+s);</v>
      </c>
      <c r="EZ76" s="1" t="str">
        <f>"xlswrite('G:\Mi unidad\1. PROYECTOS TELLO 2022\SCM SPILL OVERS\outputs\pobreza\distancia_centro_salud\1%\simulacion_4\synthetic_control_spillover_outputs.xlsx',synthetic_control_sp_"&amp;$A17&amp;","&amp;$A17&amp;")"</f>
        <v>xlswrite('G:\Mi unidad\1. PROYECTOS TELLO 2022\SCM SPILL OVERS\outputs\pobreza\distancia_centro_salud\1%\simulacion_4\synthetic_control_spillover_outputs.xlsx',synthetic_control_sp_55,55)</v>
      </c>
      <c r="FG76" s="1" t="str">
        <f>"xlswrite('G:\Mi unidad\1. PROYECTOS TELLO 2022\SCM SPILL OVERS\outputs\pobreza\informalidad\1%\simulacion_4\synthetic_control_spillover_outputs.xlsx',synthetic_control_sp_"&amp;$A17&amp;","&amp;$A17&amp;")"</f>
        <v>xlswrite('G:\Mi unidad\1. PROYECTOS TELLO 2022\SCM SPILL OVERS\outputs\pobreza\informalidad\1%\simulacion_4\synthetic_control_spillover_outputs.xlsx',synthetic_control_sp_55,55)</v>
      </c>
      <c r="FM76" s="1" t="str">
        <f>"xlswrite('G:\Mi unidad\1. PROYECTOS TELLO 2022\SCM SPILL OVERS\outputs\pobreza\densidad\1%\simulacion_4\synthetic_control_spillover_outputs.xlsx',synthetic_control_sp_"&amp;$A17&amp;","&amp;$A17&amp;")"</f>
        <v>xlswrite('G:\Mi unidad\1. PROYECTOS TELLO 2022\SCM SPILL OVERS\outputs\pobreza\densidad\1%\simulacion_4\synthetic_control_spillover_outputs.xlsx',synthetic_control_sp_55,55)</v>
      </c>
      <c r="FT76" s="1" t="str">
        <f>"xlswrite('G:\Mi unidad\1. PROYECTOS TELLO 2022\SCM SPILL OVERS\outputs\pobreza\bajo_niv_educ\1%\simulacion_4\synthetic_control_spillover_outputs.xlsx',synthetic_control_sp_"&amp;$A17&amp;","&amp;$A17&amp;")"</f>
        <v>xlswrite('G:\Mi unidad\1. PROYECTOS TELLO 2022\SCM SPILL OVERS\outputs\pobreza\bajo_niv_educ\1%\simulacion_4\synthetic_control_spillover_outputs.xlsx',synthetic_control_sp_55,55)</v>
      </c>
      <c r="FZ76" s="1" t="str">
        <f>"xlswrite('G:\Mi unidad\1. PROYECTOS TELLO 2022\SCM SPILL OVERS\outputs\pobreza\bajo_ingreso\1%\simulacion_4\synthetic_control_spillover_outputs.xlsx',synthetic_control_sp_"&amp;$A17&amp;","&amp;$A17&amp;")"</f>
        <v>xlswrite('G:\Mi unidad\1. PROYECTOS TELLO 2022\SCM SPILL OVERS\outputs\pobreza\bajo_ingreso\1%\simulacion_4\synthetic_control_spillover_outputs.xlsx',synthetic_control_sp_55,55)</v>
      </c>
      <c r="GF76" s="1" t="str">
        <f>"xlswrite('G:\Mi unidad\1. PROYECTOS TELLO 2022\SCM SPILL OVERS\outputs\pobreza\densidad_g\1%\simulacion_4\synthetic_control_spillover_outputs.xlsx',synthetic_control_sp_"&amp;$A17&amp;","&amp;$A17&amp;")"</f>
        <v>xlswrite('G:\Mi unidad\1. PROYECTOS TELLO 2022\SCM SPILL OVERS\outputs\pobreza\densidad_g\1%\simulacion_4\synthetic_control_spillover_outputs.xlsx',synthetic_control_sp_55,55)</v>
      </c>
      <c r="GM76" s="1" t="str">
        <f>"xlswrite('G:\Mi unidad\1. PROYECTOS TELLO 2022\SCM SPILL OVERS\outputs\pobreza\alimentos\1%\simulacion_4\synthetic_control_spillover_outputs.xlsx',synthetic_control_sp_"&amp;$A17&amp;","&amp;$A17&amp;");"</f>
        <v>xlswrite('G:\Mi unidad\1. PROYECTOS TELLO 2022\SCM SPILL OVERS\outputs\pobreza\alimentos\1%\simulacion_4\synthetic_control_spillover_outputs.xlsx',synthetic_control_sp_55,55);</v>
      </c>
      <c r="GT76" s="1" t="str">
        <f>"xlswrite('G:\Mi unidad\1. PROYECTOS TELLO 2022\SCM SPILL OVERS\outputs\pobreza\jefe_hogar\1%\simulacion_4\synthetic_control_spillover_outputs.xlsx',synthetic_control_sp_"&amp;$A17&amp;","&amp;$A17&amp;");"</f>
        <v>xlswrite('G:\Mi unidad\1. PROYECTOS TELLO 2022\SCM SPILL OVERS\outputs\pobreza\jefe_hogar\1%\simulacion_4\synthetic_control_spillover_outputs.xlsx',synthetic_control_sp_55,55);</v>
      </c>
      <c r="GZ76" s="1" t="str">
        <f>"xlswrite('G:\Mi unidad\1. PROYECTOS TELLO 2022\SCM SPILL OVERS\outputs\pobreza\mujeres\1%\simulacion_4\synthetic_control_spillover_outputs.xlsx',synthetic_control_sp_"&amp;$A17&amp;","&amp;$A17&amp;");"</f>
        <v>xlswrite('G:\Mi unidad\1. PROYECTOS TELLO 2022\SCM SPILL OVERS\outputs\pobreza\mujeres\1%\simulacion_4\synthetic_control_spillover_outputs.xlsx',synthetic_control_sp_55,55);</v>
      </c>
      <c r="HF76" s="1" t="str">
        <f>"xlswrite('G:\Mi unidad\1. PROYECTOS TELLO 2022\SCM SPILL OVERS\outputs\pobreza\criminalidad\1%\simulacion_4\synthetic_control_spillover_outputs.xlsx',synthetic_control_sp_"&amp;$A17&amp;","&amp;$A17&amp;");"</f>
        <v>xlswrite('G:\Mi unidad\1. PROYECTOS TELLO 2022\SCM SPILL OVERS\outputs\pobreza\criminalidad\1%\simulacion_4\synthetic_control_spillover_outputs.xlsx',synthetic_control_sp_55,55);</v>
      </c>
      <c r="HM76">
        <v>27</v>
      </c>
      <c r="HN76" t="str">
        <f>"lb_vec_"&amp;HM76&amp;" = zeros(1,S);"</f>
        <v>lb_vec_27 = zeros(1,S);</v>
      </c>
      <c r="HT76">
        <v>42</v>
      </c>
      <c r="HU76" t="s">
        <v>35</v>
      </c>
      <c r="IA76">
        <v>45</v>
      </c>
      <c r="IB76" t="str">
        <f>"xlswrite('G:\Mi unidad\1. PROYECTOS TELLO 2022\SCM SPILL OVERS\outputs\pobreza\bajo_niv_educ\1%\simulacion_4\output_tests.xlsx',spillover_test_"&amp;IA76&amp;"','sp_test_"&amp;IA76&amp;"');"</f>
        <v>xlswrite('G:\Mi unidad\1. PROYECTOS TELLO 2022\SCM SPILL OVERS\outputs\pobreza\bajo_niv_educ\1%\simulacion_4\output_tests.xlsx',spillover_test_45','sp_test_45');</v>
      </c>
      <c r="IO76">
        <v>45</v>
      </c>
      <c r="IP76" t="str">
        <f>"xlswrite('G:\Mi unidad\1. PROYECTOS TELLO 2022\SCM SPILL OVERS\outputs\pobreza\bajo_ingreso\1%\simulacion_4\output_tests.xlsx',spillover_test_"&amp;IO76&amp;"','sp_test_"&amp;IO76&amp;"');"</f>
        <v>xlswrite('G:\Mi unidad\1. PROYECTOS TELLO 2022\SCM SPILL OVERS\outputs\pobreza\bajo_ingreso\1%\simulacion_4\output_tests.xlsx',spillover_test_45','sp_test_45');</v>
      </c>
      <c r="JA76">
        <v>45</v>
      </c>
      <c r="JB76" t="str">
        <f>"xlswrite('G:\Mi unidad\1. PROYECTOS TELLO 2022\SCM SPILL OVERS\outputs\pobreza\densidad\1%\simulacion_4\output_tests.xlsx',spillover_test_"&amp;JA76&amp;"','sp_test_"&amp;JA76&amp;"');"</f>
        <v>xlswrite('G:\Mi unidad\1. PROYECTOS TELLO 2022\SCM SPILL OVERS\outputs\pobreza\densidad\1%\simulacion_4\output_tests.xlsx',spillover_test_45','sp_test_45');</v>
      </c>
      <c r="JM76">
        <v>45</v>
      </c>
      <c r="JN76" t="str">
        <f>"xlswrite('G:\Mi unidad\1. PROYECTOS TELLO 2022\SCM SPILL OVERS\outputs\pobreza\densidad_g\1%\simulacion_4\output_tests.xlsx',spillover_test_"&amp;JM76&amp;"','sp_test_"&amp;JM76&amp;"');"</f>
        <v>xlswrite('G:\Mi unidad\1. PROYECTOS TELLO 2022\SCM SPILL OVERS\outputs\pobreza\densidad_g\1%\simulacion_4\output_tests.xlsx',spillover_test_45','sp_test_45');</v>
      </c>
      <c r="JY76">
        <v>45</v>
      </c>
      <c r="JZ76" t="str">
        <f>"xlswrite('G:\Mi unidad\1. PROYECTOS TELLO 2022\SCM SPILL OVERS\outputs\pobreza\distancia_centro_salud\1%\simulacion_4\output_tests.xlsx',spillover_test_"&amp;JY76&amp;"','sp_test_"&amp;JY76&amp;"');"</f>
        <v>xlswrite('G:\Mi unidad\1. PROYECTOS TELLO 2022\SCM SPILL OVERS\outputs\pobreza\distancia_centro_salud\1%\simulacion_4\output_tests.xlsx',spillover_test_45','sp_test_45');</v>
      </c>
      <c r="KL76">
        <v>45</v>
      </c>
      <c r="KM76" t="str">
        <f>"xlswrite('G:\Mi unidad\1. PROYECTOS TELLO 2022\SCM SPILL OVERS\outputs\pobreza\informalidad\1%\simulacion_4\output_tests.xlsx',spillover_test_"&amp;KL76&amp;"','sp_test_"&amp;KL76&amp;"');"</f>
        <v>xlswrite('G:\Mi unidad\1. PROYECTOS TELLO 2022\SCM SPILL OVERS\outputs\pobreza\informalidad\1%\simulacion_4\output_tests.xlsx',spillover_test_45','sp_test_45');</v>
      </c>
      <c r="KY76">
        <v>45</v>
      </c>
      <c r="KZ76" t="str">
        <f>"xlswrite('G:\Mi unidad\1. PROYECTOS TELLO 2022\SCM SPILL OVERS\outputs\pobreza\alimentos\1%\simulacion_4\output_tests.xlsx',spillover_test_"&amp;KY76&amp;"','sp_test_"&amp;KY76&amp;"');"</f>
        <v>xlswrite('G:\Mi unidad\1. PROYECTOS TELLO 2022\SCM SPILL OVERS\outputs\pobreza\alimentos\1%\simulacion_4\output_tests.xlsx',spillover_test_45','sp_test_45');</v>
      </c>
      <c r="LF76">
        <v>45</v>
      </c>
      <c r="LG76" t="str">
        <f>"xlswrite('G:\Mi unidad\1. PROYECTOS TELLO 2022\SCM SPILL OVERS\outputs\pobreza\jefe_hogar\1%\simulacion_4\output_tests.xlsx',spillover_test_"&amp;LF76&amp;"','sp_test_"&amp;LF76&amp;"');"</f>
        <v>xlswrite('G:\Mi unidad\1. PROYECTOS TELLO 2022\SCM SPILL OVERS\outputs\pobreza\jefe_hogar\1%\simulacion_4\output_tests.xlsx',spillover_test_45','sp_test_45');</v>
      </c>
      <c r="LM76">
        <v>45</v>
      </c>
      <c r="LN76" t="str">
        <f>"xlswrite('G:\Mi unidad\1. PROYECTOS TELLO 2022\SCM SPILL OVERS\outputs\pobreza\mujeres\1%\simulacion_4\output_tests.xlsx',spillover_test_"&amp;LM76&amp;"','sp_test_"&amp;LM76&amp;"');"</f>
        <v>xlswrite('G:\Mi unidad\1. PROYECTOS TELLO 2022\SCM SPILL OVERS\outputs\pobreza\mujeres\1%\simulacion_4\output_tests.xlsx',spillover_test_45','sp_test_45');</v>
      </c>
      <c r="LY76">
        <v>45</v>
      </c>
      <c r="LZ76" t="str">
        <f>"xlswrite('G:\Mi unidad\1. PROYECTOS TELLO 2022\SCM SPILL OVERS\outputs\pobreza\criminalidad\1%\simulacion_4\output_tests.xlsx',spillover_test_"&amp;LY76&amp;"','sp_test_"&amp;LY76&amp;"');"</f>
        <v>xlswrite('G:\Mi unidad\1. PROYECTOS TELLO 2022\SCM SPILL OVERS\outputs\pobreza\criminalidad\1%\simulacion_4\output_tests.xlsx',spillover_test_45','sp_test_45');</v>
      </c>
    </row>
    <row r="77" spans="64:338" x14ac:dyDescent="0.3">
      <c r="BL77">
        <v>55</v>
      </c>
      <c r="BM77" s="1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229</v>
      </c>
      <c r="CV77">
        <v>55</v>
      </c>
      <c r="CW77" t="s">
        <v>230</v>
      </c>
      <c r="DA77">
        <v>55</v>
      </c>
      <c r="DB77" t="s">
        <v>230</v>
      </c>
      <c r="DF77">
        <v>55</v>
      </c>
      <c r="DG77" t="s">
        <v>230</v>
      </c>
      <c r="EA77">
        <v>38</v>
      </c>
      <c r="EB77" s="1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EZ77" s="1" t="str">
        <f>"xlswrite('G:\Mi unidad\1. PROYECTOS TELLO 2022\SCM SPILL OVERS\outputs\pobreza\distancia_centro_salud\1%\simulacion_4\synthetic_control_spillover_outputs.xlsx',synthetic_control_sp_"&amp;$A18&amp;","&amp;$A18&amp;")"</f>
        <v>xlswrite('G:\Mi unidad\1. PROYECTOS TELLO 2022\SCM SPILL OVERS\outputs\pobreza\distancia_centro_salud\1%\simulacion_4\synthetic_control_spillover_outputs.xlsx',synthetic_control_sp_57,57)</v>
      </c>
      <c r="FG77" s="1" t="str">
        <f>"xlswrite('G:\Mi unidad\1. PROYECTOS TELLO 2022\SCM SPILL OVERS\outputs\pobreza\informalidad\1%\simulacion_4\synthetic_control_spillover_outputs.xlsx',synthetic_control_sp_"&amp;$A18&amp;","&amp;$A18&amp;")"</f>
        <v>xlswrite('G:\Mi unidad\1. PROYECTOS TELLO 2022\SCM SPILL OVERS\outputs\pobreza\informalidad\1%\simulacion_4\synthetic_control_spillover_outputs.xlsx',synthetic_control_sp_57,57)</v>
      </c>
      <c r="FM77" s="1" t="str">
        <f>"xlswrite('G:\Mi unidad\1. PROYECTOS TELLO 2022\SCM SPILL OVERS\outputs\pobreza\densidad\1%\simulacion_4\synthetic_control_spillover_outputs.xlsx',synthetic_control_sp_"&amp;$A18&amp;","&amp;$A18&amp;")"</f>
        <v>xlswrite('G:\Mi unidad\1. PROYECTOS TELLO 2022\SCM SPILL OVERS\outputs\pobreza\densidad\1%\simulacion_4\synthetic_control_spillover_outputs.xlsx',synthetic_control_sp_57,57)</v>
      </c>
      <c r="FT77" s="1" t="str">
        <f>"xlswrite('G:\Mi unidad\1. PROYECTOS TELLO 2022\SCM SPILL OVERS\outputs\pobreza\bajo_niv_educ\1%\simulacion_4\synthetic_control_spillover_outputs.xlsx',synthetic_control_sp_"&amp;$A18&amp;","&amp;$A18&amp;")"</f>
        <v>xlswrite('G:\Mi unidad\1. PROYECTOS TELLO 2022\SCM SPILL OVERS\outputs\pobreza\bajo_niv_educ\1%\simulacion_4\synthetic_control_spillover_outputs.xlsx',synthetic_control_sp_57,57)</v>
      </c>
      <c r="FZ77" s="1" t="str">
        <f>"xlswrite('G:\Mi unidad\1. PROYECTOS TELLO 2022\SCM SPILL OVERS\outputs\pobreza\bajo_ingreso\1%\simulacion_4\synthetic_control_spillover_outputs.xlsx',synthetic_control_sp_"&amp;$A18&amp;","&amp;$A18&amp;")"</f>
        <v>xlswrite('G:\Mi unidad\1. PROYECTOS TELLO 2022\SCM SPILL OVERS\outputs\pobreza\bajo_ingreso\1%\simulacion_4\synthetic_control_spillover_outputs.xlsx',synthetic_control_sp_57,57)</v>
      </c>
      <c r="GF77" s="1" t="str">
        <f>"xlswrite('G:\Mi unidad\1. PROYECTOS TELLO 2022\SCM SPILL OVERS\outputs\pobreza\densidad_g\1%\simulacion_4\synthetic_control_spillover_outputs.xlsx',synthetic_control_sp_"&amp;$A18&amp;","&amp;$A18&amp;")"</f>
        <v>xlswrite('G:\Mi unidad\1. PROYECTOS TELLO 2022\SCM SPILL OVERS\outputs\pobreza\densidad_g\1%\simulacion_4\synthetic_control_spillover_outputs.xlsx',synthetic_control_sp_57,57)</v>
      </c>
      <c r="GM77" s="1" t="str">
        <f>"xlswrite('G:\Mi unidad\1. PROYECTOS TELLO 2022\SCM SPILL OVERS\outputs\pobreza\alimentos\1%\simulacion_4\synthetic_control_spillover_outputs.xlsx',synthetic_control_sp_"&amp;$A18&amp;","&amp;$A18&amp;");"</f>
        <v>xlswrite('G:\Mi unidad\1. PROYECTOS TELLO 2022\SCM SPILL OVERS\outputs\pobreza\alimentos\1%\simulacion_4\synthetic_control_spillover_outputs.xlsx',synthetic_control_sp_57,57);</v>
      </c>
      <c r="GT77" s="1" t="str">
        <f>"xlswrite('G:\Mi unidad\1. PROYECTOS TELLO 2022\SCM SPILL OVERS\outputs\pobreza\jefe_hogar\1%\simulacion_4\synthetic_control_spillover_outputs.xlsx',synthetic_control_sp_"&amp;$A18&amp;","&amp;$A18&amp;");"</f>
        <v>xlswrite('G:\Mi unidad\1. PROYECTOS TELLO 2022\SCM SPILL OVERS\outputs\pobreza\jefe_hogar\1%\simulacion_4\synthetic_control_spillover_outputs.xlsx',synthetic_control_sp_57,57);</v>
      </c>
      <c r="GZ77" s="1" t="str">
        <f>"xlswrite('G:\Mi unidad\1. PROYECTOS TELLO 2022\SCM SPILL OVERS\outputs\pobreza\mujeres\1%\simulacion_4\synthetic_control_spillover_outputs.xlsx',synthetic_control_sp_"&amp;$A18&amp;","&amp;$A18&amp;");"</f>
        <v>xlswrite('G:\Mi unidad\1. PROYECTOS TELLO 2022\SCM SPILL OVERS\outputs\pobreza\mujeres\1%\simulacion_4\synthetic_control_spillover_outputs.xlsx',synthetic_control_sp_57,57);</v>
      </c>
      <c r="HF77" s="1" t="str">
        <f>"xlswrite('G:\Mi unidad\1. PROYECTOS TELLO 2022\SCM SPILL OVERS\outputs\pobreza\criminalidad\1%\simulacion_4\synthetic_control_spillover_outputs.xlsx',synthetic_control_sp_"&amp;$A18&amp;","&amp;$A18&amp;");"</f>
        <v>xlswrite('G:\Mi unidad\1. PROYECTOS TELLO 2022\SCM SPILL OVERS\outputs\pobreza\criminalidad\1%\simulacion_4\synthetic_control_spillover_outputs.xlsx',synthetic_control_sp_57,57);</v>
      </c>
      <c r="HM77">
        <v>27</v>
      </c>
      <c r="HN77" t="str">
        <f>"ub_vec_"&amp;HM77&amp;" = zeros(1,S);"</f>
        <v>ub_vec_27 = zeros(1,S);</v>
      </c>
      <c r="HT77">
        <v>42</v>
      </c>
      <c r="HU77" t="s">
        <v>36</v>
      </c>
      <c r="IA77">
        <v>55</v>
      </c>
      <c r="IB77" t="str">
        <f>"xlswrite('G:\Mi unidad\1. PROYECTOS TELLO 2022\SCM SPILL OVERS\outputs\pobreza\bajo_niv_educ\1%\simulacion_4\output_tests.xlsx',lb_vec_"&amp;IA77&amp;"','lb_vec_"&amp;IA77&amp;"');"</f>
        <v>xlswrite('G:\Mi unidad\1. PROYECTOS TELLO 2022\SCM SPILL OVERS\outputs\pobreza\bajo_niv_educ\1%\simulacion_4\output_tests.xlsx',lb_vec_55','lb_vec_55');</v>
      </c>
      <c r="IO77">
        <v>55</v>
      </c>
      <c r="IP77" t="str">
        <f>"xlswrite('G:\Mi unidad\1. PROYECTOS TELLO 2022\SCM SPILL OVERS\outputs\pobreza\bajo_ingreso\1%\simulacion_4\output_tests.xlsx',lb_vec_"&amp;IO77&amp;"','lb_vec_"&amp;IO77&amp;"');"</f>
        <v>xlswrite('G:\Mi unidad\1. PROYECTOS TELLO 2022\SCM SPILL OVERS\outputs\pobreza\bajo_ingreso\1%\simulacion_4\output_tests.xlsx',lb_vec_55','lb_vec_55');</v>
      </c>
      <c r="JA77">
        <v>55</v>
      </c>
      <c r="JB77" t="str">
        <f>"xlswrite('G:\Mi unidad\1. PROYECTOS TELLO 2022\SCM SPILL OVERS\outputs\pobreza\densidad\1%\simulacion_4\output_tests.xlsx',lb_vec_"&amp;JA77&amp;"','lb_vec_"&amp;JA77&amp;"');"</f>
        <v>xlswrite('G:\Mi unidad\1. PROYECTOS TELLO 2022\SCM SPILL OVERS\outputs\pobreza\densidad\1%\simulacion_4\output_tests.xlsx',lb_vec_55','lb_vec_55');</v>
      </c>
      <c r="JM77">
        <v>55</v>
      </c>
      <c r="JN77" t="str">
        <f>"xlswrite('G:\Mi unidad\1. PROYECTOS TELLO 2022\SCM SPILL OVERS\outputs\pobreza\densidad_g\1%\simulacion_4\output_tests.xlsx',lb_vec_"&amp;JM77&amp;"','lb_vec_"&amp;JM77&amp;"');"</f>
        <v>xlswrite('G:\Mi unidad\1. PROYECTOS TELLO 2022\SCM SPILL OVERS\outputs\pobreza\densidad_g\1%\simulacion_4\output_tests.xlsx',lb_vec_55','lb_vec_55');</v>
      </c>
      <c r="JY77">
        <v>55</v>
      </c>
      <c r="JZ77" t="str">
        <f>"xlswrite('G:\Mi unidad\1. PROYECTOS TELLO 2022\SCM SPILL OVERS\outputs\pobreza\distancia_centro_salud\1%\simulacion_4\output_tests.xlsx',lb_vec_"&amp;JY77&amp;"','lb_vec_"&amp;JY77&amp;"');"</f>
        <v>xlswrite('G:\Mi unidad\1. PROYECTOS TELLO 2022\SCM SPILL OVERS\outputs\pobreza\distancia_centro_salud\1%\simulacion_4\output_tests.xlsx',lb_vec_55','lb_vec_55');</v>
      </c>
      <c r="KL77">
        <v>55</v>
      </c>
      <c r="KM77" t="str">
        <f>"xlswrite('G:\Mi unidad\1. PROYECTOS TELLO 2022\SCM SPILL OVERS\outputs\pobreza\informalidad\1%\simulacion_4\output_tests.xlsx',lb_vec_"&amp;KL77&amp;"','lb_vec_"&amp;KL77&amp;"');"</f>
        <v>xlswrite('G:\Mi unidad\1. PROYECTOS TELLO 2022\SCM SPILL OVERS\outputs\pobreza\informalidad\1%\simulacion_4\output_tests.xlsx',lb_vec_55','lb_vec_55');</v>
      </c>
      <c r="KY77">
        <v>55</v>
      </c>
      <c r="KZ77" t="str">
        <f>"xlswrite('G:\Mi unidad\1. PROYECTOS TELLO 2022\SCM SPILL OVERS\outputs\pobreza\alimentos\1%\simulacion_4\output_tests.xlsx',lb_vec_"&amp;KY77&amp;"','lb_vec_"&amp;KY77&amp;"');"</f>
        <v>xlswrite('G:\Mi unidad\1. PROYECTOS TELLO 2022\SCM SPILL OVERS\outputs\pobreza\alimentos\1%\simulacion_4\output_tests.xlsx',lb_vec_55','lb_vec_55');</v>
      </c>
      <c r="LF77">
        <v>55</v>
      </c>
      <c r="LG77" t="str">
        <f>"xlswrite('G:\Mi unidad\1. PROYECTOS TELLO 2022\SCM SPILL OVERS\outputs\pobreza\jefe_hogar\1%\simulacion_4\output_tests.xlsx',lb_vec_"&amp;LF77&amp;"','lb_vec_"&amp;LF77&amp;"');"</f>
        <v>xlswrite('G:\Mi unidad\1. PROYECTOS TELLO 2022\SCM SPILL OVERS\outputs\pobreza\jefe_hogar\1%\simulacion_4\output_tests.xlsx',lb_vec_55','lb_vec_55');</v>
      </c>
      <c r="LM77">
        <v>55</v>
      </c>
      <c r="LN77" t="str">
        <f>"xlswrite('G:\Mi unidad\1. PROYECTOS TELLO 2022\SCM SPILL OVERS\outputs\pobreza\mujeres\1%\simulacion_4\output_tests.xlsx',lb_vec_"&amp;LM77&amp;"','lb_vec_"&amp;LM77&amp;"');"</f>
        <v>xlswrite('G:\Mi unidad\1. PROYECTOS TELLO 2022\SCM SPILL OVERS\outputs\pobreza\mujeres\1%\simulacion_4\output_tests.xlsx',lb_vec_55','lb_vec_55');</v>
      </c>
      <c r="LY77">
        <v>55</v>
      </c>
      <c r="LZ77" t="str">
        <f>"xlswrite('G:\Mi unidad\1. PROYECTOS TELLO 2022\SCM SPILL OVERS\outputs\pobreza\criminalidad\1%\simulacion_4\output_tests.xlsx',lb_vec_"&amp;LY77&amp;"','lb_vec_"&amp;LY77&amp;"');"</f>
        <v>xlswrite('G:\Mi unidad\1. PROYECTOS TELLO 2022\SCM SPILL OVERS\outputs\pobreza\criminalidad\1%\simulacion_4\output_tests.xlsx',lb_vec_55','lb_vec_55');</v>
      </c>
    </row>
    <row r="78" spans="64:338" x14ac:dyDescent="0.3">
      <c r="BL78">
        <v>55</v>
      </c>
      <c r="BM78" s="1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227</v>
      </c>
      <c r="CV78">
        <v>55</v>
      </c>
      <c r="CW78" t="s">
        <v>231</v>
      </c>
      <c r="DA78">
        <v>55</v>
      </c>
      <c r="DB78" t="s">
        <v>231</v>
      </c>
      <c r="DF78">
        <v>55</v>
      </c>
      <c r="DG78" t="s">
        <v>231</v>
      </c>
      <c r="EA78">
        <v>38</v>
      </c>
      <c r="EB78" s="1" t="str">
        <f>"alpha_hat_"&amp;EA78&amp;" = A_"&amp;EA78&amp;"*gamma_hat_"&amp;EA78&amp;";"</f>
        <v>alpha_hat_38 = A_38*gamma_hat_38;</v>
      </c>
      <c r="EZ78" s="1" t="str">
        <f>"xlswrite('G:\Mi unidad\1. PROYECTOS TELLO 2022\SCM SPILL OVERS\outputs\pobreza\distancia_centro_salud\1%\simulacion_4\synthetic_control_spillover_outputs.xlsx',synthetic_control_sp_"&amp;$A19&amp;","&amp;$A19&amp;")"</f>
        <v>xlswrite('G:\Mi unidad\1. PROYECTOS TELLO 2022\SCM SPILL OVERS\outputs\pobreza\distancia_centro_salud\1%\simulacion_4\synthetic_control_spillover_outputs.xlsx',synthetic_control_sp_65,65)</v>
      </c>
      <c r="FG78" s="1" t="str">
        <f>"xlswrite('G:\Mi unidad\1. PROYECTOS TELLO 2022\SCM SPILL OVERS\outputs\pobreza\informalidad\1%\simulacion_4\synthetic_control_spillover_outputs.xlsx',synthetic_control_sp_"&amp;$A19&amp;","&amp;$A19&amp;")"</f>
        <v>xlswrite('G:\Mi unidad\1. PROYECTOS TELLO 2022\SCM SPILL OVERS\outputs\pobreza\informalidad\1%\simulacion_4\synthetic_control_spillover_outputs.xlsx',synthetic_control_sp_65,65)</v>
      </c>
      <c r="FM78" s="1" t="str">
        <f>"xlswrite('G:\Mi unidad\1. PROYECTOS TELLO 2022\SCM SPILL OVERS\outputs\pobreza\densidad\1%\simulacion_4\synthetic_control_spillover_outputs.xlsx',synthetic_control_sp_"&amp;$A19&amp;","&amp;$A19&amp;")"</f>
        <v>xlswrite('G:\Mi unidad\1. PROYECTOS TELLO 2022\SCM SPILL OVERS\outputs\pobreza\densidad\1%\simulacion_4\synthetic_control_spillover_outputs.xlsx',synthetic_control_sp_65,65)</v>
      </c>
      <c r="FT78" s="1" t="str">
        <f>"xlswrite('G:\Mi unidad\1. PROYECTOS TELLO 2022\SCM SPILL OVERS\outputs\pobreza\bajo_niv_educ\1%\simulacion_4\synthetic_control_spillover_outputs.xlsx',synthetic_control_sp_"&amp;$A19&amp;","&amp;$A19&amp;")"</f>
        <v>xlswrite('G:\Mi unidad\1. PROYECTOS TELLO 2022\SCM SPILL OVERS\outputs\pobreza\bajo_niv_educ\1%\simulacion_4\synthetic_control_spillover_outputs.xlsx',synthetic_control_sp_65,65)</v>
      </c>
      <c r="FZ78" s="1" t="str">
        <f>"xlswrite('G:\Mi unidad\1. PROYECTOS TELLO 2022\SCM SPILL OVERS\outputs\pobreza\bajo_ingreso\1%\simulacion_4\synthetic_control_spillover_outputs.xlsx',synthetic_control_sp_"&amp;$A19&amp;","&amp;$A19&amp;")"</f>
        <v>xlswrite('G:\Mi unidad\1. PROYECTOS TELLO 2022\SCM SPILL OVERS\outputs\pobreza\bajo_ingreso\1%\simulacion_4\synthetic_control_spillover_outputs.xlsx',synthetic_control_sp_65,65)</v>
      </c>
      <c r="GF78" s="1" t="str">
        <f>"xlswrite('G:\Mi unidad\1. PROYECTOS TELLO 2022\SCM SPILL OVERS\outputs\pobreza\densidad_g\1%\simulacion_4\synthetic_control_spillover_outputs.xlsx',synthetic_control_sp_"&amp;$A19&amp;","&amp;$A19&amp;")"</f>
        <v>xlswrite('G:\Mi unidad\1. PROYECTOS TELLO 2022\SCM SPILL OVERS\outputs\pobreza\densidad_g\1%\simulacion_4\synthetic_control_spillover_outputs.xlsx',synthetic_control_sp_65,65)</v>
      </c>
      <c r="GM78" s="1" t="str">
        <f>"xlswrite('G:\Mi unidad\1. PROYECTOS TELLO 2022\SCM SPILL OVERS\outputs\pobreza\alimentos\1%\simulacion_4\synthetic_control_spillover_outputs.xlsx',synthetic_control_sp_"&amp;$A19&amp;","&amp;$A19&amp;");"</f>
        <v>xlswrite('G:\Mi unidad\1. PROYECTOS TELLO 2022\SCM SPILL OVERS\outputs\pobreza\alimentos\1%\simulacion_4\synthetic_control_spillover_outputs.xlsx',synthetic_control_sp_65,65);</v>
      </c>
      <c r="GT78" s="1" t="str">
        <f>"xlswrite('G:\Mi unidad\1. PROYECTOS TELLO 2022\SCM SPILL OVERS\outputs\pobreza\jefe_hogar\1%\simulacion_4\synthetic_control_spillover_outputs.xlsx',synthetic_control_sp_"&amp;$A19&amp;","&amp;$A19&amp;");"</f>
        <v>xlswrite('G:\Mi unidad\1. PROYECTOS TELLO 2022\SCM SPILL OVERS\outputs\pobreza\jefe_hogar\1%\simulacion_4\synthetic_control_spillover_outputs.xlsx',synthetic_control_sp_65,65);</v>
      </c>
      <c r="GZ78" s="1" t="str">
        <f>"xlswrite('G:\Mi unidad\1. PROYECTOS TELLO 2022\SCM SPILL OVERS\outputs\pobreza\mujeres\1%\simulacion_4\synthetic_control_spillover_outputs.xlsx',synthetic_control_sp_"&amp;$A19&amp;","&amp;$A19&amp;");"</f>
        <v>xlswrite('G:\Mi unidad\1. PROYECTOS TELLO 2022\SCM SPILL OVERS\outputs\pobreza\mujeres\1%\simulacion_4\synthetic_control_spillover_outputs.xlsx',synthetic_control_sp_65,65);</v>
      </c>
      <c r="HF78" s="1" t="str">
        <f>"xlswrite('G:\Mi unidad\1. PROYECTOS TELLO 2022\SCM SPILL OVERS\outputs\pobreza\criminalidad\1%\simulacion_4\synthetic_control_spillover_outputs.xlsx',synthetic_control_sp_"&amp;$A19&amp;","&amp;$A19&amp;");"</f>
        <v>xlswrite('G:\Mi unidad\1. PROYECTOS TELLO 2022\SCM SPILL OVERS\outputs\pobreza\criminalidad\1%\simulacion_4\synthetic_control_spillover_outputs.xlsx',synthetic_control_sp_65,65);</v>
      </c>
      <c r="HM78">
        <v>27</v>
      </c>
      <c r="HN78" t="s">
        <v>35</v>
      </c>
      <c r="HT78">
        <v>42</v>
      </c>
      <c r="HU78" t="s">
        <v>37</v>
      </c>
      <c r="IA78">
        <v>55</v>
      </c>
      <c r="IB78" t="str">
        <f>"xlswrite('G:\Mi unidad\1. PROYECTOS TELLO 2022\SCM SPILL OVERS\outputs\pobreza\bajo_niv_educ\1%\simulacion_4\output_tests.xlsx',ub_vec_"&amp;IA78&amp;"','ub_vec_"&amp;IA78&amp;"');"</f>
        <v>xlswrite('G:\Mi unidad\1. PROYECTOS TELLO 2022\SCM SPILL OVERS\outputs\pobreza\bajo_niv_educ\1%\simulacion_4\output_tests.xlsx',ub_vec_55','ub_vec_55');</v>
      </c>
      <c r="IO78">
        <v>55</v>
      </c>
      <c r="IP78" t="str">
        <f>"xlswrite('G:\Mi unidad\1. PROYECTOS TELLO 2022\SCM SPILL OVERS\outputs\pobreza\bajo_ingreso\1%\simulacion_4\output_tests.xlsx',ub_vec_"&amp;IO78&amp;"','ub_vec_"&amp;IO78&amp;"');"</f>
        <v>xlswrite('G:\Mi unidad\1. PROYECTOS TELLO 2022\SCM SPILL OVERS\outputs\pobreza\bajo_ingreso\1%\simulacion_4\output_tests.xlsx',ub_vec_55','ub_vec_55');</v>
      </c>
      <c r="JA78">
        <v>55</v>
      </c>
      <c r="JB78" t="str">
        <f>"xlswrite('G:\Mi unidad\1. PROYECTOS TELLO 2022\SCM SPILL OVERS\outputs\pobreza\densidad\1%\simulacion_4\output_tests.xlsx',ub_vec_"&amp;JA78&amp;"','ub_vec_"&amp;JA78&amp;"');"</f>
        <v>xlswrite('G:\Mi unidad\1. PROYECTOS TELLO 2022\SCM SPILL OVERS\outputs\pobreza\densidad\1%\simulacion_4\output_tests.xlsx',ub_vec_55','ub_vec_55');</v>
      </c>
      <c r="JM78">
        <v>55</v>
      </c>
      <c r="JN78" t="str">
        <f>"xlswrite('G:\Mi unidad\1. PROYECTOS TELLO 2022\SCM SPILL OVERS\outputs\pobreza\densidad_g\1%\simulacion_4\output_tests.xlsx',ub_vec_"&amp;JM78&amp;"','ub_vec_"&amp;JM78&amp;"');"</f>
        <v>xlswrite('G:\Mi unidad\1. PROYECTOS TELLO 2022\SCM SPILL OVERS\outputs\pobreza\densidad_g\1%\simulacion_4\output_tests.xlsx',ub_vec_55','ub_vec_55');</v>
      </c>
      <c r="JY78">
        <v>55</v>
      </c>
      <c r="JZ78" t="str">
        <f>"xlswrite('G:\Mi unidad\1. PROYECTOS TELLO 2022\SCM SPILL OVERS\outputs\pobreza\distancia_centro_salud\1%\simulacion_4\output_tests.xlsx',ub_vec_"&amp;JY78&amp;"','ub_vec_"&amp;JY78&amp;"');"</f>
        <v>xlswrite('G:\Mi unidad\1. PROYECTOS TELLO 2022\SCM SPILL OVERS\outputs\pobreza\distancia_centro_salud\1%\simulacion_4\output_tests.xlsx',ub_vec_55','ub_vec_55');</v>
      </c>
      <c r="KL78">
        <v>55</v>
      </c>
      <c r="KM78" t="str">
        <f>"xlswrite('G:\Mi unidad\1. PROYECTOS TELLO 2022\SCM SPILL OVERS\outputs\pobreza\informalidad\1%\simulacion_4\output_tests.xlsx',ub_vec_"&amp;KL78&amp;"','ub_vec_"&amp;KL78&amp;"');"</f>
        <v>xlswrite('G:\Mi unidad\1. PROYECTOS TELLO 2022\SCM SPILL OVERS\outputs\pobreza\informalidad\1%\simulacion_4\output_tests.xlsx',ub_vec_55','ub_vec_55');</v>
      </c>
      <c r="KY78">
        <v>55</v>
      </c>
      <c r="KZ78" t="str">
        <f>"xlswrite('G:\Mi unidad\1. PROYECTOS TELLO 2022\SCM SPILL OVERS\outputs\pobreza\alimentos\1%\simulacion_4\output_tests.xlsx',ub_vec_"&amp;KY78&amp;"','ub_vec_"&amp;KY78&amp;"');"</f>
        <v>xlswrite('G:\Mi unidad\1. PROYECTOS TELLO 2022\SCM SPILL OVERS\outputs\pobreza\alimentos\1%\simulacion_4\output_tests.xlsx',ub_vec_55','ub_vec_55');</v>
      </c>
      <c r="LF78">
        <v>55</v>
      </c>
      <c r="LG78" t="str">
        <f>"xlswrite('G:\Mi unidad\1. PROYECTOS TELLO 2022\SCM SPILL OVERS\outputs\pobreza\jefe_hogar\1%\simulacion_4\output_tests.xlsx',ub_vec_"&amp;LF78&amp;"','ub_vec_"&amp;LF78&amp;"');"</f>
        <v>xlswrite('G:\Mi unidad\1. PROYECTOS TELLO 2022\SCM SPILL OVERS\outputs\pobreza\jefe_hogar\1%\simulacion_4\output_tests.xlsx',ub_vec_55','ub_vec_55');</v>
      </c>
      <c r="LM78">
        <v>55</v>
      </c>
      <c r="LN78" t="str">
        <f>"xlswrite('G:\Mi unidad\1. PROYECTOS TELLO 2022\SCM SPILL OVERS\outputs\pobreza\mujeres\1%\simulacion_4\output_tests.xlsx',ub_vec_"&amp;LM78&amp;"','ub_vec_"&amp;LM78&amp;"');"</f>
        <v>xlswrite('G:\Mi unidad\1. PROYECTOS TELLO 2022\SCM SPILL OVERS\outputs\pobreza\mujeres\1%\simulacion_4\output_tests.xlsx',ub_vec_55','ub_vec_55');</v>
      </c>
      <c r="LY78">
        <v>55</v>
      </c>
      <c r="LZ78" t="str">
        <f>"xlswrite('G:\Mi unidad\1. PROYECTOS TELLO 2022\SCM SPILL OVERS\outputs\pobreza\criminalidad\1%\simulacion_4\output_tests.xlsx',ub_vec_"&amp;LY78&amp;"','ub_vec_"&amp;LY78&amp;"');"</f>
        <v>xlswrite('G:\Mi unidad\1. PROYECTOS TELLO 2022\SCM SPILL OVERS\outputs\pobreza\criminalidad\1%\simulacion_4\output_tests.xlsx',ub_vec_55','ub_vec_55');</v>
      </c>
    </row>
    <row r="79" spans="64:338" x14ac:dyDescent="0.3">
      <c r="BL79">
        <v>55</v>
      </c>
      <c r="BM79" s="1" t="str">
        <f>"A_"&amp;BL77&amp;"(:,ind_"&amp;BL77&amp;" == 0) = [];"</f>
        <v>A_55(:,ind_55 == 0) = [];</v>
      </c>
      <c r="BR79">
        <v>55</v>
      </c>
      <c r="BS79" s="1" t="str">
        <f>"ind_"&amp;BR77&amp;" = xlsread('spillover_bajo_niv_educ_"&amp;BR77&amp;".xlsx')"</f>
        <v>ind_55 = xlsread('spillover_bajo_niv_educ_55.xlsx')</v>
      </c>
      <c r="BX79">
        <v>55</v>
      </c>
      <c r="BY79" s="1" t="str">
        <f>"ind_"&amp;BX77&amp;" = xlsread('spillover_bajoingreso_"&amp;BX77&amp;".xlsx')"</f>
        <v>ind_55 = xlsread('spillover_bajoingreso_55.xlsx')</v>
      </c>
      <c r="CD79">
        <v>55</v>
      </c>
      <c r="CE79" s="1" t="str">
        <f>"ind_"&amp;CD77&amp;" = xlsread('spillover_densidad_"&amp;CD77&amp;".xlsx')"</f>
        <v>ind_55 = xlsread('spillover_densidad_55.xlsx')</v>
      </c>
      <c r="CJ79">
        <v>55</v>
      </c>
      <c r="CK79" s="1" t="str">
        <f>"ind_"&amp;CJ77&amp;" = xlsread('spillover_tiempo_cs_"&amp;CJ77&amp;".xlsx')"</f>
        <v>ind_55 = xlsread('spillover_tiempo_cs_55.xlsx')</v>
      </c>
      <c r="CQ79">
        <v>55</v>
      </c>
      <c r="CR79" t="s">
        <v>228</v>
      </c>
      <c r="CV79">
        <v>55</v>
      </c>
      <c r="CW79" t="s">
        <v>232</v>
      </c>
      <c r="DA79">
        <v>55</v>
      </c>
      <c r="DB79" t="s">
        <v>233</v>
      </c>
      <c r="DF79">
        <v>55</v>
      </c>
      <c r="DG79" t="s">
        <v>234</v>
      </c>
      <c r="EA79">
        <v>38</v>
      </c>
      <c r="EB79" s="1" t="str">
        <f>"alpha1_hat_vec_"&amp;EA79&amp;"(s) = alpha_hat_"&amp;EA79&amp;"(1);"</f>
        <v>alpha1_hat_vec_38(s) = alpha_hat_38(1);</v>
      </c>
      <c r="EZ79" s="1" t="str">
        <f>"xlswrite('G:\Mi unidad\1. PROYECTOS TELLO 2022\SCM SPILL OVERS\outputs\pobreza\distancia_centro_salud\1%\simulacion_4\synthetic_control_spillover_outputs.xlsx',synthetic_control_sp_"&amp;$A20&amp;","&amp;$A20&amp;")"</f>
        <v>xlswrite('G:\Mi unidad\1. PROYECTOS TELLO 2022\SCM SPILL OVERS\outputs\pobreza\distancia_centro_salud\1%\simulacion_4\synthetic_control_spillover_outputs.xlsx',synthetic_control_sp_66,66)</v>
      </c>
      <c r="FG79" s="1" t="str">
        <f>"xlswrite('G:\Mi unidad\1. PROYECTOS TELLO 2022\SCM SPILL OVERS\outputs\pobreza\informalidad\1%\simulacion_4\synthetic_control_spillover_outputs.xlsx',synthetic_control_sp_"&amp;$A20&amp;","&amp;$A20&amp;")"</f>
        <v>xlswrite('G:\Mi unidad\1. PROYECTOS TELLO 2022\SCM SPILL OVERS\outputs\pobreza\informalidad\1%\simulacion_4\synthetic_control_spillover_outputs.xlsx',synthetic_control_sp_66,66)</v>
      </c>
      <c r="FM79" s="1" t="str">
        <f>"xlswrite('G:\Mi unidad\1. PROYECTOS TELLO 2022\SCM SPILL OVERS\outputs\pobreza\densidad\1%\simulacion_4\synthetic_control_spillover_outputs.xlsx',synthetic_control_sp_"&amp;$A20&amp;","&amp;$A20&amp;")"</f>
        <v>xlswrite('G:\Mi unidad\1. PROYECTOS TELLO 2022\SCM SPILL OVERS\outputs\pobreza\densidad\1%\simulacion_4\synthetic_control_spillover_outputs.xlsx',synthetic_control_sp_66,66)</v>
      </c>
      <c r="FT79" s="1" t="str">
        <f>"xlswrite('G:\Mi unidad\1. PROYECTOS TELLO 2022\SCM SPILL OVERS\outputs\pobreza\bajo_niv_educ\1%\simulacion_4\synthetic_control_spillover_outputs.xlsx',synthetic_control_sp_"&amp;$A20&amp;","&amp;$A20&amp;")"</f>
        <v>xlswrite('G:\Mi unidad\1. PROYECTOS TELLO 2022\SCM SPILL OVERS\outputs\pobreza\bajo_niv_educ\1%\simulacion_4\synthetic_control_spillover_outputs.xlsx',synthetic_control_sp_66,66)</v>
      </c>
      <c r="FZ79" s="1" t="str">
        <f>"xlswrite('G:\Mi unidad\1. PROYECTOS TELLO 2022\SCM SPILL OVERS\outputs\pobreza\bajo_ingreso\1%\simulacion_4\synthetic_control_spillover_outputs.xlsx',synthetic_control_sp_"&amp;$A20&amp;","&amp;$A20&amp;")"</f>
        <v>xlswrite('G:\Mi unidad\1. PROYECTOS TELLO 2022\SCM SPILL OVERS\outputs\pobreza\bajo_ingreso\1%\simulacion_4\synthetic_control_spillover_outputs.xlsx',synthetic_control_sp_66,66)</v>
      </c>
      <c r="GF79" s="1" t="str">
        <f>"xlswrite('G:\Mi unidad\1. PROYECTOS TELLO 2022\SCM SPILL OVERS\outputs\pobreza\densidad_g\1%\simulacion_4\synthetic_control_spillover_outputs.xlsx',synthetic_control_sp_"&amp;$A20&amp;","&amp;$A20&amp;")"</f>
        <v>xlswrite('G:\Mi unidad\1. PROYECTOS TELLO 2022\SCM SPILL OVERS\outputs\pobreza\densidad_g\1%\simulacion_4\synthetic_control_spillover_outputs.xlsx',synthetic_control_sp_66,66)</v>
      </c>
      <c r="GM79" s="1" t="str">
        <f>"xlswrite('G:\Mi unidad\1. PROYECTOS TELLO 2022\SCM SPILL OVERS\outputs\pobreza\alimentos\1%\simulacion_4\synthetic_control_spillover_outputs.xlsx',synthetic_control_sp_"&amp;$A20&amp;","&amp;$A20&amp;");"</f>
        <v>xlswrite('G:\Mi unidad\1. PROYECTOS TELLO 2022\SCM SPILL OVERS\outputs\pobreza\alimentos\1%\simulacion_4\synthetic_control_spillover_outputs.xlsx',synthetic_control_sp_66,66);</v>
      </c>
      <c r="GT79" s="1" t="str">
        <f>"xlswrite('G:\Mi unidad\1. PROYECTOS TELLO 2022\SCM SPILL OVERS\outputs\pobreza\jefe_hogar\1%\simulacion_4\synthetic_control_spillover_outputs.xlsx',synthetic_control_sp_"&amp;$A20&amp;","&amp;$A20&amp;");"</f>
        <v>xlswrite('G:\Mi unidad\1. PROYECTOS TELLO 2022\SCM SPILL OVERS\outputs\pobreza\jefe_hogar\1%\simulacion_4\synthetic_control_spillover_outputs.xlsx',synthetic_control_sp_66,66);</v>
      </c>
      <c r="GZ79" s="1" t="str">
        <f>"xlswrite('G:\Mi unidad\1. PROYECTOS TELLO 2022\SCM SPILL OVERS\outputs\pobreza\mujeres\1%\simulacion_4\synthetic_control_spillover_outputs.xlsx',synthetic_control_sp_"&amp;$A20&amp;","&amp;$A20&amp;");"</f>
        <v>xlswrite('G:\Mi unidad\1. PROYECTOS TELLO 2022\SCM SPILL OVERS\outputs\pobreza\mujeres\1%\simulacion_4\synthetic_control_spillover_outputs.xlsx',synthetic_control_sp_66,66);</v>
      </c>
      <c r="HF79" s="1" t="str">
        <f>"xlswrite('G:\Mi unidad\1. PROYECTOS TELLO 2022\SCM SPILL OVERS\outputs\pobreza\criminalidad\1%\simulacion_4\synthetic_control_spillover_outputs.xlsx',synthetic_control_sp_"&amp;$A20&amp;","&amp;$A20&amp;");"</f>
        <v>xlswrite('G:\Mi unidad\1. PROYECTOS TELLO 2022\SCM SPILL OVERS\outputs\pobreza\criminalidad\1%\simulacion_4\synthetic_control_spillover_outputs.xlsx',synthetic_control_sp_66,66);</v>
      </c>
      <c r="HM79">
        <v>27</v>
      </c>
      <c r="HN79" t="str">
        <f>"    [p_value_"&amp;HM79&amp; ",lb_"&amp;HM79&amp;",ub_"&amp;HM79&amp;"] = sp_andrews_te(Y_pre_"&amp;HM79&amp;",pobreza_"&amp;HM79&amp;"(:,T+s),A_"&amp;HM79&amp;",C,.05);"</f>
        <v xml:space="preserve">    [p_value_27,lb_27,ub_27] = sp_andrews_te(Y_pre_27,pobreza_27(:,T+s),A_27,C,.05);</v>
      </c>
      <c r="HT79">
        <v>42</v>
      </c>
      <c r="HU79" t="str">
        <f>"    spillover_test_"&amp;HT79&amp;"(s) = sp_andrews(Y_pre_"&amp;HT79&amp;",pobreza_"&amp;HT79&amp;"(:,T+s),A_"&amp;HT79&amp;",C,d,alpha_sig);"</f>
        <v xml:space="preserve">    spillover_test_42(s) = sp_andrews(Y_pre_42,pobreza_42(:,T+s),A_42,C,d,alpha_sig);</v>
      </c>
      <c r="IA79">
        <v>55</v>
      </c>
      <c r="IB79" t="str">
        <f>"xlswrite('G:\Mi unidad\1. PROYECTOS TELLO 2022\SCM SPILL OVERS\outputs\pobreza\bajo_niv_educ\1%\simulacion_4\output_tests.xlsx',p_value_vec_"&amp;IA79&amp;"','p_value_vec_"&amp;IA79&amp;"');"</f>
        <v>xlswrite('G:\Mi unidad\1. PROYECTOS TELLO 2022\SCM SPILL OVERS\outputs\pobreza\bajo_niv_educ\1%\simulacion_4\output_tests.xlsx',p_value_vec_55','p_value_vec_55');</v>
      </c>
      <c r="IO79">
        <v>55</v>
      </c>
      <c r="IP79" t="str">
        <f>"xlswrite('G:\Mi unidad\1. PROYECTOS TELLO 2022\SCM SPILL OVERS\outputs\pobreza\bajo_ingreso\1%\simulacion_4\output_tests.xlsx',p_value_vec_"&amp;IO79&amp;"','p_value_vec_"&amp;IO79&amp;"');"</f>
        <v>xlswrite('G:\Mi unidad\1. PROYECTOS TELLO 2022\SCM SPILL OVERS\outputs\pobreza\bajo_ingreso\1%\simulacion_4\output_tests.xlsx',p_value_vec_55','p_value_vec_55');</v>
      </c>
      <c r="JA79">
        <v>55</v>
      </c>
      <c r="JB79" t="str">
        <f>"xlswrite('G:\Mi unidad\1. PROYECTOS TELLO 2022\SCM SPILL OVERS\outputs\pobreza\densidad\1%\simulacion_4\output_tests.xlsx',p_value_vec_"&amp;JA79&amp;"','p_value_vec_"&amp;JA79&amp;"');"</f>
        <v>xlswrite('G:\Mi unidad\1. PROYECTOS TELLO 2022\SCM SPILL OVERS\outputs\pobreza\densidad\1%\simulacion_4\output_tests.xlsx',p_value_vec_55','p_value_vec_55');</v>
      </c>
      <c r="JM79">
        <v>55</v>
      </c>
      <c r="JN79" t="str">
        <f>"xlswrite('G:\Mi unidad\1. PROYECTOS TELLO 2022\SCM SPILL OVERS\outputs\pobreza\densidad_g\1%\simulacion_4\output_tests.xlsx',p_value_vec_"&amp;JM79&amp;"','p_value_vec_"&amp;JM79&amp;"');"</f>
        <v>xlswrite('G:\Mi unidad\1. PROYECTOS TELLO 2022\SCM SPILL OVERS\outputs\pobreza\densidad_g\1%\simulacion_4\output_tests.xlsx',p_value_vec_55','p_value_vec_55');</v>
      </c>
      <c r="JY79">
        <v>55</v>
      </c>
      <c r="JZ79" t="str">
        <f>"xlswrite('G:\Mi unidad\1. PROYECTOS TELLO 2022\SCM SPILL OVERS\outputs\pobreza\distancia_centro_salud\1%\simulacion_4\output_tests.xlsx',p_value_vec_"&amp;JY79&amp;"','p_value_vec_"&amp;JY79&amp;"');"</f>
        <v>xlswrite('G:\Mi unidad\1. PROYECTOS TELLO 2022\SCM SPILL OVERS\outputs\pobreza\distancia_centro_salud\1%\simulacion_4\output_tests.xlsx',p_value_vec_55','p_value_vec_55');</v>
      </c>
      <c r="KL79">
        <v>55</v>
      </c>
      <c r="KM79" t="str">
        <f>"xlswrite('G:\Mi unidad\1. PROYECTOS TELLO 2022\SCM SPILL OVERS\outputs\pobreza\informalidad\1%\simulacion_4\output_tests.xlsx',p_value_vec_"&amp;KL79&amp;"','p_value_vec_"&amp;KL79&amp;"');"</f>
        <v>xlswrite('G:\Mi unidad\1. PROYECTOS TELLO 2022\SCM SPILL OVERS\outputs\pobreza\informalidad\1%\simulacion_4\output_tests.xlsx',p_value_vec_55','p_value_vec_55');</v>
      </c>
      <c r="KY79">
        <v>55</v>
      </c>
      <c r="KZ79" t="str">
        <f>"xlswrite('G:\Mi unidad\1. PROYECTOS TELLO 2022\SCM SPILL OVERS\outputs\pobreza\alimentos\1%\simulacion_4\output_tests.xlsx',p_value_vec_"&amp;KY79&amp;"','p_value_vec_"&amp;KY79&amp;"');"</f>
        <v>xlswrite('G:\Mi unidad\1. PROYECTOS TELLO 2022\SCM SPILL OVERS\outputs\pobreza\alimentos\1%\simulacion_4\output_tests.xlsx',p_value_vec_55','p_value_vec_55');</v>
      </c>
      <c r="LF79">
        <v>55</v>
      </c>
      <c r="LG79" t="str">
        <f>"xlswrite('G:\Mi unidad\1. PROYECTOS TELLO 2022\SCM SPILL OVERS\outputs\pobreza\jefe_hogar\1%\simulacion_4\output_tests.xlsx',p_value_vec_"&amp;LF79&amp;"','p_value_vec_"&amp;LF79&amp;"');"</f>
        <v>xlswrite('G:\Mi unidad\1. PROYECTOS TELLO 2022\SCM SPILL OVERS\outputs\pobreza\jefe_hogar\1%\simulacion_4\output_tests.xlsx',p_value_vec_55','p_value_vec_55');</v>
      </c>
      <c r="LM79">
        <v>55</v>
      </c>
      <c r="LN79" t="str">
        <f>"xlswrite('G:\Mi unidad\1. PROYECTOS TELLO 2022\SCM SPILL OVERS\outputs\pobreza\mujeres\1%\simulacion_4\output_tests.xlsx',p_value_vec_"&amp;LM79&amp;"','p_value_vec_"&amp;LM79&amp;"');"</f>
        <v>xlswrite('G:\Mi unidad\1. PROYECTOS TELLO 2022\SCM SPILL OVERS\outputs\pobreza\mujeres\1%\simulacion_4\output_tests.xlsx',p_value_vec_55','p_value_vec_55');</v>
      </c>
      <c r="LY79">
        <v>55</v>
      </c>
      <c r="LZ79" t="str">
        <f>"xlswrite('G:\Mi unidad\1. PROYECTOS TELLO 2022\SCM SPILL OVERS\outputs\pobreza\criminalidad\1%\simulacion_4\output_tests.xlsx',p_value_vec_"&amp;LY79&amp;"','p_value_vec_"&amp;LY79&amp;"');"</f>
        <v>xlswrite('G:\Mi unidad\1. PROYECTOS TELLO 2022\SCM SPILL OVERS\outputs\pobreza\criminalidad\1%\simulacion_4\output_tests.xlsx',p_value_vec_55','p_value_vec_55');</v>
      </c>
    </row>
    <row r="80" spans="64:338" x14ac:dyDescent="0.3">
      <c r="BL80">
        <v>55</v>
      </c>
      <c r="BR80">
        <v>55</v>
      </c>
      <c r="BS80" s="1" t="str">
        <f>"A_"&amp;BR77&amp;" = eye(N);"</f>
        <v>A_55 = eye(N);</v>
      </c>
      <c r="BX80">
        <v>55</v>
      </c>
      <c r="BY80" s="1" t="str">
        <f>"A_"&amp;BX77&amp;" = eye(N);"</f>
        <v>A_55 = eye(N);</v>
      </c>
      <c r="CD80">
        <v>55</v>
      </c>
      <c r="CE80" s="1" t="str">
        <f>"A_"&amp;CD77&amp;" = eye(N);"</f>
        <v>A_55 = eye(N);</v>
      </c>
      <c r="CJ80">
        <v>55</v>
      </c>
      <c r="CK80" s="1" t="str">
        <f>"A_"&amp;CJ77&amp;" = eye(N);"</f>
        <v>A_55 = eye(N);</v>
      </c>
      <c r="CQ80">
        <v>55</v>
      </c>
      <c r="CR80" t="s">
        <v>230</v>
      </c>
      <c r="CV80">
        <v>55</v>
      </c>
      <c r="CW80" t="s">
        <v>235</v>
      </c>
      <c r="DA80">
        <v>55</v>
      </c>
      <c r="DB80" t="s">
        <v>235</v>
      </c>
      <c r="DF80">
        <v>55</v>
      </c>
      <c r="DG80" t="s">
        <v>235</v>
      </c>
      <c r="EA80">
        <v>38</v>
      </c>
      <c r="EB80" s="1" t="str">
        <f>"synthetic_control_sp_"&amp;EA80&amp;"(T+s) = Y_"&amp;EA80&amp;"(1,T+s)-alpha1_hat_vec_"&amp;EA80&amp;"(s);"</f>
        <v>synthetic_control_sp_38(T+s) = Y_38(1,T+s)-alpha1_hat_vec_38(s);</v>
      </c>
      <c r="EZ80" s="1" t="str">
        <f>"xlswrite('G:\Mi unidad\1. PROYECTOS TELLO 2022\SCM SPILL OVERS\outputs\pobreza\distancia_centro_salud\1%\simulacion_4\synthetic_control_spillover_outputs.xlsx',synthetic_control_sp_"&amp;$A21&amp;","&amp;$A21&amp;")"</f>
        <v>xlswrite('G:\Mi unidad\1. PROYECTOS TELLO 2022\SCM SPILL OVERS\outputs\pobreza\distancia_centro_salud\1%\simulacion_4\synthetic_control_spillover_outputs.xlsx',synthetic_control_sp_71,71)</v>
      </c>
      <c r="FG80" s="1" t="str">
        <f>"xlswrite('G:\Mi unidad\1. PROYECTOS TELLO 2022\SCM SPILL OVERS\outputs\pobreza\informalidad\1%\simulacion_4\synthetic_control_spillover_outputs.xlsx',synthetic_control_sp_"&amp;$A21&amp;","&amp;$A21&amp;")"</f>
        <v>xlswrite('G:\Mi unidad\1. PROYECTOS TELLO 2022\SCM SPILL OVERS\outputs\pobreza\informalidad\1%\simulacion_4\synthetic_control_spillover_outputs.xlsx',synthetic_control_sp_71,71)</v>
      </c>
      <c r="FM80" s="1" t="str">
        <f>"xlswrite('G:\Mi unidad\1. PROYECTOS TELLO 2022\SCM SPILL OVERS\outputs\pobreza\densidad\1%\simulacion_4\synthetic_control_spillover_outputs.xlsx',synthetic_control_sp_"&amp;$A21&amp;","&amp;$A21&amp;")"</f>
        <v>xlswrite('G:\Mi unidad\1. PROYECTOS TELLO 2022\SCM SPILL OVERS\outputs\pobreza\densidad\1%\simulacion_4\synthetic_control_spillover_outputs.xlsx',synthetic_control_sp_71,71)</v>
      </c>
      <c r="FT80" s="1" t="str">
        <f>"xlswrite('G:\Mi unidad\1. PROYECTOS TELLO 2022\SCM SPILL OVERS\outputs\pobreza\bajo_niv_educ\1%\simulacion_4\synthetic_control_spillover_outputs.xlsx',synthetic_control_sp_"&amp;$A21&amp;","&amp;$A21&amp;")"</f>
        <v>xlswrite('G:\Mi unidad\1. PROYECTOS TELLO 2022\SCM SPILL OVERS\outputs\pobreza\bajo_niv_educ\1%\simulacion_4\synthetic_control_spillover_outputs.xlsx',synthetic_control_sp_71,71)</v>
      </c>
      <c r="FZ80" s="1" t="str">
        <f>"xlswrite('G:\Mi unidad\1. PROYECTOS TELLO 2022\SCM SPILL OVERS\outputs\pobreza\bajo_ingreso\1%\simulacion_4\synthetic_control_spillover_outputs.xlsx',synthetic_control_sp_"&amp;$A21&amp;","&amp;$A21&amp;")"</f>
        <v>xlswrite('G:\Mi unidad\1. PROYECTOS TELLO 2022\SCM SPILL OVERS\outputs\pobreza\bajo_ingreso\1%\simulacion_4\synthetic_control_spillover_outputs.xlsx',synthetic_control_sp_71,71)</v>
      </c>
      <c r="GF80" s="1" t="str">
        <f>"xlswrite('G:\Mi unidad\1. PROYECTOS TELLO 2022\SCM SPILL OVERS\outputs\pobreza\densidad_g\1%\simulacion_4\synthetic_control_spillover_outputs.xlsx',synthetic_control_sp_"&amp;$A21&amp;","&amp;$A21&amp;")"</f>
        <v>xlswrite('G:\Mi unidad\1. PROYECTOS TELLO 2022\SCM SPILL OVERS\outputs\pobreza\densidad_g\1%\simulacion_4\synthetic_control_spillover_outputs.xlsx',synthetic_control_sp_71,71)</v>
      </c>
      <c r="GM80" s="1" t="str">
        <f>"xlswrite('G:\Mi unidad\1. PROYECTOS TELLO 2022\SCM SPILL OVERS\outputs\pobreza\alimentos\1%\simulacion_4\synthetic_control_spillover_outputs.xlsx',synthetic_control_sp_"&amp;$A21&amp;","&amp;$A21&amp;");"</f>
        <v>xlswrite('G:\Mi unidad\1. PROYECTOS TELLO 2022\SCM SPILL OVERS\outputs\pobreza\alimentos\1%\simulacion_4\synthetic_control_spillover_outputs.xlsx',synthetic_control_sp_71,71);</v>
      </c>
      <c r="GT80" s="1" t="str">
        <f>"xlswrite('G:\Mi unidad\1. PROYECTOS TELLO 2022\SCM SPILL OVERS\outputs\pobreza\jefe_hogar\1%\simulacion_4\synthetic_control_spillover_outputs.xlsx',synthetic_control_sp_"&amp;$A21&amp;","&amp;$A21&amp;");"</f>
        <v>xlswrite('G:\Mi unidad\1. PROYECTOS TELLO 2022\SCM SPILL OVERS\outputs\pobreza\jefe_hogar\1%\simulacion_4\synthetic_control_spillover_outputs.xlsx',synthetic_control_sp_71,71);</v>
      </c>
      <c r="GZ80" s="1" t="str">
        <f>"xlswrite('G:\Mi unidad\1. PROYECTOS TELLO 2022\SCM SPILL OVERS\outputs\pobreza\mujeres\1%\simulacion_4\synthetic_control_spillover_outputs.xlsx',synthetic_control_sp_"&amp;$A21&amp;","&amp;$A21&amp;");"</f>
        <v>xlswrite('G:\Mi unidad\1. PROYECTOS TELLO 2022\SCM SPILL OVERS\outputs\pobreza\mujeres\1%\simulacion_4\synthetic_control_spillover_outputs.xlsx',synthetic_control_sp_71,71);</v>
      </c>
      <c r="HF80" s="1" t="str">
        <f>"xlswrite('G:\Mi unidad\1. PROYECTOS TELLO 2022\SCM SPILL OVERS\outputs\pobreza\criminalidad\1%\simulacion_4\synthetic_control_spillover_outputs.xlsx',synthetic_control_sp_"&amp;$A21&amp;","&amp;$A21&amp;");"</f>
        <v>xlswrite('G:\Mi unidad\1. PROYECTOS TELLO 2022\SCM SPILL OVERS\outputs\pobreza\criminalidad\1%\simulacion_4\synthetic_control_spillover_outputs.xlsx',synthetic_control_sp_71,71);</v>
      </c>
      <c r="HM80">
        <v>27</v>
      </c>
      <c r="HN80" t="str">
        <f>"    p_value_vec_"&amp;HM80&amp;"(s) = p_value_"&amp;HM80&amp;";"</f>
        <v xml:space="preserve">    p_value_vec_27(s) = p_value_27;</v>
      </c>
      <c r="HT80">
        <v>42</v>
      </c>
      <c r="HU80" t="s">
        <v>18</v>
      </c>
      <c r="IA80">
        <v>55</v>
      </c>
      <c r="IB80" t="str">
        <f>"xlswrite('G:\Mi unidad\1. PROYECTOS TELLO 2022\SCM SPILL OVERS\outputs\pobreza\bajo_niv_educ\1%\simulacion_4\output_tests.xlsx',alpha1_hat_vec_"&amp;IA80&amp;"','alpha1_hat_vec_"&amp;IA80&amp;"');"</f>
        <v>xlswrite('G:\Mi unidad\1. PROYECTOS TELLO 2022\SCM SPILL OVERS\outputs\pobreza\bajo_niv_educ\1%\simulacion_4\output_tests.xlsx',alpha1_hat_vec_55','alpha1_hat_vec_55');</v>
      </c>
      <c r="IO80">
        <v>55</v>
      </c>
      <c r="IP80" t="str">
        <f>"xlswrite('G:\Mi unidad\1. PROYECTOS TELLO 2022\SCM SPILL OVERS\outputs\pobreza\bajo_ingreso\1%\simulacion_4\output_tests.xlsx',alpha1_hat_vec_"&amp;IO80&amp;"','alpha1_hat_vec_"&amp;IO80&amp;"');"</f>
        <v>xlswrite('G:\Mi unidad\1. PROYECTOS TELLO 2022\SCM SPILL OVERS\outputs\pobreza\bajo_ingreso\1%\simulacion_4\output_tests.xlsx',alpha1_hat_vec_55','alpha1_hat_vec_55');</v>
      </c>
      <c r="JA80">
        <v>55</v>
      </c>
      <c r="JB80" t="str">
        <f>"xlswrite('G:\Mi unidad\1. PROYECTOS TELLO 2022\SCM SPILL OVERS\outputs\pobreza\densidad\1%\simulacion_4\output_tests.xlsx',alpha1_hat_vec_"&amp;JA80&amp;"','alpha1_hat_vec_"&amp;JA80&amp;"');"</f>
        <v>xlswrite('G:\Mi unidad\1. PROYECTOS TELLO 2022\SCM SPILL OVERS\outputs\pobreza\densidad\1%\simulacion_4\output_tests.xlsx',alpha1_hat_vec_55','alpha1_hat_vec_55');</v>
      </c>
      <c r="JM80">
        <v>55</v>
      </c>
      <c r="JN80" t="str">
        <f>"xlswrite('G:\Mi unidad\1. PROYECTOS TELLO 2022\SCM SPILL OVERS\outputs\pobreza\densidad_g\1%\simulacion_4\output_tests.xlsx',alpha1_hat_vec_"&amp;JM80&amp;"','alpha1_hat_vec_"&amp;JM80&amp;"');"</f>
        <v>xlswrite('G:\Mi unidad\1. PROYECTOS TELLO 2022\SCM SPILL OVERS\outputs\pobreza\densidad_g\1%\simulacion_4\output_tests.xlsx',alpha1_hat_vec_55','alpha1_hat_vec_55');</v>
      </c>
      <c r="JY80">
        <v>55</v>
      </c>
      <c r="JZ80" t="str">
        <f>"xlswrite('G:\Mi unidad\1. PROYECTOS TELLO 2022\SCM SPILL OVERS\outputs\pobreza\distancia_centro_salud\1%\simulacion_4\output_tests.xlsx',alpha1_hat_vec_"&amp;JY80&amp;"','alpha1_hat_vec_"&amp;JY80&amp;"');"</f>
        <v>xlswrite('G:\Mi unidad\1. PROYECTOS TELLO 2022\SCM SPILL OVERS\outputs\pobreza\distancia_centro_salud\1%\simulacion_4\output_tests.xlsx',alpha1_hat_vec_55','alpha1_hat_vec_55');</v>
      </c>
      <c r="KL80">
        <v>55</v>
      </c>
      <c r="KM80" t="str">
        <f>"xlswrite('G:\Mi unidad\1. PROYECTOS TELLO 2022\SCM SPILL OVERS\outputs\pobreza\informalidad\1%\simulacion_4\output_tests.xlsx',alpha1_hat_vec_"&amp;KL80&amp;"','alpha1_hat_vec_"&amp;KL80&amp;"');"</f>
        <v>xlswrite('G:\Mi unidad\1. PROYECTOS TELLO 2022\SCM SPILL OVERS\outputs\pobreza\informalidad\1%\simulacion_4\output_tests.xlsx',alpha1_hat_vec_55','alpha1_hat_vec_55');</v>
      </c>
      <c r="KY80">
        <v>55</v>
      </c>
      <c r="KZ80" t="str">
        <f>"xlswrite('G:\Mi unidad\1. PROYECTOS TELLO 2022\SCM SPILL OVERS\outputs\pobreza\alimentos\1%\simulacion_4\output_tests.xlsx',alpha1_hat_vec_"&amp;KY80&amp;"','alpha1_hat_vec_"&amp;KY80&amp;"');"</f>
        <v>xlswrite('G:\Mi unidad\1. PROYECTOS TELLO 2022\SCM SPILL OVERS\outputs\pobreza\alimentos\1%\simulacion_4\output_tests.xlsx',alpha1_hat_vec_55','alpha1_hat_vec_55');</v>
      </c>
      <c r="LF80">
        <v>55</v>
      </c>
      <c r="LG80" t="str">
        <f>"xlswrite('G:\Mi unidad\1. PROYECTOS TELLO 2022\SCM SPILL OVERS\outputs\pobreza\jefe_hogar\1%\simulacion_4\output_tests.xlsx',alpha1_hat_vec_"&amp;LF80&amp;"','alpha1_hat_vec_"&amp;LF80&amp;"');"</f>
        <v>xlswrite('G:\Mi unidad\1. PROYECTOS TELLO 2022\SCM SPILL OVERS\outputs\pobreza\jefe_hogar\1%\simulacion_4\output_tests.xlsx',alpha1_hat_vec_55','alpha1_hat_vec_55');</v>
      </c>
      <c r="LM80">
        <v>55</v>
      </c>
      <c r="LN80" t="str">
        <f>"xlswrite('G:\Mi unidad\1. PROYECTOS TELLO 2022\SCM SPILL OVERS\outputs\pobreza\mujeres\1%\simulacion_4\output_tests.xlsx',alpha1_hat_vec_"&amp;LM80&amp;"','alpha1_hat_vec_"&amp;LM80&amp;"');"</f>
        <v>xlswrite('G:\Mi unidad\1. PROYECTOS TELLO 2022\SCM SPILL OVERS\outputs\pobreza\mujeres\1%\simulacion_4\output_tests.xlsx',alpha1_hat_vec_55','alpha1_hat_vec_55');</v>
      </c>
      <c r="LY80">
        <v>55</v>
      </c>
      <c r="LZ80" t="str">
        <f>"xlswrite('G:\Mi unidad\1. PROYECTOS TELLO 2022\SCM SPILL OVERS\outputs\pobreza\criminalidad\1%\simulacion_4\output_tests.xlsx',alpha1_hat_vec_"&amp;LY80&amp;"','alpha1_hat_vec_"&amp;LY80&amp;"');"</f>
        <v>xlswrite('G:\Mi unidad\1. PROYECTOS TELLO 2022\SCM SPILL OVERS\outputs\pobreza\criminalidad\1%\simulacion_4\output_tests.xlsx',alpha1_hat_vec_55','alpha1_hat_vec_55');</v>
      </c>
    </row>
    <row r="81" spans="64:338" x14ac:dyDescent="0.3">
      <c r="BL81">
        <v>55</v>
      </c>
      <c r="BR81">
        <v>55</v>
      </c>
      <c r="BS81" s="1" t="str">
        <f>"A_"&amp;BR77&amp;"(:,ind_"&amp;BR77&amp;" == 0) = [];"</f>
        <v>A_55(:,ind_55 == 0) = [];</v>
      </c>
      <c r="BX81">
        <v>55</v>
      </c>
      <c r="BY81" s="1" t="str">
        <f>"A_"&amp;BX77&amp;"(:,ind_"&amp;BX77&amp;" == 0) = [];"</f>
        <v>A_55(:,ind_55 == 0) = [];</v>
      </c>
      <c r="CD81">
        <v>55</v>
      </c>
      <c r="CE81" s="1" t="str">
        <f>"A_"&amp;CD77&amp;"(:,ind_"&amp;CD77&amp;" == 0) = [];"</f>
        <v>A_55(:,ind_55 == 0) = [];</v>
      </c>
      <c r="CJ81">
        <v>55</v>
      </c>
      <c r="CK81" s="1" t="str">
        <f>"A_"&amp;CJ77&amp;"(:,ind_"&amp;CJ77&amp;" == 0) = [];"</f>
        <v>A_55(:,ind_55 == 0) = [];</v>
      </c>
      <c r="CQ81">
        <v>55</v>
      </c>
      <c r="CR81" t="s">
        <v>231</v>
      </c>
      <c r="CV81">
        <v>55</v>
      </c>
      <c r="CW81" t="s">
        <v>236</v>
      </c>
      <c r="DA81">
        <v>55</v>
      </c>
      <c r="DB81" t="s">
        <v>236</v>
      </c>
      <c r="DF81">
        <v>55</v>
      </c>
      <c r="DG81" t="s">
        <v>236</v>
      </c>
      <c r="EA81">
        <v>38</v>
      </c>
      <c r="EB81" s="3" t="s">
        <v>18</v>
      </c>
      <c r="EZ81" s="1" t="str">
        <f>"xlswrite('G:\Mi unidad\1. PROYECTOS TELLO 2022\SCM SPILL OVERS\outputs\pobreza\distancia_centro_salud\1%\simulacion_4\synthetic_control_spillover_outputs.xlsx',synthetic_control_sp_"&amp;$A22&amp;","&amp;$A22&amp;")"</f>
        <v>xlswrite('G:\Mi unidad\1. PROYECTOS TELLO 2022\SCM SPILL OVERS\outputs\pobreza\distancia_centro_salud\1%\simulacion_4\synthetic_control_spillover_outputs.xlsx',synthetic_control_sp_75,75)</v>
      </c>
      <c r="FG81" s="1" t="str">
        <f>"xlswrite('G:\Mi unidad\1. PROYECTOS TELLO 2022\SCM SPILL OVERS\outputs\pobreza\informalidad\1%\simulacion_4\synthetic_control_spillover_outputs.xlsx',synthetic_control_sp_"&amp;$A22&amp;","&amp;$A22&amp;")"</f>
        <v>xlswrite('G:\Mi unidad\1. PROYECTOS TELLO 2022\SCM SPILL OVERS\outputs\pobreza\informalidad\1%\simulacion_4\synthetic_control_spillover_outputs.xlsx',synthetic_control_sp_75,75)</v>
      </c>
      <c r="FM81" s="1" t="str">
        <f>"xlswrite('G:\Mi unidad\1. PROYECTOS TELLO 2022\SCM SPILL OVERS\outputs\pobreza\densidad\1%\simulacion_4\synthetic_control_spillover_outputs.xlsx',synthetic_control_sp_"&amp;$A22&amp;","&amp;$A22&amp;")"</f>
        <v>xlswrite('G:\Mi unidad\1. PROYECTOS TELLO 2022\SCM SPILL OVERS\outputs\pobreza\densidad\1%\simulacion_4\synthetic_control_spillover_outputs.xlsx',synthetic_control_sp_75,75)</v>
      </c>
      <c r="FT81" s="1" t="str">
        <f>"xlswrite('G:\Mi unidad\1. PROYECTOS TELLO 2022\SCM SPILL OVERS\outputs\pobreza\bajo_niv_educ\1%\simulacion_4\synthetic_control_spillover_outputs.xlsx',synthetic_control_sp_"&amp;$A22&amp;","&amp;$A22&amp;")"</f>
        <v>xlswrite('G:\Mi unidad\1. PROYECTOS TELLO 2022\SCM SPILL OVERS\outputs\pobreza\bajo_niv_educ\1%\simulacion_4\synthetic_control_spillover_outputs.xlsx',synthetic_control_sp_75,75)</v>
      </c>
      <c r="FZ81" s="1" t="str">
        <f>"xlswrite('G:\Mi unidad\1. PROYECTOS TELLO 2022\SCM SPILL OVERS\outputs\pobreza\bajo_ingreso\1%\simulacion_4\synthetic_control_spillover_outputs.xlsx',synthetic_control_sp_"&amp;$A22&amp;","&amp;$A22&amp;")"</f>
        <v>xlswrite('G:\Mi unidad\1. PROYECTOS TELLO 2022\SCM SPILL OVERS\outputs\pobreza\bajo_ingreso\1%\simulacion_4\synthetic_control_spillover_outputs.xlsx',synthetic_control_sp_75,75)</v>
      </c>
      <c r="GF81" s="1" t="str">
        <f>"xlswrite('G:\Mi unidad\1. PROYECTOS TELLO 2022\SCM SPILL OVERS\outputs\pobreza\densidad_g\1%\simulacion_4\synthetic_control_spillover_outputs.xlsx',synthetic_control_sp_"&amp;$A22&amp;","&amp;$A22&amp;")"</f>
        <v>xlswrite('G:\Mi unidad\1. PROYECTOS TELLO 2022\SCM SPILL OVERS\outputs\pobreza\densidad_g\1%\simulacion_4\synthetic_control_spillover_outputs.xlsx',synthetic_control_sp_75,75)</v>
      </c>
      <c r="GM81" s="1" t="str">
        <f>"xlswrite('G:\Mi unidad\1. PROYECTOS TELLO 2022\SCM SPILL OVERS\outputs\pobreza\alimentos\1%\simulacion_4\synthetic_control_spillover_outputs.xlsx',synthetic_control_sp_"&amp;$A22&amp;","&amp;$A22&amp;");"</f>
        <v>xlswrite('G:\Mi unidad\1. PROYECTOS TELLO 2022\SCM SPILL OVERS\outputs\pobreza\alimentos\1%\simulacion_4\synthetic_control_spillover_outputs.xlsx',synthetic_control_sp_75,75);</v>
      </c>
      <c r="GT81" s="1" t="str">
        <f>"xlswrite('G:\Mi unidad\1. PROYECTOS TELLO 2022\SCM SPILL OVERS\outputs\pobreza\jefe_hogar\1%\simulacion_4\synthetic_control_spillover_outputs.xlsx',synthetic_control_sp_"&amp;$A22&amp;","&amp;$A22&amp;");"</f>
        <v>xlswrite('G:\Mi unidad\1. PROYECTOS TELLO 2022\SCM SPILL OVERS\outputs\pobreza\jefe_hogar\1%\simulacion_4\synthetic_control_spillover_outputs.xlsx',synthetic_control_sp_75,75);</v>
      </c>
      <c r="GZ81" s="1" t="str">
        <f>"xlswrite('G:\Mi unidad\1. PROYECTOS TELLO 2022\SCM SPILL OVERS\outputs\pobreza\mujeres\1%\simulacion_4\synthetic_control_spillover_outputs.xlsx',synthetic_control_sp_"&amp;$A22&amp;","&amp;$A22&amp;");"</f>
        <v>xlswrite('G:\Mi unidad\1. PROYECTOS TELLO 2022\SCM SPILL OVERS\outputs\pobreza\mujeres\1%\simulacion_4\synthetic_control_spillover_outputs.xlsx',synthetic_control_sp_75,75);</v>
      </c>
      <c r="HF81" s="1" t="str">
        <f>"xlswrite('G:\Mi unidad\1. PROYECTOS TELLO 2022\SCM SPILL OVERS\outputs\pobreza\criminalidad\1%\simulacion_4\synthetic_control_spillover_outputs.xlsx',synthetic_control_sp_"&amp;$A22&amp;","&amp;$A22&amp;");"</f>
        <v>xlswrite('G:\Mi unidad\1. PROYECTOS TELLO 2022\SCM SPILL OVERS\outputs\pobreza\criminalidad\1%\simulacion_4\synthetic_control_spillover_outputs.xlsx',synthetic_control_sp_75,75);</v>
      </c>
      <c r="HM81">
        <v>27</v>
      </c>
      <c r="HN81" t="str">
        <f>"    lb_vec_"&amp;HM81&amp;"(s) = lb_"&amp;HM81&amp;";"</f>
        <v xml:space="preserve">    lb_vec_27(s) = lb_27;</v>
      </c>
      <c r="HT81">
        <v>44</v>
      </c>
      <c r="HU81" t="str">
        <f>"spillover_test_"&amp;HT81&amp;" = zeros(1,S);"</f>
        <v>spillover_test_44 = zeros(1,S);</v>
      </c>
      <c r="IA81">
        <v>55</v>
      </c>
      <c r="IB81" t="str">
        <f>"xlswrite('G:\Mi unidad\1. PROYECTOS TELLO 2022\SCM SPILL OVERS\outputs\pobreza\bajo_niv_educ\1%\simulacion_4\output_tests.xlsx',spillover_test_"&amp;IA81&amp;"','sp_test_"&amp;IA81&amp;"');"</f>
        <v>xlswrite('G:\Mi unidad\1. PROYECTOS TELLO 2022\SCM SPILL OVERS\outputs\pobreza\bajo_niv_educ\1%\simulacion_4\output_tests.xlsx',spillover_test_55','sp_test_55');</v>
      </c>
      <c r="IO81">
        <v>55</v>
      </c>
      <c r="IP81" t="str">
        <f>"xlswrite('G:\Mi unidad\1. PROYECTOS TELLO 2022\SCM SPILL OVERS\outputs\pobreza\bajo_ingreso\1%\simulacion_4\output_tests.xlsx',spillover_test_"&amp;IO81&amp;"','sp_test_"&amp;IO81&amp;"');"</f>
        <v>xlswrite('G:\Mi unidad\1. PROYECTOS TELLO 2022\SCM SPILL OVERS\outputs\pobreza\bajo_ingreso\1%\simulacion_4\output_tests.xlsx',spillover_test_55','sp_test_55');</v>
      </c>
      <c r="JA81">
        <v>55</v>
      </c>
      <c r="JB81" t="str">
        <f>"xlswrite('G:\Mi unidad\1. PROYECTOS TELLO 2022\SCM SPILL OVERS\outputs\pobreza\densidad\1%\simulacion_4\output_tests.xlsx',spillover_test_"&amp;JA81&amp;"','sp_test_"&amp;JA81&amp;"');"</f>
        <v>xlswrite('G:\Mi unidad\1. PROYECTOS TELLO 2022\SCM SPILL OVERS\outputs\pobreza\densidad\1%\simulacion_4\output_tests.xlsx',spillover_test_55','sp_test_55');</v>
      </c>
      <c r="JM81">
        <v>55</v>
      </c>
      <c r="JN81" t="str">
        <f>"xlswrite('G:\Mi unidad\1. PROYECTOS TELLO 2022\SCM SPILL OVERS\outputs\pobreza\densidad_g\1%\simulacion_4\output_tests.xlsx',spillover_test_"&amp;JM81&amp;"','sp_test_"&amp;JM81&amp;"');"</f>
        <v>xlswrite('G:\Mi unidad\1. PROYECTOS TELLO 2022\SCM SPILL OVERS\outputs\pobreza\densidad_g\1%\simulacion_4\output_tests.xlsx',spillover_test_55','sp_test_55');</v>
      </c>
      <c r="JY81">
        <v>55</v>
      </c>
      <c r="JZ81" t="str">
        <f>"xlswrite('G:\Mi unidad\1. PROYECTOS TELLO 2022\SCM SPILL OVERS\outputs\pobreza\distancia_centro_salud\1%\simulacion_4\output_tests.xlsx',spillover_test_"&amp;JY81&amp;"','sp_test_"&amp;JY81&amp;"');"</f>
        <v>xlswrite('G:\Mi unidad\1. PROYECTOS TELLO 2022\SCM SPILL OVERS\outputs\pobreza\distancia_centro_salud\1%\simulacion_4\output_tests.xlsx',spillover_test_55','sp_test_55');</v>
      </c>
      <c r="KL81">
        <v>55</v>
      </c>
      <c r="KM81" t="str">
        <f>"xlswrite('G:\Mi unidad\1. PROYECTOS TELLO 2022\SCM SPILL OVERS\outputs\pobreza\informalidad\1%\simulacion_4\output_tests.xlsx',spillover_test_"&amp;KL81&amp;"','sp_test_"&amp;KL81&amp;"');"</f>
        <v>xlswrite('G:\Mi unidad\1. PROYECTOS TELLO 2022\SCM SPILL OVERS\outputs\pobreza\informalidad\1%\simulacion_4\output_tests.xlsx',spillover_test_55','sp_test_55');</v>
      </c>
      <c r="KY81">
        <v>55</v>
      </c>
      <c r="KZ81" t="str">
        <f>"xlswrite('G:\Mi unidad\1. PROYECTOS TELLO 2022\SCM SPILL OVERS\outputs\pobreza\alimentos\1%\simulacion_4\output_tests.xlsx',spillover_test_"&amp;KY81&amp;"','sp_test_"&amp;KY81&amp;"');"</f>
        <v>xlswrite('G:\Mi unidad\1. PROYECTOS TELLO 2022\SCM SPILL OVERS\outputs\pobreza\alimentos\1%\simulacion_4\output_tests.xlsx',spillover_test_55','sp_test_55');</v>
      </c>
      <c r="LF81">
        <v>55</v>
      </c>
      <c r="LG81" t="str">
        <f>"xlswrite('G:\Mi unidad\1. PROYECTOS TELLO 2022\SCM SPILL OVERS\outputs\pobreza\jefe_hogar\1%\simulacion_4\output_tests.xlsx',spillover_test_"&amp;LF81&amp;"','sp_test_"&amp;LF81&amp;"');"</f>
        <v>xlswrite('G:\Mi unidad\1. PROYECTOS TELLO 2022\SCM SPILL OVERS\outputs\pobreza\jefe_hogar\1%\simulacion_4\output_tests.xlsx',spillover_test_55','sp_test_55');</v>
      </c>
      <c r="LM81">
        <v>55</v>
      </c>
      <c r="LN81" t="str">
        <f>"xlswrite('G:\Mi unidad\1. PROYECTOS TELLO 2022\SCM SPILL OVERS\outputs\pobreza\mujeres\1%\simulacion_4\output_tests.xlsx',spillover_test_"&amp;LM81&amp;"','sp_test_"&amp;LM81&amp;"');"</f>
        <v>xlswrite('G:\Mi unidad\1. PROYECTOS TELLO 2022\SCM SPILL OVERS\outputs\pobreza\mujeres\1%\simulacion_4\output_tests.xlsx',spillover_test_55','sp_test_55');</v>
      </c>
      <c r="LY81">
        <v>55</v>
      </c>
      <c r="LZ81" t="str">
        <f>"xlswrite('G:\Mi unidad\1. PROYECTOS TELLO 2022\SCM SPILL OVERS\outputs\pobreza\criminalidad\1%\simulacion_4\output_tests.xlsx',spillover_test_"&amp;LY81&amp;"','sp_test_"&amp;LY81&amp;"');"</f>
        <v>xlswrite('G:\Mi unidad\1. PROYECTOS TELLO 2022\SCM SPILL OVERS\outputs\pobreza\criminalidad\1%\simulacion_4\output_tests.xlsx',spillover_test_55','sp_test_55');</v>
      </c>
    </row>
    <row r="82" spans="64:338" x14ac:dyDescent="0.3">
      <c r="BL82">
        <v>57</v>
      </c>
      <c r="BM82" s="1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237</v>
      </c>
      <c r="CV82">
        <v>57</v>
      </c>
      <c r="CW82" t="s">
        <v>238</v>
      </c>
      <c r="DA82">
        <v>57</v>
      </c>
      <c r="DB82" t="s">
        <v>238</v>
      </c>
      <c r="DF82">
        <v>57</v>
      </c>
      <c r="DG82" t="s">
        <v>238</v>
      </c>
      <c r="EA82">
        <v>39</v>
      </c>
      <c r="EB82" s="3" t="str">
        <f>"%PROVINCIA "&amp;EA82</f>
        <v>%PROVINCIA 39</v>
      </c>
      <c r="EZ82" s="1" t="str">
        <f>"xlswrite('G:\Mi unidad\1. PROYECTOS TELLO 2022\SCM SPILL OVERS\outputs\pobreza\distancia_centro_salud\1%\simulacion_4\synthetic_control_spillover_outputs.xlsx',synthetic_control_sp_"&amp;$A23&amp;","&amp;$A23&amp;")"</f>
        <v>xlswrite('G:\Mi unidad\1. PROYECTOS TELLO 2022\SCM SPILL OVERS\outputs\pobreza\distancia_centro_salud\1%\simulacion_4\synthetic_control_spillover_outputs.xlsx',synthetic_control_sp_76,76)</v>
      </c>
      <c r="FG82" s="1" t="str">
        <f>"xlswrite('G:\Mi unidad\1. PROYECTOS TELLO 2022\SCM SPILL OVERS\outputs\pobreza\informalidad\1%\simulacion_4\synthetic_control_spillover_outputs.xlsx',synthetic_control_sp_"&amp;$A23&amp;","&amp;$A23&amp;")"</f>
        <v>xlswrite('G:\Mi unidad\1. PROYECTOS TELLO 2022\SCM SPILL OVERS\outputs\pobreza\informalidad\1%\simulacion_4\synthetic_control_spillover_outputs.xlsx',synthetic_control_sp_76,76)</v>
      </c>
      <c r="FM82" s="1" t="str">
        <f>"xlswrite('G:\Mi unidad\1. PROYECTOS TELLO 2022\SCM SPILL OVERS\outputs\pobreza\densidad\1%\simulacion_4\synthetic_control_spillover_outputs.xlsx',synthetic_control_sp_"&amp;$A23&amp;","&amp;$A23&amp;")"</f>
        <v>xlswrite('G:\Mi unidad\1. PROYECTOS TELLO 2022\SCM SPILL OVERS\outputs\pobreza\densidad\1%\simulacion_4\synthetic_control_spillover_outputs.xlsx',synthetic_control_sp_76,76)</v>
      </c>
      <c r="FT82" s="1" t="str">
        <f>"xlswrite('G:\Mi unidad\1. PROYECTOS TELLO 2022\SCM SPILL OVERS\outputs\pobreza\bajo_niv_educ\1%\simulacion_4\synthetic_control_spillover_outputs.xlsx',synthetic_control_sp_"&amp;$A23&amp;","&amp;$A23&amp;")"</f>
        <v>xlswrite('G:\Mi unidad\1. PROYECTOS TELLO 2022\SCM SPILL OVERS\outputs\pobreza\bajo_niv_educ\1%\simulacion_4\synthetic_control_spillover_outputs.xlsx',synthetic_control_sp_76,76)</v>
      </c>
      <c r="FZ82" s="1" t="str">
        <f>"xlswrite('G:\Mi unidad\1. PROYECTOS TELLO 2022\SCM SPILL OVERS\outputs\pobreza\bajo_ingreso\1%\simulacion_4\synthetic_control_spillover_outputs.xlsx',synthetic_control_sp_"&amp;$A23&amp;","&amp;$A23&amp;")"</f>
        <v>xlswrite('G:\Mi unidad\1. PROYECTOS TELLO 2022\SCM SPILL OVERS\outputs\pobreza\bajo_ingreso\1%\simulacion_4\synthetic_control_spillover_outputs.xlsx',synthetic_control_sp_76,76)</v>
      </c>
      <c r="GF82" s="1" t="str">
        <f>"xlswrite('G:\Mi unidad\1. PROYECTOS TELLO 2022\SCM SPILL OVERS\outputs\pobreza\densidad_g\1%\simulacion_4\synthetic_control_spillover_outputs.xlsx',synthetic_control_sp_"&amp;$A23&amp;","&amp;$A23&amp;")"</f>
        <v>xlswrite('G:\Mi unidad\1. PROYECTOS TELLO 2022\SCM SPILL OVERS\outputs\pobreza\densidad_g\1%\simulacion_4\synthetic_control_spillover_outputs.xlsx',synthetic_control_sp_76,76)</v>
      </c>
      <c r="GM82" s="1" t="str">
        <f>"xlswrite('G:\Mi unidad\1. PROYECTOS TELLO 2022\SCM SPILL OVERS\outputs\pobreza\alimentos\1%\simulacion_4\synthetic_control_spillover_outputs.xlsx',synthetic_control_sp_"&amp;$A23&amp;","&amp;$A23&amp;");"</f>
        <v>xlswrite('G:\Mi unidad\1. PROYECTOS TELLO 2022\SCM SPILL OVERS\outputs\pobreza\alimentos\1%\simulacion_4\synthetic_control_spillover_outputs.xlsx',synthetic_control_sp_76,76);</v>
      </c>
      <c r="GT82" s="1" t="str">
        <f>"xlswrite('G:\Mi unidad\1. PROYECTOS TELLO 2022\SCM SPILL OVERS\outputs\pobreza\jefe_hogar\1%\simulacion_4\synthetic_control_spillover_outputs.xlsx',synthetic_control_sp_"&amp;$A23&amp;","&amp;$A23&amp;");"</f>
        <v>xlswrite('G:\Mi unidad\1. PROYECTOS TELLO 2022\SCM SPILL OVERS\outputs\pobreza\jefe_hogar\1%\simulacion_4\synthetic_control_spillover_outputs.xlsx',synthetic_control_sp_76,76);</v>
      </c>
      <c r="GZ82" s="1" t="str">
        <f>"xlswrite('G:\Mi unidad\1. PROYECTOS TELLO 2022\SCM SPILL OVERS\outputs\pobreza\mujeres\1%\simulacion_4\synthetic_control_spillover_outputs.xlsx',synthetic_control_sp_"&amp;$A23&amp;","&amp;$A23&amp;");"</f>
        <v>xlswrite('G:\Mi unidad\1. PROYECTOS TELLO 2022\SCM SPILL OVERS\outputs\pobreza\mujeres\1%\simulacion_4\synthetic_control_spillover_outputs.xlsx',synthetic_control_sp_76,76);</v>
      </c>
      <c r="HF82" s="1" t="str">
        <f>"xlswrite('G:\Mi unidad\1. PROYECTOS TELLO 2022\SCM SPILL OVERS\outputs\pobreza\criminalidad\1%\simulacion_4\synthetic_control_spillover_outputs.xlsx',synthetic_control_sp_"&amp;$A23&amp;","&amp;$A23&amp;");"</f>
        <v>xlswrite('G:\Mi unidad\1. PROYECTOS TELLO 2022\SCM SPILL OVERS\outputs\pobreza\criminalidad\1%\simulacion_4\synthetic_control_spillover_outputs.xlsx',synthetic_control_sp_76,76);</v>
      </c>
      <c r="HM82">
        <v>27</v>
      </c>
      <c r="HN82" t="str">
        <f>"    ub_vec_"&amp;HM82&amp;"(s) = ub_"&amp;HM81&amp;";"</f>
        <v xml:space="preserve">    ub_vec_27(s) = ub_27;</v>
      </c>
      <c r="HT82">
        <v>44</v>
      </c>
      <c r="HU82" t="s">
        <v>35</v>
      </c>
      <c r="IA82">
        <v>57</v>
      </c>
      <c r="IB82" t="str">
        <f>"xlswrite('G:\Mi unidad\1. PROYECTOS TELLO 2022\SCM SPILL OVERS\outputs\pobreza\bajo_niv_educ\1%\simulacion_4\output_tests.xlsx',lb_vec_"&amp;IA82&amp;"','lb_vec_"&amp;IA82&amp;"');"</f>
        <v>xlswrite('G:\Mi unidad\1. PROYECTOS TELLO 2022\SCM SPILL OVERS\outputs\pobreza\bajo_niv_educ\1%\simulacion_4\output_tests.xlsx',lb_vec_57','lb_vec_57');</v>
      </c>
      <c r="IO82">
        <v>57</v>
      </c>
      <c r="IP82" t="str">
        <f>"xlswrite('G:\Mi unidad\1. PROYECTOS TELLO 2022\SCM SPILL OVERS\outputs\pobreza\bajo_ingreso\1%\simulacion_4\output_tests.xlsx',lb_vec_"&amp;IO82&amp;"','lb_vec_"&amp;IO82&amp;"');"</f>
        <v>xlswrite('G:\Mi unidad\1. PROYECTOS TELLO 2022\SCM SPILL OVERS\outputs\pobreza\bajo_ingreso\1%\simulacion_4\output_tests.xlsx',lb_vec_57','lb_vec_57');</v>
      </c>
      <c r="JA82">
        <v>57</v>
      </c>
      <c r="JB82" t="str">
        <f>"xlswrite('G:\Mi unidad\1. PROYECTOS TELLO 2022\SCM SPILL OVERS\outputs\pobreza\densidad\1%\simulacion_4\output_tests.xlsx',lb_vec_"&amp;JA82&amp;"','lb_vec_"&amp;JA82&amp;"');"</f>
        <v>xlswrite('G:\Mi unidad\1. PROYECTOS TELLO 2022\SCM SPILL OVERS\outputs\pobreza\densidad\1%\simulacion_4\output_tests.xlsx',lb_vec_57','lb_vec_57');</v>
      </c>
      <c r="JM82">
        <v>57</v>
      </c>
      <c r="JN82" t="str">
        <f>"xlswrite('G:\Mi unidad\1. PROYECTOS TELLO 2022\SCM SPILL OVERS\outputs\pobreza\densidad_g\1%\simulacion_4\output_tests.xlsx',lb_vec_"&amp;JM82&amp;"','lb_vec_"&amp;JM82&amp;"');"</f>
        <v>xlswrite('G:\Mi unidad\1. PROYECTOS TELLO 2022\SCM SPILL OVERS\outputs\pobreza\densidad_g\1%\simulacion_4\output_tests.xlsx',lb_vec_57','lb_vec_57');</v>
      </c>
      <c r="JY82">
        <v>57</v>
      </c>
      <c r="JZ82" t="str">
        <f>"xlswrite('G:\Mi unidad\1. PROYECTOS TELLO 2022\SCM SPILL OVERS\outputs\pobreza\distancia_centro_salud\1%\simulacion_4\output_tests.xlsx',lb_vec_"&amp;JY82&amp;"','lb_vec_"&amp;JY82&amp;"');"</f>
        <v>xlswrite('G:\Mi unidad\1. PROYECTOS TELLO 2022\SCM SPILL OVERS\outputs\pobreza\distancia_centro_salud\1%\simulacion_4\output_tests.xlsx',lb_vec_57','lb_vec_57');</v>
      </c>
      <c r="KL82">
        <v>57</v>
      </c>
      <c r="KM82" t="str">
        <f>"xlswrite('G:\Mi unidad\1. PROYECTOS TELLO 2022\SCM SPILL OVERS\outputs\pobreza\informalidad\1%\simulacion_4\output_tests.xlsx',lb_vec_"&amp;KL82&amp;"','lb_vec_"&amp;KL82&amp;"');"</f>
        <v>xlswrite('G:\Mi unidad\1. PROYECTOS TELLO 2022\SCM SPILL OVERS\outputs\pobreza\informalidad\1%\simulacion_4\output_tests.xlsx',lb_vec_57','lb_vec_57');</v>
      </c>
      <c r="KY82">
        <v>57</v>
      </c>
      <c r="KZ82" t="str">
        <f>"xlswrite('G:\Mi unidad\1. PROYECTOS TELLO 2022\SCM SPILL OVERS\outputs\pobreza\alimentos\1%\simulacion_4\output_tests.xlsx',lb_vec_"&amp;KY82&amp;"','lb_vec_"&amp;KY82&amp;"');"</f>
        <v>xlswrite('G:\Mi unidad\1. PROYECTOS TELLO 2022\SCM SPILL OVERS\outputs\pobreza\alimentos\1%\simulacion_4\output_tests.xlsx',lb_vec_57','lb_vec_57');</v>
      </c>
      <c r="LF82">
        <v>57</v>
      </c>
      <c r="LG82" t="str">
        <f>"xlswrite('G:\Mi unidad\1. PROYECTOS TELLO 2022\SCM SPILL OVERS\outputs\pobreza\jefe_hogar\1%\simulacion_4\output_tests.xlsx',lb_vec_"&amp;LF82&amp;"','lb_vec_"&amp;LF82&amp;"');"</f>
        <v>xlswrite('G:\Mi unidad\1. PROYECTOS TELLO 2022\SCM SPILL OVERS\outputs\pobreza\jefe_hogar\1%\simulacion_4\output_tests.xlsx',lb_vec_57','lb_vec_57');</v>
      </c>
      <c r="LM82">
        <v>57</v>
      </c>
      <c r="LN82" t="str">
        <f>"xlswrite('G:\Mi unidad\1. PROYECTOS TELLO 2022\SCM SPILL OVERS\outputs\pobreza\mujeres\1%\simulacion_4\output_tests.xlsx',lb_vec_"&amp;LM82&amp;"','lb_vec_"&amp;LM82&amp;"');"</f>
        <v>xlswrite('G:\Mi unidad\1. PROYECTOS TELLO 2022\SCM SPILL OVERS\outputs\pobreza\mujeres\1%\simulacion_4\output_tests.xlsx',lb_vec_57','lb_vec_57');</v>
      </c>
      <c r="LY82">
        <v>57</v>
      </c>
      <c r="LZ82" t="str">
        <f>"xlswrite('G:\Mi unidad\1. PROYECTOS TELLO 2022\SCM SPILL OVERS\outputs\pobreza\criminalidad\1%\simulacion_4\output_tests.xlsx',lb_vec_"&amp;LY82&amp;"','lb_vec_"&amp;LY82&amp;"');"</f>
        <v>xlswrite('G:\Mi unidad\1. PROYECTOS TELLO 2022\SCM SPILL OVERS\outputs\pobreza\criminalidad\1%\simulacion_4\output_tests.xlsx',lb_vec_57','lb_vec_57');</v>
      </c>
    </row>
    <row r="83" spans="64:338" x14ac:dyDescent="0.3">
      <c r="BL83">
        <v>57</v>
      </c>
      <c r="BM83" s="1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235</v>
      </c>
      <c r="CV83">
        <v>57</v>
      </c>
      <c r="CW83" t="s">
        <v>239</v>
      </c>
      <c r="DA83">
        <v>57</v>
      </c>
      <c r="DB83" t="s">
        <v>239</v>
      </c>
      <c r="DF83">
        <v>57</v>
      </c>
      <c r="DG83" t="s">
        <v>239</v>
      </c>
      <c r="EA83">
        <v>39</v>
      </c>
      <c r="EB83" s="3" t="s">
        <v>17</v>
      </c>
      <c r="EZ83" s="1" t="str">
        <f>"xlswrite('G:\Mi unidad\1. PROYECTOS TELLO 2022\SCM SPILL OVERS\outputs\pobreza\distancia_centro_salud\1%\simulacion_4\synthetic_control_spillover_outputs.xlsx',synthetic_control_sp_"&amp;$A24&amp;","&amp;$A24&amp;")"</f>
        <v>xlswrite('G:\Mi unidad\1. PROYECTOS TELLO 2022\SCM SPILL OVERS\outputs\pobreza\distancia_centro_salud\1%\simulacion_4\synthetic_control_spillover_outputs.xlsx',synthetic_control_sp_77,77)</v>
      </c>
      <c r="FG83" s="1" t="str">
        <f>"xlswrite('G:\Mi unidad\1. PROYECTOS TELLO 2022\SCM SPILL OVERS\outputs\pobreza\informalidad\1%\simulacion_4\synthetic_control_spillover_outputs.xlsx',synthetic_control_sp_"&amp;$A24&amp;","&amp;$A24&amp;")"</f>
        <v>xlswrite('G:\Mi unidad\1. PROYECTOS TELLO 2022\SCM SPILL OVERS\outputs\pobreza\informalidad\1%\simulacion_4\synthetic_control_spillover_outputs.xlsx',synthetic_control_sp_77,77)</v>
      </c>
      <c r="FM83" s="1" t="str">
        <f>"xlswrite('G:\Mi unidad\1. PROYECTOS TELLO 2022\SCM SPILL OVERS\outputs\pobreza\densidad\1%\simulacion_4\synthetic_control_spillover_outputs.xlsx',synthetic_control_sp_"&amp;$A24&amp;","&amp;$A24&amp;")"</f>
        <v>xlswrite('G:\Mi unidad\1. PROYECTOS TELLO 2022\SCM SPILL OVERS\outputs\pobreza\densidad\1%\simulacion_4\synthetic_control_spillover_outputs.xlsx',synthetic_control_sp_77,77)</v>
      </c>
      <c r="FT83" s="1" t="str">
        <f>"xlswrite('G:\Mi unidad\1. PROYECTOS TELLO 2022\SCM SPILL OVERS\outputs\pobreza\bajo_niv_educ\1%\simulacion_4\synthetic_control_spillover_outputs.xlsx',synthetic_control_sp_"&amp;$A24&amp;","&amp;$A24&amp;")"</f>
        <v>xlswrite('G:\Mi unidad\1. PROYECTOS TELLO 2022\SCM SPILL OVERS\outputs\pobreza\bajo_niv_educ\1%\simulacion_4\synthetic_control_spillover_outputs.xlsx',synthetic_control_sp_77,77)</v>
      </c>
      <c r="FZ83" s="1" t="str">
        <f>"xlswrite('G:\Mi unidad\1. PROYECTOS TELLO 2022\SCM SPILL OVERS\outputs\pobreza\bajo_ingreso\1%\simulacion_4\synthetic_control_spillover_outputs.xlsx',synthetic_control_sp_"&amp;$A24&amp;","&amp;$A24&amp;")"</f>
        <v>xlswrite('G:\Mi unidad\1. PROYECTOS TELLO 2022\SCM SPILL OVERS\outputs\pobreza\bajo_ingreso\1%\simulacion_4\synthetic_control_spillover_outputs.xlsx',synthetic_control_sp_77,77)</v>
      </c>
      <c r="GF83" s="1" t="str">
        <f>"xlswrite('G:\Mi unidad\1. PROYECTOS TELLO 2022\SCM SPILL OVERS\outputs\pobreza\densidad_g\1%\simulacion_4\synthetic_control_spillover_outputs.xlsx',synthetic_control_sp_"&amp;$A24&amp;","&amp;$A24&amp;")"</f>
        <v>xlswrite('G:\Mi unidad\1. PROYECTOS TELLO 2022\SCM SPILL OVERS\outputs\pobreza\densidad_g\1%\simulacion_4\synthetic_control_spillover_outputs.xlsx',synthetic_control_sp_77,77)</v>
      </c>
      <c r="GM83" s="1" t="str">
        <f>"xlswrite('G:\Mi unidad\1. PROYECTOS TELLO 2022\SCM SPILL OVERS\outputs\pobreza\alimentos\1%\simulacion_4\synthetic_control_spillover_outputs.xlsx',synthetic_control_sp_"&amp;$A24&amp;","&amp;$A24&amp;");"</f>
        <v>xlswrite('G:\Mi unidad\1. PROYECTOS TELLO 2022\SCM SPILL OVERS\outputs\pobreza\alimentos\1%\simulacion_4\synthetic_control_spillover_outputs.xlsx',synthetic_control_sp_77,77);</v>
      </c>
      <c r="GT83" s="1" t="str">
        <f>"xlswrite('G:\Mi unidad\1. PROYECTOS TELLO 2022\SCM SPILL OVERS\outputs\pobreza\jefe_hogar\1%\simulacion_4\synthetic_control_spillover_outputs.xlsx',synthetic_control_sp_"&amp;$A24&amp;","&amp;$A24&amp;");"</f>
        <v>xlswrite('G:\Mi unidad\1. PROYECTOS TELLO 2022\SCM SPILL OVERS\outputs\pobreza\jefe_hogar\1%\simulacion_4\synthetic_control_spillover_outputs.xlsx',synthetic_control_sp_77,77);</v>
      </c>
      <c r="GZ83" s="1" t="str">
        <f>"xlswrite('G:\Mi unidad\1. PROYECTOS TELLO 2022\SCM SPILL OVERS\outputs\pobreza\mujeres\1%\simulacion_4\synthetic_control_spillover_outputs.xlsx',synthetic_control_sp_"&amp;$A24&amp;","&amp;$A24&amp;");"</f>
        <v>xlswrite('G:\Mi unidad\1. PROYECTOS TELLO 2022\SCM SPILL OVERS\outputs\pobreza\mujeres\1%\simulacion_4\synthetic_control_spillover_outputs.xlsx',synthetic_control_sp_77,77);</v>
      </c>
      <c r="HF83" s="1" t="str">
        <f>"xlswrite('G:\Mi unidad\1. PROYECTOS TELLO 2022\SCM SPILL OVERS\outputs\pobreza\criminalidad\1%\simulacion_4\synthetic_control_spillover_outputs.xlsx',synthetic_control_sp_"&amp;$A24&amp;","&amp;$A24&amp;");"</f>
        <v>xlswrite('G:\Mi unidad\1. PROYECTOS TELLO 2022\SCM SPILL OVERS\outputs\pobreza\criminalidad\1%\simulacion_4\synthetic_control_spillover_outputs.xlsx',synthetic_control_sp_77,77);</v>
      </c>
      <c r="HM83">
        <v>27</v>
      </c>
      <c r="HN83" t="s">
        <v>18</v>
      </c>
      <c r="HT83">
        <v>44</v>
      </c>
      <c r="HU83" t="s">
        <v>36</v>
      </c>
      <c r="IA83">
        <v>57</v>
      </c>
      <c r="IB83" t="str">
        <f>"xlswrite('G:\Mi unidad\1. PROYECTOS TELLO 2022\SCM SPILL OVERS\outputs\pobreza\bajo_niv_educ\1%\simulacion_4\output_tests.xlsx',ub_vec_"&amp;IA83&amp;"','ub_vec_"&amp;IA83&amp;"');"</f>
        <v>xlswrite('G:\Mi unidad\1. PROYECTOS TELLO 2022\SCM SPILL OVERS\outputs\pobreza\bajo_niv_educ\1%\simulacion_4\output_tests.xlsx',ub_vec_57','ub_vec_57');</v>
      </c>
      <c r="IO83">
        <v>57</v>
      </c>
      <c r="IP83" t="str">
        <f>"xlswrite('G:\Mi unidad\1. PROYECTOS TELLO 2022\SCM SPILL OVERS\outputs\pobreza\bajo_ingreso\1%\simulacion_4\output_tests.xlsx',ub_vec_"&amp;IO83&amp;"','ub_vec_"&amp;IO83&amp;"');"</f>
        <v>xlswrite('G:\Mi unidad\1. PROYECTOS TELLO 2022\SCM SPILL OVERS\outputs\pobreza\bajo_ingreso\1%\simulacion_4\output_tests.xlsx',ub_vec_57','ub_vec_57');</v>
      </c>
      <c r="JA83">
        <v>57</v>
      </c>
      <c r="JB83" t="str">
        <f>"xlswrite('G:\Mi unidad\1. PROYECTOS TELLO 2022\SCM SPILL OVERS\outputs\pobreza\densidad\1%\simulacion_4\output_tests.xlsx',ub_vec_"&amp;JA83&amp;"','ub_vec_"&amp;JA83&amp;"');"</f>
        <v>xlswrite('G:\Mi unidad\1. PROYECTOS TELLO 2022\SCM SPILL OVERS\outputs\pobreza\densidad\1%\simulacion_4\output_tests.xlsx',ub_vec_57','ub_vec_57');</v>
      </c>
      <c r="JM83">
        <v>57</v>
      </c>
      <c r="JN83" t="str">
        <f>"xlswrite('G:\Mi unidad\1. PROYECTOS TELLO 2022\SCM SPILL OVERS\outputs\pobreza\densidad_g\1%\simulacion_4\output_tests.xlsx',ub_vec_"&amp;JM83&amp;"','ub_vec_"&amp;JM83&amp;"');"</f>
        <v>xlswrite('G:\Mi unidad\1. PROYECTOS TELLO 2022\SCM SPILL OVERS\outputs\pobreza\densidad_g\1%\simulacion_4\output_tests.xlsx',ub_vec_57','ub_vec_57');</v>
      </c>
      <c r="JY83">
        <v>57</v>
      </c>
      <c r="JZ83" t="str">
        <f>"xlswrite('G:\Mi unidad\1. PROYECTOS TELLO 2022\SCM SPILL OVERS\outputs\pobreza\distancia_centro_salud\1%\simulacion_4\output_tests.xlsx',ub_vec_"&amp;JY83&amp;"','ub_vec_"&amp;JY83&amp;"');"</f>
        <v>xlswrite('G:\Mi unidad\1. PROYECTOS TELLO 2022\SCM SPILL OVERS\outputs\pobreza\distancia_centro_salud\1%\simulacion_4\output_tests.xlsx',ub_vec_57','ub_vec_57');</v>
      </c>
      <c r="KL83">
        <v>57</v>
      </c>
      <c r="KM83" t="str">
        <f>"xlswrite('G:\Mi unidad\1. PROYECTOS TELLO 2022\SCM SPILL OVERS\outputs\pobreza\informalidad\1%\simulacion_4\output_tests.xlsx',ub_vec_"&amp;KL83&amp;"','ub_vec_"&amp;KL83&amp;"');"</f>
        <v>xlswrite('G:\Mi unidad\1. PROYECTOS TELLO 2022\SCM SPILL OVERS\outputs\pobreza\informalidad\1%\simulacion_4\output_tests.xlsx',ub_vec_57','ub_vec_57');</v>
      </c>
      <c r="KY83">
        <v>57</v>
      </c>
      <c r="KZ83" t="str">
        <f>"xlswrite('G:\Mi unidad\1. PROYECTOS TELLO 2022\SCM SPILL OVERS\outputs\pobreza\alimentos\1%\simulacion_4\output_tests.xlsx',ub_vec_"&amp;KY83&amp;"','ub_vec_"&amp;KY83&amp;"');"</f>
        <v>xlswrite('G:\Mi unidad\1. PROYECTOS TELLO 2022\SCM SPILL OVERS\outputs\pobreza\alimentos\1%\simulacion_4\output_tests.xlsx',ub_vec_57','ub_vec_57');</v>
      </c>
      <c r="LF83">
        <v>57</v>
      </c>
      <c r="LG83" t="str">
        <f>"xlswrite('G:\Mi unidad\1. PROYECTOS TELLO 2022\SCM SPILL OVERS\outputs\pobreza\jefe_hogar\1%\simulacion_4\output_tests.xlsx',ub_vec_"&amp;LF83&amp;"','ub_vec_"&amp;LF83&amp;"');"</f>
        <v>xlswrite('G:\Mi unidad\1. PROYECTOS TELLO 2022\SCM SPILL OVERS\outputs\pobreza\jefe_hogar\1%\simulacion_4\output_tests.xlsx',ub_vec_57','ub_vec_57');</v>
      </c>
      <c r="LM83">
        <v>57</v>
      </c>
      <c r="LN83" t="str">
        <f>"xlswrite('G:\Mi unidad\1. PROYECTOS TELLO 2022\SCM SPILL OVERS\outputs\pobreza\mujeres\1%\simulacion_4\output_tests.xlsx',ub_vec_"&amp;LM83&amp;"','ub_vec_"&amp;LM83&amp;"');"</f>
        <v>xlswrite('G:\Mi unidad\1. PROYECTOS TELLO 2022\SCM SPILL OVERS\outputs\pobreza\mujeres\1%\simulacion_4\output_tests.xlsx',ub_vec_57','ub_vec_57');</v>
      </c>
      <c r="LY83">
        <v>57</v>
      </c>
      <c r="LZ83" t="str">
        <f>"xlswrite('G:\Mi unidad\1. PROYECTOS TELLO 2022\SCM SPILL OVERS\outputs\pobreza\criminalidad\1%\simulacion_4\output_tests.xlsx',ub_vec_"&amp;LY83&amp;"','ub_vec_"&amp;LY83&amp;"');"</f>
        <v>xlswrite('G:\Mi unidad\1. PROYECTOS TELLO 2022\SCM SPILL OVERS\outputs\pobreza\criminalidad\1%\simulacion_4\output_tests.xlsx',ub_vec_57','ub_vec_57');</v>
      </c>
    </row>
    <row r="84" spans="64:338" x14ac:dyDescent="0.3">
      <c r="BL84">
        <v>57</v>
      </c>
      <c r="BM84" s="1" t="str">
        <f>"A_"&amp;BL82&amp;"(:,ind_"&amp;BL82&amp;" == 0) = [];"</f>
        <v>A_57(:,ind_57 == 0) = [];</v>
      </c>
      <c r="BR84">
        <v>57</v>
      </c>
      <c r="BS84" s="1" t="str">
        <f>"ind_"&amp;BR82&amp;" = xlsread('spillover_bajo_niv_educ_"&amp;BR82&amp;".xlsx')"</f>
        <v>ind_57 = xlsread('spillover_bajo_niv_educ_57.xlsx')</v>
      </c>
      <c r="BX84">
        <v>57</v>
      </c>
      <c r="BY84" s="1" t="str">
        <f>"ind_"&amp;BX82&amp;" = xlsread('spillover_bajoingreso_"&amp;BX82&amp;".xlsx')"</f>
        <v>ind_57 = xlsread('spillover_bajoingreso_57.xlsx')</v>
      </c>
      <c r="CD84">
        <v>57</v>
      </c>
      <c r="CE84" s="1" t="str">
        <f>"ind_"&amp;CD82&amp;" = xlsread('spillover_densidad_"&amp;CD82&amp;".xlsx')"</f>
        <v>ind_57 = xlsread('spillover_densidad_57.xlsx')</v>
      </c>
      <c r="CJ84">
        <v>57</v>
      </c>
      <c r="CK84" s="1" t="str">
        <f>"ind_"&amp;CJ82&amp;" = xlsread('spillover_tiempo_cs_"&amp;CJ82&amp;".xlsx')"</f>
        <v>ind_57 = xlsread('spillover_tiempo_cs_57.xlsx')</v>
      </c>
      <c r="CQ84">
        <v>57</v>
      </c>
      <c r="CR84" t="s">
        <v>236</v>
      </c>
      <c r="CV84">
        <v>57</v>
      </c>
      <c r="CW84" t="s">
        <v>240</v>
      </c>
      <c r="DA84">
        <v>57</v>
      </c>
      <c r="DB84" t="s">
        <v>241</v>
      </c>
      <c r="DF84">
        <v>57</v>
      </c>
      <c r="DG84" t="s">
        <v>242</v>
      </c>
      <c r="EA84">
        <v>39</v>
      </c>
      <c r="EB84" s="1" t="str">
        <f>"Y_Ts_"&amp;EA84&amp;" = Y_"&amp;EA84&amp;"(:,T+s);"</f>
        <v>Y_Ts_39 = Y_39(:,T+s);</v>
      </c>
      <c r="EZ84" s="1" t="str">
        <f>"xlswrite('G:\Mi unidad\1. PROYECTOS TELLO 2022\SCM SPILL OVERS\outputs\pobreza\distancia_centro_salud\1%\simulacion_4\synthetic_control_spillover_outputs.xlsx',synthetic_control_sp_"&amp;$A25&amp;","&amp;$A25&amp;")"</f>
        <v>xlswrite('G:\Mi unidad\1. PROYECTOS TELLO 2022\SCM SPILL OVERS\outputs\pobreza\distancia_centro_salud\1%\simulacion_4\synthetic_control_spillover_outputs.xlsx',synthetic_control_sp_78,78)</v>
      </c>
      <c r="FG84" s="1" t="str">
        <f>"xlswrite('G:\Mi unidad\1. PROYECTOS TELLO 2022\SCM SPILL OVERS\outputs\pobreza\informalidad\1%\simulacion_4\synthetic_control_spillover_outputs.xlsx',synthetic_control_sp_"&amp;$A25&amp;","&amp;$A25&amp;")"</f>
        <v>xlswrite('G:\Mi unidad\1. PROYECTOS TELLO 2022\SCM SPILL OVERS\outputs\pobreza\informalidad\1%\simulacion_4\synthetic_control_spillover_outputs.xlsx',synthetic_control_sp_78,78)</v>
      </c>
      <c r="FM84" s="1" t="str">
        <f>"xlswrite('G:\Mi unidad\1. PROYECTOS TELLO 2022\SCM SPILL OVERS\outputs\pobreza\densidad\1%\simulacion_4\synthetic_control_spillover_outputs.xlsx',synthetic_control_sp_"&amp;$A25&amp;","&amp;$A25&amp;")"</f>
        <v>xlswrite('G:\Mi unidad\1. PROYECTOS TELLO 2022\SCM SPILL OVERS\outputs\pobreza\densidad\1%\simulacion_4\synthetic_control_spillover_outputs.xlsx',synthetic_control_sp_78,78)</v>
      </c>
      <c r="FT84" s="1" t="str">
        <f>"xlswrite('G:\Mi unidad\1. PROYECTOS TELLO 2022\SCM SPILL OVERS\outputs\pobreza\bajo_niv_educ\1%\simulacion_4\synthetic_control_spillover_outputs.xlsx',synthetic_control_sp_"&amp;$A25&amp;","&amp;$A25&amp;")"</f>
        <v>xlswrite('G:\Mi unidad\1. PROYECTOS TELLO 2022\SCM SPILL OVERS\outputs\pobreza\bajo_niv_educ\1%\simulacion_4\synthetic_control_spillover_outputs.xlsx',synthetic_control_sp_78,78)</v>
      </c>
      <c r="FZ84" s="1" t="str">
        <f>"xlswrite('G:\Mi unidad\1. PROYECTOS TELLO 2022\SCM SPILL OVERS\outputs\pobreza\bajo_ingreso\1%\simulacion_4\synthetic_control_spillover_outputs.xlsx',synthetic_control_sp_"&amp;$A25&amp;","&amp;$A25&amp;")"</f>
        <v>xlswrite('G:\Mi unidad\1. PROYECTOS TELLO 2022\SCM SPILL OVERS\outputs\pobreza\bajo_ingreso\1%\simulacion_4\synthetic_control_spillover_outputs.xlsx',synthetic_control_sp_78,78)</v>
      </c>
      <c r="GF84" s="1" t="str">
        <f>"xlswrite('G:\Mi unidad\1. PROYECTOS TELLO 2022\SCM SPILL OVERS\outputs\pobreza\densidad_g\1%\simulacion_4\synthetic_control_spillover_outputs.xlsx',synthetic_control_sp_"&amp;$A25&amp;","&amp;$A25&amp;")"</f>
        <v>xlswrite('G:\Mi unidad\1. PROYECTOS TELLO 2022\SCM SPILL OVERS\outputs\pobreza\densidad_g\1%\simulacion_4\synthetic_control_spillover_outputs.xlsx',synthetic_control_sp_78,78)</v>
      </c>
      <c r="GM84" s="1" t="str">
        <f>"xlswrite('G:\Mi unidad\1. PROYECTOS TELLO 2022\SCM SPILL OVERS\outputs\pobreza\alimentos\1%\simulacion_4\synthetic_control_spillover_outputs.xlsx',synthetic_control_sp_"&amp;$A25&amp;","&amp;$A25&amp;");"</f>
        <v>xlswrite('G:\Mi unidad\1. PROYECTOS TELLO 2022\SCM SPILL OVERS\outputs\pobreza\alimentos\1%\simulacion_4\synthetic_control_spillover_outputs.xlsx',synthetic_control_sp_78,78);</v>
      </c>
      <c r="GT84" s="1" t="str">
        <f>"xlswrite('G:\Mi unidad\1. PROYECTOS TELLO 2022\SCM SPILL OVERS\outputs\pobreza\jefe_hogar\1%\simulacion_4\synthetic_control_spillover_outputs.xlsx',synthetic_control_sp_"&amp;$A25&amp;","&amp;$A25&amp;");"</f>
        <v>xlswrite('G:\Mi unidad\1. PROYECTOS TELLO 2022\SCM SPILL OVERS\outputs\pobreza\jefe_hogar\1%\simulacion_4\synthetic_control_spillover_outputs.xlsx',synthetic_control_sp_78,78);</v>
      </c>
      <c r="GZ84" s="1" t="str">
        <f>"xlswrite('G:\Mi unidad\1. PROYECTOS TELLO 2022\SCM SPILL OVERS\outputs\pobreza\mujeres\1%\simulacion_4\synthetic_control_spillover_outputs.xlsx',synthetic_control_sp_"&amp;$A25&amp;","&amp;$A25&amp;");"</f>
        <v>xlswrite('G:\Mi unidad\1. PROYECTOS TELLO 2022\SCM SPILL OVERS\outputs\pobreza\mujeres\1%\simulacion_4\synthetic_control_spillover_outputs.xlsx',synthetic_control_sp_78,78);</v>
      </c>
      <c r="HF84" s="1" t="str">
        <f>"xlswrite('G:\Mi unidad\1. PROYECTOS TELLO 2022\SCM SPILL OVERS\outputs\pobreza\criminalidad\1%\simulacion_4\synthetic_control_spillover_outputs.xlsx',synthetic_control_sp_"&amp;$A25&amp;","&amp;$A25&amp;");"</f>
        <v>xlswrite('G:\Mi unidad\1. PROYECTOS TELLO 2022\SCM SPILL OVERS\outputs\pobreza\criminalidad\1%\simulacion_4\synthetic_control_spillover_outputs.xlsx',synthetic_control_sp_78,78);</v>
      </c>
      <c r="HM84">
        <v>38</v>
      </c>
      <c r="HN84" t="str">
        <f>"p_value_vec_"&amp;HM84&amp;" = zeros(1,S);"</f>
        <v>p_value_vec_38 = zeros(1,S);</v>
      </c>
      <c r="HT84">
        <v>44</v>
      </c>
      <c r="HU84" t="s">
        <v>37</v>
      </c>
      <c r="IA84">
        <v>57</v>
      </c>
      <c r="IB84" t="str">
        <f>"xlswrite('G:\Mi unidad\1. PROYECTOS TELLO 2022\SCM SPILL OVERS\outputs\pobreza\bajo_niv_educ\1%\simulacion_4\output_tests.xlsx',p_value_vec_"&amp;IA84&amp;"','p_value_vec_"&amp;IA84&amp;"');"</f>
        <v>xlswrite('G:\Mi unidad\1. PROYECTOS TELLO 2022\SCM SPILL OVERS\outputs\pobreza\bajo_niv_educ\1%\simulacion_4\output_tests.xlsx',p_value_vec_57','p_value_vec_57');</v>
      </c>
      <c r="IO84">
        <v>57</v>
      </c>
      <c r="IP84" t="str">
        <f>"xlswrite('G:\Mi unidad\1. PROYECTOS TELLO 2022\SCM SPILL OVERS\outputs\pobreza\bajo_ingreso\1%\simulacion_4\output_tests.xlsx',p_value_vec_"&amp;IO84&amp;"','p_value_vec_"&amp;IO84&amp;"');"</f>
        <v>xlswrite('G:\Mi unidad\1. PROYECTOS TELLO 2022\SCM SPILL OVERS\outputs\pobreza\bajo_ingreso\1%\simulacion_4\output_tests.xlsx',p_value_vec_57','p_value_vec_57');</v>
      </c>
      <c r="JA84">
        <v>57</v>
      </c>
      <c r="JB84" t="str">
        <f>"xlswrite('G:\Mi unidad\1. PROYECTOS TELLO 2022\SCM SPILL OVERS\outputs\pobreza\densidad\1%\simulacion_4\output_tests.xlsx',p_value_vec_"&amp;JA84&amp;"','p_value_vec_"&amp;JA84&amp;"');"</f>
        <v>xlswrite('G:\Mi unidad\1. PROYECTOS TELLO 2022\SCM SPILL OVERS\outputs\pobreza\densidad\1%\simulacion_4\output_tests.xlsx',p_value_vec_57','p_value_vec_57');</v>
      </c>
      <c r="JM84">
        <v>57</v>
      </c>
      <c r="JN84" t="str">
        <f>"xlswrite('G:\Mi unidad\1. PROYECTOS TELLO 2022\SCM SPILL OVERS\outputs\pobreza\densidad_g\1%\simulacion_4\output_tests.xlsx',p_value_vec_"&amp;JM84&amp;"','p_value_vec_"&amp;JM84&amp;"');"</f>
        <v>xlswrite('G:\Mi unidad\1. PROYECTOS TELLO 2022\SCM SPILL OVERS\outputs\pobreza\densidad_g\1%\simulacion_4\output_tests.xlsx',p_value_vec_57','p_value_vec_57');</v>
      </c>
      <c r="JY84">
        <v>57</v>
      </c>
      <c r="JZ84" t="str">
        <f>"xlswrite('G:\Mi unidad\1. PROYECTOS TELLO 2022\SCM SPILL OVERS\outputs\pobreza\distancia_centro_salud\1%\simulacion_4\output_tests.xlsx',p_value_vec_"&amp;JY84&amp;"','p_value_vec_"&amp;JY84&amp;"');"</f>
        <v>xlswrite('G:\Mi unidad\1. PROYECTOS TELLO 2022\SCM SPILL OVERS\outputs\pobreza\distancia_centro_salud\1%\simulacion_4\output_tests.xlsx',p_value_vec_57','p_value_vec_57');</v>
      </c>
      <c r="KL84">
        <v>57</v>
      </c>
      <c r="KM84" t="str">
        <f>"xlswrite('G:\Mi unidad\1. PROYECTOS TELLO 2022\SCM SPILL OVERS\outputs\pobreza\informalidad\1%\simulacion_4\output_tests.xlsx',p_value_vec_"&amp;KL84&amp;"','p_value_vec_"&amp;KL84&amp;"');"</f>
        <v>xlswrite('G:\Mi unidad\1. PROYECTOS TELLO 2022\SCM SPILL OVERS\outputs\pobreza\informalidad\1%\simulacion_4\output_tests.xlsx',p_value_vec_57','p_value_vec_57');</v>
      </c>
      <c r="KY84">
        <v>57</v>
      </c>
      <c r="KZ84" t="str">
        <f>"xlswrite('G:\Mi unidad\1. PROYECTOS TELLO 2022\SCM SPILL OVERS\outputs\pobreza\alimentos\1%\simulacion_4\output_tests.xlsx',p_value_vec_"&amp;KY84&amp;"','p_value_vec_"&amp;KY84&amp;"');"</f>
        <v>xlswrite('G:\Mi unidad\1. PROYECTOS TELLO 2022\SCM SPILL OVERS\outputs\pobreza\alimentos\1%\simulacion_4\output_tests.xlsx',p_value_vec_57','p_value_vec_57');</v>
      </c>
      <c r="LF84">
        <v>57</v>
      </c>
      <c r="LG84" t="str">
        <f>"xlswrite('G:\Mi unidad\1. PROYECTOS TELLO 2022\SCM SPILL OVERS\outputs\pobreza\jefe_hogar\1%\simulacion_4\output_tests.xlsx',p_value_vec_"&amp;LF84&amp;"','p_value_vec_"&amp;LF84&amp;"');"</f>
        <v>xlswrite('G:\Mi unidad\1. PROYECTOS TELLO 2022\SCM SPILL OVERS\outputs\pobreza\jefe_hogar\1%\simulacion_4\output_tests.xlsx',p_value_vec_57','p_value_vec_57');</v>
      </c>
      <c r="LM84">
        <v>57</v>
      </c>
      <c r="LN84" t="str">
        <f>"xlswrite('G:\Mi unidad\1. PROYECTOS TELLO 2022\SCM SPILL OVERS\outputs\pobreza\mujeres\1%\simulacion_4\output_tests.xlsx',p_value_vec_"&amp;LM84&amp;"','p_value_vec_"&amp;LM84&amp;"');"</f>
        <v>xlswrite('G:\Mi unidad\1. PROYECTOS TELLO 2022\SCM SPILL OVERS\outputs\pobreza\mujeres\1%\simulacion_4\output_tests.xlsx',p_value_vec_57','p_value_vec_57');</v>
      </c>
      <c r="LY84">
        <v>57</v>
      </c>
      <c r="LZ84" t="str">
        <f>"xlswrite('G:\Mi unidad\1. PROYECTOS TELLO 2022\SCM SPILL OVERS\outputs\pobreza\criminalidad\1%\simulacion_4\output_tests.xlsx',p_value_vec_"&amp;LY84&amp;"','p_value_vec_"&amp;LY84&amp;"');"</f>
        <v>xlswrite('G:\Mi unidad\1. PROYECTOS TELLO 2022\SCM SPILL OVERS\outputs\pobreza\criminalidad\1%\simulacion_4\output_tests.xlsx',p_value_vec_57','p_value_vec_57');</v>
      </c>
    </row>
    <row r="85" spans="64:338" x14ac:dyDescent="0.3">
      <c r="BL85">
        <v>57</v>
      </c>
      <c r="BR85">
        <v>57</v>
      </c>
      <c r="BS85" s="1" t="str">
        <f>"A_"&amp;BR82&amp;" = eye(N);"</f>
        <v>A_57 = eye(N);</v>
      </c>
      <c r="BX85">
        <v>57</v>
      </c>
      <c r="BY85" s="1" t="str">
        <f>"A_"&amp;BX82&amp;" = eye(N);"</f>
        <v>A_57 = eye(N);</v>
      </c>
      <c r="CD85">
        <v>57</v>
      </c>
      <c r="CE85" s="1" t="str">
        <f>"A_"&amp;CD82&amp;" = eye(N);"</f>
        <v>A_57 = eye(N);</v>
      </c>
      <c r="CJ85">
        <v>57</v>
      </c>
      <c r="CK85" s="1" t="str">
        <f>"A_"&amp;CJ82&amp;" = eye(N);"</f>
        <v>A_57 = eye(N);</v>
      </c>
      <c r="CQ85">
        <v>57</v>
      </c>
      <c r="CR85" t="s">
        <v>238</v>
      </c>
      <c r="CV85">
        <v>57</v>
      </c>
      <c r="CW85" t="s">
        <v>243</v>
      </c>
      <c r="DA85">
        <v>57</v>
      </c>
      <c r="DB85" t="s">
        <v>243</v>
      </c>
      <c r="DF85">
        <v>57</v>
      </c>
      <c r="DG85" t="s">
        <v>243</v>
      </c>
      <c r="EA85">
        <v>39</v>
      </c>
      <c r="EB85" s="1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EZ85" s="1" t="str">
        <f>"xlswrite('G:\Mi unidad\1. PROYECTOS TELLO 2022\SCM SPILL OVERS\outputs\pobreza\distancia_centro_salud\1%\simulacion_4\synthetic_control_spillover_outputs.xlsx',synthetic_control_sp_"&amp;$A26&amp;","&amp;$A26&amp;")"</f>
        <v>xlswrite('G:\Mi unidad\1. PROYECTOS TELLO 2022\SCM SPILL OVERS\outputs\pobreza\distancia_centro_salud\1%\simulacion_4\synthetic_control_spillover_outputs.xlsx',synthetic_control_sp_79,79)</v>
      </c>
      <c r="FG85" s="1" t="str">
        <f>"xlswrite('G:\Mi unidad\1. PROYECTOS TELLO 2022\SCM SPILL OVERS\outputs\pobreza\informalidad\1%\simulacion_4\synthetic_control_spillover_outputs.xlsx',synthetic_control_sp_"&amp;$A26&amp;","&amp;$A26&amp;")"</f>
        <v>xlswrite('G:\Mi unidad\1. PROYECTOS TELLO 2022\SCM SPILL OVERS\outputs\pobreza\informalidad\1%\simulacion_4\synthetic_control_spillover_outputs.xlsx',synthetic_control_sp_79,79)</v>
      </c>
      <c r="FM85" s="1" t="str">
        <f>"xlswrite('G:\Mi unidad\1. PROYECTOS TELLO 2022\SCM SPILL OVERS\outputs\pobreza\densidad\1%\simulacion_4\synthetic_control_spillover_outputs.xlsx',synthetic_control_sp_"&amp;$A26&amp;","&amp;$A26&amp;")"</f>
        <v>xlswrite('G:\Mi unidad\1. PROYECTOS TELLO 2022\SCM SPILL OVERS\outputs\pobreza\densidad\1%\simulacion_4\synthetic_control_spillover_outputs.xlsx',synthetic_control_sp_79,79)</v>
      </c>
      <c r="FT85" s="1" t="str">
        <f>"xlswrite('G:\Mi unidad\1. PROYECTOS TELLO 2022\SCM SPILL OVERS\outputs\pobreza\bajo_niv_educ\1%\simulacion_4\synthetic_control_spillover_outputs.xlsx',synthetic_control_sp_"&amp;$A26&amp;","&amp;$A26&amp;")"</f>
        <v>xlswrite('G:\Mi unidad\1. PROYECTOS TELLO 2022\SCM SPILL OVERS\outputs\pobreza\bajo_niv_educ\1%\simulacion_4\synthetic_control_spillover_outputs.xlsx',synthetic_control_sp_79,79)</v>
      </c>
      <c r="FZ85" s="1" t="str">
        <f>"xlswrite('G:\Mi unidad\1. PROYECTOS TELLO 2022\SCM SPILL OVERS\outputs\pobreza\bajo_ingreso\1%\simulacion_4\synthetic_control_spillover_outputs.xlsx',synthetic_control_sp_"&amp;$A26&amp;","&amp;$A26&amp;")"</f>
        <v>xlswrite('G:\Mi unidad\1. PROYECTOS TELLO 2022\SCM SPILL OVERS\outputs\pobreza\bajo_ingreso\1%\simulacion_4\synthetic_control_spillover_outputs.xlsx',synthetic_control_sp_79,79)</v>
      </c>
      <c r="GF85" s="1" t="str">
        <f>"xlswrite('G:\Mi unidad\1. PROYECTOS TELLO 2022\SCM SPILL OVERS\outputs\pobreza\densidad_g\1%\simulacion_4\synthetic_control_spillover_outputs.xlsx',synthetic_control_sp_"&amp;$A26&amp;","&amp;$A26&amp;")"</f>
        <v>xlswrite('G:\Mi unidad\1. PROYECTOS TELLO 2022\SCM SPILL OVERS\outputs\pobreza\densidad_g\1%\simulacion_4\synthetic_control_spillover_outputs.xlsx',synthetic_control_sp_79,79)</v>
      </c>
      <c r="GM85" s="1" t="str">
        <f>"xlswrite('G:\Mi unidad\1. PROYECTOS TELLO 2022\SCM SPILL OVERS\outputs\pobreza\alimentos\1%\simulacion_4\synthetic_control_spillover_outputs.xlsx',synthetic_control_sp_"&amp;$A26&amp;","&amp;$A26&amp;");"</f>
        <v>xlswrite('G:\Mi unidad\1. PROYECTOS TELLO 2022\SCM SPILL OVERS\outputs\pobreza\alimentos\1%\simulacion_4\synthetic_control_spillover_outputs.xlsx',synthetic_control_sp_79,79);</v>
      </c>
      <c r="GT85" s="1" t="str">
        <f>"xlswrite('G:\Mi unidad\1. PROYECTOS TELLO 2022\SCM SPILL OVERS\outputs\pobreza\jefe_hogar\1%\simulacion_4\synthetic_control_spillover_outputs.xlsx',synthetic_control_sp_"&amp;$A26&amp;","&amp;$A26&amp;");"</f>
        <v>xlswrite('G:\Mi unidad\1. PROYECTOS TELLO 2022\SCM SPILL OVERS\outputs\pobreza\jefe_hogar\1%\simulacion_4\synthetic_control_spillover_outputs.xlsx',synthetic_control_sp_79,79);</v>
      </c>
      <c r="GZ85" s="1" t="str">
        <f>"xlswrite('G:\Mi unidad\1. PROYECTOS TELLO 2022\SCM SPILL OVERS\outputs\pobreza\mujeres\1%\simulacion_4\synthetic_control_spillover_outputs.xlsx',synthetic_control_sp_"&amp;$A26&amp;","&amp;$A26&amp;");"</f>
        <v>xlswrite('G:\Mi unidad\1. PROYECTOS TELLO 2022\SCM SPILL OVERS\outputs\pobreza\mujeres\1%\simulacion_4\synthetic_control_spillover_outputs.xlsx',synthetic_control_sp_79,79);</v>
      </c>
      <c r="HF85" s="1" t="str">
        <f>"xlswrite('G:\Mi unidad\1. PROYECTOS TELLO 2022\SCM SPILL OVERS\outputs\pobreza\criminalidad\1%\simulacion_4\synthetic_control_spillover_outputs.xlsx',synthetic_control_sp_"&amp;$A26&amp;","&amp;$A26&amp;");"</f>
        <v>xlswrite('G:\Mi unidad\1. PROYECTOS TELLO 2022\SCM SPILL OVERS\outputs\pobreza\criminalidad\1%\simulacion_4\synthetic_control_spillover_outputs.xlsx',synthetic_control_sp_79,79);</v>
      </c>
      <c r="HM85">
        <v>38</v>
      </c>
      <c r="HN85" t="str">
        <f>"lb_vec_"&amp;HM85&amp;" = zeros(1,S);"</f>
        <v>lb_vec_38 = zeros(1,S);</v>
      </c>
      <c r="HT85">
        <v>44</v>
      </c>
      <c r="HU85" t="str">
        <f>"    spillover_test_"&amp;HT85&amp;"(s) = sp_andrews(Y_pre_"&amp;HT85&amp;",pobreza_"&amp;HT85&amp;"(:,T+s),A_"&amp;HT85&amp;",C,d,alpha_sig);"</f>
        <v xml:space="preserve">    spillover_test_44(s) = sp_andrews(Y_pre_44,pobreza_44(:,T+s),A_44,C,d,alpha_sig);</v>
      </c>
      <c r="IA85">
        <v>57</v>
      </c>
      <c r="IB85" t="str">
        <f>"xlswrite('G:\Mi unidad\1. PROYECTOS TELLO 2022\SCM SPILL OVERS\outputs\pobreza\bajo_niv_educ\1%\simulacion_4\output_tests.xlsx',alpha1_hat_vec_"&amp;IA85&amp;"','alpha1_hat_vec_"&amp;IA85&amp;"');"</f>
        <v>xlswrite('G:\Mi unidad\1. PROYECTOS TELLO 2022\SCM SPILL OVERS\outputs\pobreza\bajo_niv_educ\1%\simulacion_4\output_tests.xlsx',alpha1_hat_vec_57','alpha1_hat_vec_57');</v>
      </c>
      <c r="IO85">
        <v>57</v>
      </c>
      <c r="IP85" t="str">
        <f>"xlswrite('G:\Mi unidad\1. PROYECTOS TELLO 2022\SCM SPILL OVERS\outputs\pobreza\bajo_ingreso\1%\simulacion_4\output_tests.xlsx',alpha1_hat_vec_"&amp;IO85&amp;"','alpha1_hat_vec_"&amp;IO85&amp;"');"</f>
        <v>xlswrite('G:\Mi unidad\1. PROYECTOS TELLO 2022\SCM SPILL OVERS\outputs\pobreza\bajo_ingreso\1%\simulacion_4\output_tests.xlsx',alpha1_hat_vec_57','alpha1_hat_vec_57');</v>
      </c>
      <c r="JA85">
        <v>57</v>
      </c>
      <c r="JB85" t="str">
        <f>"xlswrite('G:\Mi unidad\1. PROYECTOS TELLO 2022\SCM SPILL OVERS\outputs\pobreza\densidad\1%\simulacion_4\output_tests.xlsx',alpha1_hat_vec_"&amp;JA85&amp;"','alpha1_hat_vec_"&amp;JA85&amp;"');"</f>
        <v>xlswrite('G:\Mi unidad\1. PROYECTOS TELLO 2022\SCM SPILL OVERS\outputs\pobreza\densidad\1%\simulacion_4\output_tests.xlsx',alpha1_hat_vec_57','alpha1_hat_vec_57');</v>
      </c>
      <c r="JM85">
        <v>57</v>
      </c>
      <c r="JN85" t="str">
        <f>"xlswrite('G:\Mi unidad\1. PROYECTOS TELLO 2022\SCM SPILL OVERS\outputs\pobreza\densidad_g\1%\simulacion_4\output_tests.xlsx',alpha1_hat_vec_"&amp;JM85&amp;"','alpha1_hat_vec_"&amp;JM85&amp;"');"</f>
        <v>xlswrite('G:\Mi unidad\1. PROYECTOS TELLO 2022\SCM SPILL OVERS\outputs\pobreza\densidad_g\1%\simulacion_4\output_tests.xlsx',alpha1_hat_vec_57','alpha1_hat_vec_57');</v>
      </c>
      <c r="JY85">
        <v>57</v>
      </c>
      <c r="JZ85" t="str">
        <f>"xlswrite('G:\Mi unidad\1. PROYECTOS TELLO 2022\SCM SPILL OVERS\outputs\pobreza\distancia_centro_salud\1%\simulacion_4\output_tests.xlsx',alpha1_hat_vec_"&amp;JY85&amp;"','alpha1_hat_vec_"&amp;JY85&amp;"');"</f>
        <v>xlswrite('G:\Mi unidad\1. PROYECTOS TELLO 2022\SCM SPILL OVERS\outputs\pobreza\distancia_centro_salud\1%\simulacion_4\output_tests.xlsx',alpha1_hat_vec_57','alpha1_hat_vec_57');</v>
      </c>
      <c r="KL85">
        <v>57</v>
      </c>
      <c r="KM85" t="str">
        <f>"xlswrite('G:\Mi unidad\1. PROYECTOS TELLO 2022\SCM SPILL OVERS\outputs\pobreza\informalidad\1%\simulacion_4\output_tests.xlsx',alpha1_hat_vec_"&amp;KL85&amp;"','alpha1_hat_vec_"&amp;KL85&amp;"');"</f>
        <v>xlswrite('G:\Mi unidad\1. PROYECTOS TELLO 2022\SCM SPILL OVERS\outputs\pobreza\informalidad\1%\simulacion_4\output_tests.xlsx',alpha1_hat_vec_57','alpha1_hat_vec_57');</v>
      </c>
      <c r="KY85">
        <v>57</v>
      </c>
      <c r="KZ85" t="str">
        <f>"xlswrite('G:\Mi unidad\1. PROYECTOS TELLO 2022\SCM SPILL OVERS\outputs\pobreza\alimentos\1%\simulacion_4\output_tests.xlsx',alpha1_hat_vec_"&amp;KY85&amp;"','alpha1_hat_vec_"&amp;KY85&amp;"');"</f>
        <v>xlswrite('G:\Mi unidad\1. PROYECTOS TELLO 2022\SCM SPILL OVERS\outputs\pobreza\alimentos\1%\simulacion_4\output_tests.xlsx',alpha1_hat_vec_57','alpha1_hat_vec_57');</v>
      </c>
      <c r="LF85">
        <v>57</v>
      </c>
      <c r="LG85" t="str">
        <f>"xlswrite('G:\Mi unidad\1. PROYECTOS TELLO 2022\SCM SPILL OVERS\outputs\pobreza\jefe_hogar\1%\simulacion_4\output_tests.xlsx',alpha1_hat_vec_"&amp;LF85&amp;"','alpha1_hat_vec_"&amp;LF85&amp;"');"</f>
        <v>xlswrite('G:\Mi unidad\1. PROYECTOS TELLO 2022\SCM SPILL OVERS\outputs\pobreza\jefe_hogar\1%\simulacion_4\output_tests.xlsx',alpha1_hat_vec_57','alpha1_hat_vec_57');</v>
      </c>
      <c r="LM85">
        <v>57</v>
      </c>
      <c r="LN85" t="str">
        <f>"xlswrite('G:\Mi unidad\1. PROYECTOS TELLO 2022\SCM SPILL OVERS\outputs\pobreza\mujeres\1%\simulacion_4\output_tests.xlsx',alpha1_hat_vec_"&amp;LM85&amp;"','alpha1_hat_vec_"&amp;LM85&amp;"');"</f>
        <v>xlswrite('G:\Mi unidad\1. PROYECTOS TELLO 2022\SCM SPILL OVERS\outputs\pobreza\mujeres\1%\simulacion_4\output_tests.xlsx',alpha1_hat_vec_57','alpha1_hat_vec_57');</v>
      </c>
      <c r="LY85">
        <v>57</v>
      </c>
      <c r="LZ85" t="str">
        <f>"xlswrite('G:\Mi unidad\1. PROYECTOS TELLO 2022\SCM SPILL OVERS\outputs\pobreza\criminalidad\1%\simulacion_4\output_tests.xlsx',alpha1_hat_vec_"&amp;LY85&amp;"','alpha1_hat_vec_"&amp;LY85&amp;"');"</f>
        <v>xlswrite('G:\Mi unidad\1. PROYECTOS TELLO 2022\SCM SPILL OVERS\outputs\pobreza\criminalidad\1%\simulacion_4\output_tests.xlsx',alpha1_hat_vec_57','alpha1_hat_vec_57');</v>
      </c>
    </row>
    <row r="86" spans="64:338" x14ac:dyDescent="0.3">
      <c r="BL86">
        <v>57</v>
      </c>
      <c r="BR86">
        <v>57</v>
      </c>
      <c r="BS86" s="1" t="str">
        <f>"A_"&amp;BR82&amp;"(:,ind_"&amp;BR82&amp;" == 0) = [];"</f>
        <v>A_57(:,ind_57 == 0) = [];</v>
      </c>
      <c r="BX86">
        <v>57</v>
      </c>
      <c r="BY86" s="1" t="str">
        <f>"A_"&amp;BX82&amp;"(:,ind_"&amp;BX82&amp;" == 0) = [];"</f>
        <v>A_57(:,ind_57 == 0) = [];</v>
      </c>
      <c r="CD86">
        <v>57</v>
      </c>
      <c r="CE86" s="1" t="str">
        <f>"A_"&amp;CD82&amp;"(:,ind_"&amp;CD82&amp;" == 0) = [];"</f>
        <v>A_57(:,ind_57 == 0) = [];</v>
      </c>
      <c r="CJ86">
        <v>57</v>
      </c>
      <c r="CK86" s="1" t="str">
        <f>"A_"&amp;CJ82&amp;"(:,ind_"&amp;CJ82&amp;" == 0) = [];"</f>
        <v>A_57(:,ind_57 == 0) = [];</v>
      </c>
      <c r="CQ86">
        <v>57</v>
      </c>
      <c r="CR86" t="s">
        <v>239</v>
      </c>
      <c r="CV86">
        <v>57</v>
      </c>
      <c r="CW86" t="s">
        <v>244</v>
      </c>
      <c r="DA86">
        <v>57</v>
      </c>
      <c r="DB86" t="s">
        <v>244</v>
      </c>
      <c r="DF86">
        <v>57</v>
      </c>
      <c r="DG86" t="s">
        <v>244</v>
      </c>
      <c r="EA86">
        <v>39</v>
      </c>
      <c r="EB86" s="1" t="str">
        <f>"alpha_hat_"&amp;EA86&amp;" = A_"&amp;EA86&amp;"*gamma_hat_"&amp;EA86&amp;";"</f>
        <v>alpha_hat_39 = A_39*gamma_hat_39;</v>
      </c>
      <c r="EZ86" s="1" t="str">
        <f>"xlswrite('G:\Mi unidad\1. PROYECTOS TELLO 2022\SCM SPILL OVERS\outputs\pobreza\distancia_centro_salud\1%\simulacion_4\synthetic_control_spillover_outputs.xlsx',synthetic_control_sp_"&amp;$A27&amp;","&amp;$A27&amp;")"</f>
        <v>xlswrite('G:\Mi unidad\1. PROYECTOS TELLO 2022\SCM SPILL OVERS\outputs\pobreza\distancia_centro_salud\1%\simulacion_4\synthetic_control_spillover_outputs.xlsx',synthetic_control_sp_80,80)</v>
      </c>
      <c r="FG86" s="1" t="str">
        <f>"xlswrite('G:\Mi unidad\1. PROYECTOS TELLO 2022\SCM SPILL OVERS\outputs\pobreza\informalidad\1%\simulacion_4\synthetic_control_spillover_outputs.xlsx',synthetic_control_sp_"&amp;$A27&amp;","&amp;$A27&amp;")"</f>
        <v>xlswrite('G:\Mi unidad\1. PROYECTOS TELLO 2022\SCM SPILL OVERS\outputs\pobreza\informalidad\1%\simulacion_4\synthetic_control_spillover_outputs.xlsx',synthetic_control_sp_80,80)</v>
      </c>
      <c r="FM86" s="1" t="str">
        <f>"xlswrite('G:\Mi unidad\1. PROYECTOS TELLO 2022\SCM SPILL OVERS\outputs\pobreza\densidad\1%\simulacion_4\synthetic_control_spillover_outputs.xlsx',synthetic_control_sp_"&amp;$A27&amp;","&amp;$A27&amp;")"</f>
        <v>xlswrite('G:\Mi unidad\1. PROYECTOS TELLO 2022\SCM SPILL OVERS\outputs\pobreza\densidad\1%\simulacion_4\synthetic_control_spillover_outputs.xlsx',synthetic_control_sp_80,80)</v>
      </c>
      <c r="FT86" s="1" t="str">
        <f>"xlswrite('G:\Mi unidad\1. PROYECTOS TELLO 2022\SCM SPILL OVERS\outputs\pobreza\bajo_niv_educ\1%\simulacion_4\synthetic_control_spillover_outputs.xlsx',synthetic_control_sp_"&amp;$A27&amp;","&amp;$A27&amp;")"</f>
        <v>xlswrite('G:\Mi unidad\1. PROYECTOS TELLO 2022\SCM SPILL OVERS\outputs\pobreza\bajo_niv_educ\1%\simulacion_4\synthetic_control_spillover_outputs.xlsx',synthetic_control_sp_80,80)</v>
      </c>
      <c r="FZ86" s="1" t="str">
        <f>"xlswrite('G:\Mi unidad\1. PROYECTOS TELLO 2022\SCM SPILL OVERS\outputs\pobreza\bajo_ingreso\1%\simulacion_4\synthetic_control_spillover_outputs.xlsx',synthetic_control_sp_"&amp;$A27&amp;","&amp;$A27&amp;")"</f>
        <v>xlswrite('G:\Mi unidad\1. PROYECTOS TELLO 2022\SCM SPILL OVERS\outputs\pobreza\bajo_ingreso\1%\simulacion_4\synthetic_control_spillover_outputs.xlsx',synthetic_control_sp_80,80)</v>
      </c>
      <c r="GF86" s="1" t="str">
        <f>"xlswrite('G:\Mi unidad\1. PROYECTOS TELLO 2022\SCM SPILL OVERS\outputs\pobreza\densidad_g\1%\simulacion_4\synthetic_control_spillover_outputs.xlsx',synthetic_control_sp_"&amp;$A27&amp;","&amp;$A27&amp;")"</f>
        <v>xlswrite('G:\Mi unidad\1. PROYECTOS TELLO 2022\SCM SPILL OVERS\outputs\pobreza\densidad_g\1%\simulacion_4\synthetic_control_spillover_outputs.xlsx',synthetic_control_sp_80,80)</v>
      </c>
      <c r="GM86" s="1" t="str">
        <f>"xlswrite('G:\Mi unidad\1. PROYECTOS TELLO 2022\SCM SPILL OVERS\outputs\pobreza\alimentos\1%\simulacion_4\synthetic_control_spillover_outputs.xlsx',synthetic_control_sp_"&amp;$A27&amp;","&amp;$A27&amp;");"</f>
        <v>xlswrite('G:\Mi unidad\1. PROYECTOS TELLO 2022\SCM SPILL OVERS\outputs\pobreza\alimentos\1%\simulacion_4\synthetic_control_spillover_outputs.xlsx',synthetic_control_sp_80,80);</v>
      </c>
      <c r="GT86" s="1" t="str">
        <f>"xlswrite('G:\Mi unidad\1. PROYECTOS TELLO 2022\SCM SPILL OVERS\outputs\pobreza\jefe_hogar\1%\simulacion_4\synthetic_control_spillover_outputs.xlsx',synthetic_control_sp_"&amp;$A27&amp;","&amp;$A27&amp;");"</f>
        <v>xlswrite('G:\Mi unidad\1. PROYECTOS TELLO 2022\SCM SPILL OVERS\outputs\pobreza\jefe_hogar\1%\simulacion_4\synthetic_control_spillover_outputs.xlsx',synthetic_control_sp_80,80);</v>
      </c>
      <c r="GZ86" s="1" t="str">
        <f>"xlswrite('G:\Mi unidad\1. PROYECTOS TELLO 2022\SCM SPILL OVERS\outputs\pobreza\mujeres\1%\simulacion_4\synthetic_control_spillover_outputs.xlsx',synthetic_control_sp_"&amp;$A27&amp;","&amp;$A27&amp;");"</f>
        <v>xlswrite('G:\Mi unidad\1. PROYECTOS TELLO 2022\SCM SPILL OVERS\outputs\pobreza\mujeres\1%\simulacion_4\synthetic_control_spillover_outputs.xlsx',synthetic_control_sp_80,80);</v>
      </c>
      <c r="HF86" s="1" t="str">
        <f>"xlswrite('G:\Mi unidad\1. PROYECTOS TELLO 2022\SCM SPILL OVERS\outputs\pobreza\criminalidad\1%\simulacion_4\synthetic_control_spillover_outputs.xlsx',synthetic_control_sp_"&amp;$A27&amp;","&amp;$A27&amp;");"</f>
        <v>xlswrite('G:\Mi unidad\1. PROYECTOS TELLO 2022\SCM SPILL OVERS\outputs\pobreza\criminalidad\1%\simulacion_4\synthetic_control_spillover_outputs.xlsx',synthetic_control_sp_80,80);</v>
      </c>
      <c r="HM86">
        <v>38</v>
      </c>
      <c r="HN86" t="str">
        <f>"ub_vec_"&amp;HM86&amp;" = zeros(1,S);"</f>
        <v>ub_vec_38 = zeros(1,S);</v>
      </c>
      <c r="HT86">
        <v>44</v>
      </c>
      <c r="HU86" t="s">
        <v>18</v>
      </c>
      <c r="IA86">
        <v>57</v>
      </c>
      <c r="IB86" t="str">
        <f>"xlswrite('G:\Mi unidad\1. PROYECTOS TELLO 2022\SCM SPILL OVERS\outputs\pobreza\bajo_niv_educ\1%\simulacion_4\output_tests.xlsx',spillover_test_"&amp;IA86&amp;"','sp_test_"&amp;IA86&amp;"');"</f>
        <v>xlswrite('G:\Mi unidad\1. PROYECTOS TELLO 2022\SCM SPILL OVERS\outputs\pobreza\bajo_niv_educ\1%\simulacion_4\output_tests.xlsx',spillover_test_57','sp_test_57');</v>
      </c>
      <c r="IO86">
        <v>57</v>
      </c>
      <c r="IP86" t="str">
        <f>"xlswrite('G:\Mi unidad\1. PROYECTOS TELLO 2022\SCM SPILL OVERS\outputs\pobreza\bajo_ingreso\1%\simulacion_4\output_tests.xlsx',spillover_test_"&amp;IO86&amp;"','sp_test_"&amp;IO86&amp;"');"</f>
        <v>xlswrite('G:\Mi unidad\1. PROYECTOS TELLO 2022\SCM SPILL OVERS\outputs\pobreza\bajo_ingreso\1%\simulacion_4\output_tests.xlsx',spillover_test_57','sp_test_57');</v>
      </c>
      <c r="JA86">
        <v>57</v>
      </c>
      <c r="JB86" t="str">
        <f>"xlswrite('G:\Mi unidad\1. PROYECTOS TELLO 2022\SCM SPILL OVERS\outputs\pobreza\densidad\1%\simulacion_4\output_tests.xlsx',spillover_test_"&amp;JA86&amp;"','sp_test_"&amp;JA86&amp;"');"</f>
        <v>xlswrite('G:\Mi unidad\1. PROYECTOS TELLO 2022\SCM SPILL OVERS\outputs\pobreza\densidad\1%\simulacion_4\output_tests.xlsx',spillover_test_57','sp_test_57');</v>
      </c>
      <c r="JM86">
        <v>57</v>
      </c>
      <c r="JN86" t="str">
        <f>"xlswrite('G:\Mi unidad\1. PROYECTOS TELLO 2022\SCM SPILL OVERS\outputs\pobreza\densidad_g\1%\simulacion_4\output_tests.xlsx',spillover_test_"&amp;JM86&amp;"','sp_test_"&amp;JM86&amp;"');"</f>
        <v>xlswrite('G:\Mi unidad\1. PROYECTOS TELLO 2022\SCM SPILL OVERS\outputs\pobreza\densidad_g\1%\simulacion_4\output_tests.xlsx',spillover_test_57','sp_test_57');</v>
      </c>
      <c r="JY86">
        <v>57</v>
      </c>
      <c r="JZ86" t="str">
        <f>"xlswrite('G:\Mi unidad\1. PROYECTOS TELLO 2022\SCM SPILL OVERS\outputs\pobreza\distancia_centro_salud\1%\simulacion_4\output_tests.xlsx',spillover_test_"&amp;JY86&amp;"','sp_test_"&amp;JY86&amp;"');"</f>
        <v>xlswrite('G:\Mi unidad\1. PROYECTOS TELLO 2022\SCM SPILL OVERS\outputs\pobreza\distancia_centro_salud\1%\simulacion_4\output_tests.xlsx',spillover_test_57','sp_test_57');</v>
      </c>
      <c r="KL86">
        <v>57</v>
      </c>
      <c r="KM86" t="str">
        <f>"xlswrite('G:\Mi unidad\1. PROYECTOS TELLO 2022\SCM SPILL OVERS\outputs\pobreza\informalidad\1%\simulacion_4\output_tests.xlsx',spillover_test_"&amp;KL86&amp;"','sp_test_"&amp;KL86&amp;"');"</f>
        <v>xlswrite('G:\Mi unidad\1. PROYECTOS TELLO 2022\SCM SPILL OVERS\outputs\pobreza\informalidad\1%\simulacion_4\output_tests.xlsx',spillover_test_57','sp_test_57');</v>
      </c>
      <c r="KY86">
        <v>57</v>
      </c>
      <c r="KZ86" t="str">
        <f>"xlswrite('G:\Mi unidad\1. PROYECTOS TELLO 2022\SCM SPILL OVERS\outputs\pobreza\alimentos\1%\simulacion_4\output_tests.xlsx',spillover_test_"&amp;KY86&amp;"','sp_test_"&amp;KY86&amp;"');"</f>
        <v>xlswrite('G:\Mi unidad\1. PROYECTOS TELLO 2022\SCM SPILL OVERS\outputs\pobreza\alimentos\1%\simulacion_4\output_tests.xlsx',spillover_test_57','sp_test_57');</v>
      </c>
      <c r="LF86">
        <v>57</v>
      </c>
      <c r="LG86" t="str">
        <f>"xlswrite('G:\Mi unidad\1. PROYECTOS TELLO 2022\SCM SPILL OVERS\outputs\pobreza\jefe_hogar\1%\simulacion_4\output_tests.xlsx',spillover_test_"&amp;LF86&amp;"','sp_test_"&amp;LF86&amp;"');"</f>
        <v>xlswrite('G:\Mi unidad\1. PROYECTOS TELLO 2022\SCM SPILL OVERS\outputs\pobreza\jefe_hogar\1%\simulacion_4\output_tests.xlsx',spillover_test_57','sp_test_57');</v>
      </c>
      <c r="LM86">
        <v>57</v>
      </c>
      <c r="LN86" t="str">
        <f>"xlswrite('G:\Mi unidad\1. PROYECTOS TELLO 2022\SCM SPILL OVERS\outputs\pobreza\mujeres\1%\simulacion_4\output_tests.xlsx',spillover_test_"&amp;LM86&amp;"','sp_test_"&amp;LM86&amp;"');"</f>
        <v>xlswrite('G:\Mi unidad\1. PROYECTOS TELLO 2022\SCM SPILL OVERS\outputs\pobreza\mujeres\1%\simulacion_4\output_tests.xlsx',spillover_test_57','sp_test_57');</v>
      </c>
      <c r="LY86">
        <v>57</v>
      </c>
      <c r="LZ86" t="str">
        <f>"xlswrite('G:\Mi unidad\1. PROYECTOS TELLO 2022\SCM SPILL OVERS\outputs\pobreza\criminalidad\1%\simulacion_4\output_tests.xlsx',spillover_test_"&amp;LY86&amp;"','sp_test_"&amp;LY86&amp;"');"</f>
        <v>xlswrite('G:\Mi unidad\1. PROYECTOS TELLO 2022\SCM SPILL OVERS\outputs\pobreza\criminalidad\1%\simulacion_4\output_tests.xlsx',spillover_test_57','sp_test_57');</v>
      </c>
    </row>
    <row r="87" spans="64:338" x14ac:dyDescent="0.3">
      <c r="BL87">
        <v>65</v>
      </c>
      <c r="BM87" s="1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245</v>
      </c>
      <c r="CV87">
        <v>65</v>
      </c>
      <c r="CW87" t="s">
        <v>246</v>
      </c>
      <c r="DA87">
        <v>65</v>
      </c>
      <c r="DB87" t="s">
        <v>246</v>
      </c>
      <c r="DF87">
        <v>65</v>
      </c>
      <c r="DG87" t="s">
        <v>246</v>
      </c>
      <c r="EA87">
        <v>39</v>
      </c>
      <c r="EB87" s="1" t="str">
        <f>"alpha1_hat_vec_"&amp;EA87&amp;"(s) = alpha_hat_"&amp;EA87&amp;"(1);"</f>
        <v>alpha1_hat_vec_39(s) = alpha_hat_39(1);</v>
      </c>
      <c r="EZ87" s="1" t="str">
        <f>"xlswrite('G:\Mi unidad\1. PROYECTOS TELLO 2022\SCM SPILL OVERS\outputs\pobreza\distancia_centro_salud\1%\simulacion_4\synthetic_control_spillover_outputs.xlsx',synthetic_control_sp_"&amp;$A28&amp;","&amp;$A28&amp;")"</f>
        <v>xlswrite('G:\Mi unidad\1. PROYECTOS TELLO 2022\SCM SPILL OVERS\outputs\pobreza\distancia_centro_salud\1%\simulacion_4\synthetic_control_spillover_outputs.xlsx',synthetic_control_sp_84,84)</v>
      </c>
      <c r="FG87" s="1" t="str">
        <f>"xlswrite('G:\Mi unidad\1. PROYECTOS TELLO 2022\SCM SPILL OVERS\outputs\pobreza\informalidad\1%\simulacion_4\synthetic_control_spillover_outputs.xlsx',synthetic_control_sp_"&amp;$A28&amp;","&amp;$A28&amp;")"</f>
        <v>xlswrite('G:\Mi unidad\1. PROYECTOS TELLO 2022\SCM SPILL OVERS\outputs\pobreza\informalidad\1%\simulacion_4\synthetic_control_spillover_outputs.xlsx',synthetic_control_sp_84,84)</v>
      </c>
      <c r="FM87" s="1" t="str">
        <f>"xlswrite('G:\Mi unidad\1. PROYECTOS TELLO 2022\SCM SPILL OVERS\outputs\pobreza\densidad\1%\simulacion_4\synthetic_control_spillover_outputs.xlsx',synthetic_control_sp_"&amp;$A28&amp;","&amp;$A28&amp;")"</f>
        <v>xlswrite('G:\Mi unidad\1. PROYECTOS TELLO 2022\SCM SPILL OVERS\outputs\pobreza\densidad\1%\simulacion_4\synthetic_control_spillover_outputs.xlsx',synthetic_control_sp_84,84)</v>
      </c>
      <c r="FT87" s="1" t="str">
        <f>"xlswrite('G:\Mi unidad\1. PROYECTOS TELLO 2022\SCM SPILL OVERS\outputs\pobreza\bajo_niv_educ\1%\simulacion_4\synthetic_control_spillover_outputs.xlsx',synthetic_control_sp_"&amp;$A28&amp;","&amp;$A28&amp;")"</f>
        <v>xlswrite('G:\Mi unidad\1. PROYECTOS TELLO 2022\SCM SPILL OVERS\outputs\pobreza\bajo_niv_educ\1%\simulacion_4\synthetic_control_spillover_outputs.xlsx',synthetic_control_sp_84,84)</v>
      </c>
      <c r="FZ87" s="1" t="str">
        <f>"xlswrite('G:\Mi unidad\1. PROYECTOS TELLO 2022\SCM SPILL OVERS\outputs\pobreza\bajo_ingreso\1%\simulacion_4\synthetic_control_spillover_outputs.xlsx',synthetic_control_sp_"&amp;$A28&amp;","&amp;$A28&amp;")"</f>
        <v>xlswrite('G:\Mi unidad\1. PROYECTOS TELLO 2022\SCM SPILL OVERS\outputs\pobreza\bajo_ingreso\1%\simulacion_4\synthetic_control_spillover_outputs.xlsx',synthetic_control_sp_84,84)</v>
      </c>
      <c r="GF87" s="1" t="str">
        <f>"xlswrite('G:\Mi unidad\1. PROYECTOS TELLO 2022\SCM SPILL OVERS\outputs\pobreza\densidad_g\1%\simulacion_4\synthetic_control_spillover_outputs.xlsx',synthetic_control_sp_"&amp;$A28&amp;","&amp;$A28&amp;")"</f>
        <v>xlswrite('G:\Mi unidad\1. PROYECTOS TELLO 2022\SCM SPILL OVERS\outputs\pobreza\densidad_g\1%\simulacion_4\synthetic_control_spillover_outputs.xlsx',synthetic_control_sp_84,84)</v>
      </c>
      <c r="GM87" s="1" t="str">
        <f>"xlswrite('G:\Mi unidad\1. PROYECTOS TELLO 2022\SCM SPILL OVERS\outputs\pobreza\alimentos\1%\simulacion_4\synthetic_control_spillover_outputs.xlsx',synthetic_control_sp_"&amp;$A28&amp;","&amp;$A28&amp;");"</f>
        <v>xlswrite('G:\Mi unidad\1. PROYECTOS TELLO 2022\SCM SPILL OVERS\outputs\pobreza\alimentos\1%\simulacion_4\synthetic_control_spillover_outputs.xlsx',synthetic_control_sp_84,84);</v>
      </c>
      <c r="GT87" s="1" t="str">
        <f>"xlswrite('G:\Mi unidad\1. PROYECTOS TELLO 2022\SCM SPILL OVERS\outputs\pobreza\jefe_hogar\1%\simulacion_4\synthetic_control_spillover_outputs.xlsx',synthetic_control_sp_"&amp;$A28&amp;","&amp;$A28&amp;");"</f>
        <v>xlswrite('G:\Mi unidad\1. PROYECTOS TELLO 2022\SCM SPILL OVERS\outputs\pobreza\jefe_hogar\1%\simulacion_4\synthetic_control_spillover_outputs.xlsx',synthetic_control_sp_84,84);</v>
      </c>
      <c r="GZ87" s="1" t="str">
        <f>"xlswrite('G:\Mi unidad\1. PROYECTOS TELLO 2022\SCM SPILL OVERS\outputs\pobreza\mujeres\1%\simulacion_4\synthetic_control_spillover_outputs.xlsx',synthetic_control_sp_"&amp;$A28&amp;","&amp;$A28&amp;");"</f>
        <v>xlswrite('G:\Mi unidad\1. PROYECTOS TELLO 2022\SCM SPILL OVERS\outputs\pobreza\mujeres\1%\simulacion_4\synthetic_control_spillover_outputs.xlsx',synthetic_control_sp_84,84);</v>
      </c>
      <c r="HF87" s="1" t="str">
        <f>"xlswrite('G:\Mi unidad\1. PROYECTOS TELLO 2022\SCM SPILL OVERS\outputs\pobreza\criminalidad\1%\simulacion_4\synthetic_control_spillover_outputs.xlsx',synthetic_control_sp_"&amp;$A28&amp;","&amp;$A28&amp;");"</f>
        <v>xlswrite('G:\Mi unidad\1. PROYECTOS TELLO 2022\SCM SPILL OVERS\outputs\pobreza\criminalidad\1%\simulacion_4\synthetic_control_spillover_outputs.xlsx',synthetic_control_sp_84,84);</v>
      </c>
      <c r="HM87">
        <v>38</v>
      </c>
      <c r="HN87" t="s">
        <v>35</v>
      </c>
      <c r="HT87">
        <v>45</v>
      </c>
      <c r="HU87" t="str">
        <f>"spillover_test_"&amp;HT87&amp;" = zeros(1,S);"</f>
        <v>spillover_test_45 = zeros(1,S);</v>
      </c>
      <c r="IA87">
        <v>65</v>
      </c>
      <c r="IB87" t="str">
        <f>"xlswrite('G:\Mi unidad\1. PROYECTOS TELLO 2022\SCM SPILL OVERS\outputs\pobreza\bajo_niv_educ\1%\simulacion_4\output_tests.xlsx',lb_vec_"&amp;IA87&amp;"','lb_vec_"&amp;IA87&amp;"');"</f>
        <v>xlswrite('G:\Mi unidad\1. PROYECTOS TELLO 2022\SCM SPILL OVERS\outputs\pobreza\bajo_niv_educ\1%\simulacion_4\output_tests.xlsx',lb_vec_65','lb_vec_65');</v>
      </c>
      <c r="IO87">
        <v>65</v>
      </c>
      <c r="IP87" t="str">
        <f>"xlswrite('G:\Mi unidad\1. PROYECTOS TELLO 2022\SCM SPILL OVERS\outputs\pobreza\bajo_ingreso\1%\simulacion_4\output_tests.xlsx',lb_vec_"&amp;IO87&amp;"','lb_vec_"&amp;IO87&amp;"');"</f>
        <v>xlswrite('G:\Mi unidad\1. PROYECTOS TELLO 2022\SCM SPILL OVERS\outputs\pobreza\bajo_ingreso\1%\simulacion_4\output_tests.xlsx',lb_vec_65','lb_vec_65');</v>
      </c>
      <c r="JA87">
        <v>65</v>
      </c>
      <c r="JB87" t="str">
        <f>"xlswrite('G:\Mi unidad\1. PROYECTOS TELLO 2022\SCM SPILL OVERS\outputs\pobreza\densidad\1%\simulacion_4\output_tests.xlsx',lb_vec_"&amp;JA87&amp;"','lb_vec_"&amp;JA87&amp;"');"</f>
        <v>xlswrite('G:\Mi unidad\1. PROYECTOS TELLO 2022\SCM SPILL OVERS\outputs\pobreza\densidad\1%\simulacion_4\output_tests.xlsx',lb_vec_65','lb_vec_65');</v>
      </c>
      <c r="JM87">
        <v>65</v>
      </c>
      <c r="JN87" t="str">
        <f>"xlswrite('G:\Mi unidad\1. PROYECTOS TELLO 2022\SCM SPILL OVERS\outputs\pobreza\densidad_g\1%\simulacion_4\output_tests.xlsx',lb_vec_"&amp;JM87&amp;"','lb_vec_"&amp;JM87&amp;"');"</f>
        <v>xlswrite('G:\Mi unidad\1. PROYECTOS TELLO 2022\SCM SPILL OVERS\outputs\pobreza\densidad_g\1%\simulacion_4\output_tests.xlsx',lb_vec_65','lb_vec_65');</v>
      </c>
      <c r="JY87">
        <v>65</v>
      </c>
      <c r="JZ87" t="str">
        <f>"xlswrite('G:\Mi unidad\1. PROYECTOS TELLO 2022\SCM SPILL OVERS\outputs\pobreza\distancia_centro_salud\1%\simulacion_4\output_tests.xlsx',lb_vec_"&amp;JY87&amp;"','lb_vec_"&amp;JY87&amp;"');"</f>
        <v>xlswrite('G:\Mi unidad\1. PROYECTOS TELLO 2022\SCM SPILL OVERS\outputs\pobreza\distancia_centro_salud\1%\simulacion_4\output_tests.xlsx',lb_vec_65','lb_vec_65');</v>
      </c>
      <c r="KL87">
        <v>65</v>
      </c>
      <c r="KM87" t="str">
        <f>"xlswrite('G:\Mi unidad\1. PROYECTOS TELLO 2022\SCM SPILL OVERS\outputs\pobreza\informalidad\1%\simulacion_4\output_tests.xlsx',lb_vec_"&amp;KL87&amp;"','lb_vec_"&amp;KL87&amp;"');"</f>
        <v>xlswrite('G:\Mi unidad\1. PROYECTOS TELLO 2022\SCM SPILL OVERS\outputs\pobreza\informalidad\1%\simulacion_4\output_tests.xlsx',lb_vec_65','lb_vec_65');</v>
      </c>
      <c r="KY87">
        <v>65</v>
      </c>
      <c r="KZ87" t="str">
        <f>"xlswrite('G:\Mi unidad\1. PROYECTOS TELLO 2022\SCM SPILL OVERS\outputs\pobreza\alimentos\1%\simulacion_4\output_tests.xlsx',lb_vec_"&amp;KY87&amp;"','lb_vec_"&amp;KY87&amp;"');"</f>
        <v>xlswrite('G:\Mi unidad\1. PROYECTOS TELLO 2022\SCM SPILL OVERS\outputs\pobreza\alimentos\1%\simulacion_4\output_tests.xlsx',lb_vec_65','lb_vec_65');</v>
      </c>
      <c r="LF87">
        <v>65</v>
      </c>
      <c r="LG87" t="str">
        <f>"xlswrite('G:\Mi unidad\1. PROYECTOS TELLO 2022\SCM SPILL OVERS\outputs\pobreza\jefe_hogar\1%\simulacion_4\output_tests.xlsx',lb_vec_"&amp;LF87&amp;"','lb_vec_"&amp;LF87&amp;"');"</f>
        <v>xlswrite('G:\Mi unidad\1. PROYECTOS TELLO 2022\SCM SPILL OVERS\outputs\pobreza\jefe_hogar\1%\simulacion_4\output_tests.xlsx',lb_vec_65','lb_vec_65');</v>
      </c>
      <c r="LM87">
        <v>65</v>
      </c>
      <c r="LN87" t="str">
        <f>"xlswrite('G:\Mi unidad\1. PROYECTOS TELLO 2022\SCM SPILL OVERS\outputs\pobreza\mujeres\1%\simulacion_4\output_tests.xlsx',lb_vec_"&amp;LM87&amp;"','lb_vec_"&amp;LM87&amp;"');"</f>
        <v>xlswrite('G:\Mi unidad\1. PROYECTOS TELLO 2022\SCM SPILL OVERS\outputs\pobreza\mujeres\1%\simulacion_4\output_tests.xlsx',lb_vec_65','lb_vec_65');</v>
      </c>
      <c r="LY87">
        <v>65</v>
      </c>
      <c r="LZ87" t="str">
        <f>"xlswrite('G:\Mi unidad\1. PROYECTOS TELLO 2022\SCM SPILL OVERS\outputs\pobreza\criminalidad\1%\simulacion_4\output_tests.xlsx',lb_vec_"&amp;LY87&amp;"','lb_vec_"&amp;LY87&amp;"');"</f>
        <v>xlswrite('G:\Mi unidad\1. PROYECTOS TELLO 2022\SCM SPILL OVERS\outputs\pobreza\criminalidad\1%\simulacion_4\output_tests.xlsx',lb_vec_65','lb_vec_65');</v>
      </c>
    </row>
    <row r="88" spans="64:338" x14ac:dyDescent="0.3">
      <c r="BL88">
        <v>65</v>
      </c>
      <c r="BM88" s="1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243</v>
      </c>
      <c r="CV88">
        <v>65</v>
      </c>
      <c r="CW88" t="s">
        <v>247</v>
      </c>
      <c r="DA88">
        <v>65</v>
      </c>
      <c r="DB88" t="s">
        <v>247</v>
      </c>
      <c r="DF88">
        <v>65</v>
      </c>
      <c r="DG88" t="s">
        <v>247</v>
      </c>
      <c r="EA88">
        <v>39</v>
      </c>
      <c r="EB88" s="1" t="str">
        <f>"synthetic_control_sp_"&amp;EA88&amp;"(T+s) = Y_"&amp;EA88&amp;"(1,T+s)-alpha1_hat_vec_"&amp;EA88&amp;"(s);"</f>
        <v>synthetic_control_sp_39(T+s) = Y_39(1,T+s)-alpha1_hat_vec_39(s);</v>
      </c>
      <c r="EZ88" s="1" t="str">
        <f>"xlswrite('G:\Mi unidad\1. PROYECTOS TELLO 2022\SCM SPILL OVERS\outputs\pobreza\distancia_centro_salud\1%\simulacion_4\synthetic_control_spillover_outputs.xlsx',synthetic_control_sp_"&amp;$A29&amp;","&amp;$A29&amp;")"</f>
        <v>xlswrite('G:\Mi unidad\1. PROYECTOS TELLO 2022\SCM SPILL OVERS\outputs\pobreza\distancia_centro_salud\1%\simulacion_4\synthetic_control_spillover_outputs.xlsx',synthetic_control_sp_86,86)</v>
      </c>
      <c r="FG88" s="1" t="str">
        <f>"xlswrite('G:\Mi unidad\1. PROYECTOS TELLO 2022\SCM SPILL OVERS\outputs\pobreza\informalidad\1%\simulacion_4\synthetic_control_spillover_outputs.xlsx',synthetic_control_sp_"&amp;$A29&amp;","&amp;$A29&amp;")"</f>
        <v>xlswrite('G:\Mi unidad\1. PROYECTOS TELLO 2022\SCM SPILL OVERS\outputs\pobreza\informalidad\1%\simulacion_4\synthetic_control_spillover_outputs.xlsx',synthetic_control_sp_86,86)</v>
      </c>
      <c r="FM88" s="1" t="str">
        <f>"xlswrite('G:\Mi unidad\1. PROYECTOS TELLO 2022\SCM SPILL OVERS\outputs\pobreza\densidad\1%\simulacion_4\synthetic_control_spillover_outputs.xlsx',synthetic_control_sp_"&amp;$A29&amp;","&amp;$A29&amp;")"</f>
        <v>xlswrite('G:\Mi unidad\1. PROYECTOS TELLO 2022\SCM SPILL OVERS\outputs\pobreza\densidad\1%\simulacion_4\synthetic_control_spillover_outputs.xlsx',synthetic_control_sp_86,86)</v>
      </c>
      <c r="FT88" s="1" t="str">
        <f>"xlswrite('G:\Mi unidad\1. PROYECTOS TELLO 2022\SCM SPILL OVERS\outputs\pobreza\bajo_niv_educ\1%\simulacion_4\synthetic_control_spillover_outputs.xlsx',synthetic_control_sp_"&amp;$A29&amp;","&amp;$A29&amp;")"</f>
        <v>xlswrite('G:\Mi unidad\1. PROYECTOS TELLO 2022\SCM SPILL OVERS\outputs\pobreza\bajo_niv_educ\1%\simulacion_4\synthetic_control_spillover_outputs.xlsx',synthetic_control_sp_86,86)</v>
      </c>
      <c r="FZ88" s="1" t="str">
        <f>"xlswrite('G:\Mi unidad\1. PROYECTOS TELLO 2022\SCM SPILL OVERS\outputs\pobreza\bajo_ingreso\1%\simulacion_4\synthetic_control_spillover_outputs.xlsx',synthetic_control_sp_"&amp;$A29&amp;","&amp;$A29&amp;")"</f>
        <v>xlswrite('G:\Mi unidad\1. PROYECTOS TELLO 2022\SCM SPILL OVERS\outputs\pobreza\bajo_ingreso\1%\simulacion_4\synthetic_control_spillover_outputs.xlsx',synthetic_control_sp_86,86)</v>
      </c>
      <c r="GF88" s="1" t="str">
        <f>"xlswrite('G:\Mi unidad\1. PROYECTOS TELLO 2022\SCM SPILL OVERS\outputs\pobreza\densidad_g\1%\simulacion_4\synthetic_control_spillover_outputs.xlsx',synthetic_control_sp_"&amp;$A29&amp;","&amp;$A29&amp;")"</f>
        <v>xlswrite('G:\Mi unidad\1. PROYECTOS TELLO 2022\SCM SPILL OVERS\outputs\pobreza\densidad_g\1%\simulacion_4\synthetic_control_spillover_outputs.xlsx',synthetic_control_sp_86,86)</v>
      </c>
      <c r="GM88" s="1" t="str">
        <f>"xlswrite('G:\Mi unidad\1. PROYECTOS TELLO 2022\SCM SPILL OVERS\outputs\pobreza\alimentos\1%\simulacion_4\synthetic_control_spillover_outputs.xlsx',synthetic_control_sp_"&amp;$A29&amp;","&amp;$A29&amp;");"</f>
        <v>xlswrite('G:\Mi unidad\1. PROYECTOS TELLO 2022\SCM SPILL OVERS\outputs\pobreza\alimentos\1%\simulacion_4\synthetic_control_spillover_outputs.xlsx',synthetic_control_sp_86,86);</v>
      </c>
      <c r="GT88" s="1" t="str">
        <f>"xlswrite('G:\Mi unidad\1. PROYECTOS TELLO 2022\SCM SPILL OVERS\outputs\pobreza\jefe_hogar\1%\simulacion_4\synthetic_control_spillover_outputs.xlsx',synthetic_control_sp_"&amp;$A29&amp;","&amp;$A29&amp;");"</f>
        <v>xlswrite('G:\Mi unidad\1. PROYECTOS TELLO 2022\SCM SPILL OVERS\outputs\pobreza\jefe_hogar\1%\simulacion_4\synthetic_control_spillover_outputs.xlsx',synthetic_control_sp_86,86);</v>
      </c>
      <c r="GZ88" s="1" t="str">
        <f>"xlswrite('G:\Mi unidad\1. PROYECTOS TELLO 2022\SCM SPILL OVERS\outputs\pobreza\mujeres\1%\simulacion_4\synthetic_control_spillover_outputs.xlsx',synthetic_control_sp_"&amp;$A29&amp;","&amp;$A29&amp;");"</f>
        <v>xlswrite('G:\Mi unidad\1. PROYECTOS TELLO 2022\SCM SPILL OVERS\outputs\pobreza\mujeres\1%\simulacion_4\synthetic_control_spillover_outputs.xlsx',synthetic_control_sp_86,86);</v>
      </c>
      <c r="HF88" s="1" t="str">
        <f>"xlswrite('G:\Mi unidad\1. PROYECTOS TELLO 2022\SCM SPILL OVERS\outputs\pobreza\criminalidad\1%\simulacion_4\synthetic_control_spillover_outputs.xlsx',synthetic_control_sp_"&amp;$A29&amp;","&amp;$A29&amp;");"</f>
        <v>xlswrite('G:\Mi unidad\1. PROYECTOS TELLO 2022\SCM SPILL OVERS\outputs\pobreza\criminalidad\1%\simulacion_4\synthetic_control_spillover_outputs.xlsx',synthetic_control_sp_86,86);</v>
      </c>
      <c r="HM88">
        <v>38</v>
      </c>
      <c r="HN88" t="str">
        <f>"    [p_value_"&amp;HM88&amp; ",lb_"&amp;HM88&amp;",ub_"&amp;HM88&amp;"] = sp_andrews_te(Y_pre_"&amp;HM88&amp;",pobreza_"&amp;HM88&amp;"(:,T+s),A_"&amp;HM88&amp;",C,.05);"</f>
        <v xml:space="preserve">    [p_value_38,lb_38,ub_38] = sp_andrews_te(Y_pre_38,pobreza_38(:,T+s),A_38,C,.05);</v>
      </c>
      <c r="HT88">
        <v>45</v>
      </c>
      <c r="HU88" t="s">
        <v>35</v>
      </c>
      <c r="IA88">
        <v>65</v>
      </c>
      <c r="IB88" t="str">
        <f>"xlswrite('G:\Mi unidad\1. PROYECTOS TELLO 2022\SCM SPILL OVERS\outputs\pobreza\bajo_niv_educ\1%\simulacion_4\output_tests.xlsx',ub_vec_"&amp;IA88&amp;"','ub_vec_"&amp;IA88&amp;"');"</f>
        <v>xlswrite('G:\Mi unidad\1. PROYECTOS TELLO 2022\SCM SPILL OVERS\outputs\pobreza\bajo_niv_educ\1%\simulacion_4\output_tests.xlsx',ub_vec_65','ub_vec_65');</v>
      </c>
      <c r="IO88">
        <v>65</v>
      </c>
      <c r="IP88" t="str">
        <f>"xlswrite('G:\Mi unidad\1. PROYECTOS TELLO 2022\SCM SPILL OVERS\outputs\pobreza\bajo_ingreso\1%\simulacion_4\output_tests.xlsx',ub_vec_"&amp;IO88&amp;"','ub_vec_"&amp;IO88&amp;"');"</f>
        <v>xlswrite('G:\Mi unidad\1. PROYECTOS TELLO 2022\SCM SPILL OVERS\outputs\pobreza\bajo_ingreso\1%\simulacion_4\output_tests.xlsx',ub_vec_65','ub_vec_65');</v>
      </c>
      <c r="JA88">
        <v>65</v>
      </c>
      <c r="JB88" t="str">
        <f>"xlswrite('G:\Mi unidad\1. PROYECTOS TELLO 2022\SCM SPILL OVERS\outputs\pobreza\densidad\1%\simulacion_4\output_tests.xlsx',ub_vec_"&amp;JA88&amp;"','ub_vec_"&amp;JA88&amp;"');"</f>
        <v>xlswrite('G:\Mi unidad\1. PROYECTOS TELLO 2022\SCM SPILL OVERS\outputs\pobreza\densidad\1%\simulacion_4\output_tests.xlsx',ub_vec_65','ub_vec_65');</v>
      </c>
      <c r="JM88">
        <v>65</v>
      </c>
      <c r="JN88" t="str">
        <f>"xlswrite('G:\Mi unidad\1. PROYECTOS TELLO 2022\SCM SPILL OVERS\outputs\pobreza\densidad_g\1%\simulacion_4\output_tests.xlsx',ub_vec_"&amp;JM88&amp;"','ub_vec_"&amp;JM88&amp;"');"</f>
        <v>xlswrite('G:\Mi unidad\1. PROYECTOS TELLO 2022\SCM SPILL OVERS\outputs\pobreza\densidad_g\1%\simulacion_4\output_tests.xlsx',ub_vec_65','ub_vec_65');</v>
      </c>
      <c r="JY88">
        <v>65</v>
      </c>
      <c r="JZ88" t="str">
        <f>"xlswrite('G:\Mi unidad\1. PROYECTOS TELLO 2022\SCM SPILL OVERS\outputs\pobreza\distancia_centro_salud\1%\simulacion_4\output_tests.xlsx',ub_vec_"&amp;JY88&amp;"','ub_vec_"&amp;JY88&amp;"');"</f>
        <v>xlswrite('G:\Mi unidad\1. PROYECTOS TELLO 2022\SCM SPILL OVERS\outputs\pobreza\distancia_centro_salud\1%\simulacion_4\output_tests.xlsx',ub_vec_65','ub_vec_65');</v>
      </c>
      <c r="KL88">
        <v>65</v>
      </c>
      <c r="KM88" t="str">
        <f>"xlswrite('G:\Mi unidad\1. PROYECTOS TELLO 2022\SCM SPILL OVERS\outputs\pobreza\informalidad\1%\simulacion_4\output_tests.xlsx',ub_vec_"&amp;KL88&amp;"','ub_vec_"&amp;KL88&amp;"');"</f>
        <v>xlswrite('G:\Mi unidad\1. PROYECTOS TELLO 2022\SCM SPILL OVERS\outputs\pobreza\informalidad\1%\simulacion_4\output_tests.xlsx',ub_vec_65','ub_vec_65');</v>
      </c>
      <c r="KY88">
        <v>65</v>
      </c>
      <c r="KZ88" t="str">
        <f>"xlswrite('G:\Mi unidad\1. PROYECTOS TELLO 2022\SCM SPILL OVERS\outputs\pobreza\alimentos\1%\simulacion_4\output_tests.xlsx',ub_vec_"&amp;KY88&amp;"','ub_vec_"&amp;KY88&amp;"');"</f>
        <v>xlswrite('G:\Mi unidad\1. PROYECTOS TELLO 2022\SCM SPILL OVERS\outputs\pobreza\alimentos\1%\simulacion_4\output_tests.xlsx',ub_vec_65','ub_vec_65');</v>
      </c>
      <c r="LF88">
        <v>65</v>
      </c>
      <c r="LG88" t="str">
        <f>"xlswrite('G:\Mi unidad\1. PROYECTOS TELLO 2022\SCM SPILL OVERS\outputs\pobreza\jefe_hogar\1%\simulacion_4\output_tests.xlsx',ub_vec_"&amp;LF88&amp;"','ub_vec_"&amp;LF88&amp;"');"</f>
        <v>xlswrite('G:\Mi unidad\1. PROYECTOS TELLO 2022\SCM SPILL OVERS\outputs\pobreza\jefe_hogar\1%\simulacion_4\output_tests.xlsx',ub_vec_65','ub_vec_65');</v>
      </c>
      <c r="LM88">
        <v>65</v>
      </c>
      <c r="LN88" t="str">
        <f>"xlswrite('G:\Mi unidad\1. PROYECTOS TELLO 2022\SCM SPILL OVERS\outputs\pobreza\mujeres\1%\simulacion_4\output_tests.xlsx',ub_vec_"&amp;LM88&amp;"','ub_vec_"&amp;LM88&amp;"');"</f>
        <v>xlswrite('G:\Mi unidad\1. PROYECTOS TELLO 2022\SCM SPILL OVERS\outputs\pobreza\mujeres\1%\simulacion_4\output_tests.xlsx',ub_vec_65','ub_vec_65');</v>
      </c>
      <c r="LY88">
        <v>65</v>
      </c>
      <c r="LZ88" t="str">
        <f>"xlswrite('G:\Mi unidad\1. PROYECTOS TELLO 2022\SCM SPILL OVERS\outputs\pobreza\criminalidad\1%\simulacion_4\output_tests.xlsx',ub_vec_"&amp;LY88&amp;"','ub_vec_"&amp;LY88&amp;"');"</f>
        <v>xlswrite('G:\Mi unidad\1. PROYECTOS TELLO 2022\SCM SPILL OVERS\outputs\pobreza\criminalidad\1%\simulacion_4\output_tests.xlsx',ub_vec_65','ub_vec_65');</v>
      </c>
    </row>
    <row r="89" spans="64:338" x14ac:dyDescent="0.3">
      <c r="BL89">
        <v>65</v>
      </c>
      <c r="BM89" s="1" t="str">
        <f>"A_"&amp;BL87&amp;"(:,ind_"&amp;BL87&amp;" == 0) = [];"</f>
        <v>A_65(:,ind_65 == 0) = [];</v>
      </c>
      <c r="BR89">
        <v>65</v>
      </c>
      <c r="BS89" s="1" t="str">
        <f>"ind_"&amp;BR87&amp;" = xlsread('spillover_bajo_niv_educ_"&amp;BR87&amp;".xlsx')"</f>
        <v>ind_65 = xlsread('spillover_bajo_niv_educ_65.xlsx')</v>
      </c>
      <c r="BX89">
        <v>65</v>
      </c>
      <c r="BY89" s="1" t="str">
        <f>"ind_"&amp;BX87&amp;" = xlsread('spillover_bajoingreso_"&amp;BX87&amp;".xlsx')"</f>
        <v>ind_65 = xlsread('spillover_bajoingreso_65.xlsx')</v>
      </c>
      <c r="CD89">
        <v>65</v>
      </c>
      <c r="CE89" s="1" t="str">
        <f>"ind_"&amp;CD87&amp;" = xlsread('spillover_densidad_"&amp;CD87&amp;".xlsx')"</f>
        <v>ind_65 = xlsread('spillover_densidad_65.xlsx')</v>
      </c>
      <c r="CJ89">
        <v>65</v>
      </c>
      <c r="CK89" s="1" t="str">
        <f>"ind_"&amp;CJ87&amp;" = xlsread('spillover_tiempo_cs_"&amp;CJ87&amp;".xlsx')"</f>
        <v>ind_65 = xlsread('spillover_tiempo_cs_65.xlsx')</v>
      </c>
      <c r="CQ89">
        <v>65</v>
      </c>
      <c r="CR89" t="s">
        <v>244</v>
      </c>
      <c r="CV89">
        <v>65</v>
      </c>
      <c r="CW89" t="s">
        <v>248</v>
      </c>
      <c r="DA89">
        <v>65</v>
      </c>
      <c r="DB89" t="s">
        <v>249</v>
      </c>
      <c r="DF89">
        <v>65</v>
      </c>
      <c r="DG89" t="s">
        <v>250</v>
      </c>
      <c r="EA89">
        <v>39</v>
      </c>
      <c r="EB89" s="3" t="s">
        <v>18</v>
      </c>
      <c r="EZ89" s="1" t="str">
        <f>"xlswrite('G:\Mi unidad\1. PROYECTOS TELLO 2022\SCM SPILL OVERS\outputs\pobreza\distancia_centro_salud\1%\simulacion_4\synthetic_control_spillover_outputs.xlsx',synthetic_control_sp_"&amp;$A30&amp;","&amp;$A30&amp;")"</f>
        <v>xlswrite('G:\Mi unidad\1. PROYECTOS TELLO 2022\SCM SPILL OVERS\outputs\pobreza\distancia_centro_salud\1%\simulacion_4\synthetic_control_spillover_outputs.xlsx',synthetic_control_sp_87,87)</v>
      </c>
      <c r="FG89" s="1" t="str">
        <f>"xlswrite('G:\Mi unidad\1. PROYECTOS TELLO 2022\SCM SPILL OVERS\outputs\pobreza\informalidad\1%\simulacion_4\synthetic_control_spillover_outputs.xlsx',synthetic_control_sp_"&amp;$A30&amp;","&amp;$A30&amp;")"</f>
        <v>xlswrite('G:\Mi unidad\1. PROYECTOS TELLO 2022\SCM SPILL OVERS\outputs\pobreza\informalidad\1%\simulacion_4\synthetic_control_spillover_outputs.xlsx',synthetic_control_sp_87,87)</v>
      </c>
      <c r="FM89" s="1" t="str">
        <f>"xlswrite('G:\Mi unidad\1. PROYECTOS TELLO 2022\SCM SPILL OVERS\outputs\pobreza\densidad\1%\simulacion_4\synthetic_control_spillover_outputs.xlsx',synthetic_control_sp_"&amp;$A30&amp;","&amp;$A30&amp;")"</f>
        <v>xlswrite('G:\Mi unidad\1. PROYECTOS TELLO 2022\SCM SPILL OVERS\outputs\pobreza\densidad\1%\simulacion_4\synthetic_control_spillover_outputs.xlsx',synthetic_control_sp_87,87)</v>
      </c>
      <c r="FT89" s="1" t="str">
        <f>"xlswrite('G:\Mi unidad\1. PROYECTOS TELLO 2022\SCM SPILL OVERS\outputs\pobreza\bajo_niv_educ\1%\simulacion_4\synthetic_control_spillover_outputs.xlsx',synthetic_control_sp_"&amp;$A30&amp;","&amp;$A30&amp;")"</f>
        <v>xlswrite('G:\Mi unidad\1. PROYECTOS TELLO 2022\SCM SPILL OVERS\outputs\pobreza\bajo_niv_educ\1%\simulacion_4\synthetic_control_spillover_outputs.xlsx',synthetic_control_sp_87,87)</v>
      </c>
      <c r="FZ89" s="1" t="str">
        <f>"xlswrite('G:\Mi unidad\1. PROYECTOS TELLO 2022\SCM SPILL OVERS\outputs\pobreza\bajo_ingreso\1%\simulacion_4\synthetic_control_spillover_outputs.xlsx',synthetic_control_sp_"&amp;$A30&amp;","&amp;$A30&amp;")"</f>
        <v>xlswrite('G:\Mi unidad\1. PROYECTOS TELLO 2022\SCM SPILL OVERS\outputs\pobreza\bajo_ingreso\1%\simulacion_4\synthetic_control_spillover_outputs.xlsx',synthetic_control_sp_87,87)</v>
      </c>
      <c r="GF89" s="1" t="str">
        <f>"xlswrite('G:\Mi unidad\1. PROYECTOS TELLO 2022\SCM SPILL OVERS\outputs\pobreza\densidad_g\1%\simulacion_4\synthetic_control_spillover_outputs.xlsx',synthetic_control_sp_"&amp;$A30&amp;","&amp;$A30&amp;")"</f>
        <v>xlswrite('G:\Mi unidad\1. PROYECTOS TELLO 2022\SCM SPILL OVERS\outputs\pobreza\densidad_g\1%\simulacion_4\synthetic_control_spillover_outputs.xlsx',synthetic_control_sp_87,87)</v>
      </c>
      <c r="GM89" s="1" t="str">
        <f>"xlswrite('G:\Mi unidad\1. PROYECTOS TELLO 2022\SCM SPILL OVERS\outputs\pobreza\alimentos\1%\simulacion_4\synthetic_control_spillover_outputs.xlsx',synthetic_control_sp_"&amp;$A30&amp;","&amp;$A30&amp;");"</f>
        <v>xlswrite('G:\Mi unidad\1. PROYECTOS TELLO 2022\SCM SPILL OVERS\outputs\pobreza\alimentos\1%\simulacion_4\synthetic_control_spillover_outputs.xlsx',synthetic_control_sp_87,87);</v>
      </c>
      <c r="GT89" s="1" t="str">
        <f>"xlswrite('G:\Mi unidad\1. PROYECTOS TELLO 2022\SCM SPILL OVERS\outputs\pobreza\jefe_hogar\1%\simulacion_4\synthetic_control_spillover_outputs.xlsx',synthetic_control_sp_"&amp;$A30&amp;","&amp;$A30&amp;");"</f>
        <v>xlswrite('G:\Mi unidad\1. PROYECTOS TELLO 2022\SCM SPILL OVERS\outputs\pobreza\jefe_hogar\1%\simulacion_4\synthetic_control_spillover_outputs.xlsx',synthetic_control_sp_87,87);</v>
      </c>
      <c r="GZ89" s="1" t="str">
        <f>"xlswrite('G:\Mi unidad\1. PROYECTOS TELLO 2022\SCM SPILL OVERS\outputs\pobreza\mujeres\1%\simulacion_4\synthetic_control_spillover_outputs.xlsx',synthetic_control_sp_"&amp;$A30&amp;","&amp;$A30&amp;");"</f>
        <v>xlswrite('G:\Mi unidad\1. PROYECTOS TELLO 2022\SCM SPILL OVERS\outputs\pobreza\mujeres\1%\simulacion_4\synthetic_control_spillover_outputs.xlsx',synthetic_control_sp_87,87);</v>
      </c>
      <c r="HF89" s="1" t="str">
        <f>"xlswrite('G:\Mi unidad\1. PROYECTOS TELLO 2022\SCM SPILL OVERS\outputs\pobreza\criminalidad\1%\simulacion_4\synthetic_control_spillover_outputs.xlsx',synthetic_control_sp_"&amp;$A30&amp;","&amp;$A30&amp;");"</f>
        <v>xlswrite('G:\Mi unidad\1. PROYECTOS TELLO 2022\SCM SPILL OVERS\outputs\pobreza\criminalidad\1%\simulacion_4\synthetic_control_spillover_outputs.xlsx',synthetic_control_sp_87,87);</v>
      </c>
      <c r="HM89">
        <v>38</v>
      </c>
      <c r="HN89" t="str">
        <f>"    p_value_vec_"&amp;HM89&amp;"(s) = p_value_"&amp;HM89&amp;";"</f>
        <v xml:space="preserve">    p_value_vec_38(s) = p_value_38;</v>
      </c>
      <c r="HT89">
        <v>45</v>
      </c>
      <c r="HU89" t="s">
        <v>36</v>
      </c>
      <c r="IA89">
        <v>65</v>
      </c>
      <c r="IB89" t="str">
        <f>"xlswrite('G:\Mi unidad\1. PROYECTOS TELLO 2022\SCM SPILL OVERS\outputs\pobreza\bajo_niv_educ\1%\simulacion_4\output_tests.xlsx',p_value_vec_"&amp;IA89&amp;"','p_value_vec_"&amp;IA89&amp;"');"</f>
        <v>xlswrite('G:\Mi unidad\1. PROYECTOS TELLO 2022\SCM SPILL OVERS\outputs\pobreza\bajo_niv_educ\1%\simulacion_4\output_tests.xlsx',p_value_vec_65','p_value_vec_65');</v>
      </c>
      <c r="IO89">
        <v>65</v>
      </c>
      <c r="IP89" t="str">
        <f>"xlswrite('G:\Mi unidad\1. PROYECTOS TELLO 2022\SCM SPILL OVERS\outputs\pobreza\bajo_ingreso\1%\simulacion_4\output_tests.xlsx',p_value_vec_"&amp;IO89&amp;"','p_value_vec_"&amp;IO89&amp;"');"</f>
        <v>xlswrite('G:\Mi unidad\1. PROYECTOS TELLO 2022\SCM SPILL OVERS\outputs\pobreza\bajo_ingreso\1%\simulacion_4\output_tests.xlsx',p_value_vec_65','p_value_vec_65');</v>
      </c>
      <c r="JA89">
        <v>65</v>
      </c>
      <c r="JB89" t="str">
        <f>"xlswrite('G:\Mi unidad\1. PROYECTOS TELLO 2022\SCM SPILL OVERS\outputs\pobreza\densidad\1%\simulacion_4\output_tests.xlsx',p_value_vec_"&amp;JA89&amp;"','p_value_vec_"&amp;JA89&amp;"');"</f>
        <v>xlswrite('G:\Mi unidad\1. PROYECTOS TELLO 2022\SCM SPILL OVERS\outputs\pobreza\densidad\1%\simulacion_4\output_tests.xlsx',p_value_vec_65','p_value_vec_65');</v>
      </c>
      <c r="JM89">
        <v>65</v>
      </c>
      <c r="JN89" t="str">
        <f>"xlswrite('G:\Mi unidad\1. PROYECTOS TELLO 2022\SCM SPILL OVERS\outputs\pobreza\densidad_g\1%\simulacion_4\output_tests.xlsx',p_value_vec_"&amp;JM89&amp;"','p_value_vec_"&amp;JM89&amp;"');"</f>
        <v>xlswrite('G:\Mi unidad\1. PROYECTOS TELLO 2022\SCM SPILL OVERS\outputs\pobreza\densidad_g\1%\simulacion_4\output_tests.xlsx',p_value_vec_65','p_value_vec_65');</v>
      </c>
      <c r="JY89">
        <v>65</v>
      </c>
      <c r="JZ89" t="str">
        <f>"xlswrite('G:\Mi unidad\1. PROYECTOS TELLO 2022\SCM SPILL OVERS\outputs\pobreza\distancia_centro_salud\1%\simulacion_4\output_tests.xlsx',p_value_vec_"&amp;JY89&amp;"','p_value_vec_"&amp;JY89&amp;"');"</f>
        <v>xlswrite('G:\Mi unidad\1. PROYECTOS TELLO 2022\SCM SPILL OVERS\outputs\pobreza\distancia_centro_salud\1%\simulacion_4\output_tests.xlsx',p_value_vec_65','p_value_vec_65');</v>
      </c>
      <c r="KL89">
        <v>65</v>
      </c>
      <c r="KM89" t="str">
        <f>"xlswrite('G:\Mi unidad\1. PROYECTOS TELLO 2022\SCM SPILL OVERS\outputs\pobreza\informalidad\1%\simulacion_4\output_tests.xlsx',p_value_vec_"&amp;KL89&amp;"','p_value_vec_"&amp;KL89&amp;"');"</f>
        <v>xlswrite('G:\Mi unidad\1. PROYECTOS TELLO 2022\SCM SPILL OVERS\outputs\pobreza\informalidad\1%\simulacion_4\output_tests.xlsx',p_value_vec_65','p_value_vec_65');</v>
      </c>
      <c r="KY89">
        <v>65</v>
      </c>
      <c r="KZ89" t="str">
        <f>"xlswrite('G:\Mi unidad\1. PROYECTOS TELLO 2022\SCM SPILL OVERS\outputs\pobreza\alimentos\1%\simulacion_4\output_tests.xlsx',p_value_vec_"&amp;KY89&amp;"','p_value_vec_"&amp;KY89&amp;"');"</f>
        <v>xlswrite('G:\Mi unidad\1. PROYECTOS TELLO 2022\SCM SPILL OVERS\outputs\pobreza\alimentos\1%\simulacion_4\output_tests.xlsx',p_value_vec_65','p_value_vec_65');</v>
      </c>
      <c r="LF89">
        <v>65</v>
      </c>
      <c r="LG89" t="str">
        <f>"xlswrite('G:\Mi unidad\1. PROYECTOS TELLO 2022\SCM SPILL OVERS\outputs\pobreza\jefe_hogar\1%\simulacion_4\output_tests.xlsx',p_value_vec_"&amp;LF89&amp;"','p_value_vec_"&amp;LF89&amp;"');"</f>
        <v>xlswrite('G:\Mi unidad\1. PROYECTOS TELLO 2022\SCM SPILL OVERS\outputs\pobreza\jefe_hogar\1%\simulacion_4\output_tests.xlsx',p_value_vec_65','p_value_vec_65');</v>
      </c>
      <c r="LM89">
        <v>65</v>
      </c>
      <c r="LN89" t="str">
        <f>"xlswrite('G:\Mi unidad\1. PROYECTOS TELLO 2022\SCM SPILL OVERS\outputs\pobreza\mujeres\1%\simulacion_4\output_tests.xlsx',p_value_vec_"&amp;LM89&amp;"','p_value_vec_"&amp;LM89&amp;"');"</f>
        <v>xlswrite('G:\Mi unidad\1. PROYECTOS TELLO 2022\SCM SPILL OVERS\outputs\pobreza\mujeres\1%\simulacion_4\output_tests.xlsx',p_value_vec_65','p_value_vec_65');</v>
      </c>
      <c r="LY89">
        <v>65</v>
      </c>
      <c r="LZ89" t="str">
        <f>"xlswrite('G:\Mi unidad\1. PROYECTOS TELLO 2022\SCM SPILL OVERS\outputs\pobreza\criminalidad\1%\simulacion_4\output_tests.xlsx',p_value_vec_"&amp;LY89&amp;"','p_value_vec_"&amp;LY89&amp;"');"</f>
        <v>xlswrite('G:\Mi unidad\1. PROYECTOS TELLO 2022\SCM SPILL OVERS\outputs\pobreza\criminalidad\1%\simulacion_4\output_tests.xlsx',p_value_vec_65','p_value_vec_65');</v>
      </c>
    </row>
    <row r="90" spans="64:338" x14ac:dyDescent="0.3">
      <c r="BL90">
        <v>65</v>
      </c>
      <c r="BR90">
        <v>65</v>
      </c>
      <c r="BS90" s="1" t="str">
        <f>"A_"&amp;BR87&amp;" = eye(N);"</f>
        <v>A_65 = eye(N);</v>
      </c>
      <c r="BX90">
        <v>65</v>
      </c>
      <c r="BY90" s="1" t="str">
        <f>"A_"&amp;BX87&amp;" = eye(N);"</f>
        <v>A_65 = eye(N);</v>
      </c>
      <c r="CD90">
        <v>65</v>
      </c>
      <c r="CE90" s="1" t="str">
        <f>"A_"&amp;CD87&amp;" = eye(N);"</f>
        <v>A_65 = eye(N);</v>
      </c>
      <c r="CJ90">
        <v>65</v>
      </c>
      <c r="CK90" s="1" t="str">
        <f>"A_"&amp;CJ87&amp;" = eye(N);"</f>
        <v>A_65 = eye(N);</v>
      </c>
      <c r="CQ90">
        <v>65</v>
      </c>
      <c r="CR90" t="s">
        <v>247</v>
      </c>
      <c r="CV90">
        <v>65</v>
      </c>
      <c r="CW90" t="s">
        <v>251</v>
      </c>
      <c r="DA90">
        <v>65</v>
      </c>
      <c r="DB90" t="s">
        <v>251</v>
      </c>
      <c r="DF90">
        <v>65</v>
      </c>
      <c r="DG90" t="s">
        <v>251</v>
      </c>
      <c r="EA90">
        <v>41</v>
      </c>
      <c r="EB90" s="3" t="str">
        <f>"%PROVINCIA "&amp;EA90</f>
        <v>%PROVINCIA 41</v>
      </c>
      <c r="EZ90" s="1" t="str">
        <f>"xlswrite('G:\Mi unidad\1. PROYECTOS TELLO 2022\SCM SPILL OVERS\outputs\pobreza\distancia_centro_salud\1%\simulacion_4\synthetic_control_spillover_outputs.xlsx',synthetic_control_sp_"&amp;$A31&amp;","&amp;$A31&amp;")"</f>
        <v>xlswrite('G:\Mi unidad\1. PROYECTOS TELLO 2022\SCM SPILL OVERS\outputs\pobreza\distancia_centro_salud\1%\simulacion_4\synthetic_control_spillover_outputs.xlsx',synthetic_control_sp_88,88)</v>
      </c>
      <c r="FG90" s="1" t="str">
        <f>"xlswrite('G:\Mi unidad\1. PROYECTOS TELLO 2022\SCM SPILL OVERS\outputs\pobreza\informalidad\1%\simulacion_4\synthetic_control_spillover_outputs.xlsx',synthetic_control_sp_"&amp;$A31&amp;","&amp;$A31&amp;")"</f>
        <v>xlswrite('G:\Mi unidad\1. PROYECTOS TELLO 2022\SCM SPILL OVERS\outputs\pobreza\informalidad\1%\simulacion_4\synthetic_control_spillover_outputs.xlsx',synthetic_control_sp_88,88)</v>
      </c>
      <c r="FM90" s="1" t="str">
        <f>"xlswrite('G:\Mi unidad\1. PROYECTOS TELLO 2022\SCM SPILL OVERS\outputs\pobreza\densidad\1%\simulacion_4\synthetic_control_spillover_outputs.xlsx',synthetic_control_sp_"&amp;$A31&amp;","&amp;$A31&amp;")"</f>
        <v>xlswrite('G:\Mi unidad\1. PROYECTOS TELLO 2022\SCM SPILL OVERS\outputs\pobreza\densidad\1%\simulacion_4\synthetic_control_spillover_outputs.xlsx',synthetic_control_sp_88,88)</v>
      </c>
      <c r="FT90" s="1" t="str">
        <f>"xlswrite('G:\Mi unidad\1. PROYECTOS TELLO 2022\SCM SPILL OVERS\outputs\pobreza\bajo_niv_educ\1%\simulacion_4\synthetic_control_spillover_outputs.xlsx',synthetic_control_sp_"&amp;$A31&amp;","&amp;$A31&amp;")"</f>
        <v>xlswrite('G:\Mi unidad\1. PROYECTOS TELLO 2022\SCM SPILL OVERS\outputs\pobreza\bajo_niv_educ\1%\simulacion_4\synthetic_control_spillover_outputs.xlsx',synthetic_control_sp_88,88)</v>
      </c>
      <c r="FZ90" s="1" t="str">
        <f>"xlswrite('G:\Mi unidad\1. PROYECTOS TELLO 2022\SCM SPILL OVERS\outputs\pobreza\bajo_ingreso\1%\simulacion_4\synthetic_control_spillover_outputs.xlsx',synthetic_control_sp_"&amp;$A31&amp;","&amp;$A31&amp;")"</f>
        <v>xlswrite('G:\Mi unidad\1. PROYECTOS TELLO 2022\SCM SPILL OVERS\outputs\pobreza\bajo_ingreso\1%\simulacion_4\synthetic_control_spillover_outputs.xlsx',synthetic_control_sp_88,88)</v>
      </c>
      <c r="GF90" s="1" t="str">
        <f>"xlswrite('G:\Mi unidad\1. PROYECTOS TELLO 2022\SCM SPILL OVERS\outputs\pobreza\densidad_g\1%\simulacion_4\synthetic_control_spillover_outputs.xlsx',synthetic_control_sp_"&amp;$A31&amp;","&amp;$A31&amp;")"</f>
        <v>xlswrite('G:\Mi unidad\1. PROYECTOS TELLO 2022\SCM SPILL OVERS\outputs\pobreza\densidad_g\1%\simulacion_4\synthetic_control_spillover_outputs.xlsx',synthetic_control_sp_88,88)</v>
      </c>
      <c r="GM90" s="1" t="str">
        <f>"xlswrite('G:\Mi unidad\1. PROYECTOS TELLO 2022\SCM SPILL OVERS\outputs\pobreza\alimentos\1%\simulacion_4\synthetic_control_spillover_outputs.xlsx',synthetic_control_sp_"&amp;$A31&amp;","&amp;$A31&amp;");"</f>
        <v>xlswrite('G:\Mi unidad\1. PROYECTOS TELLO 2022\SCM SPILL OVERS\outputs\pobreza\alimentos\1%\simulacion_4\synthetic_control_spillover_outputs.xlsx',synthetic_control_sp_88,88);</v>
      </c>
      <c r="GT90" s="1" t="str">
        <f>"xlswrite('G:\Mi unidad\1. PROYECTOS TELLO 2022\SCM SPILL OVERS\outputs\pobreza\jefe_hogar\1%\simulacion_4\synthetic_control_spillover_outputs.xlsx',synthetic_control_sp_"&amp;$A31&amp;","&amp;$A31&amp;");"</f>
        <v>xlswrite('G:\Mi unidad\1. PROYECTOS TELLO 2022\SCM SPILL OVERS\outputs\pobreza\jefe_hogar\1%\simulacion_4\synthetic_control_spillover_outputs.xlsx',synthetic_control_sp_88,88);</v>
      </c>
      <c r="GZ90" s="1" t="str">
        <f>"xlswrite('G:\Mi unidad\1. PROYECTOS TELLO 2022\SCM SPILL OVERS\outputs\pobreza\mujeres\1%\simulacion_4\synthetic_control_spillover_outputs.xlsx',synthetic_control_sp_"&amp;$A31&amp;","&amp;$A31&amp;");"</f>
        <v>xlswrite('G:\Mi unidad\1. PROYECTOS TELLO 2022\SCM SPILL OVERS\outputs\pobreza\mujeres\1%\simulacion_4\synthetic_control_spillover_outputs.xlsx',synthetic_control_sp_88,88);</v>
      </c>
      <c r="HF90" s="1" t="str">
        <f>"xlswrite('G:\Mi unidad\1. PROYECTOS TELLO 2022\SCM SPILL OVERS\outputs\pobreza\criminalidad\1%\simulacion_4\synthetic_control_spillover_outputs.xlsx',synthetic_control_sp_"&amp;$A31&amp;","&amp;$A31&amp;");"</f>
        <v>xlswrite('G:\Mi unidad\1. PROYECTOS TELLO 2022\SCM SPILL OVERS\outputs\pobreza\criminalidad\1%\simulacion_4\synthetic_control_spillover_outputs.xlsx',synthetic_control_sp_88,88);</v>
      </c>
      <c r="HM90">
        <v>38</v>
      </c>
      <c r="HN90" t="str">
        <f>"    lb_vec_"&amp;HM90&amp;"(s) = lb_"&amp;HM90&amp;";"</f>
        <v xml:space="preserve">    lb_vec_38(s) = lb_38;</v>
      </c>
      <c r="HT90">
        <v>45</v>
      </c>
      <c r="HU90" t="s">
        <v>37</v>
      </c>
      <c r="IA90">
        <v>65</v>
      </c>
      <c r="IB90" t="str">
        <f>"xlswrite('G:\Mi unidad\1. PROYECTOS TELLO 2022\SCM SPILL OVERS\outputs\pobreza\bajo_niv_educ\1%\simulacion_4\output_tests.xlsx',alpha1_hat_vec_"&amp;IA90&amp;"','alpha1_hat_vec_"&amp;IA90&amp;"');"</f>
        <v>xlswrite('G:\Mi unidad\1. PROYECTOS TELLO 2022\SCM SPILL OVERS\outputs\pobreza\bajo_niv_educ\1%\simulacion_4\output_tests.xlsx',alpha1_hat_vec_65','alpha1_hat_vec_65');</v>
      </c>
      <c r="IO90">
        <v>65</v>
      </c>
      <c r="IP90" t="str">
        <f>"xlswrite('G:\Mi unidad\1. PROYECTOS TELLO 2022\SCM SPILL OVERS\outputs\pobreza\bajo_ingreso\1%\simulacion_4\output_tests.xlsx',alpha1_hat_vec_"&amp;IO90&amp;"','alpha1_hat_vec_"&amp;IO90&amp;"');"</f>
        <v>xlswrite('G:\Mi unidad\1. PROYECTOS TELLO 2022\SCM SPILL OVERS\outputs\pobreza\bajo_ingreso\1%\simulacion_4\output_tests.xlsx',alpha1_hat_vec_65','alpha1_hat_vec_65');</v>
      </c>
      <c r="JA90">
        <v>65</v>
      </c>
      <c r="JB90" t="str">
        <f>"xlswrite('G:\Mi unidad\1. PROYECTOS TELLO 2022\SCM SPILL OVERS\outputs\pobreza\densidad\1%\simulacion_4\output_tests.xlsx',alpha1_hat_vec_"&amp;JA90&amp;"','alpha1_hat_vec_"&amp;JA90&amp;"');"</f>
        <v>xlswrite('G:\Mi unidad\1. PROYECTOS TELLO 2022\SCM SPILL OVERS\outputs\pobreza\densidad\1%\simulacion_4\output_tests.xlsx',alpha1_hat_vec_65','alpha1_hat_vec_65');</v>
      </c>
      <c r="JM90">
        <v>65</v>
      </c>
      <c r="JN90" t="str">
        <f>"xlswrite('G:\Mi unidad\1. PROYECTOS TELLO 2022\SCM SPILL OVERS\outputs\pobreza\densidad_g\1%\simulacion_4\output_tests.xlsx',alpha1_hat_vec_"&amp;JM90&amp;"','alpha1_hat_vec_"&amp;JM90&amp;"');"</f>
        <v>xlswrite('G:\Mi unidad\1. PROYECTOS TELLO 2022\SCM SPILL OVERS\outputs\pobreza\densidad_g\1%\simulacion_4\output_tests.xlsx',alpha1_hat_vec_65','alpha1_hat_vec_65');</v>
      </c>
      <c r="JY90">
        <v>65</v>
      </c>
      <c r="JZ90" t="str">
        <f>"xlswrite('G:\Mi unidad\1. PROYECTOS TELLO 2022\SCM SPILL OVERS\outputs\pobreza\distancia_centro_salud\1%\simulacion_4\output_tests.xlsx',alpha1_hat_vec_"&amp;JY90&amp;"','alpha1_hat_vec_"&amp;JY90&amp;"');"</f>
        <v>xlswrite('G:\Mi unidad\1. PROYECTOS TELLO 2022\SCM SPILL OVERS\outputs\pobreza\distancia_centro_salud\1%\simulacion_4\output_tests.xlsx',alpha1_hat_vec_65','alpha1_hat_vec_65');</v>
      </c>
      <c r="KL90">
        <v>65</v>
      </c>
      <c r="KM90" t="str">
        <f>"xlswrite('G:\Mi unidad\1. PROYECTOS TELLO 2022\SCM SPILL OVERS\outputs\pobreza\informalidad\1%\simulacion_4\output_tests.xlsx',alpha1_hat_vec_"&amp;KL90&amp;"','alpha1_hat_vec_"&amp;KL90&amp;"');"</f>
        <v>xlswrite('G:\Mi unidad\1. PROYECTOS TELLO 2022\SCM SPILL OVERS\outputs\pobreza\informalidad\1%\simulacion_4\output_tests.xlsx',alpha1_hat_vec_65','alpha1_hat_vec_65');</v>
      </c>
      <c r="KY90">
        <v>65</v>
      </c>
      <c r="KZ90" t="str">
        <f>"xlswrite('G:\Mi unidad\1. PROYECTOS TELLO 2022\SCM SPILL OVERS\outputs\pobreza\alimentos\1%\simulacion_4\output_tests.xlsx',alpha1_hat_vec_"&amp;KY90&amp;"','alpha1_hat_vec_"&amp;KY90&amp;"');"</f>
        <v>xlswrite('G:\Mi unidad\1. PROYECTOS TELLO 2022\SCM SPILL OVERS\outputs\pobreza\alimentos\1%\simulacion_4\output_tests.xlsx',alpha1_hat_vec_65','alpha1_hat_vec_65');</v>
      </c>
      <c r="LF90">
        <v>65</v>
      </c>
      <c r="LG90" t="str">
        <f>"xlswrite('G:\Mi unidad\1. PROYECTOS TELLO 2022\SCM SPILL OVERS\outputs\pobreza\jefe_hogar\1%\simulacion_4\output_tests.xlsx',alpha1_hat_vec_"&amp;LF90&amp;"','alpha1_hat_vec_"&amp;LF90&amp;"');"</f>
        <v>xlswrite('G:\Mi unidad\1. PROYECTOS TELLO 2022\SCM SPILL OVERS\outputs\pobreza\jefe_hogar\1%\simulacion_4\output_tests.xlsx',alpha1_hat_vec_65','alpha1_hat_vec_65');</v>
      </c>
      <c r="LM90">
        <v>65</v>
      </c>
      <c r="LN90" t="str">
        <f>"xlswrite('G:\Mi unidad\1. PROYECTOS TELLO 2022\SCM SPILL OVERS\outputs\pobreza\mujeres\1%\simulacion_4\output_tests.xlsx',alpha1_hat_vec_"&amp;LM90&amp;"','alpha1_hat_vec_"&amp;LM90&amp;"');"</f>
        <v>xlswrite('G:\Mi unidad\1. PROYECTOS TELLO 2022\SCM SPILL OVERS\outputs\pobreza\mujeres\1%\simulacion_4\output_tests.xlsx',alpha1_hat_vec_65','alpha1_hat_vec_65');</v>
      </c>
      <c r="LY90">
        <v>65</v>
      </c>
      <c r="LZ90" t="str">
        <f>"xlswrite('G:\Mi unidad\1. PROYECTOS TELLO 2022\SCM SPILL OVERS\outputs\pobreza\criminalidad\1%\simulacion_4\output_tests.xlsx',alpha1_hat_vec_"&amp;LY90&amp;"','alpha1_hat_vec_"&amp;LY90&amp;"');"</f>
        <v>xlswrite('G:\Mi unidad\1. PROYECTOS TELLO 2022\SCM SPILL OVERS\outputs\pobreza\criminalidad\1%\simulacion_4\output_tests.xlsx',alpha1_hat_vec_65','alpha1_hat_vec_65');</v>
      </c>
    </row>
    <row r="91" spans="64:338" x14ac:dyDescent="0.3">
      <c r="BL91">
        <v>65</v>
      </c>
      <c r="BR91">
        <v>65</v>
      </c>
      <c r="BS91" s="1" t="str">
        <f>"A_"&amp;BR87&amp;"(:,ind_"&amp;BR87&amp;" == 0) = [];"</f>
        <v>A_65(:,ind_65 == 0) = [];</v>
      </c>
      <c r="BX91">
        <v>65</v>
      </c>
      <c r="BY91" s="1" t="str">
        <f>"A_"&amp;BX87&amp;"(:,ind_"&amp;BX87&amp;" == 0) = [];"</f>
        <v>A_65(:,ind_65 == 0) = [];</v>
      </c>
      <c r="CD91">
        <v>65</v>
      </c>
      <c r="CE91" s="1" t="str">
        <f>"A_"&amp;CD87&amp;"(:,ind_"&amp;CD87&amp;" == 0) = [];"</f>
        <v>A_65(:,ind_65 == 0) = [];</v>
      </c>
      <c r="CJ91">
        <v>65</v>
      </c>
      <c r="CK91" s="1" t="str">
        <f>"A_"&amp;CJ87&amp;"(:,ind_"&amp;CJ87&amp;" == 0) = [];"</f>
        <v>A_65(:,ind_65 == 0) = [];</v>
      </c>
      <c r="CQ91">
        <v>65</v>
      </c>
      <c r="CR91" t="s">
        <v>252</v>
      </c>
      <c r="CV91">
        <v>65</v>
      </c>
      <c r="CW91" t="s">
        <v>253</v>
      </c>
      <c r="DA91">
        <v>65</v>
      </c>
      <c r="DB91" t="s">
        <v>253</v>
      </c>
      <c r="DF91">
        <v>65</v>
      </c>
      <c r="DG91" t="s">
        <v>253</v>
      </c>
      <c r="EA91">
        <v>41</v>
      </c>
      <c r="EB91" s="3" t="s">
        <v>17</v>
      </c>
      <c r="EZ91" s="1" t="str">
        <f>"xlswrite('G:\Mi unidad\1. PROYECTOS TELLO 2022\SCM SPILL OVERS\outputs\pobreza\distancia_centro_salud\1%\simulacion_4\synthetic_control_spillover_outputs.xlsx',synthetic_control_sp_"&amp;$A32&amp;","&amp;$A32&amp;")"</f>
        <v>xlswrite('G:\Mi unidad\1. PROYECTOS TELLO 2022\SCM SPILL OVERS\outputs\pobreza\distancia_centro_salud\1%\simulacion_4\synthetic_control_spillover_outputs.xlsx',synthetic_control_sp_89,89)</v>
      </c>
      <c r="FG91" s="1" t="str">
        <f>"xlswrite('G:\Mi unidad\1. PROYECTOS TELLO 2022\SCM SPILL OVERS\outputs\pobreza\informalidad\1%\simulacion_4\synthetic_control_spillover_outputs.xlsx',synthetic_control_sp_"&amp;$A32&amp;","&amp;$A32&amp;")"</f>
        <v>xlswrite('G:\Mi unidad\1. PROYECTOS TELLO 2022\SCM SPILL OVERS\outputs\pobreza\informalidad\1%\simulacion_4\synthetic_control_spillover_outputs.xlsx',synthetic_control_sp_89,89)</v>
      </c>
      <c r="FM91" s="1" t="str">
        <f>"xlswrite('G:\Mi unidad\1. PROYECTOS TELLO 2022\SCM SPILL OVERS\outputs\pobreza\densidad\1%\simulacion_4\synthetic_control_spillover_outputs.xlsx',synthetic_control_sp_"&amp;$A32&amp;","&amp;$A32&amp;")"</f>
        <v>xlswrite('G:\Mi unidad\1. PROYECTOS TELLO 2022\SCM SPILL OVERS\outputs\pobreza\densidad\1%\simulacion_4\synthetic_control_spillover_outputs.xlsx',synthetic_control_sp_89,89)</v>
      </c>
      <c r="FT91" s="1" t="str">
        <f>"xlswrite('G:\Mi unidad\1. PROYECTOS TELLO 2022\SCM SPILL OVERS\outputs\pobreza\bajo_niv_educ\1%\simulacion_4\synthetic_control_spillover_outputs.xlsx',synthetic_control_sp_"&amp;$A32&amp;","&amp;$A32&amp;")"</f>
        <v>xlswrite('G:\Mi unidad\1. PROYECTOS TELLO 2022\SCM SPILL OVERS\outputs\pobreza\bajo_niv_educ\1%\simulacion_4\synthetic_control_spillover_outputs.xlsx',synthetic_control_sp_89,89)</v>
      </c>
      <c r="FZ91" s="1" t="str">
        <f>"xlswrite('G:\Mi unidad\1. PROYECTOS TELLO 2022\SCM SPILL OVERS\outputs\pobreza\bajo_ingreso\1%\simulacion_4\synthetic_control_spillover_outputs.xlsx',synthetic_control_sp_"&amp;$A32&amp;","&amp;$A32&amp;")"</f>
        <v>xlswrite('G:\Mi unidad\1. PROYECTOS TELLO 2022\SCM SPILL OVERS\outputs\pobreza\bajo_ingreso\1%\simulacion_4\synthetic_control_spillover_outputs.xlsx',synthetic_control_sp_89,89)</v>
      </c>
      <c r="GF91" s="1" t="str">
        <f>"xlswrite('G:\Mi unidad\1. PROYECTOS TELLO 2022\SCM SPILL OVERS\outputs\pobreza\densidad_g\1%\simulacion_4\synthetic_control_spillover_outputs.xlsx',synthetic_control_sp_"&amp;$A32&amp;","&amp;$A32&amp;")"</f>
        <v>xlswrite('G:\Mi unidad\1. PROYECTOS TELLO 2022\SCM SPILL OVERS\outputs\pobreza\densidad_g\1%\simulacion_4\synthetic_control_spillover_outputs.xlsx',synthetic_control_sp_89,89)</v>
      </c>
      <c r="GM91" s="1" t="str">
        <f>"xlswrite('G:\Mi unidad\1. PROYECTOS TELLO 2022\SCM SPILL OVERS\outputs\pobreza\alimentos\1%\simulacion_4\synthetic_control_spillover_outputs.xlsx',synthetic_control_sp_"&amp;$A32&amp;","&amp;$A32&amp;");"</f>
        <v>xlswrite('G:\Mi unidad\1. PROYECTOS TELLO 2022\SCM SPILL OVERS\outputs\pobreza\alimentos\1%\simulacion_4\synthetic_control_spillover_outputs.xlsx',synthetic_control_sp_89,89);</v>
      </c>
      <c r="GT91" s="1" t="str">
        <f>"xlswrite('G:\Mi unidad\1. PROYECTOS TELLO 2022\SCM SPILL OVERS\outputs\pobreza\jefe_hogar\1%\simulacion_4\synthetic_control_spillover_outputs.xlsx',synthetic_control_sp_"&amp;$A32&amp;","&amp;$A32&amp;");"</f>
        <v>xlswrite('G:\Mi unidad\1. PROYECTOS TELLO 2022\SCM SPILL OVERS\outputs\pobreza\jefe_hogar\1%\simulacion_4\synthetic_control_spillover_outputs.xlsx',synthetic_control_sp_89,89);</v>
      </c>
      <c r="GZ91" s="1" t="str">
        <f>"xlswrite('G:\Mi unidad\1. PROYECTOS TELLO 2022\SCM SPILL OVERS\outputs\pobreza\mujeres\1%\simulacion_4\synthetic_control_spillover_outputs.xlsx',synthetic_control_sp_"&amp;$A32&amp;","&amp;$A32&amp;");"</f>
        <v>xlswrite('G:\Mi unidad\1. PROYECTOS TELLO 2022\SCM SPILL OVERS\outputs\pobreza\mujeres\1%\simulacion_4\synthetic_control_spillover_outputs.xlsx',synthetic_control_sp_89,89);</v>
      </c>
      <c r="HF91" s="1" t="str">
        <f>"xlswrite('G:\Mi unidad\1. PROYECTOS TELLO 2022\SCM SPILL OVERS\outputs\pobreza\criminalidad\1%\simulacion_4\synthetic_control_spillover_outputs.xlsx',synthetic_control_sp_"&amp;$A32&amp;","&amp;$A32&amp;");"</f>
        <v>xlswrite('G:\Mi unidad\1. PROYECTOS TELLO 2022\SCM SPILL OVERS\outputs\pobreza\criminalidad\1%\simulacion_4\synthetic_control_spillover_outputs.xlsx',synthetic_control_sp_89,89);</v>
      </c>
      <c r="HM91">
        <v>38</v>
      </c>
      <c r="HN91" t="str">
        <f>"    ub_vec_"&amp;HM91&amp;"(s) = ub_"&amp;HM90&amp;";"</f>
        <v xml:space="preserve">    ub_vec_38(s) = ub_38;</v>
      </c>
      <c r="HT91">
        <v>45</v>
      </c>
      <c r="HU91" t="str">
        <f>"    spillover_test_"&amp;HT91&amp;"(s) = sp_andrews(Y_pre_"&amp;HT91&amp;",pobreza_"&amp;HT91&amp;"(:,T+s),A_"&amp;HT91&amp;",C,d,alpha_sig);"</f>
        <v xml:space="preserve">    spillover_test_45(s) = sp_andrews(Y_pre_45,pobreza_45(:,T+s),A_45,C,d,alpha_sig);</v>
      </c>
      <c r="IA91">
        <v>65</v>
      </c>
      <c r="IB91" t="str">
        <f>"xlswrite('G:\Mi unidad\1. PROYECTOS TELLO 2022\SCM SPILL OVERS\outputs\pobreza\bajo_niv_educ\1%\simulacion_4\output_tests.xlsx',spillover_test_"&amp;IA91&amp;"','sp_test_"&amp;IA91&amp;"');"</f>
        <v>xlswrite('G:\Mi unidad\1. PROYECTOS TELLO 2022\SCM SPILL OVERS\outputs\pobreza\bajo_niv_educ\1%\simulacion_4\output_tests.xlsx',spillover_test_65','sp_test_65');</v>
      </c>
      <c r="IO91">
        <v>65</v>
      </c>
      <c r="IP91" t="str">
        <f>"xlswrite('G:\Mi unidad\1. PROYECTOS TELLO 2022\SCM SPILL OVERS\outputs\pobreza\bajo_ingreso\1%\simulacion_4\output_tests.xlsx',spillover_test_"&amp;IO91&amp;"','sp_test_"&amp;IO91&amp;"');"</f>
        <v>xlswrite('G:\Mi unidad\1. PROYECTOS TELLO 2022\SCM SPILL OVERS\outputs\pobreza\bajo_ingreso\1%\simulacion_4\output_tests.xlsx',spillover_test_65','sp_test_65');</v>
      </c>
      <c r="JA91">
        <v>65</v>
      </c>
      <c r="JB91" t="str">
        <f>"xlswrite('G:\Mi unidad\1. PROYECTOS TELLO 2022\SCM SPILL OVERS\outputs\pobreza\densidad\1%\simulacion_4\output_tests.xlsx',spillover_test_"&amp;JA91&amp;"','sp_test_"&amp;JA91&amp;"');"</f>
        <v>xlswrite('G:\Mi unidad\1. PROYECTOS TELLO 2022\SCM SPILL OVERS\outputs\pobreza\densidad\1%\simulacion_4\output_tests.xlsx',spillover_test_65','sp_test_65');</v>
      </c>
      <c r="JM91">
        <v>65</v>
      </c>
      <c r="JN91" t="str">
        <f>"xlswrite('G:\Mi unidad\1. PROYECTOS TELLO 2022\SCM SPILL OVERS\outputs\pobreza\densidad_g\1%\simulacion_4\output_tests.xlsx',spillover_test_"&amp;JM91&amp;"','sp_test_"&amp;JM91&amp;"');"</f>
        <v>xlswrite('G:\Mi unidad\1. PROYECTOS TELLO 2022\SCM SPILL OVERS\outputs\pobreza\densidad_g\1%\simulacion_4\output_tests.xlsx',spillover_test_65','sp_test_65');</v>
      </c>
      <c r="JY91">
        <v>65</v>
      </c>
      <c r="JZ91" t="str">
        <f>"xlswrite('G:\Mi unidad\1. PROYECTOS TELLO 2022\SCM SPILL OVERS\outputs\pobreza\distancia_centro_salud\1%\simulacion_4\output_tests.xlsx',spillover_test_"&amp;JY91&amp;"','sp_test_"&amp;JY91&amp;"');"</f>
        <v>xlswrite('G:\Mi unidad\1. PROYECTOS TELLO 2022\SCM SPILL OVERS\outputs\pobreza\distancia_centro_salud\1%\simulacion_4\output_tests.xlsx',spillover_test_65','sp_test_65');</v>
      </c>
      <c r="KL91">
        <v>65</v>
      </c>
      <c r="KM91" t="str">
        <f>"xlswrite('G:\Mi unidad\1. PROYECTOS TELLO 2022\SCM SPILL OVERS\outputs\pobreza\informalidad\1%\simulacion_4\output_tests.xlsx',spillover_test_"&amp;KL91&amp;"','sp_test_"&amp;KL91&amp;"');"</f>
        <v>xlswrite('G:\Mi unidad\1. PROYECTOS TELLO 2022\SCM SPILL OVERS\outputs\pobreza\informalidad\1%\simulacion_4\output_tests.xlsx',spillover_test_65','sp_test_65');</v>
      </c>
      <c r="KY91">
        <v>65</v>
      </c>
      <c r="KZ91" t="str">
        <f>"xlswrite('G:\Mi unidad\1. PROYECTOS TELLO 2022\SCM SPILL OVERS\outputs\pobreza\alimentos\1%\simulacion_4\output_tests.xlsx',spillover_test_"&amp;KY91&amp;"','sp_test_"&amp;KY91&amp;"');"</f>
        <v>xlswrite('G:\Mi unidad\1. PROYECTOS TELLO 2022\SCM SPILL OVERS\outputs\pobreza\alimentos\1%\simulacion_4\output_tests.xlsx',spillover_test_65','sp_test_65');</v>
      </c>
      <c r="LF91">
        <v>65</v>
      </c>
      <c r="LG91" t="str">
        <f>"xlswrite('G:\Mi unidad\1. PROYECTOS TELLO 2022\SCM SPILL OVERS\outputs\pobreza\jefe_hogar\1%\simulacion_4\output_tests.xlsx',spillover_test_"&amp;LF91&amp;"','sp_test_"&amp;LF91&amp;"');"</f>
        <v>xlswrite('G:\Mi unidad\1. PROYECTOS TELLO 2022\SCM SPILL OVERS\outputs\pobreza\jefe_hogar\1%\simulacion_4\output_tests.xlsx',spillover_test_65','sp_test_65');</v>
      </c>
      <c r="LM91">
        <v>65</v>
      </c>
      <c r="LN91" t="str">
        <f>"xlswrite('G:\Mi unidad\1. PROYECTOS TELLO 2022\SCM SPILL OVERS\outputs\pobreza\mujeres\1%\simulacion_4\output_tests.xlsx',spillover_test_"&amp;LM91&amp;"','sp_test_"&amp;LM91&amp;"');"</f>
        <v>xlswrite('G:\Mi unidad\1. PROYECTOS TELLO 2022\SCM SPILL OVERS\outputs\pobreza\mujeres\1%\simulacion_4\output_tests.xlsx',spillover_test_65','sp_test_65');</v>
      </c>
      <c r="LY91">
        <v>65</v>
      </c>
      <c r="LZ91" t="str">
        <f>"xlswrite('G:\Mi unidad\1. PROYECTOS TELLO 2022\SCM SPILL OVERS\outputs\pobreza\criminalidad\1%\simulacion_4\output_tests.xlsx',spillover_test_"&amp;LY91&amp;"','sp_test_"&amp;LY91&amp;"');"</f>
        <v>xlswrite('G:\Mi unidad\1. PROYECTOS TELLO 2022\SCM SPILL OVERS\outputs\pobreza\criminalidad\1%\simulacion_4\output_tests.xlsx',spillover_test_65','sp_test_65');</v>
      </c>
    </row>
    <row r="92" spans="64:338" x14ac:dyDescent="0.3">
      <c r="BL92">
        <v>66</v>
      </c>
      <c r="BM92" s="1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251</v>
      </c>
      <c r="CV92">
        <v>66</v>
      </c>
      <c r="CW92" t="s">
        <v>254</v>
      </c>
      <c r="DA92">
        <v>66</v>
      </c>
      <c r="DB92" t="s">
        <v>254</v>
      </c>
      <c r="DF92">
        <v>66</v>
      </c>
      <c r="DG92" t="s">
        <v>254</v>
      </c>
      <c r="EA92">
        <v>41</v>
      </c>
      <c r="EB92" s="1" t="str">
        <f>"Y_Ts_"&amp;EA92&amp;" = Y_"&amp;EA92&amp;"(:,T+s);"</f>
        <v>Y_Ts_41 = Y_41(:,T+s);</v>
      </c>
      <c r="EZ92" s="1" t="str">
        <f>"xlswrite('G:\Mi unidad\1. PROYECTOS TELLO 2022\SCM SPILL OVERS\outputs\pobreza\distancia_centro_salud\1%\simulacion_4\synthetic_control_spillover_outputs.xlsx',synthetic_control_sp_"&amp;$A33&amp;","&amp;$A33&amp;")"</f>
        <v>xlswrite('G:\Mi unidad\1. PROYECTOS TELLO 2022\SCM SPILL OVERS\outputs\pobreza\distancia_centro_salud\1%\simulacion_4\synthetic_control_spillover_outputs.xlsx',synthetic_control_sp_91,91)</v>
      </c>
      <c r="FG92" s="1" t="str">
        <f>"xlswrite('G:\Mi unidad\1. PROYECTOS TELLO 2022\SCM SPILL OVERS\outputs\pobreza\informalidad\1%\simulacion_4\synthetic_control_spillover_outputs.xlsx',synthetic_control_sp_"&amp;$A33&amp;","&amp;$A33&amp;")"</f>
        <v>xlswrite('G:\Mi unidad\1. PROYECTOS TELLO 2022\SCM SPILL OVERS\outputs\pobreza\informalidad\1%\simulacion_4\synthetic_control_spillover_outputs.xlsx',synthetic_control_sp_91,91)</v>
      </c>
      <c r="FM92" s="1" t="str">
        <f>"xlswrite('G:\Mi unidad\1. PROYECTOS TELLO 2022\SCM SPILL OVERS\outputs\pobreza\densidad\1%\simulacion_4\synthetic_control_spillover_outputs.xlsx',synthetic_control_sp_"&amp;$A33&amp;","&amp;$A33&amp;")"</f>
        <v>xlswrite('G:\Mi unidad\1. PROYECTOS TELLO 2022\SCM SPILL OVERS\outputs\pobreza\densidad\1%\simulacion_4\synthetic_control_spillover_outputs.xlsx',synthetic_control_sp_91,91)</v>
      </c>
      <c r="FT92" s="1" t="str">
        <f>"xlswrite('G:\Mi unidad\1. PROYECTOS TELLO 2022\SCM SPILL OVERS\outputs\pobreza\bajo_niv_educ\1%\simulacion_4\synthetic_control_spillover_outputs.xlsx',synthetic_control_sp_"&amp;$A33&amp;","&amp;$A33&amp;")"</f>
        <v>xlswrite('G:\Mi unidad\1. PROYECTOS TELLO 2022\SCM SPILL OVERS\outputs\pobreza\bajo_niv_educ\1%\simulacion_4\synthetic_control_spillover_outputs.xlsx',synthetic_control_sp_91,91)</v>
      </c>
      <c r="FZ92" s="1" t="str">
        <f>"xlswrite('G:\Mi unidad\1. PROYECTOS TELLO 2022\SCM SPILL OVERS\outputs\pobreza\bajo_ingreso\1%\simulacion_4\synthetic_control_spillover_outputs.xlsx',synthetic_control_sp_"&amp;$A33&amp;","&amp;$A33&amp;")"</f>
        <v>xlswrite('G:\Mi unidad\1. PROYECTOS TELLO 2022\SCM SPILL OVERS\outputs\pobreza\bajo_ingreso\1%\simulacion_4\synthetic_control_spillover_outputs.xlsx',synthetic_control_sp_91,91)</v>
      </c>
      <c r="GF92" s="1" t="str">
        <f>"xlswrite('G:\Mi unidad\1. PROYECTOS TELLO 2022\SCM SPILL OVERS\outputs\pobreza\densidad_g\1%\simulacion_4\synthetic_control_spillover_outputs.xlsx',synthetic_control_sp_"&amp;$A33&amp;","&amp;$A33&amp;")"</f>
        <v>xlswrite('G:\Mi unidad\1. PROYECTOS TELLO 2022\SCM SPILL OVERS\outputs\pobreza\densidad_g\1%\simulacion_4\synthetic_control_spillover_outputs.xlsx',synthetic_control_sp_91,91)</v>
      </c>
      <c r="GM92" s="1" t="str">
        <f>"xlswrite('G:\Mi unidad\1. PROYECTOS TELLO 2022\SCM SPILL OVERS\outputs\pobreza\alimentos\1%\simulacion_4\synthetic_control_spillover_outputs.xlsx',synthetic_control_sp_"&amp;$A33&amp;","&amp;$A33&amp;");"</f>
        <v>xlswrite('G:\Mi unidad\1. PROYECTOS TELLO 2022\SCM SPILL OVERS\outputs\pobreza\alimentos\1%\simulacion_4\synthetic_control_spillover_outputs.xlsx',synthetic_control_sp_91,91);</v>
      </c>
      <c r="GT92" s="1" t="str">
        <f>"xlswrite('G:\Mi unidad\1. PROYECTOS TELLO 2022\SCM SPILL OVERS\outputs\pobreza\jefe_hogar\1%\simulacion_4\synthetic_control_spillover_outputs.xlsx',synthetic_control_sp_"&amp;$A33&amp;","&amp;$A33&amp;");"</f>
        <v>xlswrite('G:\Mi unidad\1. PROYECTOS TELLO 2022\SCM SPILL OVERS\outputs\pobreza\jefe_hogar\1%\simulacion_4\synthetic_control_spillover_outputs.xlsx',synthetic_control_sp_91,91);</v>
      </c>
      <c r="GZ92" s="1" t="str">
        <f>"xlswrite('G:\Mi unidad\1. PROYECTOS TELLO 2022\SCM SPILL OVERS\outputs\pobreza\mujeres\1%\simulacion_4\synthetic_control_spillover_outputs.xlsx',synthetic_control_sp_"&amp;$A33&amp;","&amp;$A33&amp;");"</f>
        <v>xlswrite('G:\Mi unidad\1. PROYECTOS TELLO 2022\SCM SPILL OVERS\outputs\pobreza\mujeres\1%\simulacion_4\synthetic_control_spillover_outputs.xlsx',synthetic_control_sp_91,91);</v>
      </c>
      <c r="HF92" s="1" t="str">
        <f>"xlswrite('G:\Mi unidad\1. PROYECTOS TELLO 2022\SCM SPILL OVERS\outputs\pobreza\criminalidad\1%\simulacion_4\synthetic_control_spillover_outputs.xlsx',synthetic_control_sp_"&amp;$A33&amp;","&amp;$A33&amp;");"</f>
        <v>xlswrite('G:\Mi unidad\1. PROYECTOS TELLO 2022\SCM SPILL OVERS\outputs\pobreza\criminalidad\1%\simulacion_4\synthetic_control_spillover_outputs.xlsx',synthetic_control_sp_91,91);</v>
      </c>
      <c r="HM92">
        <v>38</v>
      </c>
      <c r="HN92" t="s">
        <v>18</v>
      </c>
      <c r="HT92">
        <v>45</v>
      </c>
      <c r="HU92" t="s">
        <v>18</v>
      </c>
      <c r="IA92">
        <v>66</v>
      </c>
      <c r="IB92" t="str">
        <f>"xlswrite('G:\Mi unidad\1. PROYECTOS TELLO 2022\SCM SPILL OVERS\outputs\pobreza\bajo_niv_educ\1%\simulacion_4\output_tests.xlsx',lb_vec_"&amp;IA92&amp;"','lb_vec_"&amp;IA92&amp;"');"</f>
        <v>xlswrite('G:\Mi unidad\1. PROYECTOS TELLO 2022\SCM SPILL OVERS\outputs\pobreza\bajo_niv_educ\1%\simulacion_4\output_tests.xlsx',lb_vec_66','lb_vec_66');</v>
      </c>
      <c r="IO92">
        <v>66</v>
      </c>
      <c r="IP92" t="str">
        <f>"xlswrite('G:\Mi unidad\1. PROYECTOS TELLO 2022\SCM SPILL OVERS\outputs\pobreza\bajo_ingreso\1%\simulacion_4\output_tests.xlsx',lb_vec_"&amp;IO92&amp;"','lb_vec_"&amp;IO92&amp;"');"</f>
        <v>xlswrite('G:\Mi unidad\1. PROYECTOS TELLO 2022\SCM SPILL OVERS\outputs\pobreza\bajo_ingreso\1%\simulacion_4\output_tests.xlsx',lb_vec_66','lb_vec_66');</v>
      </c>
      <c r="JA92">
        <v>66</v>
      </c>
      <c r="JB92" t="str">
        <f>"xlswrite('G:\Mi unidad\1. PROYECTOS TELLO 2022\SCM SPILL OVERS\outputs\pobreza\densidad\1%\simulacion_4\output_tests.xlsx',lb_vec_"&amp;JA92&amp;"','lb_vec_"&amp;JA92&amp;"');"</f>
        <v>xlswrite('G:\Mi unidad\1. PROYECTOS TELLO 2022\SCM SPILL OVERS\outputs\pobreza\densidad\1%\simulacion_4\output_tests.xlsx',lb_vec_66','lb_vec_66');</v>
      </c>
      <c r="JM92">
        <v>66</v>
      </c>
      <c r="JN92" t="str">
        <f>"xlswrite('G:\Mi unidad\1. PROYECTOS TELLO 2022\SCM SPILL OVERS\outputs\pobreza\densidad_g\1%\simulacion_4\output_tests.xlsx',lb_vec_"&amp;JM92&amp;"','lb_vec_"&amp;JM92&amp;"');"</f>
        <v>xlswrite('G:\Mi unidad\1. PROYECTOS TELLO 2022\SCM SPILL OVERS\outputs\pobreza\densidad_g\1%\simulacion_4\output_tests.xlsx',lb_vec_66','lb_vec_66');</v>
      </c>
      <c r="JY92">
        <v>66</v>
      </c>
      <c r="JZ92" t="str">
        <f>"xlswrite('G:\Mi unidad\1. PROYECTOS TELLO 2022\SCM SPILL OVERS\outputs\pobreza\distancia_centro_salud\1%\simulacion_4\output_tests.xlsx',lb_vec_"&amp;JY92&amp;"','lb_vec_"&amp;JY92&amp;"');"</f>
        <v>xlswrite('G:\Mi unidad\1. PROYECTOS TELLO 2022\SCM SPILL OVERS\outputs\pobreza\distancia_centro_salud\1%\simulacion_4\output_tests.xlsx',lb_vec_66','lb_vec_66');</v>
      </c>
      <c r="KL92">
        <v>66</v>
      </c>
      <c r="KM92" t="str">
        <f>"xlswrite('G:\Mi unidad\1. PROYECTOS TELLO 2022\SCM SPILL OVERS\outputs\pobreza\informalidad\1%\simulacion_4\output_tests.xlsx',lb_vec_"&amp;KL92&amp;"','lb_vec_"&amp;KL92&amp;"');"</f>
        <v>xlswrite('G:\Mi unidad\1. PROYECTOS TELLO 2022\SCM SPILL OVERS\outputs\pobreza\informalidad\1%\simulacion_4\output_tests.xlsx',lb_vec_66','lb_vec_66');</v>
      </c>
      <c r="KY92">
        <v>66</v>
      </c>
      <c r="KZ92" t="str">
        <f>"xlswrite('G:\Mi unidad\1. PROYECTOS TELLO 2022\SCM SPILL OVERS\outputs\pobreza\alimentos\1%\simulacion_4\output_tests.xlsx',lb_vec_"&amp;KY92&amp;"','lb_vec_"&amp;KY92&amp;"');"</f>
        <v>xlswrite('G:\Mi unidad\1. PROYECTOS TELLO 2022\SCM SPILL OVERS\outputs\pobreza\alimentos\1%\simulacion_4\output_tests.xlsx',lb_vec_66','lb_vec_66');</v>
      </c>
      <c r="LF92">
        <v>66</v>
      </c>
      <c r="LG92" t="str">
        <f>"xlswrite('G:\Mi unidad\1. PROYECTOS TELLO 2022\SCM SPILL OVERS\outputs\pobreza\jefe_hogar\1%\simulacion_4\output_tests.xlsx',lb_vec_"&amp;LF92&amp;"','lb_vec_"&amp;LF92&amp;"');"</f>
        <v>xlswrite('G:\Mi unidad\1. PROYECTOS TELLO 2022\SCM SPILL OVERS\outputs\pobreza\jefe_hogar\1%\simulacion_4\output_tests.xlsx',lb_vec_66','lb_vec_66');</v>
      </c>
      <c r="LM92">
        <v>66</v>
      </c>
      <c r="LN92" t="str">
        <f>"xlswrite('G:\Mi unidad\1. PROYECTOS TELLO 2022\SCM SPILL OVERS\outputs\pobreza\mujeres\1%\simulacion_4\output_tests.xlsx',lb_vec_"&amp;LM92&amp;"','lb_vec_"&amp;LM92&amp;"');"</f>
        <v>xlswrite('G:\Mi unidad\1. PROYECTOS TELLO 2022\SCM SPILL OVERS\outputs\pobreza\mujeres\1%\simulacion_4\output_tests.xlsx',lb_vec_66','lb_vec_66');</v>
      </c>
      <c r="LY92">
        <v>66</v>
      </c>
      <c r="LZ92" t="str">
        <f>"xlswrite('G:\Mi unidad\1. PROYECTOS TELLO 2022\SCM SPILL OVERS\outputs\pobreza\criminalidad\1%\simulacion_4\output_tests.xlsx',lb_vec_"&amp;LY92&amp;"','lb_vec_"&amp;LY92&amp;"');"</f>
        <v>xlswrite('G:\Mi unidad\1. PROYECTOS TELLO 2022\SCM SPILL OVERS\outputs\pobreza\criminalidad\1%\simulacion_4\output_tests.xlsx',lb_vec_66','lb_vec_66');</v>
      </c>
    </row>
    <row r="93" spans="64:338" x14ac:dyDescent="0.3">
      <c r="BL93">
        <v>66</v>
      </c>
      <c r="BM93" s="1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253</v>
      </c>
      <c r="CV93">
        <v>66</v>
      </c>
      <c r="CW93" t="s">
        <v>255</v>
      </c>
      <c r="DA93">
        <v>66</v>
      </c>
      <c r="DB93" t="s">
        <v>255</v>
      </c>
      <c r="DF93">
        <v>66</v>
      </c>
      <c r="DG93" t="s">
        <v>255</v>
      </c>
      <c r="EA93">
        <v>41</v>
      </c>
      <c r="EB93" s="1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EZ93" s="1" t="str">
        <f>"xlswrite('G:\Mi unidad\1. PROYECTOS TELLO 2022\SCM SPILL OVERS\outputs\pobreza\distancia_centro_salud\1%\simulacion_4\synthetic_control_spillover_outputs.xlsx',synthetic_control_sp_"&amp;$A34&amp;","&amp;$A34&amp;")"</f>
        <v>xlswrite('G:\Mi unidad\1. PROYECTOS TELLO 2022\SCM SPILL OVERS\outputs\pobreza\distancia_centro_salud\1%\simulacion_4\synthetic_control_spillover_outputs.xlsx',synthetic_control_sp_92,92)</v>
      </c>
      <c r="FG93" s="1" t="str">
        <f>"xlswrite('G:\Mi unidad\1. PROYECTOS TELLO 2022\SCM SPILL OVERS\outputs\pobreza\informalidad\1%\simulacion_4\synthetic_control_spillover_outputs.xlsx',synthetic_control_sp_"&amp;$A34&amp;","&amp;$A34&amp;")"</f>
        <v>xlswrite('G:\Mi unidad\1. PROYECTOS TELLO 2022\SCM SPILL OVERS\outputs\pobreza\informalidad\1%\simulacion_4\synthetic_control_spillover_outputs.xlsx',synthetic_control_sp_92,92)</v>
      </c>
      <c r="FM93" s="1" t="str">
        <f>"xlswrite('G:\Mi unidad\1. PROYECTOS TELLO 2022\SCM SPILL OVERS\outputs\pobreza\densidad\1%\simulacion_4\synthetic_control_spillover_outputs.xlsx',synthetic_control_sp_"&amp;$A34&amp;","&amp;$A34&amp;")"</f>
        <v>xlswrite('G:\Mi unidad\1. PROYECTOS TELLO 2022\SCM SPILL OVERS\outputs\pobreza\densidad\1%\simulacion_4\synthetic_control_spillover_outputs.xlsx',synthetic_control_sp_92,92)</v>
      </c>
      <c r="FT93" s="1" t="str">
        <f>"xlswrite('G:\Mi unidad\1. PROYECTOS TELLO 2022\SCM SPILL OVERS\outputs\pobreza\bajo_niv_educ\1%\simulacion_4\synthetic_control_spillover_outputs.xlsx',synthetic_control_sp_"&amp;$A34&amp;","&amp;$A34&amp;")"</f>
        <v>xlswrite('G:\Mi unidad\1. PROYECTOS TELLO 2022\SCM SPILL OVERS\outputs\pobreza\bajo_niv_educ\1%\simulacion_4\synthetic_control_spillover_outputs.xlsx',synthetic_control_sp_92,92)</v>
      </c>
      <c r="FZ93" s="1" t="str">
        <f>"xlswrite('G:\Mi unidad\1. PROYECTOS TELLO 2022\SCM SPILL OVERS\outputs\pobreza\bajo_ingreso\1%\simulacion_4\synthetic_control_spillover_outputs.xlsx',synthetic_control_sp_"&amp;$A34&amp;","&amp;$A34&amp;")"</f>
        <v>xlswrite('G:\Mi unidad\1. PROYECTOS TELLO 2022\SCM SPILL OVERS\outputs\pobreza\bajo_ingreso\1%\simulacion_4\synthetic_control_spillover_outputs.xlsx',synthetic_control_sp_92,92)</v>
      </c>
      <c r="GF93" s="1" t="str">
        <f>"xlswrite('G:\Mi unidad\1. PROYECTOS TELLO 2022\SCM SPILL OVERS\outputs\pobreza\densidad_g\1%\simulacion_4\synthetic_control_spillover_outputs.xlsx',synthetic_control_sp_"&amp;$A34&amp;","&amp;$A34&amp;")"</f>
        <v>xlswrite('G:\Mi unidad\1. PROYECTOS TELLO 2022\SCM SPILL OVERS\outputs\pobreza\densidad_g\1%\simulacion_4\synthetic_control_spillover_outputs.xlsx',synthetic_control_sp_92,92)</v>
      </c>
      <c r="GM93" s="1" t="str">
        <f>"xlswrite('G:\Mi unidad\1. PROYECTOS TELLO 2022\SCM SPILL OVERS\outputs\pobreza\alimentos\1%\simulacion_4\synthetic_control_spillover_outputs.xlsx',synthetic_control_sp_"&amp;$A34&amp;","&amp;$A34&amp;");"</f>
        <v>xlswrite('G:\Mi unidad\1. PROYECTOS TELLO 2022\SCM SPILL OVERS\outputs\pobreza\alimentos\1%\simulacion_4\synthetic_control_spillover_outputs.xlsx',synthetic_control_sp_92,92);</v>
      </c>
      <c r="GT93" s="1" t="str">
        <f>"xlswrite('G:\Mi unidad\1. PROYECTOS TELLO 2022\SCM SPILL OVERS\outputs\pobreza\jefe_hogar\1%\simulacion_4\synthetic_control_spillover_outputs.xlsx',synthetic_control_sp_"&amp;$A34&amp;","&amp;$A34&amp;");"</f>
        <v>xlswrite('G:\Mi unidad\1. PROYECTOS TELLO 2022\SCM SPILL OVERS\outputs\pobreza\jefe_hogar\1%\simulacion_4\synthetic_control_spillover_outputs.xlsx',synthetic_control_sp_92,92);</v>
      </c>
      <c r="GZ93" s="1" t="str">
        <f>"xlswrite('G:\Mi unidad\1. PROYECTOS TELLO 2022\SCM SPILL OVERS\outputs\pobreza\mujeres\1%\simulacion_4\synthetic_control_spillover_outputs.xlsx',synthetic_control_sp_"&amp;$A34&amp;","&amp;$A34&amp;");"</f>
        <v>xlswrite('G:\Mi unidad\1. PROYECTOS TELLO 2022\SCM SPILL OVERS\outputs\pobreza\mujeres\1%\simulacion_4\synthetic_control_spillover_outputs.xlsx',synthetic_control_sp_92,92);</v>
      </c>
      <c r="HF93" s="1" t="str">
        <f>"xlswrite('G:\Mi unidad\1. PROYECTOS TELLO 2022\SCM SPILL OVERS\outputs\pobreza\criminalidad\1%\simulacion_4\synthetic_control_spillover_outputs.xlsx',synthetic_control_sp_"&amp;$A34&amp;","&amp;$A34&amp;");"</f>
        <v>xlswrite('G:\Mi unidad\1. PROYECTOS TELLO 2022\SCM SPILL OVERS\outputs\pobreza\criminalidad\1%\simulacion_4\synthetic_control_spillover_outputs.xlsx',synthetic_control_sp_92,92);</v>
      </c>
      <c r="HM93">
        <v>39</v>
      </c>
      <c r="HN93" t="str">
        <f>"p_value_vec_"&amp;HM93&amp;" = zeros(1,S);"</f>
        <v>p_value_vec_39 = zeros(1,S);</v>
      </c>
      <c r="HT93">
        <v>55</v>
      </c>
      <c r="HU93" t="str">
        <f>"spillover_test_"&amp;HT93&amp;" = zeros(1,S);"</f>
        <v>spillover_test_55 = zeros(1,S);</v>
      </c>
      <c r="IA93">
        <v>66</v>
      </c>
      <c r="IB93" t="str">
        <f>"xlswrite('G:\Mi unidad\1. PROYECTOS TELLO 2022\SCM SPILL OVERS\outputs\pobreza\bajo_niv_educ\1%\simulacion_4\output_tests.xlsx',ub_vec_"&amp;IA93&amp;"','ub_vec_"&amp;IA93&amp;"');"</f>
        <v>xlswrite('G:\Mi unidad\1. PROYECTOS TELLO 2022\SCM SPILL OVERS\outputs\pobreza\bajo_niv_educ\1%\simulacion_4\output_tests.xlsx',ub_vec_66','ub_vec_66');</v>
      </c>
      <c r="IO93">
        <v>66</v>
      </c>
      <c r="IP93" t="str">
        <f>"xlswrite('G:\Mi unidad\1. PROYECTOS TELLO 2022\SCM SPILL OVERS\outputs\pobreza\bajo_ingreso\1%\simulacion_4\output_tests.xlsx',ub_vec_"&amp;IO93&amp;"','ub_vec_"&amp;IO93&amp;"');"</f>
        <v>xlswrite('G:\Mi unidad\1. PROYECTOS TELLO 2022\SCM SPILL OVERS\outputs\pobreza\bajo_ingreso\1%\simulacion_4\output_tests.xlsx',ub_vec_66','ub_vec_66');</v>
      </c>
      <c r="JA93">
        <v>66</v>
      </c>
      <c r="JB93" t="str">
        <f>"xlswrite('G:\Mi unidad\1. PROYECTOS TELLO 2022\SCM SPILL OVERS\outputs\pobreza\densidad\1%\simulacion_4\output_tests.xlsx',ub_vec_"&amp;JA93&amp;"','ub_vec_"&amp;JA93&amp;"');"</f>
        <v>xlswrite('G:\Mi unidad\1. PROYECTOS TELLO 2022\SCM SPILL OVERS\outputs\pobreza\densidad\1%\simulacion_4\output_tests.xlsx',ub_vec_66','ub_vec_66');</v>
      </c>
      <c r="JM93">
        <v>66</v>
      </c>
      <c r="JN93" t="str">
        <f>"xlswrite('G:\Mi unidad\1. PROYECTOS TELLO 2022\SCM SPILL OVERS\outputs\pobreza\densidad_g\1%\simulacion_4\output_tests.xlsx',ub_vec_"&amp;JM93&amp;"','ub_vec_"&amp;JM93&amp;"');"</f>
        <v>xlswrite('G:\Mi unidad\1. PROYECTOS TELLO 2022\SCM SPILL OVERS\outputs\pobreza\densidad_g\1%\simulacion_4\output_tests.xlsx',ub_vec_66','ub_vec_66');</v>
      </c>
      <c r="JY93">
        <v>66</v>
      </c>
      <c r="JZ93" t="str">
        <f>"xlswrite('G:\Mi unidad\1. PROYECTOS TELLO 2022\SCM SPILL OVERS\outputs\pobreza\distancia_centro_salud\1%\simulacion_4\output_tests.xlsx',ub_vec_"&amp;JY93&amp;"','ub_vec_"&amp;JY93&amp;"');"</f>
        <v>xlswrite('G:\Mi unidad\1. PROYECTOS TELLO 2022\SCM SPILL OVERS\outputs\pobreza\distancia_centro_salud\1%\simulacion_4\output_tests.xlsx',ub_vec_66','ub_vec_66');</v>
      </c>
      <c r="KL93">
        <v>66</v>
      </c>
      <c r="KM93" t="str">
        <f>"xlswrite('G:\Mi unidad\1. PROYECTOS TELLO 2022\SCM SPILL OVERS\outputs\pobreza\informalidad\1%\simulacion_4\output_tests.xlsx',ub_vec_"&amp;KL93&amp;"','ub_vec_"&amp;KL93&amp;"');"</f>
        <v>xlswrite('G:\Mi unidad\1. PROYECTOS TELLO 2022\SCM SPILL OVERS\outputs\pobreza\informalidad\1%\simulacion_4\output_tests.xlsx',ub_vec_66','ub_vec_66');</v>
      </c>
      <c r="KY93">
        <v>66</v>
      </c>
      <c r="KZ93" t="str">
        <f>"xlswrite('G:\Mi unidad\1. PROYECTOS TELLO 2022\SCM SPILL OVERS\outputs\pobreza\alimentos\1%\simulacion_4\output_tests.xlsx',ub_vec_"&amp;KY93&amp;"','ub_vec_"&amp;KY93&amp;"');"</f>
        <v>xlswrite('G:\Mi unidad\1. PROYECTOS TELLO 2022\SCM SPILL OVERS\outputs\pobreza\alimentos\1%\simulacion_4\output_tests.xlsx',ub_vec_66','ub_vec_66');</v>
      </c>
      <c r="LF93">
        <v>66</v>
      </c>
      <c r="LG93" t="str">
        <f>"xlswrite('G:\Mi unidad\1. PROYECTOS TELLO 2022\SCM SPILL OVERS\outputs\pobreza\jefe_hogar\1%\simulacion_4\output_tests.xlsx',ub_vec_"&amp;LF93&amp;"','ub_vec_"&amp;LF93&amp;"');"</f>
        <v>xlswrite('G:\Mi unidad\1. PROYECTOS TELLO 2022\SCM SPILL OVERS\outputs\pobreza\jefe_hogar\1%\simulacion_4\output_tests.xlsx',ub_vec_66','ub_vec_66');</v>
      </c>
      <c r="LM93">
        <v>66</v>
      </c>
      <c r="LN93" t="str">
        <f>"xlswrite('G:\Mi unidad\1. PROYECTOS TELLO 2022\SCM SPILL OVERS\outputs\pobreza\mujeres\1%\simulacion_4\output_tests.xlsx',ub_vec_"&amp;LM93&amp;"','ub_vec_"&amp;LM93&amp;"');"</f>
        <v>xlswrite('G:\Mi unidad\1. PROYECTOS TELLO 2022\SCM SPILL OVERS\outputs\pobreza\mujeres\1%\simulacion_4\output_tests.xlsx',ub_vec_66','ub_vec_66');</v>
      </c>
      <c r="LY93">
        <v>66</v>
      </c>
      <c r="LZ93" t="str">
        <f>"xlswrite('G:\Mi unidad\1. PROYECTOS TELLO 2022\SCM SPILL OVERS\outputs\pobreza\criminalidad\1%\simulacion_4\output_tests.xlsx',ub_vec_"&amp;LY93&amp;"','ub_vec_"&amp;LY93&amp;"');"</f>
        <v>xlswrite('G:\Mi unidad\1. PROYECTOS TELLO 2022\SCM SPILL OVERS\outputs\pobreza\criminalidad\1%\simulacion_4\output_tests.xlsx',ub_vec_66','ub_vec_66');</v>
      </c>
    </row>
    <row r="94" spans="64:338" x14ac:dyDescent="0.3">
      <c r="BL94">
        <v>66</v>
      </c>
      <c r="BM94" s="1" t="str">
        <f>"A_"&amp;BL92&amp;"(:,ind_"&amp;BL92&amp;" == 0) = [];"</f>
        <v>A_66(:,ind_66 == 0) = [];</v>
      </c>
      <c r="BR94">
        <v>66</v>
      </c>
      <c r="BS94" s="1" t="str">
        <f>"ind_"&amp;BR92&amp;" = xlsread('spillover_bajo_niv_educ_"&amp;BR92&amp;".xlsx')"</f>
        <v>ind_66 = xlsread('spillover_bajo_niv_educ_66.xlsx')</v>
      </c>
      <c r="BX94">
        <v>66</v>
      </c>
      <c r="BY94" s="1" t="str">
        <f>"ind_"&amp;BX92&amp;" = xlsread('spillover_bajoingreso_"&amp;BX92&amp;".xlsx')"</f>
        <v>ind_66 = xlsread('spillover_bajoingreso_66.xlsx')</v>
      </c>
      <c r="CD94">
        <v>66</v>
      </c>
      <c r="CE94" s="1" t="str">
        <f>"ind_"&amp;CD92&amp;" = xlsread('spillover_densidad_"&amp;CD92&amp;".xlsx')"</f>
        <v>ind_66 = xlsread('spillover_densidad_66.xlsx')</v>
      </c>
      <c r="CJ94">
        <v>66</v>
      </c>
      <c r="CK94" s="1" t="str">
        <f>"ind_"&amp;CJ92&amp;" = xlsread('spillover_tiempo_cs_"&amp;CJ92&amp;".xlsx')"</f>
        <v>ind_66 = xlsread('spillover_tiempo_cs_66.xlsx')</v>
      </c>
      <c r="CQ94">
        <v>66</v>
      </c>
      <c r="CR94" t="s">
        <v>254</v>
      </c>
      <c r="CV94">
        <v>66</v>
      </c>
      <c r="CW94" t="s">
        <v>256</v>
      </c>
      <c r="DA94">
        <v>66</v>
      </c>
      <c r="DB94" t="s">
        <v>257</v>
      </c>
      <c r="DF94">
        <v>66</v>
      </c>
      <c r="DG94" t="s">
        <v>258</v>
      </c>
      <c r="EA94">
        <v>41</v>
      </c>
      <c r="EB94" s="1" t="str">
        <f>"alpha_hat_"&amp;EA94&amp;" = A_"&amp;EA94&amp;"*gamma_hat_"&amp;EA94&amp;";"</f>
        <v>alpha_hat_41 = A_41*gamma_hat_41;</v>
      </c>
      <c r="EZ94" s="1" t="str">
        <f>"xlswrite('G:\Mi unidad\1. PROYECTOS TELLO 2022\SCM SPILL OVERS\outputs\pobreza\distancia_centro_salud\1%\simulacion_4\synthetic_control_spillover_outputs.xlsx',synthetic_control_sp_"&amp;$A35&amp;","&amp;$A35&amp;")"</f>
        <v>xlswrite('G:\Mi unidad\1. PROYECTOS TELLO 2022\SCM SPILL OVERS\outputs\pobreza\distancia_centro_salud\1%\simulacion_4\synthetic_control_spillover_outputs.xlsx',synthetic_control_sp_95,95)</v>
      </c>
      <c r="FG94" s="1" t="str">
        <f>"xlswrite('G:\Mi unidad\1. PROYECTOS TELLO 2022\SCM SPILL OVERS\outputs\pobreza\informalidad\1%\simulacion_4\synthetic_control_spillover_outputs.xlsx',synthetic_control_sp_"&amp;$A35&amp;","&amp;$A35&amp;")"</f>
        <v>xlswrite('G:\Mi unidad\1. PROYECTOS TELLO 2022\SCM SPILL OVERS\outputs\pobreza\informalidad\1%\simulacion_4\synthetic_control_spillover_outputs.xlsx',synthetic_control_sp_95,95)</v>
      </c>
      <c r="FM94" s="1" t="str">
        <f>"xlswrite('G:\Mi unidad\1. PROYECTOS TELLO 2022\SCM SPILL OVERS\outputs\pobreza\densidad\1%\simulacion_4\synthetic_control_spillover_outputs.xlsx',synthetic_control_sp_"&amp;$A35&amp;","&amp;$A35&amp;")"</f>
        <v>xlswrite('G:\Mi unidad\1. PROYECTOS TELLO 2022\SCM SPILL OVERS\outputs\pobreza\densidad\1%\simulacion_4\synthetic_control_spillover_outputs.xlsx',synthetic_control_sp_95,95)</v>
      </c>
      <c r="FT94" s="1" t="str">
        <f>"xlswrite('G:\Mi unidad\1. PROYECTOS TELLO 2022\SCM SPILL OVERS\outputs\pobreza\bajo_niv_educ\1%\simulacion_4\synthetic_control_spillover_outputs.xlsx',synthetic_control_sp_"&amp;$A35&amp;","&amp;$A35&amp;")"</f>
        <v>xlswrite('G:\Mi unidad\1. PROYECTOS TELLO 2022\SCM SPILL OVERS\outputs\pobreza\bajo_niv_educ\1%\simulacion_4\synthetic_control_spillover_outputs.xlsx',synthetic_control_sp_95,95)</v>
      </c>
      <c r="FZ94" s="1" t="str">
        <f>"xlswrite('G:\Mi unidad\1. PROYECTOS TELLO 2022\SCM SPILL OVERS\outputs\pobreza\bajo_ingreso\1%\simulacion_4\synthetic_control_spillover_outputs.xlsx',synthetic_control_sp_"&amp;$A35&amp;","&amp;$A35&amp;")"</f>
        <v>xlswrite('G:\Mi unidad\1. PROYECTOS TELLO 2022\SCM SPILL OVERS\outputs\pobreza\bajo_ingreso\1%\simulacion_4\synthetic_control_spillover_outputs.xlsx',synthetic_control_sp_95,95)</v>
      </c>
      <c r="GF94" s="1" t="str">
        <f>"xlswrite('G:\Mi unidad\1. PROYECTOS TELLO 2022\SCM SPILL OVERS\outputs\pobreza\densidad_g\1%\simulacion_4\synthetic_control_spillover_outputs.xlsx',synthetic_control_sp_"&amp;$A35&amp;","&amp;$A35&amp;")"</f>
        <v>xlswrite('G:\Mi unidad\1. PROYECTOS TELLO 2022\SCM SPILL OVERS\outputs\pobreza\densidad_g\1%\simulacion_4\synthetic_control_spillover_outputs.xlsx',synthetic_control_sp_95,95)</v>
      </c>
      <c r="GM94" s="1" t="str">
        <f>"xlswrite('G:\Mi unidad\1. PROYECTOS TELLO 2022\SCM SPILL OVERS\outputs\pobreza\alimentos\1%\simulacion_4\synthetic_control_spillover_outputs.xlsx',synthetic_control_sp_"&amp;$A35&amp;","&amp;$A35&amp;");"</f>
        <v>xlswrite('G:\Mi unidad\1. PROYECTOS TELLO 2022\SCM SPILL OVERS\outputs\pobreza\alimentos\1%\simulacion_4\synthetic_control_spillover_outputs.xlsx',synthetic_control_sp_95,95);</v>
      </c>
      <c r="GT94" s="1" t="str">
        <f>"xlswrite('G:\Mi unidad\1. PROYECTOS TELLO 2022\SCM SPILL OVERS\outputs\pobreza\jefe_hogar\1%\simulacion_4\synthetic_control_spillover_outputs.xlsx',synthetic_control_sp_"&amp;$A35&amp;","&amp;$A35&amp;");"</f>
        <v>xlswrite('G:\Mi unidad\1. PROYECTOS TELLO 2022\SCM SPILL OVERS\outputs\pobreza\jefe_hogar\1%\simulacion_4\synthetic_control_spillover_outputs.xlsx',synthetic_control_sp_95,95);</v>
      </c>
      <c r="GZ94" s="1" t="str">
        <f>"xlswrite('G:\Mi unidad\1. PROYECTOS TELLO 2022\SCM SPILL OVERS\outputs\pobreza\mujeres\1%\simulacion_4\synthetic_control_spillover_outputs.xlsx',synthetic_control_sp_"&amp;$A35&amp;","&amp;$A35&amp;");"</f>
        <v>xlswrite('G:\Mi unidad\1. PROYECTOS TELLO 2022\SCM SPILL OVERS\outputs\pobreza\mujeres\1%\simulacion_4\synthetic_control_spillover_outputs.xlsx',synthetic_control_sp_95,95);</v>
      </c>
      <c r="HF94" s="1" t="str">
        <f>"xlswrite('G:\Mi unidad\1. PROYECTOS TELLO 2022\SCM SPILL OVERS\outputs\pobreza\criminalidad\1%\simulacion_4\synthetic_control_spillover_outputs.xlsx',synthetic_control_sp_"&amp;$A35&amp;","&amp;$A35&amp;");"</f>
        <v>xlswrite('G:\Mi unidad\1. PROYECTOS TELLO 2022\SCM SPILL OVERS\outputs\pobreza\criminalidad\1%\simulacion_4\synthetic_control_spillover_outputs.xlsx',synthetic_control_sp_95,95);</v>
      </c>
      <c r="HM94">
        <v>39</v>
      </c>
      <c r="HN94" t="str">
        <f>"lb_vec_"&amp;HM94&amp;" = zeros(1,S);"</f>
        <v>lb_vec_39 = zeros(1,S);</v>
      </c>
      <c r="HT94">
        <v>55</v>
      </c>
      <c r="HU94" t="s">
        <v>35</v>
      </c>
      <c r="IA94">
        <v>66</v>
      </c>
      <c r="IB94" t="str">
        <f>"xlswrite('G:\Mi unidad\1. PROYECTOS TELLO 2022\SCM SPILL OVERS\outputs\pobreza\bajo_niv_educ\1%\simulacion_4\output_tests.xlsx',p_value_vec_"&amp;IA94&amp;"','p_value_vec_"&amp;IA94&amp;"');"</f>
        <v>xlswrite('G:\Mi unidad\1. PROYECTOS TELLO 2022\SCM SPILL OVERS\outputs\pobreza\bajo_niv_educ\1%\simulacion_4\output_tests.xlsx',p_value_vec_66','p_value_vec_66');</v>
      </c>
      <c r="IO94">
        <v>66</v>
      </c>
      <c r="IP94" t="str">
        <f>"xlswrite('G:\Mi unidad\1. PROYECTOS TELLO 2022\SCM SPILL OVERS\outputs\pobreza\bajo_ingreso\1%\simulacion_4\output_tests.xlsx',p_value_vec_"&amp;IO94&amp;"','p_value_vec_"&amp;IO94&amp;"');"</f>
        <v>xlswrite('G:\Mi unidad\1. PROYECTOS TELLO 2022\SCM SPILL OVERS\outputs\pobreza\bajo_ingreso\1%\simulacion_4\output_tests.xlsx',p_value_vec_66','p_value_vec_66');</v>
      </c>
      <c r="JA94">
        <v>66</v>
      </c>
      <c r="JB94" t="str">
        <f>"xlswrite('G:\Mi unidad\1. PROYECTOS TELLO 2022\SCM SPILL OVERS\outputs\pobreza\densidad\1%\simulacion_4\output_tests.xlsx',p_value_vec_"&amp;JA94&amp;"','p_value_vec_"&amp;JA94&amp;"');"</f>
        <v>xlswrite('G:\Mi unidad\1. PROYECTOS TELLO 2022\SCM SPILL OVERS\outputs\pobreza\densidad\1%\simulacion_4\output_tests.xlsx',p_value_vec_66','p_value_vec_66');</v>
      </c>
      <c r="JM94">
        <v>66</v>
      </c>
      <c r="JN94" t="str">
        <f>"xlswrite('G:\Mi unidad\1. PROYECTOS TELLO 2022\SCM SPILL OVERS\outputs\pobreza\densidad_g\1%\simulacion_4\output_tests.xlsx',p_value_vec_"&amp;JM94&amp;"','p_value_vec_"&amp;JM94&amp;"');"</f>
        <v>xlswrite('G:\Mi unidad\1. PROYECTOS TELLO 2022\SCM SPILL OVERS\outputs\pobreza\densidad_g\1%\simulacion_4\output_tests.xlsx',p_value_vec_66','p_value_vec_66');</v>
      </c>
      <c r="JY94">
        <v>66</v>
      </c>
      <c r="JZ94" t="str">
        <f>"xlswrite('G:\Mi unidad\1. PROYECTOS TELLO 2022\SCM SPILL OVERS\outputs\pobreza\distancia_centro_salud\1%\simulacion_4\output_tests.xlsx',p_value_vec_"&amp;JY94&amp;"','p_value_vec_"&amp;JY94&amp;"');"</f>
        <v>xlswrite('G:\Mi unidad\1. PROYECTOS TELLO 2022\SCM SPILL OVERS\outputs\pobreza\distancia_centro_salud\1%\simulacion_4\output_tests.xlsx',p_value_vec_66','p_value_vec_66');</v>
      </c>
      <c r="KL94">
        <v>66</v>
      </c>
      <c r="KM94" t="str">
        <f>"xlswrite('G:\Mi unidad\1. PROYECTOS TELLO 2022\SCM SPILL OVERS\outputs\pobreza\informalidad\1%\simulacion_4\output_tests.xlsx',p_value_vec_"&amp;KL94&amp;"','p_value_vec_"&amp;KL94&amp;"');"</f>
        <v>xlswrite('G:\Mi unidad\1. PROYECTOS TELLO 2022\SCM SPILL OVERS\outputs\pobreza\informalidad\1%\simulacion_4\output_tests.xlsx',p_value_vec_66','p_value_vec_66');</v>
      </c>
      <c r="KY94">
        <v>66</v>
      </c>
      <c r="KZ94" t="str">
        <f>"xlswrite('G:\Mi unidad\1. PROYECTOS TELLO 2022\SCM SPILL OVERS\outputs\pobreza\alimentos\1%\simulacion_4\output_tests.xlsx',p_value_vec_"&amp;KY94&amp;"','p_value_vec_"&amp;KY94&amp;"');"</f>
        <v>xlswrite('G:\Mi unidad\1. PROYECTOS TELLO 2022\SCM SPILL OVERS\outputs\pobreza\alimentos\1%\simulacion_4\output_tests.xlsx',p_value_vec_66','p_value_vec_66');</v>
      </c>
      <c r="LF94">
        <v>66</v>
      </c>
      <c r="LG94" t="str">
        <f>"xlswrite('G:\Mi unidad\1. PROYECTOS TELLO 2022\SCM SPILL OVERS\outputs\pobreza\jefe_hogar\1%\simulacion_4\output_tests.xlsx',p_value_vec_"&amp;LF94&amp;"','p_value_vec_"&amp;LF94&amp;"');"</f>
        <v>xlswrite('G:\Mi unidad\1. PROYECTOS TELLO 2022\SCM SPILL OVERS\outputs\pobreza\jefe_hogar\1%\simulacion_4\output_tests.xlsx',p_value_vec_66','p_value_vec_66');</v>
      </c>
      <c r="LM94">
        <v>66</v>
      </c>
      <c r="LN94" t="str">
        <f>"xlswrite('G:\Mi unidad\1. PROYECTOS TELLO 2022\SCM SPILL OVERS\outputs\pobreza\mujeres\1%\simulacion_4\output_tests.xlsx',p_value_vec_"&amp;LM94&amp;"','p_value_vec_"&amp;LM94&amp;"');"</f>
        <v>xlswrite('G:\Mi unidad\1. PROYECTOS TELLO 2022\SCM SPILL OVERS\outputs\pobreza\mujeres\1%\simulacion_4\output_tests.xlsx',p_value_vec_66','p_value_vec_66');</v>
      </c>
      <c r="LY94">
        <v>66</v>
      </c>
      <c r="LZ94" t="str">
        <f>"xlswrite('G:\Mi unidad\1. PROYECTOS TELLO 2022\SCM SPILL OVERS\outputs\pobreza\criminalidad\1%\simulacion_4\output_tests.xlsx',p_value_vec_"&amp;LY94&amp;"','p_value_vec_"&amp;LY94&amp;"');"</f>
        <v>xlswrite('G:\Mi unidad\1. PROYECTOS TELLO 2022\SCM SPILL OVERS\outputs\pobreza\criminalidad\1%\simulacion_4\output_tests.xlsx',p_value_vec_66','p_value_vec_66');</v>
      </c>
    </row>
    <row r="95" spans="64:338" x14ac:dyDescent="0.3">
      <c r="BL95">
        <v>66</v>
      </c>
      <c r="BR95">
        <v>66</v>
      </c>
      <c r="BS95" s="1" t="str">
        <f>"A_"&amp;BR92&amp;" = eye(N);"</f>
        <v>A_66 = eye(N);</v>
      </c>
      <c r="BX95">
        <v>66</v>
      </c>
      <c r="BY95" s="1" t="str">
        <f>"A_"&amp;BX92&amp;" = eye(N);"</f>
        <v>A_66 = eye(N);</v>
      </c>
      <c r="CD95">
        <v>66</v>
      </c>
      <c r="CE95" s="1" t="str">
        <f>"A_"&amp;CD92&amp;" = eye(N);"</f>
        <v>A_66 = eye(N);</v>
      </c>
      <c r="CJ95">
        <v>66</v>
      </c>
      <c r="CK95" s="1" t="str">
        <f>"A_"&amp;CJ92&amp;" = eye(N);"</f>
        <v>A_66 = eye(N);</v>
      </c>
      <c r="CQ95">
        <v>66</v>
      </c>
      <c r="CR95" t="s">
        <v>255</v>
      </c>
      <c r="CV95">
        <v>66</v>
      </c>
      <c r="CW95" t="s">
        <v>259</v>
      </c>
      <c r="DA95">
        <v>66</v>
      </c>
      <c r="DB95" t="s">
        <v>259</v>
      </c>
      <c r="DF95">
        <v>66</v>
      </c>
      <c r="DG95" t="s">
        <v>259</v>
      </c>
      <c r="EA95">
        <v>41</v>
      </c>
      <c r="EB95" s="1" t="str">
        <f>"alpha1_hat_vec_"&amp;EA95&amp;"(s) = alpha_hat_"&amp;EA95&amp;"(1);"</f>
        <v>alpha1_hat_vec_41(s) = alpha_hat_41(1);</v>
      </c>
      <c r="EZ95" s="1" t="str">
        <f>"xlswrite('G:\Mi unidad\1. PROYECTOS TELLO 2022\SCM SPILL OVERS\outputs\pobreza\distancia_centro_salud\1%\simulacion_4\synthetic_control_spillover_outputs.xlsx',synthetic_control_sp_"&amp;$A36&amp;","&amp;$A36&amp;")"</f>
        <v>xlswrite('G:\Mi unidad\1. PROYECTOS TELLO 2022\SCM SPILL OVERS\outputs\pobreza\distancia_centro_salud\1%\simulacion_4\synthetic_control_spillover_outputs.xlsx',synthetic_control_sp_100,100)</v>
      </c>
      <c r="FG95" s="1" t="str">
        <f>"xlswrite('G:\Mi unidad\1. PROYECTOS TELLO 2022\SCM SPILL OVERS\outputs\pobreza\informalidad\1%\simulacion_4\synthetic_control_spillover_outputs.xlsx',synthetic_control_sp_"&amp;$A36&amp;","&amp;$A36&amp;")"</f>
        <v>xlswrite('G:\Mi unidad\1. PROYECTOS TELLO 2022\SCM SPILL OVERS\outputs\pobreza\informalidad\1%\simulacion_4\synthetic_control_spillover_outputs.xlsx',synthetic_control_sp_100,100)</v>
      </c>
      <c r="FM95" s="1" t="str">
        <f>"xlswrite('G:\Mi unidad\1. PROYECTOS TELLO 2022\SCM SPILL OVERS\outputs\pobreza\densidad\1%\simulacion_4\synthetic_control_spillover_outputs.xlsx',synthetic_control_sp_"&amp;$A36&amp;","&amp;$A36&amp;")"</f>
        <v>xlswrite('G:\Mi unidad\1. PROYECTOS TELLO 2022\SCM SPILL OVERS\outputs\pobreza\densidad\1%\simulacion_4\synthetic_control_spillover_outputs.xlsx',synthetic_control_sp_100,100)</v>
      </c>
      <c r="FT95" s="1" t="str">
        <f>"xlswrite('G:\Mi unidad\1. PROYECTOS TELLO 2022\SCM SPILL OVERS\outputs\pobreza\bajo_niv_educ\1%\simulacion_4\synthetic_control_spillover_outputs.xlsx',synthetic_control_sp_"&amp;$A36&amp;","&amp;$A36&amp;")"</f>
        <v>xlswrite('G:\Mi unidad\1. PROYECTOS TELLO 2022\SCM SPILL OVERS\outputs\pobreza\bajo_niv_educ\1%\simulacion_4\synthetic_control_spillover_outputs.xlsx',synthetic_control_sp_100,100)</v>
      </c>
      <c r="FZ95" s="1" t="str">
        <f>"xlswrite('G:\Mi unidad\1. PROYECTOS TELLO 2022\SCM SPILL OVERS\outputs\pobreza\bajo_ingreso\1%\simulacion_4\synthetic_control_spillover_outputs.xlsx',synthetic_control_sp_"&amp;$A36&amp;","&amp;$A36&amp;")"</f>
        <v>xlswrite('G:\Mi unidad\1. PROYECTOS TELLO 2022\SCM SPILL OVERS\outputs\pobreza\bajo_ingreso\1%\simulacion_4\synthetic_control_spillover_outputs.xlsx',synthetic_control_sp_100,100)</v>
      </c>
      <c r="GF95" s="1" t="str">
        <f>"xlswrite('G:\Mi unidad\1. PROYECTOS TELLO 2022\SCM SPILL OVERS\outputs\pobreza\densidad_g\1%\simulacion_4\synthetic_control_spillover_outputs.xlsx',synthetic_control_sp_"&amp;$A36&amp;","&amp;$A36&amp;")"</f>
        <v>xlswrite('G:\Mi unidad\1. PROYECTOS TELLO 2022\SCM SPILL OVERS\outputs\pobreza\densidad_g\1%\simulacion_4\synthetic_control_spillover_outputs.xlsx',synthetic_control_sp_100,100)</v>
      </c>
      <c r="GM95" s="1" t="str">
        <f>"xlswrite('G:\Mi unidad\1. PROYECTOS TELLO 2022\SCM SPILL OVERS\outputs\pobreza\alimentos\1%\simulacion_4\synthetic_control_spillover_outputs.xlsx',synthetic_control_sp_"&amp;$A36&amp;","&amp;$A36&amp;");"</f>
        <v>xlswrite('G:\Mi unidad\1. PROYECTOS TELLO 2022\SCM SPILL OVERS\outputs\pobreza\alimentos\1%\simulacion_4\synthetic_control_spillover_outputs.xlsx',synthetic_control_sp_100,100);</v>
      </c>
      <c r="GT95" s="1" t="str">
        <f>"xlswrite('G:\Mi unidad\1. PROYECTOS TELLO 2022\SCM SPILL OVERS\outputs\pobreza\jefe_hogar\1%\simulacion_4\synthetic_control_spillover_outputs.xlsx',synthetic_control_sp_"&amp;$A36&amp;","&amp;$A36&amp;");"</f>
        <v>xlswrite('G:\Mi unidad\1. PROYECTOS TELLO 2022\SCM SPILL OVERS\outputs\pobreza\jefe_hogar\1%\simulacion_4\synthetic_control_spillover_outputs.xlsx',synthetic_control_sp_100,100);</v>
      </c>
      <c r="GZ95" s="1" t="str">
        <f>"xlswrite('G:\Mi unidad\1. PROYECTOS TELLO 2022\SCM SPILL OVERS\outputs\pobreza\mujeres\1%\simulacion_4\synthetic_control_spillover_outputs.xlsx',synthetic_control_sp_"&amp;$A36&amp;","&amp;$A36&amp;");"</f>
        <v>xlswrite('G:\Mi unidad\1. PROYECTOS TELLO 2022\SCM SPILL OVERS\outputs\pobreza\mujeres\1%\simulacion_4\synthetic_control_spillover_outputs.xlsx',synthetic_control_sp_100,100);</v>
      </c>
      <c r="HF95" s="1" t="str">
        <f>"xlswrite('G:\Mi unidad\1. PROYECTOS TELLO 2022\SCM SPILL OVERS\outputs\pobreza\criminalidad\1%\simulacion_4\synthetic_control_spillover_outputs.xlsx',synthetic_control_sp_"&amp;$A36&amp;","&amp;$A36&amp;");"</f>
        <v>xlswrite('G:\Mi unidad\1. PROYECTOS TELLO 2022\SCM SPILL OVERS\outputs\pobreza\criminalidad\1%\simulacion_4\synthetic_control_spillover_outputs.xlsx',synthetic_control_sp_100,100);</v>
      </c>
      <c r="HM95">
        <v>39</v>
      </c>
      <c r="HN95" t="str">
        <f>"ub_vec_"&amp;HM95&amp;" = zeros(1,S);"</f>
        <v>ub_vec_39 = zeros(1,S);</v>
      </c>
      <c r="HT95">
        <v>55</v>
      </c>
      <c r="HU95" t="s">
        <v>36</v>
      </c>
      <c r="IA95">
        <v>66</v>
      </c>
      <c r="IB95" t="str">
        <f>"xlswrite('G:\Mi unidad\1. PROYECTOS TELLO 2022\SCM SPILL OVERS\outputs\pobreza\bajo_niv_educ\1%\simulacion_4\output_tests.xlsx',alpha1_hat_vec_"&amp;IA95&amp;"','alpha1_hat_vec_"&amp;IA95&amp;"');"</f>
        <v>xlswrite('G:\Mi unidad\1. PROYECTOS TELLO 2022\SCM SPILL OVERS\outputs\pobreza\bajo_niv_educ\1%\simulacion_4\output_tests.xlsx',alpha1_hat_vec_66','alpha1_hat_vec_66');</v>
      </c>
      <c r="IO95">
        <v>66</v>
      </c>
      <c r="IP95" t="str">
        <f>"xlswrite('G:\Mi unidad\1. PROYECTOS TELLO 2022\SCM SPILL OVERS\outputs\pobreza\bajo_ingreso\1%\simulacion_4\output_tests.xlsx',alpha1_hat_vec_"&amp;IO95&amp;"','alpha1_hat_vec_"&amp;IO95&amp;"');"</f>
        <v>xlswrite('G:\Mi unidad\1. PROYECTOS TELLO 2022\SCM SPILL OVERS\outputs\pobreza\bajo_ingreso\1%\simulacion_4\output_tests.xlsx',alpha1_hat_vec_66','alpha1_hat_vec_66');</v>
      </c>
      <c r="JA95">
        <v>66</v>
      </c>
      <c r="JB95" t="str">
        <f>"xlswrite('G:\Mi unidad\1. PROYECTOS TELLO 2022\SCM SPILL OVERS\outputs\pobreza\densidad\1%\simulacion_4\output_tests.xlsx',alpha1_hat_vec_"&amp;JA95&amp;"','alpha1_hat_vec_"&amp;JA95&amp;"');"</f>
        <v>xlswrite('G:\Mi unidad\1. PROYECTOS TELLO 2022\SCM SPILL OVERS\outputs\pobreza\densidad\1%\simulacion_4\output_tests.xlsx',alpha1_hat_vec_66','alpha1_hat_vec_66');</v>
      </c>
      <c r="JM95">
        <v>66</v>
      </c>
      <c r="JN95" t="str">
        <f>"xlswrite('G:\Mi unidad\1. PROYECTOS TELLO 2022\SCM SPILL OVERS\outputs\pobreza\densidad_g\1%\simulacion_4\output_tests.xlsx',alpha1_hat_vec_"&amp;JM95&amp;"','alpha1_hat_vec_"&amp;JM95&amp;"');"</f>
        <v>xlswrite('G:\Mi unidad\1. PROYECTOS TELLO 2022\SCM SPILL OVERS\outputs\pobreza\densidad_g\1%\simulacion_4\output_tests.xlsx',alpha1_hat_vec_66','alpha1_hat_vec_66');</v>
      </c>
      <c r="JY95">
        <v>66</v>
      </c>
      <c r="JZ95" t="str">
        <f>"xlswrite('G:\Mi unidad\1. PROYECTOS TELLO 2022\SCM SPILL OVERS\outputs\pobreza\distancia_centro_salud\1%\simulacion_4\output_tests.xlsx',alpha1_hat_vec_"&amp;JY95&amp;"','alpha1_hat_vec_"&amp;JY95&amp;"');"</f>
        <v>xlswrite('G:\Mi unidad\1. PROYECTOS TELLO 2022\SCM SPILL OVERS\outputs\pobreza\distancia_centro_salud\1%\simulacion_4\output_tests.xlsx',alpha1_hat_vec_66','alpha1_hat_vec_66');</v>
      </c>
      <c r="KL95">
        <v>66</v>
      </c>
      <c r="KM95" t="str">
        <f>"xlswrite('G:\Mi unidad\1. PROYECTOS TELLO 2022\SCM SPILL OVERS\outputs\pobreza\informalidad\1%\simulacion_4\output_tests.xlsx',alpha1_hat_vec_"&amp;KL95&amp;"','alpha1_hat_vec_"&amp;KL95&amp;"');"</f>
        <v>xlswrite('G:\Mi unidad\1. PROYECTOS TELLO 2022\SCM SPILL OVERS\outputs\pobreza\informalidad\1%\simulacion_4\output_tests.xlsx',alpha1_hat_vec_66','alpha1_hat_vec_66');</v>
      </c>
      <c r="KY95">
        <v>66</v>
      </c>
      <c r="KZ95" t="str">
        <f>"xlswrite('G:\Mi unidad\1. PROYECTOS TELLO 2022\SCM SPILL OVERS\outputs\pobreza\alimentos\1%\simulacion_4\output_tests.xlsx',alpha1_hat_vec_"&amp;KY95&amp;"','alpha1_hat_vec_"&amp;KY95&amp;"');"</f>
        <v>xlswrite('G:\Mi unidad\1. PROYECTOS TELLO 2022\SCM SPILL OVERS\outputs\pobreza\alimentos\1%\simulacion_4\output_tests.xlsx',alpha1_hat_vec_66','alpha1_hat_vec_66');</v>
      </c>
      <c r="LF95">
        <v>66</v>
      </c>
      <c r="LG95" t="str">
        <f>"xlswrite('G:\Mi unidad\1. PROYECTOS TELLO 2022\SCM SPILL OVERS\outputs\pobreza\jefe_hogar\1%\simulacion_4\output_tests.xlsx',alpha1_hat_vec_"&amp;LF95&amp;"','alpha1_hat_vec_"&amp;LF95&amp;"');"</f>
        <v>xlswrite('G:\Mi unidad\1. PROYECTOS TELLO 2022\SCM SPILL OVERS\outputs\pobreza\jefe_hogar\1%\simulacion_4\output_tests.xlsx',alpha1_hat_vec_66','alpha1_hat_vec_66');</v>
      </c>
      <c r="LM95">
        <v>66</v>
      </c>
      <c r="LN95" t="str">
        <f>"xlswrite('G:\Mi unidad\1. PROYECTOS TELLO 2022\SCM SPILL OVERS\outputs\pobreza\mujeres\1%\simulacion_4\output_tests.xlsx',alpha1_hat_vec_"&amp;LM95&amp;"','alpha1_hat_vec_"&amp;LM95&amp;"');"</f>
        <v>xlswrite('G:\Mi unidad\1. PROYECTOS TELLO 2022\SCM SPILL OVERS\outputs\pobreza\mujeres\1%\simulacion_4\output_tests.xlsx',alpha1_hat_vec_66','alpha1_hat_vec_66');</v>
      </c>
      <c r="LY95">
        <v>66</v>
      </c>
      <c r="LZ95" t="str">
        <f>"xlswrite('G:\Mi unidad\1. PROYECTOS TELLO 2022\SCM SPILL OVERS\outputs\pobreza\criminalidad\1%\simulacion_4\output_tests.xlsx',alpha1_hat_vec_"&amp;LY95&amp;"','alpha1_hat_vec_"&amp;LY95&amp;"');"</f>
        <v>xlswrite('G:\Mi unidad\1. PROYECTOS TELLO 2022\SCM SPILL OVERS\outputs\pobreza\criminalidad\1%\simulacion_4\output_tests.xlsx',alpha1_hat_vec_66','alpha1_hat_vec_66');</v>
      </c>
    </row>
    <row r="96" spans="64:338" x14ac:dyDescent="0.3">
      <c r="BL96">
        <v>66</v>
      </c>
      <c r="BR96">
        <v>66</v>
      </c>
      <c r="BS96" s="1" t="str">
        <f>"A_"&amp;BR92&amp;"(:,ind_"&amp;BR92&amp;" == 0) = [];"</f>
        <v>A_66(:,ind_66 == 0) = [];</v>
      </c>
      <c r="BX96">
        <v>66</v>
      </c>
      <c r="BY96" s="1" t="str">
        <f>"A_"&amp;BX92&amp;"(:,ind_"&amp;BX92&amp;" == 0) = [];"</f>
        <v>A_66(:,ind_66 == 0) = [];</v>
      </c>
      <c r="CD96">
        <v>66</v>
      </c>
      <c r="CE96" s="1" t="str">
        <f>"A_"&amp;CD92&amp;"(:,ind_"&amp;CD92&amp;" == 0) = [];"</f>
        <v>A_66(:,ind_66 == 0) = [];</v>
      </c>
      <c r="CJ96">
        <v>66</v>
      </c>
      <c r="CK96" s="1" t="str">
        <f>"A_"&amp;CJ92&amp;"(:,ind_"&amp;CJ92&amp;" == 0) = [];"</f>
        <v>A_66(:,ind_66 == 0) = [];</v>
      </c>
      <c r="CQ96">
        <v>66</v>
      </c>
      <c r="CR96" t="s">
        <v>260</v>
      </c>
      <c r="CV96">
        <v>66</v>
      </c>
      <c r="CW96" t="s">
        <v>261</v>
      </c>
      <c r="DA96">
        <v>66</v>
      </c>
      <c r="DB96" t="s">
        <v>261</v>
      </c>
      <c r="DF96">
        <v>66</v>
      </c>
      <c r="DG96" t="s">
        <v>261</v>
      </c>
      <c r="EA96">
        <v>41</v>
      </c>
      <c r="EB96" s="1" t="str">
        <f>"synthetic_control_sp_"&amp;EA96&amp;"(T+s) = Y_"&amp;EA96&amp;"(1,T+s)-alpha1_hat_vec_"&amp;EA96&amp;"(s);"</f>
        <v>synthetic_control_sp_41(T+s) = Y_41(1,T+s)-alpha1_hat_vec_41(s);</v>
      </c>
      <c r="EZ96" s="1" t="str">
        <f>"xlswrite('G:\Mi unidad\1. PROYECTOS TELLO 2022\SCM SPILL OVERS\outputs\pobreza\distancia_centro_salud\1%\simulacion_4\synthetic_control_spillover_outputs.xlsx',synthetic_control_sp_"&amp;$A37&amp;","&amp;$A37&amp;")"</f>
        <v>xlswrite('G:\Mi unidad\1. PROYECTOS TELLO 2022\SCM SPILL OVERS\outputs\pobreza\distancia_centro_salud\1%\simulacion_4\synthetic_control_spillover_outputs.xlsx',synthetic_control_sp_104,104)</v>
      </c>
      <c r="FG96" s="1" t="str">
        <f>"xlswrite('G:\Mi unidad\1. PROYECTOS TELLO 2022\SCM SPILL OVERS\outputs\pobreza\informalidad\1%\simulacion_4\synthetic_control_spillover_outputs.xlsx',synthetic_control_sp_"&amp;$A37&amp;","&amp;$A37&amp;")"</f>
        <v>xlswrite('G:\Mi unidad\1. PROYECTOS TELLO 2022\SCM SPILL OVERS\outputs\pobreza\informalidad\1%\simulacion_4\synthetic_control_spillover_outputs.xlsx',synthetic_control_sp_104,104)</v>
      </c>
      <c r="FM96" s="1" t="str">
        <f>"xlswrite('G:\Mi unidad\1. PROYECTOS TELLO 2022\SCM SPILL OVERS\outputs\pobreza\densidad\1%\simulacion_4\synthetic_control_spillover_outputs.xlsx',synthetic_control_sp_"&amp;$A37&amp;","&amp;$A37&amp;")"</f>
        <v>xlswrite('G:\Mi unidad\1. PROYECTOS TELLO 2022\SCM SPILL OVERS\outputs\pobreza\densidad\1%\simulacion_4\synthetic_control_spillover_outputs.xlsx',synthetic_control_sp_104,104)</v>
      </c>
      <c r="FT96" s="1" t="str">
        <f>"xlswrite('G:\Mi unidad\1. PROYECTOS TELLO 2022\SCM SPILL OVERS\outputs\pobreza\bajo_niv_educ\1%\simulacion_4\synthetic_control_spillover_outputs.xlsx',synthetic_control_sp_"&amp;$A37&amp;","&amp;$A37&amp;")"</f>
        <v>xlswrite('G:\Mi unidad\1. PROYECTOS TELLO 2022\SCM SPILL OVERS\outputs\pobreza\bajo_niv_educ\1%\simulacion_4\synthetic_control_spillover_outputs.xlsx',synthetic_control_sp_104,104)</v>
      </c>
      <c r="FZ96" s="1" t="str">
        <f>"xlswrite('G:\Mi unidad\1. PROYECTOS TELLO 2022\SCM SPILL OVERS\outputs\pobreza\bajo_ingreso\1%\simulacion_4\synthetic_control_spillover_outputs.xlsx',synthetic_control_sp_"&amp;$A37&amp;","&amp;$A37&amp;")"</f>
        <v>xlswrite('G:\Mi unidad\1. PROYECTOS TELLO 2022\SCM SPILL OVERS\outputs\pobreza\bajo_ingreso\1%\simulacion_4\synthetic_control_spillover_outputs.xlsx',synthetic_control_sp_104,104)</v>
      </c>
      <c r="GF96" s="1" t="str">
        <f>"xlswrite('G:\Mi unidad\1. PROYECTOS TELLO 2022\SCM SPILL OVERS\outputs\pobreza\densidad_g\1%\simulacion_4\synthetic_control_spillover_outputs.xlsx',synthetic_control_sp_"&amp;$A37&amp;","&amp;$A37&amp;")"</f>
        <v>xlswrite('G:\Mi unidad\1. PROYECTOS TELLO 2022\SCM SPILL OVERS\outputs\pobreza\densidad_g\1%\simulacion_4\synthetic_control_spillover_outputs.xlsx',synthetic_control_sp_104,104)</v>
      </c>
      <c r="GM96" s="1" t="str">
        <f>"xlswrite('G:\Mi unidad\1. PROYECTOS TELLO 2022\SCM SPILL OVERS\outputs\pobreza\alimentos\1%\simulacion_4\synthetic_control_spillover_outputs.xlsx',synthetic_control_sp_"&amp;$A37&amp;","&amp;$A37&amp;");"</f>
        <v>xlswrite('G:\Mi unidad\1. PROYECTOS TELLO 2022\SCM SPILL OVERS\outputs\pobreza\alimentos\1%\simulacion_4\synthetic_control_spillover_outputs.xlsx',synthetic_control_sp_104,104);</v>
      </c>
      <c r="GT96" s="1" t="str">
        <f>"xlswrite('G:\Mi unidad\1. PROYECTOS TELLO 2022\SCM SPILL OVERS\outputs\pobreza\jefe_hogar\1%\simulacion_4\synthetic_control_spillover_outputs.xlsx',synthetic_control_sp_"&amp;$A37&amp;","&amp;$A37&amp;");"</f>
        <v>xlswrite('G:\Mi unidad\1. PROYECTOS TELLO 2022\SCM SPILL OVERS\outputs\pobreza\jefe_hogar\1%\simulacion_4\synthetic_control_spillover_outputs.xlsx',synthetic_control_sp_104,104);</v>
      </c>
      <c r="GZ96" s="1" t="str">
        <f>"xlswrite('G:\Mi unidad\1. PROYECTOS TELLO 2022\SCM SPILL OVERS\outputs\pobreza\mujeres\1%\simulacion_4\synthetic_control_spillover_outputs.xlsx',synthetic_control_sp_"&amp;$A37&amp;","&amp;$A37&amp;");"</f>
        <v>xlswrite('G:\Mi unidad\1. PROYECTOS TELLO 2022\SCM SPILL OVERS\outputs\pobreza\mujeres\1%\simulacion_4\synthetic_control_spillover_outputs.xlsx',synthetic_control_sp_104,104);</v>
      </c>
      <c r="HF96" s="1" t="str">
        <f>"xlswrite('G:\Mi unidad\1. PROYECTOS TELLO 2022\SCM SPILL OVERS\outputs\pobreza\criminalidad\1%\simulacion_4\synthetic_control_spillover_outputs.xlsx',synthetic_control_sp_"&amp;$A37&amp;","&amp;$A37&amp;");"</f>
        <v>xlswrite('G:\Mi unidad\1. PROYECTOS TELLO 2022\SCM SPILL OVERS\outputs\pobreza\criminalidad\1%\simulacion_4\synthetic_control_spillover_outputs.xlsx',synthetic_control_sp_104,104);</v>
      </c>
      <c r="HM96">
        <v>39</v>
      </c>
      <c r="HN96" t="s">
        <v>35</v>
      </c>
      <c r="HT96">
        <v>55</v>
      </c>
      <c r="HU96" t="s">
        <v>37</v>
      </c>
      <c r="IA96">
        <v>66</v>
      </c>
      <c r="IB96" t="str">
        <f>"xlswrite('G:\Mi unidad\1. PROYECTOS TELLO 2022\SCM SPILL OVERS\outputs\pobreza\bajo_niv_educ\1%\simulacion_4\output_tests.xlsx',spillover_test_"&amp;IA96&amp;"','sp_test_"&amp;IA96&amp;"');"</f>
        <v>xlswrite('G:\Mi unidad\1. PROYECTOS TELLO 2022\SCM SPILL OVERS\outputs\pobreza\bajo_niv_educ\1%\simulacion_4\output_tests.xlsx',spillover_test_66','sp_test_66');</v>
      </c>
      <c r="IO96">
        <v>66</v>
      </c>
      <c r="IP96" t="str">
        <f>"xlswrite('G:\Mi unidad\1. PROYECTOS TELLO 2022\SCM SPILL OVERS\outputs\pobreza\bajo_ingreso\1%\simulacion_4\output_tests.xlsx',spillover_test_"&amp;IO96&amp;"','sp_test_"&amp;IO96&amp;"');"</f>
        <v>xlswrite('G:\Mi unidad\1. PROYECTOS TELLO 2022\SCM SPILL OVERS\outputs\pobreza\bajo_ingreso\1%\simulacion_4\output_tests.xlsx',spillover_test_66','sp_test_66');</v>
      </c>
      <c r="JA96">
        <v>66</v>
      </c>
      <c r="JB96" t="str">
        <f>"xlswrite('G:\Mi unidad\1. PROYECTOS TELLO 2022\SCM SPILL OVERS\outputs\pobreza\densidad\1%\simulacion_4\output_tests.xlsx',spillover_test_"&amp;JA96&amp;"','sp_test_"&amp;JA96&amp;"');"</f>
        <v>xlswrite('G:\Mi unidad\1. PROYECTOS TELLO 2022\SCM SPILL OVERS\outputs\pobreza\densidad\1%\simulacion_4\output_tests.xlsx',spillover_test_66','sp_test_66');</v>
      </c>
      <c r="JM96">
        <v>66</v>
      </c>
      <c r="JN96" t="str">
        <f>"xlswrite('G:\Mi unidad\1. PROYECTOS TELLO 2022\SCM SPILL OVERS\outputs\pobreza\densidad_g\1%\simulacion_4\output_tests.xlsx',spillover_test_"&amp;JM96&amp;"','sp_test_"&amp;JM96&amp;"');"</f>
        <v>xlswrite('G:\Mi unidad\1. PROYECTOS TELLO 2022\SCM SPILL OVERS\outputs\pobreza\densidad_g\1%\simulacion_4\output_tests.xlsx',spillover_test_66','sp_test_66');</v>
      </c>
      <c r="JY96">
        <v>66</v>
      </c>
      <c r="JZ96" t="str">
        <f>"xlswrite('G:\Mi unidad\1. PROYECTOS TELLO 2022\SCM SPILL OVERS\outputs\pobreza\distancia_centro_salud\1%\simulacion_4\output_tests.xlsx',spillover_test_"&amp;JY96&amp;"','sp_test_"&amp;JY96&amp;"');"</f>
        <v>xlswrite('G:\Mi unidad\1. PROYECTOS TELLO 2022\SCM SPILL OVERS\outputs\pobreza\distancia_centro_salud\1%\simulacion_4\output_tests.xlsx',spillover_test_66','sp_test_66');</v>
      </c>
      <c r="KL96">
        <v>66</v>
      </c>
      <c r="KM96" t="str">
        <f>"xlswrite('G:\Mi unidad\1. PROYECTOS TELLO 2022\SCM SPILL OVERS\outputs\pobreza\informalidad\1%\simulacion_4\output_tests.xlsx',spillover_test_"&amp;KL96&amp;"','sp_test_"&amp;KL96&amp;"');"</f>
        <v>xlswrite('G:\Mi unidad\1. PROYECTOS TELLO 2022\SCM SPILL OVERS\outputs\pobreza\informalidad\1%\simulacion_4\output_tests.xlsx',spillover_test_66','sp_test_66');</v>
      </c>
      <c r="KY96">
        <v>66</v>
      </c>
      <c r="KZ96" t="str">
        <f>"xlswrite('G:\Mi unidad\1. PROYECTOS TELLO 2022\SCM SPILL OVERS\outputs\pobreza\alimentos\1%\simulacion_4\output_tests.xlsx',spillover_test_"&amp;KY96&amp;"','sp_test_"&amp;KY96&amp;"');"</f>
        <v>xlswrite('G:\Mi unidad\1. PROYECTOS TELLO 2022\SCM SPILL OVERS\outputs\pobreza\alimentos\1%\simulacion_4\output_tests.xlsx',spillover_test_66','sp_test_66');</v>
      </c>
      <c r="LF96">
        <v>66</v>
      </c>
      <c r="LG96" t="str">
        <f>"xlswrite('G:\Mi unidad\1. PROYECTOS TELLO 2022\SCM SPILL OVERS\outputs\pobreza\jefe_hogar\1%\simulacion_4\output_tests.xlsx',spillover_test_"&amp;LF96&amp;"','sp_test_"&amp;LF96&amp;"');"</f>
        <v>xlswrite('G:\Mi unidad\1. PROYECTOS TELLO 2022\SCM SPILL OVERS\outputs\pobreza\jefe_hogar\1%\simulacion_4\output_tests.xlsx',spillover_test_66','sp_test_66');</v>
      </c>
      <c r="LM96">
        <v>66</v>
      </c>
      <c r="LN96" t="str">
        <f>"xlswrite('G:\Mi unidad\1. PROYECTOS TELLO 2022\SCM SPILL OVERS\outputs\pobreza\mujeres\1%\simulacion_4\output_tests.xlsx',spillover_test_"&amp;LM96&amp;"','sp_test_"&amp;LM96&amp;"');"</f>
        <v>xlswrite('G:\Mi unidad\1. PROYECTOS TELLO 2022\SCM SPILL OVERS\outputs\pobreza\mujeres\1%\simulacion_4\output_tests.xlsx',spillover_test_66','sp_test_66');</v>
      </c>
      <c r="LY96">
        <v>66</v>
      </c>
      <c r="LZ96" t="str">
        <f>"xlswrite('G:\Mi unidad\1. PROYECTOS TELLO 2022\SCM SPILL OVERS\outputs\pobreza\criminalidad\1%\simulacion_4\output_tests.xlsx',spillover_test_"&amp;LY96&amp;"','sp_test_"&amp;LY96&amp;"');"</f>
        <v>xlswrite('G:\Mi unidad\1. PROYECTOS TELLO 2022\SCM SPILL OVERS\outputs\pobreza\criminalidad\1%\simulacion_4\output_tests.xlsx',spillover_test_66','sp_test_66');</v>
      </c>
    </row>
    <row r="97" spans="64:338" x14ac:dyDescent="0.3">
      <c r="BL97">
        <v>71</v>
      </c>
      <c r="BM97" s="1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259</v>
      </c>
      <c r="CV97">
        <v>71</v>
      </c>
      <c r="CW97" t="s">
        <v>262</v>
      </c>
      <c r="DA97">
        <v>71</v>
      </c>
      <c r="DB97" t="s">
        <v>262</v>
      </c>
      <c r="DF97">
        <v>71</v>
      </c>
      <c r="DG97" t="s">
        <v>262</v>
      </c>
      <c r="EA97">
        <v>41</v>
      </c>
      <c r="EB97" s="3" t="s">
        <v>18</v>
      </c>
      <c r="EZ97" s="1" t="str">
        <f>"xlswrite('G:\Mi unidad\1. PROYECTOS TELLO 2022\SCM SPILL OVERS\outputs\pobreza\distancia_centro_salud\1%\simulacion_4\synthetic_control_spillover_outputs.xlsx',synthetic_control_sp_"&amp;$A38&amp;","&amp;$A38&amp;")"</f>
        <v>xlswrite('G:\Mi unidad\1. PROYECTOS TELLO 2022\SCM SPILL OVERS\outputs\pobreza\distancia_centro_salud\1%\simulacion_4\synthetic_control_spillover_outputs.xlsx',synthetic_control_sp_105,105)</v>
      </c>
      <c r="FG97" s="1" t="str">
        <f>"xlswrite('G:\Mi unidad\1. PROYECTOS TELLO 2022\SCM SPILL OVERS\outputs\pobreza\informalidad\1%\simulacion_4\synthetic_control_spillover_outputs.xlsx',synthetic_control_sp_"&amp;$A38&amp;","&amp;$A38&amp;")"</f>
        <v>xlswrite('G:\Mi unidad\1. PROYECTOS TELLO 2022\SCM SPILL OVERS\outputs\pobreza\informalidad\1%\simulacion_4\synthetic_control_spillover_outputs.xlsx',synthetic_control_sp_105,105)</v>
      </c>
      <c r="FM97" s="1" t="str">
        <f>"xlswrite('G:\Mi unidad\1. PROYECTOS TELLO 2022\SCM SPILL OVERS\outputs\pobreza\densidad\1%\simulacion_4\synthetic_control_spillover_outputs.xlsx',synthetic_control_sp_"&amp;$A38&amp;","&amp;$A38&amp;")"</f>
        <v>xlswrite('G:\Mi unidad\1. PROYECTOS TELLO 2022\SCM SPILL OVERS\outputs\pobreza\densidad\1%\simulacion_4\synthetic_control_spillover_outputs.xlsx',synthetic_control_sp_105,105)</v>
      </c>
      <c r="FT97" s="1" t="str">
        <f>"xlswrite('G:\Mi unidad\1. PROYECTOS TELLO 2022\SCM SPILL OVERS\outputs\pobreza\bajo_niv_educ\1%\simulacion_4\synthetic_control_spillover_outputs.xlsx',synthetic_control_sp_"&amp;$A38&amp;","&amp;$A38&amp;")"</f>
        <v>xlswrite('G:\Mi unidad\1. PROYECTOS TELLO 2022\SCM SPILL OVERS\outputs\pobreza\bajo_niv_educ\1%\simulacion_4\synthetic_control_spillover_outputs.xlsx',synthetic_control_sp_105,105)</v>
      </c>
      <c r="FZ97" s="1" t="str">
        <f>"xlswrite('G:\Mi unidad\1. PROYECTOS TELLO 2022\SCM SPILL OVERS\outputs\pobreza\bajo_ingreso\1%\simulacion_4\synthetic_control_spillover_outputs.xlsx',synthetic_control_sp_"&amp;$A38&amp;","&amp;$A38&amp;")"</f>
        <v>xlswrite('G:\Mi unidad\1. PROYECTOS TELLO 2022\SCM SPILL OVERS\outputs\pobreza\bajo_ingreso\1%\simulacion_4\synthetic_control_spillover_outputs.xlsx',synthetic_control_sp_105,105)</v>
      </c>
      <c r="GF97" s="1" t="str">
        <f>"xlswrite('G:\Mi unidad\1. PROYECTOS TELLO 2022\SCM SPILL OVERS\outputs\pobreza\densidad_g\1%\simulacion_4\synthetic_control_spillover_outputs.xlsx',synthetic_control_sp_"&amp;$A38&amp;","&amp;$A38&amp;")"</f>
        <v>xlswrite('G:\Mi unidad\1. PROYECTOS TELLO 2022\SCM SPILL OVERS\outputs\pobreza\densidad_g\1%\simulacion_4\synthetic_control_spillover_outputs.xlsx',synthetic_control_sp_105,105)</v>
      </c>
      <c r="GM97" s="1" t="str">
        <f>"xlswrite('G:\Mi unidad\1. PROYECTOS TELLO 2022\SCM SPILL OVERS\outputs\pobreza\alimentos\1%\simulacion_4\synthetic_control_spillover_outputs.xlsx',synthetic_control_sp_"&amp;$A38&amp;","&amp;$A38&amp;");"</f>
        <v>xlswrite('G:\Mi unidad\1. PROYECTOS TELLO 2022\SCM SPILL OVERS\outputs\pobreza\alimentos\1%\simulacion_4\synthetic_control_spillover_outputs.xlsx',synthetic_control_sp_105,105);</v>
      </c>
      <c r="GT97" s="1" t="str">
        <f>"xlswrite('G:\Mi unidad\1. PROYECTOS TELLO 2022\SCM SPILL OVERS\outputs\pobreza\jefe_hogar\1%\simulacion_4\synthetic_control_spillover_outputs.xlsx',synthetic_control_sp_"&amp;$A38&amp;","&amp;$A38&amp;");"</f>
        <v>xlswrite('G:\Mi unidad\1. PROYECTOS TELLO 2022\SCM SPILL OVERS\outputs\pobreza\jefe_hogar\1%\simulacion_4\synthetic_control_spillover_outputs.xlsx',synthetic_control_sp_105,105);</v>
      </c>
      <c r="GZ97" s="1" t="str">
        <f>"xlswrite('G:\Mi unidad\1. PROYECTOS TELLO 2022\SCM SPILL OVERS\outputs\pobreza\mujeres\1%\simulacion_4\synthetic_control_spillover_outputs.xlsx',synthetic_control_sp_"&amp;$A38&amp;","&amp;$A38&amp;");"</f>
        <v>xlswrite('G:\Mi unidad\1. PROYECTOS TELLO 2022\SCM SPILL OVERS\outputs\pobreza\mujeres\1%\simulacion_4\synthetic_control_spillover_outputs.xlsx',synthetic_control_sp_105,105);</v>
      </c>
      <c r="HF97" s="1" t="str">
        <f>"xlswrite('G:\Mi unidad\1. PROYECTOS TELLO 2022\SCM SPILL OVERS\outputs\pobreza\criminalidad\1%\simulacion_4\synthetic_control_spillover_outputs.xlsx',synthetic_control_sp_"&amp;$A38&amp;","&amp;$A38&amp;");"</f>
        <v>xlswrite('G:\Mi unidad\1. PROYECTOS TELLO 2022\SCM SPILL OVERS\outputs\pobreza\criminalidad\1%\simulacion_4\synthetic_control_spillover_outputs.xlsx',synthetic_control_sp_105,105);</v>
      </c>
      <c r="HM97">
        <v>39</v>
      </c>
      <c r="HN97" t="str">
        <f>"    [p_value_"&amp;HM97&amp; ",lb_"&amp;HM97&amp;",ub_"&amp;HM97&amp;"] = sp_andrews_te(Y_pre_"&amp;HM97&amp;",pobreza_"&amp;HM97&amp;"(:,T+s),A_"&amp;HM97&amp;",C,.05);"</f>
        <v xml:space="preserve">    [p_value_39,lb_39,ub_39] = sp_andrews_te(Y_pre_39,pobreza_39(:,T+s),A_39,C,.05);</v>
      </c>
      <c r="HT97">
        <v>55</v>
      </c>
      <c r="HU97" t="str">
        <f>"    spillover_test_"&amp;HT97&amp;"(s) = sp_andrews(Y_pre_"&amp;HT97&amp;",pobreza_"&amp;HT97&amp;"(:,T+s),A_"&amp;HT97&amp;",C,d,alpha_sig);"</f>
        <v xml:space="preserve">    spillover_test_55(s) = sp_andrews(Y_pre_55,pobreza_55(:,T+s),A_55,C,d,alpha_sig);</v>
      </c>
      <c r="IA97">
        <v>71</v>
      </c>
      <c r="IB97" t="str">
        <f>"xlswrite('G:\Mi unidad\1. PROYECTOS TELLO 2022\SCM SPILL OVERS\outputs\pobreza\bajo_niv_educ\1%\simulacion_4\output_tests.xlsx',lb_vec_"&amp;IA97&amp;"','lb_vec_"&amp;IA97&amp;"');"</f>
        <v>xlswrite('G:\Mi unidad\1. PROYECTOS TELLO 2022\SCM SPILL OVERS\outputs\pobreza\bajo_niv_educ\1%\simulacion_4\output_tests.xlsx',lb_vec_71','lb_vec_71');</v>
      </c>
      <c r="IO97">
        <v>71</v>
      </c>
      <c r="IP97" t="str">
        <f>"xlswrite('G:\Mi unidad\1. PROYECTOS TELLO 2022\SCM SPILL OVERS\outputs\pobreza\bajo_ingreso\1%\simulacion_4\output_tests.xlsx',lb_vec_"&amp;IO97&amp;"','lb_vec_"&amp;IO97&amp;"');"</f>
        <v>xlswrite('G:\Mi unidad\1. PROYECTOS TELLO 2022\SCM SPILL OVERS\outputs\pobreza\bajo_ingreso\1%\simulacion_4\output_tests.xlsx',lb_vec_71','lb_vec_71');</v>
      </c>
      <c r="JA97">
        <v>71</v>
      </c>
      <c r="JB97" t="str">
        <f>"xlswrite('G:\Mi unidad\1. PROYECTOS TELLO 2022\SCM SPILL OVERS\outputs\pobreza\densidad\1%\simulacion_4\output_tests.xlsx',lb_vec_"&amp;JA97&amp;"','lb_vec_"&amp;JA97&amp;"');"</f>
        <v>xlswrite('G:\Mi unidad\1. PROYECTOS TELLO 2022\SCM SPILL OVERS\outputs\pobreza\densidad\1%\simulacion_4\output_tests.xlsx',lb_vec_71','lb_vec_71');</v>
      </c>
      <c r="JM97">
        <v>71</v>
      </c>
      <c r="JN97" t="str">
        <f>"xlswrite('G:\Mi unidad\1. PROYECTOS TELLO 2022\SCM SPILL OVERS\outputs\pobreza\densidad_g\1%\simulacion_4\output_tests.xlsx',lb_vec_"&amp;JM97&amp;"','lb_vec_"&amp;JM97&amp;"');"</f>
        <v>xlswrite('G:\Mi unidad\1. PROYECTOS TELLO 2022\SCM SPILL OVERS\outputs\pobreza\densidad_g\1%\simulacion_4\output_tests.xlsx',lb_vec_71','lb_vec_71');</v>
      </c>
      <c r="JY97">
        <v>71</v>
      </c>
      <c r="JZ97" t="str">
        <f>"xlswrite('G:\Mi unidad\1. PROYECTOS TELLO 2022\SCM SPILL OVERS\outputs\pobreza\distancia_centro_salud\1%\simulacion_4\output_tests.xlsx',lb_vec_"&amp;JY97&amp;"','lb_vec_"&amp;JY97&amp;"');"</f>
        <v>xlswrite('G:\Mi unidad\1. PROYECTOS TELLO 2022\SCM SPILL OVERS\outputs\pobreza\distancia_centro_salud\1%\simulacion_4\output_tests.xlsx',lb_vec_71','lb_vec_71');</v>
      </c>
      <c r="KL97">
        <v>71</v>
      </c>
      <c r="KM97" t="str">
        <f>"xlswrite('G:\Mi unidad\1. PROYECTOS TELLO 2022\SCM SPILL OVERS\outputs\pobreza\informalidad\1%\simulacion_4\output_tests.xlsx',lb_vec_"&amp;KL97&amp;"','lb_vec_"&amp;KL97&amp;"');"</f>
        <v>xlswrite('G:\Mi unidad\1. PROYECTOS TELLO 2022\SCM SPILL OVERS\outputs\pobreza\informalidad\1%\simulacion_4\output_tests.xlsx',lb_vec_71','lb_vec_71');</v>
      </c>
      <c r="KY97">
        <v>71</v>
      </c>
      <c r="KZ97" t="str">
        <f>"xlswrite('G:\Mi unidad\1. PROYECTOS TELLO 2022\SCM SPILL OVERS\outputs\pobreza\alimentos\1%\simulacion_4\output_tests.xlsx',lb_vec_"&amp;KY97&amp;"','lb_vec_"&amp;KY97&amp;"');"</f>
        <v>xlswrite('G:\Mi unidad\1. PROYECTOS TELLO 2022\SCM SPILL OVERS\outputs\pobreza\alimentos\1%\simulacion_4\output_tests.xlsx',lb_vec_71','lb_vec_71');</v>
      </c>
      <c r="LF97">
        <v>71</v>
      </c>
      <c r="LG97" t="str">
        <f>"xlswrite('G:\Mi unidad\1. PROYECTOS TELLO 2022\SCM SPILL OVERS\outputs\pobreza\jefe_hogar\1%\simulacion_4\output_tests.xlsx',lb_vec_"&amp;LF97&amp;"','lb_vec_"&amp;LF97&amp;"');"</f>
        <v>xlswrite('G:\Mi unidad\1. PROYECTOS TELLO 2022\SCM SPILL OVERS\outputs\pobreza\jefe_hogar\1%\simulacion_4\output_tests.xlsx',lb_vec_71','lb_vec_71');</v>
      </c>
      <c r="LM97">
        <v>71</v>
      </c>
      <c r="LN97" t="str">
        <f>"xlswrite('G:\Mi unidad\1. PROYECTOS TELLO 2022\SCM SPILL OVERS\outputs\pobreza\mujeres\1%\simulacion_4\output_tests.xlsx',lb_vec_"&amp;LM97&amp;"','lb_vec_"&amp;LM97&amp;"');"</f>
        <v>xlswrite('G:\Mi unidad\1. PROYECTOS TELLO 2022\SCM SPILL OVERS\outputs\pobreza\mujeres\1%\simulacion_4\output_tests.xlsx',lb_vec_71','lb_vec_71');</v>
      </c>
      <c r="LY97">
        <v>71</v>
      </c>
      <c r="LZ97" t="str">
        <f>"xlswrite('G:\Mi unidad\1. PROYECTOS TELLO 2022\SCM SPILL OVERS\outputs\pobreza\criminalidad\1%\simulacion_4\output_tests.xlsx',lb_vec_"&amp;LY97&amp;"','lb_vec_"&amp;LY97&amp;"');"</f>
        <v>xlswrite('G:\Mi unidad\1. PROYECTOS TELLO 2022\SCM SPILL OVERS\outputs\pobreza\criminalidad\1%\simulacion_4\output_tests.xlsx',lb_vec_71','lb_vec_71');</v>
      </c>
    </row>
    <row r="98" spans="64:338" x14ac:dyDescent="0.3">
      <c r="BL98">
        <v>71</v>
      </c>
      <c r="BM98" s="1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261</v>
      </c>
      <c r="CV98">
        <v>71</v>
      </c>
      <c r="CW98" t="s">
        <v>263</v>
      </c>
      <c r="DA98">
        <v>71</v>
      </c>
      <c r="DB98" t="s">
        <v>263</v>
      </c>
      <c r="DF98">
        <v>71</v>
      </c>
      <c r="DG98" t="s">
        <v>263</v>
      </c>
      <c r="EA98">
        <v>42</v>
      </c>
      <c r="EB98" s="3" t="str">
        <f>"%PROVINCIA "&amp;EA98</f>
        <v>%PROVINCIA 42</v>
      </c>
      <c r="EZ98" s="1" t="str">
        <f>"xlswrite('G:\Mi unidad\1. PROYECTOS TELLO 2022\SCM SPILL OVERS\outputs\pobreza\distancia_centro_salud\1%\simulacion_4\synthetic_control_spillover_outputs.xlsx',synthetic_control_sp_"&amp;$A39&amp;","&amp;$A39&amp;")"</f>
        <v>xlswrite('G:\Mi unidad\1. PROYECTOS TELLO 2022\SCM SPILL OVERS\outputs\pobreza\distancia_centro_salud\1%\simulacion_4\synthetic_control_spillover_outputs.xlsx',synthetic_control_sp_106,106)</v>
      </c>
      <c r="FG98" s="1" t="str">
        <f>"xlswrite('G:\Mi unidad\1. PROYECTOS TELLO 2022\SCM SPILL OVERS\outputs\pobreza\informalidad\1%\simulacion_4\synthetic_control_spillover_outputs.xlsx',synthetic_control_sp_"&amp;$A39&amp;","&amp;$A39&amp;")"</f>
        <v>xlswrite('G:\Mi unidad\1. PROYECTOS TELLO 2022\SCM SPILL OVERS\outputs\pobreza\informalidad\1%\simulacion_4\synthetic_control_spillover_outputs.xlsx',synthetic_control_sp_106,106)</v>
      </c>
      <c r="FM98" s="1" t="str">
        <f>"xlswrite('G:\Mi unidad\1. PROYECTOS TELLO 2022\SCM SPILL OVERS\outputs\pobreza\densidad\1%\simulacion_4\synthetic_control_spillover_outputs.xlsx',synthetic_control_sp_"&amp;$A39&amp;","&amp;$A39&amp;")"</f>
        <v>xlswrite('G:\Mi unidad\1. PROYECTOS TELLO 2022\SCM SPILL OVERS\outputs\pobreza\densidad\1%\simulacion_4\synthetic_control_spillover_outputs.xlsx',synthetic_control_sp_106,106)</v>
      </c>
      <c r="FT98" s="1" t="str">
        <f>"xlswrite('G:\Mi unidad\1. PROYECTOS TELLO 2022\SCM SPILL OVERS\outputs\pobreza\bajo_niv_educ\1%\simulacion_4\synthetic_control_spillover_outputs.xlsx',synthetic_control_sp_"&amp;$A39&amp;","&amp;$A39&amp;")"</f>
        <v>xlswrite('G:\Mi unidad\1. PROYECTOS TELLO 2022\SCM SPILL OVERS\outputs\pobreza\bajo_niv_educ\1%\simulacion_4\synthetic_control_spillover_outputs.xlsx',synthetic_control_sp_106,106)</v>
      </c>
      <c r="FZ98" s="1" t="str">
        <f>"xlswrite('G:\Mi unidad\1. PROYECTOS TELLO 2022\SCM SPILL OVERS\outputs\pobreza\bajo_ingreso\1%\simulacion_4\synthetic_control_spillover_outputs.xlsx',synthetic_control_sp_"&amp;$A39&amp;","&amp;$A39&amp;")"</f>
        <v>xlswrite('G:\Mi unidad\1. PROYECTOS TELLO 2022\SCM SPILL OVERS\outputs\pobreza\bajo_ingreso\1%\simulacion_4\synthetic_control_spillover_outputs.xlsx',synthetic_control_sp_106,106)</v>
      </c>
      <c r="GF98" s="1" t="str">
        <f>"xlswrite('G:\Mi unidad\1. PROYECTOS TELLO 2022\SCM SPILL OVERS\outputs\pobreza\densidad_g\1%\simulacion_4\synthetic_control_spillover_outputs.xlsx',synthetic_control_sp_"&amp;$A39&amp;","&amp;$A39&amp;")"</f>
        <v>xlswrite('G:\Mi unidad\1. PROYECTOS TELLO 2022\SCM SPILL OVERS\outputs\pobreza\densidad_g\1%\simulacion_4\synthetic_control_spillover_outputs.xlsx',synthetic_control_sp_106,106)</v>
      </c>
      <c r="GM98" s="1" t="str">
        <f>"xlswrite('G:\Mi unidad\1. PROYECTOS TELLO 2022\SCM SPILL OVERS\outputs\pobreza\alimentos\1%\simulacion_4\synthetic_control_spillover_outputs.xlsx',synthetic_control_sp_"&amp;$A39&amp;","&amp;$A39&amp;");"</f>
        <v>xlswrite('G:\Mi unidad\1. PROYECTOS TELLO 2022\SCM SPILL OVERS\outputs\pobreza\alimentos\1%\simulacion_4\synthetic_control_spillover_outputs.xlsx',synthetic_control_sp_106,106);</v>
      </c>
      <c r="GT98" s="1" t="str">
        <f>"xlswrite('G:\Mi unidad\1. PROYECTOS TELLO 2022\SCM SPILL OVERS\outputs\pobreza\jefe_hogar\1%\simulacion_4\synthetic_control_spillover_outputs.xlsx',synthetic_control_sp_"&amp;$A39&amp;","&amp;$A39&amp;");"</f>
        <v>xlswrite('G:\Mi unidad\1. PROYECTOS TELLO 2022\SCM SPILL OVERS\outputs\pobreza\jefe_hogar\1%\simulacion_4\synthetic_control_spillover_outputs.xlsx',synthetic_control_sp_106,106);</v>
      </c>
      <c r="GZ98" s="1" t="str">
        <f>"xlswrite('G:\Mi unidad\1. PROYECTOS TELLO 2022\SCM SPILL OVERS\outputs\pobreza\mujeres\1%\simulacion_4\synthetic_control_spillover_outputs.xlsx',synthetic_control_sp_"&amp;$A39&amp;","&amp;$A39&amp;");"</f>
        <v>xlswrite('G:\Mi unidad\1. PROYECTOS TELLO 2022\SCM SPILL OVERS\outputs\pobreza\mujeres\1%\simulacion_4\synthetic_control_spillover_outputs.xlsx',synthetic_control_sp_106,106);</v>
      </c>
      <c r="HF98" s="1" t="str">
        <f>"xlswrite('G:\Mi unidad\1. PROYECTOS TELLO 2022\SCM SPILL OVERS\outputs\pobreza\criminalidad\1%\simulacion_4\synthetic_control_spillover_outputs.xlsx',synthetic_control_sp_"&amp;$A39&amp;","&amp;$A39&amp;");"</f>
        <v>xlswrite('G:\Mi unidad\1. PROYECTOS TELLO 2022\SCM SPILL OVERS\outputs\pobreza\criminalidad\1%\simulacion_4\synthetic_control_spillover_outputs.xlsx',synthetic_control_sp_106,106);</v>
      </c>
      <c r="HM98">
        <v>39</v>
      </c>
      <c r="HN98" t="str">
        <f>"    p_value_vec_"&amp;HM98&amp;"(s) = p_value_"&amp;HM98&amp;";"</f>
        <v xml:space="preserve">    p_value_vec_39(s) = p_value_39;</v>
      </c>
      <c r="HT98">
        <v>55</v>
      </c>
      <c r="HU98" t="s">
        <v>18</v>
      </c>
      <c r="IA98">
        <v>71</v>
      </c>
      <c r="IB98" t="str">
        <f>"xlswrite('G:\Mi unidad\1. PROYECTOS TELLO 2022\SCM SPILL OVERS\outputs\pobreza\bajo_niv_educ\1%\simulacion_4\output_tests.xlsx',ub_vec_"&amp;IA98&amp;"','ub_vec_"&amp;IA98&amp;"');"</f>
        <v>xlswrite('G:\Mi unidad\1. PROYECTOS TELLO 2022\SCM SPILL OVERS\outputs\pobreza\bajo_niv_educ\1%\simulacion_4\output_tests.xlsx',ub_vec_71','ub_vec_71');</v>
      </c>
      <c r="IO98">
        <v>71</v>
      </c>
      <c r="IP98" t="str">
        <f>"xlswrite('G:\Mi unidad\1. PROYECTOS TELLO 2022\SCM SPILL OVERS\outputs\pobreza\bajo_ingreso\1%\simulacion_4\output_tests.xlsx',ub_vec_"&amp;IO98&amp;"','ub_vec_"&amp;IO98&amp;"');"</f>
        <v>xlswrite('G:\Mi unidad\1. PROYECTOS TELLO 2022\SCM SPILL OVERS\outputs\pobreza\bajo_ingreso\1%\simulacion_4\output_tests.xlsx',ub_vec_71','ub_vec_71');</v>
      </c>
      <c r="JA98">
        <v>71</v>
      </c>
      <c r="JB98" t="str">
        <f>"xlswrite('G:\Mi unidad\1. PROYECTOS TELLO 2022\SCM SPILL OVERS\outputs\pobreza\densidad\1%\simulacion_4\output_tests.xlsx',ub_vec_"&amp;JA98&amp;"','ub_vec_"&amp;JA98&amp;"');"</f>
        <v>xlswrite('G:\Mi unidad\1. PROYECTOS TELLO 2022\SCM SPILL OVERS\outputs\pobreza\densidad\1%\simulacion_4\output_tests.xlsx',ub_vec_71','ub_vec_71');</v>
      </c>
      <c r="JM98">
        <v>71</v>
      </c>
      <c r="JN98" t="str">
        <f>"xlswrite('G:\Mi unidad\1. PROYECTOS TELLO 2022\SCM SPILL OVERS\outputs\pobreza\densidad_g\1%\simulacion_4\output_tests.xlsx',ub_vec_"&amp;JM98&amp;"','ub_vec_"&amp;JM98&amp;"');"</f>
        <v>xlswrite('G:\Mi unidad\1. PROYECTOS TELLO 2022\SCM SPILL OVERS\outputs\pobreza\densidad_g\1%\simulacion_4\output_tests.xlsx',ub_vec_71','ub_vec_71');</v>
      </c>
      <c r="JY98">
        <v>71</v>
      </c>
      <c r="JZ98" t="str">
        <f>"xlswrite('G:\Mi unidad\1. PROYECTOS TELLO 2022\SCM SPILL OVERS\outputs\pobreza\distancia_centro_salud\1%\simulacion_4\output_tests.xlsx',ub_vec_"&amp;JY98&amp;"','ub_vec_"&amp;JY98&amp;"');"</f>
        <v>xlswrite('G:\Mi unidad\1. PROYECTOS TELLO 2022\SCM SPILL OVERS\outputs\pobreza\distancia_centro_salud\1%\simulacion_4\output_tests.xlsx',ub_vec_71','ub_vec_71');</v>
      </c>
      <c r="KL98">
        <v>71</v>
      </c>
      <c r="KM98" t="str">
        <f>"xlswrite('G:\Mi unidad\1. PROYECTOS TELLO 2022\SCM SPILL OVERS\outputs\pobreza\informalidad\1%\simulacion_4\output_tests.xlsx',ub_vec_"&amp;KL98&amp;"','ub_vec_"&amp;KL98&amp;"');"</f>
        <v>xlswrite('G:\Mi unidad\1. PROYECTOS TELLO 2022\SCM SPILL OVERS\outputs\pobreza\informalidad\1%\simulacion_4\output_tests.xlsx',ub_vec_71','ub_vec_71');</v>
      </c>
      <c r="KY98">
        <v>71</v>
      </c>
      <c r="KZ98" t="str">
        <f>"xlswrite('G:\Mi unidad\1. PROYECTOS TELLO 2022\SCM SPILL OVERS\outputs\pobreza\alimentos\1%\simulacion_4\output_tests.xlsx',ub_vec_"&amp;KY98&amp;"','ub_vec_"&amp;KY98&amp;"');"</f>
        <v>xlswrite('G:\Mi unidad\1. PROYECTOS TELLO 2022\SCM SPILL OVERS\outputs\pobreza\alimentos\1%\simulacion_4\output_tests.xlsx',ub_vec_71','ub_vec_71');</v>
      </c>
      <c r="LF98">
        <v>71</v>
      </c>
      <c r="LG98" t="str">
        <f>"xlswrite('G:\Mi unidad\1. PROYECTOS TELLO 2022\SCM SPILL OVERS\outputs\pobreza\jefe_hogar\1%\simulacion_4\output_tests.xlsx',ub_vec_"&amp;LF98&amp;"','ub_vec_"&amp;LF98&amp;"');"</f>
        <v>xlswrite('G:\Mi unidad\1. PROYECTOS TELLO 2022\SCM SPILL OVERS\outputs\pobreza\jefe_hogar\1%\simulacion_4\output_tests.xlsx',ub_vec_71','ub_vec_71');</v>
      </c>
      <c r="LM98">
        <v>71</v>
      </c>
      <c r="LN98" t="str">
        <f>"xlswrite('G:\Mi unidad\1. PROYECTOS TELLO 2022\SCM SPILL OVERS\outputs\pobreza\mujeres\1%\simulacion_4\output_tests.xlsx',ub_vec_"&amp;LM98&amp;"','ub_vec_"&amp;LM98&amp;"');"</f>
        <v>xlswrite('G:\Mi unidad\1. PROYECTOS TELLO 2022\SCM SPILL OVERS\outputs\pobreza\mujeres\1%\simulacion_4\output_tests.xlsx',ub_vec_71','ub_vec_71');</v>
      </c>
      <c r="LY98">
        <v>71</v>
      </c>
      <c r="LZ98" t="str">
        <f>"xlswrite('G:\Mi unidad\1. PROYECTOS TELLO 2022\SCM SPILL OVERS\outputs\pobreza\criminalidad\1%\simulacion_4\output_tests.xlsx',ub_vec_"&amp;LY98&amp;"','ub_vec_"&amp;LY98&amp;"');"</f>
        <v>xlswrite('G:\Mi unidad\1. PROYECTOS TELLO 2022\SCM SPILL OVERS\outputs\pobreza\criminalidad\1%\simulacion_4\output_tests.xlsx',ub_vec_71','ub_vec_71');</v>
      </c>
    </row>
    <row r="99" spans="64:338" x14ac:dyDescent="0.3">
      <c r="BL99">
        <v>71</v>
      </c>
      <c r="BM99" s="1" t="str">
        <f>"A_"&amp;BL97&amp;"(:,ind_"&amp;BL97&amp;" == 0) = [];"</f>
        <v>A_71(:,ind_71 == 0) = [];</v>
      </c>
      <c r="BR99">
        <v>71</v>
      </c>
      <c r="BS99" s="1" t="str">
        <f>"ind_"&amp;BR97&amp;" = xlsread('spillover_bajo_niv_educ_"&amp;BR97&amp;".xlsx')"</f>
        <v>ind_71 = xlsread('spillover_bajo_niv_educ_71.xlsx')</v>
      </c>
      <c r="BX99">
        <v>71</v>
      </c>
      <c r="BY99" s="1" t="str">
        <f>"ind_"&amp;BX97&amp;" = xlsread('spillover_bajoingreso_"&amp;BX97&amp;".xlsx')"</f>
        <v>ind_71 = xlsread('spillover_bajoingreso_71.xlsx')</v>
      </c>
      <c r="CD99">
        <v>71</v>
      </c>
      <c r="CE99" s="1" t="str">
        <f>"ind_"&amp;CD97&amp;" = xlsread('spillover_densidad_"&amp;CD97&amp;".xlsx')"</f>
        <v>ind_71 = xlsread('spillover_densidad_71.xlsx')</v>
      </c>
      <c r="CJ99">
        <v>71</v>
      </c>
      <c r="CK99" s="1" t="str">
        <f>"ind_"&amp;CJ97&amp;" = xlsread('spillover_tiempo_cs_"&amp;CJ97&amp;".xlsx')"</f>
        <v>ind_71 = xlsread('spillover_tiempo_cs_71.xlsx')</v>
      </c>
      <c r="CQ99">
        <v>71</v>
      </c>
      <c r="CR99" t="s">
        <v>262</v>
      </c>
      <c r="CV99">
        <v>71</v>
      </c>
      <c r="CW99" t="s">
        <v>264</v>
      </c>
      <c r="DA99">
        <v>71</v>
      </c>
      <c r="DB99" t="s">
        <v>265</v>
      </c>
      <c r="DF99">
        <v>71</v>
      </c>
      <c r="DG99" t="s">
        <v>266</v>
      </c>
      <c r="EA99">
        <v>42</v>
      </c>
      <c r="EB99" s="3" t="s">
        <v>17</v>
      </c>
      <c r="EZ99" s="1" t="str">
        <f>"xlswrite('G:\Mi unidad\1. PROYECTOS TELLO 2022\SCM SPILL OVERS\outputs\pobreza\distancia_centro_salud\1%\simulacion_4\synthetic_control_spillover_outputs.xlsx',synthetic_control_sp_"&amp;$A40&amp;","&amp;$A40&amp;")"</f>
        <v>xlswrite('G:\Mi unidad\1. PROYECTOS TELLO 2022\SCM SPILL OVERS\outputs\pobreza\distancia_centro_salud\1%\simulacion_4\synthetic_control_spillover_outputs.xlsx',synthetic_control_sp_107,107)</v>
      </c>
      <c r="FG99" s="1" t="str">
        <f>"xlswrite('G:\Mi unidad\1. PROYECTOS TELLO 2022\SCM SPILL OVERS\outputs\pobreza\informalidad\1%\simulacion_4\synthetic_control_spillover_outputs.xlsx',synthetic_control_sp_"&amp;$A40&amp;","&amp;$A40&amp;")"</f>
        <v>xlswrite('G:\Mi unidad\1. PROYECTOS TELLO 2022\SCM SPILL OVERS\outputs\pobreza\informalidad\1%\simulacion_4\synthetic_control_spillover_outputs.xlsx',synthetic_control_sp_107,107)</v>
      </c>
      <c r="FM99" s="1" t="str">
        <f>"xlswrite('G:\Mi unidad\1. PROYECTOS TELLO 2022\SCM SPILL OVERS\outputs\pobreza\densidad\1%\simulacion_4\synthetic_control_spillover_outputs.xlsx',synthetic_control_sp_"&amp;$A40&amp;","&amp;$A40&amp;")"</f>
        <v>xlswrite('G:\Mi unidad\1. PROYECTOS TELLO 2022\SCM SPILL OVERS\outputs\pobreza\densidad\1%\simulacion_4\synthetic_control_spillover_outputs.xlsx',synthetic_control_sp_107,107)</v>
      </c>
      <c r="FT99" s="1" t="str">
        <f>"xlswrite('G:\Mi unidad\1. PROYECTOS TELLO 2022\SCM SPILL OVERS\outputs\pobreza\bajo_niv_educ\1%\simulacion_4\synthetic_control_spillover_outputs.xlsx',synthetic_control_sp_"&amp;$A40&amp;","&amp;$A40&amp;")"</f>
        <v>xlswrite('G:\Mi unidad\1. PROYECTOS TELLO 2022\SCM SPILL OVERS\outputs\pobreza\bajo_niv_educ\1%\simulacion_4\synthetic_control_spillover_outputs.xlsx',synthetic_control_sp_107,107)</v>
      </c>
      <c r="FZ99" s="1" t="str">
        <f>"xlswrite('G:\Mi unidad\1. PROYECTOS TELLO 2022\SCM SPILL OVERS\outputs\pobreza\bajo_ingreso\1%\simulacion_4\synthetic_control_spillover_outputs.xlsx',synthetic_control_sp_"&amp;$A40&amp;","&amp;$A40&amp;")"</f>
        <v>xlswrite('G:\Mi unidad\1. PROYECTOS TELLO 2022\SCM SPILL OVERS\outputs\pobreza\bajo_ingreso\1%\simulacion_4\synthetic_control_spillover_outputs.xlsx',synthetic_control_sp_107,107)</v>
      </c>
      <c r="GF99" s="1" t="str">
        <f>"xlswrite('G:\Mi unidad\1. PROYECTOS TELLO 2022\SCM SPILL OVERS\outputs\pobreza\densidad_g\1%\simulacion_4\synthetic_control_spillover_outputs.xlsx',synthetic_control_sp_"&amp;$A40&amp;","&amp;$A40&amp;")"</f>
        <v>xlswrite('G:\Mi unidad\1. PROYECTOS TELLO 2022\SCM SPILL OVERS\outputs\pobreza\densidad_g\1%\simulacion_4\synthetic_control_spillover_outputs.xlsx',synthetic_control_sp_107,107)</v>
      </c>
      <c r="GM99" s="1" t="str">
        <f>"xlswrite('G:\Mi unidad\1. PROYECTOS TELLO 2022\SCM SPILL OVERS\outputs\pobreza\alimentos\1%\simulacion_4\synthetic_control_spillover_outputs.xlsx',synthetic_control_sp_"&amp;$A40&amp;","&amp;$A40&amp;");"</f>
        <v>xlswrite('G:\Mi unidad\1. PROYECTOS TELLO 2022\SCM SPILL OVERS\outputs\pobreza\alimentos\1%\simulacion_4\synthetic_control_spillover_outputs.xlsx',synthetic_control_sp_107,107);</v>
      </c>
      <c r="GT99" s="1" t="str">
        <f>"xlswrite('G:\Mi unidad\1. PROYECTOS TELLO 2022\SCM SPILL OVERS\outputs\pobreza\jefe_hogar\1%\simulacion_4\synthetic_control_spillover_outputs.xlsx',synthetic_control_sp_"&amp;$A40&amp;","&amp;$A40&amp;");"</f>
        <v>xlswrite('G:\Mi unidad\1. PROYECTOS TELLO 2022\SCM SPILL OVERS\outputs\pobreza\jefe_hogar\1%\simulacion_4\synthetic_control_spillover_outputs.xlsx',synthetic_control_sp_107,107);</v>
      </c>
      <c r="GZ99" s="1" t="str">
        <f>"xlswrite('G:\Mi unidad\1. PROYECTOS TELLO 2022\SCM SPILL OVERS\outputs\pobreza\mujeres\1%\simulacion_4\synthetic_control_spillover_outputs.xlsx',synthetic_control_sp_"&amp;$A40&amp;","&amp;$A40&amp;");"</f>
        <v>xlswrite('G:\Mi unidad\1. PROYECTOS TELLO 2022\SCM SPILL OVERS\outputs\pobreza\mujeres\1%\simulacion_4\synthetic_control_spillover_outputs.xlsx',synthetic_control_sp_107,107);</v>
      </c>
      <c r="HF99" s="1" t="str">
        <f>"xlswrite('G:\Mi unidad\1. PROYECTOS TELLO 2022\SCM SPILL OVERS\outputs\pobreza\criminalidad\1%\simulacion_4\synthetic_control_spillover_outputs.xlsx',synthetic_control_sp_"&amp;$A40&amp;","&amp;$A40&amp;");"</f>
        <v>xlswrite('G:\Mi unidad\1. PROYECTOS TELLO 2022\SCM SPILL OVERS\outputs\pobreza\criminalidad\1%\simulacion_4\synthetic_control_spillover_outputs.xlsx',synthetic_control_sp_107,107);</v>
      </c>
      <c r="HM99">
        <v>39</v>
      </c>
      <c r="HN99" t="str">
        <f>"    lb_vec_"&amp;HM99&amp;"(s) = lb_"&amp;HM99&amp;";"</f>
        <v xml:space="preserve">    lb_vec_39(s) = lb_39;</v>
      </c>
      <c r="HT99">
        <v>57</v>
      </c>
      <c r="HU99" t="str">
        <f>"spillover_test_"&amp;HT99&amp;" = zeros(1,S);"</f>
        <v>spillover_test_57 = zeros(1,S);</v>
      </c>
      <c r="IA99">
        <v>71</v>
      </c>
      <c r="IB99" t="str">
        <f>"xlswrite('G:\Mi unidad\1. PROYECTOS TELLO 2022\SCM SPILL OVERS\outputs\pobreza\bajo_niv_educ\1%\simulacion_4\output_tests.xlsx',p_value_vec_"&amp;IA99&amp;"','p_value_vec_"&amp;IA99&amp;"');"</f>
        <v>xlswrite('G:\Mi unidad\1. PROYECTOS TELLO 2022\SCM SPILL OVERS\outputs\pobreza\bajo_niv_educ\1%\simulacion_4\output_tests.xlsx',p_value_vec_71','p_value_vec_71');</v>
      </c>
      <c r="IO99">
        <v>71</v>
      </c>
      <c r="IP99" t="str">
        <f>"xlswrite('G:\Mi unidad\1. PROYECTOS TELLO 2022\SCM SPILL OVERS\outputs\pobreza\bajo_ingreso\1%\simulacion_4\output_tests.xlsx',p_value_vec_"&amp;IO99&amp;"','p_value_vec_"&amp;IO99&amp;"');"</f>
        <v>xlswrite('G:\Mi unidad\1. PROYECTOS TELLO 2022\SCM SPILL OVERS\outputs\pobreza\bajo_ingreso\1%\simulacion_4\output_tests.xlsx',p_value_vec_71','p_value_vec_71');</v>
      </c>
      <c r="JA99">
        <v>71</v>
      </c>
      <c r="JB99" t="str">
        <f>"xlswrite('G:\Mi unidad\1. PROYECTOS TELLO 2022\SCM SPILL OVERS\outputs\pobreza\densidad\1%\simulacion_4\output_tests.xlsx',p_value_vec_"&amp;JA99&amp;"','p_value_vec_"&amp;JA99&amp;"');"</f>
        <v>xlswrite('G:\Mi unidad\1. PROYECTOS TELLO 2022\SCM SPILL OVERS\outputs\pobreza\densidad\1%\simulacion_4\output_tests.xlsx',p_value_vec_71','p_value_vec_71');</v>
      </c>
      <c r="JM99">
        <v>71</v>
      </c>
      <c r="JN99" t="str">
        <f>"xlswrite('G:\Mi unidad\1. PROYECTOS TELLO 2022\SCM SPILL OVERS\outputs\pobreza\densidad_g\1%\simulacion_4\output_tests.xlsx',p_value_vec_"&amp;JM99&amp;"','p_value_vec_"&amp;JM99&amp;"');"</f>
        <v>xlswrite('G:\Mi unidad\1. PROYECTOS TELLO 2022\SCM SPILL OVERS\outputs\pobreza\densidad_g\1%\simulacion_4\output_tests.xlsx',p_value_vec_71','p_value_vec_71');</v>
      </c>
      <c r="JY99">
        <v>71</v>
      </c>
      <c r="JZ99" t="str">
        <f>"xlswrite('G:\Mi unidad\1. PROYECTOS TELLO 2022\SCM SPILL OVERS\outputs\pobreza\distancia_centro_salud\1%\simulacion_4\output_tests.xlsx',p_value_vec_"&amp;JY99&amp;"','p_value_vec_"&amp;JY99&amp;"');"</f>
        <v>xlswrite('G:\Mi unidad\1. PROYECTOS TELLO 2022\SCM SPILL OVERS\outputs\pobreza\distancia_centro_salud\1%\simulacion_4\output_tests.xlsx',p_value_vec_71','p_value_vec_71');</v>
      </c>
      <c r="KL99">
        <v>71</v>
      </c>
      <c r="KM99" t="str">
        <f>"xlswrite('G:\Mi unidad\1. PROYECTOS TELLO 2022\SCM SPILL OVERS\outputs\pobreza\informalidad\1%\simulacion_4\output_tests.xlsx',p_value_vec_"&amp;KL99&amp;"','p_value_vec_"&amp;KL99&amp;"');"</f>
        <v>xlswrite('G:\Mi unidad\1. PROYECTOS TELLO 2022\SCM SPILL OVERS\outputs\pobreza\informalidad\1%\simulacion_4\output_tests.xlsx',p_value_vec_71','p_value_vec_71');</v>
      </c>
      <c r="KY99">
        <v>71</v>
      </c>
      <c r="KZ99" t="str">
        <f>"xlswrite('G:\Mi unidad\1. PROYECTOS TELLO 2022\SCM SPILL OVERS\outputs\pobreza\alimentos\1%\simulacion_4\output_tests.xlsx',p_value_vec_"&amp;KY99&amp;"','p_value_vec_"&amp;KY99&amp;"');"</f>
        <v>xlswrite('G:\Mi unidad\1. PROYECTOS TELLO 2022\SCM SPILL OVERS\outputs\pobreza\alimentos\1%\simulacion_4\output_tests.xlsx',p_value_vec_71','p_value_vec_71');</v>
      </c>
      <c r="LF99">
        <v>71</v>
      </c>
      <c r="LG99" t="str">
        <f>"xlswrite('G:\Mi unidad\1. PROYECTOS TELLO 2022\SCM SPILL OVERS\outputs\pobreza\jefe_hogar\1%\simulacion_4\output_tests.xlsx',p_value_vec_"&amp;LF99&amp;"','p_value_vec_"&amp;LF99&amp;"');"</f>
        <v>xlswrite('G:\Mi unidad\1. PROYECTOS TELLO 2022\SCM SPILL OVERS\outputs\pobreza\jefe_hogar\1%\simulacion_4\output_tests.xlsx',p_value_vec_71','p_value_vec_71');</v>
      </c>
      <c r="LM99">
        <v>71</v>
      </c>
      <c r="LN99" t="str">
        <f>"xlswrite('G:\Mi unidad\1. PROYECTOS TELLO 2022\SCM SPILL OVERS\outputs\pobreza\mujeres\1%\simulacion_4\output_tests.xlsx',p_value_vec_"&amp;LM99&amp;"','p_value_vec_"&amp;LM99&amp;"');"</f>
        <v>xlswrite('G:\Mi unidad\1. PROYECTOS TELLO 2022\SCM SPILL OVERS\outputs\pobreza\mujeres\1%\simulacion_4\output_tests.xlsx',p_value_vec_71','p_value_vec_71');</v>
      </c>
      <c r="LY99">
        <v>71</v>
      </c>
      <c r="LZ99" t="str">
        <f>"xlswrite('G:\Mi unidad\1. PROYECTOS TELLO 2022\SCM SPILL OVERS\outputs\pobreza\criminalidad\1%\simulacion_4\output_tests.xlsx',p_value_vec_"&amp;LY99&amp;"','p_value_vec_"&amp;LY99&amp;"');"</f>
        <v>xlswrite('G:\Mi unidad\1. PROYECTOS TELLO 2022\SCM SPILL OVERS\outputs\pobreza\criminalidad\1%\simulacion_4\output_tests.xlsx',p_value_vec_71','p_value_vec_71');</v>
      </c>
    </row>
    <row r="100" spans="64:338" x14ac:dyDescent="0.3">
      <c r="BL100">
        <v>71</v>
      </c>
      <c r="BR100">
        <v>71</v>
      </c>
      <c r="BS100" s="1" t="str">
        <f>"A_"&amp;BR97&amp;" = eye(N);"</f>
        <v>A_71 = eye(N);</v>
      </c>
      <c r="BX100">
        <v>71</v>
      </c>
      <c r="BY100" s="1" t="str">
        <f>"A_"&amp;BX97&amp;" = eye(N);"</f>
        <v>A_71 = eye(N);</v>
      </c>
      <c r="CD100">
        <v>71</v>
      </c>
      <c r="CE100" s="1" t="str">
        <f>"A_"&amp;CD97&amp;" = eye(N);"</f>
        <v>A_71 = eye(N);</v>
      </c>
      <c r="CJ100">
        <v>71</v>
      </c>
      <c r="CK100" s="1" t="str">
        <f>"A_"&amp;CJ97&amp;" = eye(N);"</f>
        <v>A_71 = eye(N);</v>
      </c>
      <c r="CQ100">
        <v>71</v>
      </c>
      <c r="CR100" t="s">
        <v>263</v>
      </c>
      <c r="CV100">
        <v>71</v>
      </c>
      <c r="CW100" t="s">
        <v>267</v>
      </c>
      <c r="DA100">
        <v>71</v>
      </c>
      <c r="DB100" t="s">
        <v>267</v>
      </c>
      <c r="DF100">
        <v>71</v>
      </c>
      <c r="DG100" t="s">
        <v>267</v>
      </c>
      <c r="EA100">
        <v>42</v>
      </c>
      <c r="EB100" s="1" t="str">
        <f>"Y_Ts_"&amp;EA100&amp;" = Y_"&amp;EA100&amp;"(:,T+s);"</f>
        <v>Y_Ts_42 = Y_42(:,T+s);</v>
      </c>
      <c r="EZ100" s="1" t="str">
        <f>"xlswrite('G:\Mi unidad\1. PROYECTOS TELLO 2022\SCM SPILL OVERS\outputs\pobreza\distancia_centro_salud\1%\simulacion_4\synthetic_control_spillover_outputs.xlsx',synthetic_control_sp_"&amp;$A41&amp;","&amp;$A41&amp;")"</f>
        <v>xlswrite('G:\Mi unidad\1. PROYECTOS TELLO 2022\SCM SPILL OVERS\outputs\pobreza\distancia_centro_salud\1%\simulacion_4\synthetic_control_spillover_outputs.xlsx',synthetic_control_sp_108,108)</v>
      </c>
      <c r="FG100" s="1" t="str">
        <f>"xlswrite('G:\Mi unidad\1. PROYECTOS TELLO 2022\SCM SPILL OVERS\outputs\pobreza\informalidad\1%\simulacion_4\synthetic_control_spillover_outputs.xlsx',synthetic_control_sp_"&amp;$A41&amp;","&amp;$A41&amp;")"</f>
        <v>xlswrite('G:\Mi unidad\1. PROYECTOS TELLO 2022\SCM SPILL OVERS\outputs\pobreza\informalidad\1%\simulacion_4\synthetic_control_spillover_outputs.xlsx',synthetic_control_sp_108,108)</v>
      </c>
      <c r="FM100" s="1" t="str">
        <f>"xlswrite('G:\Mi unidad\1. PROYECTOS TELLO 2022\SCM SPILL OVERS\outputs\pobreza\densidad\1%\simulacion_4\synthetic_control_spillover_outputs.xlsx',synthetic_control_sp_"&amp;$A41&amp;","&amp;$A41&amp;")"</f>
        <v>xlswrite('G:\Mi unidad\1. PROYECTOS TELLO 2022\SCM SPILL OVERS\outputs\pobreza\densidad\1%\simulacion_4\synthetic_control_spillover_outputs.xlsx',synthetic_control_sp_108,108)</v>
      </c>
      <c r="FT100" s="1" t="str">
        <f>"xlswrite('G:\Mi unidad\1. PROYECTOS TELLO 2022\SCM SPILL OVERS\outputs\pobreza\bajo_niv_educ\1%\simulacion_4\synthetic_control_spillover_outputs.xlsx',synthetic_control_sp_"&amp;$A41&amp;","&amp;$A41&amp;")"</f>
        <v>xlswrite('G:\Mi unidad\1. PROYECTOS TELLO 2022\SCM SPILL OVERS\outputs\pobreza\bajo_niv_educ\1%\simulacion_4\synthetic_control_spillover_outputs.xlsx',synthetic_control_sp_108,108)</v>
      </c>
      <c r="FZ100" s="1" t="str">
        <f>"xlswrite('G:\Mi unidad\1. PROYECTOS TELLO 2022\SCM SPILL OVERS\outputs\pobreza\bajo_ingreso\1%\simulacion_4\synthetic_control_spillover_outputs.xlsx',synthetic_control_sp_"&amp;$A41&amp;","&amp;$A41&amp;")"</f>
        <v>xlswrite('G:\Mi unidad\1. PROYECTOS TELLO 2022\SCM SPILL OVERS\outputs\pobreza\bajo_ingreso\1%\simulacion_4\synthetic_control_spillover_outputs.xlsx',synthetic_control_sp_108,108)</v>
      </c>
      <c r="GF100" s="1" t="str">
        <f>"xlswrite('G:\Mi unidad\1. PROYECTOS TELLO 2022\SCM SPILL OVERS\outputs\pobreza\densidad_g\1%\simulacion_4\synthetic_control_spillover_outputs.xlsx',synthetic_control_sp_"&amp;$A41&amp;","&amp;$A41&amp;")"</f>
        <v>xlswrite('G:\Mi unidad\1. PROYECTOS TELLO 2022\SCM SPILL OVERS\outputs\pobreza\densidad_g\1%\simulacion_4\synthetic_control_spillover_outputs.xlsx',synthetic_control_sp_108,108)</v>
      </c>
      <c r="GM100" s="1" t="str">
        <f>"xlswrite('G:\Mi unidad\1. PROYECTOS TELLO 2022\SCM SPILL OVERS\outputs\pobreza\alimentos\1%\simulacion_4\synthetic_control_spillover_outputs.xlsx',synthetic_control_sp_"&amp;$A41&amp;","&amp;$A41&amp;");"</f>
        <v>xlswrite('G:\Mi unidad\1. PROYECTOS TELLO 2022\SCM SPILL OVERS\outputs\pobreza\alimentos\1%\simulacion_4\synthetic_control_spillover_outputs.xlsx',synthetic_control_sp_108,108);</v>
      </c>
      <c r="GT100" s="1" t="str">
        <f>"xlswrite('G:\Mi unidad\1. PROYECTOS TELLO 2022\SCM SPILL OVERS\outputs\pobreza\jefe_hogar\1%\simulacion_4\synthetic_control_spillover_outputs.xlsx',synthetic_control_sp_"&amp;$A41&amp;","&amp;$A41&amp;");"</f>
        <v>xlswrite('G:\Mi unidad\1. PROYECTOS TELLO 2022\SCM SPILL OVERS\outputs\pobreza\jefe_hogar\1%\simulacion_4\synthetic_control_spillover_outputs.xlsx',synthetic_control_sp_108,108);</v>
      </c>
      <c r="GZ100" s="1" t="str">
        <f>"xlswrite('G:\Mi unidad\1. PROYECTOS TELLO 2022\SCM SPILL OVERS\outputs\pobreza\mujeres\1%\simulacion_4\synthetic_control_spillover_outputs.xlsx',synthetic_control_sp_"&amp;$A41&amp;","&amp;$A41&amp;");"</f>
        <v>xlswrite('G:\Mi unidad\1. PROYECTOS TELLO 2022\SCM SPILL OVERS\outputs\pobreza\mujeres\1%\simulacion_4\synthetic_control_spillover_outputs.xlsx',synthetic_control_sp_108,108);</v>
      </c>
      <c r="HF100" s="1" t="str">
        <f>"xlswrite('G:\Mi unidad\1. PROYECTOS TELLO 2022\SCM SPILL OVERS\outputs\pobreza\criminalidad\1%\simulacion_4\synthetic_control_spillover_outputs.xlsx',synthetic_control_sp_"&amp;$A41&amp;","&amp;$A41&amp;");"</f>
        <v>xlswrite('G:\Mi unidad\1. PROYECTOS TELLO 2022\SCM SPILL OVERS\outputs\pobreza\criminalidad\1%\simulacion_4\synthetic_control_spillover_outputs.xlsx',synthetic_control_sp_108,108);</v>
      </c>
      <c r="HM100">
        <v>39</v>
      </c>
      <c r="HN100" t="str">
        <f>"    ub_vec_"&amp;HM100&amp;"(s) = ub_"&amp;HM99&amp;";"</f>
        <v xml:space="preserve">    ub_vec_39(s) = ub_39;</v>
      </c>
      <c r="HT100">
        <v>57</v>
      </c>
      <c r="HU100" t="s">
        <v>35</v>
      </c>
      <c r="IA100">
        <v>71</v>
      </c>
      <c r="IB100" t="str">
        <f>"xlswrite('G:\Mi unidad\1. PROYECTOS TELLO 2022\SCM SPILL OVERS\outputs\pobreza\bajo_niv_educ\1%\simulacion_4\output_tests.xlsx',alpha1_hat_vec_"&amp;IA100&amp;"','alpha1_hat_vec_"&amp;IA100&amp;"');"</f>
        <v>xlswrite('G:\Mi unidad\1. PROYECTOS TELLO 2022\SCM SPILL OVERS\outputs\pobreza\bajo_niv_educ\1%\simulacion_4\output_tests.xlsx',alpha1_hat_vec_71','alpha1_hat_vec_71');</v>
      </c>
      <c r="IO100">
        <v>71</v>
      </c>
      <c r="IP100" t="str">
        <f>"xlswrite('G:\Mi unidad\1. PROYECTOS TELLO 2022\SCM SPILL OVERS\outputs\pobreza\bajo_ingreso\1%\simulacion_4\output_tests.xlsx',alpha1_hat_vec_"&amp;IO100&amp;"','alpha1_hat_vec_"&amp;IO100&amp;"');"</f>
        <v>xlswrite('G:\Mi unidad\1. PROYECTOS TELLO 2022\SCM SPILL OVERS\outputs\pobreza\bajo_ingreso\1%\simulacion_4\output_tests.xlsx',alpha1_hat_vec_71','alpha1_hat_vec_71');</v>
      </c>
      <c r="JA100">
        <v>71</v>
      </c>
      <c r="JB100" t="str">
        <f>"xlswrite('G:\Mi unidad\1. PROYECTOS TELLO 2022\SCM SPILL OVERS\outputs\pobreza\densidad\1%\simulacion_4\output_tests.xlsx',alpha1_hat_vec_"&amp;JA100&amp;"','alpha1_hat_vec_"&amp;JA100&amp;"');"</f>
        <v>xlswrite('G:\Mi unidad\1. PROYECTOS TELLO 2022\SCM SPILL OVERS\outputs\pobreza\densidad\1%\simulacion_4\output_tests.xlsx',alpha1_hat_vec_71','alpha1_hat_vec_71');</v>
      </c>
      <c r="JM100">
        <v>71</v>
      </c>
      <c r="JN100" t="str">
        <f>"xlswrite('G:\Mi unidad\1. PROYECTOS TELLO 2022\SCM SPILL OVERS\outputs\pobreza\densidad_g\1%\simulacion_4\output_tests.xlsx',alpha1_hat_vec_"&amp;JM100&amp;"','alpha1_hat_vec_"&amp;JM100&amp;"');"</f>
        <v>xlswrite('G:\Mi unidad\1. PROYECTOS TELLO 2022\SCM SPILL OVERS\outputs\pobreza\densidad_g\1%\simulacion_4\output_tests.xlsx',alpha1_hat_vec_71','alpha1_hat_vec_71');</v>
      </c>
      <c r="JY100">
        <v>71</v>
      </c>
      <c r="JZ100" t="str">
        <f>"xlswrite('G:\Mi unidad\1. PROYECTOS TELLO 2022\SCM SPILL OVERS\outputs\pobreza\distancia_centro_salud\1%\simulacion_4\output_tests.xlsx',alpha1_hat_vec_"&amp;JY100&amp;"','alpha1_hat_vec_"&amp;JY100&amp;"');"</f>
        <v>xlswrite('G:\Mi unidad\1. PROYECTOS TELLO 2022\SCM SPILL OVERS\outputs\pobreza\distancia_centro_salud\1%\simulacion_4\output_tests.xlsx',alpha1_hat_vec_71','alpha1_hat_vec_71');</v>
      </c>
      <c r="KL100">
        <v>71</v>
      </c>
      <c r="KM100" t="str">
        <f>"xlswrite('G:\Mi unidad\1. PROYECTOS TELLO 2022\SCM SPILL OVERS\outputs\pobreza\informalidad\1%\simulacion_4\output_tests.xlsx',alpha1_hat_vec_"&amp;KL100&amp;"','alpha1_hat_vec_"&amp;KL100&amp;"');"</f>
        <v>xlswrite('G:\Mi unidad\1. PROYECTOS TELLO 2022\SCM SPILL OVERS\outputs\pobreza\informalidad\1%\simulacion_4\output_tests.xlsx',alpha1_hat_vec_71','alpha1_hat_vec_71');</v>
      </c>
      <c r="KY100">
        <v>71</v>
      </c>
      <c r="KZ100" t="str">
        <f>"xlswrite('G:\Mi unidad\1. PROYECTOS TELLO 2022\SCM SPILL OVERS\outputs\pobreza\alimentos\1%\simulacion_4\output_tests.xlsx',alpha1_hat_vec_"&amp;KY100&amp;"','alpha1_hat_vec_"&amp;KY100&amp;"');"</f>
        <v>xlswrite('G:\Mi unidad\1. PROYECTOS TELLO 2022\SCM SPILL OVERS\outputs\pobreza\alimentos\1%\simulacion_4\output_tests.xlsx',alpha1_hat_vec_71','alpha1_hat_vec_71');</v>
      </c>
      <c r="LF100">
        <v>71</v>
      </c>
      <c r="LG100" t="str">
        <f>"xlswrite('G:\Mi unidad\1. PROYECTOS TELLO 2022\SCM SPILL OVERS\outputs\pobreza\jefe_hogar\1%\simulacion_4\output_tests.xlsx',alpha1_hat_vec_"&amp;LF100&amp;"','alpha1_hat_vec_"&amp;LF100&amp;"');"</f>
        <v>xlswrite('G:\Mi unidad\1. PROYECTOS TELLO 2022\SCM SPILL OVERS\outputs\pobreza\jefe_hogar\1%\simulacion_4\output_tests.xlsx',alpha1_hat_vec_71','alpha1_hat_vec_71');</v>
      </c>
      <c r="LM100">
        <v>71</v>
      </c>
      <c r="LN100" t="str">
        <f>"xlswrite('G:\Mi unidad\1. PROYECTOS TELLO 2022\SCM SPILL OVERS\outputs\pobreza\mujeres\1%\simulacion_4\output_tests.xlsx',alpha1_hat_vec_"&amp;LM100&amp;"','alpha1_hat_vec_"&amp;LM100&amp;"');"</f>
        <v>xlswrite('G:\Mi unidad\1. PROYECTOS TELLO 2022\SCM SPILL OVERS\outputs\pobreza\mujeres\1%\simulacion_4\output_tests.xlsx',alpha1_hat_vec_71','alpha1_hat_vec_71');</v>
      </c>
      <c r="LY100">
        <v>71</v>
      </c>
      <c r="LZ100" t="str">
        <f>"xlswrite('G:\Mi unidad\1. PROYECTOS TELLO 2022\SCM SPILL OVERS\outputs\pobreza\criminalidad\1%\simulacion_4\output_tests.xlsx',alpha1_hat_vec_"&amp;LY100&amp;"','alpha1_hat_vec_"&amp;LY100&amp;"');"</f>
        <v>xlswrite('G:\Mi unidad\1. PROYECTOS TELLO 2022\SCM SPILL OVERS\outputs\pobreza\criminalidad\1%\simulacion_4\output_tests.xlsx',alpha1_hat_vec_71','alpha1_hat_vec_71');</v>
      </c>
    </row>
    <row r="101" spans="64:338" x14ac:dyDescent="0.3">
      <c r="BL101">
        <v>71</v>
      </c>
      <c r="BR101">
        <v>71</v>
      </c>
      <c r="BS101" s="1" t="str">
        <f>"A_"&amp;BR97&amp;"(:,ind_"&amp;BR97&amp;" == 0) = [];"</f>
        <v>A_71(:,ind_71 == 0) = [];</v>
      </c>
      <c r="BX101">
        <v>71</v>
      </c>
      <c r="BY101" s="1" t="str">
        <f>"A_"&amp;BX97&amp;"(:,ind_"&amp;BX97&amp;" == 0) = [];"</f>
        <v>A_71(:,ind_71 == 0) = [];</v>
      </c>
      <c r="CD101">
        <v>71</v>
      </c>
      <c r="CE101" s="1" t="str">
        <f>"A_"&amp;CD97&amp;"(:,ind_"&amp;CD97&amp;" == 0) = [];"</f>
        <v>A_71(:,ind_71 == 0) = [];</v>
      </c>
      <c r="CJ101">
        <v>71</v>
      </c>
      <c r="CK101" s="1" t="str">
        <f>"A_"&amp;CJ97&amp;"(:,ind_"&amp;CJ97&amp;" == 0) = [];"</f>
        <v>A_71(:,ind_71 == 0) = [];</v>
      </c>
      <c r="CQ101">
        <v>71</v>
      </c>
      <c r="CR101" t="s">
        <v>268</v>
      </c>
      <c r="CV101">
        <v>71</v>
      </c>
      <c r="CW101" t="s">
        <v>269</v>
      </c>
      <c r="DA101">
        <v>71</v>
      </c>
      <c r="DB101" t="s">
        <v>269</v>
      </c>
      <c r="DF101">
        <v>71</v>
      </c>
      <c r="DG101" t="s">
        <v>269</v>
      </c>
      <c r="EA101">
        <v>42</v>
      </c>
      <c r="EB101" s="1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EZ101" s="1" t="str">
        <f>"xlswrite('G:\Mi unidad\1. PROYECTOS TELLO 2022\SCM SPILL OVERS\outputs\pobreza\distancia_centro_salud\1%\simulacion_4\synthetic_control_spillover_outputs.xlsx',synthetic_control_sp_"&amp;$A42&amp;","&amp;$A42&amp;")"</f>
        <v>xlswrite('G:\Mi unidad\1. PROYECTOS TELLO 2022\SCM SPILL OVERS\outputs\pobreza\distancia_centro_salud\1%\simulacion_4\synthetic_control_spillover_outputs.xlsx',synthetic_control_sp_112,112)</v>
      </c>
      <c r="FG101" s="1" t="str">
        <f>"xlswrite('G:\Mi unidad\1. PROYECTOS TELLO 2022\SCM SPILL OVERS\outputs\pobreza\informalidad\1%\simulacion_4\synthetic_control_spillover_outputs.xlsx',synthetic_control_sp_"&amp;$A42&amp;","&amp;$A42&amp;")"</f>
        <v>xlswrite('G:\Mi unidad\1. PROYECTOS TELLO 2022\SCM SPILL OVERS\outputs\pobreza\informalidad\1%\simulacion_4\synthetic_control_spillover_outputs.xlsx',synthetic_control_sp_112,112)</v>
      </c>
      <c r="FM101" s="1" t="str">
        <f>"xlswrite('G:\Mi unidad\1. PROYECTOS TELLO 2022\SCM SPILL OVERS\outputs\pobreza\densidad\1%\simulacion_4\synthetic_control_spillover_outputs.xlsx',synthetic_control_sp_"&amp;$A42&amp;","&amp;$A42&amp;")"</f>
        <v>xlswrite('G:\Mi unidad\1. PROYECTOS TELLO 2022\SCM SPILL OVERS\outputs\pobreza\densidad\1%\simulacion_4\synthetic_control_spillover_outputs.xlsx',synthetic_control_sp_112,112)</v>
      </c>
      <c r="FT101" s="1" t="str">
        <f>"xlswrite('G:\Mi unidad\1. PROYECTOS TELLO 2022\SCM SPILL OVERS\outputs\pobreza\bajo_niv_educ\1%\simulacion_4\synthetic_control_spillover_outputs.xlsx',synthetic_control_sp_"&amp;$A42&amp;","&amp;$A42&amp;")"</f>
        <v>xlswrite('G:\Mi unidad\1. PROYECTOS TELLO 2022\SCM SPILL OVERS\outputs\pobreza\bajo_niv_educ\1%\simulacion_4\synthetic_control_spillover_outputs.xlsx',synthetic_control_sp_112,112)</v>
      </c>
      <c r="FZ101" s="1" t="str">
        <f>"xlswrite('G:\Mi unidad\1. PROYECTOS TELLO 2022\SCM SPILL OVERS\outputs\pobreza\bajo_ingreso\1%\simulacion_4\synthetic_control_spillover_outputs.xlsx',synthetic_control_sp_"&amp;$A42&amp;","&amp;$A42&amp;")"</f>
        <v>xlswrite('G:\Mi unidad\1. PROYECTOS TELLO 2022\SCM SPILL OVERS\outputs\pobreza\bajo_ingreso\1%\simulacion_4\synthetic_control_spillover_outputs.xlsx',synthetic_control_sp_112,112)</v>
      </c>
      <c r="GF101" s="1" t="str">
        <f>"xlswrite('G:\Mi unidad\1. PROYECTOS TELLO 2022\SCM SPILL OVERS\outputs\pobreza\densidad_g\1%\simulacion_4\synthetic_control_spillover_outputs.xlsx',synthetic_control_sp_"&amp;$A42&amp;","&amp;$A42&amp;")"</f>
        <v>xlswrite('G:\Mi unidad\1. PROYECTOS TELLO 2022\SCM SPILL OVERS\outputs\pobreza\densidad_g\1%\simulacion_4\synthetic_control_spillover_outputs.xlsx',synthetic_control_sp_112,112)</v>
      </c>
      <c r="GM101" s="1" t="str">
        <f>"xlswrite('G:\Mi unidad\1. PROYECTOS TELLO 2022\SCM SPILL OVERS\outputs\pobreza\alimentos\1%\simulacion_4\synthetic_control_spillover_outputs.xlsx',synthetic_control_sp_"&amp;$A42&amp;","&amp;$A42&amp;");"</f>
        <v>xlswrite('G:\Mi unidad\1. PROYECTOS TELLO 2022\SCM SPILL OVERS\outputs\pobreza\alimentos\1%\simulacion_4\synthetic_control_spillover_outputs.xlsx',synthetic_control_sp_112,112);</v>
      </c>
      <c r="GT101" s="1" t="str">
        <f>"xlswrite('G:\Mi unidad\1. PROYECTOS TELLO 2022\SCM SPILL OVERS\outputs\pobreza\jefe_hogar\1%\simulacion_4\synthetic_control_spillover_outputs.xlsx',synthetic_control_sp_"&amp;$A42&amp;","&amp;$A42&amp;");"</f>
        <v>xlswrite('G:\Mi unidad\1. PROYECTOS TELLO 2022\SCM SPILL OVERS\outputs\pobreza\jefe_hogar\1%\simulacion_4\synthetic_control_spillover_outputs.xlsx',synthetic_control_sp_112,112);</v>
      </c>
      <c r="GZ101" s="1" t="str">
        <f>"xlswrite('G:\Mi unidad\1. PROYECTOS TELLO 2022\SCM SPILL OVERS\outputs\pobreza\mujeres\1%\simulacion_4\synthetic_control_spillover_outputs.xlsx',synthetic_control_sp_"&amp;$A42&amp;","&amp;$A42&amp;");"</f>
        <v>xlswrite('G:\Mi unidad\1. PROYECTOS TELLO 2022\SCM SPILL OVERS\outputs\pobreza\mujeres\1%\simulacion_4\synthetic_control_spillover_outputs.xlsx',synthetic_control_sp_112,112);</v>
      </c>
      <c r="HF101" s="1" t="str">
        <f>"xlswrite('G:\Mi unidad\1. PROYECTOS TELLO 2022\SCM SPILL OVERS\outputs\pobreza\criminalidad\1%\simulacion_4\synthetic_control_spillover_outputs.xlsx',synthetic_control_sp_"&amp;$A42&amp;","&amp;$A42&amp;");"</f>
        <v>xlswrite('G:\Mi unidad\1. PROYECTOS TELLO 2022\SCM SPILL OVERS\outputs\pobreza\criminalidad\1%\simulacion_4\synthetic_control_spillover_outputs.xlsx',synthetic_control_sp_112,112);</v>
      </c>
      <c r="HM101">
        <v>39</v>
      </c>
      <c r="HN101" t="s">
        <v>18</v>
      </c>
      <c r="HT101">
        <v>57</v>
      </c>
      <c r="HU101" t="s">
        <v>36</v>
      </c>
      <c r="IA101">
        <v>71</v>
      </c>
      <c r="IB101" t="str">
        <f>"xlswrite('G:\Mi unidad\1. PROYECTOS TELLO 2022\SCM SPILL OVERS\outputs\pobreza\bajo_niv_educ\1%\simulacion_4\output_tests.xlsx',spillover_test_"&amp;IA101&amp;"','sp_test_"&amp;IA101&amp;"');"</f>
        <v>xlswrite('G:\Mi unidad\1. PROYECTOS TELLO 2022\SCM SPILL OVERS\outputs\pobreza\bajo_niv_educ\1%\simulacion_4\output_tests.xlsx',spillover_test_71','sp_test_71');</v>
      </c>
      <c r="IO101">
        <v>71</v>
      </c>
      <c r="IP101" t="str">
        <f>"xlswrite('G:\Mi unidad\1. PROYECTOS TELLO 2022\SCM SPILL OVERS\outputs\pobreza\bajo_ingreso\1%\simulacion_4\output_tests.xlsx',spillover_test_"&amp;IO101&amp;"','sp_test_"&amp;IO101&amp;"');"</f>
        <v>xlswrite('G:\Mi unidad\1. PROYECTOS TELLO 2022\SCM SPILL OVERS\outputs\pobreza\bajo_ingreso\1%\simulacion_4\output_tests.xlsx',spillover_test_71','sp_test_71');</v>
      </c>
      <c r="JA101">
        <v>71</v>
      </c>
      <c r="JB101" t="str">
        <f>"xlswrite('G:\Mi unidad\1. PROYECTOS TELLO 2022\SCM SPILL OVERS\outputs\pobreza\densidad\1%\simulacion_4\output_tests.xlsx',spillover_test_"&amp;JA101&amp;"','sp_test_"&amp;JA101&amp;"');"</f>
        <v>xlswrite('G:\Mi unidad\1. PROYECTOS TELLO 2022\SCM SPILL OVERS\outputs\pobreza\densidad\1%\simulacion_4\output_tests.xlsx',spillover_test_71','sp_test_71');</v>
      </c>
      <c r="JM101">
        <v>71</v>
      </c>
      <c r="JN101" t="str">
        <f>"xlswrite('G:\Mi unidad\1. PROYECTOS TELLO 2022\SCM SPILL OVERS\outputs\pobreza\densidad_g\1%\simulacion_4\output_tests.xlsx',spillover_test_"&amp;JM101&amp;"','sp_test_"&amp;JM101&amp;"');"</f>
        <v>xlswrite('G:\Mi unidad\1. PROYECTOS TELLO 2022\SCM SPILL OVERS\outputs\pobreza\densidad_g\1%\simulacion_4\output_tests.xlsx',spillover_test_71','sp_test_71');</v>
      </c>
      <c r="JY101">
        <v>71</v>
      </c>
      <c r="JZ101" t="str">
        <f>"xlswrite('G:\Mi unidad\1. PROYECTOS TELLO 2022\SCM SPILL OVERS\outputs\pobreza\distancia_centro_salud\1%\simulacion_4\output_tests.xlsx',spillover_test_"&amp;JY101&amp;"','sp_test_"&amp;JY101&amp;"');"</f>
        <v>xlswrite('G:\Mi unidad\1. PROYECTOS TELLO 2022\SCM SPILL OVERS\outputs\pobreza\distancia_centro_salud\1%\simulacion_4\output_tests.xlsx',spillover_test_71','sp_test_71');</v>
      </c>
      <c r="KL101">
        <v>71</v>
      </c>
      <c r="KM101" t="str">
        <f>"xlswrite('G:\Mi unidad\1. PROYECTOS TELLO 2022\SCM SPILL OVERS\outputs\pobreza\informalidad\1%\simulacion_4\output_tests.xlsx',spillover_test_"&amp;KL101&amp;"','sp_test_"&amp;KL101&amp;"');"</f>
        <v>xlswrite('G:\Mi unidad\1. PROYECTOS TELLO 2022\SCM SPILL OVERS\outputs\pobreza\informalidad\1%\simulacion_4\output_tests.xlsx',spillover_test_71','sp_test_71');</v>
      </c>
      <c r="KY101">
        <v>71</v>
      </c>
      <c r="KZ101" t="str">
        <f>"xlswrite('G:\Mi unidad\1. PROYECTOS TELLO 2022\SCM SPILL OVERS\outputs\pobreza\alimentos\1%\simulacion_4\output_tests.xlsx',spillover_test_"&amp;KY101&amp;"','sp_test_"&amp;KY101&amp;"');"</f>
        <v>xlswrite('G:\Mi unidad\1. PROYECTOS TELLO 2022\SCM SPILL OVERS\outputs\pobreza\alimentos\1%\simulacion_4\output_tests.xlsx',spillover_test_71','sp_test_71');</v>
      </c>
      <c r="LF101">
        <v>71</v>
      </c>
      <c r="LG101" t="str">
        <f>"xlswrite('G:\Mi unidad\1. PROYECTOS TELLO 2022\SCM SPILL OVERS\outputs\pobreza\jefe_hogar\1%\simulacion_4\output_tests.xlsx',spillover_test_"&amp;LF101&amp;"','sp_test_"&amp;LF101&amp;"');"</f>
        <v>xlswrite('G:\Mi unidad\1. PROYECTOS TELLO 2022\SCM SPILL OVERS\outputs\pobreza\jefe_hogar\1%\simulacion_4\output_tests.xlsx',spillover_test_71','sp_test_71');</v>
      </c>
      <c r="LM101">
        <v>71</v>
      </c>
      <c r="LN101" t="str">
        <f>"xlswrite('G:\Mi unidad\1. PROYECTOS TELLO 2022\SCM SPILL OVERS\outputs\pobreza\mujeres\1%\simulacion_4\output_tests.xlsx',spillover_test_"&amp;LM101&amp;"','sp_test_"&amp;LM101&amp;"');"</f>
        <v>xlswrite('G:\Mi unidad\1. PROYECTOS TELLO 2022\SCM SPILL OVERS\outputs\pobreza\mujeres\1%\simulacion_4\output_tests.xlsx',spillover_test_71','sp_test_71');</v>
      </c>
      <c r="LY101">
        <v>71</v>
      </c>
      <c r="LZ101" t="str">
        <f>"xlswrite('G:\Mi unidad\1. PROYECTOS TELLO 2022\SCM SPILL OVERS\outputs\pobreza\criminalidad\1%\simulacion_4\output_tests.xlsx',spillover_test_"&amp;LY101&amp;"','sp_test_"&amp;LY101&amp;"');"</f>
        <v>xlswrite('G:\Mi unidad\1. PROYECTOS TELLO 2022\SCM SPILL OVERS\outputs\pobreza\criminalidad\1%\simulacion_4\output_tests.xlsx',spillover_test_71','sp_test_71');</v>
      </c>
    </row>
    <row r="102" spans="64:338" x14ac:dyDescent="0.3">
      <c r="BL102">
        <v>75</v>
      </c>
      <c r="BM102" s="1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267</v>
      </c>
      <c r="CV102">
        <v>75</v>
      </c>
      <c r="CW102" t="s">
        <v>270</v>
      </c>
      <c r="DA102">
        <v>75</v>
      </c>
      <c r="DB102" t="s">
        <v>270</v>
      </c>
      <c r="DF102">
        <v>75</v>
      </c>
      <c r="DG102" t="s">
        <v>270</v>
      </c>
      <c r="EA102">
        <v>42</v>
      </c>
      <c r="EB102" s="1" t="str">
        <f>"alpha_hat_"&amp;EA102&amp;" = A_"&amp;EA102&amp;"*gamma_hat_"&amp;EA102&amp;";"</f>
        <v>alpha_hat_42 = A_42*gamma_hat_42;</v>
      </c>
      <c r="EZ102" s="1" t="str">
        <f>"xlswrite('G:\Mi unidad\1. PROYECTOS TELLO 2022\SCM SPILL OVERS\outputs\pobreza\distancia_centro_salud\1%\simulacion_4\synthetic_control_spillover_outputs.xlsx',synthetic_control_sp_"&amp;$A43&amp;","&amp;$A43&amp;")"</f>
        <v>xlswrite('G:\Mi unidad\1. PROYECTOS TELLO 2022\SCM SPILL OVERS\outputs\pobreza\distancia_centro_salud\1%\simulacion_4\synthetic_control_spillover_outputs.xlsx',synthetic_control_sp_119,119)</v>
      </c>
      <c r="FG102" s="1" t="str">
        <f>"xlswrite('G:\Mi unidad\1. PROYECTOS TELLO 2022\SCM SPILL OVERS\outputs\pobreza\informalidad\1%\simulacion_4\synthetic_control_spillover_outputs.xlsx',synthetic_control_sp_"&amp;$A43&amp;","&amp;$A43&amp;")"</f>
        <v>xlswrite('G:\Mi unidad\1. PROYECTOS TELLO 2022\SCM SPILL OVERS\outputs\pobreza\informalidad\1%\simulacion_4\synthetic_control_spillover_outputs.xlsx',synthetic_control_sp_119,119)</v>
      </c>
      <c r="FM102" s="1" t="str">
        <f>"xlswrite('G:\Mi unidad\1. PROYECTOS TELLO 2022\SCM SPILL OVERS\outputs\pobreza\densidad\1%\simulacion_4\synthetic_control_spillover_outputs.xlsx',synthetic_control_sp_"&amp;$A43&amp;","&amp;$A43&amp;")"</f>
        <v>xlswrite('G:\Mi unidad\1. PROYECTOS TELLO 2022\SCM SPILL OVERS\outputs\pobreza\densidad\1%\simulacion_4\synthetic_control_spillover_outputs.xlsx',synthetic_control_sp_119,119)</v>
      </c>
      <c r="FT102" s="1" t="str">
        <f>"xlswrite('G:\Mi unidad\1. PROYECTOS TELLO 2022\SCM SPILL OVERS\outputs\pobreza\bajo_niv_educ\1%\simulacion_4\synthetic_control_spillover_outputs.xlsx',synthetic_control_sp_"&amp;$A43&amp;","&amp;$A43&amp;")"</f>
        <v>xlswrite('G:\Mi unidad\1. PROYECTOS TELLO 2022\SCM SPILL OVERS\outputs\pobreza\bajo_niv_educ\1%\simulacion_4\synthetic_control_spillover_outputs.xlsx',synthetic_control_sp_119,119)</v>
      </c>
      <c r="FZ102" s="1" t="str">
        <f>"xlswrite('G:\Mi unidad\1. PROYECTOS TELLO 2022\SCM SPILL OVERS\outputs\pobreza\bajo_ingreso\1%\simulacion_4\synthetic_control_spillover_outputs.xlsx',synthetic_control_sp_"&amp;$A43&amp;","&amp;$A43&amp;")"</f>
        <v>xlswrite('G:\Mi unidad\1. PROYECTOS TELLO 2022\SCM SPILL OVERS\outputs\pobreza\bajo_ingreso\1%\simulacion_4\synthetic_control_spillover_outputs.xlsx',synthetic_control_sp_119,119)</v>
      </c>
      <c r="GF102" s="1" t="str">
        <f>"xlswrite('G:\Mi unidad\1. PROYECTOS TELLO 2022\SCM SPILL OVERS\outputs\pobreza\densidad_g\1%\simulacion_4\synthetic_control_spillover_outputs.xlsx',synthetic_control_sp_"&amp;$A43&amp;","&amp;$A43&amp;")"</f>
        <v>xlswrite('G:\Mi unidad\1. PROYECTOS TELLO 2022\SCM SPILL OVERS\outputs\pobreza\densidad_g\1%\simulacion_4\synthetic_control_spillover_outputs.xlsx',synthetic_control_sp_119,119)</v>
      </c>
      <c r="GM102" s="1" t="str">
        <f>"xlswrite('G:\Mi unidad\1. PROYECTOS TELLO 2022\SCM SPILL OVERS\outputs\pobreza\alimentos\1%\simulacion_4\synthetic_control_spillover_outputs.xlsx',synthetic_control_sp_"&amp;$A43&amp;","&amp;$A43&amp;");"</f>
        <v>xlswrite('G:\Mi unidad\1. PROYECTOS TELLO 2022\SCM SPILL OVERS\outputs\pobreza\alimentos\1%\simulacion_4\synthetic_control_spillover_outputs.xlsx',synthetic_control_sp_119,119);</v>
      </c>
      <c r="GT102" s="1" t="str">
        <f>"xlswrite('G:\Mi unidad\1. PROYECTOS TELLO 2022\SCM SPILL OVERS\outputs\pobreza\jefe_hogar\1%\simulacion_4\synthetic_control_spillover_outputs.xlsx',synthetic_control_sp_"&amp;$A43&amp;","&amp;$A43&amp;");"</f>
        <v>xlswrite('G:\Mi unidad\1. PROYECTOS TELLO 2022\SCM SPILL OVERS\outputs\pobreza\jefe_hogar\1%\simulacion_4\synthetic_control_spillover_outputs.xlsx',synthetic_control_sp_119,119);</v>
      </c>
      <c r="GZ102" s="1" t="str">
        <f>"xlswrite('G:\Mi unidad\1. PROYECTOS TELLO 2022\SCM SPILL OVERS\outputs\pobreza\mujeres\1%\simulacion_4\synthetic_control_spillover_outputs.xlsx',synthetic_control_sp_"&amp;$A43&amp;","&amp;$A43&amp;");"</f>
        <v>xlswrite('G:\Mi unidad\1. PROYECTOS TELLO 2022\SCM SPILL OVERS\outputs\pobreza\mujeres\1%\simulacion_4\synthetic_control_spillover_outputs.xlsx',synthetic_control_sp_119,119);</v>
      </c>
      <c r="HF102" s="1" t="str">
        <f>"xlswrite('G:\Mi unidad\1. PROYECTOS TELLO 2022\SCM SPILL OVERS\outputs\pobreza\criminalidad\1%\simulacion_4\synthetic_control_spillover_outputs.xlsx',synthetic_control_sp_"&amp;$A43&amp;","&amp;$A43&amp;");"</f>
        <v>xlswrite('G:\Mi unidad\1. PROYECTOS TELLO 2022\SCM SPILL OVERS\outputs\pobreza\criminalidad\1%\simulacion_4\synthetic_control_spillover_outputs.xlsx',synthetic_control_sp_119,119);</v>
      </c>
      <c r="HM102">
        <v>41</v>
      </c>
      <c r="HN102" t="str">
        <f>"p_value_vec_"&amp;HM102&amp;" = zeros(1,S);"</f>
        <v>p_value_vec_41 = zeros(1,S);</v>
      </c>
      <c r="HT102">
        <v>57</v>
      </c>
      <c r="HU102" t="s">
        <v>37</v>
      </c>
      <c r="IA102">
        <v>75</v>
      </c>
      <c r="IB102" t="str">
        <f>"xlswrite('G:\Mi unidad\1. PROYECTOS TELLO 2022\SCM SPILL OVERS\outputs\pobreza\bajo_niv_educ\1%\simulacion_4\output_tests.xlsx',lb_vec_"&amp;IA102&amp;"','lb_vec_"&amp;IA102&amp;"');"</f>
        <v>xlswrite('G:\Mi unidad\1. PROYECTOS TELLO 2022\SCM SPILL OVERS\outputs\pobreza\bajo_niv_educ\1%\simulacion_4\output_tests.xlsx',lb_vec_75','lb_vec_75');</v>
      </c>
      <c r="IO102">
        <v>75</v>
      </c>
      <c r="IP102" t="str">
        <f>"xlswrite('G:\Mi unidad\1. PROYECTOS TELLO 2022\SCM SPILL OVERS\outputs\pobreza\bajo_ingreso\1%\simulacion_4\output_tests.xlsx',lb_vec_"&amp;IO102&amp;"','lb_vec_"&amp;IO102&amp;"');"</f>
        <v>xlswrite('G:\Mi unidad\1. PROYECTOS TELLO 2022\SCM SPILL OVERS\outputs\pobreza\bajo_ingreso\1%\simulacion_4\output_tests.xlsx',lb_vec_75','lb_vec_75');</v>
      </c>
      <c r="JA102">
        <v>75</v>
      </c>
      <c r="JB102" t="str">
        <f>"xlswrite('G:\Mi unidad\1. PROYECTOS TELLO 2022\SCM SPILL OVERS\outputs\pobreza\densidad\1%\simulacion_4\output_tests.xlsx',lb_vec_"&amp;JA102&amp;"','lb_vec_"&amp;JA102&amp;"');"</f>
        <v>xlswrite('G:\Mi unidad\1. PROYECTOS TELLO 2022\SCM SPILL OVERS\outputs\pobreza\densidad\1%\simulacion_4\output_tests.xlsx',lb_vec_75','lb_vec_75');</v>
      </c>
      <c r="JM102">
        <v>75</v>
      </c>
      <c r="JN102" t="str">
        <f>"xlswrite('G:\Mi unidad\1. PROYECTOS TELLO 2022\SCM SPILL OVERS\outputs\pobreza\densidad_g\1%\simulacion_4\output_tests.xlsx',lb_vec_"&amp;JM102&amp;"','lb_vec_"&amp;JM102&amp;"');"</f>
        <v>xlswrite('G:\Mi unidad\1. PROYECTOS TELLO 2022\SCM SPILL OVERS\outputs\pobreza\densidad_g\1%\simulacion_4\output_tests.xlsx',lb_vec_75','lb_vec_75');</v>
      </c>
      <c r="JY102">
        <v>75</v>
      </c>
      <c r="JZ102" t="str">
        <f>"xlswrite('G:\Mi unidad\1. PROYECTOS TELLO 2022\SCM SPILL OVERS\outputs\pobreza\distancia_centro_salud\1%\simulacion_4\output_tests.xlsx',lb_vec_"&amp;JY102&amp;"','lb_vec_"&amp;JY102&amp;"');"</f>
        <v>xlswrite('G:\Mi unidad\1. PROYECTOS TELLO 2022\SCM SPILL OVERS\outputs\pobreza\distancia_centro_salud\1%\simulacion_4\output_tests.xlsx',lb_vec_75','lb_vec_75');</v>
      </c>
      <c r="KL102">
        <v>75</v>
      </c>
      <c r="KM102" t="str">
        <f>"xlswrite('G:\Mi unidad\1. PROYECTOS TELLO 2022\SCM SPILL OVERS\outputs\pobreza\informalidad\1%\simulacion_4\output_tests.xlsx',lb_vec_"&amp;KL102&amp;"','lb_vec_"&amp;KL102&amp;"');"</f>
        <v>xlswrite('G:\Mi unidad\1. PROYECTOS TELLO 2022\SCM SPILL OVERS\outputs\pobreza\informalidad\1%\simulacion_4\output_tests.xlsx',lb_vec_75','lb_vec_75');</v>
      </c>
      <c r="KY102">
        <v>75</v>
      </c>
      <c r="KZ102" t="str">
        <f>"xlswrite('G:\Mi unidad\1. PROYECTOS TELLO 2022\SCM SPILL OVERS\outputs\pobreza\alimentos\1%\simulacion_4\output_tests.xlsx',lb_vec_"&amp;KY102&amp;"','lb_vec_"&amp;KY102&amp;"');"</f>
        <v>xlswrite('G:\Mi unidad\1. PROYECTOS TELLO 2022\SCM SPILL OVERS\outputs\pobreza\alimentos\1%\simulacion_4\output_tests.xlsx',lb_vec_75','lb_vec_75');</v>
      </c>
      <c r="LF102">
        <v>75</v>
      </c>
      <c r="LG102" t="str">
        <f>"xlswrite('G:\Mi unidad\1. PROYECTOS TELLO 2022\SCM SPILL OVERS\outputs\pobreza\jefe_hogar\1%\simulacion_4\output_tests.xlsx',lb_vec_"&amp;LF102&amp;"','lb_vec_"&amp;LF102&amp;"');"</f>
        <v>xlswrite('G:\Mi unidad\1. PROYECTOS TELLO 2022\SCM SPILL OVERS\outputs\pobreza\jefe_hogar\1%\simulacion_4\output_tests.xlsx',lb_vec_75','lb_vec_75');</v>
      </c>
      <c r="LM102">
        <v>75</v>
      </c>
      <c r="LN102" t="str">
        <f>"xlswrite('G:\Mi unidad\1. PROYECTOS TELLO 2022\SCM SPILL OVERS\outputs\pobreza\mujeres\1%\simulacion_4\output_tests.xlsx',lb_vec_"&amp;LM102&amp;"','lb_vec_"&amp;LM102&amp;"');"</f>
        <v>xlswrite('G:\Mi unidad\1. PROYECTOS TELLO 2022\SCM SPILL OVERS\outputs\pobreza\mujeres\1%\simulacion_4\output_tests.xlsx',lb_vec_75','lb_vec_75');</v>
      </c>
      <c r="LY102">
        <v>75</v>
      </c>
      <c r="LZ102" t="str">
        <f>"xlswrite('G:\Mi unidad\1. PROYECTOS TELLO 2022\SCM SPILL OVERS\outputs\pobreza\criminalidad\1%\simulacion_4\output_tests.xlsx',lb_vec_"&amp;LY102&amp;"','lb_vec_"&amp;LY102&amp;"');"</f>
        <v>xlswrite('G:\Mi unidad\1. PROYECTOS TELLO 2022\SCM SPILL OVERS\outputs\pobreza\criminalidad\1%\simulacion_4\output_tests.xlsx',lb_vec_75','lb_vec_75');</v>
      </c>
    </row>
    <row r="103" spans="64:338" x14ac:dyDescent="0.3">
      <c r="BL103">
        <v>75</v>
      </c>
      <c r="BM103" s="1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269</v>
      </c>
      <c r="CV103">
        <v>75</v>
      </c>
      <c r="CW103" t="s">
        <v>271</v>
      </c>
      <c r="DA103">
        <v>75</v>
      </c>
      <c r="DB103" t="s">
        <v>271</v>
      </c>
      <c r="DF103">
        <v>75</v>
      </c>
      <c r="DG103" t="s">
        <v>271</v>
      </c>
      <c r="EA103">
        <v>42</v>
      </c>
      <c r="EB103" s="1" t="str">
        <f>"alpha1_hat_vec_"&amp;EA103&amp;"(s) = alpha_hat_"&amp;EA103&amp;"(1);"</f>
        <v>alpha1_hat_vec_42(s) = alpha_hat_42(1);</v>
      </c>
      <c r="EZ103" s="1" t="str">
        <f>"xlswrite('G:\Mi unidad\1. PROYECTOS TELLO 2022\SCM SPILL OVERS\outputs\pobreza\distancia_centro_salud\1%\simulacion_4\synthetic_control_spillover_outputs.xlsx',synthetic_control_sp_"&amp;$A44&amp;","&amp;$A44&amp;")"</f>
        <v>xlswrite('G:\Mi unidad\1. PROYECTOS TELLO 2022\SCM SPILL OVERS\outputs\pobreza\distancia_centro_salud\1%\simulacion_4\synthetic_control_spillover_outputs.xlsx',synthetic_control_sp_125,125)</v>
      </c>
      <c r="FG103" s="1" t="str">
        <f>"xlswrite('G:\Mi unidad\1. PROYECTOS TELLO 2022\SCM SPILL OVERS\outputs\pobreza\informalidad\1%\simulacion_4\synthetic_control_spillover_outputs.xlsx',synthetic_control_sp_"&amp;$A44&amp;","&amp;$A44&amp;")"</f>
        <v>xlswrite('G:\Mi unidad\1. PROYECTOS TELLO 2022\SCM SPILL OVERS\outputs\pobreza\informalidad\1%\simulacion_4\synthetic_control_spillover_outputs.xlsx',synthetic_control_sp_125,125)</v>
      </c>
      <c r="FM103" s="1" t="str">
        <f>"xlswrite('G:\Mi unidad\1. PROYECTOS TELLO 2022\SCM SPILL OVERS\outputs\pobreza\densidad\1%\simulacion_4\synthetic_control_spillover_outputs.xlsx',synthetic_control_sp_"&amp;$A44&amp;","&amp;$A44&amp;")"</f>
        <v>xlswrite('G:\Mi unidad\1. PROYECTOS TELLO 2022\SCM SPILL OVERS\outputs\pobreza\densidad\1%\simulacion_4\synthetic_control_spillover_outputs.xlsx',synthetic_control_sp_125,125)</v>
      </c>
      <c r="FT103" s="1" t="str">
        <f>"xlswrite('G:\Mi unidad\1. PROYECTOS TELLO 2022\SCM SPILL OVERS\outputs\pobreza\bajo_niv_educ\1%\simulacion_4\synthetic_control_spillover_outputs.xlsx',synthetic_control_sp_"&amp;$A44&amp;","&amp;$A44&amp;")"</f>
        <v>xlswrite('G:\Mi unidad\1. PROYECTOS TELLO 2022\SCM SPILL OVERS\outputs\pobreza\bajo_niv_educ\1%\simulacion_4\synthetic_control_spillover_outputs.xlsx',synthetic_control_sp_125,125)</v>
      </c>
      <c r="FZ103" s="1" t="str">
        <f>"xlswrite('G:\Mi unidad\1. PROYECTOS TELLO 2022\SCM SPILL OVERS\outputs\pobreza\bajo_ingreso\1%\simulacion_4\synthetic_control_spillover_outputs.xlsx',synthetic_control_sp_"&amp;$A44&amp;","&amp;$A44&amp;")"</f>
        <v>xlswrite('G:\Mi unidad\1. PROYECTOS TELLO 2022\SCM SPILL OVERS\outputs\pobreza\bajo_ingreso\1%\simulacion_4\synthetic_control_spillover_outputs.xlsx',synthetic_control_sp_125,125)</v>
      </c>
      <c r="GF103" s="1" t="str">
        <f>"xlswrite('G:\Mi unidad\1. PROYECTOS TELLO 2022\SCM SPILL OVERS\outputs\pobreza\densidad_g\1%\simulacion_4\synthetic_control_spillover_outputs.xlsx',synthetic_control_sp_"&amp;$A44&amp;","&amp;$A44&amp;")"</f>
        <v>xlswrite('G:\Mi unidad\1. PROYECTOS TELLO 2022\SCM SPILL OVERS\outputs\pobreza\densidad_g\1%\simulacion_4\synthetic_control_spillover_outputs.xlsx',synthetic_control_sp_125,125)</v>
      </c>
      <c r="GM103" s="1" t="str">
        <f>"xlswrite('G:\Mi unidad\1. PROYECTOS TELLO 2022\SCM SPILL OVERS\outputs\pobreza\alimentos\1%\simulacion_4\synthetic_control_spillover_outputs.xlsx',synthetic_control_sp_"&amp;$A44&amp;","&amp;$A44&amp;");"</f>
        <v>xlswrite('G:\Mi unidad\1. PROYECTOS TELLO 2022\SCM SPILL OVERS\outputs\pobreza\alimentos\1%\simulacion_4\synthetic_control_spillover_outputs.xlsx',synthetic_control_sp_125,125);</v>
      </c>
      <c r="GT103" s="1" t="str">
        <f>"xlswrite('G:\Mi unidad\1. PROYECTOS TELLO 2022\SCM SPILL OVERS\outputs\pobreza\jefe_hogar\1%\simulacion_4\synthetic_control_spillover_outputs.xlsx',synthetic_control_sp_"&amp;$A44&amp;","&amp;$A44&amp;");"</f>
        <v>xlswrite('G:\Mi unidad\1. PROYECTOS TELLO 2022\SCM SPILL OVERS\outputs\pobreza\jefe_hogar\1%\simulacion_4\synthetic_control_spillover_outputs.xlsx',synthetic_control_sp_125,125);</v>
      </c>
      <c r="GZ103" s="1" t="str">
        <f>"xlswrite('G:\Mi unidad\1. PROYECTOS TELLO 2022\SCM SPILL OVERS\outputs\pobreza\mujeres\1%\simulacion_4\synthetic_control_spillover_outputs.xlsx',synthetic_control_sp_"&amp;$A44&amp;","&amp;$A44&amp;");"</f>
        <v>xlswrite('G:\Mi unidad\1. PROYECTOS TELLO 2022\SCM SPILL OVERS\outputs\pobreza\mujeres\1%\simulacion_4\synthetic_control_spillover_outputs.xlsx',synthetic_control_sp_125,125);</v>
      </c>
      <c r="HF103" s="1" t="str">
        <f>"xlswrite('G:\Mi unidad\1. PROYECTOS TELLO 2022\SCM SPILL OVERS\outputs\pobreza\criminalidad\1%\simulacion_4\synthetic_control_spillover_outputs.xlsx',synthetic_control_sp_"&amp;$A44&amp;","&amp;$A44&amp;");"</f>
        <v>xlswrite('G:\Mi unidad\1. PROYECTOS TELLO 2022\SCM SPILL OVERS\outputs\pobreza\criminalidad\1%\simulacion_4\synthetic_control_spillover_outputs.xlsx',synthetic_control_sp_125,125);</v>
      </c>
      <c r="HM103">
        <v>41</v>
      </c>
      <c r="HN103" t="str">
        <f>"lb_vec_"&amp;HM103&amp;" = zeros(1,S);"</f>
        <v>lb_vec_41 = zeros(1,S);</v>
      </c>
      <c r="HT103">
        <v>57</v>
      </c>
      <c r="HU103" t="str">
        <f>"    spillover_test_"&amp;HT103&amp;"(s) = sp_andrews(Y_pre_"&amp;HT103&amp;",pobreza_"&amp;HT103&amp;"(:,T+s),A_"&amp;HT103&amp;",C,d,alpha_sig);"</f>
        <v xml:space="preserve">    spillover_test_57(s) = sp_andrews(Y_pre_57,pobreza_57(:,T+s),A_57,C,d,alpha_sig);</v>
      </c>
      <c r="IA103">
        <v>75</v>
      </c>
      <c r="IB103" t="str">
        <f>"xlswrite('G:\Mi unidad\1. PROYECTOS TELLO 2022\SCM SPILL OVERS\outputs\pobreza\bajo_niv_educ\1%\simulacion_4\output_tests.xlsx',ub_vec_"&amp;IA103&amp;"','ub_vec_"&amp;IA103&amp;"');"</f>
        <v>xlswrite('G:\Mi unidad\1. PROYECTOS TELLO 2022\SCM SPILL OVERS\outputs\pobreza\bajo_niv_educ\1%\simulacion_4\output_tests.xlsx',ub_vec_75','ub_vec_75');</v>
      </c>
      <c r="IO103">
        <v>75</v>
      </c>
      <c r="IP103" t="str">
        <f>"xlswrite('G:\Mi unidad\1. PROYECTOS TELLO 2022\SCM SPILL OVERS\outputs\pobreza\bajo_ingreso\1%\simulacion_4\output_tests.xlsx',ub_vec_"&amp;IO103&amp;"','ub_vec_"&amp;IO103&amp;"');"</f>
        <v>xlswrite('G:\Mi unidad\1. PROYECTOS TELLO 2022\SCM SPILL OVERS\outputs\pobreza\bajo_ingreso\1%\simulacion_4\output_tests.xlsx',ub_vec_75','ub_vec_75');</v>
      </c>
      <c r="JA103">
        <v>75</v>
      </c>
      <c r="JB103" t="str">
        <f>"xlswrite('G:\Mi unidad\1. PROYECTOS TELLO 2022\SCM SPILL OVERS\outputs\pobreza\densidad\1%\simulacion_4\output_tests.xlsx',ub_vec_"&amp;JA103&amp;"','ub_vec_"&amp;JA103&amp;"');"</f>
        <v>xlswrite('G:\Mi unidad\1. PROYECTOS TELLO 2022\SCM SPILL OVERS\outputs\pobreza\densidad\1%\simulacion_4\output_tests.xlsx',ub_vec_75','ub_vec_75');</v>
      </c>
      <c r="JM103">
        <v>75</v>
      </c>
      <c r="JN103" t="str">
        <f>"xlswrite('G:\Mi unidad\1. PROYECTOS TELLO 2022\SCM SPILL OVERS\outputs\pobreza\densidad_g\1%\simulacion_4\output_tests.xlsx',ub_vec_"&amp;JM103&amp;"','ub_vec_"&amp;JM103&amp;"');"</f>
        <v>xlswrite('G:\Mi unidad\1. PROYECTOS TELLO 2022\SCM SPILL OVERS\outputs\pobreza\densidad_g\1%\simulacion_4\output_tests.xlsx',ub_vec_75','ub_vec_75');</v>
      </c>
      <c r="JY103">
        <v>75</v>
      </c>
      <c r="JZ103" t="str">
        <f>"xlswrite('G:\Mi unidad\1. PROYECTOS TELLO 2022\SCM SPILL OVERS\outputs\pobreza\distancia_centro_salud\1%\simulacion_4\output_tests.xlsx',ub_vec_"&amp;JY103&amp;"','ub_vec_"&amp;JY103&amp;"');"</f>
        <v>xlswrite('G:\Mi unidad\1. PROYECTOS TELLO 2022\SCM SPILL OVERS\outputs\pobreza\distancia_centro_salud\1%\simulacion_4\output_tests.xlsx',ub_vec_75','ub_vec_75');</v>
      </c>
      <c r="KL103">
        <v>75</v>
      </c>
      <c r="KM103" t="str">
        <f>"xlswrite('G:\Mi unidad\1. PROYECTOS TELLO 2022\SCM SPILL OVERS\outputs\pobreza\informalidad\1%\simulacion_4\output_tests.xlsx',ub_vec_"&amp;KL103&amp;"','ub_vec_"&amp;KL103&amp;"');"</f>
        <v>xlswrite('G:\Mi unidad\1. PROYECTOS TELLO 2022\SCM SPILL OVERS\outputs\pobreza\informalidad\1%\simulacion_4\output_tests.xlsx',ub_vec_75','ub_vec_75');</v>
      </c>
      <c r="KY103">
        <v>75</v>
      </c>
      <c r="KZ103" t="str">
        <f>"xlswrite('G:\Mi unidad\1. PROYECTOS TELLO 2022\SCM SPILL OVERS\outputs\pobreza\alimentos\1%\simulacion_4\output_tests.xlsx',ub_vec_"&amp;KY103&amp;"','ub_vec_"&amp;KY103&amp;"');"</f>
        <v>xlswrite('G:\Mi unidad\1. PROYECTOS TELLO 2022\SCM SPILL OVERS\outputs\pobreza\alimentos\1%\simulacion_4\output_tests.xlsx',ub_vec_75','ub_vec_75');</v>
      </c>
      <c r="LF103">
        <v>75</v>
      </c>
      <c r="LG103" t="str">
        <f>"xlswrite('G:\Mi unidad\1. PROYECTOS TELLO 2022\SCM SPILL OVERS\outputs\pobreza\jefe_hogar\1%\simulacion_4\output_tests.xlsx',ub_vec_"&amp;LF103&amp;"','ub_vec_"&amp;LF103&amp;"');"</f>
        <v>xlswrite('G:\Mi unidad\1. PROYECTOS TELLO 2022\SCM SPILL OVERS\outputs\pobreza\jefe_hogar\1%\simulacion_4\output_tests.xlsx',ub_vec_75','ub_vec_75');</v>
      </c>
      <c r="LM103">
        <v>75</v>
      </c>
      <c r="LN103" t="str">
        <f>"xlswrite('G:\Mi unidad\1. PROYECTOS TELLO 2022\SCM SPILL OVERS\outputs\pobreza\mujeres\1%\simulacion_4\output_tests.xlsx',ub_vec_"&amp;LM103&amp;"','ub_vec_"&amp;LM103&amp;"');"</f>
        <v>xlswrite('G:\Mi unidad\1. PROYECTOS TELLO 2022\SCM SPILL OVERS\outputs\pobreza\mujeres\1%\simulacion_4\output_tests.xlsx',ub_vec_75','ub_vec_75');</v>
      </c>
      <c r="LY103">
        <v>75</v>
      </c>
      <c r="LZ103" t="str">
        <f>"xlswrite('G:\Mi unidad\1. PROYECTOS TELLO 2022\SCM SPILL OVERS\outputs\pobreza\criminalidad\1%\simulacion_4\output_tests.xlsx',ub_vec_"&amp;LY103&amp;"','ub_vec_"&amp;LY103&amp;"');"</f>
        <v>xlswrite('G:\Mi unidad\1. PROYECTOS TELLO 2022\SCM SPILL OVERS\outputs\pobreza\criminalidad\1%\simulacion_4\output_tests.xlsx',ub_vec_75','ub_vec_75');</v>
      </c>
    </row>
    <row r="104" spans="64:338" x14ac:dyDescent="0.3">
      <c r="BL104">
        <v>75</v>
      </c>
      <c r="BM104" s="1" t="str">
        <f>"A_"&amp;BL102&amp;"(:,ind_"&amp;BL102&amp;" == 0) = [];"</f>
        <v>A_75(:,ind_75 == 0) = [];</v>
      </c>
      <c r="BR104">
        <v>75</v>
      </c>
      <c r="BS104" s="1" t="str">
        <f>"ind_"&amp;BR102&amp;" = xlsread('spillover_bajo_niv_educ_"&amp;BR102&amp;".xlsx')"</f>
        <v>ind_75 = xlsread('spillover_bajo_niv_educ_75.xlsx')</v>
      </c>
      <c r="BX104">
        <v>75</v>
      </c>
      <c r="BY104" s="1" t="str">
        <f>"ind_"&amp;BX102&amp;" = xlsread('spillover_bajoingreso_"&amp;BX102&amp;".xlsx')"</f>
        <v>ind_75 = xlsread('spillover_bajoingreso_75.xlsx')</v>
      </c>
      <c r="CD104">
        <v>75</v>
      </c>
      <c r="CE104" s="1" t="str">
        <f>"ind_"&amp;CD102&amp;" = xlsread('spillover_densidad_"&amp;CD102&amp;".xlsx')"</f>
        <v>ind_75 = xlsread('spillover_densidad_75.xlsx')</v>
      </c>
      <c r="CJ104">
        <v>75</v>
      </c>
      <c r="CK104" s="1" t="str">
        <f>"ind_"&amp;CJ102&amp;" = xlsread('spillover_tiempo_cs_"&amp;CJ102&amp;".xlsx')"</f>
        <v>ind_75 = xlsread('spillover_tiempo_cs_75.xlsx')</v>
      </c>
      <c r="CQ104">
        <v>75</v>
      </c>
      <c r="CR104" t="s">
        <v>270</v>
      </c>
      <c r="CV104">
        <v>75</v>
      </c>
      <c r="CW104" t="s">
        <v>272</v>
      </c>
      <c r="DA104">
        <v>75</v>
      </c>
      <c r="DB104" t="s">
        <v>273</v>
      </c>
      <c r="DF104">
        <v>75</v>
      </c>
      <c r="DG104" t="s">
        <v>274</v>
      </c>
      <c r="EA104">
        <v>42</v>
      </c>
      <c r="EB104" s="1" t="str">
        <f>"synthetic_control_sp_"&amp;EA104&amp;"(T+s) = Y_"&amp;EA104&amp;"(1,T+s)-alpha1_hat_vec_"&amp;EA104&amp;"(s);"</f>
        <v>synthetic_control_sp_42(T+s) = Y_42(1,T+s)-alpha1_hat_vec_42(s);</v>
      </c>
      <c r="EZ104" s="1" t="str">
        <f>"xlswrite('G:\Mi unidad\1. PROYECTOS TELLO 2022\SCM SPILL OVERS\outputs\pobreza\distancia_centro_salud\1%\simulacion_4\synthetic_control_spillover_outputs.xlsx',synthetic_control_sp_"&amp;$A45&amp;","&amp;$A45&amp;")"</f>
        <v>xlswrite('G:\Mi unidad\1. PROYECTOS TELLO 2022\SCM SPILL OVERS\outputs\pobreza\distancia_centro_salud\1%\simulacion_4\synthetic_control_spillover_outputs.xlsx',synthetic_control_sp_129,129)</v>
      </c>
      <c r="FG104" s="1" t="str">
        <f>"xlswrite('G:\Mi unidad\1. PROYECTOS TELLO 2022\SCM SPILL OVERS\outputs\pobreza\informalidad\1%\simulacion_4\synthetic_control_spillover_outputs.xlsx',synthetic_control_sp_"&amp;$A45&amp;","&amp;$A45&amp;")"</f>
        <v>xlswrite('G:\Mi unidad\1. PROYECTOS TELLO 2022\SCM SPILL OVERS\outputs\pobreza\informalidad\1%\simulacion_4\synthetic_control_spillover_outputs.xlsx',synthetic_control_sp_129,129)</v>
      </c>
      <c r="FM104" s="1" t="str">
        <f>"xlswrite('G:\Mi unidad\1. PROYECTOS TELLO 2022\SCM SPILL OVERS\outputs\pobreza\densidad\1%\simulacion_4\synthetic_control_spillover_outputs.xlsx',synthetic_control_sp_"&amp;$A45&amp;","&amp;$A45&amp;")"</f>
        <v>xlswrite('G:\Mi unidad\1. PROYECTOS TELLO 2022\SCM SPILL OVERS\outputs\pobreza\densidad\1%\simulacion_4\synthetic_control_spillover_outputs.xlsx',synthetic_control_sp_129,129)</v>
      </c>
      <c r="FT104" s="1" t="str">
        <f>"xlswrite('G:\Mi unidad\1. PROYECTOS TELLO 2022\SCM SPILL OVERS\outputs\pobreza\bajo_niv_educ\1%\simulacion_4\synthetic_control_spillover_outputs.xlsx',synthetic_control_sp_"&amp;$A45&amp;","&amp;$A45&amp;")"</f>
        <v>xlswrite('G:\Mi unidad\1. PROYECTOS TELLO 2022\SCM SPILL OVERS\outputs\pobreza\bajo_niv_educ\1%\simulacion_4\synthetic_control_spillover_outputs.xlsx',synthetic_control_sp_129,129)</v>
      </c>
      <c r="FZ104" s="1" t="str">
        <f>"xlswrite('G:\Mi unidad\1. PROYECTOS TELLO 2022\SCM SPILL OVERS\outputs\pobreza\bajo_ingreso\1%\simulacion_4\synthetic_control_spillover_outputs.xlsx',synthetic_control_sp_"&amp;$A45&amp;","&amp;$A45&amp;")"</f>
        <v>xlswrite('G:\Mi unidad\1. PROYECTOS TELLO 2022\SCM SPILL OVERS\outputs\pobreza\bajo_ingreso\1%\simulacion_4\synthetic_control_spillover_outputs.xlsx',synthetic_control_sp_129,129)</v>
      </c>
      <c r="GF104" s="1" t="str">
        <f>"xlswrite('G:\Mi unidad\1. PROYECTOS TELLO 2022\SCM SPILL OVERS\outputs\pobreza\densidad_g\1%\simulacion_4\synthetic_control_spillover_outputs.xlsx',synthetic_control_sp_"&amp;$A45&amp;","&amp;$A45&amp;")"</f>
        <v>xlswrite('G:\Mi unidad\1. PROYECTOS TELLO 2022\SCM SPILL OVERS\outputs\pobreza\densidad_g\1%\simulacion_4\synthetic_control_spillover_outputs.xlsx',synthetic_control_sp_129,129)</v>
      </c>
      <c r="GM104" s="1" t="str">
        <f>"xlswrite('G:\Mi unidad\1. PROYECTOS TELLO 2022\SCM SPILL OVERS\outputs\pobreza\alimentos\1%\simulacion_4\synthetic_control_spillover_outputs.xlsx',synthetic_control_sp_"&amp;$A45&amp;","&amp;$A45&amp;");"</f>
        <v>xlswrite('G:\Mi unidad\1. PROYECTOS TELLO 2022\SCM SPILL OVERS\outputs\pobreza\alimentos\1%\simulacion_4\synthetic_control_spillover_outputs.xlsx',synthetic_control_sp_129,129);</v>
      </c>
      <c r="GT104" s="1" t="str">
        <f>"xlswrite('G:\Mi unidad\1. PROYECTOS TELLO 2022\SCM SPILL OVERS\outputs\pobreza\jefe_hogar\1%\simulacion_4\synthetic_control_spillover_outputs.xlsx',synthetic_control_sp_"&amp;$A45&amp;","&amp;$A45&amp;");"</f>
        <v>xlswrite('G:\Mi unidad\1. PROYECTOS TELLO 2022\SCM SPILL OVERS\outputs\pobreza\jefe_hogar\1%\simulacion_4\synthetic_control_spillover_outputs.xlsx',synthetic_control_sp_129,129);</v>
      </c>
      <c r="GZ104" s="1" t="str">
        <f>"xlswrite('G:\Mi unidad\1. PROYECTOS TELLO 2022\SCM SPILL OVERS\outputs\pobreza\mujeres\1%\simulacion_4\synthetic_control_spillover_outputs.xlsx',synthetic_control_sp_"&amp;$A45&amp;","&amp;$A45&amp;");"</f>
        <v>xlswrite('G:\Mi unidad\1. PROYECTOS TELLO 2022\SCM SPILL OVERS\outputs\pobreza\mujeres\1%\simulacion_4\synthetic_control_spillover_outputs.xlsx',synthetic_control_sp_129,129);</v>
      </c>
      <c r="HF104" s="1" t="str">
        <f>"xlswrite('G:\Mi unidad\1. PROYECTOS TELLO 2022\SCM SPILL OVERS\outputs\pobreza\criminalidad\1%\simulacion_4\synthetic_control_spillover_outputs.xlsx',synthetic_control_sp_"&amp;$A45&amp;","&amp;$A45&amp;");"</f>
        <v>xlswrite('G:\Mi unidad\1. PROYECTOS TELLO 2022\SCM SPILL OVERS\outputs\pobreza\criminalidad\1%\simulacion_4\synthetic_control_spillover_outputs.xlsx',synthetic_control_sp_129,129);</v>
      </c>
      <c r="HM104">
        <v>41</v>
      </c>
      <c r="HN104" t="str">
        <f>"ub_vec_"&amp;HM104&amp;" = zeros(1,S);"</f>
        <v>ub_vec_41 = zeros(1,S);</v>
      </c>
      <c r="HT104">
        <v>57</v>
      </c>
      <c r="HU104" t="s">
        <v>18</v>
      </c>
      <c r="IA104">
        <v>75</v>
      </c>
      <c r="IB104" t="str">
        <f>"xlswrite('G:\Mi unidad\1. PROYECTOS TELLO 2022\SCM SPILL OVERS\outputs\pobreza\bajo_niv_educ\1%\simulacion_4\output_tests.xlsx',p_value_vec_"&amp;IA104&amp;"','p_value_vec_"&amp;IA104&amp;"');"</f>
        <v>xlswrite('G:\Mi unidad\1. PROYECTOS TELLO 2022\SCM SPILL OVERS\outputs\pobreza\bajo_niv_educ\1%\simulacion_4\output_tests.xlsx',p_value_vec_75','p_value_vec_75');</v>
      </c>
      <c r="IO104">
        <v>75</v>
      </c>
      <c r="IP104" t="str">
        <f>"xlswrite('G:\Mi unidad\1. PROYECTOS TELLO 2022\SCM SPILL OVERS\outputs\pobreza\bajo_ingreso\1%\simulacion_4\output_tests.xlsx',p_value_vec_"&amp;IO104&amp;"','p_value_vec_"&amp;IO104&amp;"');"</f>
        <v>xlswrite('G:\Mi unidad\1. PROYECTOS TELLO 2022\SCM SPILL OVERS\outputs\pobreza\bajo_ingreso\1%\simulacion_4\output_tests.xlsx',p_value_vec_75','p_value_vec_75');</v>
      </c>
      <c r="JA104">
        <v>75</v>
      </c>
      <c r="JB104" t="str">
        <f>"xlswrite('G:\Mi unidad\1. PROYECTOS TELLO 2022\SCM SPILL OVERS\outputs\pobreza\densidad\1%\simulacion_4\output_tests.xlsx',p_value_vec_"&amp;JA104&amp;"','p_value_vec_"&amp;JA104&amp;"');"</f>
        <v>xlswrite('G:\Mi unidad\1. PROYECTOS TELLO 2022\SCM SPILL OVERS\outputs\pobreza\densidad\1%\simulacion_4\output_tests.xlsx',p_value_vec_75','p_value_vec_75');</v>
      </c>
      <c r="JM104">
        <v>75</v>
      </c>
      <c r="JN104" t="str">
        <f>"xlswrite('G:\Mi unidad\1. PROYECTOS TELLO 2022\SCM SPILL OVERS\outputs\pobreza\densidad_g\1%\simulacion_4\output_tests.xlsx',p_value_vec_"&amp;JM104&amp;"','p_value_vec_"&amp;JM104&amp;"');"</f>
        <v>xlswrite('G:\Mi unidad\1. PROYECTOS TELLO 2022\SCM SPILL OVERS\outputs\pobreza\densidad_g\1%\simulacion_4\output_tests.xlsx',p_value_vec_75','p_value_vec_75');</v>
      </c>
      <c r="JY104">
        <v>75</v>
      </c>
      <c r="JZ104" t="str">
        <f>"xlswrite('G:\Mi unidad\1. PROYECTOS TELLO 2022\SCM SPILL OVERS\outputs\pobreza\distancia_centro_salud\1%\simulacion_4\output_tests.xlsx',p_value_vec_"&amp;JY104&amp;"','p_value_vec_"&amp;JY104&amp;"');"</f>
        <v>xlswrite('G:\Mi unidad\1. PROYECTOS TELLO 2022\SCM SPILL OVERS\outputs\pobreza\distancia_centro_salud\1%\simulacion_4\output_tests.xlsx',p_value_vec_75','p_value_vec_75');</v>
      </c>
      <c r="KL104">
        <v>75</v>
      </c>
      <c r="KM104" t="str">
        <f>"xlswrite('G:\Mi unidad\1. PROYECTOS TELLO 2022\SCM SPILL OVERS\outputs\pobreza\informalidad\1%\simulacion_4\output_tests.xlsx',p_value_vec_"&amp;KL104&amp;"','p_value_vec_"&amp;KL104&amp;"');"</f>
        <v>xlswrite('G:\Mi unidad\1. PROYECTOS TELLO 2022\SCM SPILL OVERS\outputs\pobreza\informalidad\1%\simulacion_4\output_tests.xlsx',p_value_vec_75','p_value_vec_75');</v>
      </c>
      <c r="KY104">
        <v>75</v>
      </c>
      <c r="KZ104" t="str">
        <f>"xlswrite('G:\Mi unidad\1. PROYECTOS TELLO 2022\SCM SPILL OVERS\outputs\pobreza\alimentos\1%\simulacion_4\output_tests.xlsx',p_value_vec_"&amp;KY104&amp;"','p_value_vec_"&amp;KY104&amp;"');"</f>
        <v>xlswrite('G:\Mi unidad\1. PROYECTOS TELLO 2022\SCM SPILL OVERS\outputs\pobreza\alimentos\1%\simulacion_4\output_tests.xlsx',p_value_vec_75','p_value_vec_75');</v>
      </c>
      <c r="LF104">
        <v>75</v>
      </c>
      <c r="LG104" t="str">
        <f>"xlswrite('G:\Mi unidad\1. PROYECTOS TELLO 2022\SCM SPILL OVERS\outputs\pobreza\jefe_hogar\1%\simulacion_4\output_tests.xlsx',p_value_vec_"&amp;LF104&amp;"','p_value_vec_"&amp;LF104&amp;"');"</f>
        <v>xlswrite('G:\Mi unidad\1. PROYECTOS TELLO 2022\SCM SPILL OVERS\outputs\pobreza\jefe_hogar\1%\simulacion_4\output_tests.xlsx',p_value_vec_75','p_value_vec_75');</v>
      </c>
      <c r="LM104">
        <v>75</v>
      </c>
      <c r="LN104" t="str">
        <f>"xlswrite('G:\Mi unidad\1. PROYECTOS TELLO 2022\SCM SPILL OVERS\outputs\pobreza\mujeres\1%\simulacion_4\output_tests.xlsx',p_value_vec_"&amp;LM104&amp;"','p_value_vec_"&amp;LM104&amp;"');"</f>
        <v>xlswrite('G:\Mi unidad\1. PROYECTOS TELLO 2022\SCM SPILL OVERS\outputs\pobreza\mujeres\1%\simulacion_4\output_tests.xlsx',p_value_vec_75','p_value_vec_75');</v>
      </c>
      <c r="LY104">
        <v>75</v>
      </c>
      <c r="LZ104" t="str">
        <f>"xlswrite('G:\Mi unidad\1. PROYECTOS TELLO 2022\SCM SPILL OVERS\outputs\pobreza\criminalidad\1%\simulacion_4\output_tests.xlsx',p_value_vec_"&amp;LY104&amp;"','p_value_vec_"&amp;LY104&amp;"');"</f>
        <v>xlswrite('G:\Mi unidad\1. PROYECTOS TELLO 2022\SCM SPILL OVERS\outputs\pobreza\criminalidad\1%\simulacion_4\output_tests.xlsx',p_value_vec_75','p_value_vec_75');</v>
      </c>
    </row>
    <row r="105" spans="64:338" x14ac:dyDescent="0.3">
      <c r="BL105">
        <v>75</v>
      </c>
      <c r="BR105">
        <v>75</v>
      </c>
      <c r="BS105" s="1" t="str">
        <f>"A_"&amp;BR102&amp;" = eye(N);"</f>
        <v>A_75 = eye(N);</v>
      </c>
      <c r="BX105">
        <v>75</v>
      </c>
      <c r="BY105" s="1" t="str">
        <f>"A_"&amp;BX102&amp;" = eye(N);"</f>
        <v>A_75 = eye(N);</v>
      </c>
      <c r="CD105">
        <v>75</v>
      </c>
      <c r="CE105" s="1" t="str">
        <f>"A_"&amp;CD102&amp;" = eye(N);"</f>
        <v>A_75 = eye(N);</v>
      </c>
      <c r="CJ105">
        <v>75</v>
      </c>
      <c r="CK105" s="1" t="str">
        <f>"A_"&amp;CJ102&amp;" = eye(N);"</f>
        <v>A_75 = eye(N);</v>
      </c>
      <c r="CQ105">
        <v>75</v>
      </c>
      <c r="CR105" t="s">
        <v>271</v>
      </c>
      <c r="CV105">
        <v>75</v>
      </c>
      <c r="CW105" t="s">
        <v>275</v>
      </c>
      <c r="DA105">
        <v>75</v>
      </c>
      <c r="DB105" t="s">
        <v>275</v>
      </c>
      <c r="DF105">
        <v>75</v>
      </c>
      <c r="DG105" t="s">
        <v>275</v>
      </c>
      <c r="EA105">
        <v>42</v>
      </c>
      <c r="EB105" s="3" t="s">
        <v>18</v>
      </c>
      <c r="EZ105" s="1" t="str">
        <f>"xlswrite('G:\Mi unidad\1. PROYECTOS TELLO 2022\SCM SPILL OVERS\outputs\pobreza\distancia_centro_salud\1%\simulacion_4\synthetic_control_spillover_outputs.xlsx',synthetic_control_sp_"&amp;$A46&amp;","&amp;$A46&amp;")"</f>
        <v>xlswrite('G:\Mi unidad\1. PROYECTOS TELLO 2022\SCM SPILL OVERS\outputs\pobreza\distancia_centro_salud\1%\simulacion_4\synthetic_control_spillover_outputs.xlsx',synthetic_control_sp_130,130)</v>
      </c>
      <c r="FG105" s="1" t="str">
        <f>"xlswrite('G:\Mi unidad\1. PROYECTOS TELLO 2022\SCM SPILL OVERS\outputs\pobreza\informalidad\1%\simulacion_4\synthetic_control_spillover_outputs.xlsx',synthetic_control_sp_"&amp;$A46&amp;","&amp;$A46&amp;")"</f>
        <v>xlswrite('G:\Mi unidad\1. PROYECTOS TELLO 2022\SCM SPILL OVERS\outputs\pobreza\informalidad\1%\simulacion_4\synthetic_control_spillover_outputs.xlsx',synthetic_control_sp_130,130)</v>
      </c>
      <c r="FM105" s="1" t="str">
        <f>"xlswrite('G:\Mi unidad\1. PROYECTOS TELLO 2022\SCM SPILL OVERS\outputs\pobreza\densidad\1%\simulacion_4\synthetic_control_spillover_outputs.xlsx',synthetic_control_sp_"&amp;$A46&amp;","&amp;$A46&amp;")"</f>
        <v>xlswrite('G:\Mi unidad\1. PROYECTOS TELLO 2022\SCM SPILL OVERS\outputs\pobreza\densidad\1%\simulacion_4\synthetic_control_spillover_outputs.xlsx',synthetic_control_sp_130,130)</v>
      </c>
      <c r="FT105" s="1" t="str">
        <f>"xlswrite('G:\Mi unidad\1. PROYECTOS TELLO 2022\SCM SPILL OVERS\outputs\pobreza\bajo_niv_educ\1%\simulacion_4\synthetic_control_spillover_outputs.xlsx',synthetic_control_sp_"&amp;$A46&amp;","&amp;$A46&amp;")"</f>
        <v>xlswrite('G:\Mi unidad\1. PROYECTOS TELLO 2022\SCM SPILL OVERS\outputs\pobreza\bajo_niv_educ\1%\simulacion_4\synthetic_control_spillover_outputs.xlsx',synthetic_control_sp_130,130)</v>
      </c>
      <c r="FZ105" s="1" t="str">
        <f>"xlswrite('G:\Mi unidad\1. PROYECTOS TELLO 2022\SCM SPILL OVERS\outputs\pobreza\bajo_ingreso\1%\simulacion_4\synthetic_control_spillover_outputs.xlsx',synthetic_control_sp_"&amp;$A46&amp;","&amp;$A46&amp;")"</f>
        <v>xlswrite('G:\Mi unidad\1. PROYECTOS TELLO 2022\SCM SPILL OVERS\outputs\pobreza\bajo_ingreso\1%\simulacion_4\synthetic_control_spillover_outputs.xlsx',synthetic_control_sp_130,130)</v>
      </c>
      <c r="GF105" s="1" t="str">
        <f>"xlswrite('G:\Mi unidad\1. PROYECTOS TELLO 2022\SCM SPILL OVERS\outputs\pobreza\densidad_g\1%\simulacion_4\synthetic_control_spillover_outputs.xlsx',synthetic_control_sp_"&amp;$A46&amp;","&amp;$A46&amp;")"</f>
        <v>xlswrite('G:\Mi unidad\1. PROYECTOS TELLO 2022\SCM SPILL OVERS\outputs\pobreza\densidad_g\1%\simulacion_4\synthetic_control_spillover_outputs.xlsx',synthetic_control_sp_130,130)</v>
      </c>
      <c r="GM105" s="1" t="str">
        <f>"xlswrite('G:\Mi unidad\1. PROYECTOS TELLO 2022\SCM SPILL OVERS\outputs\pobreza\alimentos\1%\simulacion_4\synthetic_control_spillover_outputs.xlsx',synthetic_control_sp_"&amp;$A46&amp;","&amp;$A46&amp;");"</f>
        <v>xlswrite('G:\Mi unidad\1. PROYECTOS TELLO 2022\SCM SPILL OVERS\outputs\pobreza\alimentos\1%\simulacion_4\synthetic_control_spillover_outputs.xlsx',synthetic_control_sp_130,130);</v>
      </c>
      <c r="GT105" s="1" t="str">
        <f>"xlswrite('G:\Mi unidad\1. PROYECTOS TELLO 2022\SCM SPILL OVERS\outputs\pobreza\jefe_hogar\1%\simulacion_4\synthetic_control_spillover_outputs.xlsx',synthetic_control_sp_"&amp;$A46&amp;","&amp;$A46&amp;");"</f>
        <v>xlswrite('G:\Mi unidad\1. PROYECTOS TELLO 2022\SCM SPILL OVERS\outputs\pobreza\jefe_hogar\1%\simulacion_4\synthetic_control_spillover_outputs.xlsx',synthetic_control_sp_130,130);</v>
      </c>
      <c r="GZ105" s="1" t="str">
        <f>"xlswrite('G:\Mi unidad\1. PROYECTOS TELLO 2022\SCM SPILL OVERS\outputs\pobreza\mujeres\1%\simulacion_4\synthetic_control_spillover_outputs.xlsx',synthetic_control_sp_"&amp;$A46&amp;","&amp;$A46&amp;");"</f>
        <v>xlswrite('G:\Mi unidad\1. PROYECTOS TELLO 2022\SCM SPILL OVERS\outputs\pobreza\mujeres\1%\simulacion_4\synthetic_control_spillover_outputs.xlsx',synthetic_control_sp_130,130);</v>
      </c>
      <c r="HF105" s="1" t="str">
        <f>"xlswrite('G:\Mi unidad\1. PROYECTOS TELLO 2022\SCM SPILL OVERS\outputs\pobreza\criminalidad\1%\simulacion_4\synthetic_control_spillover_outputs.xlsx',synthetic_control_sp_"&amp;$A46&amp;","&amp;$A46&amp;");"</f>
        <v>xlswrite('G:\Mi unidad\1. PROYECTOS TELLO 2022\SCM SPILL OVERS\outputs\pobreza\criminalidad\1%\simulacion_4\synthetic_control_spillover_outputs.xlsx',synthetic_control_sp_130,130);</v>
      </c>
      <c r="HM105">
        <v>41</v>
      </c>
      <c r="HN105" t="s">
        <v>35</v>
      </c>
      <c r="HT105">
        <v>65</v>
      </c>
      <c r="HU105" t="str">
        <f>"spillover_test_"&amp;HT105&amp;" = zeros(1,S);"</f>
        <v>spillover_test_65 = zeros(1,S);</v>
      </c>
      <c r="IA105">
        <v>75</v>
      </c>
      <c r="IB105" t="str">
        <f>"xlswrite('G:\Mi unidad\1. PROYECTOS TELLO 2022\SCM SPILL OVERS\outputs\pobreza\bajo_niv_educ\1%\simulacion_4\output_tests.xlsx',alpha1_hat_vec_"&amp;IA105&amp;"','alpha1_hat_vec_"&amp;IA105&amp;"');"</f>
        <v>xlswrite('G:\Mi unidad\1. PROYECTOS TELLO 2022\SCM SPILL OVERS\outputs\pobreza\bajo_niv_educ\1%\simulacion_4\output_tests.xlsx',alpha1_hat_vec_75','alpha1_hat_vec_75');</v>
      </c>
      <c r="IO105">
        <v>75</v>
      </c>
      <c r="IP105" t="str">
        <f>"xlswrite('G:\Mi unidad\1. PROYECTOS TELLO 2022\SCM SPILL OVERS\outputs\pobreza\bajo_ingreso\1%\simulacion_4\output_tests.xlsx',alpha1_hat_vec_"&amp;IO105&amp;"','alpha1_hat_vec_"&amp;IO105&amp;"');"</f>
        <v>xlswrite('G:\Mi unidad\1. PROYECTOS TELLO 2022\SCM SPILL OVERS\outputs\pobreza\bajo_ingreso\1%\simulacion_4\output_tests.xlsx',alpha1_hat_vec_75','alpha1_hat_vec_75');</v>
      </c>
      <c r="JA105">
        <v>75</v>
      </c>
      <c r="JB105" t="str">
        <f>"xlswrite('G:\Mi unidad\1. PROYECTOS TELLO 2022\SCM SPILL OVERS\outputs\pobreza\densidad\1%\simulacion_4\output_tests.xlsx',alpha1_hat_vec_"&amp;JA105&amp;"','alpha1_hat_vec_"&amp;JA105&amp;"');"</f>
        <v>xlswrite('G:\Mi unidad\1. PROYECTOS TELLO 2022\SCM SPILL OVERS\outputs\pobreza\densidad\1%\simulacion_4\output_tests.xlsx',alpha1_hat_vec_75','alpha1_hat_vec_75');</v>
      </c>
      <c r="JM105">
        <v>75</v>
      </c>
      <c r="JN105" t="str">
        <f>"xlswrite('G:\Mi unidad\1. PROYECTOS TELLO 2022\SCM SPILL OVERS\outputs\pobreza\densidad_g\1%\simulacion_4\output_tests.xlsx',alpha1_hat_vec_"&amp;JM105&amp;"','alpha1_hat_vec_"&amp;JM105&amp;"');"</f>
        <v>xlswrite('G:\Mi unidad\1. PROYECTOS TELLO 2022\SCM SPILL OVERS\outputs\pobreza\densidad_g\1%\simulacion_4\output_tests.xlsx',alpha1_hat_vec_75','alpha1_hat_vec_75');</v>
      </c>
      <c r="JY105">
        <v>75</v>
      </c>
      <c r="JZ105" t="str">
        <f>"xlswrite('G:\Mi unidad\1. PROYECTOS TELLO 2022\SCM SPILL OVERS\outputs\pobreza\distancia_centro_salud\1%\simulacion_4\output_tests.xlsx',alpha1_hat_vec_"&amp;JY105&amp;"','alpha1_hat_vec_"&amp;JY105&amp;"');"</f>
        <v>xlswrite('G:\Mi unidad\1. PROYECTOS TELLO 2022\SCM SPILL OVERS\outputs\pobreza\distancia_centro_salud\1%\simulacion_4\output_tests.xlsx',alpha1_hat_vec_75','alpha1_hat_vec_75');</v>
      </c>
      <c r="KL105">
        <v>75</v>
      </c>
      <c r="KM105" t="str">
        <f>"xlswrite('G:\Mi unidad\1. PROYECTOS TELLO 2022\SCM SPILL OVERS\outputs\pobreza\informalidad\1%\simulacion_4\output_tests.xlsx',alpha1_hat_vec_"&amp;KL105&amp;"','alpha1_hat_vec_"&amp;KL105&amp;"');"</f>
        <v>xlswrite('G:\Mi unidad\1. PROYECTOS TELLO 2022\SCM SPILL OVERS\outputs\pobreza\informalidad\1%\simulacion_4\output_tests.xlsx',alpha1_hat_vec_75','alpha1_hat_vec_75');</v>
      </c>
      <c r="KY105">
        <v>75</v>
      </c>
      <c r="KZ105" t="str">
        <f>"xlswrite('G:\Mi unidad\1. PROYECTOS TELLO 2022\SCM SPILL OVERS\outputs\pobreza\alimentos\1%\simulacion_4\output_tests.xlsx',alpha1_hat_vec_"&amp;KY105&amp;"','alpha1_hat_vec_"&amp;KY105&amp;"');"</f>
        <v>xlswrite('G:\Mi unidad\1. PROYECTOS TELLO 2022\SCM SPILL OVERS\outputs\pobreza\alimentos\1%\simulacion_4\output_tests.xlsx',alpha1_hat_vec_75','alpha1_hat_vec_75');</v>
      </c>
      <c r="LF105">
        <v>75</v>
      </c>
      <c r="LG105" t="str">
        <f>"xlswrite('G:\Mi unidad\1. PROYECTOS TELLO 2022\SCM SPILL OVERS\outputs\pobreza\jefe_hogar\1%\simulacion_4\output_tests.xlsx',alpha1_hat_vec_"&amp;LF105&amp;"','alpha1_hat_vec_"&amp;LF105&amp;"');"</f>
        <v>xlswrite('G:\Mi unidad\1. PROYECTOS TELLO 2022\SCM SPILL OVERS\outputs\pobreza\jefe_hogar\1%\simulacion_4\output_tests.xlsx',alpha1_hat_vec_75','alpha1_hat_vec_75');</v>
      </c>
      <c r="LM105">
        <v>75</v>
      </c>
      <c r="LN105" t="str">
        <f>"xlswrite('G:\Mi unidad\1. PROYECTOS TELLO 2022\SCM SPILL OVERS\outputs\pobreza\mujeres\1%\simulacion_4\output_tests.xlsx',alpha1_hat_vec_"&amp;LM105&amp;"','alpha1_hat_vec_"&amp;LM105&amp;"');"</f>
        <v>xlswrite('G:\Mi unidad\1. PROYECTOS TELLO 2022\SCM SPILL OVERS\outputs\pobreza\mujeres\1%\simulacion_4\output_tests.xlsx',alpha1_hat_vec_75','alpha1_hat_vec_75');</v>
      </c>
      <c r="LY105">
        <v>75</v>
      </c>
      <c r="LZ105" t="str">
        <f>"xlswrite('G:\Mi unidad\1. PROYECTOS TELLO 2022\SCM SPILL OVERS\outputs\pobreza\criminalidad\1%\simulacion_4\output_tests.xlsx',alpha1_hat_vec_"&amp;LY105&amp;"','alpha1_hat_vec_"&amp;LY105&amp;"');"</f>
        <v>xlswrite('G:\Mi unidad\1. PROYECTOS TELLO 2022\SCM SPILL OVERS\outputs\pobreza\criminalidad\1%\simulacion_4\output_tests.xlsx',alpha1_hat_vec_75','alpha1_hat_vec_75');</v>
      </c>
    </row>
    <row r="106" spans="64:338" x14ac:dyDescent="0.3">
      <c r="BL106">
        <v>75</v>
      </c>
      <c r="BR106">
        <v>75</v>
      </c>
      <c r="BS106" s="1" t="str">
        <f>"A_"&amp;BR102&amp;"(:,ind_"&amp;BR102&amp;" == 0) = [];"</f>
        <v>A_75(:,ind_75 == 0) = [];</v>
      </c>
      <c r="BX106">
        <v>75</v>
      </c>
      <c r="BY106" s="1" t="str">
        <f>"A_"&amp;BX102&amp;"(:,ind_"&amp;BX102&amp;" == 0) = [];"</f>
        <v>A_75(:,ind_75 == 0) = [];</v>
      </c>
      <c r="CD106">
        <v>75</v>
      </c>
      <c r="CE106" s="1" t="str">
        <f>"A_"&amp;CD102&amp;"(:,ind_"&amp;CD102&amp;" == 0) = [];"</f>
        <v>A_75(:,ind_75 == 0) = [];</v>
      </c>
      <c r="CJ106">
        <v>75</v>
      </c>
      <c r="CK106" s="1" t="str">
        <f>"A_"&amp;CJ102&amp;"(:,ind_"&amp;CJ102&amp;" == 0) = [];"</f>
        <v>A_75(:,ind_75 == 0) = [];</v>
      </c>
      <c r="CQ106">
        <v>75</v>
      </c>
      <c r="CR106" t="s">
        <v>276</v>
      </c>
      <c r="CV106">
        <v>75</v>
      </c>
      <c r="CW106" t="s">
        <v>277</v>
      </c>
      <c r="DA106">
        <v>75</v>
      </c>
      <c r="DB106" t="s">
        <v>277</v>
      </c>
      <c r="DF106">
        <v>75</v>
      </c>
      <c r="DG106" t="s">
        <v>277</v>
      </c>
      <c r="EA106">
        <v>44</v>
      </c>
      <c r="EB106" s="3" t="str">
        <f>"%PROVINCIA "&amp;EA106</f>
        <v>%PROVINCIA 44</v>
      </c>
      <c r="EZ106" s="1" t="str">
        <f>"xlswrite('G:\Mi unidad\1. PROYECTOS TELLO 2022\SCM SPILL OVERS\outputs\pobreza\distancia_centro_salud\1%\simulacion_4\synthetic_control_spillover_outputs.xlsx',synthetic_control_sp_"&amp;$A47&amp;","&amp;$A47&amp;")"</f>
        <v>xlswrite('G:\Mi unidad\1. PROYECTOS TELLO 2022\SCM SPILL OVERS\outputs\pobreza\distancia_centro_salud\1%\simulacion_4\synthetic_control_spillover_outputs.xlsx',synthetic_control_sp_133,133)</v>
      </c>
      <c r="FG106" s="1" t="str">
        <f>"xlswrite('G:\Mi unidad\1. PROYECTOS TELLO 2022\SCM SPILL OVERS\outputs\pobreza\informalidad\1%\simulacion_4\synthetic_control_spillover_outputs.xlsx',synthetic_control_sp_"&amp;$A47&amp;","&amp;$A47&amp;")"</f>
        <v>xlswrite('G:\Mi unidad\1. PROYECTOS TELLO 2022\SCM SPILL OVERS\outputs\pobreza\informalidad\1%\simulacion_4\synthetic_control_spillover_outputs.xlsx',synthetic_control_sp_133,133)</v>
      </c>
      <c r="FM106" s="1" t="str">
        <f>"xlswrite('G:\Mi unidad\1. PROYECTOS TELLO 2022\SCM SPILL OVERS\outputs\pobreza\densidad\1%\simulacion_4\synthetic_control_spillover_outputs.xlsx',synthetic_control_sp_"&amp;$A47&amp;","&amp;$A47&amp;")"</f>
        <v>xlswrite('G:\Mi unidad\1. PROYECTOS TELLO 2022\SCM SPILL OVERS\outputs\pobreza\densidad\1%\simulacion_4\synthetic_control_spillover_outputs.xlsx',synthetic_control_sp_133,133)</v>
      </c>
      <c r="FT106" s="1" t="str">
        <f>"xlswrite('G:\Mi unidad\1. PROYECTOS TELLO 2022\SCM SPILL OVERS\outputs\pobreza\bajo_niv_educ\1%\simulacion_4\synthetic_control_spillover_outputs.xlsx',synthetic_control_sp_"&amp;$A47&amp;","&amp;$A47&amp;")"</f>
        <v>xlswrite('G:\Mi unidad\1. PROYECTOS TELLO 2022\SCM SPILL OVERS\outputs\pobreza\bajo_niv_educ\1%\simulacion_4\synthetic_control_spillover_outputs.xlsx',synthetic_control_sp_133,133)</v>
      </c>
      <c r="FZ106" s="1" t="str">
        <f>"xlswrite('G:\Mi unidad\1. PROYECTOS TELLO 2022\SCM SPILL OVERS\outputs\pobreza\bajo_ingreso\1%\simulacion_4\synthetic_control_spillover_outputs.xlsx',synthetic_control_sp_"&amp;$A47&amp;","&amp;$A47&amp;")"</f>
        <v>xlswrite('G:\Mi unidad\1. PROYECTOS TELLO 2022\SCM SPILL OVERS\outputs\pobreza\bajo_ingreso\1%\simulacion_4\synthetic_control_spillover_outputs.xlsx',synthetic_control_sp_133,133)</v>
      </c>
      <c r="GF106" s="1" t="str">
        <f>"xlswrite('G:\Mi unidad\1. PROYECTOS TELLO 2022\SCM SPILL OVERS\outputs\pobreza\densidad_g\1%\simulacion_4\synthetic_control_spillover_outputs.xlsx',synthetic_control_sp_"&amp;$A47&amp;","&amp;$A47&amp;")"</f>
        <v>xlswrite('G:\Mi unidad\1. PROYECTOS TELLO 2022\SCM SPILL OVERS\outputs\pobreza\densidad_g\1%\simulacion_4\synthetic_control_spillover_outputs.xlsx',synthetic_control_sp_133,133)</v>
      </c>
      <c r="GM106" s="1" t="str">
        <f>"xlswrite('G:\Mi unidad\1. PROYECTOS TELLO 2022\SCM SPILL OVERS\outputs\pobreza\alimentos\1%\simulacion_4\synthetic_control_spillover_outputs.xlsx',synthetic_control_sp_"&amp;$A47&amp;","&amp;$A47&amp;");"</f>
        <v>xlswrite('G:\Mi unidad\1. PROYECTOS TELLO 2022\SCM SPILL OVERS\outputs\pobreza\alimentos\1%\simulacion_4\synthetic_control_spillover_outputs.xlsx',synthetic_control_sp_133,133);</v>
      </c>
      <c r="GT106" s="1" t="str">
        <f>"xlswrite('G:\Mi unidad\1. PROYECTOS TELLO 2022\SCM SPILL OVERS\outputs\pobreza\jefe_hogar\1%\simulacion_4\synthetic_control_spillover_outputs.xlsx',synthetic_control_sp_"&amp;$A47&amp;","&amp;$A47&amp;");"</f>
        <v>xlswrite('G:\Mi unidad\1. PROYECTOS TELLO 2022\SCM SPILL OVERS\outputs\pobreza\jefe_hogar\1%\simulacion_4\synthetic_control_spillover_outputs.xlsx',synthetic_control_sp_133,133);</v>
      </c>
      <c r="GZ106" s="1" t="str">
        <f>"xlswrite('G:\Mi unidad\1. PROYECTOS TELLO 2022\SCM SPILL OVERS\outputs\pobreza\mujeres\1%\simulacion_4\synthetic_control_spillover_outputs.xlsx',synthetic_control_sp_"&amp;$A47&amp;","&amp;$A47&amp;");"</f>
        <v>xlswrite('G:\Mi unidad\1. PROYECTOS TELLO 2022\SCM SPILL OVERS\outputs\pobreza\mujeres\1%\simulacion_4\synthetic_control_spillover_outputs.xlsx',synthetic_control_sp_133,133);</v>
      </c>
      <c r="HF106" s="1" t="str">
        <f>"xlswrite('G:\Mi unidad\1. PROYECTOS TELLO 2022\SCM SPILL OVERS\outputs\pobreza\criminalidad\1%\simulacion_4\synthetic_control_spillover_outputs.xlsx',synthetic_control_sp_"&amp;$A47&amp;","&amp;$A47&amp;");"</f>
        <v>xlswrite('G:\Mi unidad\1. PROYECTOS TELLO 2022\SCM SPILL OVERS\outputs\pobreza\criminalidad\1%\simulacion_4\synthetic_control_spillover_outputs.xlsx',synthetic_control_sp_133,133);</v>
      </c>
      <c r="HM106">
        <v>41</v>
      </c>
      <c r="HN106" t="str">
        <f>"    [p_value_"&amp;HM106&amp; ",lb_"&amp;HM106&amp;",ub_"&amp;HM106&amp;"] = sp_andrews_te(Y_pre_"&amp;HM106&amp;",pobreza_"&amp;HM106&amp;"(:,T+s),A_"&amp;HM106&amp;",C,.05);"</f>
        <v xml:space="preserve">    [p_value_41,lb_41,ub_41] = sp_andrews_te(Y_pre_41,pobreza_41(:,T+s),A_41,C,.05);</v>
      </c>
      <c r="HT106">
        <v>65</v>
      </c>
      <c r="HU106" t="s">
        <v>35</v>
      </c>
      <c r="IA106">
        <v>75</v>
      </c>
      <c r="IB106" t="str">
        <f>"xlswrite('G:\Mi unidad\1. PROYECTOS TELLO 2022\SCM SPILL OVERS\outputs\pobreza\bajo_niv_educ\1%\simulacion_4\output_tests.xlsx',spillover_test_"&amp;IA106&amp;"','sp_test_"&amp;IA106&amp;"');"</f>
        <v>xlswrite('G:\Mi unidad\1. PROYECTOS TELLO 2022\SCM SPILL OVERS\outputs\pobreza\bajo_niv_educ\1%\simulacion_4\output_tests.xlsx',spillover_test_75','sp_test_75');</v>
      </c>
      <c r="IO106">
        <v>75</v>
      </c>
      <c r="IP106" t="str">
        <f>"xlswrite('G:\Mi unidad\1. PROYECTOS TELLO 2022\SCM SPILL OVERS\outputs\pobreza\bajo_ingreso\1%\simulacion_4\output_tests.xlsx',spillover_test_"&amp;IO106&amp;"','sp_test_"&amp;IO106&amp;"');"</f>
        <v>xlswrite('G:\Mi unidad\1. PROYECTOS TELLO 2022\SCM SPILL OVERS\outputs\pobreza\bajo_ingreso\1%\simulacion_4\output_tests.xlsx',spillover_test_75','sp_test_75');</v>
      </c>
      <c r="JA106">
        <v>75</v>
      </c>
      <c r="JB106" t="str">
        <f>"xlswrite('G:\Mi unidad\1. PROYECTOS TELLO 2022\SCM SPILL OVERS\outputs\pobreza\densidad\1%\simulacion_4\output_tests.xlsx',spillover_test_"&amp;JA106&amp;"','sp_test_"&amp;JA106&amp;"');"</f>
        <v>xlswrite('G:\Mi unidad\1. PROYECTOS TELLO 2022\SCM SPILL OVERS\outputs\pobreza\densidad\1%\simulacion_4\output_tests.xlsx',spillover_test_75','sp_test_75');</v>
      </c>
      <c r="JM106">
        <v>75</v>
      </c>
      <c r="JN106" t="str">
        <f>"xlswrite('G:\Mi unidad\1. PROYECTOS TELLO 2022\SCM SPILL OVERS\outputs\pobreza\densidad_g\1%\simulacion_4\output_tests.xlsx',spillover_test_"&amp;JM106&amp;"','sp_test_"&amp;JM106&amp;"');"</f>
        <v>xlswrite('G:\Mi unidad\1. PROYECTOS TELLO 2022\SCM SPILL OVERS\outputs\pobreza\densidad_g\1%\simulacion_4\output_tests.xlsx',spillover_test_75','sp_test_75');</v>
      </c>
      <c r="JY106">
        <v>75</v>
      </c>
      <c r="JZ106" t="str">
        <f>"xlswrite('G:\Mi unidad\1. PROYECTOS TELLO 2022\SCM SPILL OVERS\outputs\pobreza\distancia_centro_salud\1%\simulacion_4\output_tests.xlsx',spillover_test_"&amp;JY106&amp;"','sp_test_"&amp;JY106&amp;"');"</f>
        <v>xlswrite('G:\Mi unidad\1. PROYECTOS TELLO 2022\SCM SPILL OVERS\outputs\pobreza\distancia_centro_salud\1%\simulacion_4\output_tests.xlsx',spillover_test_75','sp_test_75');</v>
      </c>
      <c r="KL106">
        <v>75</v>
      </c>
      <c r="KM106" t="str">
        <f>"xlswrite('G:\Mi unidad\1. PROYECTOS TELLO 2022\SCM SPILL OVERS\outputs\pobreza\informalidad\1%\simulacion_4\output_tests.xlsx',spillover_test_"&amp;KL106&amp;"','sp_test_"&amp;KL106&amp;"');"</f>
        <v>xlswrite('G:\Mi unidad\1. PROYECTOS TELLO 2022\SCM SPILL OVERS\outputs\pobreza\informalidad\1%\simulacion_4\output_tests.xlsx',spillover_test_75','sp_test_75');</v>
      </c>
      <c r="KY106">
        <v>75</v>
      </c>
      <c r="KZ106" t="str">
        <f>"xlswrite('G:\Mi unidad\1. PROYECTOS TELLO 2022\SCM SPILL OVERS\outputs\pobreza\alimentos\1%\simulacion_4\output_tests.xlsx',spillover_test_"&amp;KY106&amp;"','sp_test_"&amp;KY106&amp;"');"</f>
        <v>xlswrite('G:\Mi unidad\1. PROYECTOS TELLO 2022\SCM SPILL OVERS\outputs\pobreza\alimentos\1%\simulacion_4\output_tests.xlsx',spillover_test_75','sp_test_75');</v>
      </c>
      <c r="LF106">
        <v>75</v>
      </c>
      <c r="LG106" t="str">
        <f>"xlswrite('G:\Mi unidad\1. PROYECTOS TELLO 2022\SCM SPILL OVERS\outputs\pobreza\jefe_hogar\1%\simulacion_4\output_tests.xlsx',spillover_test_"&amp;LF106&amp;"','sp_test_"&amp;LF106&amp;"');"</f>
        <v>xlswrite('G:\Mi unidad\1. PROYECTOS TELLO 2022\SCM SPILL OVERS\outputs\pobreza\jefe_hogar\1%\simulacion_4\output_tests.xlsx',spillover_test_75','sp_test_75');</v>
      </c>
      <c r="LM106">
        <v>75</v>
      </c>
      <c r="LN106" t="str">
        <f>"xlswrite('G:\Mi unidad\1. PROYECTOS TELLO 2022\SCM SPILL OVERS\outputs\pobreza\mujeres\1%\simulacion_4\output_tests.xlsx',spillover_test_"&amp;LM106&amp;"','sp_test_"&amp;LM106&amp;"');"</f>
        <v>xlswrite('G:\Mi unidad\1. PROYECTOS TELLO 2022\SCM SPILL OVERS\outputs\pobreza\mujeres\1%\simulacion_4\output_tests.xlsx',spillover_test_75','sp_test_75');</v>
      </c>
      <c r="LY106">
        <v>75</v>
      </c>
      <c r="LZ106" t="str">
        <f>"xlswrite('G:\Mi unidad\1. PROYECTOS TELLO 2022\SCM SPILL OVERS\outputs\pobreza\criminalidad\1%\simulacion_4\output_tests.xlsx',spillover_test_"&amp;LY106&amp;"','sp_test_"&amp;LY106&amp;"');"</f>
        <v>xlswrite('G:\Mi unidad\1. PROYECTOS TELLO 2022\SCM SPILL OVERS\outputs\pobreza\criminalidad\1%\simulacion_4\output_tests.xlsx',spillover_test_75','sp_test_75');</v>
      </c>
    </row>
    <row r="107" spans="64:338" x14ac:dyDescent="0.3">
      <c r="BL107">
        <v>76</v>
      </c>
      <c r="BM107" s="1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275</v>
      </c>
      <c r="CV107">
        <v>76</v>
      </c>
      <c r="CW107" t="s">
        <v>278</v>
      </c>
      <c r="DA107">
        <v>76</v>
      </c>
      <c r="DB107" t="s">
        <v>278</v>
      </c>
      <c r="DF107">
        <v>76</v>
      </c>
      <c r="DG107" t="s">
        <v>278</v>
      </c>
      <c r="EA107">
        <v>44</v>
      </c>
      <c r="EB107" s="3" t="s">
        <v>17</v>
      </c>
      <c r="EZ107" s="1" t="str">
        <f>"xlswrite('G:\Mi unidad\1. PROYECTOS TELLO 2022\SCM SPILL OVERS\outputs\pobreza\distancia_centro_salud\1%\simulacion_4\synthetic_control_spillover_outputs.xlsx',synthetic_control_sp_"&amp;$A48&amp;","&amp;$A48&amp;")"</f>
        <v>xlswrite('G:\Mi unidad\1. PROYECTOS TELLO 2022\SCM SPILL OVERS\outputs\pobreza\distancia_centro_salud\1%\simulacion_4\synthetic_control_spillover_outputs.xlsx',synthetic_control_sp_139,139)</v>
      </c>
      <c r="FG107" s="1" t="str">
        <f>"xlswrite('G:\Mi unidad\1. PROYECTOS TELLO 2022\SCM SPILL OVERS\outputs\pobreza\informalidad\1%\simulacion_4\synthetic_control_spillover_outputs.xlsx',synthetic_control_sp_"&amp;$A48&amp;","&amp;$A48&amp;")"</f>
        <v>xlswrite('G:\Mi unidad\1. PROYECTOS TELLO 2022\SCM SPILL OVERS\outputs\pobreza\informalidad\1%\simulacion_4\synthetic_control_spillover_outputs.xlsx',synthetic_control_sp_139,139)</v>
      </c>
      <c r="FM107" s="1" t="str">
        <f>"xlswrite('G:\Mi unidad\1. PROYECTOS TELLO 2022\SCM SPILL OVERS\outputs\pobreza\densidad\1%\simulacion_4\synthetic_control_spillover_outputs.xlsx',synthetic_control_sp_"&amp;$A48&amp;","&amp;$A48&amp;")"</f>
        <v>xlswrite('G:\Mi unidad\1. PROYECTOS TELLO 2022\SCM SPILL OVERS\outputs\pobreza\densidad\1%\simulacion_4\synthetic_control_spillover_outputs.xlsx',synthetic_control_sp_139,139)</v>
      </c>
      <c r="FT107" s="1" t="str">
        <f>"xlswrite('G:\Mi unidad\1. PROYECTOS TELLO 2022\SCM SPILL OVERS\outputs\pobreza\bajo_niv_educ\1%\simulacion_4\synthetic_control_spillover_outputs.xlsx',synthetic_control_sp_"&amp;$A48&amp;","&amp;$A48&amp;")"</f>
        <v>xlswrite('G:\Mi unidad\1. PROYECTOS TELLO 2022\SCM SPILL OVERS\outputs\pobreza\bajo_niv_educ\1%\simulacion_4\synthetic_control_spillover_outputs.xlsx',synthetic_control_sp_139,139)</v>
      </c>
      <c r="FZ107" s="1" t="str">
        <f>"xlswrite('G:\Mi unidad\1. PROYECTOS TELLO 2022\SCM SPILL OVERS\outputs\pobreza\bajo_ingreso\1%\simulacion_4\synthetic_control_spillover_outputs.xlsx',synthetic_control_sp_"&amp;$A48&amp;","&amp;$A48&amp;")"</f>
        <v>xlswrite('G:\Mi unidad\1. PROYECTOS TELLO 2022\SCM SPILL OVERS\outputs\pobreza\bajo_ingreso\1%\simulacion_4\synthetic_control_spillover_outputs.xlsx',synthetic_control_sp_139,139)</v>
      </c>
      <c r="GF107" s="1" t="str">
        <f>"xlswrite('G:\Mi unidad\1. PROYECTOS TELLO 2022\SCM SPILL OVERS\outputs\pobreza\densidad_g\1%\simulacion_4\synthetic_control_spillover_outputs.xlsx',synthetic_control_sp_"&amp;$A48&amp;","&amp;$A48&amp;")"</f>
        <v>xlswrite('G:\Mi unidad\1. PROYECTOS TELLO 2022\SCM SPILL OVERS\outputs\pobreza\densidad_g\1%\simulacion_4\synthetic_control_spillover_outputs.xlsx',synthetic_control_sp_139,139)</v>
      </c>
      <c r="GM107" s="1" t="str">
        <f>"xlswrite('G:\Mi unidad\1. PROYECTOS TELLO 2022\SCM SPILL OVERS\outputs\pobreza\alimentos\1%\simulacion_4\synthetic_control_spillover_outputs.xlsx',synthetic_control_sp_"&amp;$A48&amp;","&amp;$A48&amp;");"</f>
        <v>xlswrite('G:\Mi unidad\1. PROYECTOS TELLO 2022\SCM SPILL OVERS\outputs\pobreza\alimentos\1%\simulacion_4\synthetic_control_spillover_outputs.xlsx',synthetic_control_sp_139,139);</v>
      </c>
      <c r="GT107" s="1" t="str">
        <f>"xlswrite('G:\Mi unidad\1. PROYECTOS TELLO 2022\SCM SPILL OVERS\outputs\pobreza\jefe_hogar\1%\simulacion_4\synthetic_control_spillover_outputs.xlsx',synthetic_control_sp_"&amp;$A48&amp;","&amp;$A48&amp;");"</f>
        <v>xlswrite('G:\Mi unidad\1. PROYECTOS TELLO 2022\SCM SPILL OVERS\outputs\pobreza\jefe_hogar\1%\simulacion_4\synthetic_control_spillover_outputs.xlsx',synthetic_control_sp_139,139);</v>
      </c>
      <c r="GZ107" s="1" t="str">
        <f>"xlswrite('G:\Mi unidad\1. PROYECTOS TELLO 2022\SCM SPILL OVERS\outputs\pobreza\mujeres\1%\simulacion_4\synthetic_control_spillover_outputs.xlsx',synthetic_control_sp_"&amp;$A48&amp;","&amp;$A48&amp;");"</f>
        <v>xlswrite('G:\Mi unidad\1. PROYECTOS TELLO 2022\SCM SPILL OVERS\outputs\pobreza\mujeres\1%\simulacion_4\synthetic_control_spillover_outputs.xlsx',synthetic_control_sp_139,139);</v>
      </c>
      <c r="HF107" s="1" t="str">
        <f>"xlswrite('G:\Mi unidad\1. PROYECTOS TELLO 2022\SCM SPILL OVERS\outputs\pobreza\criminalidad\1%\simulacion_4\synthetic_control_spillover_outputs.xlsx',synthetic_control_sp_"&amp;$A48&amp;","&amp;$A48&amp;");"</f>
        <v>xlswrite('G:\Mi unidad\1. PROYECTOS TELLO 2022\SCM SPILL OVERS\outputs\pobreza\criminalidad\1%\simulacion_4\synthetic_control_spillover_outputs.xlsx',synthetic_control_sp_139,139);</v>
      </c>
      <c r="HM107">
        <v>41</v>
      </c>
      <c r="HN107" t="str">
        <f>"    p_value_vec_"&amp;HM107&amp;"(s) = p_value_"&amp;HM107&amp;";"</f>
        <v xml:space="preserve">    p_value_vec_41(s) = p_value_41;</v>
      </c>
      <c r="HT107">
        <v>65</v>
      </c>
      <c r="HU107" t="s">
        <v>36</v>
      </c>
      <c r="IA107">
        <v>76</v>
      </c>
      <c r="IB107" t="str">
        <f>"xlswrite('G:\Mi unidad\1. PROYECTOS TELLO 2022\SCM SPILL OVERS\outputs\pobreza\bajo_niv_educ\1%\simulacion_4\output_tests.xlsx',lb_vec_"&amp;IA107&amp;"','lb_vec_"&amp;IA107&amp;"');"</f>
        <v>xlswrite('G:\Mi unidad\1. PROYECTOS TELLO 2022\SCM SPILL OVERS\outputs\pobreza\bajo_niv_educ\1%\simulacion_4\output_tests.xlsx',lb_vec_76','lb_vec_76');</v>
      </c>
      <c r="IO107">
        <v>76</v>
      </c>
      <c r="IP107" t="str">
        <f>"xlswrite('G:\Mi unidad\1. PROYECTOS TELLO 2022\SCM SPILL OVERS\outputs\pobreza\bajo_ingreso\1%\simulacion_4\output_tests.xlsx',lb_vec_"&amp;IO107&amp;"','lb_vec_"&amp;IO107&amp;"');"</f>
        <v>xlswrite('G:\Mi unidad\1. PROYECTOS TELLO 2022\SCM SPILL OVERS\outputs\pobreza\bajo_ingreso\1%\simulacion_4\output_tests.xlsx',lb_vec_76','lb_vec_76');</v>
      </c>
      <c r="JA107">
        <v>76</v>
      </c>
      <c r="JB107" t="str">
        <f>"xlswrite('G:\Mi unidad\1. PROYECTOS TELLO 2022\SCM SPILL OVERS\outputs\pobreza\densidad\1%\simulacion_4\output_tests.xlsx',lb_vec_"&amp;JA107&amp;"','lb_vec_"&amp;JA107&amp;"');"</f>
        <v>xlswrite('G:\Mi unidad\1. PROYECTOS TELLO 2022\SCM SPILL OVERS\outputs\pobreza\densidad\1%\simulacion_4\output_tests.xlsx',lb_vec_76','lb_vec_76');</v>
      </c>
      <c r="JM107">
        <v>76</v>
      </c>
      <c r="JN107" t="str">
        <f>"xlswrite('G:\Mi unidad\1. PROYECTOS TELLO 2022\SCM SPILL OVERS\outputs\pobreza\densidad_g\1%\simulacion_4\output_tests.xlsx',lb_vec_"&amp;JM107&amp;"','lb_vec_"&amp;JM107&amp;"');"</f>
        <v>xlswrite('G:\Mi unidad\1. PROYECTOS TELLO 2022\SCM SPILL OVERS\outputs\pobreza\densidad_g\1%\simulacion_4\output_tests.xlsx',lb_vec_76','lb_vec_76');</v>
      </c>
      <c r="JY107">
        <v>76</v>
      </c>
      <c r="JZ107" t="str">
        <f>"xlswrite('G:\Mi unidad\1. PROYECTOS TELLO 2022\SCM SPILL OVERS\outputs\pobreza\distancia_centro_salud\1%\simulacion_4\output_tests.xlsx',lb_vec_"&amp;JY107&amp;"','lb_vec_"&amp;JY107&amp;"');"</f>
        <v>xlswrite('G:\Mi unidad\1. PROYECTOS TELLO 2022\SCM SPILL OVERS\outputs\pobreza\distancia_centro_salud\1%\simulacion_4\output_tests.xlsx',lb_vec_76','lb_vec_76');</v>
      </c>
      <c r="KL107">
        <v>76</v>
      </c>
      <c r="KM107" t="str">
        <f>"xlswrite('G:\Mi unidad\1. PROYECTOS TELLO 2022\SCM SPILL OVERS\outputs\pobreza\informalidad\1%\simulacion_4\output_tests.xlsx',lb_vec_"&amp;KL107&amp;"','lb_vec_"&amp;KL107&amp;"');"</f>
        <v>xlswrite('G:\Mi unidad\1. PROYECTOS TELLO 2022\SCM SPILL OVERS\outputs\pobreza\informalidad\1%\simulacion_4\output_tests.xlsx',lb_vec_76','lb_vec_76');</v>
      </c>
      <c r="KY107">
        <v>76</v>
      </c>
      <c r="KZ107" t="str">
        <f>"xlswrite('G:\Mi unidad\1. PROYECTOS TELLO 2022\SCM SPILL OVERS\outputs\pobreza\alimentos\1%\simulacion_4\output_tests.xlsx',lb_vec_"&amp;KY107&amp;"','lb_vec_"&amp;KY107&amp;"');"</f>
        <v>xlswrite('G:\Mi unidad\1. PROYECTOS TELLO 2022\SCM SPILL OVERS\outputs\pobreza\alimentos\1%\simulacion_4\output_tests.xlsx',lb_vec_76','lb_vec_76');</v>
      </c>
      <c r="LF107">
        <v>76</v>
      </c>
      <c r="LG107" t="str">
        <f>"xlswrite('G:\Mi unidad\1. PROYECTOS TELLO 2022\SCM SPILL OVERS\outputs\pobreza\jefe_hogar\1%\simulacion_4\output_tests.xlsx',lb_vec_"&amp;LF107&amp;"','lb_vec_"&amp;LF107&amp;"');"</f>
        <v>xlswrite('G:\Mi unidad\1. PROYECTOS TELLO 2022\SCM SPILL OVERS\outputs\pobreza\jefe_hogar\1%\simulacion_4\output_tests.xlsx',lb_vec_76','lb_vec_76');</v>
      </c>
      <c r="LM107">
        <v>76</v>
      </c>
      <c r="LN107" t="str">
        <f>"xlswrite('G:\Mi unidad\1. PROYECTOS TELLO 2022\SCM SPILL OVERS\outputs\pobreza\mujeres\1%\simulacion_4\output_tests.xlsx',lb_vec_"&amp;LM107&amp;"','lb_vec_"&amp;LM107&amp;"');"</f>
        <v>xlswrite('G:\Mi unidad\1. PROYECTOS TELLO 2022\SCM SPILL OVERS\outputs\pobreza\mujeres\1%\simulacion_4\output_tests.xlsx',lb_vec_76','lb_vec_76');</v>
      </c>
      <c r="LY107">
        <v>76</v>
      </c>
      <c r="LZ107" t="str">
        <f>"xlswrite('G:\Mi unidad\1. PROYECTOS TELLO 2022\SCM SPILL OVERS\outputs\pobreza\criminalidad\1%\simulacion_4\output_tests.xlsx',lb_vec_"&amp;LY107&amp;"','lb_vec_"&amp;LY107&amp;"');"</f>
        <v>xlswrite('G:\Mi unidad\1. PROYECTOS TELLO 2022\SCM SPILL OVERS\outputs\pobreza\criminalidad\1%\simulacion_4\output_tests.xlsx',lb_vec_76','lb_vec_76');</v>
      </c>
    </row>
    <row r="108" spans="64:338" x14ac:dyDescent="0.3">
      <c r="BL108">
        <v>76</v>
      </c>
      <c r="BM108" s="1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277</v>
      </c>
      <c r="CV108">
        <v>76</v>
      </c>
      <c r="CW108" t="s">
        <v>279</v>
      </c>
      <c r="DA108">
        <v>76</v>
      </c>
      <c r="DB108" t="s">
        <v>279</v>
      </c>
      <c r="DF108">
        <v>76</v>
      </c>
      <c r="DG108" t="s">
        <v>279</v>
      </c>
      <c r="EA108">
        <v>44</v>
      </c>
      <c r="EB108" s="1" t="str">
        <f>"Y_Ts_"&amp;EA108&amp;" = Y_"&amp;EA108&amp;"(:,T+s);"</f>
        <v>Y_Ts_44 = Y_44(:,T+s);</v>
      </c>
      <c r="EZ108" s="1" t="str">
        <f>"xlswrite('G:\Mi unidad\1. PROYECTOS TELLO 2022\SCM SPILL OVERS\outputs\pobreza\distancia_centro_salud\1%\simulacion_4\synthetic_control_spillover_outputs.xlsx',synthetic_control_sp_"&amp;$A49&amp;","&amp;$A49&amp;")"</f>
        <v>xlswrite('G:\Mi unidad\1. PROYECTOS TELLO 2022\SCM SPILL OVERS\outputs\pobreza\distancia_centro_salud\1%\simulacion_4\synthetic_control_spillover_outputs.xlsx',synthetic_control_sp_140,140)</v>
      </c>
      <c r="FG108" s="1" t="str">
        <f>"xlswrite('G:\Mi unidad\1. PROYECTOS TELLO 2022\SCM SPILL OVERS\outputs\pobreza\informalidad\1%\simulacion_4\synthetic_control_spillover_outputs.xlsx',synthetic_control_sp_"&amp;$A49&amp;","&amp;$A49&amp;")"</f>
        <v>xlswrite('G:\Mi unidad\1. PROYECTOS TELLO 2022\SCM SPILL OVERS\outputs\pobreza\informalidad\1%\simulacion_4\synthetic_control_spillover_outputs.xlsx',synthetic_control_sp_140,140)</v>
      </c>
      <c r="FM108" s="1" t="str">
        <f>"xlswrite('G:\Mi unidad\1. PROYECTOS TELLO 2022\SCM SPILL OVERS\outputs\pobreza\densidad\1%\simulacion_4\synthetic_control_spillover_outputs.xlsx',synthetic_control_sp_"&amp;$A49&amp;","&amp;$A49&amp;")"</f>
        <v>xlswrite('G:\Mi unidad\1. PROYECTOS TELLO 2022\SCM SPILL OVERS\outputs\pobreza\densidad\1%\simulacion_4\synthetic_control_spillover_outputs.xlsx',synthetic_control_sp_140,140)</v>
      </c>
      <c r="FT108" s="1" t="str">
        <f>"xlswrite('G:\Mi unidad\1. PROYECTOS TELLO 2022\SCM SPILL OVERS\outputs\pobreza\bajo_niv_educ\1%\simulacion_4\synthetic_control_spillover_outputs.xlsx',synthetic_control_sp_"&amp;$A49&amp;","&amp;$A49&amp;")"</f>
        <v>xlswrite('G:\Mi unidad\1. PROYECTOS TELLO 2022\SCM SPILL OVERS\outputs\pobreza\bajo_niv_educ\1%\simulacion_4\synthetic_control_spillover_outputs.xlsx',synthetic_control_sp_140,140)</v>
      </c>
      <c r="FZ108" s="1" t="str">
        <f>"xlswrite('G:\Mi unidad\1. PROYECTOS TELLO 2022\SCM SPILL OVERS\outputs\pobreza\bajo_ingreso\1%\simulacion_4\synthetic_control_spillover_outputs.xlsx',synthetic_control_sp_"&amp;$A49&amp;","&amp;$A49&amp;")"</f>
        <v>xlswrite('G:\Mi unidad\1. PROYECTOS TELLO 2022\SCM SPILL OVERS\outputs\pobreza\bajo_ingreso\1%\simulacion_4\synthetic_control_spillover_outputs.xlsx',synthetic_control_sp_140,140)</v>
      </c>
      <c r="GF108" s="1" t="str">
        <f>"xlswrite('G:\Mi unidad\1. PROYECTOS TELLO 2022\SCM SPILL OVERS\outputs\pobreza\densidad_g\1%\simulacion_4\synthetic_control_spillover_outputs.xlsx',synthetic_control_sp_"&amp;$A49&amp;","&amp;$A49&amp;")"</f>
        <v>xlswrite('G:\Mi unidad\1. PROYECTOS TELLO 2022\SCM SPILL OVERS\outputs\pobreza\densidad_g\1%\simulacion_4\synthetic_control_spillover_outputs.xlsx',synthetic_control_sp_140,140)</v>
      </c>
      <c r="GM108" s="1" t="str">
        <f>"xlswrite('G:\Mi unidad\1. PROYECTOS TELLO 2022\SCM SPILL OVERS\outputs\pobreza\alimentos\1%\simulacion_4\synthetic_control_spillover_outputs.xlsx',synthetic_control_sp_"&amp;$A49&amp;","&amp;$A49&amp;");"</f>
        <v>xlswrite('G:\Mi unidad\1. PROYECTOS TELLO 2022\SCM SPILL OVERS\outputs\pobreza\alimentos\1%\simulacion_4\synthetic_control_spillover_outputs.xlsx',synthetic_control_sp_140,140);</v>
      </c>
      <c r="GT108" s="1" t="str">
        <f>"xlswrite('G:\Mi unidad\1. PROYECTOS TELLO 2022\SCM SPILL OVERS\outputs\pobreza\jefe_hogar\1%\simulacion_4\synthetic_control_spillover_outputs.xlsx',synthetic_control_sp_"&amp;$A49&amp;","&amp;$A49&amp;");"</f>
        <v>xlswrite('G:\Mi unidad\1. PROYECTOS TELLO 2022\SCM SPILL OVERS\outputs\pobreza\jefe_hogar\1%\simulacion_4\synthetic_control_spillover_outputs.xlsx',synthetic_control_sp_140,140);</v>
      </c>
      <c r="GZ108" s="1" t="str">
        <f>"xlswrite('G:\Mi unidad\1. PROYECTOS TELLO 2022\SCM SPILL OVERS\outputs\pobreza\mujeres\1%\simulacion_4\synthetic_control_spillover_outputs.xlsx',synthetic_control_sp_"&amp;$A49&amp;","&amp;$A49&amp;");"</f>
        <v>xlswrite('G:\Mi unidad\1. PROYECTOS TELLO 2022\SCM SPILL OVERS\outputs\pobreza\mujeres\1%\simulacion_4\synthetic_control_spillover_outputs.xlsx',synthetic_control_sp_140,140);</v>
      </c>
      <c r="HF108" s="1" t="str">
        <f>"xlswrite('G:\Mi unidad\1. PROYECTOS TELLO 2022\SCM SPILL OVERS\outputs\pobreza\criminalidad\1%\simulacion_4\synthetic_control_spillover_outputs.xlsx',synthetic_control_sp_"&amp;$A49&amp;","&amp;$A49&amp;");"</f>
        <v>xlswrite('G:\Mi unidad\1. PROYECTOS TELLO 2022\SCM SPILL OVERS\outputs\pobreza\criminalidad\1%\simulacion_4\synthetic_control_spillover_outputs.xlsx',synthetic_control_sp_140,140);</v>
      </c>
      <c r="HM108">
        <v>41</v>
      </c>
      <c r="HN108" t="str">
        <f>"    lb_vec_"&amp;HM108&amp;"(s) = lb_"&amp;HM108&amp;";"</f>
        <v xml:space="preserve">    lb_vec_41(s) = lb_41;</v>
      </c>
      <c r="HT108">
        <v>65</v>
      </c>
      <c r="HU108" t="s">
        <v>37</v>
      </c>
      <c r="IA108">
        <v>76</v>
      </c>
      <c r="IB108" t="str">
        <f>"xlswrite('G:\Mi unidad\1. PROYECTOS TELLO 2022\SCM SPILL OVERS\outputs\pobreza\bajo_niv_educ\1%\simulacion_4\output_tests.xlsx',ub_vec_"&amp;IA108&amp;"','ub_vec_"&amp;IA108&amp;"');"</f>
        <v>xlswrite('G:\Mi unidad\1. PROYECTOS TELLO 2022\SCM SPILL OVERS\outputs\pobreza\bajo_niv_educ\1%\simulacion_4\output_tests.xlsx',ub_vec_76','ub_vec_76');</v>
      </c>
      <c r="IO108">
        <v>76</v>
      </c>
      <c r="IP108" t="str">
        <f>"xlswrite('G:\Mi unidad\1. PROYECTOS TELLO 2022\SCM SPILL OVERS\outputs\pobreza\bajo_ingreso\1%\simulacion_4\output_tests.xlsx',ub_vec_"&amp;IO108&amp;"','ub_vec_"&amp;IO108&amp;"');"</f>
        <v>xlswrite('G:\Mi unidad\1. PROYECTOS TELLO 2022\SCM SPILL OVERS\outputs\pobreza\bajo_ingreso\1%\simulacion_4\output_tests.xlsx',ub_vec_76','ub_vec_76');</v>
      </c>
      <c r="JA108">
        <v>76</v>
      </c>
      <c r="JB108" t="str">
        <f>"xlswrite('G:\Mi unidad\1. PROYECTOS TELLO 2022\SCM SPILL OVERS\outputs\pobreza\densidad\1%\simulacion_4\output_tests.xlsx',ub_vec_"&amp;JA108&amp;"','ub_vec_"&amp;JA108&amp;"');"</f>
        <v>xlswrite('G:\Mi unidad\1. PROYECTOS TELLO 2022\SCM SPILL OVERS\outputs\pobreza\densidad\1%\simulacion_4\output_tests.xlsx',ub_vec_76','ub_vec_76');</v>
      </c>
      <c r="JM108">
        <v>76</v>
      </c>
      <c r="JN108" t="str">
        <f>"xlswrite('G:\Mi unidad\1. PROYECTOS TELLO 2022\SCM SPILL OVERS\outputs\pobreza\densidad_g\1%\simulacion_4\output_tests.xlsx',ub_vec_"&amp;JM108&amp;"','ub_vec_"&amp;JM108&amp;"');"</f>
        <v>xlswrite('G:\Mi unidad\1. PROYECTOS TELLO 2022\SCM SPILL OVERS\outputs\pobreza\densidad_g\1%\simulacion_4\output_tests.xlsx',ub_vec_76','ub_vec_76');</v>
      </c>
      <c r="JY108">
        <v>76</v>
      </c>
      <c r="JZ108" t="str">
        <f>"xlswrite('G:\Mi unidad\1. PROYECTOS TELLO 2022\SCM SPILL OVERS\outputs\pobreza\distancia_centro_salud\1%\simulacion_4\output_tests.xlsx',ub_vec_"&amp;JY108&amp;"','ub_vec_"&amp;JY108&amp;"');"</f>
        <v>xlswrite('G:\Mi unidad\1. PROYECTOS TELLO 2022\SCM SPILL OVERS\outputs\pobreza\distancia_centro_salud\1%\simulacion_4\output_tests.xlsx',ub_vec_76','ub_vec_76');</v>
      </c>
      <c r="KL108">
        <v>76</v>
      </c>
      <c r="KM108" t="str">
        <f>"xlswrite('G:\Mi unidad\1. PROYECTOS TELLO 2022\SCM SPILL OVERS\outputs\pobreza\informalidad\1%\simulacion_4\output_tests.xlsx',ub_vec_"&amp;KL108&amp;"','ub_vec_"&amp;KL108&amp;"');"</f>
        <v>xlswrite('G:\Mi unidad\1. PROYECTOS TELLO 2022\SCM SPILL OVERS\outputs\pobreza\informalidad\1%\simulacion_4\output_tests.xlsx',ub_vec_76','ub_vec_76');</v>
      </c>
      <c r="KY108">
        <v>76</v>
      </c>
      <c r="KZ108" t="str">
        <f>"xlswrite('G:\Mi unidad\1. PROYECTOS TELLO 2022\SCM SPILL OVERS\outputs\pobreza\alimentos\1%\simulacion_4\output_tests.xlsx',ub_vec_"&amp;KY108&amp;"','ub_vec_"&amp;KY108&amp;"');"</f>
        <v>xlswrite('G:\Mi unidad\1. PROYECTOS TELLO 2022\SCM SPILL OVERS\outputs\pobreza\alimentos\1%\simulacion_4\output_tests.xlsx',ub_vec_76','ub_vec_76');</v>
      </c>
      <c r="LF108">
        <v>76</v>
      </c>
      <c r="LG108" t="str">
        <f>"xlswrite('G:\Mi unidad\1. PROYECTOS TELLO 2022\SCM SPILL OVERS\outputs\pobreza\jefe_hogar\1%\simulacion_4\output_tests.xlsx',ub_vec_"&amp;LF108&amp;"','ub_vec_"&amp;LF108&amp;"');"</f>
        <v>xlswrite('G:\Mi unidad\1. PROYECTOS TELLO 2022\SCM SPILL OVERS\outputs\pobreza\jefe_hogar\1%\simulacion_4\output_tests.xlsx',ub_vec_76','ub_vec_76');</v>
      </c>
      <c r="LM108">
        <v>76</v>
      </c>
      <c r="LN108" t="str">
        <f>"xlswrite('G:\Mi unidad\1. PROYECTOS TELLO 2022\SCM SPILL OVERS\outputs\pobreza\mujeres\1%\simulacion_4\output_tests.xlsx',ub_vec_"&amp;LM108&amp;"','ub_vec_"&amp;LM108&amp;"');"</f>
        <v>xlswrite('G:\Mi unidad\1. PROYECTOS TELLO 2022\SCM SPILL OVERS\outputs\pobreza\mujeres\1%\simulacion_4\output_tests.xlsx',ub_vec_76','ub_vec_76');</v>
      </c>
      <c r="LY108">
        <v>76</v>
      </c>
      <c r="LZ108" t="str">
        <f>"xlswrite('G:\Mi unidad\1. PROYECTOS TELLO 2022\SCM SPILL OVERS\outputs\pobreza\criminalidad\1%\simulacion_4\output_tests.xlsx',ub_vec_"&amp;LY108&amp;"','ub_vec_"&amp;LY108&amp;"');"</f>
        <v>xlswrite('G:\Mi unidad\1. PROYECTOS TELLO 2022\SCM SPILL OVERS\outputs\pobreza\criminalidad\1%\simulacion_4\output_tests.xlsx',ub_vec_76','ub_vec_76');</v>
      </c>
    </row>
    <row r="109" spans="64:338" x14ac:dyDescent="0.3">
      <c r="BL109">
        <v>76</v>
      </c>
      <c r="BM109" s="1" t="str">
        <f>"A_"&amp;BL107&amp;"(:,ind_"&amp;BL107&amp;" == 0) = [];"</f>
        <v>A_76(:,ind_76 == 0) = [];</v>
      </c>
      <c r="BR109">
        <v>76</v>
      </c>
      <c r="BS109" s="1" t="str">
        <f>"ind_"&amp;BR107&amp;" = xlsread('spillover_bajo_niv_educ_"&amp;BR107&amp;".xlsx')"</f>
        <v>ind_76 = xlsread('spillover_bajo_niv_educ_76.xlsx')</v>
      </c>
      <c r="BX109">
        <v>76</v>
      </c>
      <c r="BY109" s="1" t="str">
        <f>"ind_"&amp;BX107&amp;" = xlsread('spillover_bajoingreso_"&amp;BX107&amp;".xlsx')"</f>
        <v>ind_76 = xlsread('spillover_bajoingreso_76.xlsx')</v>
      </c>
      <c r="CD109">
        <v>76</v>
      </c>
      <c r="CE109" s="1" t="str">
        <f>"ind_"&amp;CD107&amp;" = xlsread('spillover_densidad_"&amp;CD107&amp;".xlsx')"</f>
        <v>ind_76 = xlsread('spillover_densidad_76.xlsx')</v>
      </c>
      <c r="CJ109">
        <v>76</v>
      </c>
      <c r="CK109" s="1" t="str">
        <f>"ind_"&amp;CJ107&amp;" = xlsread('spillover_tiempo_cs_"&amp;CJ107&amp;".xlsx')"</f>
        <v>ind_76 = xlsread('spillover_tiempo_cs_76.xlsx')</v>
      </c>
      <c r="CQ109">
        <v>76</v>
      </c>
      <c r="CR109" t="s">
        <v>278</v>
      </c>
      <c r="CV109">
        <v>76</v>
      </c>
      <c r="CW109" t="s">
        <v>280</v>
      </c>
      <c r="DA109">
        <v>76</v>
      </c>
      <c r="DB109" t="s">
        <v>281</v>
      </c>
      <c r="DF109">
        <v>76</v>
      </c>
      <c r="DG109" t="s">
        <v>282</v>
      </c>
      <c r="EA109">
        <v>44</v>
      </c>
      <c r="EB109" s="1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EZ109" s="1" t="str">
        <f>"xlswrite('G:\Mi unidad\1. PROYECTOS TELLO 2022\SCM SPILL OVERS\outputs\pobreza\distancia_centro_salud\1%\simulacion_4\synthetic_control_spillover_outputs.xlsx',synthetic_control_sp_"&amp;$A50&amp;","&amp;$A50&amp;")"</f>
        <v>xlswrite('G:\Mi unidad\1. PROYECTOS TELLO 2022\SCM SPILL OVERS\outputs\pobreza\distancia_centro_salud\1%\simulacion_4\synthetic_control_spillover_outputs.xlsx',synthetic_control_sp_141,141)</v>
      </c>
      <c r="FG109" s="1" t="str">
        <f>"xlswrite('G:\Mi unidad\1. PROYECTOS TELLO 2022\SCM SPILL OVERS\outputs\pobreza\informalidad\1%\simulacion_4\synthetic_control_spillover_outputs.xlsx',synthetic_control_sp_"&amp;$A50&amp;","&amp;$A50&amp;")"</f>
        <v>xlswrite('G:\Mi unidad\1. PROYECTOS TELLO 2022\SCM SPILL OVERS\outputs\pobreza\informalidad\1%\simulacion_4\synthetic_control_spillover_outputs.xlsx',synthetic_control_sp_141,141)</v>
      </c>
      <c r="FM109" s="1" t="str">
        <f>"xlswrite('G:\Mi unidad\1. PROYECTOS TELLO 2022\SCM SPILL OVERS\outputs\pobreza\densidad\1%\simulacion_4\synthetic_control_spillover_outputs.xlsx',synthetic_control_sp_"&amp;$A50&amp;","&amp;$A50&amp;")"</f>
        <v>xlswrite('G:\Mi unidad\1. PROYECTOS TELLO 2022\SCM SPILL OVERS\outputs\pobreza\densidad\1%\simulacion_4\synthetic_control_spillover_outputs.xlsx',synthetic_control_sp_141,141)</v>
      </c>
      <c r="FT109" s="1" t="str">
        <f>"xlswrite('G:\Mi unidad\1. PROYECTOS TELLO 2022\SCM SPILL OVERS\outputs\pobreza\bajo_niv_educ\1%\simulacion_4\synthetic_control_spillover_outputs.xlsx',synthetic_control_sp_"&amp;$A50&amp;","&amp;$A50&amp;")"</f>
        <v>xlswrite('G:\Mi unidad\1. PROYECTOS TELLO 2022\SCM SPILL OVERS\outputs\pobreza\bajo_niv_educ\1%\simulacion_4\synthetic_control_spillover_outputs.xlsx',synthetic_control_sp_141,141)</v>
      </c>
      <c r="FZ109" s="1" t="str">
        <f>"xlswrite('G:\Mi unidad\1. PROYECTOS TELLO 2022\SCM SPILL OVERS\outputs\pobreza\bajo_ingreso\1%\simulacion_4\synthetic_control_spillover_outputs.xlsx',synthetic_control_sp_"&amp;$A50&amp;","&amp;$A50&amp;")"</f>
        <v>xlswrite('G:\Mi unidad\1. PROYECTOS TELLO 2022\SCM SPILL OVERS\outputs\pobreza\bajo_ingreso\1%\simulacion_4\synthetic_control_spillover_outputs.xlsx',synthetic_control_sp_141,141)</v>
      </c>
      <c r="GF109" s="1" t="str">
        <f>"xlswrite('G:\Mi unidad\1. PROYECTOS TELLO 2022\SCM SPILL OVERS\outputs\pobreza\densidad_g\1%\simulacion_4\synthetic_control_spillover_outputs.xlsx',synthetic_control_sp_"&amp;$A50&amp;","&amp;$A50&amp;")"</f>
        <v>xlswrite('G:\Mi unidad\1. PROYECTOS TELLO 2022\SCM SPILL OVERS\outputs\pobreza\densidad_g\1%\simulacion_4\synthetic_control_spillover_outputs.xlsx',synthetic_control_sp_141,141)</v>
      </c>
      <c r="GM109" s="1" t="str">
        <f>"xlswrite('G:\Mi unidad\1. PROYECTOS TELLO 2022\SCM SPILL OVERS\outputs\pobreza\alimentos\1%\simulacion_4\synthetic_control_spillover_outputs.xlsx',synthetic_control_sp_"&amp;$A50&amp;","&amp;$A50&amp;");"</f>
        <v>xlswrite('G:\Mi unidad\1. PROYECTOS TELLO 2022\SCM SPILL OVERS\outputs\pobreza\alimentos\1%\simulacion_4\synthetic_control_spillover_outputs.xlsx',synthetic_control_sp_141,141);</v>
      </c>
      <c r="GT109" s="1" t="str">
        <f>"xlswrite('G:\Mi unidad\1. PROYECTOS TELLO 2022\SCM SPILL OVERS\outputs\pobreza\jefe_hogar\1%\simulacion_4\synthetic_control_spillover_outputs.xlsx',synthetic_control_sp_"&amp;$A50&amp;","&amp;$A50&amp;");"</f>
        <v>xlswrite('G:\Mi unidad\1. PROYECTOS TELLO 2022\SCM SPILL OVERS\outputs\pobreza\jefe_hogar\1%\simulacion_4\synthetic_control_spillover_outputs.xlsx',synthetic_control_sp_141,141);</v>
      </c>
      <c r="GZ109" s="1" t="str">
        <f>"xlswrite('G:\Mi unidad\1. PROYECTOS TELLO 2022\SCM SPILL OVERS\outputs\pobreza\mujeres\1%\simulacion_4\synthetic_control_spillover_outputs.xlsx',synthetic_control_sp_"&amp;$A50&amp;","&amp;$A50&amp;");"</f>
        <v>xlswrite('G:\Mi unidad\1. PROYECTOS TELLO 2022\SCM SPILL OVERS\outputs\pobreza\mujeres\1%\simulacion_4\synthetic_control_spillover_outputs.xlsx',synthetic_control_sp_141,141);</v>
      </c>
      <c r="HF109" s="1" t="str">
        <f>"xlswrite('G:\Mi unidad\1. PROYECTOS TELLO 2022\SCM SPILL OVERS\outputs\pobreza\criminalidad\1%\simulacion_4\synthetic_control_spillover_outputs.xlsx',synthetic_control_sp_"&amp;$A50&amp;","&amp;$A50&amp;");"</f>
        <v>xlswrite('G:\Mi unidad\1. PROYECTOS TELLO 2022\SCM SPILL OVERS\outputs\pobreza\criminalidad\1%\simulacion_4\synthetic_control_spillover_outputs.xlsx',synthetic_control_sp_141,141);</v>
      </c>
      <c r="HM109">
        <v>41</v>
      </c>
      <c r="HN109" t="str">
        <f>"    ub_vec_"&amp;HM109&amp;"(s) = ub_"&amp;HM108&amp;";"</f>
        <v xml:space="preserve">    ub_vec_41(s) = ub_41;</v>
      </c>
      <c r="HT109">
        <v>65</v>
      </c>
      <c r="HU109" t="str">
        <f>"    spillover_test_"&amp;HT109&amp;"(s) = sp_andrews(Y_pre_"&amp;HT109&amp;",pobreza_"&amp;HT109&amp;"(:,T+s),A_"&amp;HT109&amp;",C,d,alpha_sig);"</f>
        <v xml:space="preserve">    spillover_test_65(s) = sp_andrews(Y_pre_65,pobreza_65(:,T+s),A_65,C,d,alpha_sig);</v>
      </c>
      <c r="IA109">
        <v>76</v>
      </c>
      <c r="IB109" t="str">
        <f>"xlswrite('G:\Mi unidad\1. PROYECTOS TELLO 2022\SCM SPILL OVERS\outputs\pobreza\bajo_niv_educ\1%\simulacion_4\output_tests.xlsx',p_value_vec_"&amp;IA109&amp;"','p_value_vec_"&amp;IA109&amp;"');"</f>
        <v>xlswrite('G:\Mi unidad\1. PROYECTOS TELLO 2022\SCM SPILL OVERS\outputs\pobreza\bajo_niv_educ\1%\simulacion_4\output_tests.xlsx',p_value_vec_76','p_value_vec_76');</v>
      </c>
      <c r="IO109">
        <v>76</v>
      </c>
      <c r="IP109" t="str">
        <f>"xlswrite('G:\Mi unidad\1. PROYECTOS TELLO 2022\SCM SPILL OVERS\outputs\pobreza\bajo_ingreso\1%\simulacion_4\output_tests.xlsx',p_value_vec_"&amp;IO109&amp;"','p_value_vec_"&amp;IO109&amp;"');"</f>
        <v>xlswrite('G:\Mi unidad\1. PROYECTOS TELLO 2022\SCM SPILL OVERS\outputs\pobreza\bajo_ingreso\1%\simulacion_4\output_tests.xlsx',p_value_vec_76','p_value_vec_76');</v>
      </c>
      <c r="JA109">
        <v>76</v>
      </c>
      <c r="JB109" t="str">
        <f>"xlswrite('G:\Mi unidad\1. PROYECTOS TELLO 2022\SCM SPILL OVERS\outputs\pobreza\densidad\1%\simulacion_4\output_tests.xlsx',p_value_vec_"&amp;JA109&amp;"','p_value_vec_"&amp;JA109&amp;"');"</f>
        <v>xlswrite('G:\Mi unidad\1. PROYECTOS TELLO 2022\SCM SPILL OVERS\outputs\pobreza\densidad\1%\simulacion_4\output_tests.xlsx',p_value_vec_76','p_value_vec_76');</v>
      </c>
      <c r="JM109">
        <v>76</v>
      </c>
      <c r="JN109" t="str">
        <f>"xlswrite('G:\Mi unidad\1. PROYECTOS TELLO 2022\SCM SPILL OVERS\outputs\pobreza\densidad_g\1%\simulacion_4\output_tests.xlsx',p_value_vec_"&amp;JM109&amp;"','p_value_vec_"&amp;JM109&amp;"');"</f>
        <v>xlswrite('G:\Mi unidad\1. PROYECTOS TELLO 2022\SCM SPILL OVERS\outputs\pobreza\densidad_g\1%\simulacion_4\output_tests.xlsx',p_value_vec_76','p_value_vec_76');</v>
      </c>
      <c r="JY109">
        <v>76</v>
      </c>
      <c r="JZ109" t="str">
        <f>"xlswrite('G:\Mi unidad\1. PROYECTOS TELLO 2022\SCM SPILL OVERS\outputs\pobreza\distancia_centro_salud\1%\simulacion_4\output_tests.xlsx',p_value_vec_"&amp;JY109&amp;"','p_value_vec_"&amp;JY109&amp;"');"</f>
        <v>xlswrite('G:\Mi unidad\1. PROYECTOS TELLO 2022\SCM SPILL OVERS\outputs\pobreza\distancia_centro_salud\1%\simulacion_4\output_tests.xlsx',p_value_vec_76','p_value_vec_76');</v>
      </c>
      <c r="KL109">
        <v>76</v>
      </c>
      <c r="KM109" t="str">
        <f>"xlswrite('G:\Mi unidad\1. PROYECTOS TELLO 2022\SCM SPILL OVERS\outputs\pobreza\informalidad\1%\simulacion_4\output_tests.xlsx',p_value_vec_"&amp;KL109&amp;"','p_value_vec_"&amp;KL109&amp;"');"</f>
        <v>xlswrite('G:\Mi unidad\1. PROYECTOS TELLO 2022\SCM SPILL OVERS\outputs\pobreza\informalidad\1%\simulacion_4\output_tests.xlsx',p_value_vec_76','p_value_vec_76');</v>
      </c>
      <c r="KY109">
        <v>76</v>
      </c>
      <c r="KZ109" t="str">
        <f>"xlswrite('G:\Mi unidad\1. PROYECTOS TELLO 2022\SCM SPILL OVERS\outputs\pobreza\alimentos\1%\simulacion_4\output_tests.xlsx',p_value_vec_"&amp;KY109&amp;"','p_value_vec_"&amp;KY109&amp;"');"</f>
        <v>xlswrite('G:\Mi unidad\1. PROYECTOS TELLO 2022\SCM SPILL OVERS\outputs\pobreza\alimentos\1%\simulacion_4\output_tests.xlsx',p_value_vec_76','p_value_vec_76');</v>
      </c>
      <c r="LF109">
        <v>76</v>
      </c>
      <c r="LG109" t="str">
        <f>"xlswrite('G:\Mi unidad\1. PROYECTOS TELLO 2022\SCM SPILL OVERS\outputs\pobreza\jefe_hogar\1%\simulacion_4\output_tests.xlsx',p_value_vec_"&amp;LF109&amp;"','p_value_vec_"&amp;LF109&amp;"');"</f>
        <v>xlswrite('G:\Mi unidad\1. PROYECTOS TELLO 2022\SCM SPILL OVERS\outputs\pobreza\jefe_hogar\1%\simulacion_4\output_tests.xlsx',p_value_vec_76','p_value_vec_76');</v>
      </c>
      <c r="LM109">
        <v>76</v>
      </c>
      <c r="LN109" t="str">
        <f>"xlswrite('G:\Mi unidad\1. PROYECTOS TELLO 2022\SCM SPILL OVERS\outputs\pobreza\mujeres\1%\simulacion_4\output_tests.xlsx',p_value_vec_"&amp;LM109&amp;"','p_value_vec_"&amp;LM109&amp;"');"</f>
        <v>xlswrite('G:\Mi unidad\1. PROYECTOS TELLO 2022\SCM SPILL OVERS\outputs\pobreza\mujeres\1%\simulacion_4\output_tests.xlsx',p_value_vec_76','p_value_vec_76');</v>
      </c>
      <c r="LY109">
        <v>76</v>
      </c>
      <c r="LZ109" t="str">
        <f>"xlswrite('G:\Mi unidad\1. PROYECTOS TELLO 2022\SCM SPILL OVERS\outputs\pobreza\criminalidad\1%\simulacion_4\output_tests.xlsx',p_value_vec_"&amp;LY109&amp;"','p_value_vec_"&amp;LY109&amp;"');"</f>
        <v>xlswrite('G:\Mi unidad\1. PROYECTOS TELLO 2022\SCM SPILL OVERS\outputs\pobreza\criminalidad\1%\simulacion_4\output_tests.xlsx',p_value_vec_76','p_value_vec_76');</v>
      </c>
    </row>
    <row r="110" spans="64:338" x14ac:dyDescent="0.3">
      <c r="BL110">
        <v>76</v>
      </c>
      <c r="BR110">
        <v>76</v>
      </c>
      <c r="BS110" s="1" t="str">
        <f>"A_"&amp;BR107&amp;" = eye(N);"</f>
        <v>A_76 = eye(N);</v>
      </c>
      <c r="BX110">
        <v>76</v>
      </c>
      <c r="BY110" s="1" t="str">
        <f>"A_"&amp;BX107&amp;" = eye(N);"</f>
        <v>A_76 = eye(N);</v>
      </c>
      <c r="CD110">
        <v>76</v>
      </c>
      <c r="CE110" s="1" t="str">
        <f>"A_"&amp;CD107&amp;" = eye(N);"</f>
        <v>A_76 = eye(N);</v>
      </c>
      <c r="CJ110">
        <v>76</v>
      </c>
      <c r="CK110" s="1" t="str">
        <f>"A_"&amp;CJ107&amp;" = eye(N);"</f>
        <v>A_76 = eye(N);</v>
      </c>
      <c r="CQ110">
        <v>76</v>
      </c>
      <c r="CR110" t="s">
        <v>279</v>
      </c>
      <c r="CV110">
        <v>76</v>
      </c>
      <c r="CW110" t="s">
        <v>283</v>
      </c>
      <c r="DA110">
        <v>76</v>
      </c>
      <c r="DB110" t="s">
        <v>283</v>
      </c>
      <c r="DF110">
        <v>76</v>
      </c>
      <c r="DG110" t="s">
        <v>283</v>
      </c>
      <c r="EA110">
        <v>44</v>
      </c>
      <c r="EB110" s="1" t="str">
        <f>"alpha_hat_"&amp;EA110&amp;" = A_"&amp;EA110&amp;"*gamma_hat_"&amp;EA110&amp;";"</f>
        <v>alpha_hat_44 = A_44*gamma_hat_44;</v>
      </c>
      <c r="EZ110" s="1" t="str">
        <f>"xlswrite('G:\Mi unidad\1. PROYECTOS TELLO 2022\SCM SPILL OVERS\outputs\pobreza\distancia_centro_salud\1%\simulacion_4\synthetic_control_spillover_outputs.xlsx',synthetic_control_sp_"&amp;$A51&amp;","&amp;$A51&amp;")"</f>
        <v>xlswrite('G:\Mi unidad\1. PROYECTOS TELLO 2022\SCM SPILL OVERS\outputs\pobreza\distancia_centro_salud\1%\simulacion_4\synthetic_control_spillover_outputs.xlsx',synthetic_control_sp_144,144)</v>
      </c>
      <c r="FG110" s="1" t="str">
        <f>"xlswrite('G:\Mi unidad\1. PROYECTOS TELLO 2022\SCM SPILL OVERS\outputs\pobreza\informalidad\1%\simulacion_4\synthetic_control_spillover_outputs.xlsx',synthetic_control_sp_"&amp;$A51&amp;","&amp;$A51&amp;")"</f>
        <v>xlswrite('G:\Mi unidad\1. PROYECTOS TELLO 2022\SCM SPILL OVERS\outputs\pobreza\informalidad\1%\simulacion_4\synthetic_control_spillover_outputs.xlsx',synthetic_control_sp_144,144)</v>
      </c>
      <c r="FM110" s="1" t="str">
        <f>"xlswrite('G:\Mi unidad\1. PROYECTOS TELLO 2022\SCM SPILL OVERS\outputs\pobreza\densidad\1%\simulacion_4\synthetic_control_spillover_outputs.xlsx',synthetic_control_sp_"&amp;$A51&amp;","&amp;$A51&amp;")"</f>
        <v>xlswrite('G:\Mi unidad\1. PROYECTOS TELLO 2022\SCM SPILL OVERS\outputs\pobreza\densidad\1%\simulacion_4\synthetic_control_spillover_outputs.xlsx',synthetic_control_sp_144,144)</v>
      </c>
      <c r="FT110" s="1" t="str">
        <f>"xlswrite('G:\Mi unidad\1. PROYECTOS TELLO 2022\SCM SPILL OVERS\outputs\pobreza\bajo_niv_educ\1%\simulacion_4\synthetic_control_spillover_outputs.xlsx',synthetic_control_sp_"&amp;$A51&amp;","&amp;$A51&amp;")"</f>
        <v>xlswrite('G:\Mi unidad\1. PROYECTOS TELLO 2022\SCM SPILL OVERS\outputs\pobreza\bajo_niv_educ\1%\simulacion_4\synthetic_control_spillover_outputs.xlsx',synthetic_control_sp_144,144)</v>
      </c>
      <c r="FZ110" s="1" t="str">
        <f>"xlswrite('G:\Mi unidad\1. PROYECTOS TELLO 2022\SCM SPILL OVERS\outputs\pobreza\bajo_ingreso\1%\simulacion_4\synthetic_control_spillover_outputs.xlsx',synthetic_control_sp_"&amp;$A51&amp;","&amp;$A51&amp;")"</f>
        <v>xlswrite('G:\Mi unidad\1. PROYECTOS TELLO 2022\SCM SPILL OVERS\outputs\pobreza\bajo_ingreso\1%\simulacion_4\synthetic_control_spillover_outputs.xlsx',synthetic_control_sp_144,144)</v>
      </c>
      <c r="GF110" s="1" t="str">
        <f>"xlswrite('G:\Mi unidad\1. PROYECTOS TELLO 2022\SCM SPILL OVERS\outputs\pobreza\densidad_g\1%\simulacion_4\synthetic_control_spillover_outputs.xlsx',synthetic_control_sp_"&amp;$A51&amp;","&amp;$A51&amp;")"</f>
        <v>xlswrite('G:\Mi unidad\1. PROYECTOS TELLO 2022\SCM SPILL OVERS\outputs\pobreza\densidad_g\1%\simulacion_4\synthetic_control_spillover_outputs.xlsx',synthetic_control_sp_144,144)</v>
      </c>
      <c r="GM110" s="1" t="str">
        <f>"xlswrite('G:\Mi unidad\1. PROYECTOS TELLO 2022\SCM SPILL OVERS\outputs\pobreza\alimentos\1%\simulacion_4\synthetic_control_spillover_outputs.xlsx',synthetic_control_sp_"&amp;$A51&amp;","&amp;$A51&amp;");"</f>
        <v>xlswrite('G:\Mi unidad\1. PROYECTOS TELLO 2022\SCM SPILL OVERS\outputs\pobreza\alimentos\1%\simulacion_4\synthetic_control_spillover_outputs.xlsx',synthetic_control_sp_144,144);</v>
      </c>
      <c r="GT110" s="1" t="str">
        <f>"xlswrite('G:\Mi unidad\1. PROYECTOS TELLO 2022\SCM SPILL OVERS\outputs\pobreza\jefe_hogar\1%\simulacion_4\synthetic_control_spillover_outputs.xlsx',synthetic_control_sp_"&amp;$A51&amp;","&amp;$A51&amp;");"</f>
        <v>xlswrite('G:\Mi unidad\1. PROYECTOS TELLO 2022\SCM SPILL OVERS\outputs\pobreza\jefe_hogar\1%\simulacion_4\synthetic_control_spillover_outputs.xlsx',synthetic_control_sp_144,144);</v>
      </c>
      <c r="GZ110" s="1" t="str">
        <f>"xlswrite('G:\Mi unidad\1. PROYECTOS TELLO 2022\SCM SPILL OVERS\outputs\pobreza\mujeres\1%\simulacion_4\synthetic_control_spillover_outputs.xlsx',synthetic_control_sp_"&amp;$A51&amp;","&amp;$A51&amp;");"</f>
        <v>xlswrite('G:\Mi unidad\1. PROYECTOS TELLO 2022\SCM SPILL OVERS\outputs\pobreza\mujeres\1%\simulacion_4\synthetic_control_spillover_outputs.xlsx',synthetic_control_sp_144,144);</v>
      </c>
      <c r="HF110" s="1" t="str">
        <f>"xlswrite('G:\Mi unidad\1. PROYECTOS TELLO 2022\SCM SPILL OVERS\outputs\pobreza\criminalidad\1%\simulacion_4\synthetic_control_spillover_outputs.xlsx',synthetic_control_sp_"&amp;$A51&amp;","&amp;$A51&amp;");"</f>
        <v>xlswrite('G:\Mi unidad\1. PROYECTOS TELLO 2022\SCM SPILL OVERS\outputs\pobreza\criminalidad\1%\simulacion_4\synthetic_control_spillover_outputs.xlsx',synthetic_control_sp_144,144);</v>
      </c>
      <c r="HM110">
        <v>41</v>
      </c>
      <c r="HN110" t="s">
        <v>18</v>
      </c>
      <c r="HT110">
        <v>65</v>
      </c>
      <c r="HU110" t="s">
        <v>18</v>
      </c>
      <c r="IA110">
        <v>76</v>
      </c>
      <c r="IB110" t="str">
        <f>"xlswrite('G:\Mi unidad\1. PROYECTOS TELLO 2022\SCM SPILL OVERS\outputs\pobreza\bajo_niv_educ\1%\simulacion_4\output_tests.xlsx',alpha1_hat_vec_"&amp;IA110&amp;"','alpha1_hat_vec_"&amp;IA110&amp;"');"</f>
        <v>xlswrite('G:\Mi unidad\1. PROYECTOS TELLO 2022\SCM SPILL OVERS\outputs\pobreza\bajo_niv_educ\1%\simulacion_4\output_tests.xlsx',alpha1_hat_vec_76','alpha1_hat_vec_76');</v>
      </c>
      <c r="IO110">
        <v>76</v>
      </c>
      <c r="IP110" t="str">
        <f>"xlswrite('G:\Mi unidad\1. PROYECTOS TELLO 2022\SCM SPILL OVERS\outputs\pobreza\bajo_ingreso\1%\simulacion_4\output_tests.xlsx',alpha1_hat_vec_"&amp;IO110&amp;"','alpha1_hat_vec_"&amp;IO110&amp;"');"</f>
        <v>xlswrite('G:\Mi unidad\1. PROYECTOS TELLO 2022\SCM SPILL OVERS\outputs\pobreza\bajo_ingreso\1%\simulacion_4\output_tests.xlsx',alpha1_hat_vec_76','alpha1_hat_vec_76');</v>
      </c>
      <c r="JA110">
        <v>76</v>
      </c>
      <c r="JB110" t="str">
        <f>"xlswrite('G:\Mi unidad\1. PROYECTOS TELLO 2022\SCM SPILL OVERS\outputs\pobreza\densidad\1%\simulacion_4\output_tests.xlsx',alpha1_hat_vec_"&amp;JA110&amp;"','alpha1_hat_vec_"&amp;JA110&amp;"');"</f>
        <v>xlswrite('G:\Mi unidad\1. PROYECTOS TELLO 2022\SCM SPILL OVERS\outputs\pobreza\densidad\1%\simulacion_4\output_tests.xlsx',alpha1_hat_vec_76','alpha1_hat_vec_76');</v>
      </c>
      <c r="JM110">
        <v>76</v>
      </c>
      <c r="JN110" t="str">
        <f>"xlswrite('G:\Mi unidad\1. PROYECTOS TELLO 2022\SCM SPILL OVERS\outputs\pobreza\densidad_g\1%\simulacion_4\output_tests.xlsx',alpha1_hat_vec_"&amp;JM110&amp;"','alpha1_hat_vec_"&amp;JM110&amp;"');"</f>
        <v>xlswrite('G:\Mi unidad\1. PROYECTOS TELLO 2022\SCM SPILL OVERS\outputs\pobreza\densidad_g\1%\simulacion_4\output_tests.xlsx',alpha1_hat_vec_76','alpha1_hat_vec_76');</v>
      </c>
      <c r="JY110">
        <v>76</v>
      </c>
      <c r="JZ110" t="str">
        <f>"xlswrite('G:\Mi unidad\1. PROYECTOS TELLO 2022\SCM SPILL OVERS\outputs\pobreza\distancia_centro_salud\1%\simulacion_4\output_tests.xlsx',alpha1_hat_vec_"&amp;JY110&amp;"','alpha1_hat_vec_"&amp;JY110&amp;"');"</f>
        <v>xlswrite('G:\Mi unidad\1. PROYECTOS TELLO 2022\SCM SPILL OVERS\outputs\pobreza\distancia_centro_salud\1%\simulacion_4\output_tests.xlsx',alpha1_hat_vec_76','alpha1_hat_vec_76');</v>
      </c>
      <c r="KL110">
        <v>76</v>
      </c>
      <c r="KM110" t="str">
        <f>"xlswrite('G:\Mi unidad\1. PROYECTOS TELLO 2022\SCM SPILL OVERS\outputs\pobreza\informalidad\1%\simulacion_4\output_tests.xlsx',alpha1_hat_vec_"&amp;KL110&amp;"','alpha1_hat_vec_"&amp;KL110&amp;"');"</f>
        <v>xlswrite('G:\Mi unidad\1. PROYECTOS TELLO 2022\SCM SPILL OVERS\outputs\pobreza\informalidad\1%\simulacion_4\output_tests.xlsx',alpha1_hat_vec_76','alpha1_hat_vec_76');</v>
      </c>
      <c r="KY110">
        <v>76</v>
      </c>
      <c r="KZ110" t="str">
        <f>"xlswrite('G:\Mi unidad\1. PROYECTOS TELLO 2022\SCM SPILL OVERS\outputs\pobreza\alimentos\1%\simulacion_4\output_tests.xlsx',alpha1_hat_vec_"&amp;KY110&amp;"','alpha1_hat_vec_"&amp;KY110&amp;"');"</f>
        <v>xlswrite('G:\Mi unidad\1. PROYECTOS TELLO 2022\SCM SPILL OVERS\outputs\pobreza\alimentos\1%\simulacion_4\output_tests.xlsx',alpha1_hat_vec_76','alpha1_hat_vec_76');</v>
      </c>
      <c r="LF110">
        <v>76</v>
      </c>
      <c r="LG110" t="str">
        <f>"xlswrite('G:\Mi unidad\1. PROYECTOS TELLO 2022\SCM SPILL OVERS\outputs\pobreza\jefe_hogar\1%\simulacion_4\output_tests.xlsx',alpha1_hat_vec_"&amp;LF110&amp;"','alpha1_hat_vec_"&amp;LF110&amp;"');"</f>
        <v>xlswrite('G:\Mi unidad\1. PROYECTOS TELLO 2022\SCM SPILL OVERS\outputs\pobreza\jefe_hogar\1%\simulacion_4\output_tests.xlsx',alpha1_hat_vec_76','alpha1_hat_vec_76');</v>
      </c>
      <c r="LM110">
        <v>76</v>
      </c>
      <c r="LN110" t="str">
        <f>"xlswrite('G:\Mi unidad\1. PROYECTOS TELLO 2022\SCM SPILL OVERS\outputs\pobreza\mujeres\1%\simulacion_4\output_tests.xlsx',alpha1_hat_vec_"&amp;LM110&amp;"','alpha1_hat_vec_"&amp;LM110&amp;"');"</f>
        <v>xlswrite('G:\Mi unidad\1. PROYECTOS TELLO 2022\SCM SPILL OVERS\outputs\pobreza\mujeres\1%\simulacion_4\output_tests.xlsx',alpha1_hat_vec_76','alpha1_hat_vec_76');</v>
      </c>
      <c r="LY110">
        <v>76</v>
      </c>
      <c r="LZ110" t="str">
        <f>"xlswrite('G:\Mi unidad\1. PROYECTOS TELLO 2022\SCM SPILL OVERS\outputs\pobreza\criminalidad\1%\simulacion_4\output_tests.xlsx',alpha1_hat_vec_"&amp;LY110&amp;"','alpha1_hat_vec_"&amp;LY110&amp;"');"</f>
        <v>xlswrite('G:\Mi unidad\1. PROYECTOS TELLO 2022\SCM SPILL OVERS\outputs\pobreza\criminalidad\1%\simulacion_4\output_tests.xlsx',alpha1_hat_vec_76','alpha1_hat_vec_76');</v>
      </c>
    </row>
    <row r="111" spans="64:338" x14ac:dyDescent="0.3">
      <c r="BL111">
        <v>76</v>
      </c>
      <c r="BR111">
        <v>76</v>
      </c>
      <c r="BS111" s="1" t="str">
        <f>"A_"&amp;BR107&amp;"(:,ind_"&amp;BR107&amp;" == 0) = [];"</f>
        <v>A_76(:,ind_76 == 0) = [];</v>
      </c>
      <c r="BX111">
        <v>76</v>
      </c>
      <c r="BY111" s="1" t="str">
        <f>"A_"&amp;BX107&amp;"(:,ind_"&amp;BX107&amp;" == 0) = [];"</f>
        <v>A_76(:,ind_76 == 0) = [];</v>
      </c>
      <c r="CD111">
        <v>76</v>
      </c>
      <c r="CE111" s="1" t="str">
        <f>"A_"&amp;CD107&amp;"(:,ind_"&amp;CD107&amp;" == 0) = [];"</f>
        <v>A_76(:,ind_76 == 0) = [];</v>
      </c>
      <c r="CJ111">
        <v>76</v>
      </c>
      <c r="CK111" s="1" t="str">
        <f>"A_"&amp;CJ107&amp;"(:,ind_"&amp;CJ107&amp;" == 0) = [];"</f>
        <v>A_76(:,ind_76 == 0) = [];</v>
      </c>
      <c r="CQ111">
        <v>76</v>
      </c>
      <c r="CR111" t="s">
        <v>284</v>
      </c>
      <c r="CV111">
        <v>76</v>
      </c>
      <c r="CW111" t="s">
        <v>285</v>
      </c>
      <c r="DA111">
        <v>76</v>
      </c>
      <c r="DB111" t="s">
        <v>285</v>
      </c>
      <c r="DF111">
        <v>76</v>
      </c>
      <c r="DG111" t="s">
        <v>285</v>
      </c>
      <c r="EA111">
        <v>44</v>
      </c>
      <c r="EB111" s="1" t="str">
        <f>"alpha1_hat_vec_"&amp;EA111&amp;"(s) = alpha_hat_"&amp;EA111&amp;"(1);"</f>
        <v>alpha1_hat_vec_44(s) = alpha_hat_44(1);</v>
      </c>
      <c r="EZ111" s="1" t="str">
        <f>"xlswrite('G:\Mi unidad\1. PROYECTOS TELLO 2022\SCM SPILL OVERS\outputs\pobreza\distancia_centro_salud\1%\simulacion_4\synthetic_control_spillover_outputs.xlsx',synthetic_control_sp_"&amp;$A52&amp;","&amp;$A52&amp;")"</f>
        <v>xlswrite('G:\Mi unidad\1. PROYECTOS TELLO 2022\SCM SPILL OVERS\outputs\pobreza\distancia_centro_salud\1%\simulacion_4\synthetic_control_spillover_outputs.xlsx',synthetic_control_sp_149,149)</v>
      </c>
      <c r="FG111" s="1" t="str">
        <f>"xlswrite('G:\Mi unidad\1. PROYECTOS TELLO 2022\SCM SPILL OVERS\outputs\pobreza\informalidad\1%\simulacion_4\synthetic_control_spillover_outputs.xlsx',synthetic_control_sp_"&amp;$A52&amp;","&amp;$A52&amp;")"</f>
        <v>xlswrite('G:\Mi unidad\1. PROYECTOS TELLO 2022\SCM SPILL OVERS\outputs\pobreza\informalidad\1%\simulacion_4\synthetic_control_spillover_outputs.xlsx',synthetic_control_sp_149,149)</v>
      </c>
      <c r="FM111" s="1" t="str">
        <f>"xlswrite('G:\Mi unidad\1. PROYECTOS TELLO 2022\SCM SPILL OVERS\outputs\pobreza\densidad\1%\simulacion_4\synthetic_control_spillover_outputs.xlsx',synthetic_control_sp_"&amp;$A52&amp;","&amp;$A52&amp;")"</f>
        <v>xlswrite('G:\Mi unidad\1. PROYECTOS TELLO 2022\SCM SPILL OVERS\outputs\pobreza\densidad\1%\simulacion_4\synthetic_control_spillover_outputs.xlsx',synthetic_control_sp_149,149)</v>
      </c>
      <c r="FT111" s="1" t="str">
        <f>"xlswrite('G:\Mi unidad\1. PROYECTOS TELLO 2022\SCM SPILL OVERS\outputs\pobreza\bajo_niv_educ\1%\simulacion_4\synthetic_control_spillover_outputs.xlsx',synthetic_control_sp_"&amp;$A52&amp;","&amp;$A52&amp;")"</f>
        <v>xlswrite('G:\Mi unidad\1. PROYECTOS TELLO 2022\SCM SPILL OVERS\outputs\pobreza\bajo_niv_educ\1%\simulacion_4\synthetic_control_spillover_outputs.xlsx',synthetic_control_sp_149,149)</v>
      </c>
      <c r="FZ111" s="1" t="str">
        <f>"xlswrite('G:\Mi unidad\1. PROYECTOS TELLO 2022\SCM SPILL OVERS\outputs\pobreza\bajo_ingreso\1%\simulacion_4\synthetic_control_spillover_outputs.xlsx',synthetic_control_sp_"&amp;$A52&amp;","&amp;$A52&amp;")"</f>
        <v>xlswrite('G:\Mi unidad\1. PROYECTOS TELLO 2022\SCM SPILL OVERS\outputs\pobreza\bajo_ingreso\1%\simulacion_4\synthetic_control_spillover_outputs.xlsx',synthetic_control_sp_149,149)</v>
      </c>
      <c r="GF111" s="1" t="str">
        <f>"xlswrite('G:\Mi unidad\1. PROYECTOS TELLO 2022\SCM SPILL OVERS\outputs\pobreza\densidad_g\1%\simulacion_4\synthetic_control_spillover_outputs.xlsx',synthetic_control_sp_"&amp;$A52&amp;","&amp;$A52&amp;")"</f>
        <v>xlswrite('G:\Mi unidad\1. PROYECTOS TELLO 2022\SCM SPILL OVERS\outputs\pobreza\densidad_g\1%\simulacion_4\synthetic_control_spillover_outputs.xlsx',synthetic_control_sp_149,149)</v>
      </c>
      <c r="GM111" s="1" t="str">
        <f>"xlswrite('G:\Mi unidad\1. PROYECTOS TELLO 2022\SCM SPILL OVERS\outputs\pobreza\alimentos\1%\simulacion_4\synthetic_control_spillover_outputs.xlsx',synthetic_control_sp_"&amp;$A52&amp;","&amp;$A52&amp;");"</f>
        <v>xlswrite('G:\Mi unidad\1. PROYECTOS TELLO 2022\SCM SPILL OVERS\outputs\pobreza\alimentos\1%\simulacion_4\synthetic_control_spillover_outputs.xlsx',synthetic_control_sp_149,149);</v>
      </c>
      <c r="GT111" s="1" t="str">
        <f>"xlswrite('G:\Mi unidad\1. PROYECTOS TELLO 2022\SCM SPILL OVERS\outputs\pobreza\jefe_hogar\1%\simulacion_4\synthetic_control_spillover_outputs.xlsx',synthetic_control_sp_"&amp;$A52&amp;","&amp;$A52&amp;");"</f>
        <v>xlswrite('G:\Mi unidad\1. PROYECTOS TELLO 2022\SCM SPILL OVERS\outputs\pobreza\jefe_hogar\1%\simulacion_4\synthetic_control_spillover_outputs.xlsx',synthetic_control_sp_149,149);</v>
      </c>
      <c r="GZ111" s="1" t="str">
        <f>"xlswrite('G:\Mi unidad\1. PROYECTOS TELLO 2022\SCM SPILL OVERS\outputs\pobreza\mujeres\1%\simulacion_4\synthetic_control_spillover_outputs.xlsx',synthetic_control_sp_"&amp;$A52&amp;","&amp;$A52&amp;");"</f>
        <v>xlswrite('G:\Mi unidad\1. PROYECTOS TELLO 2022\SCM SPILL OVERS\outputs\pobreza\mujeres\1%\simulacion_4\synthetic_control_spillover_outputs.xlsx',synthetic_control_sp_149,149);</v>
      </c>
      <c r="HF111" s="1" t="str">
        <f>"xlswrite('G:\Mi unidad\1. PROYECTOS TELLO 2022\SCM SPILL OVERS\outputs\pobreza\criminalidad\1%\simulacion_4\synthetic_control_spillover_outputs.xlsx',synthetic_control_sp_"&amp;$A52&amp;","&amp;$A52&amp;");"</f>
        <v>xlswrite('G:\Mi unidad\1. PROYECTOS TELLO 2022\SCM SPILL OVERS\outputs\pobreza\criminalidad\1%\simulacion_4\synthetic_control_spillover_outputs.xlsx',synthetic_control_sp_149,149);</v>
      </c>
      <c r="HM111">
        <v>42</v>
      </c>
      <c r="HN111" t="str">
        <f>"p_value_vec_"&amp;HM111&amp;" = zeros(1,S);"</f>
        <v>p_value_vec_42 = zeros(1,S);</v>
      </c>
      <c r="HT111">
        <v>66</v>
      </c>
      <c r="HU111" t="str">
        <f>"spillover_test_"&amp;HT111&amp;" = zeros(1,S);"</f>
        <v>spillover_test_66 = zeros(1,S);</v>
      </c>
      <c r="IA111">
        <v>76</v>
      </c>
      <c r="IB111" t="str">
        <f>"xlswrite('G:\Mi unidad\1. PROYECTOS TELLO 2022\SCM SPILL OVERS\outputs\pobreza\bajo_niv_educ\1%\simulacion_4\output_tests.xlsx',spillover_test_"&amp;IA111&amp;"','sp_test_"&amp;IA111&amp;"');"</f>
        <v>xlswrite('G:\Mi unidad\1. PROYECTOS TELLO 2022\SCM SPILL OVERS\outputs\pobreza\bajo_niv_educ\1%\simulacion_4\output_tests.xlsx',spillover_test_76','sp_test_76');</v>
      </c>
      <c r="IO111">
        <v>76</v>
      </c>
      <c r="IP111" t="str">
        <f>"xlswrite('G:\Mi unidad\1. PROYECTOS TELLO 2022\SCM SPILL OVERS\outputs\pobreza\bajo_ingreso\1%\simulacion_4\output_tests.xlsx',spillover_test_"&amp;IO111&amp;"','sp_test_"&amp;IO111&amp;"');"</f>
        <v>xlswrite('G:\Mi unidad\1. PROYECTOS TELLO 2022\SCM SPILL OVERS\outputs\pobreza\bajo_ingreso\1%\simulacion_4\output_tests.xlsx',spillover_test_76','sp_test_76');</v>
      </c>
      <c r="JA111">
        <v>76</v>
      </c>
      <c r="JB111" t="str">
        <f>"xlswrite('G:\Mi unidad\1. PROYECTOS TELLO 2022\SCM SPILL OVERS\outputs\pobreza\densidad\1%\simulacion_4\output_tests.xlsx',spillover_test_"&amp;JA111&amp;"','sp_test_"&amp;JA111&amp;"');"</f>
        <v>xlswrite('G:\Mi unidad\1. PROYECTOS TELLO 2022\SCM SPILL OVERS\outputs\pobreza\densidad\1%\simulacion_4\output_tests.xlsx',spillover_test_76','sp_test_76');</v>
      </c>
      <c r="JM111">
        <v>76</v>
      </c>
      <c r="JN111" t="str">
        <f>"xlswrite('G:\Mi unidad\1. PROYECTOS TELLO 2022\SCM SPILL OVERS\outputs\pobreza\densidad_g\1%\simulacion_4\output_tests.xlsx',spillover_test_"&amp;JM111&amp;"','sp_test_"&amp;JM111&amp;"');"</f>
        <v>xlswrite('G:\Mi unidad\1. PROYECTOS TELLO 2022\SCM SPILL OVERS\outputs\pobreza\densidad_g\1%\simulacion_4\output_tests.xlsx',spillover_test_76','sp_test_76');</v>
      </c>
      <c r="JY111">
        <v>76</v>
      </c>
      <c r="JZ111" t="str">
        <f>"xlswrite('G:\Mi unidad\1. PROYECTOS TELLO 2022\SCM SPILL OVERS\outputs\pobreza\distancia_centro_salud\1%\simulacion_4\output_tests.xlsx',spillover_test_"&amp;JY111&amp;"','sp_test_"&amp;JY111&amp;"');"</f>
        <v>xlswrite('G:\Mi unidad\1. PROYECTOS TELLO 2022\SCM SPILL OVERS\outputs\pobreza\distancia_centro_salud\1%\simulacion_4\output_tests.xlsx',spillover_test_76','sp_test_76');</v>
      </c>
      <c r="KL111">
        <v>76</v>
      </c>
      <c r="KM111" t="str">
        <f>"xlswrite('G:\Mi unidad\1. PROYECTOS TELLO 2022\SCM SPILL OVERS\outputs\pobreza\informalidad\1%\simulacion_4\output_tests.xlsx',spillover_test_"&amp;KL111&amp;"','sp_test_"&amp;KL111&amp;"');"</f>
        <v>xlswrite('G:\Mi unidad\1. PROYECTOS TELLO 2022\SCM SPILL OVERS\outputs\pobreza\informalidad\1%\simulacion_4\output_tests.xlsx',spillover_test_76','sp_test_76');</v>
      </c>
      <c r="KY111">
        <v>76</v>
      </c>
      <c r="KZ111" t="str">
        <f>"xlswrite('G:\Mi unidad\1. PROYECTOS TELLO 2022\SCM SPILL OVERS\outputs\pobreza\alimentos\1%\simulacion_4\output_tests.xlsx',spillover_test_"&amp;KY111&amp;"','sp_test_"&amp;KY111&amp;"');"</f>
        <v>xlswrite('G:\Mi unidad\1. PROYECTOS TELLO 2022\SCM SPILL OVERS\outputs\pobreza\alimentos\1%\simulacion_4\output_tests.xlsx',spillover_test_76','sp_test_76');</v>
      </c>
      <c r="LF111">
        <v>76</v>
      </c>
      <c r="LG111" t="str">
        <f>"xlswrite('G:\Mi unidad\1. PROYECTOS TELLO 2022\SCM SPILL OVERS\outputs\pobreza\jefe_hogar\1%\simulacion_4\output_tests.xlsx',spillover_test_"&amp;LF111&amp;"','sp_test_"&amp;LF111&amp;"');"</f>
        <v>xlswrite('G:\Mi unidad\1. PROYECTOS TELLO 2022\SCM SPILL OVERS\outputs\pobreza\jefe_hogar\1%\simulacion_4\output_tests.xlsx',spillover_test_76','sp_test_76');</v>
      </c>
      <c r="LM111">
        <v>76</v>
      </c>
      <c r="LN111" t="str">
        <f>"xlswrite('G:\Mi unidad\1. PROYECTOS TELLO 2022\SCM SPILL OVERS\outputs\pobreza\mujeres\1%\simulacion_4\output_tests.xlsx',spillover_test_"&amp;LM111&amp;"','sp_test_"&amp;LM111&amp;"');"</f>
        <v>xlswrite('G:\Mi unidad\1. PROYECTOS TELLO 2022\SCM SPILL OVERS\outputs\pobreza\mujeres\1%\simulacion_4\output_tests.xlsx',spillover_test_76','sp_test_76');</v>
      </c>
      <c r="LY111">
        <v>76</v>
      </c>
      <c r="LZ111" t="str">
        <f>"xlswrite('G:\Mi unidad\1. PROYECTOS TELLO 2022\SCM SPILL OVERS\outputs\pobreza\criminalidad\1%\simulacion_4\output_tests.xlsx',spillover_test_"&amp;LY111&amp;"','sp_test_"&amp;LY111&amp;"');"</f>
        <v>xlswrite('G:\Mi unidad\1. PROYECTOS TELLO 2022\SCM SPILL OVERS\outputs\pobreza\criminalidad\1%\simulacion_4\output_tests.xlsx',spillover_test_76','sp_test_76');</v>
      </c>
    </row>
    <row r="112" spans="64:338" x14ac:dyDescent="0.3">
      <c r="BL112">
        <v>77</v>
      </c>
      <c r="BM112" s="1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283</v>
      </c>
      <c r="CV112">
        <v>77</v>
      </c>
      <c r="CW112" t="s">
        <v>286</v>
      </c>
      <c r="DA112">
        <v>77</v>
      </c>
      <c r="DB112" t="s">
        <v>286</v>
      </c>
      <c r="DF112">
        <v>77</v>
      </c>
      <c r="DG112" t="s">
        <v>286</v>
      </c>
      <c r="EA112">
        <v>44</v>
      </c>
      <c r="EB112" s="1" t="str">
        <f>"synthetic_control_sp_"&amp;EA112&amp;"(T+s) = Y_"&amp;EA112&amp;"(1,T+s)-alpha1_hat_vec_"&amp;EA112&amp;"(s);"</f>
        <v>synthetic_control_sp_44(T+s) = Y_44(1,T+s)-alpha1_hat_vec_44(s);</v>
      </c>
      <c r="EZ112" s="1" t="str">
        <f>"xlswrite('G:\Mi unidad\1. PROYECTOS TELLO 2022\SCM SPILL OVERS\outputs\pobreza\distancia_centro_salud\1%\simulacion_4\synthetic_control_spillover_outputs.xlsx',synthetic_control_sp_"&amp;$A53&amp;","&amp;$A53&amp;")"</f>
        <v>xlswrite('G:\Mi unidad\1. PROYECTOS TELLO 2022\SCM SPILL OVERS\outputs\pobreza\distancia_centro_salud\1%\simulacion_4\synthetic_control_spillover_outputs.xlsx',synthetic_control_sp_150,150)</v>
      </c>
      <c r="FG112" s="1" t="str">
        <f>"xlswrite('G:\Mi unidad\1. PROYECTOS TELLO 2022\SCM SPILL OVERS\outputs\pobreza\informalidad\1%\simulacion_4\synthetic_control_spillover_outputs.xlsx',synthetic_control_sp_"&amp;$A53&amp;","&amp;$A53&amp;")"</f>
        <v>xlswrite('G:\Mi unidad\1. PROYECTOS TELLO 2022\SCM SPILL OVERS\outputs\pobreza\informalidad\1%\simulacion_4\synthetic_control_spillover_outputs.xlsx',synthetic_control_sp_150,150)</v>
      </c>
      <c r="FM112" s="1" t="str">
        <f>"xlswrite('G:\Mi unidad\1. PROYECTOS TELLO 2022\SCM SPILL OVERS\outputs\pobreza\densidad\1%\simulacion_4\synthetic_control_spillover_outputs.xlsx',synthetic_control_sp_"&amp;$A53&amp;","&amp;$A53&amp;")"</f>
        <v>xlswrite('G:\Mi unidad\1. PROYECTOS TELLO 2022\SCM SPILL OVERS\outputs\pobreza\densidad\1%\simulacion_4\synthetic_control_spillover_outputs.xlsx',synthetic_control_sp_150,150)</v>
      </c>
      <c r="FT112" s="1" t="str">
        <f>"xlswrite('G:\Mi unidad\1. PROYECTOS TELLO 2022\SCM SPILL OVERS\outputs\pobreza\bajo_niv_educ\1%\simulacion_4\synthetic_control_spillover_outputs.xlsx',synthetic_control_sp_"&amp;$A53&amp;","&amp;$A53&amp;")"</f>
        <v>xlswrite('G:\Mi unidad\1. PROYECTOS TELLO 2022\SCM SPILL OVERS\outputs\pobreza\bajo_niv_educ\1%\simulacion_4\synthetic_control_spillover_outputs.xlsx',synthetic_control_sp_150,150)</v>
      </c>
      <c r="FZ112" s="1" t="str">
        <f>"xlswrite('G:\Mi unidad\1. PROYECTOS TELLO 2022\SCM SPILL OVERS\outputs\pobreza\bajo_ingreso\1%\simulacion_4\synthetic_control_spillover_outputs.xlsx',synthetic_control_sp_"&amp;$A53&amp;","&amp;$A53&amp;")"</f>
        <v>xlswrite('G:\Mi unidad\1. PROYECTOS TELLO 2022\SCM SPILL OVERS\outputs\pobreza\bajo_ingreso\1%\simulacion_4\synthetic_control_spillover_outputs.xlsx',synthetic_control_sp_150,150)</v>
      </c>
      <c r="GF112" s="1" t="str">
        <f>"xlswrite('G:\Mi unidad\1. PROYECTOS TELLO 2022\SCM SPILL OVERS\outputs\pobreza\densidad_g\1%\simulacion_4\synthetic_control_spillover_outputs.xlsx',synthetic_control_sp_"&amp;$A53&amp;","&amp;$A53&amp;")"</f>
        <v>xlswrite('G:\Mi unidad\1. PROYECTOS TELLO 2022\SCM SPILL OVERS\outputs\pobreza\densidad_g\1%\simulacion_4\synthetic_control_spillover_outputs.xlsx',synthetic_control_sp_150,150)</v>
      </c>
      <c r="GM112" s="1" t="str">
        <f>"xlswrite('G:\Mi unidad\1. PROYECTOS TELLO 2022\SCM SPILL OVERS\outputs\pobreza\alimentos\1%\simulacion_4\synthetic_control_spillover_outputs.xlsx',synthetic_control_sp_"&amp;$A53&amp;","&amp;$A53&amp;");"</f>
        <v>xlswrite('G:\Mi unidad\1. PROYECTOS TELLO 2022\SCM SPILL OVERS\outputs\pobreza\alimentos\1%\simulacion_4\synthetic_control_spillover_outputs.xlsx',synthetic_control_sp_150,150);</v>
      </c>
      <c r="GT112" s="1" t="str">
        <f>"xlswrite('G:\Mi unidad\1. PROYECTOS TELLO 2022\SCM SPILL OVERS\outputs\pobreza\jefe_hogar\1%\simulacion_4\synthetic_control_spillover_outputs.xlsx',synthetic_control_sp_"&amp;$A53&amp;","&amp;$A53&amp;");"</f>
        <v>xlswrite('G:\Mi unidad\1. PROYECTOS TELLO 2022\SCM SPILL OVERS\outputs\pobreza\jefe_hogar\1%\simulacion_4\synthetic_control_spillover_outputs.xlsx',synthetic_control_sp_150,150);</v>
      </c>
      <c r="GZ112" s="1" t="str">
        <f>"xlswrite('G:\Mi unidad\1. PROYECTOS TELLO 2022\SCM SPILL OVERS\outputs\pobreza\mujeres\1%\simulacion_4\synthetic_control_spillover_outputs.xlsx',synthetic_control_sp_"&amp;$A53&amp;","&amp;$A53&amp;");"</f>
        <v>xlswrite('G:\Mi unidad\1. PROYECTOS TELLO 2022\SCM SPILL OVERS\outputs\pobreza\mujeres\1%\simulacion_4\synthetic_control_spillover_outputs.xlsx',synthetic_control_sp_150,150);</v>
      </c>
      <c r="HF112" s="1" t="str">
        <f>"xlswrite('G:\Mi unidad\1. PROYECTOS TELLO 2022\SCM SPILL OVERS\outputs\pobreza\criminalidad\1%\simulacion_4\synthetic_control_spillover_outputs.xlsx',synthetic_control_sp_"&amp;$A53&amp;","&amp;$A53&amp;");"</f>
        <v>xlswrite('G:\Mi unidad\1. PROYECTOS TELLO 2022\SCM SPILL OVERS\outputs\pobreza\criminalidad\1%\simulacion_4\synthetic_control_spillover_outputs.xlsx',synthetic_control_sp_150,150);</v>
      </c>
      <c r="HM112">
        <v>42</v>
      </c>
      <c r="HN112" t="str">
        <f>"lb_vec_"&amp;HM112&amp;" = zeros(1,S);"</f>
        <v>lb_vec_42 = zeros(1,S);</v>
      </c>
      <c r="HT112">
        <v>66</v>
      </c>
      <c r="HU112" t="s">
        <v>35</v>
      </c>
      <c r="IA112">
        <v>77</v>
      </c>
      <c r="IB112" t="str">
        <f>"xlswrite('G:\Mi unidad\1. PROYECTOS TELLO 2022\SCM SPILL OVERS\outputs\pobreza\bajo_niv_educ\1%\simulacion_4\output_tests.xlsx',lb_vec_"&amp;IA112&amp;"','lb_vec_"&amp;IA112&amp;"');"</f>
        <v>xlswrite('G:\Mi unidad\1. PROYECTOS TELLO 2022\SCM SPILL OVERS\outputs\pobreza\bajo_niv_educ\1%\simulacion_4\output_tests.xlsx',lb_vec_77','lb_vec_77');</v>
      </c>
      <c r="IO112">
        <v>77</v>
      </c>
      <c r="IP112" t="str">
        <f>"xlswrite('G:\Mi unidad\1. PROYECTOS TELLO 2022\SCM SPILL OVERS\outputs\pobreza\bajo_ingreso\1%\simulacion_4\output_tests.xlsx',lb_vec_"&amp;IO112&amp;"','lb_vec_"&amp;IO112&amp;"');"</f>
        <v>xlswrite('G:\Mi unidad\1. PROYECTOS TELLO 2022\SCM SPILL OVERS\outputs\pobreza\bajo_ingreso\1%\simulacion_4\output_tests.xlsx',lb_vec_77','lb_vec_77');</v>
      </c>
      <c r="JA112">
        <v>77</v>
      </c>
      <c r="JB112" t="str">
        <f>"xlswrite('G:\Mi unidad\1. PROYECTOS TELLO 2022\SCM SPILL OVERS\outputs\pobreza\densidad\1%\simulacion_4\output_tests.xlsx',lb_vec_"&amp;JA112&amp;"','lb_vec_"&amp;JA112&amp;"');"</f>
        <v>xlswrite('G:\Mi unidad\1. PROYECTOS TELLO 2022\SCM SPILL OVERS\outputs\pobreza\densidad\1%\simulacion_4\output_tests.xlsx',lb_vec_77','lb_vec_77');</v>
      </c>
      <c r="JM112">
        <v>77</v>
      </c>
      <c r="JN112" t="str">
        <f>"xlswrite('G:\Mi unidad\1. PROYECTOS TELLO 2022\SCM SPILL OVERS\outputs\pobreza\densidad_g\1%\simulacion_4\output_tests.xlsx',lb_vec_"&amp;JM112&amp;"','lb_vec_"&amp;JM112&amp;"');"</f>
        <v>xlswrite('G:\Mi unidad\1. PROYECTOS TELLO 2022\SCM SPILL OVERS\outputs\pobreza\densidad_g\1%\simulacion_4\output_tests.xlsx',lb_vec_77','lb_vec_77');</v>
      </c>
      <c r="JY112">
        <v>77</v>
      </c>
      <c r="JZ112" t="str">
        <f>"xlswrite('G:\Mi unidad\1. PROYECTOS TELLO 2022\SCM SPILL OVERS\outputs\pobreza\distancia_centro_salud\1%\simulacion_4\output_tests.xlsx',lb_vec_"&amp;JY112&amp;"','lb_vec_"&amp;JY112&amp;"');"</f>
        <v>xlswrite('G:\Mi unidad\1. PROYECTOS TELLO 2022\SCM SPILL OVERS\outputs\pobreza\distancia_centro_salud\1%\simulacion_4\output_tests.xlsx',lb_vec_77','lb_vec_77');</v>
      </c>
      <c r="KL112">
        <v>77</v>
      </c>
      <c r="KM112" t="str">
        <f>"xlswrite('G:\Mi unidad\1. PROYECTOS TELLO 2022\SCM SPILL OVERS\outputs\pobreza\informalidad\1%\simulacion_4\output_tests.xlsx',lb_vec_"&amp;KL112&amp;"','lb_vec_"&amp;KL112&amp;"');"</f>
        <v>xlswrite('G:\Mi unidad\1. PROYECTOS TELLO 2022\SCM SPILL OVERS\outputs\pobreza\informalidad\1%\simulacion_4\output_tests.xlsx',lb_vec_77','lb_vec_77');</v>
      </c>
      <c r="KY112">
        <v>77</v>
      </c>
      <c r="KZ112" t="str">
        <f>"xlswrite('G:\Mi unidad\1. PROYECTOS TELLO 2022\SCM SPILL OVERS\outputs\pobreza\alimentos\1%\simulacion_4\output_tests.xlsx',lb_vec_"&amp;KY112&amp;"','lb_vec_"&amp;KY112&amp;"');"</f>
        <v>xlswrite('G:\Mi unidad\1. PROYECTOS TELLO 2022\SCM SPILL OVERS\outputs\pobreza\alimentos\1%\simulacion_4\output_tests.xlsx',lb_vec_77','lb_vec_77');</v>
      </c>
      <c r="LF112">
        <v>77</v>
      </c>
      <c r="LG112" t="str">
        <f>"xlswrite('G:\Mi unidad\1. PROYECTOS TELLO 2022\SCM SPILL OVERS\outputs\pobreza\jefe_hogar\1%\simulacion_4\output_tests.xlsx',lb_vec_"&amp;LF112&amp;"','lb_vec_"&amp;LF112&amp;"');"</f>
        <v>xlswrite('G:\Mi unidad\1. PROYECTOS TELLO 2022\SCM SPILL OVERS\outputs\pobreza\jefe_hogar\1%\simulacion_4\output_tests.xlsx',lb_vec_77','lb_vec_77');</v>
      </c>
      <c r="LM112">
        <v>77</v>
      </c>
      <c r="LN112" t="str">
        <f>"xlswrite('G:\Mi unidad\1. PROYECTOS TELLO 2022\SCM SPILL OVERS\outputs\pobreza\mujeres\1%\simulacion_4\output_tests.xlsx',lb_vec_"&amp;LM112&amp;"','lb_vec_"&amp;LM112&amp;"');"</f>
        <v>xlswrite('G:\Mi unidad\1. PROYECTOS TELLO 2022\SCM SPILL OVERS\outputs\pobreza\mujeres\1%\simulacion_4\output_tests.xlsx',lb_vec_77','lb_vec_77');</v>
      </c>
      <c r="LY112">
        <v>77</v>
      </c>
      <c r="LZ112" t="str">
        <f>"xlswrite('G:\Mi unidad\1. PROYECTOS TELLO 2022\SCM SPILL OVERS\outputs\pobreza\criminalidad\1%\simulacion_4\output_tests.xlsx',lb_vec_"&amp;LY112&amp;"','lb_vec_"&amp;LY112&amp;"');"</f>
        <v>xlswrite('G:\Mi unidad\1. PROYECTOS TELLO 2022\SCM SPILL OVERS\outputs\pobreza\criminalidad\1%\simulacion_4\output_tests.xlsx',lb_vec_77','lb_vec_77');</v>
      </c>
    </row>
    <row r="113" spans="64:338" x14ac:dyDescent="0.3">
      <c r="BL113">
        <v>77</v>
      </c>
      <c r="BM113" s="1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285</v>
      </c>
      <c r="CV113">
        <v>77</v>
      </c>
      <c r="CW113" t="s">
        <v>287</v>
      </c>
      <c r="DA113">
        <v>77</v>
      </c>
      <c r="DB113" t="s">
        <v>287</v>
      </c>
      <c r="DF113">
        <v>77</v>
      </c>
      <c r="DG113" t="s">
        <v>287</v>
      </c>
      <c r="EA113">
        <v>44</v>
      </c>
      <c r="EB113" s="3" t="s">
        <v>18</v>
      </c>
      <c r="EZ113" s="1" t="str">
        <f>"xlswrite('G:\Mi unidad\1. PROYECTOS TELLO 2022\SCM SPILL OVERS\outputs\pobreza\distancia_centro_salud\1%\simulacion_4\synthetic_control_spillover_outputs.xlsx',synthetic_control_sp_"&amp;$A54&amp;","&amp;$A54&amp;")"</f>
        <v>xlswrite('G:\Mi unidad\1. PROYECTOS TELLO 2022\SCM SPILL OVERS\outputs\pobreza\distancia_centro_salud\1%\simulacion_4\synthetic_control_spillover_outputs.xlsx',synthetic_control_sp_152,152)</v>
      </c>
      <c r="FG113" s="1" t="str">
        <f>"xlswrite('G:\Mi unidad\1. PROYECTOS TELLO 2022\SCM SPILL OVERS\outputs\pobreza\informalidad\1%\simulacion_4\synthetic_control_spillover_outputs.xlsx',synthetic_control_sp_"&amp;$A54&amp;","&amp;$A54&amp;")"</f>
        <v>xlswrite('G:\Mi unidad\1. PROYECTOS TELLO 2022\SCM SPILL OVERS\outputs\pobreza\informalidad\1%\simulacion_4\synthetic_control_spillover_outputs.xlsx',synthetic_control_sp_152,152)</v>
      </c>
      <c r="FM113" s="1" t="str">
        <f>"xlswrite('G:\Mi unidad\1. PROYECTOS TELLO 2022\SCM SPILL OVERS\outputs\pobreza\densidad\1%\simulacion_4\synthetic_control_spillover_outputs.xlsx',synthetic_control_sp_"&amp;$A54&amp;","&amp;$A54&amp;")"</f>
        <v>xlswrite('G:\Mi unidad\1. PROYECTOS TELLO 2022\SCM SPILL OVERS\outputs\pobreza\densidad\1%\simulacion_4\synthetic_control_spillover_outputs.xlsx',synthetic_control_sp_152,152)</v>
      </c>
      <c r="FT113" s="1" t="str">
        <f>"xlswrite('G:\Mi unidad\1. PROYECTOS TELLO 2022\SCM SPILL OVERS\outputs\pobreza\bajo_niv_educ\1%\simulacion_4\synthetic_control_spillover_outputs.xlsx',synthetic_control_sp_"&amp;$A54&amp;","&amp;$A54&amp;")"</f>
        <v>xlswrite('G:\Mi unidad\1. PROYECTOS TELLO 2022\SCM SPILL OVERS\outputs\pobreza\bajo_niv_educ\1%\simulacion_4\synthetic_control_spillover_outputs.xlsx',synthetic_control_sp_152,152)</v>
      </c>
      <c r="FZ113" s="1" t="str">
        <f>"xlswrite('G:\Mi unidad\1. PROYECTOS TELLO 2022\SCM SPILL OVERS\outputs\pobreza\bajo_ingreso\1%\simulacion_4\synthetic_control_spillover_outputs.xlsx',synthetic_control_sp_"&amp;$A54&amp;","&amp;$A54&amp;")"</f>
        <v>xlswrite('G:\Mi unidad\1. PROYECTOS TELLO 2022\SCM SPILL OVERS\outputs\pobreza\bajo_ingreso\1%\simulacion_4\synthetic_control_spillover_outputs.xlsx',synthetic_control_sp_152,152)</v>
      </c>
      <c r="GF113" s="1" t="str">
        <f>"xlswrite('G:\Mi unidad\1. PROYECTOS TELLO 2022\SCM SPILL OVERS\outputs\pobreza\densidad_g\1%\simulacion_4\synthetic_control_spillover_outputs.xlsx',synthetic_control_sp_"&amp;$A54&amp;","&amp;$A54&amp;")"</f>
        <v>xlswrite('G:\Mi unidad\1. PROYECTOS TELLO 2022\SCM SPILL OVERS\outputs\pobreza\densidad_g\1%\simulacion_4\synthetic_control_spillover_outputs.xlsx',synthetic_control_sp_152,152)</v>
      </c>
      <c r="GM113" s="1" t="str">
        <f>"xlswrite('G:\Mi unidad\1. PROYECTOS TELLO 2022\SCM SPILL OVERS\outputs\pobreza\alimentos\1%\simulacion_4\synthetic_control_spillover_outputs.xlsx',synthetic_control_sp_"&amp;$A54&amp;","&amp;$A54&amp;");"</f>
        <v>xlswrite('G:\Mi unidad\1. PROYECTOS TELLO 2022\SCM SPILL OVERS\outputs\pobreza\alimentos\1%\simulacion_4\synthetic_control_spillover_outputs.xlsx',synthetic_control_sp_152,152);</v>
      </c>
      <c r="GT113" s="1" t="str">
        <f>"xlswrite('G:\Mi unidad\1. PROYECTOS TELLO 2022\SCM SPILL OVERS\outputs\pobreza\jefe_hogar\1%\simulacion_4\synthetic_control_spillover_outputs.xlsx',synthetic_control_sp_"&amp;$A54&amp;","&amp;$A54&amp;");"</f>
        <v>xlswrite('G:\Mi unidad\1. PROYECTOS TELLO 2022\SCM SPILL OVERS\outputs\pobreza\jefe_hogar\1%\simulacion_4\synthetic_control_spillover_outputs.xlsx',synthetic_control_sp_152,152);</v>
      </c>
      <c r="GZ113" s="1" t="str">
        <f>"xlswrite('G:\Mi unidad\1. PROYECTOS TELLO 2022\SCM SPILL OVERS\outputs\pobreza\mujeres\1%\simulacion_4\synthetic_control_spillover_outputs.xlsx',synthetic_control_sp_"&amp;$A54&amp;","&amp;$A54&amp;");"</f>
        <v>xlswrite('G:\Mi unidad\1. PROYECTOS TELLO 2022\SCM SPILL OVERS\outputs\pobreza\mujeres\1%\simulacion_4\synthetic_control_spillover_outputs.xlsx',synthetic_control_sp_152,152);</v>
      </c>
      <c r="HF113" s="1" t="str">
        <f>"xlswrite('G:\Mi unidad\1. PROYECTOS TELLO 2022\SCM SPILL OVERS\outputs\pobreza\criminalidad\1%\simulacion_4\synthetic_control_spillover_outputs.xlsx',synthetic_control_sp_"&amp;$A54&amp;","&amp;$A54&amp;");"</f>
        <v>xlswrite('G:\Mi unidad\1. PROYECTOS TELLO 2022\SCM SPILL OVERS\outputs\pobreza\criminalidad\1%\simulacion_4\synthetic_control_spillover_outputs.xlsx',synthetic_control_sp_152,152);</v>
      </c>
      <c r="HM113">
        <v>42</v>
      </c>
      <c r="HN113" t="str">
        <f>"ub_vec_"&amp;HM113&amp;" = zeros(1,S);"</f>
        <v>ub_vec_42 = zeros(1,S);</v>
      </c>
      <c r="HT113">
        <v>66</v>
      </c>
      <c r="HU113" t="s">
        <v>36</v>
      </c>
      <c r="IA113">
        <v>77</v>
      </c>
      <c r="IB113" t="str">
        <f>"xlswrite('G:\Mi unidad\1. PROYECTOS TELLO 2022\SCM SPILL OVERS\outputs\pobreza\bajo_niv_educ\1%\simulacion_4\output_tests.xlsx',ub_vec_"&amp;IA113&amp;"','ub_vec_"&amp;IA113&amp;"');"</f>
        <v>xlswrite('G:\Mi unidad\1. PROYECTOS TELLO 2022\SCM SPILL OVERS\outputs\pobreza\bajo_niv_educ\1%\simulacion_4\output_tests.xlsx',ub_vec_77','ub_vec_77');</v>
      </c>
      <c r="IO113">
        <v>77</v>
      </c>
      <c r="IP113" t="str">
        <f>"xlswrite('G:\Mi unidad\1. PROYECTOS TELLO 2022\SCM SPILL OVERS\outputs\pobreza\bajo_ingreso\1%\simulacion_4\output_tests.xlsx',ub_vec_"&amp;IO113&amp;"','ub_vec_"&amp;IO113&amp;"');"</f>
        <v>xlswrite('G:\Mi unidad\1. PROYECTOS TELLO 2022\SCM SPILL OVERS\outputs\pobreza\bajo_ingreso\1%\simulacion_4\output_tests.xlsx',ub_vec_77','ub_vec_77');</v>
      </c>
      <c r="JA113">
        <v>77</v>
      </c>
      <c r="JB113" t="str">
        <f>"xlswrite('G:\Mi unidad\1. PROYECTOS TELLO 2022\SCM SPILL OVERS\outputs\pobreza\densidad\1%\simulacion_4\output_tests.xlsx',ub_vec_"&amp;JA113&amp;"','ub_vec_"&amp;JA113&amp;"');"</f>
        <v>xlswrite('G:\Mi unidad\1. PROYECTOS TELLO 2022\SCM SPILL OVERS\outputs\pobreza\densidad\1%\simulacion_4\output_tests.xlsx',ub_vec_77','ub_vec_77');</v>
      </c>
      <c r="JM113">
        <v>77</v>
      </c>
      <c r="JN113" t="str">
        <f>"xlswrite('G:\Mi unidad\1. PROYECTOS TELLO 2022\SCM SPILL OVERS\outputs\pobreza\densidad_g\1%\simulacion_4\output_tests.xlsx',ub_vec_"&amp;JM113&amp;"','ub_vec_"&amp;JM113&amp;"');"</f>
        <v>xlswrite('G:\Mi unidad\1. PROYECTOS TELLO 2022\SCM SPILL OVERS\outputs\pobreza\densidad_g\1%\simulacion_4\output_tests.xlsx',ub_vec_77','ub_vec_77');</v>
      </c>
      <c r="JY113">
        <v>77</v>
      </c>
      <c r="JZ113" t="str">
        <f>"xlswrite('G:\Mi unidad\1. PROYECTOS TELLO 2022\SCM SPILL OVERS\outputs\pobreza\distancia_centro_salud\1%\simulacion_4\output_tests.xlsx',ub_vec_"&amp;JY113&amp;"','ub_vec_"&amp;JY113&amp;"');"</f>
        <v>xlswrite('G:\Mi unidad\1. PROYECTOS TELLO 2022\SCM SPILL OVERS\outputs\pobreza\distancia_centro_salud\1%\simulacion_4\output_tests.xlsx',ub_vec_77','ub_vec_77');</v>
      </c>
      <c r="KL113">
        <v>77</v>
      </c>
      <c r="KM113" t="str">
        <f>"xlswrite('G:\Mi unidad\1. PROYECTOS TELLO 2022\SCM SPILL OVERS\outputs\pobreza\informalidad\1%\simulacion_4\output_tests.xlsx',ub_vec_"&amp;KL113&amp;"','ub_vec_"&amp;KL113&amp;"');"</f>
        <v>xlswrite('G:\Mi unidad\1. PROYECTOS TELLO 2022\SCM SPILL OVERS\outputs\pobreza\informalidad\1%\simulacion_4\output_tests.xlsx',ub_vec_77','ub_vec_77');</v>
      </c>
      <c r="KY113">
        <v>77</v>
      </c>
      <c r="KZ113" t="str">
        <f>"xlswrite('G:\Mi unidad\1. PROYECTOS TELLO 2022\SCM SPILL OVERS\outputs\pobreza\alimentos\1%\simulacion_4\output_tests.xlsx',ub_vec_"&amp;KY113&amp;"','ub_vec_"&amp;KY113&amp;"');"</f>
        <v>xlswrite('G:\Mi unidad\1. PROYECTOS TELLO 2022\SCM SPILL OVERS\outputs\pobreza\alimentos\1%\simulacion_4\output_tests.xlsx',ub_vec_77','ub_vec_77');</v>
      </c>
      <c r="LF113">
        <v>77</v>
      </c>
      <c r="LG113" t="str">
        <f>"xlswrite('G:\Mi unidad\1. PROYECTOS TELLO 2022\SCM SPILL OVERS\outputs\pobreza\jefe_hogar\1%\simulacion_4\output_tests.xlsx',ub_vec_"&amp;LF113&amp;"','ub_vec_"&amp;LF113&amp;"');"</f>
        <v>xlswrite('G:\Mi unidad\1. PROYECTOS TELLO 2022\SCM SPILL OVERS\outputs\pobreza\jefe_hogar\1%\simulacion_4\output_tests.xlsx',ub_vec_77','ub_vec_77');</v>
      </c>
      <c r="LM113">
        <v>77</v>
      </c>
      <c r="LN113" t="str">
        <f>"xlswrite('G:\Mi unidad\1. PROYECTOS TELLO 2022\SCM SPILL OVERS\outputs\pobreza\mujeres\1%\simulacion_4\output_tests.xlsx',ub_vec_"&amp;LM113&amp;"','ub_vec_"&amp;LM113&amp;"');"</f>
        <v>xlswrite('G:\Mi unidad\1. PROYECTOS TELLO 2022\SCM SPILL OVERS\outputs\pobreza\mujeres\1%\simulacion_4\output_tests.xlsx',ub_vec_77','ub_vec_77');</v>
      </c>
      <c r="LY113">
        <v>77</v>
      </c>
      <c r="LZ113" t="str">
        <f>"xlswrite('G:\Mi unidad\1. PROYECTOS TELLO 2022\SCM SPILL OVERS\outputs\pobreza\criminalidad\1%\simulacion_4\output_tests.xlsx',ub_vec_"&amp;LY113&amp;"','ub_vec_"&amp;LY113&amp;"');"</f>
        <v>xlswrite('G:\Mi unidad\1. PROYECTOS TELLO 2022\SCM SPILL OVERS\outputs\pobreza\criminalidad\1%\simulacion_4\output_tests.xlsx',ub_vec_77','ub_vec_77');</v>
      </c>
    </row>
    <row r="114" spans="64:338" x14ac:dyDescent="0.3">
      <c r="BL114">
        <v>77</v>
      </c>
      <c r="BM114" s="1" t="str">
        <f>"A_"&amp;BL112&amp;"(:,ind_"&amp;BL112&amp;" == 0) = [];"</f>
        <v>A_77(:,ind_77 == 0) = [];</v>
      </c>
      <c r="BR114">
        <v>77</v>
      </c>
      <c r="BS114" s="1" t="str">
        <f>"ind_"&amp;BR112&amp;" = xlsread('spillover_bajo_niv_educ_"&amp;BR112&amp;".xlsx')"</f>
        <v>ind_77 = xlsread('spillover_bajo_niv_educ_77.xlsx')</v>
      </c>
      <c r="BX114">
        <v>77</v>
      </c>
      <c r="BY114" s="1" t="str">
        <f>"ind_"&amp;BX112&amp;" = xlsread('spillover_bajoingreso_"&amp;BX112&amp;".xlsx')"</f>
        <v>ind_77 = xlsread('spillover_bajoingreso_77.xlsx')</v>
      </c>
      <c r="CD114">
        <v>77</v>
      </c>
      <c r="CE114" s="1" t="str">
        <f>"ind_"&amp;CD112&amp;" = xlsread('spillover_densidad_"&amp;CD112&amp;".xlsx')"</f>
        <v>ind_77 = xlsread('spillover_densidad_77.xlsx')</v>
      </c>
      <c r="CJ114">
        <v>77</v>
      </c>
      <c r="CK114" s="1" t="str">
        <f>"ind_"&amp;CJ112&amp;" = xlsread('spillover_tiempo_cs_"&amp;CJ112&amp;".xlsx')"</f>
        <v>ind_77 = xlsread('spillover_tiempo_cs_77.xlsx')</v>
      </c>
      <c r="CQ114">
        <v>77</v>
      </c>
      <c r="CR114" t="s">
        <v>286</v>
      </c>
      <c r="CV114">
        <v>77</v>
      </c>
      <c r="CW114" t="s">
        <v>288</v>
      </c>
      <c r="DA114">
        <v>77</v>
      </c>
      <c r="DB114" t="s">
        <v>289</v>
      </c>
      <c r="DF114">
        <v>77</v>
      </c>
      <c r="DG114" t="s">
        <v>290</v>
      </c>
      <c r="EA114">
        <v>45</v>
      </c>
      <c r="EB114" s="3" t="str">
        <f>"%PROVINCIA "&amp;EA114</f>
        <v>%PROVINCIA 45</v>
      </c>
      <c r="EZ114" s="1" t="str">
        <f>"xlswrite('G:\Mi unidad\1. PROYECTOS TELLO 2022\SCM SPILL OVERS\outputs\pobreza\distancia_centro_salud\1%\simulacion_4\synthetic_control_spillover_outputs.xlsx',synthetic_control_sp_"&amp;$A55&amp;","&amp;$A55&amp;")"</f>
        <v>xlswrite('G:\Mi unidad\1. PROYECTOS TELLO 2022\SCM SPILL OVERS\outputs\pobreza\distancia_centro_salud\1%\simulacion_4\synthetic_control_spillover_outputs.xlsx',synthetic_control_sp_153,153)</v>
      </c>
      <c r="FG114" s="1" t="str">
        <f>"xlswrite('G:\Mi unidad\1. PROYECTOS TELLO 2022\SCM SPILL OVERS\outputs\pobreza\informalidad\1%\simulacion_4\synthetic_control_spillover_outputs.xlsx',synthetic_control_sp_"&amp;$A55&amp;","&amp;$A55&amp;")"</f>
        <v>xlswrite('G:\Mi unidad\1. PROYECTOS TELLO 2022\SCM SPILL OVERS\outputs\pobreza\informalidad\1%\simulacion_4\synthetic_control_spillover_outputs.xlsx',synthetic_control_sp_153,153)</v>
      </c>
      <c r="FM114" s="1" t="str">
        <f>"xlswrite('G:\Mi unidad\1. PROYECTOS TELLO 2022\SCM SPILL OVERS\outputs\pobreza\densidad\1%\simulacion_4\synthetic_control_spillover_outputs.xlsx',synthetic_control_sp_"&amp;$A55&amp;","&amp;$A55&amp;")"</f>
        <v>xlswrite('G:\Mi unidad\1. PROYECTOS TELLO 2022\SCM SPILL OVERS\outputs\pobreza\densidad\1%\simulacion_4\synthetic_control_spillover_outputs.xlsx',synthetic_control_sp_153,153)</v>
      </c>
      <c r="FT114" s="1" t="str">
        <f>"xlswrite('G:\Mi unidad\1. PROYECTOS TELLO 2022\SCM SPILL OVERS\outputs\pobreza\bajo_niv_educ\1%\simulacion_4\synthetic_control_spillover_outputs.xlsx',synthetic_control_sp_"&amp;$A55&amp;","&amp;$A55&amp;")"</f>
        <v>xlswrite('G:\Mi unidad\1. PROYECTOS TELLO 2022\SCM SPILL OVERS\outputs\pobreza\bajo_niv_educ\1%\simulacion_4\synthetic_control_spillover_outputs.xlsx',synthetic_control_sp_153,153)</v>
      </c>
      <c r="FZ114" s="1" t="str">
        <f>"xlswrite('G:\Mi unidad\1. PROYECTOS TELLO 2022\SCM SPILL OVERS\outputs\pobreza\bajo_ingreso\1%\simulacion_4\synthetic_control_spillover_outputs.xlsx',synthetic_control_sp_"&amp;$A55&amp;","&amp;$A55&amp;")"</f>
        <v>xlswrite('G:\Mi unidad\1. PROYECTOS TELLO 2022\SCM SPILL OVERS\outputs\pobreza\bajo_ingreso\1%\simulacion_4\synthetic_control_spillover_outputs.xlsx',synthetic_control_sp_153,153)</v>
      </c>
      <c r="GF114" s="1" t="str">
        <f>"xlswrite('G:\Mi unidad\1. PROYECTOS TELLO 2022\SCM SPILL OVERS\outputs\pobreza\densidad_g\1%\simulacion_4\synthetic_control_spillover_outputs.xlsx',synthetic_control_sp_"&amp;$A55&amp;","&amp;$A55&amp;")"</f>
        <v>xlswrite('G:\Mi unidad\1. PROYECTOS TELLO 2022\SCM SPILL OVERS\outputs\pobreza\densidad_g\1%\simulacion_4\synthetic_control_spillover_outputs.xlsx',synthetic_control_sp_153,153)</v>
      </c>
      <c r="GM114" s="1" t="str">
        <f>"xlswrite('G:\Mi unidad\1. PROYECTOS TELLO 2022\SCM SPILL OVERS\outputs\pobreza\alimentos\1%\simulacion_4\synthetic_control_spillover_outputs.xlsx',synthetic_control_sp_"&amp;$A55&amp;","&amp;$A55&amp;");"</f>
        <v>xlswrite('G:\Mi unidad\1. PROYECTOS TELLO 2022\SCM SPILL OVERS\outputs\pobreza\alimentos\1%\simulacion_4\synthetic_control_spillover_outputs.xlsx',synthetic_control_sp_153,153);</v>
      </c>
      <c r="GT114" s="1" t="str">
        <f>"xlswrite('G:\Mi unidad\1. PROYECTOS TELLO 2022\SCM SPILL OVERS\outputs\pobreza\jefe_hogar\1%\simulacion_4\synthetic_control_spillover_outputs.xlsx',synthetic_control_sp_"&amp;$A55&amp;","&amp;$A55&amp;");"</f>
        <v>xlswrite('G:\Mi unidad\1. PROYECTOS TELLO 2022\SCM SPILL OVERS\outputs\pobreza\jefe_hogar\1%\simulacion_4\synthetic_control_spillover_outputs.xlsx',synthetic_control_sp_153,153);</v>
      </c>
      <c r="GZ114" s="1" t="str">
        <f>"xlswrite('G:\Mi unidad\1. PROYECTOS TELLO 2022\SCM SPILL OVERS\outputs\pobreza\mujeres\1%\simulacion_4\synthetic_control_spillover_outputs.xlsx',synthetic_control_sp_"&amp;$A55&amp;","&amp;$A55&amp;");"</f>
        <v>xlswrite('G:\Mi unidad\1. PROYECTOS TELLO 2022\SCM SPILL OVERS\outputs\pobreza\mujeres\1%\simulacion_4\synthetic_control_spillover_outputs.xlsx',synthetic_control_sp_153,153);</v>
      </c>
      <c r="HF114" s="1" t="str">
        <f>"xlswrite('G:\Mi unidad\1. PROYECTOS TELLO 2022\SCM SPILL OVERS\outputs\pobreza\criminalidad\1%\simulacion_4\synthetic_control_spillover_outputs.xlsx',synthetic_control_sp_"&amp;$A55&amp;","&amp;$A55&amp;");"</f>
        <v>xlswrite('G:\Mi unidad\1. PROYECTOS TELLO 2022\SCM SPILL OVERS\outputs\pobreza\criminalidad\1%\simulacion_4\synthetic_control_spillover_outputs.xlsx',synthetic_control_sp_153,153);</v>
      </c>
      <c r="HM114">
        <v>42</v>
      </c>
      <c r="HN114" t="s">
        <v>35</v>
      </c>
      <c r="HT114">
        <v>66</v>
      </c>
      <c r="HU114" t="s">
        <v>37</v>
      </c>
      <c r="IA114">
        <v>77</v>
      </c>
      <c r="IB114" t="str">
        <f>"xlswrite('G:\Mi unidad\1. PROYECTOS TELLO 2022\SCM SPILL OVERS\outputs\pobreza\bajo_niv_educ\1%\simulacion_4\output_tests.xlsx',p_value_vec_"&amp;IA114&amp;"','p_value_vec_"&amp;IA114&amp;"');"</f>
        <v>xlswrite('G:\Mi unidad\1. PROYECTOS TELLO 2022\SCM SPILL OVERS\outputs\pobreza\bajo_niv_educ\1%\simulacion_4\output_tests.xlsx',p_value_vec_77','p_value_vec_77');</v>
      </c>
      <c r="IO114">
        <v>77</v>
      </c>
      <c r="IP114" t="str">
        <f>"xlswrite('G:\Mi unidad\1. PROYECTOS TELLO 2022\SCM SPILL OVERS\outputs\pobreza\bajo_ingreso\1%\simulacion_4\output_tests.xlsx',p_value_vec_"&amp;IO114&amp;"','p_value_vec_"&amp;IO114&amp;"');"</f>
        <v>xlswrite('G:\Mi unidad\1. PROYECTOS TELLO 2022\SCM SPILL OVERS\outputs\pobreza\bajo_ingreso\1%\simulacion_4\output_tests.xlsx',p_value_vec_77','p_value_vec_77');</v>
      </c>
      <c r="JA114">
        <v>77</v>
      </c>
      <c r="JB114" t="str">
        <f>"xlswrite('G:\Mi unidad\1. PROYECTOS TELLO 2022\SCM SPILL OVERS\outputs\pobreza\densidad\1%\simulacion_4\output_tests.xlsx',p_value_vec_"&amp;JA114&amp;"','p_value_vec_"&amp;JA114&amp;"');"</f>
        <v>xlswrite('G:\Mi unidad\1. PROYECTOS TELLO 2022\SCM SPILL OVERS\outputs\pobreza\densidad\1%\simulacion_4\output_tests.xlsx',p_value_vec_77','p_value_vec_77');</v>
      </c>
      <c r="JM114">
        <v>77</v>
      </c>
      <c r="JN114" t="str">
        <f>"xlswrite('G:\Mi unidad\1. PROYECTOS TELLO 2022\SCM SPILL OVERS\outputs\pobreza\densidad_g\1%\simulacion_4\output_tests.xlsx',p_value_vec_"&amp;JM114&amp;"','p_value_vec_"&amp;JM114&amp;"');"</f>
        <v>xlswrite('G:\Mi unidad\1. PROYECTOS TELLO 2022\SCM SPILL OVERS\outputs\pobreza\densidad_g\1%\simulacion_4\output_tests.xlsx',p_value_vec_77','p_value_vec_77');</v>
      </c>
      <c r="JY114">
        <v>77</v>
      </c>
      <c r="JZ114" t="str">
        <f>"xlswrite('G:\Mi unidad\1. PROYECTOS TELLO 2022\SCM SPILL OVERS\outputs\pobreza\distancia_centro_salud\1%\simulacion_4\output_tests.xlsx',p_value_vec_"&amp;JY114&amp;"','p_value_vec_"&amp;JY114&amp;"');"</f>
        <v>xlswrite('G:\Mi unidad\1. PROYECTOS TELLO 2022\SCM SPILL OVERS\outputs\pobreza\distancia_centro_salud\1%\simulacion_4\output_tests.xlsx',p_value_vec_77','p_value_vec_77');</v>
      </c>
      <c r="KL114">
        <v>77</v>
      </c>
      <c r="KM114" t="str">
        <f>"xlswrite('G:\Mi unidad\1. PROYECTOS TELLO 2022\SCM SPILL OVERS\outputs\pobreza\informalidad\1%\simulacion_4\output_tests.xlsx',p_value_vec_"&amp;KL114&amp;"','p_value_vec_"&amp;KL114&amp;"');"</f>
        <v>xlswrite('G:\Mi unidad\1. PROYECTOS TELLO 2022\SCM SPILL OVERS\outputs\pobreza\informalidad\1%\simulacion_4\output_tests.xlsx',p_value_vec_77','p_value_vec_77');</v>
      </c>
      <c r="KY114">
        <v>77</v>
      </c>
      <c r="KZ114" t="str">
        <f>"xlswrite('G:\Mi unidad\1. PROYECTOS TELLO 2022\SCM SPILL OVERS\outputs\pobreza\alimentos\1%\simulacion_4\output_tests.xlsx',p_value_vec_"&amp;KY114&amp;"','p_value_vec_"&amp;KY114&amp;"');"</f>
        <v>xlswrite('G:\Mi unidad\1. PROYECTOS TELLO 2022\SCM SPILL OVERS\outputs\pobreza\alimentos\1%\simulacion_4\output_tests.xlsx',p_value_vec_77','p_value_vec_77');</v>
      </c>
      <c r="LF114">
        <v>77</v>
      </c>
      <c r="LG114" t="str">
        <f>"xlswrite('G:\Mi unidad\1. PROYECTOS TELLO 2022\SCM SPILL OVERS\outputs\pobreza\jefe_hogar\1%\simulacion_4\output_tests.xlsx',p_value_vec_"&amp;LF114&amp;"','p_value_vec_"&amp;LF114&amp;"');"</f>
        <v>xlswrite('G:\Mi unidad\1. PROYECTOS TELLO 2022\SCM SPILL OVERS\outputs\pobreza\jefe_hogar\1%\simulacion_4\output_tests.xlsx',p_value_vec_77','p_value_vec_77');</v>
      </c>
      <c r="LM114">
        <v>77</v>
      </c>
      <c r="LN114" t="str">
        <f>"xlswrite('G:\Mi unidad\1. PROYECTOS TELLO 2022\SCM SPILL OVERS\outputs\pobreza\mujeres\1%\simulacion_4\output_tests.xlsx',p_value_vec_"&amp;LM114&amp;"','p_value_vec_"&amp;LM114&amp;"');"</f>
        <v>xlswrite('G:\Mi unidad\1. PROYECTOS TELLO 2022\SCM SPILL OVERS\outputs\pobreza\mujeres\1%\simulacion_4\output_tests.xlsx',p_value_vec_77','p_value_vec_77');</v>
      </c>
      <c r="LY114">
        <v>77</v>
      </c>
      <c r="LZ114" t="str">
        <f>"xlswrite('G:\Mi unidad\1. PROYECTOS TELLO 2022\SCM SPILL OVERS\outputs\pobreza\criminalidad\1%\simulacion_4\output_tests.xlsx',p_value_vec_"&amp;LY114&amp;"','p_value_vec_"&amp;LY114&amp;"');"</f>
        <v>xlswrite('G:\Mi unidad\1. PROYECTOS TELLO 2022\SCM SPILL OVERS\outputs\pobreza\criminalidad\1%\simulacion_4\output_tests.xlsx',p_value_vec_77','p_value_vec_77');</v>
      </c>
    </row>
    <row r="115" spans="64:338" x14ac:dyDescent="0.3">
      <c r="BL115">
        <v>77</v>
      </c>
      <c r="BR115">
        <v>77</v>
      </c>
      <c r="BS115" s="1" t="str">
        <f>"A_"&amp;BR112&amp;" = eye(N);"</f>
        <v>A_77 = eye(N);</v>
      </c>
      <c r="BX115">
        <v>77</v>
      </c>
      <c r="BY115" s="1" t="str">
        <f>"A_"&amp;BX112&amp;" = eye(N);"</f>
        <v>A_77 = eye(N);</v>
      </c>
      <c r="CD115">
        <v>77</v>
      </c>
      <c r="CE115" s="1" t="str">
        <f>"A_"&amp;CD112&amp;" = eye(N);"</f>
        <v>A_77 = eye(N);</v>
      </c>
      <c r="CJ115">
        <v>77</v>
      </c>
      <c r="CK115" s="1" t="str">
        <f>"A_"&amp;CJ112&amp;" = eye(N);"</f>
        <v>A_77 = eye(N);</v>
      </c>
      <c r="CQ115">
        <v>77</v>
      </c>
      <c r="CR115" t="s">
        <v>287</v>
      </c>
      <c r="CV115">
        <v>77</v>
      </c>
      <c r="CW115" t="s">
        <v>291</v>
      </c>
      <c r="DA115">
        <v>77</v>
      </c>
      <c r="DB115" t="s">
        <v>291</v>
      </c>
      <c r="DF115">
        <v>77</v>
      </c>
      <c r="DG115" t="s">
        <v>291</v>
      </c>
      <c r="EA115">
        <v>45</v>
      </c>
      <c r="EB115" s="3" t="s">
        <v>17</v>
      </c>
      <c r="EZ115" s="1" t="str">
        <f>"xlswrite('G:\Mi unidad\1. PROYECTOS TELLO 2022\SCM SPILL OVERS\outputs\pobreza\distancia_centro_salud\1%\simulacion_4\synthetic_control_spillover_outputs.xlsx',synthetic_control_sp_"&amp;$A56&amp;","&amp;$A56&amp;")"</f>
        <v>xlswrite('G:\Mi unidad\1. PROYECTOS TELLO 2022\SCM SPILL OVERS\outputs\pobreza\distancia_centro_salud\1%\simulacion_4\synthetic_control_spillover_outputs.xlsx',synthetic_control_sp_157,157)</v>
      </c>
      <c r="FG115" s="1" t="str">
        <f>"xlswrite('G:\Mi unidad\1. PROYECTOS TELLO 2022\SCM SPILL OVERS\outputs\pobreza\informalidad\1%\simulacion_4\synthetic_control_spillover_outputs.xlsx',synthetic_control_sp_"&amp;$A56&amp;","&amp;$A56&amp;")"</f>
        <v>xlswrite('G:\Mi unidad\1. PROYECTOS TELLO 2022\SCM SPILL OVERS\outputs\pobreza\informalidad\1%\simulacion_4\synthetic_control_spillover_outputs.xlsx',synthetic_control_sp_157,157)</v>
      </c>
      <c r="FM115" s="1" t="str">
        <f>"xlswrite('G:\Mi unidad\1. PROYECTOS TELLO 2022\SCM SPILL OVERS\outputs\pobreza\densidad\1%\simulacion_4\synthetic_control_spillover_outputs.xlsx',synthetic_control_sp_"&amp;$A56&amp;","&amp;$A56&amp;")"</f>
        <v>xlswrite('G:\Mi unidad\1. PROYECTOS TELLO 2022\SCM SPILL OVERS\outputs\pobreza\densidad\1%\simulacion_4\synthetic_control_spillover_outputs.xlsx',synthetic_control_sp_157,157)</v>
      </c>
      <c r="FT115" s="1" t="str">
        <f>"xlswrite('G:\Mi unidad\1. PROYECTOS TELLO 2022\SCM SPILL OVERS\outputs\pobreza\bajo_niv_educ\1%\simulacion_4\synthetic_control_spillover_outputs.xlsx',synthetic_control_sp_"&amp;$A56&amp;","&amp;$A56&amp;")"</f>
        <v>xlswrite('G:\Mi unidad\1. PROYECTOS TELLO 2022\SCM SPILL OVERS\outputs\pobreza\bajo_niv_educ\1%\simulacion_4\synthetic_control_spillover_outputs.xlsx',synthetic_control_sp_157,157)</v>
      </c>
      <c r="FZ115" s="1" t="str">
        <f>"xlswrite('G:\Mi unidad\1. PROYECTOS TELLO 2022\SCM SPILL OVERS\outputs\pobreza\bajo_ingreso\1%\simulacion_4\synthetic_control_spillover_outputs.xlsx',synthetic_control_sp_"&amp;$A56&amp;","&amp;$A56&amp;")"</f>
        <v>xlswrite('G:\Mi unidad\1. PROYECTOS TELLO 2022\SCM SPILL OVERS\outputs\pobreza\bajo_ingreso\1%\simulacion_4\synthetic_control_spillover_outputs.xlsx',synthetic_control_sp_157,157)</v>
      </c>
      <c r="GF115" s="1" t="str">
        <f>"xlswrite('G:\Mi unidad\1. PROYECTOS TELLO 2022\SCM SPILL OVERS\outputs\pobreza\densidad_g\1%\simulacion_4\synthetic_control_spillover_outputs.xlsx',synthetic_control_sp_"&amp;$A56&amp;","&amp;$A56&amp;")"</f>
        <v>xlswrite('G:\Mi unidad\1. PROYECTOS TELLO 2022\SCM SPILL OVERS\outputs\pobreza\densidad_g\1%\simulacion_4\synthetic_control_spillover_outputs.xlsx',synthetic_control_sp_157,157)</v>
      </c>
      <c r="GM115" s="1" t="str">
        <f>"xlswrite('G:\Mi unidad\1. PROYECTOS TELLO 2022\SCM SPILL OVERS\outputs\pobreza\alimentos\1%\simulacion_4\synthetic_control_spillover_outputs.xlsx',synthetic_control_sp_"&amp;$A56&amp;","&amp;$A56&amp;");"</f>
        <v>xlswrite('G:\Mi unidad\1. PROYECTOS TELLO 2022\SCM SPILL OVERS\outputs\pobreza\alimentos\1%\simulacion_4\synthetic_control_spillover_outputs.xlsx',synthetic_control_sp_157,157);</v>
      </c>
      <c r="GT115" s="1" t="str">
        <f>"xlswrite('G:\Mi unidad\1. PROYECTOS TELLO 2022\SCM SPILL OVERS\outputs\pobreza\jefe_hogar\1%\simulacion_4\synthetic_control_spillover_outputs.xlsx',synthetic_control_sp_"&amp;$A56&amp;","&amp;$A56&amp;");"</f>
        <v>xlswrite('G:\Mi unidad\1. PROYECTOS TELLO 2022\SCM SPILL OVERS\outputs\pobreza\jefe_hogar\1%\simulacion_4\synthetic_control_spillover_outputs.xlsx',synthetic_control_sp_157,157);</v>
      </c>
      <c r="GZ115" s="1" t="str">
        <f>"xlswrite('G:\Mi unidad\1. PROYECTOS TELLO 2022\SCM SPILL OVERS\outputs\pobreza\mujeres\1%\simulacion_4\synthetic_control_spillover_outputs.xlsx',synthetic_control_sp_"&amp;$A56&amp;","&amp;$A56&amp;");"</f>
        <v>xlswrite('G:\Mi unidad\1. PROYECTOS TELLO 2022\SCM SPILL OVERS\outputs\pobreza\mujeres\1%\simulacion_4\synthetic_control_spillover_outputs.xlsx',synthetic_control_sp_157,157);</v>
      </c>
      <c r="HF115" s="1" t="str">
        <f>"xlswrite('G:\Mi unidad\1. PROYECTOS TELLO 2022\SCM SPILL OVERS\outputs\pobreza\criminalidad\1%\simulacion_4\synthetic_control_spillover_outputs.xlsx',synthetic_control_sp_"&amp;$A56&amp;","&amp;$A56&amp;");"</f>
        <v>xlswrite('G:\Mi unidad\1. PROYECTOS TELLO 2022\SCM SPILL OVERS\outputs\pobreza\criminalidad\1%\simulacion_4\synthetic_control_spillover_outputs.xlsx',synthetic_control_sp_157,157);</v>
      </c>
      <c r="HM115">
        <v>42</v>
      </c>
      <c r="HN115" t="str">
        <f>"    [p_value_"&amp;HM115&amp; ",lb_"&amp;HM115&amp;",ub_"&amp;HM115&amp;"] = sp_andrews_te(Y_pre_"&amp;HM115&amp;",pobreza_"&amp;HM115&amp;"(:,T+s),A_"&amp;HM115&amp;",C,.05);"</f>
        <v xml:space="preserve">    [p_value_42,lb_42,ub_42] = sp_andrews_te(Y_pre_42,pobreza_42(:,T+s),A_42,C,.05);</v>
      </c>
      <c r="HT115">
        <v>66</v>
      </c>
      <c r="HU115" t="str">
        <f>"    spillover_test_"&amp;HT115&amp;"(s) = sp_andrews(Y_pre_"&amp;HT115&amp;",pobreza_"&amp;HT115&amp;"(:,T+s),A_"&amp;HT115&amp;",C,d,alpha_sig);"</f>
        <v xml:space="preserve">    spillover_test_66(s) = sp_andrews(Y_pre_66,pobreza_66(:,T+s),A_66,C,d,alpha_sig);</v>
      </c>
      <c r="IA115">
        <v>77</v>
      </c>
      <c r="IB115" t="str">
        <f>"xlswrite('G:\Mi unidad\1. PROYECTOS TELLO 2022\SCM SPILL OVERS\outputs\pobreza\bajo_niv_educ\1%\simulacion_4\output_tests.xlsx',alpha1_hat_vec_"&amp;IA115&amp;"','alpha1_hat_vec_"&amp;IA115&amp;"');"</f>
        <v>xlswrite('G:\Mi unidad\1. PROYECTOS TELLO 2022\SCM SPILL OVERS\outputs\pobreza\bajo_niv_educ\1%\simulacion_4\output_tests.xlsx',alpha1_hat_vec_77','alpha1_hat_vec_77');</v>
      </c>
      <c r="IO115">
        <v>77</v>
      </c>
      <c r="IP115" t="str">
        <f>"xlswrite('G:\Mi unidad\1. PROYECTOS TELLO 2022\SCM SPILL OVERS\outputs\pobreza\bajo_ingreso\1%\simulacion_4\output_tests.xlsx',alpha1_hat_vec_"&amp;IO115&amp;"','alpha1_hat_vec_"&amp;IO115&amp;"');"</f>
        <v>xlswrite('G:\Mi unidad\1. PROYECTOS TELLO 2022\SCM SPILL OVERS\outputs\pobreza\bajo_ingreso\1%\simulacion_4\output_tests.xlsx',alpha1_hat_vec_77','alpha1_hat_vec_77');</v>
      </c>
      <c r="JA115">
        <v>77</v>
      </c>
      <c r="JB115" t="str">
        <f>"xlswrite('G:\Mi unidad\1. PROYECTOS TELLO 2022\SCM SPILL OVERS\outputs\pobreza\densidad\1%\simulacion_4\output_tests.xlsx',alpha1_hat_vec_"&amp;JA115&amp;"','alpha1_hat_vec_"&amp;JA115&amp;"');"</f>
        <v>xlswrite('G:\Mi unidad\1. PROYECTOS TELLO 2022\SCM SPILL OVERS\outputs\pobreza\densidad\1%\simulacion_4\output_tests.xlsx',alpha1_hat_vec_77','alpha1_hat_vec_77');</v>
      </c>
      <c r="JM115">
        <v>77</v>
      </c>
      <c r="JN115" t="str">
        <f>"xlswrite('G:\Mi unidad\1. PROYECTOS TELLO 2022\SCM SPILL OVERS\outputs\pobreza\densidad_g\1%\simulacion_4\output_tests.xlsx',alpha1_hat_vec_"&amp;JM115&amp;"','alpha1_hat_vec_"&amp;JM115&amp;"');"</f>
        <v>xlswrite('G:\Mi unidad\1. PROYECTOS TELLO 2022\SCM SPILL OVERS\outputs\pobreza\densidad_g\1%\simulacion_4\output_tests.xlsx',alpha1_hat_vec_77','alpha1_hat_vec_77');</v>
      </c>
      <c r="JY115">
        <v>77</v>
      </c>
      <c r="JZ115" t="str">
        <f>"xlswrite('G:\Mi unidad\1. PROYECTOS TELLO 2022\SCM SPILL OVERS\outputs\pobreza\distancia_centro_salud\1%\simulacion_4\output_tests.xlsx',alpha1_hat_vec_"&amp;JY115&amp;"','alpha1_hat_vec_"&amp;JY115&amp;"');"</f>
        <v>xlswrite('G:\Mi unidad\1. PROYECTOS TELLO 2022\SCM SPILL OVERS\outputs\pobreza\distancia_centro_salud\1%\simulacion_4\output_tests.xlsx',alpha1_hat_vec_77','alpha1_hat_vec_77');</v>
      </c>
      <c r="KL115">
        <v>77</v>
      </c>
      <c r="KM115" t="str">
        <f>"xlswrite('G:\Mi unidad\1. PROYECTOS TELLO 2022\SCM SPILL OVERS\outputs\pobreza\informalidad\1%\simulacion_4\output_tests.xlsx',alpha1_hat_vec_"&amp;KL115&amp;"','alpha1_hat_vec_"&amp;KL115&amp;"');"</f>
        <v>xlswrite('G:\Mi unidad\1. PROYECTOS TELLO 2022\SCM SPILL OVERS\outputs\pobreza\informalidad\1%\simulacion_4\output_tests.xlsx',alpha1_hat_vec_77','alpha1_hat_vec_77');</v>
      </c>
      <c r="KY115">
        <v>77</v>
      </c>
      <c r="KZ115" t="str">
        <f>"xlswrite('G:\Mi unidad\1. PROYECTOS TELLO 2022\SCM SPILL OVERS\outputs\pobreza\alimentos\1%\simulacion_4\output_tests.xlsx',alpha1_hat_vec_"&amp;KY115&amp;"','alpha1_hat_vec_"&amp;KY115&amp;"');"</f>
        <v>xlswrite('G:\Mi unidad\1. PROYECTOS TELLO 2022\SCM SPILL OVERS\outputs\pobreza\alimentos\1%\simulacion_4\output_tests.xlsx',alpha1_hat_vec_77','alpha1_hat_vec_77');</v>
      </c>
      <c r="LF115">
        <v>77</v>
      </c>
      <c r="LG115" t="str">
        <f>"xlswrite('G:\Mi unidad\1. PROYECTOS TELLO 2022\SCM SPILL OVERS\outputs\pobreza\jefe_hogar\1%\simulacion_4\output_tests.xlsx',alpha1_hat_vec_"&amp;LF115&amp;"','alpha1_hat_vec_"&amp;LF115&amp;"');"</f>
        <v>xlswrite('G:\Mi unidad\1. PROYECTOS TELLO 2022\SCM SPILL OVERS\outputs\pobreza\jefe_hogar\1%\simulacion_4\output_tests.xlsx',alpha1_hat_vec_77','alpha1_hat_vec_77');</v>
      </c>
      <c r="LM115">
        <v>77</v>
      </c>
      <c r="LN115" t="str">
        <f>"xlswrite('G:\Mi unidad\1. PROYECTOS TELLO 2022\SCM SPILL OVERS\outputs\pobreza\mujeres\1%\simulacion_4\output_tests.xlsx',alpha1_hat_vec_"&amp;LM115&amp;"','alpha1_hat_vec_"&amp;LM115&amp;"');"</f>
        <v>xlswrite('G:\Mi unidad\1. PROYECTOS TELLO 2022\SCM SPILL OVERS\outputs\pobreza\mujeres\1%\simulacion_4\output_tests.xlsx',alpha1_hat_vec_77','alpha1_hat_vec_77');</v>
      </c>
      <c r="LY115">
        <v>77</v>
      </c>
      <c r="LZ115" t="str">
        <f>"xlswrite('G:\Mi unidad\1. PROYECTOS TELLO 2022\SCM SPILL OVERS\outputs\pobreza\criminalidad\1%\simulacion_4\output_tests.xlsx',alpha1_hat_vec_"&amp;LY115&amp;"','alpha1_hat_vec_"&amp;LY115&amp;"');"</f>
        <v>xlswrite('G:\Mi unidad\1. PROYECTOS TELLO 2022\SCM SPILL OVERS\outputs\pobreza\criminalidad\1%\simulacion_4\output_tests.xlsx',alpha1_hat_vec_77','alpha1_hat_vec_77');</v>
      </c>
    </row>
    <row r="116" spans="64:338" x14ac:dyDescent="0.3">
      <c r="BL116">
        <v>77</v>
      </c>
      <c r="BR116">
        <v>77</v>
      </c>
      <c r="BS116" s="1" t="str">
        <f>"A_"&amp;BR112&amp;"(:,ind_"&amp;BR112&amp;" == 0) = [];"</f>
        <v>A_77(:,ind_77 == 0) = [];</v>
      </c>
      <c r="BX116">
        <v>77</v>
      </c>
      <c r="BY116" s="1" t="str">
        <f>"A_"&amp;BX112&amp;"(:,ind_"&amp;BX112&amp;" == 0) = [];"</f>
        <v>A_77(:,ind_77 == 0) = [];</v>
      </c>
      <c r="CD116">
        <v>77</v>
      </c>
      <c r="CE116" s="1" t="str">
        <f>"A_"&amp;CD112&amp;"(:,ind_"&amp;CD112&amp;" == 0) = [];"</f>
        <v>A_77(:,ind_77 == 0) = [];</v>
      </c>
      <c r="CJ116">
        <v>77</v>
      </c>
      <c r="CK116" s="1" t="str">
        <f>"A_"&amp;CJ112&amp;"(:,ind_"&amp;CJ112&amp;" == 0) = [];"</f>
        <v>A_77(:,ind_77 == 0) = [];</v>
      </c>
      <c r="CQ116">
        <v>77</v>
      </c>
      <c r="CR116" t="s">
        <v>292</v>
      </c>
      <c r="CV116">
        <v>77</v>
      </c>
      <c r="CW116" t="s">
        <v>293</v>
      </c>
      <c r="DA116">
        <v>77</v>
      </c>
      <c r="DB116" t="s">
        <v>293</v>
      </c>
      <c r="DF116">
        <v>77</v>
      </c>
      <c r="DG116" t="s">
        <v>293</v>
      </c>
      <c r="EA116">
        <v>45</v>
      </c>
      <c r="EB116" s="1" t="str">
        <f>"Y_Ts_"&amp;EA116&amp;" = Y_"&amp;EA116&amp;"(:,T+s);"</f>
        <v>Y_Ts_45 = Y_45(:,T+s);</v>
      </c>
      <c r="EZ116" s="1" t="str">
        <f>"xlswrite('G:\Mi unidad\1. PROYECTOS TELLO 2022\SCM SPILL OVERS\outputs\pobreza\distancia_centro_salud\1%\simulacion_4\synthetic_control_spillover_outputs.xlsx',synthetic_control_sp_"&amp;$A57&amp;","&amp;$A57&amp;")"</f>
        <v>xlswrite('G:\Mi unidad\1. PROYECTOS TELLO 2022\SCM SPILL OVERS\outputs\pobreza\distancia_centro_salud\1%\simulacion_4\synthetic_control_spillover_outputs.xlsx',synthetic_control_sp_158,158)</v>
      </c>
      <c r="FG116" s="1" t="str">
        <f>"xlswrite('G:\Mi unidad\1. PROYECTOS TELLO 2022\SCM SPILL OVERS\outputs\pobreza\informalidad\1%\simulacion_4\synthetic_control_spillover_outputs.xlsx',synthetic_control_sp_"&amp;$A57&amp;","&amp;$A57&amp;")"</f>
        <v>xlswrite('G:\Mi unidad\1. PROYECTOS TELLO 2022\SCM SPILL OVERS\outputs\pobreza\informalidad\1%\simulacion_4\synthetic_control_spillover_outputs.xlsx',synthetic_control_sp_158,158)</v>
      </c>
      <c r="FM116" s="1" t="str">
        <f>"xlswrite('G:\Mi unidad\1. PROYECTOS TELLO 2022\SCM SPILL OVERS\outputs\pobreza\densidad\1%\simulacion_4\synthetic_control_spillover_outputs.xlsx',synthetic_control_sp_"&amp;$A57&amp;","&amp;$A57&amp;")"</f>
        <v>xlswrite('G:\Mi unidad\1. PROYECTOS TELLO 2022\SCM SPILL OVERS\outputs\pobreza\densidad\1%\simulacion_4\synthetic_control_spillover_outputs.xlsx',synthetic_control_sp_158,158)</v>
      </c>
      <c r="FT116" s="1" t="str">
        <f>"xlswrite('G:\Mi unidad\1. PROYECTOS TELLO 2022\SCM SPILL OVERS\outputs\pobreza\bajo_niv_educ\1%\simulacion_4\synthetic_control_spillover_outputs.xlsx',synthetic_control_sp_"&amp;$A57&amp;","&amp;$A57&amp;")"</f>
        <v>xlswrite('G:\Mi unidad\1. PROYECTOS TELLO 2022\SCM SPILL OVERS\outputs\pobreza\bajo_niv_educ\1%\simulacion_4\synthetic_control_spillover_outputs.xlsx',synthetic_control_sp_158,158)</v>
      </c>
      <c r="FZ116" s="1" t="str">
        <f>"xlswrite('G:\Mi unidad\1. PROYECTOS TELLO 2022\SCM SPILL OVERS\outputs\pobreza\bajo_ingreso\1%\simulacion_4\synthetic_control_spillover_outputs.xlsx',synthetic_control_sp_"&amp;$A57&amp;","&amp;$A57&amp;")"</f>
        <v>xlswrite('G:\Mi unidad\1. PROYECTOS TELLO 2022\SCM SPILL OVERS\outputs\pobreza\bajo_ingreso\1%\simulacion_4\synthetic_control_spillover_outputs.xlsx',synthetic_control_sp_158,158)</v>
      </c>
      <c r="GF116" s="1" t="str">
        <f>"xlswrite('G:\Mi unidad\1. PROYECTOS TELLO 2022\SCM SPILL OVERS\outputs\pobreza\densidad_g\1%\simulacion_4\synthetic_control_spillover_outputs.xlsx',synthetic_control_sp_"&amp;$A57&amp;","&amp;$A57&amp;")"</f>
        <v>xlswrite('G:\Mi unidad\1. PROYECTOS TELLO 2022\SCM SPILL OVERS\outputs\pobreza\densidad_g\1%\simulacion_4\synthetic_control_spillover_outputs.xlsx',synthetic_control_sp_158,158)</v>
      </c>
      <c r="GM116" s="1" t="str">
        <f>"xlswrite('G:\Mi unidad\1. PROYECTOS TELLO 2022\SCM SPILL OVERS\outputs\pobreza\alimentos\1%\simulacion_4\synthetic_control_spillover_outputs.xlsx',synthetic_control_sp_"&amp;$A57&amp;","&amp;$A57&amp;");"</f>
        <v>xlswrite('G:\Mi unidad\1. PROYECTOS TELLO 2022\SCM SPILL OVERS\outputs\pobreza\alimentos\1%\simulacion_4\synthetic_control_spillover_outputs.xlsx',synthetic_control_sp_158,158);</v>
      </c>
      <c r="GT116" s="1" t="str">
        <f>"xlswrite('G:\Mi unidad\1. PROYECTOS TELLO 2022\SCM SPILL OVERS\outputs\pobreza\jefe_hogar\1%\simulacion_4\synthetic_control_spillover_outputs.xlsx',synthetic_control_sp_"&amp;$A57&amp;","&amp;$A57&amp;");"</f>
        <v>xlswrite('G:\Mi unidad\1. PROYECTOS TELLO 2022\SCM SPILL OVERS\outputs\pobreza\jefe_hogar\1%\simulacion_4\synthetic_control_spillover_outputs.xlsx',synthetic_control_sp_158,158);</v>
      </c>
      <c r="GZ116" s="1" t="str">
        <f>"xlswrite('G:\Mi unidad\1. PROYECTOS TELLO 2022\SCM SPILL OVERS\outputs\pobreza\mujeres\1%\simulacion_4\synthetic_control_spillover_outputs.xlsx',synthetic_control_sp_"&amp;$A57&amp;","&amp;$A57&amp;");"</f>
        <v>xlswrite('G:\Mi unidad\1. PROYECTOS TELLO 2022\SCM SPILL OVERS\outputs\pobreza\mujeres\1%\simulacion_4\synthetic_control_spillover_outputs.xlsx',synthetic_control_sp_158,158);</v>
      </c>
      <c r="HF116" s="1" t="str">
        <f>"xlswrite('G:\Mi unidad\1. PROYECTOS TELLO 2022\SCM SPILL OVERS\outputs\pobreza\criminalidad\1%\simulacion_4\synthetic_control_spillover_outputs.xlsx',synthetic_control_sp_"&amp;$A57&amp;","&amp;$A57&amp;");"</f>
        <v>xlswrite('G:\Mi unidad\1. PROYECTOS TELLO 2022\SCM SPILL OVERS\outputs\pobreza\criminalidad\1%\simulacion_4\synthetic_control_spillover_outputs.xlsx',synthetic_control_sp_158,158);</v>
      </c>
      <c r="HM116">
        <v>42</v>
      </c>
      <c r="HN116" t="str">
        <f>"    p_value_vec_"&amp;HM116&amp;"(s) = p_value_"&amp;HM116&amp;";"</f>
        <v xml:space="preserve">    p_value_vec_42(s) = p_value_42;</v>
      </c>
      <c r="HT116">
        <v>66</v>
      </c>
      <c r="HU116" t="s">
        <v>18</v>
      </c>
      <c r="IA116">
        <v>77</v>
      </c>
      <c r="IB116" t="str">
        <f>"xlswrite('G:\Mi unidad\1. PROYECTOS TELLO 2022\SCM SPILL OVERS\outputs\pobreza\bajo_niv_educ\1%\simulacion_4\output_tests.xlsx',spillover_test_"&amp;IA116&amp;"','sp_test_"&amp;IA116&amp;"');"</f>
        <v>xlswrite('G:\Mi unidad\1. PROYECTOS TELLO 2022\SCM SPILL OVERS\outputs\pobreza\bajo_niv_educ\1%\simulacion_4\output_tests.xlsx',spillover_test_77','sp_test_77');</v>
      </c>
      <c r="IO116">
        <v>77</v>
      </c>
      <c r="IP116" t="str">
        <f>"xlswrite('G:\Mi unidad\1. PROYECTOS TELLO 2022\SCM SPILL OVERS\outputs\pobreza\bajo_ingreso\1%\simulacion_4\output_tests.xlsx',spillover_test_"&amp;IO116&amp;"','sp_test_"&amp;IO116&amp;"');"</f>
        <v>xlswrite('G:\Mi unidad\1. PROYECTOS TELLO 2022\SCM SPILL OVERS\outputs\pobreza\bajo_ingreso\1%\simulacion_4\output_tests.xlsx',spillover_test_77','sp_test_77');</v>
      </c>
      <c r="JA116">
        <v>77</v>
      </c>
      <c r="JB116" t="str">
        <f>"xlswrite('G:\Mi unidad\1. PROYECTOS TELLO 2022\SCM SPILL OVERS\outputs\pobreza\densidad\1%\simulacion_4\output_tests.xlsx',spillover_test_"&amp;JA116&amp;"','sp_test_"&amp;JA116&amp;"');"</f>
        <v>xlswrite('G:\Mi unidad\1. PROYECTOS TELLO 2022\SCM SPILL OVERS\outputs\pobreza\densidad\1%\simulacion_4\output_tests.xlsx',spillover_test_77','sp_test_77');</v>
      </c>
      <c r="JM116">
        <v>77</v>
      </c>
      <c r="JN116" t="str">
        <f>"xlswrite('G:\Mi unidad\1. PROYECTOS TELLO 2022\SCM SPILL OVERS\outputs\pobreza\densidad_g\1%\simulacion_4\output_tests.xlsx',spillover_test_"&amp;JM116&amp;"','sp_test_"&amp;JM116&amp;"');"</f>
        <v>xlswrite('G:\Mi unidad\1. PROYECTOS TELLO 2022\SCM SPILL OVERS\outputs\pobreza\densidad_g\1%\simulacion_4\output_tests.xlsx',spillover_test_77','sp_test_77');</v>
      </c>
      <c r="JY116">
        <v>77</v>
      </c>
      <c r="JZ116" t="str">
        <f>"xlswrite('G:\Mi unidad\1. PROYECTOS TELLO 2022\SCM SPILL OVERS\outputs\pobreza\distancia_centro_salud\1%\simulacion_4\output_tests.xlsx',spillover_test_"&amp;JY116&amp;"','sp_test_"&amp;JY116&amp;"');"</f>
        <v>xlswrite('G:\Mi unidad\1. PROYECTOS TELLO 2022\SCM SPILL OVERS\outputs\pobreza\distancia_centro_salud\1%\simulacion_4\output_tests.xlsx',spillover_test_77','sp_test_77');</v>
      </c>
      <c r="KL116">
        <v>77</v>
      </c>
      <c r="KM116" t="str">
        <f>"xlswrite('G:\Mi unidad\1. PROYECTOS TELLO 2022\SCM SPILL OVERS\outputs\pobreza\informalidad\1%\simulacion_4\output_tests.xlsx',spillover_test_"&amp;KL116&amp;"','sp_test_"&amp;KL116&amp;"');"</f>
        <v>xlswrite('G:\Mi unidad\1. PROYECTOS TELLO 2022\SCM SPILL OVERS\outputs\pobreza\informalidad\1%\simulacion_4\output_tests.xlsx',spillover_test_77','sp_test_77');</v>
      </c>
      <c r="KY116">
        <v>77</v>
      </c>
      <c r="KZ116" t="str">
        <f>"xlswrite('G:\Mi unidad\1. PROYECTOS TELLO 2022\SCM SPILL OVERS\outputs\pobreza\alimentos\1%\simulacion_4\output_tests.xlsx',spillover_test_"&amp;KY116&amp;"','sp_test_"&amp;KY116&amp;"');"</f>
        <v>xlswrite('G:\Mi unidad\1. PROYECTOS TELLO 2022\SCM SPILL OVERS\outputs\pobreza\alimentos\1%\simulacion_4\output_tests.xlsx',spillover_test_77','sp_test_77');</v>
      </c>
      <c r="LF116">
        <v>77</v>
      </c>
      <c r="LG116" t="str">
        <f>"xlswrite('G:\Mi unidad\1. PROYECTOS TELLO 2022\SCM SPILL OVERS\outputs\pobreza\jefe_hogar\1%\simulacion_4\output_tests.xlsx',spillover_test_"&amp;LF116&amp;"','sp_test_"&amp;LF116&amp;"');"</f>
        <v>xlswrite('G:\Mi unidad\1. PROYECTOS TELLO 2022\SCM SPILL OVERS\outputs\pobreza\jefe_hogar\1%\simulacion_4\output_tests.xlsx',spillover_test_77','sp_test_77');</v>
      </c>
      <c r="LM116">
        <v>77</v>
      </c>
      <c r="LN116" t="str">
        <f>"xlswrite('G:\Mi unidad\1. PROYECTOS TELLO 2022\SCM SPILL OVERS\outputs\pobreza\mujeres\1%\simulacion_4\output_tests.xlsx',spillover_test_"&amp;LM116&amp;"','sp_test_"&amp;LM116&amp;"');"</f>
        <v>xlswrite('G:\Mi unidad\1. PROYECTOS TELLO 2022\SCM SPILL OVERS\outputs\pobreza\mujeres\1%\simulacion_4\output_tests.xlsx',spillover_test_77','sp_test_77');</v>
      </c>
      <c r="LY116">
        <v>77</v>
      </c>
      <c r="LZ116" t="str">
        <f>"xlswrite('G:\Mi unidad\1. PROYECTOS TELLO 2022\SCM SPILL OVERS\outputs\pobreza\criminalidad\1%\simulacion_4\output_tests.xlsx',spillover_test_"&amp;LY116&amp;"','sp_test_"&amp;LY116&amp;"');"</f>
        <v>xlswrite('G:\Mi unidad\1. PROYECTOS TELLO 2022\SCM SPILL OVERS\outputs\pobreza\criminalidad\1%\simulacion_4\output_tests.xlsx',spillover_test_77','sp_test_77');</v>
      </c>
    </row>
    <row r="117" spans="64:338" x14ac:dyDescent="0.3">
      <c r="BL117">
        <v>78</v>
      </c>
      <c r="BM117" s="1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291</v>
      </c>
      <c r="CV117">
        <v>78</v>
      </c>
      <c r="CW117" t="s">
        <v>294</v>
      </c>
      <c r="DA117">
        <v>78</v>
      </c>
      <c r="DB117" t="s">
        <v>294</v>
      </c>
      <c r="DF117">
        <v>78</v>
      </c>
      <c r="DG117" t="s">
        <v>294</v>
      </c>
      <c r="EA117">
        <v>45</v>
      </c>
      <c r="EB117" s="1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EZ117" s="1" t="str">
        <f>"xlswrite('G:\Mi unidad\1. PROYECTOS TELLO 2022\SCM SPILL OVERS\outputs\pobreza\distancia_centro_salud\1%\simulacion_4\synthetic_control_spillover_outputs.xlsx',synthetic_control_sp_"&amp;$A58&amp;","&amp;$A58&amp;")"</f>
        <v>xlswrite('G:\Mi unidad\1. PROYECTOS TELLO 2022\SCM SPILL OVERS\outputs\pobreza\distancia_centro_salud\1%\simulacion_4\synthetic_control_spillover_outputs.xlsx',synthetic_control_sp_159,159)</v>
      </c>
      <c r="FG117" s="1" t="str">
        <f>"xlswrite('G:\Mi unidad\1. PROYECTOS TELLO 2022\SCM SPILL OVERS\outputs\pobreza\informalidad\1%\simulacion_4\synthetic_control_spillover_outputs.xlsx',synthetic_control_sp_"&amp;$A58&amp;","&amp;$A58&amp;")"</f>
        <v>xlswrite('G:\Mi unidad\1. PROYECTOS TELLO 2022\SCM SPILL OVERS\outputs\pobreza\informalidad\1%\simulacion_4\synthetic_control_spillover_outputs.xlsx',synthetic_control_sp_159,159)</v>
      </c>
      <c r="FM117" s="1" t="str">
        <f>"xlswrite('G:\Mi unidad\1. PROYECTOS TELLO 2022\SCM SPILL OVERS\outputs\pobreza\densidad\1%\simulacion_4\synthetic_control_spillover_outputs.xlsx',synthetic_control_sp_"&amp;$A58&amp;","&amp;$A58&amp;")"</f>
        <v>xlswrite('G:\Mi unidad\1. PROYECTOS TELLO 2022\SCM SPILL OVERS\outputs\pobreza\densidad\1%\simulacion_4\synthetic_control_spillover_outputs.xlsx',synthetic_control_sp_159,159)</v>
      </c>
      <c r="FT117" s="1" t="str">
        <f>"xlswrite('G:\Mi unidad\1. PROYECTOS TELLO 2022\SCM SPILL OVERS\outputs\pobreza\bajo_niv_educ\1%\simulacion_4\synthetic_control_spillover_outputs.xlsx',synthetic_control_sp_"&amp;$A58&amp;","&amp;$A58&amp;")"</f>
        <v>xlswrite('G:\Mi unidad\1. PROYECTOS TELLO 2022\SCM SPILL OVERS\outputs\pobreza\bajo_niv_educ\1%\simulacion_4\synthetic_control_spillover_outputs.xlsx',synthetic_control_sp_159,159)</v>
      </c>
      <c r="FZ117" s="1" t="str">
        <f>"xlswrite('G:\Mi unidad\1. PROYECTOS TELLO 2022\SCM SPILL OVERS\outputs\pobreza\bajo_ingreso\1%\simulacion_4\synthetic_control_spillover_outputs.xlsx',synthetic_control_sp_"&amp;$A58&amp;","&amp;$A58&amp;")"</f>
        <v>xlswrite('G:\Mi unidad\1. PROYECTOS TELLO 2022\SCM SPILL OVERS\outputs\pobreza\bajo_ingreso\1%\simulacion_4\synthetic_control_spillover_outputs.xlsx',synthetic_control_sp_159,159)</v>
      </c>
      <c r="GF117" s="1" t="str">
        <f>"xlswrite('G:\Mi unidad\1. PROYECTOS TELLO 2022\SCM SPILL OVERS\outputs\pobreza\densidad_g\1%\simulacion_4\synthetic_control_spillover_outputs.xlsx',synthetic_control_sp_"&amp;$A58&amp;","&amp;$A58&amp;")"</f>
        <v>xlswrite('G:\Mi unidad\1. PROYECTOS TELLO 2022\SCM SPILL OVERS\outputs\pobreza\densidad_g\1%\simulacion_4\synthetic_control_spillover_outputs.xlsx',synthetic_control_sp_159,159)</v>
      </c>
      <c r="GM117" s="1" t="str">
        <f>"xlswrite('G:\Mi unidad\1. PROYECTOS TELLO 2022\SCM SPILL OVERS\outputs\pobreza\alimentos\1%\simulacion_4\synthetic_control_spillover_outputs.xlsx',synthetic_control_sp_"&amp;$A58&amp;","&amp;$A58&amp;");"</f>
        <v>xlswrite('G:\Mi unidad\1. PROYECTOS TELLO 2022\SCM SPILL OVERS\outputs\pobreza\alimentos\1%\simulacion_4\synthetic_control_spillover_outputs.xlsx',synthetic_control_sp_159,159);</v>
      </c>
      <c r="GT117" s="1" t="str">
        <f>"xlswrite('G:\Mi unidad\1. PROYECTOS TELLO 2022\SCM SPILL OVERS\outputs\pobreza\jefe_hogar\1%\simulacion_4\synthetic_control_spillover_outputs.xlsx',synthetic_control_sp_"&amp;$A58&amp;","&amp;$A58&amp;");"</f>
        <v>xlswrite('G:\Mi unidad\1. PROYECTOS TELLO 2022\SCM SPILL OVERS\outputs\pobreza\jefe_hogar\1%\simulacion_4\synthetic_control_spillover_outputs.xlsx',synthetic_control_sp_159,159);</v>
      </c>
      <c r="GZ117" s="1" t="str">
        <f>"xlswrite('G:\Mi unidad\1. PROYECTOS TELLO 2022\SCM SPILL OVERS\outputs\pobreza\mujeres\1%\simulacion_4\synthetic_control_spillover_outputs.xlsx',synthetic_control_sp_"&amp;$A58&amp;","&amp;$A58&amp;");"</f>
        <v>xlswrite('G:\Mi unidad\1. PROYECTOS TELLO 2022\SCM SPILL OVERS\outputs\pobreza\mujeres\1%\simulacion_4\synthetic_control_spillover_outputs.xlsx',synthetic_control_sp_159,159);</v>
      </c>
      <c r="HF117" s="1" t="str">
        <f>"xlswrite('G:\Mi unidad\1. PROYECTOS TELLO 2022\SCM SPILL OVERS\outputs\pobreza\criminalidad\1%\simulacion_4\synthetic_control_spillover_outputs.xlsx',synthetic_control_sp_"&amp;$A58&amp;","&amp;$A58&amp;");"</f>
        <v>xlswrite('G:\Mi unidad\1. PROYECTOS TELLO 2022\SCM SPILL OVERS\outputs\pobreza\criminalidad\1%\simulacion_4\synthetic_control_spillover_outputs.xlsx',synthetic_control_sp_159,159);</v>
      </c>
      <c r="HM117">
        <v>42</v>
      </c>
      <c r="HN117" t="str">
        <f>"    lb_vec_"&amp;HM117&amp;"(s) = lb_"&amp;HM117&amp;";"</f>
        <v xml:space="preserve">    lb_vec_42(s) = lb_42;</v>
      </c>
      <c r="HT117">
        <v>71</v>
      </c>
      <c r="HU117" t="str">
        <f>"spillover_test_"&amp;HT117&amp;" = zeros(1,S);"</f>
        <v>spillover_test_71 = zeros(1,S);</v>
      </c>
      <c r="IA117">
        <v>78</v>
      </c>
      <c r="IB117" t="str">
        <f>"xlswrite('G:\Mi unidad\1. PROYECTOS TELLO 2022\SCM SPILL OVERS\outputs\pobreza\bajo_niv_educ\1%\simulacion_4\output_tests.xlsx',lb_vec_"&amp;IA117&amp;"','lb_vec_"&amp;IA117&amp;"');"</f>
        <v>xlswrite('G:\Mi unidad\1. PROYECTOS TELLO 2022\SCM SPILL OVERS\outputs\pobreza\bajo_niv_educ\1%\simulacion_4\output_tests.xlsx',lb_vec_78','lb_vec_78');</v>
      </c>
      <c r="IO117">
        <v>78</v>
      </c>
      <c r="IP117" t="str">
        <f>"xlswrite('G:\Mi unidad\1. PROYECTOS TELLO 2022\SCM SPILL OVERS\outputs\pobreza\bajo_ingreso\1%\simulacion_4\output_tests.xlsx',lb_vec_"&amp;IO117&amp;"','lb_vec_"&amp;IO117&amp;"');"</f>
        <v>xlswrite('G:\Mi unidad\1. PROYECTOS TELLO 2022\SCM SPILL OVERS\outputs\pobreza\bajo_ingreso\1%\simulacion_4\output_tests.xlsx',lb_vec_78','lb_vec_78');</v>
      </c>
      <c r="JA117">
        <v>78</v>
      </c>
      <c r="JB117" t="str">
        <f>"xlswrite('G:\Mi unidad\1. PROYECTOS TELLO 2022\SCM SPILL OVERS\outputs\pobreza\densidad\1%\simulacion_4\output_tests.xlsx',lb_vec_"&amp;JA117&amp;"','lb_vec_"&amp;JA117&amp;"');"</f>
        <v>xlswrite('G:\Mi unidad\1. PROYECTOS TELLO 2022\SCM SPILL OVERS\outputs\pobreza\densidad\1%\simulacion_4\output_tests.xlsx',lb_vec_78','lb_vec_78');</v>
      </c>
      <c r="JM117">
        <v>78</v>
      </c>
      <c r="JN117" t="str">
        <f>"xlswrite('G:\Mi unidad\1. PROYECTOS TELLO 2022\SCM SPILL OVERS\outputs\pobreza\densidad_g\1%\simulacion_4\output_tests.xlsx',lb_vec_"&amp;JM117&amp;"','lb_vec_"&amp;JM117&amp;"');"</f>
        <v>xlswrite('G:\Mi unidad\1. PROYECTOS TELLO 2022\SCM SPILL OVERS\outputs\pobreza\densidad_g\1%\simulacion_4\output_tests.xlsx',lb_vec_78','lb_vec_78');</v>
      </c>
      <c r="JY117">
        <v>78</v>
      </c>
      <c r="JZ117" t="str">
        <f>"xlswrite('G:\Mi unidad\1. PROYECTOS TELLO 2022\SCM SPILL OVERS\outputs\pobreza\distancia_centro_salud\1%\simulacion_4\output_tests.xlsx',lb_vec_"&amp;JY117&amp;"','lb_vec_"&amp;JY117&amp;"');"</f>
        <v>xlswrite('G:\Mi unidad\1. PROYECTOS TELLO 2022\SCM SPILL OVERS\outputs\pobreza\distancia_centro_salud\1%\simulacion_4\output_tests.xlsx',lb_vec_78','lb_vec_78');</v>
      </c>
      <c r="KL117">
        <v>78</v>
      </c>
      <c r="KM117" t="str">
        <f>"xlswrite('G:\Mi unidad\1. PROYECTOS TELLO 2022\SCM SPILL OVERS\outputs\pobreza\informalidad\1%\simulacion_4\output_tests.xlsx',lb_vec_"&amp;KL117&amp;"','lb_vec_"&amp;KL117&amp;"');"</f>
        <v>xlswrite('G:\Mi unidad\1. PROYECTOS TELLO 2022\SCM SPILL OVERS\outputs\pobreza\informalidad\1%\simulacion_4\output_tests.xlsx',lb_vec_78','lb_vec_78');</v>
      </c>
      <c r="KY117">
        <v>78</v>
      </c>
      <c r="KZ117" t="str">
        <f>"xlswrite('G:\Mi unidad\1. PROYECTOS TELLO 2022\SCM SPILL OVERS\outputs\pobreza\alimentos\1%\simulacion_4\output_tests.xlsx',lb_vec_"&amp;KY117&amp;"','lb_vec_"&amp;KY117&amp;"');"</f>
        <v>xlswrite('G:\Mi unidad\1. PROYECTOS TELLO 2022\SCM SPILL OVERS\outputs\pobreza\alimentos\1%\simulacion_4\output_tests.xlsx',lb_vec_78','lb_vec_78');</v>
      </c>
      <c r="LF117">
        <v>78</v>
      </c>
      <c r="LG117" t="str">
        <f>"xlswrite('G:\Mi unidad\1. PROYECTOS TELLO 2022\SCM SPILL OVERS\outputs\pobreza\jefe_hogar\1%\simulacion_4\output_tests.xlsx',lb_vec_"&amp;LF117&amp;"','lb_vec_"&amp;LF117&amp;"');"</f>
        <v>xlswrite('G:\Mi unidad\1. PROYECTOS TELLO 2022\SCM SPILL OVERS\outputs\pobreza\jefe_hogar\1%\simulacion_4\output_tests.xlsx',lb_vec_78','lb_vec_78');</v>
      </c>
      <c r="LM117">
        <v>78</v>
      </c>
      <c r="LN117" t="str">
        <f>"xlswrite('G:\Mi unidad\1. PROYECTOS TELLO 2022\SCM SPILL OVERS\outputs\pobreza\mujeres\1%\simulacion_4\output_tests.xlsx',lb_vec_"&amp;LM117&amp;"','lb_vec_"&amp;LM117&amp;"');"</f>
        <v>xlswrite('G:\Mi unidad\1. PROYECTOS TELLO 2022\SCM SPILL OVERS\outputs\pobreza\mujeres\1%\simulacion_4\output_tests.xlsx',lb_vec_78','lb_vec_78');</v>
      </c>
      <c r="LY117">
        <v>78</v>
      </c>
      <c r="LZ117" t="str">
        <f>"xlswrite('G:\Mi unidad\1. PROYECTOS TELLO 2022\SCM SPILL OVERS\outputs\pobreza\criminalidad\1%\simulacion_4\output_tests.xlsx',lb_vec_"&amp;LY117&amp;"','lb_vec_"&amp;LY117&amp;"');"</f>
        <v>xlswrite('G:\Mi unidad\1. PROYECTOS TELLO 2022\SCM SPILL OVERS\outputs\pobreza\criminalidad\1%\simulacion_4\output_tests.xlsx',lb_vec_78','lb_vec_78');</v>
      </c>
    </row>
    <row r="118" spans="64:338" x14ac:dyDescent="0.3">
      <c r="BL118">
        <v>78</v>
      </c>
      <c r="BM118" s="1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293</v>
      </c>
      <c r="CV118">
        <v>78</v>
      </c>
      <c r="CW118" t="s">
        <v>295</v>
      </c>
      <c r="DA118">
        <v>78</v>
      </c>
      <c r="DB118" t="s">
        <v>295</v>
      </c>
      <c r="DF118">
        <v>78</v>
      </c>
      <c r="DG118" t="s">
        <v>295</v>
      </c>
      <c r="EA118">
        <v>45</v>
      </c>
      <c r="EB118" s="1" t="str">
        <f>"alpha_hat_"&amp;EA118&amp;" = A_"&amp;EA118&amp;"*gamma_hat_"&amp;EA118&amp;";"</f>
        <v>alpha_hat_45 = A_45*gamma_hat_45;</v>
      </c>
      <c r="EZ118" s="1" t="str">
        <f>"xlswrite('G:\Mi unidad\1. PROYECTOS TELLO 2022\SCM SPILL OVERS\outputs\pobreza\distancia_centro_salud\1%\simulacion_4\synthetic_control_spillover_outputs.xlsx',synthetic_control_sp_"&amp;$A59&amp;","&amp;$A59&amp;")"</f>
        <v>xlswrite('G:\Mi unidad\1. PROYECTOS TELLO 2022\SCM SPILL OVERS\outputs\pobreza\distancia_centro_salud\1%\simulacion_4\synthetic_control_spillover_outputs.xlsx',synthetic_control_sp_162,162)</v>
      </c>
      <c r="FG118" s="1" t="str">
        <f>"xlswrite('G:\Mi unidad\1. PROYECTOS TELLO 2022\SCM SPILL OVERS\outputs\pobreza\informalidad\1%\simulacion_4\synthetic_control_spillover_outputs.xlsx',synthetic_control_sp_"&amp;$A59&amp;","&amp;$A59&amp;")"</f>
        <v>xlswrite('G:\Mi unidad\1. PROYECTOS TELLO 2022\SCM SPILL OVERS\outputs\pobreza\informalidad\1%\simulacion_4\synthetic_control_spillover_outputs.xlsx',synthetic_control_sp_162,162)</v>
      </c>
      <c r="FM118" s="1" t="str">
        <f>"xlswrite('G:\Mi unidad\1. PROYECTOS TELLO 2022\SCM SPILL OVERS\outputs\pobreza\densidad\1%\simulacion_4\synthetic_control_spillover_outputs.xlsx',synthetic_control_sp_"&amp;$A59&amp;","&amp;$A59&amp;")"</f>
        <v>xlswrite('G:\Mi unidad\1. PROYECTOS TELLO 2022\SCM SPILL OVERS\outputs\pobreza\densidad\1%\simulacion_4\synthetic_control_spillover_outputs.xlsx',synthetic_control_sp_162,162)</v>
      </c>
      <c r="FT118" s="1" t="str">
        <f>"xlswrite('G:\Mi unidad\1. PROYECTOS TELLO 2022\SCM SPILL OVERS\outputs\pobreza\bajo_niv_educ\1%\simulacion_4\synthetic_control_spillover_outputs.xlsx',synthetic_control_sp_"&amp;$A59&amp;","&amp;$A59&amp;")"</f>
        <v>xlswrite('G:\Mi unidad\1. PROYECTOS TELLO 2022\SCM SPILL OVERS\outputs\pobreza\bajo_niv_educ\1%\simulacion_4\synthetic_control_spillover_outputs.xlsx',synthetic_control_sp_162,162)</v>
      </c>
      <c r="FZ118" s="1" t="str">
        <f>"xlswrite('G:\Mi unidad\1. PROYECTOS TELLO 2022\SCM SPILL OVERS\outputs\pobreza\bajo_ingreso\1%\simulacion_4\synthetic_control_spillover_outputs.xlsx',synthetic_control_sp_"&amp;$A59&amp;","&amp;$A59&amp;")"</f>
        <v>xlswrite('G:\Mi unidad\1. PROYECTOS TELLO 2022\SCM SPILL OVERS\outputs\pobreza\bajo_ingreso\1%\simulacion_4\synthetic_control_spillover_outputs.xlsx',synthetic_control_sp_162,162)</v>
      </c>
      <c r="GF118" s="1" t="str">
        <f>"xlswrite('G:\Mi unidad\1. PROYECTOS TELLO 2022\SCM SPILL OVERS\outputs\pobreza\densidad_g\1%\simulacion_4\synthetic_control_spillover_outputs.xlsx',synthetic_control_sp_"&amp;$A59&amp;","&amp;$A59&amp;")"</f>
        <v>xlswrite('G:\Mi unidad\1. PROYECTOS TELLO 2022\SCM SPILL OVERS\outputs\pobreza\densidad_g\1%\simulacion_4\synthetic_control_spillover_outputs.xlsx',synthetic_control_sp_162,162)</v>
      </c>
      <c r="GM118" s="1" t="str">
        <f>"xlswrite('G:\Mi unidad\1. PROYECTOS TELLO 2022\SCM SPILL OVERS\outputs\pobreza\alimentos\1%\simulacion_4\synthetic_control_spillover_outputs.xlsx',synthetic_control_sp_"&amp;$A59&amp;","&amp;$A59&amp;");"</f>
        <v>xlswrite('G:\Mi unidad\1. PROYECTOS TELLO 2022\SCM SPILL OVERS\outputs\pobreza\alimentos\1%\simulacion_4\synthetic_control_spillover_outputs.xlsx',synthetic_control_sp_162,162);</v>
      </c>
      <c r="GT118" s="1" t="str">
        <f>"xlswrite('G:\Mi unidad\1. PROYECTOS TELLO 2022\SCM SPILL OVERS\outputs\pobreza\jefe_hogar\1%\simulacion_4\synthetic_control_spillover_outputs.xlsx',synthetic_control_sp_"&amp;$A59&amp;","&amp;$A59&amp;");"</f>
        <v>xlswrite('G:\Mi unidad\1. PROYECTOS TELLO 2022\SCM SPILL OVERS\outputs\pobreza\jefe_hogar\1%\simulacion_4\synthetic_control_spillover_outputs.xlsx',synthetic_control_sp_162,162);</v>
      </c>
      <c r="GZ118" s="1" t="str">
        <f>"xlswrite('G:\Mi unidad\1. PROYECTOS TELLO 2022\SCM SPILL OVERS\outputs\pobreza\mujeres\1%\simulacion_4\synthetic_control_spillover_outputs.xlsx',synthetic_control_sp_"&amp;$A59&amp;","&amp;$A59&amp;");"</f>
        <v>xlswrite('G:\Mi unidad\1. PROYECTOS TELLO 2022\SCM SPILL OVERS\outputs\pobreza\mujeres\1%\simulacion_4\synthetic_control_spillover_outputs.xlsx',synthetic_control_sp_162,162);</v>
      </c>
      <c r="HF118" s="1" t="str">
        <f>"xlswrite('G:\Mi unidad\1. PROYECTOS TELLO 2022\SCM SPILL OVERS\outputs\pobreza\criminalidad\1%\simulacion_4\synthetic_control_spillover_outputs.xlsx',synthetic_control_sp_"&amp;$A59&amp;","&amp;$A59&amp;");"</f>
        <v>xlswrite('G:\Mi unidad\1. PROYECTOS TELLO 2022\SCM SPILL OVERS\outputs\pobreza\criminalidad\1%\simulacion_4\synthetic_control_spillover_outputs.xlsx',synthetic_control_sp_162,162);</v>
      </c>
      <c r="HM118">
        <v>42</v>
      </c>
      <c r="HN118" t="str">
        <f>"    ub_vec_"&amp;HM118&amp;"(s) = ub_"&amp;HM117&amp;";"</f>
        <v xml:space="preserve">    ub_vec_42(s) = ub_42;</v>
      </c>
      <c r="HT118">
        <v>71</v>
      </c>
      <c r="HU118" t="s">
        <v>35</v>
      </c>
      <c r="IA118">
        <v>78</v>
      </c>
      <c r="IB118" t="str">
        <f>"xlswrite('G:\Mi unidad\1. PROYECTOS TELLO 2022\SCM SPILL OVERS\outputs\pobreza\bajo_niv_educ\1%\simulacion_4\output_tests.xlsx',ub_vec_"&amp;IA118&amp;"','ub_vec_"&amp;IA118&amp;"');"</f>
        <v>xlswrite('G:\Mi unidad\1. PROYECTOS TELLO 2022\SCM SPILL OVERS\outputs\pobreza\bajo_niv_educ\1%\simulacion_4\output_tests.xlsx',ub_vec_78','ub_vec_78');</v>
      </c>
      <c r="IO118">
        <v>78</v>
      </c>
      <c r="IP118" t="str">
        <f>"xlswrite('G:\Mi unidad\1. PROYECTOS TELLO 2022\SCM SPILL OVERS\outputs\pobreza\bajo_ingreso\1%\simulacion_4\output_tests.xlsx',ub_vec_"&amp;IO118&amp;"','ub_vec_"&amp;IO118&amp;"');"</f>
        <v>xlswrite('G:\Mi unidad\1. PROYECTOS TELLO 2022\SCM SPILL OVERS\outputs\pobreza\bajo_ingreso\1%\simulacion_4\output_tests.xlsx',ub_vec_78','ub_vec_78');</v>
      </c>
      <c r="JA118">
        <v>78</v>
      </c>
      <c r="JB118" t="str">
        <f>"xlswrite('G:\Mi unidad\1. PROYECTOS TELLO 2022\SCM SPILL OVERS\outputs\pobreza\densidad\1%\simulacion_4\output_tests.xlsx',ub_vec_"&amp;JA118&amp;"','ub_vec_"&amp;JA118&amp;"');"</f>
        <v>xlswrite('G:\Mi unidad\1. PROYECTOS TELLO 2022\SCM SPILL OVERS\outputs\pobreza\densidad\1%\simulacion_4\output_tests.xlsx',ub_vec_78','ub_vec_78');</v>
      </c>
      <c r="JM118">
        <v>78</v>
      </c>
      <c r="JN118" t="str">
        <f>"xlswrite('G:\Mi unidad\1. PROYECTOS TELLO 2022\SCM SPILL OVERS\outputs\pobreza\densidad_g\1%\simulacion_4\output_tests.xlsx',ub_vec_"&amp;JM118&amp;"','ub_vec_"&amp;JM118&amp;"');"</f>
        <v>xlswrite('G:\Mi unidad\1. PROYECTOS TELLO 2022\SCM SPILL OVERS\outputs\pobreza\densidad_g\1%\simulacion_4\output_tests.xlsx',ub_vec_78','ub_vec_78');</v>
      </c>
      <c r="JY118">
        <v>78</v>
      </c>
      <c r="JZ118" t="str">
        <f>"xlswrite('G:\Mi unidad\1. PROYECTOS TELLO 2022\SCM SPILL OVERS\outputs\pobreza\distancia_centro_salud\1%\simulacion_4\output_tests.xlsx',ub_vec_"&amp;JY118&amp;"','ub_vec_"&amp;JY118&amp;"');"</f>
        <v>xlswrite('G:\Mi unidad\1. PROYECTOS TELLO 2022\SCM SPILL OVERS\outputs\pobreza\distancia_centro_salud\1%\simulacion_4\output_tests.xlsx',ub_vec_78','ub_vec_78');</v>
      </c>
      <c r="KL118">
        <v>78</v>
      </c>
      <c r="KM118" t="str">
        <f>"xlswrite('G:\Mi unidad\1. PROYECTOS TELLO 2022\SCM SPILL OVERS\outputs\pobreza\informalidad\1%\simulacion_4\output_tests.xlsx',ub_vec_"&amp;KL118&amp;"','ub_vec_"&amp;KL118&amp;"');"</f>
        <v>xlswrite('G:\Mi unidad\1. PROYECTOS TELLO 2022\SCM SPILL OVERS\outputs\pobreza\informalidad\1%\simulacion_4\output_tests.xlsx',ub_vec_78','ub_vec_78');</v>
      </c>
      <c r="KY118">
        <v>78</v>
      </c>
      <c r="KZ118" t="str">
        <f>"xlswrite('G:\Mi unidad\1. PROYECTOS TELLO 2022\SCM SPILL OVERS\outputs\pobreza\alimentos\1%\simulacion_4\output_tests.xlsx',ub_vec_"&amp;KY118&amp;"','ub_vec_"&amp;KY118&amp;"');"</f>
        <v>xlswrite('G:\Mi unidad\1. PROYECTOS TELLO 2022\SCM SPILL OVERS\outputs\pobreza\alimentos\1%\simulacion_4\output_tests.xlsx',ub_vec_78','ub_vec_78');</v>
      </c>
      <c r="LF118">
        <v>78</v>
      </c>
      <c r="LG118" t="str">
        <f>"xlswrite('G:\Mi unidad\1. PROYECTOS TELLO 2022\SCM SPILL OVERS\outputs\pobreza\jefe_hogar\1%\simulacion_4\output_tests.xlsx',ub_vec_"&amp;LF118&amp;"','ub_vec_"&amp;LF118&amp;"');"</f>
        <v>xlswrite('G:\Mi unidad\1. PROYECTOS TELLO 2022\SCM SPILL OVERS\outputs\pobreza\jefe_hogar\1%\simulacion_4\output_tests.xlsx',ub_vec_78','ub_vec_78');</v>
      </c>
      <c r="LM118">
        <v>78</v>
      </c>
      <c r="LN118" t="str">
        <f>"xlswrite('G:\Mi unidad\1. PROYECTOS TELLO 2022\SCM SPILL OVERS\outputs\pobreza\mujeres\1%\simulacion_4\output_tests.xlsx',ub_vec_"&amp;LM118&amp;"','ub_vec_"&amp;LM118&amp;"');"</f>
        <v>xlswrite('G:\Mi unidad\1. PROYECTOS TELLO 2022\SCM SPILL OVERS\outputs\pobreza\mujeres\1%\simulacion_4\output_tests.xlsx',ub_vec_78','ub_vec_78');</v>
      </c>
      <c r="LY118">
        <v>78</v>
      </c>
      <c r="LZ118" t="str">
        <f>"xlswrite('G:\Mi unidad\1. PROYECTOS TELLO 2022\SCM SPILL OVERS\outputs\pobreza\criminalidad\1%\simulacion_4\output_tests.xlsx',ub_vec_"&amp;LY118&amp;"','ub_vec_"&amp;LY118&amp;"');"</f>
        <v>xlswrite('G:\Mi unidad\1. PROYECTOS TELLO 2022\SCM SPILL OVERS\outputs\pobreza\criminalidad\1%\simulacion_4\output_tests.xlsx',ub_vec_78','ub_vec_78');</v>
      </c>
    </row>
    <row r="119" spans="64:338" x14ac:dyDescent="0.3">
      <c r="BL119">
        <v>78</v>
      </c>
      <c r="BM119" s="1" t="str">
        <f>"A_"&amp;BL117&amp;"(:,ind_"&amp;BL117&amp;" == 0) = [];"</f>
        <v>A_78(:,ind_78 == 0) = [];</v>
      </c>
      <c r="BR119">
        <v>78</v>
      </c>
      <c r="BS119" s="1" t="str">
        <f>"ind_"&amp;BR117&amp;" = xlsread('spillover_bajo_niv_educ_"&amp;BR117&amp;".xlsx')"</f>
        <v>ind_78 = xlsread('spillover_bajo_niv_educ_78.xlsx')</v>
      </c>
      <c r="BX119">
        <v>78</v>
      </c>
      <c r="BY119" s="1" t="str">
        <f>"ind_"&amp;BX117&amp;" = xlsread('spillover_bajoingreso_"&amp;BX117&amp;".xlsx')"</f>
        <v>ind_78 = xlsread('spillover_bajoingreso_78.xlsx')</v>
      </c>
      <c r="CD119">
        <v>78</v>
      </c>
      <c r="CE119" s="1" t="str">
        <f>"ind_"&amp;CD117&amp;" = xlsread('spillover_densidad_"&amp;CD117&amp;".xlsx')"</f>
        <v>ind_78 = xlsread('spillover_densidad_78.xlsx')</v>
      </c>
      <c r="CJ119">
        <v>78</v>
      </c>
      <c r="CK119" s="1" t="str">
        <f>"ind_"&amp;CJ117&amp;" = xlsread('spillover_tiempo_cs_"&amp;CJ117&amp;".xlsx')"</f>
        <v>ind_78 = xlsread('spillover_tiempo_cs_78.xlsx')</v>
      </c>
      <c r="CQ119">
        <v>78</v>
      </c>
      <c r="CR119" t="s">
        <v>295</v>
      </c>
      <c r="CV119">
        <v>78</v>
      </c>
      <c r="CW119" t="s">
        <v>296</v>
      </c>
      <c r="DA119">
        <v>78</v>
      </c>
      <c r="DB119" t="s">
        <v>297</v>
      </c>
      <c r="DF119">
        <v>78</v>
      </c>
      <c r="DG119" t="s">
        <v>298</v>
      </c>
      <c r="EA119">
        <v>45</v>
      </c>
      <c r="EB119" s="1" t="str">
        <f>"alpha1_hat_vec_"&amp;EA119&amp;"(s) = alpha_hat_"&amp;EA119&amp;"(1);"</f>
        <v>alpha1_hat_vec_45(s) = alpha_hat_45(1);</v>
      </c>
      <c r="EZ119" s="1" t="str">
        <f>"xlswrite('G:\Mi unidad\1. PROYECTOS TELLO 2022\SCM SPILL OVERS\outputs\pobreza\distancia_centro_salud\1%\simulacion_4\synthetic_control_spillover_outputs.xlsx',synthetic_control_sp_"&amp;$A60&amp;","&amp;$A60&amp;")"</f>
        <v>xlswrite('G:\Mi unidad\1. PROYECTOS TELLO 2022\SCM SPILL OVERS\outputs\pobreza\distancia_centro_salud\1%\simulacion_4\synthetic_control_spillover_outputs.xlsx',synthetic_control_sp_169,169)</v>
      </c>
      <c r="FG119" s="1" t="str">
        <f>"xlswrite('G:\Mi unidad\1. PROYECTOS TELLO 2022\SCM SPILL OVERS\outputs\pobreza\informalidad\1%\simulacion_4\synthetic_control_spillover_outputs.xlsx',synthetic_control_sp_"&amp;$A60&amp;","&amp;$A60&amp;")"</f>
        <v>xlswrite('G:\Mi unidad\1. PROYECTOS TELLO 2022\SCM SPILL OVERS\outputs\pobreza\informalidad\1%\simulacion_4\synthetic_control_spillover_outputs.xlsx',synthetic_control_sp_169,169)</v>
      </c>
      <c r="FM119" s="1" t="str">
        <f>"xlswrite('G:\Mi unidad\1. PROYECTOS TELLO 2022\SCM SPILL OVERS\outputs\pobreza\densidad\1%\simulacion_4\synthetic_control_spillover_outputs.xlsx',synthetic_control_sp_"&amp;$A60&amp;","&amp;$A60&amp;")"</f>
        <v>xlswrite('G:\Mi unidad\1. PROYECTOS TELLO 2022\SCM SPILL OVERS\outputs\pobreza\densidad\1%\simulacion_4\synthetic_control_spillover_outputs.xlsx',synthetic_control_sp_169,169)</v>
      </c>
      <c r="FT119" s="1" t="str">
        <f>"xlswrite('G:\Mi unidad\1. PROYECTOS TELLO 2022\SCM SPILL OVERS\outputs\pobreza\bajo_niv_educ\1%\simulacion_4\synthetic_control_spillover_outputs.xlsx',synthetic_control_sp_"&amp;$A60&amp;","&amp;$A60&amp;")"</f>
        <v>xlswrite('G:\Mi unidad\1. PROYECTOS TELLO 2022\SCM SPILL OVERS\outputs\pobreza\bajo_niv_educ\1%\simulacion_4\synthetic_control_spillover_outputs.xlsx',synthetic_control_sp_169,169)</v>
      </c>
      <c r="FZ119" s="1" t="str">
        <f>"xlswrite('G:\Mi unidad\1. PROYECTOS TELLO 2022\SCM SPILL OVERS\outputs\pobreza\bajo_ingreso\1%\simulacion_4\synthetic_control_spillover_outputs.xlsx',synthetic_control_sp_"&amp;$A60&amp;","&amp;$A60&amp;")"</f>
        <v>xlswrite('G:\Mi unidad\1. PROYECTOS TELLO 2022\SCM SPILL OVERS\outputs\pobreza\bajo_ingreso\1%\simulacion_4\synthetic_control_spillover_outputs.xlsx',synthetic_control_sp_169,169)</v>
      </c>
      <c r="GF119" s="1" t="str">
        <f>"xlswrite('G:\Mi unidad\1. PROYECTOS TELLO 2022\SCM SPILL OVERS\outputs\pobreza\densidad_g\1%\simulacion_4\synthetic_control_spillover_outputs.xlsx',synthetic_control_sp_"&amp;$A60&amp;","&amp;$A60&amp;")"</f>
        <v>xlswrite('G:\Mi unidad\1. PROYECTOS TELLO 2022\SCM SPILL OVERS\outputs\pobreza\densidad_g\1%\simulacion_4\synthetic_control_spillover_outputs.xlsx',synthetic_control_sp_169,169)</v>
      </c>
      <c r="GM119" s="1" t="str">
        <f>"xlswrite('G:\Mi unidad\1. PROYECTOS TELLO 2022\SCM SPILL OVERS\outputs\pobreza\alimentos\1%\simulacion_4\synthetic_control_spillover_outputs.xlsx',synthetic_control_sp_"&amp;$A60&amp;","&amp;$A60&amp;");"</f>
        <v>xlswrite('G:\Mi unidad\1. PROYECTOS TELLO 2022\SCM SPILL OVERS\outputs\pobreza\alimentos\1%\simulacion_4\synthetic_control_spillover_outputs.xlsx',synthetic_control_sp_169,169);</v>
      </c>
      <c r="GT119" s="1" t="str">
        <f>"xlswrite('G:\Mi unidad\1. PROYECTOS TELLO 2022\SCM SPILL OVERS\outputs\pobreza\jefe_hogar\1%\simulacion_4\synthetic_control_spillover_outputs.xlsx',synthetic_control_sp_"&amp;$A60&amp;","&amp;$A60&amp;");"</f>
        <v>xlswrite('G:\Mi unidad\1. PROYECTOS TELLO 2022\SCM SPILL OVERS\outputs\pobreza\jefe_hogar\1%\simulacion_4\synthetic_control_spillover_outputs.xlsx',synthetic_control_sp_169,169);</v>
      </c>
      <c r="GZ119" s="1" t="str">
        <f>"xlswrite('G:\Mi unidad\1. PROYECTOS TELLO 2022\SCM SPILL OVERS\outputs\pobreza\mujeres\1%\simulacion_4\synthetic_control_spillover_outputs.xlsx',synthetic_control_sp_"&amp;$A60&amp;","&amp;$A60&amp;");"</f>
        <v>xlswrite('G:\Mi unidad\1. PROYECTOS TELLO 2022\SCM SPILL OVERS\outputs\pobreza\mujeres\1%\simulacion_4\synthetic_control_spillover_outputs.xlsx',synthetic_control_sp_169,169);</v>
      </c>
      <c r="HF119" s="1" t="str">
        <f>"xlswrite('G:\Mi unidad\1. PROYECTOS TELLO 2022\SCM SPILL OVERS\outputs\pobreza\criminalidad\1%\simulacion_4\synthetic_control_spillover_outputs.xlsx',synthetic_control_sp_"&amp;$A60&amp;","&amp;$A60&amp;");"</f>
        <v>xlswrite('G:\Mi unidad\1. PROYECTOS TELLO 2022\SCM SPILL OVERS\outputs\pobreza\criminalidad\1%\simulacion_4\synthetic_control_spillover_outputs.xlsx',synthetic_control_sp_169,169);</v>
      </c>
      <c r="HM119">
        <v>42</v>
      </c>
      <c r="HN119" t="s">
        <v>18</v>
      </c>
      <c r="HT119">
        <v>71</v>
      </c>
      <c r="HU119" t="s">
        <v>36</v>
      </c>
      <c r="IA119">
        <v>78</v>
      </c>
      <c r="IB119" t="str">
        <f>"xlswrite('G:\Mi unidad\1. PROYECTOS TELLO 2022\SCM SPILL OVERS\outputs\pobreza\bajo_niv_educ\1%\simulacion_4\output_tests.xlsx',p_value_vec_"&amp;IA119&amp;"','p_value_vec_"&amp;IA119&amp;"');"</f>
        <v>xlswrite('G:\Mi unidad\1. PROYECTOS TELLO 2022\SCM SPILL OVERS\outputs\pobreza\bajo_niv_educ\1%\simulacion_4\output_tests.xlsx',p_value_vec_78','p_value_vec_78');</v>
      </c>
      <c r="IO119">
        <v>78</v>
      </c>
      <c r="IP119" t="str">
        <f>"xlswrite('G:\Mi unidad\1. PROYECTOS TELLO 2022\SCM SPILL OVERS\outputs\pobreza\bajo_ingreso\1%\simulacion_4\output_tests.xlsx',p_value_vec_"&amp;IO119&amp;"','p_value_vec_"&amp;IO119&amp;"');"</f>
        <v>xlswrite('G:\Mi unidad\1. PROYECTOS TELLO 2022\SCM SPILL OVERS\outputs\pobreza\bajo_ingreso\1%\simulacion_4\output_tests.xlsx',p_value_vec_78','p_value_vec_78');</v>
      </c>
      <c r="JA119">
        <v>78</v>
      </c>
      <c r="JB119" t="str">
        <f>"xlswrite('G:\Mi unidad\1. PROYECTOS TELLO 2022\SCM SPILL OVERS\outputs\pobreza\densidad\1%\simulacion_4\output_tests.xlsx',p_value_vec_"&amp;JA119&amp;"','p_value_vec_"&amp;JA119&amp;"');"</f>
        <v>xlswrite('G:\Mi unidad\1. PROYECTOS TELLO 2022\SCM SPILL OVERS\outputs\pobreza\densidad\1%\simulacion_4\output_tests.xlsx',p_value_vec_78','p_value_vec_78');</v>
      </c>
      <c r="JM119">
        <v>78</v>
      </c>
      <c r="JN119" t="str">
        <f>"xlswrite('G:\Mi unidad\1. PROYECTOS TELLO 2022\SCM SPILL OVERS\outputs\pobreza\densidad_g\1%\simulacion_4\output_tests.xlsx',p_value_vec_"&amp;JM119&amp;"','p_value_vec_"&amp;JM119&amp;"');"</f>
        <v>xlswrite('G:\Mi unidad\1. PROYECTOS TELLO 2022\SCM SPILL OVERS\outputs\pobreza\densidad_g\1%\simulacion_4\output_tests.xlsx',p_value_vec_78','p_value_vec_78');</v>
      </c>
      <c r="JY119">
        <v>78</v>
      </c>
      <c r="JZ119" t="str">
        <f>"xlswrite('G:\Mi unidad\1. PROYECTOS TELLO 2022\SCM SPILL OVERS\outputs\pobreza\distancia_centro_salud\1%\simulacion_4\output_tests.xlsx',p_value_vec_"&amp;JY119&amp;"','p_value_vec_"&amp;JY119&amp;"');"</f>
        <v>xlswrite('G:\Mi unidad\1. PROYECTOS TELLO 2022\SCM SPILL OVERS\outputs\pobreza\distancia_centro_salud\1%\simulacion_4\output_tests.xlsx',p_value_vec_78','p_value_vec_78');</v>
      </c>
      <c r="KL119">
        <v>78</v>
      </c>
      <c r="KM119" t="str">
        <f>"xlswrite('G:\Mi unidad\1. PROYECTOS TELLO 2022\SCM SPILL OVERS\outputs\pobreza\informalidad\1%\simulacion_4\output_tests.xlsx',p_value_vec_"&amp;KL119&amp;"','p_value_vec_"&amp;KL119&amp;"');"</f>
        <v>xlswrite('G:\Mi unidad\1. PROYECTOS TELLO 2022\SCM SPILL OVERS\outputs\pobreza\informalidad\1%\simulacion_4\output_tests.xlsx',p_value_vec_78','p_value_vec_78');</v>
      </c>
      <c r="KY119">
        <v>78</v>
      </c>
      <c r="KZ119" t="str">
        <f>"xlswrite('G:\Mi unidad\1. PROYECTOS TELLO 2022\SCM SPILL OVERS\outputs\pobreza\alimentos\1%\simulacion_4\output_tests.xlsx',p_value_vec_"&amp;KY119&amp;"','p_value_vec_"&amp;KY119&amp;"');"</f>
        <v>xlswrite('G:\Mi unidad\1. PROYECTOS TELLO 2022\SCM SPILL OVERS\outputs\pobreza\alimentos\1%\simulacion_4\output_tests.xlsx',p_value_vec_78','p_value_vec_78');</v>
      </c>
      <c r="LF119">
        <v>78</v>
      </c>
      <c r="LG119" t="str">
        <f>"xlswrite('G:\Mi unidad\1. PROYECTOS TELLO 2022\SCM SPILL OVERS\outputs\pobreza\jefe_hogar\1%\simulacion_4\output_tests.xlsx',p_value_vec_"&amp;LF119&amp;"','p_value_vec_"&amp;LF119&amp;"');"</f>
        <v>xlswrite('G:\Mi unidad\1. PROYECTOS TELLO 2022\SCM SPILL OVERS\outputs\pobreza\jefe_hogar\1%\simulacion_4\output_tests.xlsx',p_value_vec_78','p_value_vec_78');</v>
      </c>
      <c r="LM119">
        <v>78</v>
      </c>
      <c r="LN119" t="str">
        <f>"xlswrite('G:\Mi unidad\1. PROYECTOS TELLO 2022\SCM SPILL OVERS\outputs\pobreza\mujeres\1%\simulacion_4\output_tests.xlsx',p_value_vec_"&amp;LM119&amp;"','p_value_vec_"&amp;LM119&amp;"');"</f>
        <v>xlswrite('G:\Mi unidad\1. PROYECTOS TELLO 2022\SCM SPILL OVERS\outputs\pobreza\mujeres\1%\simulacion_4\output_tests.xlsx',p_value_vec_78','p_value_vec_78');</v>
      </c>
      <c r="LY119">
        <v>78</v>
      </c>
      <c r="LZ119" t="str">
        <f>"xlswrite('G:\Mi unidad\1. PROYECTOS TELLO 2022\SCM SPILL OVERS\outputs\pobreza\criminalidad\1%\simulacion_4\output_tests.xlsx',p_value_vec_"&amp;LY119&amp;"','p_value_vec_"&amp;LY119&amp;"');"</f>
        <v>xlswrite('G:\Mi unidad\1. PROYECTOS TELLO 2022\SCM SPILL OVERS\outputs\pobreza\criminalidad\1%\simulacion_4\output_tests.xlsx',p_value_vec_78','p_value_vec_78');</v>
      </c>
    </row>
    <row r="120" spans="64:338" x14ac:dyDescent="0.3">
      <c r="BL120">
        <v>78</v>
      </c>
      <c r="BR120">
        <v>78</v>
      </c>
      <c r="BS120" s="1" t="str">
        <f>"A_"&amp;BR117&amp;" = eye(N);"</f>
        <v>A_78 = eye(N);</v>
      </c>
      <c r="BX120">
        <v>78</v>
      </c>
      <c r="BY120" s="1" t="str">
        <f>"A_"&amp;BX117&amp;" = eye(N);"</f>
        <v>A_78 = eye(N);</v>
      </c>
      <c r="CD120">
        <v>78</v>
      </c>
      <c r="CE120" s="1" t="str">
        <f>"A_"&amp;CD117&amp;" = eye(N);"</f>
        <v>A_78 = eye(N);</v>
      </c>
      <c r="CJ120">
        <v>78</v>
      </c>
      <c r="CK120" s="1" t="str">
        <f>"A_"&amp;CJ117&amp;" = eye(N);"</f>
        <v>A_78 = eye(N);</v>
      </c>
      <c r="CQ120">
        <v>78</v>
      </c>
      <c r="CR120" t="s">
        <v>299</v>
      </c>
      <c r="CV120">
        <v>78</v>
      </c>
      <c r="CW120" t="s">
        <v>300</v>
      </c>
      <c r="DA120">
        <v>78</v>
      </c>
      <c r="DB120" t="s">
        <v>300</v>
      </c>
      <c r="DF120">
        <v>78</v>
      </c>
      <c r="DG120" t="s">
        <v>300</v>
      </c>
      <c r="EA120">
        <v>45</v>
      </c>
      <c r="EB120" s="1" t="str">
        <f>"synthetic_control_sp_"&amp;EA120&amp;"(T+s) = Y_"&amp;EA120&amp;"(1,T+s)-alpha1_hat_vec_"&amp;EA120&amp;"(s);"</f>
        <v>synthetic_control_sp_45(T+s) = Y_45(1,T+s)-alpha1_hat_vec_45(s);</v>
      </c>
      <c r="EZ120" s="1" t="str">
        <f>"xlswrite('G:\Mi unidad\1. PROYECTOS TELLO 2022\SCM SPILL OVERS\outputs\pobreza\distancia_centro_salud\1%\simulacion_4\observado_outputs.xlsx',tratado_"&amp;$A2&amp;","&amp;$A2&amp;")"</f>
        <v>xlswrite('G:\Mi unidad\1. PROYECTOS TELLO 2022\SCM SPILL OVERS\outputs\pobreza\distancia_centro_salud\1%\simulacion_4\observado_outputs.xlsx',tratado_1,1)</v>
      </c>
      <c r="FG120" s="1" t="str">
        <f>"xlswrite('G:\Mi unidad\1. PROYECTOS TELLO 2022\SCM SPILL OVERS\outputs\pobreza\informalidad\1%\simulacion_4\observado_outputs.xlsx',tratado_"&amp;$A2&amp;","&amp;$A2&amp;")"</f>
        <v>xlswrite('G:\Mi unidad\1. PROYECTOS TELLO 2022\SCM SPILL OVERS\outputs\pobreza\informalidad\1%\simulacion_4\observado_outputs.xlsx',tratado_1,1)</v>
      </c>
      <c r="FM120" s="1" t="str">
        <f>"xlswrite('G:\Mi unidad\1. PROYECTOS TELLO 2022\SCM SPILL OVERS\outputs\pobreza\densidad\1%\simulacion_4\observado_outputs.xlsx',tratado_"&amp;$A2&amp;","&amp;$A2&amp;")"</f>
        <v>xlswrite('G:\Mi unidad\1. PROYECTOS TELLO 2022\SCM SPILL OVERS\outputs\pobreza\densidad\1%\simulacion_4\observado_outputs.xlsx',tratado_1,1)</v>
      </c>
      <c r="FT120" s="1" t="str">
        <f>"xlswrite('G:\Mi unidad\1. PROYECTOS TELLO 2022\SCM SPILL OVERS\outputs\pobreza\bajo_niv_educ\1%\simulacion_4\observado_outputs.xlsx',tratado_"&amp;$A2&amp;","&amp;$A2&amp;")"</f>
        <v>xlswrite('G:\Mi unidad\1. PROYECTOS TELLO 2022\SCM SPILL OVERS\outputs\pobreza\bajo_niv_educ\1%\simulacion_4\observado_outputs.xlsx',tratado_1,1)</v>
      </c>
      <c r="FZ120" s="1" t="str">
        <f>"xlswrite('G:\Mi unidad\1. PROYECTOS TELLO 2022\SCM SPILL OVERS\outputs\pobreza\bajo_ingreso\1%\simulacion_4\observado_outputs.xlsx',tratado_"&amp;$A2&amp;","&amp;$A2&amp;")"</f>
        <v>xlswrite('G:\Mi unidad\1. PROYECTOS TELLO 2022\SCM SPILL OVERS\outputs\pobreza\bajo_ingreso\1%\simulacion_4\observado_outputs.xlsx',tratado_1,1)</v>
      </c>
      <c r="GF120" s="1" t="str">
        <f>"xlswrite('G:\Mi unidad\1. PROYECTOS TELLO 2022\SCM SPILL OVERS\outputs\pobreza\densidad_g\1%\simulacion_4\observado_outputs.xlsx',tratado_"&amp;$A2&amp;","&amp;$A2&amp;")"</f>
        <v>xlswrite('G:\Mi unidad\1. PROYECTOS TELLO 2022\SCM SPILL OVERS\outputs\pobreza\densidad_g\1%\simulacion_4\observado_outputs.xlsx',tratado_1,1)</v>
      </c>
      <c r="GM120" s="1" t="str">
        <f>"xlswrite('G:\Mi unidad\1. PROYECTOS TELLO 2022\SCM SPILL OVERS\outputs\pobreza\alimentos\1%\simulacion_4\observado_outputs.xlsx',tratado_"&amp;$A2&amp;","&amp;$A2&amp;");"</f>
        <v>xlswrite('G:\Mi unidad\1. PROYECTOS TELLO 2022\SCM SPILL OVERS\outputs\pobreza\alimentos\1%\simulacion_4\observado_outputs.xlsx',tratado_1,1);</v>
      </c>
      <c r="GT120" s="1" t="str">
        <f>"xlswrite('G:\Mi unidad\1. PROYECTOS TELLO 2022\SCM SPILL OVERS\outputs\pobreza\jefe_hogar\1%\simulacion_4\observado_outputs.xlsx',tratado_"&amp;$A2&amp;","&amp;$A2&amp;");"</f>
        <v>xlswrite('G:\Mi unidad\1. PROYECTOS TELLO 2022\SCM SPILL OVERS\outputs\pobreza\jefe_hogar\1%\simulacion_4\observado_outputs.xlsx',tratado_1,1);</v>
      </c>
      <c r="GZ120" s="1" t="str">
        <f>"xlswrite('G:\Mi unidad\1. PROYECTOS TELLO 2022\SCM SPILL OVERS\outputs\pobreza\mujeres\1%\simulacion_4\observado_outputs.xlsx',tratado_"&amp;$A2&amp;","&amp;$A2&amp;");"</f>
        <v>xlswrite('G:\Mi unidad\1. PROYECTOS TELLO 2022\SCM SPILL OVERS\outputs\pobreza\mujeres\1%\simulacion_4\observado_outputs.xlsx',tratado_1,1);</v>
      </c>
      <c r="HF120" s="1" t="str">
        <f>"xlswrite('G:\Mi unidad\1. PROYECTOS TELLO 2022\SCM SPILL OVERS\outputs\pobreza\criminalidad\1%\simulacion_4\observado_outputs.xlsx',tratado_"&amp;$A2&amp;","&amp;$A2&amp;");"</f>
        <v>xlswrite('G:\Mi unidad\1. PROYECTOS TELLO 2022\SCM SPILL OVERS\outputs\pobreza\criminalidad\1%\simulacion_4\observado_outputs.xlsx',tratado_1,1);</v>
      </c>
      <c r="HM120">
        <v>44</v>
      </c>
      <c r="HN120" t="str">
        <f>"p_value_vec_"&amp;HM120&amp;" = zeros(1,S);"</f>
        <v>p_value_vec_44 = zeros(1,S);</v>
      </c>
      <c r="HT120">
        <v>71</v>
      </c>
      <c r="HU120" t="s">
        <v>37</v>
      </c>
      <c r="IA120">
        <v>78</v>
      </c>
      <c r="IB120" t="str">
        <f>"xlswrite('G:\Mi unidad\1. PROYECTOS TELLO 2022\SCM SPILL OVERS\outputs\pobreza\bajo_niv_educ\1%\simulacion_4\output_tests.xlsx',alpha1_hat_vec_"&amp;IA120&amp;"','alpha1_hat_vec_"&amp;IA120&amp;"');"</f>
        <v>xlswrite('G:\Mi unidad\1. PROYECTOS TELLO 2022\SCM SPILL OVERS\outputs\pobreza\bajo_niv_educ\1%\simulacion_4\output_tests.xlsx',alpha1_hat_vec_78','alpha1_hat_vec_78');</v>
      </c>
      <c r="IO120">
        <v>78</v>
      </c>
      <c r="IP120" t="str">
        <f>"xlswrite('G:\Mi unidad\1. PROYECTOS TELLO 2022\SCM SPILL OVERS\outputs\pobreza\bajo_ingreso\1%\simulacion_4\output_tests.xlsx',alpha1_hat_vec_"&amp;IO120&amp;"','alpha1_hat_vec_"&amp;IO120&amp;"');"</f>
        <v>xlswrite('G:\Mi unidad\1. PROYECTOS TELLO 2022\SCM SPILL OVERS\outputs\pobreza\bajo_ingreso\1%\simulacion_4\output_tests.xlsx',alpha1_hat_vec_78','alpha1_hat_vec_78');</v>
      </c>
      <c r="JA120">
        <v>78</v>
      </c>
      <c r="JB120" t="str">
        <f>"xlswrite('G:\Mi unidad\1. PROYECTOS TELLO 2022\SCM SPILL OVERS\outputs\pobreza\densidad\1%\simulacion_4\output_tests.xlsx',alpha1_hat_vec_"&amp;JA120&amp;"','alpha1_hat_vec_"&amp;JA120&amp;"');"</f>
        <v>xlswrite('G:\Mi unidad\1. PROYECTOS TELLO 2022\SCM SPILL OVERS\outputs\pobreza\densidad\1%\simulacion_4\output_tests.xlsx',alpha1_hat_vec_78','alpha1_hat_vec_78');</v>
      </c>
      <c r="JM120">
        <v>78</v>
      </c>
      <c r="JN120" t="str">
        <f>"xlswrite('G:\Mi unidad\1. PROYECTOS TELLO 2022\SCM SPILL OVERS\outputs\pobreza\densidad_g\1%\simulacion_4\output_tests.xlsx',alpha1_hat_vec_"&amp;JM120&amp;"','alpha1_hat_vec_"&amp;JM120&amp;"');"</f>
        <v>xlswrite('G:\Mi unidad\1. PROYECTOS TELLO 2022\SCM SPILL OVERS\outputs\pobreza\densidad_g\1%\simulacion_4\output_tests.xlsx',alpha1_hat_vec_78','alpha1_hat_vec_78');</v>
      </c>
      <c r="JY120">
        <v>78</v>
      </c>
      <c r="JZ120" t="str">
        <f>"xlswrite('G:\Mi unidad\1. PROYECTOS TELLO 2022\SCM SPILL OVERS\outputs\pobreza\distancia_centro_salud\1%\simulacion_4\output_tests.xlsx',alpha1_hat_vec_"&amp;JY120&amp;"','alpha1_hat_vec_"&amp;JY120&amp;"');"</f>
        <v>xlswrite('G:\Mi unidad\1. PROYECTOS TELLO 2022\SCM SPILL OVERS\outputs\pobreza\distancia_centro_salud\1%\simulacion_4\output_tests.xlsx',alpha1_hat_vec_78','alpha1_hat_vec_78');</v>
      </c>
      <c r="KL120">
        <v>78</v>
      </c>
      <c r="KM120" t="str">
        <f>"xlswrite('G:\Mi unidad\1. PROYECTOS TELLO 2022\SCM SPILL OVERS\outputs\pobreza\informalidad\1%\simulacion_4\output_tests.xlsx',alpha1_hat_vec_"&amp;KL120&amp;"','alpha1_hat_vec_"&amp;KL120&amp;"');"</f>
        <v>xlswrite('G:\Mi unidad\1. PROYECTOS TELLO 2022\SCM SPILL OVERS\outputs\pobreza\informalidad\1%\simulacion_4\output_tests.xlsx',alpha1_hat_vec_78','alpha1_hat_vec_78');</v>
      </c>
      <c r="KY120">
        <v>78</v>
      </c>
      <c r="KZ120" t="str">
        <f>"xlswrite('G:\Mi unidad\1. PROYECTOS TELLO 2022\SCM SPILL OVERS\outputs\pobreza\alimentos\1%\simulacion_4\output_tests.xlsx',alpha1_hat_vec_"&amp;KY120&amp;"','alpha1_hat_vec_"&amp;KY120&amp;"');"</f>
        <v>xlswrite('G:\Mi unidad\1. PROYECTOS TELLO 2022\SCM SPILL OVERS\outputs\pobreza\alimentos\1%\simulacion_4\output_tests.xlsx',alpha1_hat_vec_78','alpha1_hat_vec_78');</v>
      </c>
      <c r="LF120">
        <v>78</v>
      </c>
      <c r="LG120" t="str">
        <f>"xlswrite('G:\Mi unidad\1. PROYECTOS TELLO 2022\SCM SPILL OVERS\outputs\pobreza\jefe_hogar\1%\simulacion_4\output_tests.xlsx',alpha1_hat_vec_"&amp;LF120&amp;"','alpha1_hat_vec_"&amp;LF120&amp;"');"</f>
        <v>xlswrite('G:\Mi unidad\1. PROYECTOS TELLO 2022\SCM SPILL OVERS\outputs\pobreza\jefe_hogar\1%\simulacion_4\output_tests.xlsx',alpha1_hat_vec_78','alpha1_hat_vec_78');</v>
      </c>
      <c r="LM120">
        <v>78</v>
      </c>
      <c r="LN120" t="str">
        <f>"xlswrite('G:\Mi unidad\1. PROYECTOS TELLO 2022\SCM SPILL OVERS\outputs\pobreza\mujeres\1%\simulacion_4\output_tests.xlsx',alpha1_hat_vec_"&amp;LM120&amp;"','alpha1_hat_vec_"&amp;LM120&amp;"');"</f>
        <v>xlswrite('G:\Mi unidad\1. PROYECTOS TELLO 2022\SCM SPILL OVERS\outputs\pobreza\mujeres\1%\simulacion_4\output_tests.xlsx',alpha1_hat_vec_78','alpha1_hat_vec_78');</v>
      </c>
      <c r="LY120">
        <v>78</v>
      </c>
      <c r="LZ120" t="str">
        <f>"xlswrite('G:\Mi unidad\1. PROYECTOS TELLO 2022\SCM SPILL OVERS\outputs\pobreza\criminalidad\1%\simulacion_4\output_tests.xlsx',alpha1_hat_vec_"&amp;LY120&amp;"','alpha1_hat_vec_"&amp;LY120&amp;"');"</f>
        <v>xlswrite('G:\Mi unidad\1. PROYECTOS TELLO 2022\SCM SPILL OVERS\outputs\pobreza\criminalidad\1%\simulacion_4\output_tests.xlsx',alpha1_hat_vec_78','alpha1_hat_vec_78');</v>
      </c>
    </row>
    <row r="121" spans="64:338" x14ac:dyDescent="0.3">
      <c r="BL121">
        <v>78</v>
      </c>
      <c r="BR121">
        <v>78</v>
      </c>
      <c r="BS121" s="1" t="str">
        <f>"A_"&amp;BR117&amp;"(:,ind_"&amp;BR117&amp;" == 0) = [];"</f>
        <v>A_78(:,ind_78 == 0) = [];</v>
      </c>
      <c r="BX121">
        <v>78</v>
      </c>
      <c r="BY121" s="1" t="str">
        <f>"A_"&amp;BX117&amp;"(:,ind_"&amp;BX117&amp;" == 0) = [];"</f>
        <v>A_78(:,ind_78 == 0) = [];</v>
      </c>
      <c r="CD121">
        <v>78</v>
      </c>
      <c r="CE121" s="1" t="str">
        <f>"A_"&amp;CD117&amp;"(:,ind_"&amp;CD117&amp;" == 0) = [];"</f>
        <v>A_78(:,ind_78 == 0) = [];</v>
      </c>
      <c r="CJ121">
        <v>78</v>
      </c>
      <c r="CK121" s="1" t="str">
        <f>"A_"&amp;CJ117&amp;"(:,ind_"&amp;CJ117&amp;" == 0) = [];"</f>
        <v>A_78(:,ind_78 == 0) = [];</v>
      </c>
      <c r="CQ121">
        <v>78</v>
      </c>
      <c r="CR121" t="s">
        <v>300</v>
      </c>
      <c r="CV121">
        <v>78</v>
      </c>
      <c r="CW121" t="s">
        <v>301</v>
      </c>
      <c r="DA121">
        <v>78</v>
      </c>
      <c r="DB121" t="s">
        <v>301</v>
      </c>
      <c r="DF121">
        <v>78</v>
      </c>
      <c r="DG121" t="s">
        <v>301</v>
      </c>
      <c r="EA121">
        <v>45</v>
      </c>
      <c r="EB121" s="3" t="s">
        <v>18</v>
      </c>
      <c r="EZ121" s="1" t="str">
        <f>"xlswrite('G:\Mi unidad\1. PROYECTOS TELLO 2022\SCM SPILL OVERS\outputs\pobreza\distancia_centro_salud\1%\simulacion_4\observado_outputs.xlsx',tratado_"&amp;$A3&amp;","&amp;$A3&amp;")"</f>
        <v>xlswrite('G:\Mi unidad\1. PROYECTOS TELLO 2022\SCM SPILL OVERS\outputs\pobreza\distancia_centro_salud\1%\simulacion_4\observado_outputs.xlsx',tratado_7,7)</v>
      </c>
      <c r="FG121" s="1" t="str">
        <f>"xlswrite('G:\Mi unidad\1. PROYECTOS TELLO 2022\SCM SPILL OVERS\outputs\pobreza\informalidad\1%\simulacion_4\observado_outputs.xlsx',tratado_"&amp;$A3&amp;","&amp;$A3&amp;")"</f>
        <v>xlswrite('G:\Mi unidad\1. PROYECTOS TELLO 2022\SCM SPILL OVERS\outputs\pobreza\informalidad\1%\simulacion_4\observado_outputs.xlsx',tratado_7,7)</v>
      </c>
      <c r="FM121" s="1" t="str">
        <f>"xlswrite('G:\Mi unidad\1. PROYECTOS TELLO 2022\SCM SPILL OVERS\outputs\pobreza\densidad\1%\simulacion_4\observado_outputs.xlsx',tratado_"&amp;$A3&amp;","&amp;$A3&amp;")"</f>
        <v>xlswrite('G:\Mi unidad\1. PROYECTOS TELLO 2022\SCM SPILL OVERS\outputs\pobreza\densidad\1%\simulacion_4\observado_outputs.xlsx',tratado_7,7)</v>
      </c>
      <c r="FT121" s="1" t="str">
        <f>"xlswrite('G:\Mi unidad\1. PROYECTOS TELLO 2022\SCM SPILL OVERS\outputs\pobreza\bajo_niv_educ\1%\simulacion_4\observado_outputs.xlsx',tratado_"&amp;$A3&amp;","&amp;$A3&amp;")"</f>
        <v>xlswrite('G:\Mi unidad\1. PROYECTOS TELLO 2022\SCM SPILL OVERS\outputs\pobreza\bajo_niv_educ\1%\simulacion_4\observado_outputs.xlsx',tratado_7,7)</v>
      </c>
      <c r="FZ121" s="1" t="str">
        <f>"xlswrite('G:\Mi unidad\1. PROYECTOS TELLO 2022\SCM SPILL OVERS\outputs\pobreza\bajo_ingreso\1%\simulacion_4\observado_outputs.xlsx',tratado_"&amp;$A3&amp;","&amp;$A3&amp;")"</f>
        <v>xlswrite('G:\Mi unidad\1. PROYECTOS TELLO 2022\SCM SPILL OVERS\outputs\pobreza\bajo_ingreso\1%\simulacion_4\observado_outputs.xlsx',tratado_7,7)</v>
      </c>
      <c r="GF121" s="1" t="str">
        <f>"xlswrite('G:\Mi unidad\1. PROYECTOS TELLO 2022\SCM SPILL OVERS\outputs\pobreza\densidad_g\1%\simulacion_4\observado_outputs.xlsx',tratado_"&amp;$A3&amp;","&amp;$A3&amp;")"</f>
        <v>xlswrite('G:\Mi unidad\1. PROYECTOS TELLO 2022\SCM SPILL OVERS\outputs\pobreza\densidad_g\1%\simulacion_4\observado_outputs.xlsx',tratado_7,7)</v>
      </c>
      <c r="GM121" s="1" t="str">
        <f>"xlswrite('G:\Mi unidad\1. PROYECTOS TELLO 2022\SCM SPILL OVERS\outputs\pobreza\alimentos\1%\simulacion_4\observado_outputs.xlsx',tratado_"&amp;$A3&amp;","&amp;$A3&amp;");"</f>
        <v>xlswrite('G:\Mi unidad\1. PROYECTOS TELLO 2022\SCM SPILL OVERS\outputs\pobreza\alimentos\1%\simulacion_4\observado_outputs.xlsx',tratado_7,7);</v>
      </c>
      <c r="GT121" s="1" t="str">
        <f>"xlswrite('G:\Mi unidad\1. PROYECTOS TELLO 2022\SCM SPILL OVERS\outputs\pobreza\jefe_hogar\1%\simulacion_4\observado_outputs.xlsx',tratado_"&amp;$A3&amp;","&amp;$A3&amp;");"</f>
        <v>xlswrite('G:\Mi unidad\1. PROYECTOS TELLO 2022\SCM SPILL OVERS\outputs\pobreza\jefe_hogar\1%\simulacion_4\observado_outputs.xlsx',tratado_7,7);</v>
      </c>
      <c r="GZ121" s="1" t="str">
        <f>"xlswrite('G:\Mi unidad\1. PROYECTOS TELLO 2022\SCM SPILL OVERS\outputs\pobreza\mujeres\1%\simulacion_4\observado_outputs.xlsx',tratado_"&amp;$A3&amp;","&amp;$A3&amp;");"</f>
        <v>xlswrite('G:\Mi unidad\1. PROYECTOS TELLO 2022\SCM SPILL OVERS\outputs\pobreza\mujeres\1%\simulacion_4\observado_outputs.xlsx',tratado_7,7);</v>
      </c>
      <c r="HF121" s="1" t="str">
        <f>"xlswrite('G:\Mi unidad\1. PROYECTOS TELLO 2022\SCM SPILL OVERS\outputs\pobreza\criminalidad\1%\simulacion_4\observado_outputs.xlsx',tratado_"&amp;$A3&amp;","&amp;$A3&amp;");"</f>
        <v>xlswrite('G:\Mi unidad\1. PROYECTOS TELLO 2022\SCM SPILL OVERS\outputs\pobreza\criminalidad\1%\simulacion_4\observado_outputs.xlsx',tratado_7,7);</v>
      </c>
      <c r="HM121">
        <v>44</v>
      </c>
      <c r="HN121" t="str">
        <f>"lb_vec_"&amp;HM121&amp;" = zeros(1,S);"</f>
        <v>lb_vec_44 = zeros(1,S);</v>
      </c>
      <c r="HT121">
        <v>71</v>
      </c>
      <c r="HU121" t="str">
        <f>"    spillover_test_"&amp;HT121&amp;"(s) = sp_andrews(Y_pre_"&amp;HT121&amp;",pobreza_"&amp;HT121&amp;"(:,T+s),A_"&amp;HT121&amp;",C,d,alpha_sig);"</f>
        <v xml:space="preserve">    spillover_test_71(s) = sp_andrews(Y_pre_71,pobreza_71(:,T+s),A_71,C,d,alpha_sig);</v>
      </c>
      <c r="IA121">
        <v>78</v>
      </c>
      <c r="IB121" t="str">
        <f>"xlswrite('G:\Mi unidad\1. PROYECTOS TELLO 2022\SCM SPILL OVERS\outputs\pobreza\bajo_niv_educ\1%\simulacion_4\output_tests.xlsx',spillover_test_"&amp;IA121&amp;"','sp_test_"&amp;IA121&amp;"');"</f>
        <v>xlswrite('G:\Mi unidad\1. PROYECTOS TELLO 2022\SCM SPILL OVERS\outputs\pobreza\bajo_niv_educ\1%\simulacion_4\output_tests.xlsx',spillover_test_78','sp_test_78');</v>
      </c>
      <c r="IO121">
        <v>78</v>
      </c>
      <c r="IP121" t="str">
        <f>"xlswrite('G:\Mi unidad\1. PROYECTOS TELLO 2022\SCM SPILL OVERS\outputs\pobreza\bajo_ingreso\1%\simulacion_4\output_tests.xlsx',spillover_test_"&amp;IO121&amp;"','sp_test_"&amp;IO121&amp;"');"</f>
        <v>xlswrite('G:\Mi unidad\1. PROYECTOS TELLO 2022\SCM SPILL OVERS\outputs\pobreza\bajo_ingreso\1%\simulacion_4\output_tests.xlsx',spillover_test_78','sp_test_78');</v>
      </c>
      <c r="JA121">
        <v>78</v>
      </c>
      <c r="JB121" t="str">
        <f>"xlswrite('G:\Mi unidad\1. PROYECTOS TELLO 2022\SCM SPILL OVERS\outputs\pobreza\densidad\1%\simulacion_4\output_tests.xlsx',spillover_test_"&amp;JA121&amp;"','sp_test_"&amp;JA121&amp;"');"</f>
        <v>xlswrite('G:\Mi unidad\1. PROYECTOS TELLO 2022\SCM SPILL OVERS\outputs\pobreza\densidad\1%\simulacion_4\output_tests.xlsx',spillover_test_78','sp_test_78');</v>
      </c>
      <c r="JM121">
        <v>78</v>
      </c>
      <c r="JN121" t="str">
        <f>"xlswrite('G:\Mi unidad\1. PROYECTOS TELLO 2022\SCM SPILL OVERS\outputs\pobreza\densidad_g\1%\simulacion_4\output_tests.xlsx',spillover_test_"&amp;JM121&amp;"','sp_test_"&amp;JM121&amp;"');"</f>
        <v>xlswrite('G:\Mi unidad\1. PROYECTOS TELLO 2022\SCM SPILL OVERS\outputs\pobreza\densidad_g\1%\simulacion_4\output_tests.xlsx',spillover_test_78','sp_test_78');</v>
      </c>
      <c r="JY121">
        <v>78</v>
      </c>
      <c r="JZ121" t="str">
        <f>"xlswrite('G:\Mi unidad\1. PROYECTOS TELLO 2022\SCM SPILL OVERS\outputs\pobreza\distancia_centro_salud\1%\simulacion_4\output_tests.xlsx',spillover_test_"&amp;JY121&amp;"','sp_test_"&amp;JY121&amp;"');"</f>
        <v>xlswrite('G:\Mi unidad\1. PROYECTOS TELLO 2022\SCM SPILL OVERS\outputs\pobreza\distancia_centro_salud\1%\simulacion_4\output_tests.xlsx',spillover_test_78','sp_test_78');</v>
      </c>
      <c r="KL121">
        <v>78</v>
      </c>
      <c r="KM121" t="str">
        <f>"xlswrite('G:\Mi unidad\1. PROYECTOS TELLO 2022\SCM SPILL OVERS\outputs\pobreza\informalidad\1%\simulacion_4\output_tests.xlsx',spillover_test_"&amp;KL121&amp;"','sp_test_"&amp;KL121&amp;"');"</f>
        <v>xlswrite('G:\Mi unidad\1. PROYECTOS TELLO 2022\SCM SPILL OVERS\outputs\pobreza\informalidad\1%\simulacion_4\output_tests.xlsx',spillover_test_78','sp_test_78');</v>
      </c>
      <c r="KY121">
        <v>78</v>
      </c>
      <c r="KZ121" t="str">
        <f>"xlswrite('G:\Mi unidad\1. PROYECTOS TELLO 2022\SCM SPILL OVERS\outputs\pobreza\alimentos\1%\simulacion_4\output_tests.xlsx',spillover_test_"&amp;KY121&amp;"','sp_test_"&amp;KY121&amp;"');"</f>
        <v>xlswrite('G:\Mi unidad\1. PROYECTOS TELLO 2022\SCM SPILL OVERS\outputs\pobreza\alimentos\1%\simulacion_4\output_tests.xlsx',spillover_test_78','sp_test_78');</v>
      </c>
      <c r="LF121">
        <v>78</v>
      </c>
      <c r="LG121" t="str">
        <f>"xlswrite('G:\Mi unidad\1. PROYECTOS TELLO 2022\SCM SPILL OVERS\outputs\pobreza\jefe_hogar\1%\simulacion_4\output_tests.xlsx',spillover_test_"&amp;LF121&amp;"','sp_test_"&amp;LF121&amp;"');"</f>
        <v>xlswrite('G:\Mi unidad\1. PROYECTOS TELLO 2022\SCM SPILL OVERS\outputs\pobreza\jefe_hogar\1%\simulacion_4\output_tests.xlsx',spillover_test_78','sp_test_78');</v>
      </c>
      <c r="LM121">
        <v>78</v>
      </c>
      <c r="LN121" t="str">
        <f>"xlswrite('G:\Mi unidad\1. PROYECTOS TELLO 2022\SCM SPILL OVERS\outputs\pobreza\mujeres\1%\simulacion_4\output_tests.xlsx',spillover_test_"&amp;LM121&amp;"','sp_test_"&amp;LM121&amp;"');"</f>
        <v>xlswrite('G:\Mi unidad\1. PROYECTOS TELLO 2022\SCM SPILL OVERS\outputs\pobreza\mujeres\1%\simulacion_4\output_tests.xlsx',spillover_test_78','sp_test_78');</v>
      </c>
      <c r="LY121">
        <v>78</v>
      </c>
      <c r="LZ121" t="str">
        <f>"xlswrite('G:\Mi unidad\1. PROYECTOS TELLO 2022\SCM SPILL OVERS\outputs\pobreza\criminalidad\1%\simulacion_4\output_tests.xlsx',spillover_test_"&amp;LY121&amp;"','sp_test_"&amp;LY121&amp;"');"</f>
        <v>xlswrite('G:\Mi unidad\1. PROYECTOS TELLO 2022\SCM SPILL OVERS\outputs\pobreza\criminalidad\1%\simulacion_4\output_tests.xlsx',spillover_test_78','sp_test_78');</v>
      </c>
    </row>
    <row r="122" spans="64:338" x14ac:dyDescent="0.3">
      <c r="BL122">
        <v>79</v>
      </c>
      <c r="BM122" s="1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301</v>
      </c>
      <c r="CV122">
        <v>79</v>
      </c>
      <c r="CW122" t="s">
        <v>302</v>
      </c>
      <c r="DA122">
        <v>79</v>
      </c>
      <c r="DB122" t="s">
        <v>302</v>
      </c>
      <c r="DF122">
        <v>79</v>
      </c>
      <c r="DG122" t="s">
        <v>302</v>
      </c>
      <c r="EA122">
        <v>55</v>
      </c>
      <c r="EB122" s="3" t="str">
        <f>"%PROVINCIA "&amp;EA122</f>
        <v>%PROVINCIA 55</v>
      </c>
      <c r="EZ122" s="1" t="str">
        <f>"xlswrite('G:\Mi unidad\1. PROYECTOS TELLO 2022\SCM SPILL OVERS\outputs\pobreza\distancia_centro_salud\1%\simulacion_4\observado_outputs.xlsx',tratado_"&amp;$A4&amp;","&amp;$A4&amp;")"</f>
        <v>xlswrite('G:\Mi unidad\1. PROYECTOS TELLO 2022\SCM SPILL OVERS\outputs\pobreza\distancia_centro_salud\1%\simulacion_4\observado_outputs.xlsx',tratado_10,10)</v>
      </c>
      <c r="FG122" s="1" t="str">
        <f>"xlswrite('G:\Mi unidad\1. PROYECTOS TELLO 2022\SCM SPILL OVERS\outputs\pobreza\informalidad\1%\simulacion_4\observado_outputs.xlsx',tratado_"&amp;$A4&amp;","&amp;$A4&amp;")"</f>
        <v>xlswrite('G:\Mi unidad\1. PROYECTOS TELLO 2022\SCM SPILL OVERS\outputs\pobreza\informalidad\1%\simulacion_4\observado_outputs.xlsx',tratado_10,10)</v>
      </c>
      <c r="FM122" s="1" t="str">
        <f>"xlswrite('G:\Mi unidad\1. PROYECTOS TELLO 2022\SCM SPILL OVERS\outputs\pobreza\densidad\1%\simulacion_4\observado_outputs.xlsx',tratado_"&amp;$A4&amp;","&amp;$A4&amp;")"</f>
        <v>xlswrite('G:\Mi unidad\1. PROYECTOS TELLO 2022\SCM SPILL OVERS\outputs\pobreza\densidad\1%\simulacion_4\observado_outputs.xlsx',tratado_10,10)</v>
      </c>
      <c r="FT122" s="1" t="str">
        <f>"xlswrite('G:\Mi unidad\1. PROYECTOS TELLO 2022\SCM SPILL OVERS\outputs\pobreza\bajo_niv_educ\1%\simulacion_4\observado_outputs.xlsx',tratado_"&amp;$A4&amp;","&amp;$A4&amp;")"</f>
        <v>xlswrite('G:\Mi unidad\1. PROYECTOS TELLO 2022\SCM SPILL OVERS\outputs\pobreza\bajo_niv_educ\1%\simulacion_4\observado_outputs.xlsx',tratado_10,10)</v>
      </c>
      <c r="FZ122" s="1" t="str">
        <f>"xlswrite('G:\Mi unidad\1. PROYECTOS TELLO 2022\SCM SPILL OVERS\outputs\pobreza\bajo_ingreso\1%\simulacion_4\observado_outputs.xlsx',tratado_"&amp;$A4&amp;","&amp;$A4&amp;")"</f>
        <v>xlswrite('G:\Mi unidad\1. PROYECTOS TELLO 2022\SCM SPILL OVERS\outputs\pobreza\bajo_ingreso\1%\simulacion_4\observado_outputs.xlsx',tratado_10,10)</v>
      </c>
      <c r="GF122" s="1" t="str">
        <f>"xlswrite('G:\Mi unidad\1. PROYECTOS TELLO 2022\SCM SPILL OVERS\outputs\pobreza\densidad_g\1%\simulacion_4\observado_outputs.xlsx',tratado_"&amp;$A4&amp;","&amp;$A4&amp;")"</f>
        <v>xlswrite('G:\Mi unidad\1. PROYECTOS TELLO 2022\SCM SPILL OVERS\outputs\pobreza\densidad_g\1%\simulacion_4\observado_outputs.xlsx',tratado_10,10)</v>
      </c>
      <c r="GM122" s="1" t="str">
        <f>"xlswrite('G:\Mi unidad\1. PROYECTOS TELLO 2022\SCM SPILL OVERS\outputs\pobreza\alimentos\1%\simulacion_4\observado_outputs.xlsx',tratado_"&amp;$A4&amp;","&amp;$A4&amp;");"</f>
        <v>xlswrite('G:\Mi unidad\1. PROYECTOS TELLO 2022\SCM SPILL OVERS\outputs\pobreza\alimentos\1%\simulacion_4\observado_outputs.xlsx',tratado_10,10);</v>
      </c>
      <c r="GT122" s="1" t="str">
        <f>"xlswrite('G:\Mi unidad\1. PROYECTOS TELLO 2022\SCM SPILL OVERS\outputs\pobreza\jefe_hogar\1%\simulacion_4\observado_outputs.xlsx',tratado_"&amp;$A4&amp;","&amp;$A4&amp;");"</f>
        <v>xlswrite('G:\Mi unidad\1. PROYECTOS TELLO 2022\SCM SPILL OVERS\outputs\pobreza\jefe_hogar\1%\simulacion_4\observado_outputs.xlsx',tratado_10,10);</v>
      </c>
      <c r="GZ122" s="1" t="str">
        <f>"xlswrite('G:\Mi unidad\1. PROYECTOS TELLO 2022\SCM SPILL OVERS\outputs\pobreza\mujeres\1%\simulacion_4\observado_outputs.xlsx',tratado_"&amp;$A4&amp;","&amp;$A4&amp;");"</f>
        <v>xlswrite('G:\Mi unidad\1. PROYECTOS TELLO 2022\SCM SPILL OVERS\outputs\pobreza\mujeres\1%\simulacion_4\observado_outputs.xlsx',tratado_10,10);</v>
      </c>
      <c r="HF122" s="1" t="str">
        <f>"xlswrite('G:\Mi unidad\1. PROYECTOS TELLO 2022\SCM SPILL OVERS\outputs\pobreza\criminalidad\1%\simulacion_4\observado_outputs.xlsx',tratado_"&amp;$A4&amp;","&amp;$A4&amp;");"</f>
        <v>xlswrite('G:\Mi unidad\1. PROYECTOS TELLO 2022\SCM SPILL OVERS\outputs\pobreza\criminalidad\1%\simulacion_4\observado_outputs.xlsx',tratado_10,10);</v>
      </c>
      <c r="HM122">
        <v>44</v>
      </c>
      <c r="HN122" t="str">
        <f>"ub_vec_"&amp;HM122&amp;" = zeros(1,S);"</f>
        <v>ub_vec_44 = zeros(1,S);</v>
      </c>
      <c r="HT122">
        <v>71</v>
      </c>
      <c r="HU122" t="s">
        <v>18</v>
      </c>
      <c r="IA122">
        <v>79</v>
      </c>
      <c r="IB122" t="str">
        <f>"xlswrite('G:\Mi unidad\1. PROYECTOS TELLO 2022\SCM SPILL OVERS\outputs\pobreza\bajo_niv_educ\1%\simulacion_4\output_tests.xlsx',lb_vec_"&amp;IA122&amp;"','lb_vec_"&amp;IA122&amp;"');"</f>
        <v>xlswrite('G:\Mi unidad\1. PROYECTOS TELLO 2022\SCM SPILL OVERS\outputs\pobreza\bajo_niv_educ\1%\simulacion_4\output_tests.xlsx',lb_vec_79','lb_vec_79');</v>
      </c>
      <c r="IO122">
        <v>79</v>
      </c>
      <c r="IP122" t="str">
        <f>"xlswrite('G:\Mi unidad\1. PROYECTOS TELLO 2022\SCM SPILL OVERS\outputs\pobreza\bajo_ingreso\1%\simulacion_4\output_tests.xlsx',lb_vec_"&amp;IO122&amp;"','lb_vec_"&amp;IO122&amp;"');"</f>
        <v>xlswrite('G:\Mi unidad\1. PROYECTOS TELLO 2022\SCM SPILL OVERS\outputs\pobreza\bajo_ingreso\1%\simulacion_4\output_tests.xlsx',lb_vec_79','lb_vec_79');</v>
      </c>
      <c r="JA122">
        <v>79</v>
      </c>
      <c r="JB122" t="str">
        <f>"xlswrite('G:\Mi unidad\1. PROYECTOS TELLO 2022\SCM SPILL OVERS\outputs\pobreza\densidad\1%\simulacion_4\output_tests.xlsx',lb_vec_"&amp;JA122&amp;"','lb_vec_"&amp;JA122&amp;"');"</f>
        <v>xlswrite('G:\Mi unidad\1. PROYECTOS TELLO 2022\SCM SPILL OVERS\outputs\pobreza\densidad\1%\simulacion_4\output_tests.xlsx',lb_vec_79','lb_vec_79');</v>
      </c>
      <c r="JM122">
        <v>79</v>
      </c>
      <c r="JN122" t="str">
        <f>"xlswrite('G:\Mi unidad\1. PROYECTOS TELLO 2022\SCM SPILL OVERS\outputs\pobreza\densidad_g\1%\simulacion_4\output_tests.xlsx',lb_vec_"&amp;JM122&amp;"','lb_vec_"&amp;JM122&amp;"');"</f>
        <v>xlswrite('G:\Mi unidad\1. PROYECTOS TELLO 2022\SCM SPILL OVERS\outputs\pobreza\densidad_g\1%\simulacion_4\output_tests.xlsx',lb_vec_79','lb_vec_79');</v>
      </c>
      <c r="JY122">
        <v>79</v>
      </c>
      <c r="JZ122" t="str">
        <f>"xlswrite('G:\Mi unidad\1. PROYECTOS TELLO 2022\SCM SPILL OVERS\outputs\pobreza\distancia_centro_salud\1%\simulacion_4\output_tests.xlsx',lb_vec_"&amp;JY122&amp;"','lb_vec_"&amp;JY122&amp;"');"</f>
        <v>xlswrite('G:\Mi unidad\1. PROYECTOS TELLO 2022\SCM SPILL OVERS\outputs\pobreza\distancia_centro_salud\1%\simulacion_4\output_tests.xlsx',lb_vec_79','lb_vec_79');</v>
      </c>
      <c r="KL122">
        <v>79</v>
      </c>
      <c r="KM122" t="str">
        <f>"xlswrite('G:\Mi unidad\1. PROYECTOS TELLO 2022\SCM SPILL OVERS\outputs\pobreza\informalidad\1%\simulacion_4\output_tests.xlsx',lb_vec_"&amp;KL122&amp;"','lb_vec_"&amp;KL122&amp;"');"</f>
        <v>xlswrite('G:\Mi unidad\1. PROYECTOS TELLO 2022\SCM SPILL OVERS\outputs\pobreza\informalidad\1%\simulacion_4\output_tests.xlsx',lb_vec_79','lb_vec_79');</v>
      </c>
      <c r="KY122">
        <v>79</v>
      </c>
      <c r="KZ122" t="str">
        <f>"xlswrite('G:\Mi unidad\1. PROYECTOS TELLO 2022\SCM SPILL OVERS\outputs\pobreza\alimentos\1%\simulacion_4\output_tests.xlsx',lb_vec_"&amp;KY122&amp;"','lb_vec_"&amp;KY122&amp;"');"</f>
        <v>xlswrite('G:\Mi unidad\1. PROYECTOS TELLO 2022\SCM SPILL OVERS\outputs\pobreza\alimentos\1%\simulacion_4\output_tests.xlsx',lb_vec_79','lb_vec_79');</v>
      </c>
      <c r="LF122">
        <v>79</v>
      </c>
      <c r="LG122" t="str">
        <f>"xlswrite('G:\Mi unidad\1. PROYECTOS TELLO 2022\SCM SPILL OVERS\outputs\pobreza\jefe_hogar\1%\simulacion_4\output_tests.xlsx',lb_vec_"&amp;LF122&amp;"','lb_vec_"&amp;LF122&amp;"');"</f>
        <v>xlswrite('G:\Mi unidad\1. PROYECTOS TELLO 2022\SCM SPILL OVERS\outputs\pobreza\jefe_hogar\1%\simulacion_4\output_tests.xlsx',lb_vec_79','lb_vec_79');</v>
      </c>
      <c r="LM122">
        <v>79</v>
      </c>
      <c r="LN122" t="str">
        <f>"xlswrite('G:\Mi unidad\1. PROYECTOS TELLO 2022\SCM SPILL OVERS\outputs\pobreza\mujeres\1%\simulacion_4\output_tests.xlsx',lb_vec_"&amp;LM122&amp;"','lb_vec_"&amp;LM122&amp;"');"</f>
        <v>xlswrite('G:\Mi unidad\1. PROYECTOS TELLO 2022\SCM SPILL OVERS\outputs\pobreza\mujeres\1%\simulacion_4\output_tests.xlsx',lb_vec_79','lb_vec_79');</v>
      </c>
      <c r="LY122">
        <v>79</v>
      </c>
      <c r="LZ122" t="str">
        <f>"xlswrite('G:\Mi unidad\1. PROYECTOS TELLO 2022\SCM SPILL OVERS\outputs\pobreza\criminalidad\1%\simulacion_4\output_tests.xlsx',lb_vec_"&amp;LY122&amp;"','lb_vec_"&amp;LY122&amp;"');"</f>
        <v>xlswrite('G:\Mi unidad\1. PROYECTOS TELLO 2022\SCM SPILL OVERS\outputs\pobreza\criminalidad\1%\simulacion_4\output_tests.xlsx',lb_vec_79','lb_vec_79');</v>
      </c>
    </row>
    <row r="123" spans="64:338" x14ac:dyDescent="0.3">
      <c r="BL123">
        <v>79</v>
      </c>
      <c r="BM123" s="1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302</v>
      </c>
      <c r="CV123">
        <v>79</v>
      </c>
      <c r="CW123" t="s">
        <v>303</v>
      </c>
      <c r="DA123">
        <v>79</v>
      </c>
      <c r="DB123" t="s">
        <v>303</v>
      </c>
      <c r="DF123">
        <v>79</v>
      </c>
      <c r="DG123" t="s">
        <v>303</v>
      </c>
      <c r="EA123">
        <v>55</v>
      </c>
      <c r="EB123" s="3" t="s">
        <v>17</v>
      </c>
      <c r="EZ123" s="1" t="str">
        <f>"xlswrite('G:\Mi unidad\1. PROYECTOS TELLO 2022\SCM SPILL OVERS\outputs\pobreza\distancia_centro_salud\1%\simulacion_4\observado_outputs.xlsx',tratado_"&amp;$A5&amp;","&amp;$A5&amp;")"</f>
        <v>xlswrite('G:\Mi unidad\1. PROYECTOS TELLO 2022\SCM SPILL OVERS\outputs\pobreza\distancia_centro_salud\1%\simulacion_4\observado_outputs.xlsx',tratado_16,16)</v>
      </c>
      <c r="FG123" s="1" t="str">
        <f>"xlswrite('G:\Mi unidad\1. PROYECTOS TELLO 2022\SCM SPILL OVERS\outputs\pobreza\informalidad\1%\simulacion_4\observado_outputs.xlsx',tratado_"&amp;$A5&amp;","&amp;$A5&amp;")"</f>
        <v>xlswrite('G:\Mi unidad\1. PROYECTOS TELLO 2022\SCM SPILL OVERS\outputs\pobreza\informalidad\1%\simulacion_4\observado_outputs.xlsx',tratado_16,16)</v>
      </c>
      <c r="FM123" s="1" t="str">
        <f>"xlswrite('G:\Mi unidad\1. PROYECTOS TELLO 2022\SCM SPILL OVERS\outputs\pobreza\densidad\1%\simulacion_4\observado_outputs.xlsx',tratado_"&amp;$A5&amp;","&amp;$A5&amp;")"</f>
        <v>xlswrite('G:\Mi unidad\1. PROYECTOS TELLO 2022\SCM SPILL OVERS\outputs\pobreza\densidad\1%\simulacion_4\observado_outputs.xlsx',tratado_16,16)</v>
      </c>
      <c r="FT123" s="1" t="str">
        <f>"xlswrite('G:\Mi unidad\1. PROYECTOS TELLO 2022\SCM SPILL OVERS\outputs\pobreza\bajo_niv_educ\1%\simulacion_4\observado_outputs.xlsx',tratado_"&amp;$A5&amp;","&amp;$A5&amp;")"</f>
        <v>xlswrite('G:\Mi unidad\1. PROYECTOS TELLO 2022\SCM SPILL OVERS\outputs\pobreza\bajo_niv_educ\1%\simulacion_4\observado_outputs.xlsx',tratado_16,16)</v>
      </c>
      <c r="FZ123" s="1" t="str">
        <f>"xlswrite('G:\Mi unidad\1. PROYECTOS TELLO 2022\SCM SPILL OVERS\outputs\pobreza\bajo_ingreso\1%\simulacion_4\observado_outputs.xlsx',tratado_"&amp;$A5&amp;","&amp;$A5&amp;")"</f>
        <v>xlswrite('G:\Mi unidad\1. PROYECTOS TELLO 2022\SCM SPILL OVERS\outputs\pobreza\bajo_ingreso\1%\simulacion_4\observado_outputs.xlsx',tratado_16,16)</v>
      </c>
      <c r="GF123" s="1" t="str">
        <f>"xlswrite('G:\Mi unidad\1. PROYECTOS TELLO 2022\SCM SPILL OVERS\outputs\pobreza\densidad_g\1%\simulacion_4\observado_outputs.xlsx',tratado_"&amp;$A5&amp;","&amp;$A5&amp;")"</f>
        <v>xlswrite('G:\Mi unidad\1. PROYECTOS TELLO 2022\SCM SPILL OVERS\outputs\pobreza\densidad_g\1%\simulacion_4\observado_outputs.xlsx',tratado_16,16)</v>
      </c>
      <c r="GM123" s="1" t="str">
        <f>"xlswrite('G:\Mi unidad\1. PROYECTOS TELLO 2022\SCM SPILL OVERS\outputs\pobreza\alimentos\1%\simulacion_4\observado_outputs.xlsx',tratado_"&amp;$A5&amp;","&amp;$A5&amp;");"</f>
        <v>xlswrite('G:\Mi unidad\1. PROYECTOS TELLO 2022\SCM SPILL OVERS\outputs\pobreza\alimentos\1%\simulacion_4\observado_outputs.xlsx',tratado_16,16);</v>
      </c>
      <c r="GT123" s="1" t="str">
        <f>"xlswrite('G:\Mi unidad\1. PROYECTOS TELLO 2022\SCM SPILL OVERS\outputs\pobreza\jefe_hogar\1%\simulacion_4\observado_outputs.xlsx',tratado_"&amp;$A5&amp;","&amp;$A5&amp;");"</f>
        <v>xlswrite('G:\Mi unidad\1. PROYECTOS TELLO 2022\SCM SPILL OVERS\outputs\pobreza\jefe_hogar\1%\simulacion_4\observado_outputs.xlsx',tratado_16,16);</v>
      </c>
      <c r="GZ123" s="1" t="str">
        <f>"xlswrite('G:\Mi unidad\1. PROYECTOS TELLO 2022\SCM SPILL OVERS\outputs\pobreza\mujeres\1%\simulacion_4\observado_outputs.xlsx',tratado_"&amp;$A5&amp;","&amp;$A5&amp;");"</f>
        <v>xlswrite('G:\Mi unidad\1. PROYECTOS TELLO 2022\SCM SPILL OVERS\outputs\pobreza\mujeres\1%\simulacion_4\observado_outputs.xlsx',tratado_16,16);</v>
      </c>
      <c r="HF123" s="1" t="str">
        <f>"xlswrite('G:\Mi unidad\1. PROYECTOS TELLO 2022\SCM SPILL OVERS\outputs\pobreza\criminalidad\1%\simulacion_4\observado_outputs.xlsx',tratado_"&amp;$A5&amp;","&amp;$A5&amp;");"</f>
        <v>xlswrite('G:\Mi unidad\1. PROYECTOS TELLO 2022\SCM SPILL OVERS\outputs\pobreza\criminalidad\1%\simulacion_4\observado_outputs.xlsx',tratado_16,16);</v>
      </c>
      <c r="HM123">
        <v>44</v>
      </c>
      <c r="HN123" t="s">
        <v>35</v>
      </c>
      <c r="HT123">
        <v>75</v>
      </c>
      <c r="HU123" t="str">
        <f>"spillover_test_"&amp;HT123&amp;" = zeros(1,S);"</f>
        <v>spillover_test_75 = zeros(1,S);</v>
      </c>
      <c r="IA123">
        <v>79</v>
      </c>
      <c r="IB123" t="str">
        <f>"xlswrite('G:\Mi unidad\1. PROYECTOS TELLO 2022\SCM SPILL OVERS\outputs\pobreza\bajo_niv_educ\1%\simulacion_4\output_tests.xlsx',ub_vec_"&amp;IA123&amp;"','ub_vec_"&amp;IA123&amp;"');"</f>
        <v>xlswrite('G:\Mi unidad\1. PROYECTOS TELLO 2022\SCM SPILL OVERS\outputs\pobreza\bajo_niv_educ\1%\simulacion_4\output_tests.xlsx',ub_vec_79','ub_vec_79');</v>
      </c>
      <c r="IO123">
        <v>79</v>
      </c>
      <c r="IP123" t="str">
        <f>"xlswrite('G:\Mi unidad\1. PROYECTOS TELLO 2022\SCM SPILL OVERS\outputs\pobreza\bajo_ingreso\1%\simulacion_4\output_tests.xlsx',ub_vec_"&amp;IO123&amp;"','ub_vec_"&amp;IO123&amp;"');"</f>
        <v>xlswrite('G:\Mi unidad\1. PROYECTOS TELLO 2022\SCM SPILL OVERS\outputs\pobreza\bajo_ingreso\1%\simulacion_4\output_tests.xlsx',ub_vec_79','ub_vec_79');</v>
      </c>
      <c r="JA123">
        <v>79</v>
      </c>
      <c r="JB123" t="str">
        <f>"xlswrite('G:\Mi unidad\1. PROYECTOS TELLO 2022\SCM SPILL OVERS\outputs\pobreza\densidad\1%\simulacion_4\output_tests.xlsx',ub_vec_"&amp;JA123&amp;"','ub_vec_"&amp;JA123&amp;"');"</f>
        <v>xlswrite('G:\Mi unidad\1. PROYECTOS TELLO 2022\SCM SPILL OVERS\outputs\pobreza\densidad\1%\simulacion_4\output_tests.xlsx',ub_vec_79','ub_vec_79');</v>
      </c>
      <c r="JM123">
        <v>79</v>
      </c>
      <c r="JN123" t="str">
        <f>"xlswrite('G:\Mi unidad\1. PROYECTOS TELLO 2022\SCM SPILL OVERS\outputs\pobreza\densidad_g\1%\simulacion_4\output_tests.xlsx',ub_vec_"&amp;JM123&amp;"','ub_vec_"&amp;JM123&amp;"');"</f>
        <v>xlswrite('G:\Mi unidad\1. PROYECTOS TELLO 2022\SCM SPILL OVERS\outputs\pobreza\densidad_g\1%\simulacion_4\output_tests.xlsx',ub_vec_79','ub_vec_79');</v>
      </c>
      <c r="JY123">
        <v>79</v>
      </c>
      <c r="JZ123" t="str">
        <f>"xlswrite('G:\Mi unidad\1. PROYECTOS TELLO 2022\SCM SPILL OVERS\outputs\pobreza\distancia_centro_salud\1%\simulacion_4\output_tests.xlsx',ub_vec_"&amp;JY123&amp;"','ub_vec_"&amp;JY123&amp;"');"</f>
        <v>xlswrite('G:\Mi unidad\1. PROYECTOS TELLO 2022\SCM SPILL OVERS\outputs\pobreza\distancia_centro_salud\1%\simulacion_4\output_tests.xlsx',ub_vec_79','ub_vec_79');</v>
      </c>
      <c r="KL123">
        <v>79</v>
      </c>
      <c r="KM123" t="str">
        <f>"xlswrite('G:\Mi unidad\1. PROYECTOS TELLO 2022\SCM SPILL OVERS\outputs\pobreza\informalidad\1%\simulacion_4\output_tests.xlsx',ub_vec_"&amp;KL123&amp;"','ub_vec_"&amp;KL123&amp;"');"</f>
        <v>xlswrite('G:\Mi unidad\1. PROYECTOS TELLO 2022\SCM SPILL OVERS\outputs\pobreza\informalidad\1%\simulacion_4\output_tests.xlsx',ub_vec_79','ub_vec_79');</v>
      </c>
      <c r="KY123">
        <v>79</v>
      </c>
      <c r="KZ123" t="str">
        <f>"xlswrite('G:\Mi unidad\1. PROYECTOS TELLO 2022\SCM SPILL OVERS\outputs\pobreza\alimentos\1%\simulacion_4\output_tests.xlsx',ub_vec_"&amp;KY123&amp;"','ub_vec_"&amp;KY123&amp;"');"</f>
        <v>xlswrite('G:\Mi unidad\1. PROYECTOS TELLO 2022\SCM SPILL OVERS\outputs\pobreza\alimentos\1%\simulacion_4\output_tests.xlsx',ub_vec_79','ub_vec_79');</v>
      </c>
      <c r="LF123">
        <v>79</v>
      </c>
      <c r="LG123" t="str">
        <f>"xlswrite('G:\Mi unidad\1. PROYECTOS TELLO 2022\SCM SPILL OVERS\outputs\pobreza\jefe_hogar\1%\simulacion_4\output_tests.xlsx',ub_vec_"&amp;LF123&amp;"','ub_vec_"&amp;LF123&amp;"');"</f>
        <v>xlswrite('G:\Mi unidad\1. PROYECTOS TELLO 2022\SCM SPILL OVERS\outputs\pobreza\jefe_hogar\1%\simulacion_4\output_tests.xlsx',ub_vec_79','ub_vec_79');</v>
      </c>
      <c r="LM123">
        <v>79</v>
      </c>
      <c r="LN123" t="str">
        <f>"xlswrite('G:\Mi unidad\1. PROYECTOS TELLO 2022\SCM SPILL OVERS\outputs\pobreza\mujeres\1%\simulacion_4\output_tests.xlsx',ub_vec_"&amp;LM123&amp;"','ub_vec_"&amp;LM123&amp;"');"</f>
        <v>xlswrite('G:\Mi unidad\1. PROYECTOS TELLO 2022\SCM SPILL OVERS\outputs\pobreza\mujeres\1%\simulacion_4\output_tests.xlsx',ub_vec_79','ub_vec_79');</v>
      </c>
      <c r="LY123">
        <v>79</v>
      </c>
      <c r="LZ123" t="str">
        <f>"xlswrite('G:\Mi unidad\1. PROYECTOS TELLO 2022\SCM SPILL OVERS\outputs\pobreza\criminalidad\1%\simulacion_4\output_tests.xlsx',ub_vec_"&amp;LY123&amp;"','ub_vec_"&amp;LY123&amp;"');"</f>
        <v>xlswrite('G:\Mi unidad\1. PROYECTOS TELLO 2022\SCM SPILL OVERS\outputs\pobreza\criminalidad\1%\simulacion_4\output_tests.xlsx',ub_vec_79','ub_vec_79');</v>
      </c>
    </row>
    <row r="124" spans="64:338" x14ac:dyDescent="0.3">
      <c r="BL124">
        <v>79</v>
      </c>
      <c r="BM124" s="1" t="str">
        <f>"A_"&amp;BL122&amp;"(:,ind_"&amp;BL122&amp;" == 0) = [];"</f>
        <v>A_79(:,ind_79 == 0) = [];</v>
      </c>
      <c r="BR124">
        <v>79</v>
      </c>
      <c r="BS124" s="1" t="str">
        <f>"ind_"&amp;BR122&amp;" = xlsread('spillover_bajo_niv_educ_"&amp;BR122&amp;".xlsx')"</f>
        <v>ind_79 = xlsread('spillover_bajo_niv_educ_79.xlsx')</v>
      </c>
      <c r="BX124">
        <v>79</v>
      </c>
      <c r="BY124" s="1" t="str">
        <f>"ind_"&amp;BX122&amp;" = xlsread('spillover_bajoingreso_"&amp;BX122&amp;".xlsx')"</f>
        <v>ind_79 = xlsread('spillover_bajoingreso_79.xlsx')</v>
      </c>
      <c r="CD124">
        <v>79</v>
      </c>
      <c r="CE124" s="1" t="str">
        <f>"ind_"&amp;CD122&amp;" = xlsread('spillover_densidad_"&amp;CD122&amp;".xlsx')"</f>
        <v>ind_79 = xlsread('spillover_densidad_79.xlsx')</v>
      </c>
      <c r="CJ124">
        <v>79</v>
      </c>
      <c r="CK124" s="1" t="str">
        <f>"ind_"&amp;CJ122&amp;" = xlsread('spillover_tiempo_cs_"&amp;CJ122&amp;".xlsx')"</f>
        <v>ind_79 = xlsread('spillover_tiempo_cs_79.xlsx')</v>
      </c>
      <c r="CQ124">
        <v>79</v>
      </c>
      <c r="CR124" t="s">
        <v>303</v>
      </c>
      <c r="CV124">
        <v>79</v>
      </c>
      <c r="CW124" t="s">
        <v>304</v>
      </c>
      <c r="DA124">
        <v>79</v>
      </c>
      <c r="DB124" t="s">
        <v>305</v>
      </c>
      <c r="DF124">
        <v>79</v>
      </c>
      <c r="DG124" t="s">
        <v>306</v>
      </c>
      <c r="EA124">
        <v>55</v>
      </c>
      <c r="EB124" s="1" t="str">
        <f>"Y_Ts_"&amp;EA124&amp;" = Y_"&amp;EA124&amp;"(:,T+s);"</f>
        <v>Y_Ts_55 = Y_55(:,T+s);</v>
      </c>
      <c r="EZ124" s="1" t="str">
        <f>"xlswrite('G:\Mi unidad\1. PROYECTOS TELLO 2022\SCM SPILL OVERS\outputs\pobreza\distancia_centro_salud\1%\simulacion_4\observado_outputs.xlsx',tratado_"&amp;$A6&amp;","&amp;$A6&amp;")"</f>
        <v>xlswrite('G:\Mi unidad\1. PROYECTOS TELLO 2022\SCM SPILL OVERS\outputs\pobreza\distancia_centro_salud\1%\simulacion_4\observado_outputs.xlsx',tratado_17,17)</v>
      </c>
      <c r="FG124" s="1" t="str">
        <f>"xlswrite('G:\Mi unidad\1. PROYECTOS TELLO 2022\SCM SPILL OVERS\outputs\pobreza\informalidad\1%\simulacion_4\observado_outputs.xlsx',tratado_"&amp;$A6&amp;","&amp;$A6&amp;")"</f>
        <v>xlswrite('G:\Mi unidad\1. PROYECTOS TELLO 2022\SCM SPILL OVERS\outputs\pobreza\informalidad\1%\simulacion_4\observado_outputs.xlsx',tratado_17,17)</v>
      </c>
      <c r="FM124" s="1" t="str">
        <f>"xlswrite('G:\Mi unidad\1. PROYECTOS TELLO 2022\SCM SPILL OVERS\outputs\pobreza\densidad\1%\simulacion_4\observado_outputs.xlsx',tratado_"&amp;$A6&amp;","&amp;$A6&amp;")"</f>
        <v>xlswrite('G:\Mi unidad\1. PROYECTOS TELLO 2022\SCM SPILL OVERS\outputs\pobreza\densidad\1%\simulacion_4\observado_outputs.xlsx',tratado_17,17)</v>
      </c>
      <c r="FT124" s="1" t="str">
        <f>"xlswrite('G:\Mi unidad\1. PROYECTOS TELLO 2022\SCM SPILL OVERS\outputs\pobreza\bajo_niv_educ\1%\simulacion_4\observado_outputs.xlsx',tratado_"&amp;$A6&amp;","&amp;$A6&amp;")"</f>
        <v>xlswrite('G:\Mi unidad\1. PROYECTOS TELLO 2022\SCM SPILL OVERS\outputs\pobreza\bajo_niv_educ\1%\simulacion_4\observado_outputs.xlsx',tratado_17,17)</v>
      </c>
      <c r="FZ124" s="1" t="str">
        <f>"xlswrite('G:\Mi unidad\1. PROYECTOS TELLO 2022\SCM SPILL OVERS\outputs\pobreza\bajo_ingreso\1%\simulacion_4\observado_outputs.xlsx',tratado_"&amp;$A6&amp;","&amp;$A6&amp;")"</f>
        <v>xlswrite('G:\Mi unidad\1. PROYECTOS TELLO 2022\SCM SPILL OVERS\outputs\pobreza\bajo_ingreso\1%\simulacion_4\observado_outputs.xlsx',tratado_17,17)</v>
      </c>
      <c r="GF124" s="1" t="str">
        <f>"xlswrite('G:\Mi unidad\1. PROYECTOS TELLO 2022\SCM SPILL OVERS\outputs\pobreza\densidad_g\1%\simulacion_4\observado_outputs.xlsx',tratado_"&amp;$A6&amp;","&amp;$A6&amp;")"</f>
        <v>xlswrite('G:\Mi unidad\1. PROYECTOS TELLO 2022\SCM SPILL OVERS\outputs\pobreza\densidad_g\1%\simulacion_4\observado_outputs.xlsx',tratado_17,17)</v>
      </c>
      <c r="GM124" s="1" t="str">
        <f>"xlswrite('G:\Mi unidad\1. PROYECTOS TELLO 2022\SCM SPILL OVERS\outputs\pobreza\alimentos\1%\simulacion_4\observado_outputs.xlsx',tratado_"&amp;$A6&amp;","&amp;$A6&amp;");"</f>
        <v>xlswrite('G:\Mi unidad\1. PROYECTOS TELLO 2022\SCM SPILL OVERS\outputs\pobreza\alimentos\1%\simulacion_4\observado_outputs.xlsx',tratado_17,17);</v>
      </c>
      <c r="GT124" s="1" t="str">
        <f>"xlswrite('G:\Mi unidad\1. PROYECTOS TELLO 2022\SCM SPILL OVERS\outputs\pobreza\jefe_hogar\1%\simulacion_4\observado_outputs.xlsx',tratado_"&amp;$A6&amp;","&amp;$A6&amp;");"</f>
        <v>xlswrite('G:\Mi unidad\1. PROYECTOS TELLO 2022\SCM SPILL OVERS\outputs\pobreza\jefe_hogar\1%\simulacion_4\observado_outputs.xlsx',tratado_17,17);</v>
      </c>
      <c r="GZ124" s="1" t="str">
        <f>"xlswrite('G:\Mi unidad\1. PROYECTOS TELLO 2022\SCM SPILL OVERS\outputs\pobreza\mujeres\1%\simulacion_4\observado_outputs.xlsx',tratado_"&amp;$A6&amp;","&amp;$A6&amp;");"</f>
        <v>xlswrite('G:\Mi unidad\1. PROYECTOS TELLO 2022\SCM SPILL OVERS\outputs\pobreza\mujeres\1%\simulacion_4\observado_outputs.xlsx',tratado_17,17);</v>
      </c>
      <c r="HF124" s="1" t="str">
        <f>"xlswrite('G:\Mi unidad\1. PROYECTOS TELLO 2022\SCM SPILL OVERS\outputs\pobreza\criminalidad\1%\simulacion_4\observado_outputs.xlsx',tratado_"&amp;$A6&amp;","&amp;$A6&amp;");"</f>
        <v>xlswrite('G:\Mi unidad\1. PROYECTOS TELLO 2022\SCM SPILL OVERS\outputs\pobreza\criminalidad\1%\simulacion_4\observado_outputs.xlsx',tratado_17,17);</v>
      </c>
      <c r="HM124">
        <v>44</v>
      </c>
      <c r="HN124" t="str">
        <f>"    [p_value_"&amp;HM124&amp; ",lb_"&amp;HM124&amp;",ub_"&amp;HM124&amp;"] = sp_andrews_te(Y_pre_"&amp;HM124&amp;",pobreza_"&amp;HM124&amp;"(:,T+s),A_"&amp;HM124&amp;",C,.05);"</f>
        <v xml:space="preserve">    [p_value_44,lb_44,ub_44] = sp_andrews_te(Y_pre_44,pobreza_44(:,T+s),A_44,C,.05);</v>
      </c>
      <c r="HT124">
        <v>75</v>
      </c>
      <c r="HU124" t="s">
        <v>35</v>
      </c>
      <c r="IA124">
        <v>79</v>
      </c>
      <c r="IB124" t="str">
        <f>"xlswrite('G:\Mi unidad\1. PROYECTOS TELLO 2022\SCM SPILL OVERS\outputs\pobreza\bajo_niv_educ\1%\simulacion_4\output_tests.xlsx',p_value_vec_"&amp;IA124&amp;"','p_value_vec_"&amp;IA124&amp;"');"</f>
        <v>xlswrite('G:\Mi unidad\1. PROYECTOS TELLO 2022\SCM SPILL OVERS\outputs\pobreza\bajo_niv_educ\1%\simulacion_4\output_tests.xlsx',p_value_vec_79','p_value_vec_79');</v>
      </c>
      <c r="IO124">
        <v>79</v>
      </c>
      <c r="IP124" t="str">
        <f>"xlswrite('G:\Mi unidad\1. PROYECTOS TELLO 2022\SCM SPILL OVERS\outputs\pobreza\bajo_ingreso\1%\simulacion_4\output_tests.xlsx',p_value_vec_"&amp;IO124&amp;"','p_value_vec_"&amp;IO124&amp;"');"</f>
        <v>xlswrite('G:\Mi unidad\1. PROYECTOS TELLO 2022\SCM SPILL OVERS\outputs\pobreza\bajo_ingreso\1%\simulacion_4\output_tests.xlsx',p_value_vec_79','p_value_vec_79');</v>
      </c>
      <c r="JA124">
        <v>79</v>
      </c>
      <c r="JB124" t="str">
        <f>"xlswrite('G:\Mi unidad\1. PROYECTOS TELLO 2022\SCM SPILL OVERS\outputs\pobreza\densidad\1%\simulacion_4\output_tests.xlsx',p_value_vec_"&amp;JA124&amp;"','p_value_vec_"&amp;JA124&amp;"');"</f>
        <v>xlswrite('G:\Mi unidad\1. PROYECTOS TELLO 2022\SCM SPILL OVERS\outputs\pobreza\densidad\1%\simulacion_4\output_tests.xlsx',p_value_vec_79','p_value_vec_79');</v>
      </c>
      <c r="JM124">
        <v>79</v>
      </c>
      <c r="JN124" t="str">
        <f>"xlswrite('G:\Mi unidad\1. PROYECTOS TELLO 2022\SCM SPILL OVERS\outputs\pobreza\densidad_g\1%\simulacion_4\output_tests.xlsx',p_value_vec_"&amp;JM124&amp;"','p_value_vec_"&amp;JM124&amp;"');"</f>
        <v>xlswrite('G:\Mi unidad\1. PROYECTOS TELLO 2022\SCM SPILL OVERS\outputs\pobreza\densidad_g\1%\simulacion_4\output_tests.xlsx',p_value_vec_79','p_value_vec_79');</v>
      </c>
      <c r="JY124">
        <v>79</v>
      </c>
      <c r="JZ124" t="str">
        <f>"xlswrite('G:\Mi unidad\1. PROYECTOS TELLO 2022\SCM SPILL OVERS\outputs\pobreza\distancia_centro_salud\1%\simulacion_4\output_tests.xlsx',p_value_vec_"&amp;JY124&amp;"','p_value_vec_"&amp;JY124&amp;"');"</f>
        <v>xlswrite('G:\Mi unidad\1. PROYECTOS TELLO 2022\SCM SPILL OVERS\outputs\pobreza\distancia_centro_salud\1%\simulacion_4\output_tests.xlsx',p_value_vec_79','p_value_vec_79');</v>
      </c>
      <c r="KL124">
        <v>79</v>
      </c>
      <c r="KM124" t="str">
        <f>"xlswrite('G:\Mi unidad\1. PROYECTOS TELLO 2022\SCM SPILL OVERS\outputs\pobreza\informalidad\1%\simulacion_4\output_tests.xlsx',p_value_vec_"&amp;KL124&amp;"','p_value_vec_"&amp;KL124&amp;"');"</f>
        <v>xlswrite('G:\Mi unidad\1. PROYECTOS TELLO 2022\SCM SPILL OVERS\outputs\pobreza\informalidad\1%\simulacion_4\output_tests.xlsx',p_value_vec_79','p_value_vec_79');</v>
      </c>
      <c r="KY124">
        <v>79</v>
      </c>
      <c r="KZ124" t="str">
        <f>"xlswrite('G:\Mi unidad\1. PROYECTOS TELLO 2022\SCM SPILL OVERS\outputs\pobreza\alimentos\1%\simulacion_4\output_tests.xlsx',p_value_vec_"&amp;KY124&amp;"','p_value_vec_"&amp;KY124&amp;"');"</f>
        <v>xlswrite('G:\Mi unidad\1. PROYECTOS TELLO 2022\SCM SPILL OVERS\outputs\pobreza\alimentos\1%\simulacion_4\output_tests.xlsx',p_value_vec_79','p_value_vec_79');</v>
      </c>
      <c r="LF124">
        <v>79</v>
      </c>
      <c r="LG124" t="str">
        <f>"xlswrite('G:\Mi unidad\1. PROYECTOS TELLO 2022\SCM SPILL OVERS\outputs\pobreza\jefe_hogar\1%\simulacion_4\output_tests.xlsx',p_value_vec_"&amp;LF124&amp;"','p_value_vec_"&amp;LF124&amp;"');"</f>
        <v>xlswrite('G:\Mi unidad\1. PROYECTOS TELLO 2022\SCM SPILL OVERS\outputs\pobreza\jefe_hogar\1%\simulacion_4\output_tests.xlsx',p_value_vec_79','p_value_vec_79');</v>
      </c>
      <c r="LM124">
        <v>79</v>
      </c>
      <c r="LN124" t="str">
        <f>"xlswrite('G:\Mi unidad\1. PROYECTOS TELLO 2022\SCM SPILL OVERS\outputs\pobreza\mujeres\1%\simulacion_4\output_tests.xlsx',p_value_vec_"&amp;LM124&amp;"','p_value_vec_"&amp;LM124&amp;"');"</f>
        <v>xlswrite('G:\Mi unidad\1. PROYECTOS TELLO 2022\SCM SPILL OVERS\outputs\pobreza\mujeres\1%\simulacion_4\output_tests.xlsx',p_value_vec_79','p_value_vec_79');</v>
      </c>
      <c r="LY124">
        <v>79</v>
      </c>
      <c r="LZ124" t="str">
        <f>"xlswrite('G:\Mi unidad\1. PROYECTOS TELLO 2022\SCM SPILL OVERS\outputs\pobreza\criminalidad\1%\simulacion_4\output_tests.xlsx',p_value_vec_"&amp;LY124&amp;"','p_value_vec_"&amp;LY124&amp;"');"</f>
        <v>xlswrite('G:\Mi unidad\1. PROYECTOS TELLO 2022\SCM SPILL OVERS\outputs\pobreza\criminalidad\1%\simulacion_4\output_tests.xlsx',p_value_vec_79','p_value_vec_79');</v>
      </c>
    </row>
    <row r="125" spans="64:338" x14ac:dyDescent="0.3">
      <c r="BL125">
        <v>79</v>
      </c>
      <c r="BR125">
        <v>79</v>
      </c>
      <c r="BS125" s="1" t="str">
        <f>"A_"&amp;BR122&amp;" = eye(N);"</f>
        <v>A_79 = eye(N);</v>
      </c>
      <c r="BX125">
        <v>79</v>
      </c>
      <c r="BY125" s="1" t="str">
        <f>"A_"&amp;BX122&amp;" = eye(N);"</f>
        <v>A_79 = eye(N);</v>
      </c>
      <c r="CD125">
        <v>79</v>
      </c>
      <c r="CE125" s="1" t="str">
        <f>"A_"&amp;CD122&amp;" = eye(N);"</f>
        <v>A_79 = eye(N);</v>
      </c>
      <c r="CJ125">
        <v>79</v>
      </c>
      <c r="CK125" s="1" t="str">
        <f>"A_"&amp;CJ122&amp;" = eye(N);"</f>
        <v>A_79 = eye(N);</v>
      </c>
      <c r="CQ125">
        <v>79</v>
      </c>
      <c r="CR125" t="s">
        <v>307</v>
      </c>
      <c r="CV125">
        <v>79</v>
      </c>
      <c r="CW125" t="s">
        <v>308</v>
      </c>
      <c r="DA125">
        <v>79</v>
      </c>
      <c r="DB125" t="s">
        <v>308</v>
      </c>
      <c r="DF125">
        <v>79</v>
      </c>
      <c r="DG125" t="s">
        <v>308</v>
      </c>
      <c r="EA125">
        <v>55</v>
      </c>
      <c r="EB125" s="1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EZ125" s="1" t="str">
        <f>"xlswrite('G:\Mi unidad\1. PROYECTOS TELLO 2022\SCM SPILL OVERS\outputs\pobreza\distancia_centro_salud\1%\simulacion_4\observado_outputs.xlsx',tratado_"&amp;$A7&amp;","&amp;$A7&amp;")"</f>
        <v>xlswrite('G:\Mi unidad\1. PROYECTOS TELLO 2022\SCM SPILL OVERS\outputs\pobreza\distancia_centro_salud\1%\simulacion_4\observado_outputs.xlsx',tratado_18,18)</v>
      </c>
      <c r="FG125" s="1" t="str">
        <f>"xlswrite('G:\Mi unidad\1. PROYECTOS TELLO 2022\SCM SPILL OVERS\outputs\pobreza\informalidad\1%\simulacion_4\observado_outputs.xlsx',tratado_"&amp;$A7&amp;","&amp;$A7&amp;")"</f>
        <v>xlswrite('G:\Mi unidad\1. PROYECTOS TELLO 2022\SCM SPILL OVERS\outputs\pobreza\informalidad\1%\simulacion_4\observado_outputs.xlsx',tratado_18,18)</v>
      </c>
      <c r="FM125" s="1" t="str">
        <f>"xlswrite('G:\Mi unidad\1. PROYECTOS TELLO 2022\SCM SPILL OVERS\outputs\pobreza\densidad\1%\simulacion_4\observado_outputs.xlsx',tratado_"&amp;$A7&amp;","&amp;$A7&amp;")"</f>
        <v>xlswrite('G:\Mi unidad\1. PROYECTOS TELLO 2022\SCM SPILL OVERS\outputs\pobreza\densidad\1%\simulacion_4\observado_outputs.xlsx',tratado_18,18)</v>
      </c>
      <c r="FT125" s="1" t="str">
        <f>"xlswrite('G:\Mi unidad\1. PROYECTOS TELLO 2022\SCM SPILL OVERS\outputs\pobreza\bajo_niv_educ\1%\simulacion_4\observado_outputs.xlsx',tratado_"&amp;$A7&amp;","&amp;$A7&amp;")"</f>
        <v>xlswrite('G:\Mi unidad\1. PROYECTOS TELLO 2022\SCM SPILL OVERS\outputs\pobreza\bajo_niv_educ\1%\simulacion_4\observado_outputs.xlsx',tratado_18,18)</v>
      </c>
      <c r="FZ125" s="1" t="str">
        <f>"xlswrite('G:\Mi unidad\1. PROYECTOS TELLO 2022\SCM SPILL OVERS\outputs\pobreza\bajo_ingreso\1%\simulacion_4\observado_outputs.xlsx',tratado_"&amp;$A7&amp;","&amp;$A7&amp;")"</f>
        <v>xlswrite('G:\Mi unidad\1. PROYECTOS TELLO 2022\SCM SPILL OVERS\outputs\pobreza\bajo_ingreso\1%\simulacion_4\observado_outputs.xlsx',tratado_18,18)</v>
      </c>
      <c r="GF125" s="1" t="str">
        <f>"xlswrite('G:\Mi unidad\1. PROYECTOS TELLO 2022\SCM SPILL OVERS\outputs\pobreza\densidad_g\1%\simulacion_4\observado_outputs.xlsx',tratado_"&amp;$A7&amp;","&amp;$A7&amp;")"</f>
        <v>xlswrite('G:\Mi unidad\1. PROYECTOS TELLO 2022\SCM SPILL OVERS\outputs\pobreza\densidad_g\1%\simulacion_4\observado_outputs.xlsx',tratado_18,18)</v>
      </c>
      <c r="GM125" s="1" t="str">
        <f>"xlswrite('G:\Mi unidad\1. PROYECTOS TELLO 2022\SCM SPILL OVERS\outputs\pobreza\alimentos\1%\simulacion_4\observado_outputs.xlsx',tratado_"&amp;$A7&amp;","&amp;$A7&amp;");"</f>
        <v>xlswrite('G:\Mi unidad\1. PROYECTOS TELLO 2022\SCM SPILL OVERS\outputs\pobreza\alimentos\1%\simulacion_4\observado_outputs.xlsx',tratado_18,18);</v>
      </c>
      <c r="GT125" s="1" t="str">
        <f>"xlswrite('G:\Mi unidad\1. PROYECTOS TELLO 2022\SCM SPILL OVERS\outputs\pobreza\jefe_hogar\1%\simulacion_4\observado_outputs.xlsx',tratado_"&amp;$A7&amp;","&amp;$A7&amp;");"</f>
        <v>xlswrite('G:\Mi unidad\1. PROYECTOS TELLO 2022\SCM SPILL OVERS\outputs\pobreza\jefe_hogar\1%\simulacion_4\observado_outputs.xlsx',tratado_18,18);</v>
      </c>
      <c r="GZ125" s="1" t="str">
        <f>"xlswrite('G:\Mi unidad\1. PROYECTOS TELLO 2022\SCM SPILL OVERS\outputs\pobreza\mujeres\1%\simulacion_4\observado_outputs.xlsx',tratado_"&amp;$A7&amp;","&amp;$A7&amp;");"</f>
        <v>xlswrite('G:\Mi unidad\1. PROYECTOS TELLO 2022\SCM SPILL OVERS\outputs\pobreza\mujeres\1%\simulacion_4\observado_outputs.xlsx',tratado_18,18);</v>
      </c>
      <c r="HF125" s="1" t="str">
        <f>"xlswrite('G:\Mi unidad\1. PROYECTOS TELLO 2022\SCM SPILL OVERS\outputs\pobreza\criminalidad\1%\simulacion_4\observado_outputs.xlsx',tratado_"&amp;$A7&amp;","&amp;$A7&amp;");"</f>
        <v>xlswrite('G:\Mi unidad\1. PROYECTOS TELLO 2022\SCM SPILL OVERS\outputs\pobreza\criminalidad\1%\simulacion_4\observado_outputs.xlsx',tratado_18,18);</v>
      </c>
      <c r="HM125">
        <v>44</v>
      </c>
      <c r="HN125" t="str">
        <f>"    p_value_vec_"&amp;HM125&amp;"(s) = p_value_"&amp;HM125&amp;";"</f>
        <v xml:space="preserve">    p_value_vec_44(s) = p_value_44;</v>
      </c>
      <c r="HT125">
        <v>75</v>
      </c>
      <c r="HU125" t="s">
        <v>36</v>
      </c>
      <c r="IA125">
        <v>79</v>
      </c>
      <c r="IB125" t="str">
        <f>"xlswrite('G:\Mi unidad\1. PROYECTOS TELLO 2022\SCM SPILL OVERS\outputs\pobreza\bajo_niv_educ\1%\simulacion_4\output_tests.xlsx',alpha1_hat_vec_"&amp;IA125&amp;"','alpha1_hat_vec_"&amp;IA125&amp;"');"</f>
        <v>xlswrite('G:\Mi unidad\1. PROYECTOS TELLO 2022\SCM SPILL OVERS\outputs\pobreza\bajo_niv_educ\1%\simulacion_4\output_tests.xlsx',alpha1_hat_vec_79','alpha1_hat_vec_79');</v>
      </c>
      <c r="IO125">
        <v>79</v>
      </c>
      <c r="IP125" t="str">
        <f>"xlswrite('G:\Mi unidad\1. PROYECTOS TELLO 2022\SCM SPILL OVERS\outputs\pobreza\bajo_ingreso\1%\simulacion_4\output_tests.xlsx',alpha1_hat_vec_"&amp;IO125&amp;"','alpha1_hat_vec_"&amp;IO125&amp;"');"</f>
        <v>xlswrite('G:\Mi unidad\1. PROYECTOS TELLO 2022\SCM SPILL OVERS\outputs\pobreza\bajo_ingreso\1%\simulacion_4\output_tests.xlsx',alpha1_hat_vec_79','alpha1_hat_vec_79');</v>
      </c>
      <c r="JA125">
        <v>79</v>
      </c>
      <c r="JB125" t="str">
        <f>"xlswrite('G:\Mi unidad\1. PROYECTOS TELLO 2022\SCM SPILL OVERS\outputs\pobreza\densidad\1%\simulacion_4\output_tests.xlsx',alpha1_hat_vec_"&amp;JA125&amp;"','alpha1_hat_vec_"&amp;JA125&amp;"');"</f>
        <v>xlswrite('G:\Mi unidad\1. PROYECTOS TELLO 2022\SCM SPILL OVERS\outputs\pobreza\densidad\1%\simulacion_4\output_tests.xlsx',alpha1_hat_vec_79','alpha1_hat_vec_79');</v>
      </c>
      <c r="JM125">
        <v>79</v>
      </c>
      <c r="JN125" t="str">
        <f>"xlswrite('G:\Mi unidad\1. PROYECTOS TELLO 2022\SCM SPILL OVERS\outputs\pobreza\densidad_g\1%\simulacion_4\output_tests.xlsx',alpha1_hat_vec_"&amp;JM125&amp;"','alpha1_hat_vec_"&amp;JM125&amp;"');"</f>
        <v>xlswrite('G:\Mi unidad\1. PROYECTOS TELLO 2022\SCM SPILL OVERS\outputs\pobreza\densidad_g\1%\simulacion_4\output_tests.xlsx',alpha1_hat_vec_79','alpha1_hat_vec_79');</v>
      </c>
      <c r="JY125">
        <v>79</v>
      </c>
      <c r="JZ125" t="str">
        <f>"xlswrite('G:\Mi unidad\1. PROYECTOS TELLO 2022\SCM SPILL OVERS\outputs\pobreza\distancia_centro_salud\1%\simulacion_4\output_tests.xlsx',alpha1_hat_vec_"&amp;JY125&amp;"','alpha1_hat_vec_"&amp;JY125&amp;"');"</f>
        <v>xlswrite('G:\Mi unidad\1. PROYECTOS TELLO 2022\SCM SPILL OVERS\outputs\pobreza\distancia_centro_salud\1%\simulacion_4\output_tests.xlsx',alpha1_hat_vec_79','alpha1_hat_vec_79');</v>
      </c>
      <c r="KL125">
        <v>79</v>
      </c>
      <c r="KM125" t="str">
        <f>"xlswrite('G:\Mi unidad\1. PROYECTOS TELLO 2022\SCM SPILL OVERS\outputs\pobreza\informalidad\1%\simulacion_4\output_tests.xlsx',alpha1_hat_vec_"&amp;KL125&amp;"','alpha1_hat_vec_"&amp;KL125&amp;"');"</f>
        <v>xlswrite('G:\Mi unidad\1. PROYECTOS TELLO 2022\SCM SPILL OVERS\outputs\pobreza\informalidad\1%\simulacion_4\output_tests.xlsx',alpha1_hat_vec_79','alpha1_hat_vec_79');</v>
      </c>
      <c r="KY125">
        <v>79</v>
      </c>
      <c r="KZ125" t="str">
        <f>"xlswrite('G:\Mi unidad\1. PROYECTOS TELLO 2022\SCM SPILL OVERS\outputs\pobreza\alimentos\1%\simulacion_4\output_tests.xlsx',alpha1_hat_vec_"&amp;KY125&amp;"','alpha1_hat_vec_"&amp;KY125&amp;"');"</f>
        <v>xlswrite('G:\Mi unidad\1. PROYECTOS TELLO 2022\SCM SPILL OVERS\outputs\pobreza\alimentos\1%\simulacion_4\output_tests.xlsx',alpha1_hat_vec_79','alpha1_hat_vec_79');</v>
      </c>
      <c r="LF125">
        <v>79</v>
      </c>
      <c r="LG125" t="str">
        <f>"xlswrite('G:\Mi unidad\1. PROYECTOS TELLO 2022\SCM SPILL OVERS\outputs\pobreza\jefe_hogar\1%\simulacion_4\output_tests.xlsx',alpha1_hat_vec_"&amp;LF125&amp;"','alpha1_hat_vec_"&amp;LF125&amp;"');"</f>
        <v>xlswrite('G:\Mi unidad\1. PROYECTOS TELLO 2022\SCM SPILL OVERS\outputs\pobreza\jefe_hogar\1%\simulacion_4\output_tests.xlsx',alpha1_hat_vec_79','alpha1_hat_vec_79');</v>
      </c>
      <c r="LM125">
        <v>79</v>
      </c>
      <c r="LN125" t="str">
        <f>"xlswrite('G:\Mi unidad\1. PROYECTOS TELLO 2022\SCM SPILL OVERS\outputs\pobreza\mujeres\1%\simulacion_4\output_tests.xlsx',alpha1_hat_vec_"&amp;LM125&amp;"','alpha1_hat_vec_"&amp;LM125&amp;"');"</f>
        <v>xlswrite('G:\Mi unidad\1. PROYECTOS TELLO 2022\SCM SPILL OVERS\outputs\pobreza\mujeres\1%\simulacion_4\output_tests.xlsx',alpha1_hat_vec_79','alpha1_hat_vec_79');</v>
      </c>
      <c r="LY125">
        <v>79</v>
      </c>
      <c r="LZ125" t="str">
        <f>"xlswrite('G:\Mi unidad\1. PROYECTOS TELLO 2022\SCM SPILL OVERS\outputs\pobreza\criminalidad\1%\simulacion_4\output_tests.xlsx',alpha1_hat_vec_"&amp;LY125&amp;"','alpha1_hat_vec_"&amp;LY125&amp;"');"</f>
        <v>xlswrite('G:\Mi unidad\1. PROYECTOS TELLO 2022\SCM SPILL OVERS\outputs\pobreza\criminalidad\1%\simulacion_4\output_tests.xlsx',alpha1_hat_vec_79','alpha1_hat_vec_79');</v>
      </c>
    </row>
    <row r="126" spans="64:338" x14ac:dyDescent="0.3">
      <c r="BL126">
        <v>79</v>
      </c>
      <c r="BR126">
        <v>79</v>
      </c>
      <c r="BS126" s="1" t="str">
        <f>"A_"&amp;BR122&amp;"(:,ind_"&amp;BR122&amp;" == 0) = [];"</f>
        <v>A_79(:,ind_79 == 0) = [];</v>
      </c>
      <c r="BX126">
        <v>79</v>
      </c>
      <c r="BY126" s="1" t="str">
        <f>"A_"&amp;BX122&amp;"(:,ind_"&amp;BX122&amp;" == 0) = [];"</f>
        <v>A_79(:,ind_79 == 0) = [];</v>
      </c>
      <c r="CD126">
        <v>79</v>
      </c>
      <c r="CE126" s="1" t="str">
        <f>"A_"&amp;CD122&amp;"(:,ind_"&amp;CD122&amp;" == 0) = [];"</f>
        <v>A_79(:,ind_79 == 0) = [];</v>
      </c>
      <c r="CJ126">
        <v>79</v>
      </c>
      <c r="CK126" s="1" t="str">
        <f>"A_"&amp;CJ122&amp;"(:,ind_"&amp;CJ122&amp;" == 0) = [];"</f>
        <v>A_79(:,ind_79 == 0) = [];</v>
      </c>
      <c r="CQ126">
        <v>79</v>
      </c>
      <c r="CR126" t="s">
        <v>308</v>
      </c>
      <c r="CV126">
        <v>79</v>
      </c>
      <c r="CW126" t="s">
        <v>309</v>
      </c>
      <c r="DA126">
        <v>79</v>
      </c>
      <c r="DB126" t="s">
        <v>309</v>
      </c>
      <c r="DF126">
        <v>79</v>
      </c>
      <c r="DG126" t="s">
        <v>309</v>
      </c>
      <c r="EA126">
        <v>55</v>
      </c>
      <c r="EB126" s="1" t="str">
        <f>"alpha_hat_"&amp;EA126&amp;" = A_"&amp;EA126&amp;"*gamma_hat_"&amp;EA126&amp;";"</f>
        <v>alpha_hat_55 = A_55*gamma_hat_55;</v>
      </c>
      <c r="EZ126" s="1" t="str">
        <f>"xlswrite('G:\Mi unidad\1. PROYECTOS TELLO 2022\SCM SPILL OVERS\outputs\pobreza\distancia_centro_salud\1%\simulacion_4\observado_outputs.xlsx',tratado_"&amp;$A8&amp;","&amp;$A8&amp;")"</f>
        <v>xlswrite('G:\Mi unidad\1. PROYECTOS TELLO 2022\SCM SPILL OVERS\outputs\pobreza\distancia_centro_salud\1%\simulacion_4\observado_outputs.xlsx',tratado_23,23)</v>
      </c>
      <c r="FG126" s="1" t="str">
        <f>"xlswrite('G:\Mi unidad\1. PROYECTOS TELLO 2022\SCM SPILL OVERS\outputs\pobreza\informalidad\1%\simulacion_4\observado_outputs.xlsx',tratado_"&amp;$A8&amp;","&amp;$A8&amp;")"</f>
        <v>xlswrite('G:\Mi unidad\1. PROYECTOS TELLO 2022\SCM SPILL OVERS\outputs\pobreza\informalidad\1%\simulacion_4\observado_outputs.xlsx',tratado_23,23)</v>
      </c>
      <c r="FM126" s="1" t="str">
        <f>"xlswrite('G:\Mi unidad\1. PROYECTOS TELLO 2022\SCM SPILL OVERS\outputs\pobreza\densidad\1%\simulacion_4\observado_outputs.xlsx',tratado_"&amp;$A8&amp;","&amp;$A8&amp;")"</f>
        <v>xlswrite('G:\Mi unidad\1. PROYECTOS TELLO 2022\SCM SPILL OVERS\outputs\pobreza\densidad\1%\simulacion_4\observado_outputs.xlsx',tratado_23,23)</v>
      </c>
      <c r="FT126" s="1" t="str">
        <f>"xlswrite('G:\Mi unidad\1. PROYECTOS TELLO 2022\SCM SPILL OVERS\outputs\pobreza\bajo_niv_educ\1%\simulacion_4\observado_outputs.xlsx',tratado_"&amp;$A8&amp;","&amp;$A8&amp;")"</f>
        <v>xlswrite('G:\Mi unidad\1. PROYECTOS TELLO 2022\SCM SPILL OVERS\outputs\pobreza\bajo_niv_educ\1%\simulacion_4\observado_outputs.xlsx',tratado_23,23)</v>
      </c>
      <c r="FZ126" s="1" t="str">
        <f>"xlswrite('G:\Mi unidad\1. PROYECTOS TELLO 2022\SCM SPILL OVERS\outputs\pobreza\bajo_ingreso\1%\simulacion_4\observado_outputs.xlsx',tratado_"&amp;$A8&amp;","&amp;$A8&amp;")"</f>
        <v>xlswrite('G:\Mi unidad\1. PROYECTOS TELLO 2022\SCM SPILL OVERS\outputs\pobreza\bajo_ingreso\1%\simulacion_4\observado_outputs.xlsx',tratado_23,23)</v>
      </c>
      <c r="GF126" s="1" t="str">
        <f>"xlswrite('G:\Mi unidad\1. PROYECTOS TELLO 2022\SCM SPILL OVERS\outputs\pobreza\densidad_g\1%\simulacion_4\observado_outputs.xlsx',tratado_"&amp;$A8&amp;","&amp;$A8&amp;")"</f>
        <v>xlswrite('G:\Mi unidad\1. PROYECTOS TELLO 2022\SCM SPILL OVERS\outputs\pobreza\densidad_g\1%\simulacion_4\observado_outputs.xlsx',tratado_23,23)</v>
      </c>
      <c r="GM126" s="1" t="str">
        <f>"xlswrite('G:\Mi unidad\1. PROYECTOS TELLO 2022\SCM SPILL OVERS\outputs\pobreza\alimentos\1%\simulacion_4\observado_outputs.xlsx',tratado_"&amp;$A8&amp;","&amp;$A8&amp;");"</f>
        <v>xlswrite('G:\Mi unidad\1. PROYECTOS TELLO 2022\SCM SPILL OVERS\outputs\pobreza\alimentos\1%\simulacion_4\observado_outputs.xlsx',tratado_23,23);</v>
      </c>
      <c r="GT126" s="1" t="str">
        <f>"xlswrite('G:\Mi unidad\1. PROYECTOS TELLO 2022\SCM SPILL OVERS\outputs\pobreza\jefe_hogar\1%\simulacion_4\observado_outputs.xlsx',tratado_"&amp;$A8&amp;","&amp;$A8&amp;");"</f>
        <v>xlswrite('G:\Mi unidad\1. PROYECTOS TELLO 2022\SCM SPILL OVERS\outputs\pobreza\jefe_hogar\1%\simulacion_4\observado_outputs.xlsx',tratado_23,23);</v>
      </c>
      <c r="GZ126" s="1" t="str">
        <f>"xlswrite('G:\Mi unidad\1. PROYECTOS TELLO 2022\SCM SPILL OVERS\outputs\pobreza\mujeres\1%\simulacion_4\observado_outputs.xlsx',tratado_"&amp;$A8&amp;","&amp;$A8&amp;");"</f>
        <v>xlswrite('G:\Mi unidad\1. PROYECTOS TELLO 2022\SCM SPILL OVERS\outputs\pobreza\mujeres\1%\simulacion_4\observado_outputs.xlsx',tratado_23,23);</v>
      </c>
      <c r="HF126" s="1" t="str">
        <f>"xlswrite('G:\Mi unidad\1. PROYECTOS TELLO 2022\SCM SPILL OVERS\outputs\pobreza\criminalidad\1%\simulacion_4\observado_outputs.xlsx',tratado_"&amp;$A8&amp;","&amp;$A8&amp;");"</f>
        <v>xlswrite('G:\Mi unidad\1. PROYECTOS TELLO 2022\SCM SPILL OVERS\outputs\pobreza\criminalidad\1%\simulacion_4\observado_outputs.xlsx',tratado_23,23);</v>
      </c>
      <c r="HM126">
        <v>44</v>
      </c>
      <c r="HN126" t="str">
        <f>"    lb_vec_"&amp;HM126&amp;"(s) = lb_"&amp;HM126&amp;";"</f>
        <v xml:space="preserve">    lb_vec_44(s) = lb_44;</v>
      </c>
      <c r="HT126">
        <v>75</v>
      </c>
      <c r="HU126" t="s">
        <v>37</v>
      </c>
      <c r="IA126">
        <v>79</v>
      </c>
      <c r="IB126" t="str">
        <f>"xlswrite('G:\Mi unidad\1. PROYECTOS TELLO 2022\SCM SPILL OVERS\outputs\pobreza\bajo_niv_educ\1%\simulacion_4\output_tests.xlsx',spillover_test_"&amp;IA126&amp;"','sp_test_"&amp;IA126&amp;"');"</f>
        <v>xlswrite('G:\Mi unidad\1. PROYECTOS TELLO 2022\SCM SPILL OVERS\outputs\pobreza\bajo_niv_educ\1%\simulacion_4\output_tests.xlsx',spillover_test_79','sp_test_79');</v>
      </c>
      <c r="IO126">
        <v>79</v>
      </c>
      <c r="IP126" t="str">
        <f>"xlswrite('G:\Mi unidad\1. PROYECTOS TELLO 2022\SCM SPILL OVERS\outputs\pobreza\bajo_ingreso\1%\simulacion_4\output_tests.xlsx',spillover_test_"&amp;IO126&amp;"','sp_test_"&amp;IO126&amp;"');"</f>
        <v>xlswrite('G:\Mi unidad\1. PROYECTOS TELLO 2022\SCM SPILL OVERS\outputs\pobreza\bajo_ingreso\1%\simulacion_4\output_tests.xlsx',spillover_test_79','sp_test_79');</v>
      </c>
      <c r="JA126">
        <v>79</v>
      </c>
      <c r="JB126" t="str">
        <f>"xlswrite('G:\Mi unidad\1. PROYECTOS TELLO 2022\SCM SPILL OVERS\outputs\pobreza\densidad\1%\simulacion_4\output_tests.xlsx',spillover_test_"&amp;JA126&amp;"','sp_test_"&amp;JA126&amp;"');"</f>
        <v>xlswrite('G:\Mi unidad\1. PROYECTOS TELLO 2022\SCM SPILL OVERS\outputs\pobreza\densidad\1%\simulacion_4\output_tests.xlsx',spillover_test_79','sp_test_79');</v>
      </c>
      <c r="JM126">
        <v>79</v>
      </c>
      <c r="JN126" t="str">
        <f>"xlswrite('G:\Mi unidad\1. PROYECTOS TELLO 2022\SCM SPILL OVERS\outputs\pobreza\densidad_g\1%\simulacion_4\output_tests.xlsx',spillover_test_"&amp;JM126&amp;"','sp_test_"&amp;JM126&amp;"');"</f>
        <v>xlswrite('G:\Mi unidad\1. PROYECTOS TELLO 2022\SCM SPILL OVERS\outputs\pobreza\densidad_g\1%\simulacion_4\output_tests.xlsx',spillover_test_79','sp_test_79');</v>
      </c>
      <c r="JY126">
        <v>79</v>
      </c>
      <c r="JZ126" t="str">
        <f>"xlswrite('G:\Mi unidad\1. PROYECTOS TELLO 2022\SCM SPILL OVERS\outputs\pobreza\distancia_centro_salud\1%\simulacion_4\output_tests.xlsx',spillover_test_"&amp;JY126&amp;"','sp_test_"&amp;JY126&amp;"');"</f>
        <v>xlswrite('G:\Mi unidad\1. PROYECTOS TELLO 2022\SCM SPILL OVERS\outputs\pobreza\distancia_centro_salud\1%\simulacion_4\output_tests.xlsx',spillover_test_79','sp_test_79');</v>
      </c>
      <c r="KL126">
        <v>79</v>
      </c>
      <c r="KM126" t="str">
        <f>"xlswrite('G:\Mi unidad\1. PROYECTOS TELLO 2022\SCM SPILL OVERS\outputs\pobreza\informalidad\1%\simulacion_4\output_tests.xlsx',spillover_test_"&amp;KL126&amp;"','sp_test_"&amp;KL126&amp;"');"</f>
        <v>xlswrite('G:\Mi unidad\1. PROYECTOS TELLO 2022\SCM SPILL OVERS\outputs\pobreza\informalidad\1%\simulacion_4\output_tests.xlsx',spillover_test_79','sp_test_79');</v>
      </c>
      <c r="KY126">
        <v>79</v>
      </c>
      <c r="KZ126" t="str">
        <f>"xlswrite('G:\Mi unidad\1. PROYECTOS TELLO 2022\SCM SPILL OVERS\outputs\pobreza\alimentos\1%\simulacion_4\output_tests.xlsx',spillover_test_"&amp;KY126&amp;"','sp_test_"&amp;KY126&amp;"');"</f>
        <v>xlswrite('G:\Mi unidad\1. PROYECTOS TELLO 2022\SCM SPILL OVERS\outputs\pobreza\alimentos\1%\simulacion_4\output_tests.xlsx',spillover_test_79','sp_test_79');</v>
      </c>
      <c r="LF126">
        <v>79</v>
      </c>
      <c r="LG126" t="str">
        <f>"xlswrite('G:\Mi unidad\1. PROYECTOS TELLO 2022\SCM SPILL OVERS\outputs\pobreza\jefe_hogar\1%\simulacion_4\output_tests.xlsx',spillover_test_"&amp;LF126&amp;"','sp_test_"&amp;LF126&amp;"');"</f>
        <v>xlswrite('G:\Mi unidad\1. PROYECTOS TELLO 2022\SCM SPILL OVERS\outputs\pobreza\jefe_hogar\1%\simulacion_4\output_tests.xlsx',spillover_test_79','sp_test_79');</v>
      </c>
      <c r="LM126">
        <v>79</v>
      </c>
      <c r="LN126" t="str">
        <f>"xlswrite('G:\Mi unidad\1. PROYECTOS TELLO 2022\SCM SPILL OVERS\outputs\pobreza\mujeres\1%\simulacion_4\output_tests.xlsx',spillover_test_"&amp;LM126&amp;"','sp_test_"&amp;LM126&amp;"');"</f>
        <v>xlswrite('G:\Mi unidad\1. PROYECTOS TELLO 2022\SCM SPILL OVERS\outputs\pobreza\mujeres\1%\simulacion_4\output_tests.xlsx',spillover_test_79','sp_test_79');</v>
      </c>
      <c r="LY126">
        <v>79</v>
      </c>
      <c r="LZ126" t="str">
        <f>"xlswrite('G:\Mi unidad\1. PROYECTOS TELLO 2022\SCM SPILL OVERS\outputs\pobreza\criminalidad\1%\simulacion_4\output_tests.xlsx',spillover_test_"&amp;LY126&amp;"','sp_test_"&amp;LY126&amp;"');"</f>
        <v>xlswrite('G:\Mi unidad\1. PROYECTOS TELLO 2022\SCM SPILL OVERS\outputs\pobreza\criminalidad\1%\simulacion_4\output_tests.xlsx',spillover_test_79','sp_test_79');</v>
      </c>
    </row>
    <row r="127" spans="64:338" x14ac:dyDescent="0.3">
      <c r="BL127">
        <v>80</v>
      </c>
      <c r="BM127" s="1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309</v>
      </c>
      <c r="CV127">
        <v>80</v>
      </c>
      <c r="CW127" t="s">
        <v>310</v>
      </c>
      <c r="DA127">
        <v>80</v>
      </c>
      <c r="DB127" t="s">
        <v>310</v>
      </c>
      <c r="DF127">
        <v>80</v>
      </c>
      <c r="DG127" t="s">
        <v>310</v>
      </c>
      <c r="EA127">
        <v>55</v>
      </c>
      <c r="EB127" s="1" t="str">
        <f>"alpha1_hat_vec_"&amp;EA127&amp;"(s) = alpha_hat_"&amp;EA127&amp;"(1);"</f>
        <v>alpha1_hat_vec_55(s) = alpha_hat_55(1);</v>
      </c>
      <c r="EZ127" s="1" t="str">
        <f>"xlswrite('G:\Mi unidad\1. PROYECTOS TELLO 2022\SCM SPILL OVERS\outputs\pobreza\distancia_centro_salud\1%\simulacion_4\observado_outputs.xlsx',tratado_"&amp;$A9&amp;","&amp;$A9&amp;")"</f>
        <v>xlswrite('G:\Mi unidad\1. PROYECTOS TELLO 2022\SCM SPILL OVERS\outputs\pobreza\distancia_centro_salud\1%\simulacion_4\observado_outputs.xlsx',tratado_26,26)</v>
      </c>
      <c r="FG127" s="1" t="str">
        <f>"xlswrite('G:\Mi unidad\1. PROYECTOS TELLO 2022\SCM SPILL OVERS\outputs\pobreza\informalidad\1%\simulacion_4\observado_outputs.xlsx',tratado_"&amp;$A9&amp;","&amp;$A9&amp;")"</f>
        <v>xlswrite('G:\Mi unidad\1. PROYECTOS TELLO 2022\SCM SPILL OVERS\outputs\pobreza\informalidad\1%\simulacion_4\observado_outputs.xlsx',tratado_26,26)</v>
      </c>
      <c r="FM127" s="1" t="str">
        <f>"xlswrite('G:\Mi unidad\1. PROYECTOS TELLO 2022\SCM SPILL OVERS\outputs\pobreza\densidad\1%\simulacion_4\observado_outputs.xlsx',tratado_"&amp;$A9&amp;","&amp;$A9&amp;")"</f>
        <v>xlswrite('G:\Mi unidad\1. PROYECTOS TELLO 2022\SCM SPILL OVERS\outputs\pobreza\densidad\1%\simulacion_4\observado_outputs.xlsx',tratado_26,26)</v>
      </c>
      <c r="FT127" s="1" t="str">
        <f>"xlswrite('G:\Mi unidad\1. PROYECTOS TELLO 2022\SCM SPILL OVERS\outputs\pobreza\bajo_niv_educ\1%\simulacion_4\observado_outputs.xlsx',tratado_"&amp;$A9&amp;","&amp;$A9&amp;")"</f>
        <v>xlswrite('G:\Mi unidad\1. PROYECTOS TELLO 2022\SCM SPILL OVERS\outputs\pobreza\bajo_niv_educ\1%\simulacion_4\observado_outputs.xlsx',tratado_26,26)</v>
      </c>
      <c r="FZ127" s="1" t="str">
        <f>"xlswrite('G:\Mi unidad\1. PROYECTOS TELLO 2022\SCM SPILL OVERS\outputs\pobreza\bajo_ingreso\1%\simulacion_4\observado_outputs.xlsx',tratado_"&amp;$A9&amp;","&amp;$A9&amp;")"</f>
        <v>xlswrite('G:\Mi unidad\1. PROYECTOS TELLO 2022\SCM SPILL OVERS\outputs\pobreza\bajo_ingreso\1%\simulacion_4\observado_outputs.xlsx',tratado_26,26)</v>
      </c>
      <c r="GF127" s="1" t="str">
        <f>"xlswrite('G:\Mi unidad\1. PROYECTOS TELLO 2022\SCM SPILL OVERS\outputs\pobreza\densidad_g\1%\simulacion_4\observado_outputs.xlsx',tratado_"&amp;$A9&amp;","&amp;$A9&amp;")"</f>
        <v>xlswrite('G:\Mi unidad\1. PROYECTOS TELLO 2022\SCM SPILL OVERS\outputs\pobreza\densidad_g\1%\simulacion_4\observado_outputs.xlsx',tratado_26,26)</v>
      </c>
      <c r="GM127" s="1" t="str">
        <f>"xlswrite('G:\Mi unidad\1. PROYECTOS TELLO 2022\SCM SPILL OVERS\outputs\pobreza\alimentos\1%\simulacion_4\observado_outputs.xlsx',tratado_"&amp;$A9&amp;","&amp;$A9&amp;");"</f>
        <v>xlswrite('G:\Mi unidad\1. PROYECTOS TELLO 2022\SCM SPILL OVERS\outputs\pobreza\alimentos\1%\simulacion_4\observado_outputs.xlsx',tratado_26,26);</v>
      </c>
      <c r="GT127" s="1" t="str">
        <f>"xlswrite('G:\Mi unidad\1. PROYECTOS TELLO 2022\SCM SPILL OVERS\outputs\pobreza\jefe_hogar\1%\simulacion_4\observado_outputs.xlsx',tratado_"&amp;$A9&amp;","&amp;$A9&amp;");"</f>
        <v>xlswrite('G:\Mi unidad\1. PROYECTOS TELLO 2022\SCM SPILL OVERS\outputs\pobreza\jefe_hogar\1%\simulacion_4\observado_outputs.xlsx',tratado_26,26);</v>
      </c>
      <c r="GZ127" s="1" t="str">
        <f>"xlswrite('G:\Mi unidad\1. PROYECTOS TELLO 2022\SCM SPILL OVERS\outputs\pobreza\mujeres\1%\simulacion_4\observado_outputs.xlsx',tratado_"&amp;$A9&amp;","&amp;$A9&amp;");"</f>
        <v>xlswrite('G:\Mi unidad\1. PROYECTOS TELLO 2022\SCM SPILL OVERS\outputs\pobreza\mujeres\1%\simulacion_4\observado_outputs.xlsx',tratado_26,26);</v>
      </c>
      <c r="HF127" s="1" t="str">
        <f>"xlswrite('G:\Mi unidad\1. PROYECTOS TELLO 2022\SCM SPILL OVERS\outputs\pobreza\criminalidad\1%\simulacion_4\observado_outputs.xlsx',tratado_"&amp;$A9&amp;","&amp;$A9&amp;");"</f>
        <v>xlswrite('G:\Mi unidad\1. PROYECTOS TELLO 2022\SCM SPILL OVERS\outputs\pobreza\criminalidad\1%\simulacion_4\observado_outputs.xlsx',tratado_26,26);</v>
      </c>
      <c r="HM127">
        <v>44</v>
      </c>
      <c r="HN127" t="str">
        <f>"    ub_vec_"&amp;HM127&amp;"(s) = ub_"&amp;HM126&amp;";"</f>
        <v xml:space="preserve">    ub_vec_44(s) = ub_44;</v>
      </c>
      <c r="HT127">
        <v>75</v>
      </c>
      <c r="HU127" t="str">
        <f>"    spillover_test_"&amp;HT127&amp;"(s) = sp_andrews(Y_pre_"&amp;HT127&amp;",pobreza_"&amp;HT127&amp;"(:,T+s),A_"&amp;HT127&amp;",C,d,alpha_sig);"</f>
        <v xml:space="preserve">    spillover_test_75(s) = sp_andrews(Y_pre_75,pobreza_75(:,T+s),A_75,C,d,alpha_sig);</v>
      </c>
      <c r="IA127">
        <v>80</v>
      </c>
      <c r="IB127" t="str">
        <f>"xlswrite('G:\Mi unidad\1. PROYECTOS TELLO 2022\SCM SPILL OVERS\outputs\pobreza\bajo_niv_educ\1%\simulacion_4\output_tests.xlsx',lb_vec_"&amp;IA127&amp;"','lb_vec_"&amp;IA127&amp;"');"</f>
        <v>xlswrite('G:\Mi unidad\1. PROYECTOS TELLO 2022\SCM SPILL OVERS\outputs\pobreza\bajo_niv_educ\1%\simulacion_4\output_tests.xlsx',lb_vec_80','lb_vec_80');</v>
      </c>
      <c r="IO127">
        <v>80</v>
      </c>
      <c r="IP127" t="str">
        <f>"xlswrite('G:\Mi unidad\1. PROYECTOS TELLO 2022\SCM SPILL OVERS\outputs\pobreza\bajo_ingreso\1%\simulacion_4\output_tests.xlsx',lb_vec_"&amp;IO127&amp;"','lb_vec_"&amp;IO127&amp;"');"</f>
        <v>xlswrite('G:\Mi unidad\1. PROYECTOS TELLO 2022\SCM SPILL OVERS\outputs\pobreza\bajo_ingreso\1%\simulacion_4\output_tests.xlsx',lb_vec_80','lb_vec_80');</v>
      </c>
      <c r="JA127">
        <v>80</v>
      </c>
      <c r="JB127" t="str">
        <f>"xlswrite('G:\Mi unidad\1. PROYECTOS TELLO 2022\SCM SPILL OVERS\outputs\pobreza\densidad\1%\simulacion_4\output_tests.xlsx',lb_vec_"&amp;JA127&amp;"','lb_vec_"&amp;JA127&amp;"');"</f>
        <v>xlswrite('G:\Mi unidad\1. PROYECTOS TELLO 2022\SCM SPILL OVERS\outputs\pobreza\densidad\1%\simulacion_4\output_tests.xlsx',lb_vec_80','lb_vec_80');</v>
      </c>
      <c r="JM127">
        <v>80</v>
      </c>
      <c r="JN127" t="str">
        <f>"xlswrite('G:\Mi unidad\1. PROYECTOS TELLO 2022\SCM SPILL OVERS\outputs\pobreza\densidad_g\1%\simulacion_4\output_tests.xlsx',lb_vec_"&amp;JM127&amp;"','lb_vec_"&amp;JM127&amp;"');"</f>
        <v>xlswrite('G:\Mi unidad\1. PROYECTOS TELLO 2022\SCM SPILL OVERS\outputs\pobreza\densidad_g\1%\simulacion_4\output_tests.xlsx',lb_vec_80','lb_vec_80');</v>
      </c>
      <c r="JY127">
        <v>80</v>
      </c>
      <c r="JZ127" t="str">
        <f>"xlswrite('G:\Mi unidad\1. PROYECTOS TELLO 2022\SCM SPILL OVERS\outputs\pobreza\distancia_centro_salud\1%\simulacion_4\output_tests.xlsx',lb_vec_"&amp;JY127&amp;"','lb_vec_"&amp;JY127&amp;"');"</f>
        <v>xlswrite('G:\Mi unidad\1. PROYECTOS TELLO 2022\SCM SPILL OVERS\outputs\pobreza\distancia_centro_salud\1%\simulacion_4\output_tests.xlsx',lb_vec_80','lb_vec_80');</v>
      </c>
      <c r="KL127">
        <v>80</v>
      </c>
      <c r="KM127" t="str">
        <f>"xlswrite('G:\Mi unidad\1. PROYECTOS TELLO 2022\SCM SPILL OVERS\outputs\pobreza\informalidad\1%\simulacion_4\output_tests.xlsx',lb_vec_"&amp;KL127&amp;"','lb_vec_"&amp;KL127&amp;"');"</f>
        <v>xlswrite('G:\Mi unidad\1. PROYECTOS TELLO 2022\SCM SPILL OVERS\outputs\pobreza\informalidad\1%\simulacion_4\output_tests.xlsx',lb_vec_80','lb_vec_80');</v>
      </c>
      <c r="KY127">
        <v>80</v>
      </c>
      <c r="KZ127" t="str">
        <f>"xlswrite('G:\Mi unidad\1. PROYECTOS TELLO 2022\SCM SPILL OVERS\outputs\pobreza\alimentos\1%\simulacion_4\output_tests.xlsx',lb_vec_"&amp;KY127&amp;"','lb_vec_"&amp;KY127&amp;"');"</f>
        <v>xlswrite('G:\Mi unidad\1. PROYECTOS TELLO 2022\SCM SPILL OVERS\outputs\pobreza\alimentos\1%\simulacion_4\output_tests.xlsx',lb_vec_80','lb_vec_80');</v>
      </c>
      <c r="LF127">
        <v>80</v>
      </c>
      <c r="LG127" t="str">
        <f>"xlswrite('G:\Mi unidad\1. PROYECTOS TELLO 2022\SCM SPILL OVERS\outputs\pobreza\jefe_hogar\1%\simulacion_4\output_tests.xlsx',lb_vec_"&amp;LF127&amp;"','lb_vec_"&amp;LF127&amp;"');"</f>
        <v>xlswrite('G:\Mi unidad\1. PROYECTOS TELLO 2022\SCM SPILL OVERS\outputs\pobreza\jefe_hogar\1%\simulacion_4\output_tests.xlsx',lb_vec_80','lb_vec_80');</v>
      </c>
      <c r="LM127">
        <v>80</v>
      </c>
      <c r="LN127" t="str">
        <f>"xlswrite('G:\Mi unidad\1. PROYECTOS TELLO 2022\SCM SPILL OVERS\outputs\pobreza\mujeres\1%\simulacion_4\output_tests.xlsx',lb_vec_"&amp;LM127&amp;"','lb_vec_"&amp;LM127&amp;"');"</f>
        <v>xlswrite('G:\Mi unidad\1. PROYECTOS TELLO 2022\SCM SPILL OVERS\outputs\pobreza\mujeres\1%\simulacion_4\output_tests.xlsx',lb_vec_80','lb_vec_80');</v>
      </c>
      <c r="LY127">
        <v>80</v>
      </c>
      <c r="LZ127" t="str">
        <f>"xlswrite('G:\Mi unidad\1. PROYECTOS TELLO 2022\SCM SPILL OVERS\outputs\pobreza\criminalidad\1%\simulacion_4\output_tests.xlsx',lb_vec_"&amp;LY127&amp;"','lb_vec_"&amp;LY127&amp;"');"</f>
        <v>xlswrite('G:\Mi unidad\1. PROYECTOS TELLO 2022\SCM SPILL OVERS\outputs\pobreza\criminalidad\1%\simulacion_4\output_tests.xlsx',lb_vec_80','lb_vec_80');</v>
      </c>
    </row>
    <row r="128" spans="64:338" x14ac:dyDescent="0.3">
      <c r="BL128">
        <v>80</v>
      </c>
      <c r="BM128" s="1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310</v>
      </c>
      <c r="CV128">
        <v>80</v>
      </c>
      <c r="CW128" t="s">
        <v>311</v>
      </c>
      <c r="DA128">
        <v>80</v>
      </c>
      <c r="DB128" t="s">
        <v>311</v>
      </c>
      <c r="DF128">
        <v>80</v>
      </c>
      <c r="DG128" t="s">
        <v>311</v>
      </c>
      <c r="EA128">
        <v>55</v>
      </c>
      <c r="EB128" s="1" t="str">
        <f>"synthetic_control_sp_"&amp;EA128&amp;"(T+s) = Y_"&amp;EA128&amp;"(1,T+s)-alpha1_hat_vec_"&amp;EA128&amp;"(s);"</f>
        <v>synthetic_control_sp_55(T+s) = Y_55(1,T+s)-alpha1_hat_vec_55(s);</v>
      </c>
      <c r="EZ128" s="1" t="str">
        <f>"xlswrite('G:\Mi unidad\1. PROYECTOS TELLO 2022\SCM SPILL OVERS\outputs\pobreza\distancia_centro_salud\1%\simulacion_4\observado_outputs.xlsx',tratado_"&amp;$A10&amp;","&amp;$A10&amp;")"</f>
        <v>xlswrite('G:\Mi unidad\1. PROYECTOS TELLO 2022\SCM SPILL OVERS\outputs\pobreza\distancia_centro_salud\1%\simulacion_4\observado_outputs.xlsx',tratado_27,27)</v>
      </c>
      <c r="FG128" s="1" t="str">
        <f>"xlswrite('G:\Mi unidad\1. PROYECTOS TELLO 2022\SCM SPILL OVERS\outputs\pobreza\informalidad\1%\simulacion_4\observado_outputs.xlsx',tratado_"&amp;$A10&amp;","&amp;$A10&amp;")"</f>
        <v>xlswrite('G:\Mi unidad\1. PROYECTOS TELLO 2022\SCM SPILL OVERS\outputs\pobreza\informalidad\1%\simulacion_4\observado_outputs.xlsx',tratado_27,27)</v>
      </c>
      <c r="FM128" s="1" t="str">
        <f>"xlswrite('G:\Mi unidad\1. PROYECTOS TELLO 2022\SCM SPILL OVERS\outputs\pobreza\densidad\1%\simulacion_4\observado_outputs.xlsx',tratado_"&amp;$A10&amp;","&amp;$A10&amp;")"</f>
        <v>xlswrite('G:\Mi unidad\1. PROYECTOS TELLO 2022\SCM SPILL OVERS\outputs\pobreza\densidad\1%\simulacion_4\observado_outputs.xlsx',tratado_27,27)</v>
      </c>
      <c r="FT128" s="1" t="str">
        <f>"xlswrite('G:\Mi unidad\1. PROYECTOS TELLO 2022\SCM SPILL OVERS\outputs\pobreza\bajo_niv_educ\1%\simulacion_4\observado_outputs.xlsx',tratado_"&amp;$A10&amp;","&amp;$A10&amp;")"</f>
        <v>xlswrite('G:\Mi unidad\1. PROYECTOS TELLO 2022\SCM SPILL OVERS\outputs\pobreza\bajo_niv_educ\1%\simulacion_4\observado_outputs.xlsx',tratado_27,27)</v>
      </c>
      <c r="FZ128" s="1" t="str">
        <f>"xlswrite('G:\Mi unidad\1. PROYECTOS TELLO 2022\SCM SPILL OVERS\outputs\pobreza\bajo_ingreso\1%\simulacion_4\observado_outputs.xlsx',tratado_"&amp;$A10&amp;","&amp;$A10&amp;")"</f>
        <v>xlswrite('G:\Mi unidad\1. PROYECTOS TELLO 2022\SCM SPILL OVERS\outputs\pobreza\bajo_ingreso\1%\simulacion_4\observado_outputs.xlsx',tratado_27,27)</v>
      </c>
      <c r="GF128" s="1" t="str">
        <f>"xlswrite('G:\Mi unidad\1. PROYECTOS TELLO 2022\SCM SPILL OVERS\outputs\pobreza\densidad_g\1%\simulacion_4\observado_outputs.xlsx',tratado_"&amp;$A10&amp;","&amp;$A10&amp;")"</f>
        <v>xlswrite('G:\Mi unidad\1. PROYECTOS TELLO 2022\SCM SPILL OVERS\outputs\pobreza\densidad_g\1%\simulacion_4\observado_outputs.xlsx',tratado_27,27)</v>
      </c>
      <c r="GM128" s="1" t="str">
        <f>"xlswrite('G:\Mi unidad\1. PROYECTOS TELLO 2022\SCM SPILL OVERS\outputs\pobreza\alimentos\1%\simulacion_4\observado_outputs.xlsx',tratado_"&amp;$A10&amp;","&amp;$A10&amp;");"</f>
        <v>xlswrite('G:\Mi unidad\1. PROYECTOS TELLO 2022\SCM SPILL OVERS\outputs\pobreza\alimentos\1%\simulacion_4\observado_outputs.xlsx',tratado_27,27);</v>
      </c>
      <c r="GT128" s="1" t="str">
        <f>"xlswrite('G:\Mi unidad\1. PROYECTOS TELLO 2022\SCM SPILL OVERS\outputs\pobreza\jefe_hogar\1%\simulacion_4\observado_outputs.xlsx',tratado_"&amp;$A10&amp;","&amp;$A10&amp;");"</f>
        <v>xlswrite('G:\Mi unidad\1. PROYECTOS TELLO 2022\SCM SPILL OVERS\outputs\pobreza\jefe_hogar\1%\simulacion_4\observado_outputs.xlsx',tratado_27,27);</v>
      </c>
      <c r="GZ128" s="1" t="str">
        <f>"xlswrite('G:\Mi unidad\1. PROYECTOS TELLO 2022\SCM SPILL OVERS\outputs\pobreza\mujeres\1%\simulacion_4\observado_outputs.xlsx',tratado_"&amp;$A10&amp;","&amp;$A10&amp;");"</f>
        <v>xlswrite('G:\Mi unidad\1. PROYECTOS TELLO 2022\SCM SPILL OVERS\outputs\pobreza\mujeres\1%\simulacion_4\observado_outputs.xlsx',tratado_27,27);</v>
      </c>
      <c r="HF128" s="1" t="str">
        <f>"xlswrite('G:\Mi unidad\1. PROYECTOS TELLO 2022\SCM SPILL OVERS\outputs\pobreza\criminalidad\1%\simulacion_4\observado_outputs.xlsx',tratado_"&amp;$A10&amp;","&amp;$A10&amp;");"</f>
        <v>xlswrite('G:\Mi unidad\1. PROYECTOS TELLO 2022\SCM SPILL OVERS\outputs\pobreza\criminalidad\1%\simulacion_4\observado_outputs.xlsx',tratado_27,27);</v>
      </c>
      <c r="HM128">
        <v>44</v>
      </c>
      <c r="HN128" t="s">
        <v>18</v>
      </c>
      <c r="HT128">
        <v>75</v>
      </c>
      <c r="HU128" t="s">
        <v>18</v>
      </c>
      <c r="IA128">
        <v>80</v>
      </c>
      <c r="IB128" t="str">
        <f>"xlswrite('G:\Mi unidad\1. PROYECTOS TELLO 2022\SCM SPILL OVERS\outputs\pobreza\bajo_niv_educ\1%\simulacion_4\output_tests.xlsx',ub_vec_"&amp;IA128&amp;"','ub_vec_"&amp;IA128&amp;"');"</f>
        <v>xlswrite('G:\Mi unidad\1. PROYECTOS TELLO 2022\SCM SPILL OVERS\outputs\pobreza\bajo_niv_educ\1%\simulacion_4\output_tests.xlsx',ub_vec_80','ub_vec_80');</v>
      </c>
      <c r="IO128">
        <v>80</v>
      </c>
      <c r="IP128" t="str">
        <f>"xlswrite('G:\Mi unidad\1. PROYECTOS TELLO 2022\SCM SPILL OVERS\outputs\pobreza\bajo_ingreso\1%\simulacion_4\output_tests.xlsx',ub_vec_"&amp;IO128&amp;"','ub_vec_"&amp;IO128&amp;"');"</f>
        <v>xlswrite('G:\Mi unidad\1. PROYECTOS TELLO 2022\SCM SPILL OVERS\outputs\pobreza\bajo_ingreso\1%\simulacion_4\output_tests.xlsx',ub_vec_80','ub_vec_80');</v>
      </c>
      <c r="JA128">
        <v>80</v>
      </c>
      <c r="JB128" t="str">
        <f>"xlswrite('G:\Mi unidad\1. PROYECTOS TELLO 2022\SCM SPILL OVERS\outputs\pobreza\densidad\1%\simulacion_4\output_tests.xlsx',ub_vec_"&amp;JA128&amp;"','ub_vec_"&amp;JA128&amp;"');"</f>
        <v>xlswrite('G:\Mi unidad\1. PROYECTOS TELLO 2022\SCM SPILL OVERS\outputs\pobreza\densidad\1%\simulacion_4\output_tests.xlsx',ub_vec_80','ub_vec_80');</v>
      </c>
      <c r="JM128">
        <v>80</v>
      </c>
      <c r="JN128" t="str">
        <f>"xlswrite('G:\Mi unidad\1. PROYECTOS TELLO 2022\SCM SPILL OVERS\outputs\pobreza\densidad_g\1%\simulacion_4\output_tests.xlsx',ub_vec_"&amp;JM128&amp;"','ub_vec_"&amp;JM128&amp;"');"</f>
        <v>xlswrite('G:\Mi unidad\1. PROYECTOS TELLO 2022\SCM SPILL OVERS\outputs\pobreza\densidad_g\1%\simulacion_4\output_tests.xlsx',ub_vec_80','ub_vec_80');</v>
      </c>
      <c r="JY128">
        <v>80</v>
      </c>
      <c r="JZ128" t="str">
        <f>"xlswrite('G:\Mi unidad\1. PROYECTOS TELLO 2022\SCM SPILL OVERS\outputs\pobreza\distancia_centro_salud\1%\simulacion_4\output_tests.xlsx',ub_vec_"&amp;JY128&amp;"','ub_vec_"&amp;JY128&amp;"');"</f>
        <v>xlswrite('G:\Mi unidad\1. PROYECTOS TELLO 2022\SCM SPILL OVERS\outputs\pobreza\distancia_centro_salud\1%\simulacion_4\output_tests.xlsx',ub_vec_80','ub_vec_80');</v>
      </c>
      <c r="KL128">
        <v>80</v>
      </c>
      <c r="KM128" t="str">
        <f>"xlswrite('G:\Mi unidad\1. PROYECTOS TELLO 2022\SCM SPILL OVERS\outputs\pobreza\informalidad\1%\simulacion_4\output_tests.xlsx',ub_vec_"&amp;KL128&amp;"','ub_vec_"&amp;KL128&amp;"');"</f>
        <v>xlswrite('G:\Mi unidad\1. PROYECTOS TELLO 2022\SCM SPILL OVERS\outputs\pobreza\informalidad\1%\simulacion_4\output_tests.xlsx',ub_vec_80','ub_vec_80');</v>
      </c>
      <c r="KY128">
        <v>80</v>
      </c>
      <c r="KZ128" t="str">
        <f>"xlswrite('G:\Mi unidad\1. PROYECTOS TELLO 2022\SCM SPILL OVERS\outputs\pobreza\alimentos\1%\simulacion_4\output_tests.xlsx',ub_vec_"&amp;KY128&amp;"','ub_vec_"&amp;KY128&amp;"');"</f>
        <v>xlswrite('G:\Mi unidad\1. PROYECTOS TELLO 2022\SCM SPILL OVERS\outputs\pobreza\alimentos\1%\simulacion_4\output_tests.xlsx',ub_vec_80','ub_vec_80');</v>
      </c>
      <c r="LF128">
        <v>80</v>
      </c>
      <c r="LG128" t="str">
        <f>"xlswrite('G:\Mi unidad\1. PROYECTOS TELLO 2022\SCM SPILL OVERS\outputs\pobreza\jefe_hogar\1%\simulacion_4\output_tests.xlsx',ub_vec_"&amp;LF128&amp;"','ub_vec_"&amp;LF128&amp;"');"</f>
        <v>xlswrite('G:\Mi unidad\1. PROYECTOS TELLO 2022\SCM SPILL OVERS\outputs\pobreza\jefe_hogar\1%\simulacion_4\output_tests.xlsx',ub_vec_80','ub_vec_80');</v>
      </c>
      <c r="LM128">
        <v>80</v>
      </c>
      <c r="LN128" t="str">
        <f>"xlswrite('G:\Mi unidad\1. PROYECTOS TELLO 2022\SCM SPILL OVERS\outputs\pobreza\mujeres\1%\simulacion_4\output_tests.xlsx',ub_vec_"&amp;LM128&amp;"','ub_vec_"&amp;LM128&amp;"');"</f>
        <v>xlswrite('G:\Mi unidad\1. PROYECTOS TELLO 2022\SCM SPILL OVERS\outputs\pobreza\mujeres\1%\simulacion_4\output_tests.xlsx',ub_vec_80','ub_vec_80');</v>
      </c>
      <c r="LY128">
        <v>80</v>
      </c>
      <c r="LZ128" t="str">
        <f>"xlswrite('G:\Mi unidad\1. PROYECTOS TELLO 2022\SCM SPILL OVERS\outputs\pobreza\criminalidad\1%\simulacion_4\output_tests.xlsx',ub_vec_"&amp;LY128&amp;"','ub_vec_"&amp;LY128&amp;"');"</f>
        <v>xlswrite('G:\Mi unidad\1. PROYECTOS TELLO 2022\SCM SPILL OVERS\outputs\pobreza\criminalidad\1%\simulacion_4\output_tests.xlsx',ub_vec_80','ub_vec_80');</v>
      </c>
    </row>
    <row r="129" spans="64:338" x14ac:dyDescent="0.3">
      <c r="BL129">
        <v>80</v>
      </c>
      <c r="BM129" s="1" t="str">
        <f>"A_"&amp;BL127&amp;"(:,ind_"&amp;BL127&amp;" == 0) = [];"</f>
        <v>A_80(:,ind_80 == 0) = [];</v>
      </c>
      <c r="BR129">
        <v>80</v>
      </c>
      <c r="BS129" s="1" t="str">
        <f>"ind_"&amp;BR127&amp;" = xlsread('spillover_bajo_niv_educ_"&amp;BR127&amp;".xlsx')"</f>
        <v>ind_80 = xlsread('spillover_bajo_niv_educ_80.xlsx')</v>
      </c>
      <c r="BX129">
        <v>80</v>
      </c>
      <c r="BY129" s="1" t="str">
        <f>"ind_"&amp;BX127&amp;" = xlsread('spillover_bajoingreso_"&amp;BX127&amp;".xlsx')"</f>
        <v>ind_80 = xlsread('spillover_bajoingreso_80.xlsx')</v>
      </c>
      <c r="CD129">
        <v>80</v>
      </c>
      <c r="CE129" s="1" t="str">
        <f>"ind_"&amp;CD127&amp;" = xlsread('spillover_densidad_"&amp;CD127&amp;".xlsx')"</f>
        <v>ind_80 = xlsread('spillover_densidad_80.xlsx')</v>
      </c>
      <c r="CJ129">
        <v>80</v>
      </c>
      <c r="CK129" s="1" t="str">
        <f>"ind_"&amp;CJ127&amp;" = xlsread('spillover_tiempo_cs_"&amp;CJ127&amp;".xlsx')"</f>
        <v>ind_80 = xlsread('spillover_tiempo_cs_80.xlsx')</v>
      </c>
      <c r="CQ129">
        <v>80</v>
      </c>
      <c r="CR129" t="s">
        <v>311</v>
      </c>
      <c r="CV129">
        <v>80</v>
      </c>
      <c r="CW129" t="s">
        <v>312</v>
      </c>
      <c r="DA129">
        <v>80</v>
      </c>
      <c r="DB129" t="s">
        <v>313</v>
      </c>
      <c r="DF129">
        <v>80</v>
      </c>
      <c r="DG129" t="s">
        <v>314</v>
      </c>
      <c r="EA129">
        <v>55</v>
      </c>
      <c r="EB129" s="3" t="s">
        <v>18</v>
      </c>
      <c r="EZ129" s="1" t="str">
        <f>"xlswrite('G:\Mi unidad\1. PROYECTOS TELLO 2022\SCM SPILL OVERS\outputs\pobreza\distancia_centro_salud\1%\simulacion_4\observado_outputs.xlsx',tratado_"&amp;$A11&amp;","&amp;$A11&amp;")"</f>
        <v>xlswrite('G:\Mi unidad\1. PROYECTOS TELLO 2022\SCM SPILL OVERS\outputs\pobreza\distancia_centro_salud\1%\simulacion_4\observado_outputs.xlsx',tratado_38,38)</v>
      </c>
      <c r="FG129" s="1" t="str">
        <f>"xlswrite('G:\Mi unidad\1. PROYECTOS TELLO 2022\SCM SPILL OVERS\outputs\pobreza\informalidad\1%\simulacion_4\observado_outputs.xlsx',tratado_"&amp;$A11&amp;","&amp;$A11&amp;")"</f>
        <v>xlswrite('G:\Mi unidad\1. PROYECTOS TELLO 2022\SCM SPILL OVERS\outputs\pobreza\informalidad\1%\simulacion_4\observado_outputs.xlsx',tratado_38,38)</v>
      </c>
      <c r="FM129" s="1" t="str">
        <f>"xlswrite('G:\Mi unidad\1. PROYECTOS TELLO 2022\SCM SPILL OVERS\outputs\pobreza\densidad\1%\simulacion_4\observado_outputs.xlsx',tratado_"&amp;$A11&amp;","&amp;$A11&amp;")"</f>
        <v>xlswrite('G:\Mi unidad\1. PROYECTOS TELLO 2022\SCM SPILL OVERS\outputs\pobreza\densidad\1%\simulacion_4\observado_outputs.xlsx',tratado_38,38)</v>
      </c>
      <c r="FT129" s="1" t="str">
        <f>"xlswrite('G:\Mi unidad\1. PROYECTOS TELLO 2022\SCM SPILL OVERS\outputs\pobreza\bajo_niv_educ\1%\simulacion_4\observado_outputs.xlsx',tratado_"&amp;$A11&amp;","&amp;$A11&amp;")"</f>
        <v>xlswrite('G:\Mi unidad\1. PROYECTOS TELLO 2022\SCM SPILL OVERS\outputs\pobreza\bajo_niv_educ\1%\simulacion_4\observado_outputs.xlsx',tratado_38,38)</v>
      </c>
      <c r="FZ129" s="1" t="str">
        <f>"xlswrite('G:\Mi unidad\1. PROYECTOS TELLO 2022\SCM SPILL OVERS\outputs\pobreza\bajo_ingreso\1%\simulacion_4\observado_outputs.xlsx',tratado_"&amp;$A11&amp;","&amp;$A11&amp;")"</f>
        <v>xlswrite('G:\Mi unidad\1. PROYECTOS TELLO 2022\SCM SPILL OVERS\outputs\pobreza\bajo_ingreso\1%\simulacion_4\observado_outputs.xlsx',tratado_38,38)</v>
      </c>
      <c r="GF129" s="1" t="str">
        <f>"xlswrite('G:\Mi unidad\1. PROYECTOS TELLO 2022\SCM SPILL OVERS\outputs\pobreza\densidad_g\1%\simulacion_4\observado_outputs.xlsx',tratado_"&amp;$A11&amp;","&amp;$A11&amp;")"</f>
        <v>xlswrite('G:\Mi unidad\1. PROYECTOS TELLO 2022\SCM SPILL OVERS\outputs\pobreza\densidad_g\1%\simulacion_4\observado_outputs.xlsx',tratado_38,38)</v>
      </c>
      <c r="GM129" s="1" t="str">
        <f>"xlswrite('G:\Mi unidad\1. PROYECTOS TELLO 2022\SCM SPILL OVERS\outputs\pobreza\alimentos\1%\simulacion_4\observado_outputs.xlsx',tratado_"&amp;$A11&amp;","&amp;$A11&amp;");"</f>
        <v>xlswrite('G:\Mi unidad\1. PROYECTOS TELLO 2022\SCM SPILL OVERS\outputs\pobreza\alimentos\1%\simulacion_4\observado_outputs.xlsx',tratado_38,38);</v>
      </c>
      <c r="GT129" s="1" t="str">
        <f>"xlswrite('G:\Mi unidad\1. PROYECTOS TELLO 2022\SCM SPILL OVERS\outputs\pobreza\jefe_hogar\1%\simulacion_4\observado_outputs.xlsx',tratado_"&amp;$A11&amp;","&amp;$A11&amp;");"</f>
        <v>xlswrite('G:\Mi unidad\1. PROYECTOS TELLO 2022\SCM SPILL OVERS\outputs\pobreza\jefe_hogar\1%\simulacion_4\observado_outputs.xlsx',tratado_38,38);</v>
      </c>
      <c r="GZ129" s="1" t="str">
        <f>"xlswrite('G:\Mi unidad\1. PROYECTOS TELLO 2022\SCM SPILL OVERS\outputs\pobreza\mujeres\1%\simulacion_4\observado_outputs.xlsx',tratado_"&amp;$A11&amp;","&amp;$A11&amp;");"</f>
        <v>xlswrite('G:\Mi unidad\1. PROYECTOS TELLO 2022\SCM SPILL OVERS\outputs\pobreza\mujeres\1%\simulacion_4\observado_outputs.xlsx',tratado_38,38);</v>
      </c>
      <c r="HF129" s="1" t="str">
        <f>"xlswrite('G:\Mi unidad\1. PROYECTOS TELLO 2022\SCM SPILL OVERS\outputs\pobreza\criminalidad\1%\simulacion_4\observado_outputs.xlsx',tratado_"&amp;$A11&amp;","&amp;$A11&amp;");"</f>
        <v>xlswrite('G:\Mi unidad\1. PROYECTOS TELLO 2022\SCM SPILL OVERS\outputs\pobreza\criminalidad\1%\simulacion_4\observado_outputs.xlsx',tratado_38,38);</v>
      </c>
      <c r="HM129">
        <v>45</v>
      </c>
      <c r="HN129" t="str">
        <f>"p_value_vec_"&amp;HM129&amp;" = zeros(1,S);"</f>
        <v>p_value_vec_45 = zeros(1,S);</v>
      </c>
      <c r="HT129">
        <v>76</v>
      </c>
      <c r="HU129" t="str">
        <f>"spillover_test_"&amp;HT129&amp;" = zeros(1,S);"</f>
        <v>spillover_test_76 = zeros(1,S);</v>
      </c>
      <c r="IA129">
        <v>80</v>
      </c>
      <c r="IB129" t="str">
        <f>"xlswrite('G:\Mi unidad\1. PROYECTOS TELLO 2022\SCM SPILL OVERS\outputs\pobreza\bajo_niv_educ\1%\simulacion_4\output_tests.xlsx',p_value_vec_"&amp;IA129&amp;"','p_value_vec_"&amp;IA129&amp;"');"</f>
        <v>xlswrite('G:\Mi unidad\1. PROYECTOS TELLO 2022\SCM SPILL OVERS\outputs\pobreza\bajo_niv_educ\1%\simulacion_4\output_tests.xlsx',p_value_vec_80','p_value_vec_80');</v>
      </c>
      <c r="IO129">
        <v>80</v>
      </c>
      <c r="IP129" t="str">
        <f>"xlswrite('G:\Mi unidad\1. PROYECTOS TELLO 2022\SCM SPILL OVERS\outputs\pobreza\bajo_ingreso\1%\simulacion_4\output_tests.xlsx',p_value_vec_"&amp;IO129&amp;"','p_value_vec_"&amp;IO129&amp;"');"</f>
        <v>xlswrite('G:\Mi unidad\1. PROYECTOS TELLO 2022\SCM SPILL OVERS\outputs\pobreza\bajo_ingreso\1%\simulacion_4\output_tests.xlsx',p_value_vec_80','p_value_vec_80');</v>
      </c>
      <c r="JA129">
        <v>80</v>
      </c>
      <c r="JB129" t="str">
        <f>"xlswrite('G:\Mi unidad\1. PROYECTOS TELLO 2022\SCM SPILL OVERS\outputs\pobreza\densidad\1%\simulacion_4\output_tests.xlsx',p_value_vec_"&amp;JA129&amp;"','p_value_vec_"&amp;JA129&amp;"');"</f>
        <v>xlswrite('G:\Mi unidad\1. PROYECTOS TELLO 2022\SCM SPILL OVERS\outputs\pobreza\densidad\1%\simulacion_4\output_tests.xlsx',p_value_vec_80','p_value_vec_80');</v>
      </c>
      <c r="JM129">
        <v>80</v>
      </c>
      <c r="JN129" t="str">
        <f>"xlswrite('G:\Mi unidad\1. PROYECTOS TELLO 2022\SCM SPILL OVERS\outputs\pobreza\densidad_g\1%\simulacion_4\output_tests.xlsx',p_value_vec_"&amp;JM129&amp;"','p_value_vec_"&amp;JM129&amp;"');"</f>
        <v>xlswrite('G:\Mi unidad\1. PROYECTOS TELLO 2022\SCM SPILL OVERS\outputs\pobreza\densidad_g\1%\simulacion_4\output_tests.xlsx',p_value_vec_80','p_value_vec_80');</v>
      </c>
      <c r="JY129">
        <v>80</v>
      </c>
      <c r="JZ129" t="str">
        <f>"xlswrite('G:\Mi unidad\1. PROYECTOS TELLO 2022\SCM SPILL OVERS\outputs\pobreza\distancia_centro_salud\1%\simulacion_4\output_tests.xlsx',p_value_vec_"&amp;JY129&amp;"','p_value_vec_"&amp;JY129&amp;"');"</f>
        <v>xlswrite('G:\Mi unidad\1. PROYECTOS TELLO 2022\SCM SPILL OVERS\outputs\pobreza\distancia_centro_salud\1%\simulacion_4\output_tests.xlsx',p_value_vec_80','p_value_vec_80');</v>
      </c>
      <c r="KL129">
        <v>80</v>
      </c>
      <c r="KM129" t="str">
        <f>"xlswrite('G:\Mi unidad\1. PROYECTOS TELLO 2022\SCM SPILL OVERS\outputs\pobreza\informalidad\1%\simulacion_4\output_tests.xlsx',p_value_vec_"&amp;KL129&amp;"','p_value_vec_"&amp;KL129&amp;"');"</f>
        <v>xlswrite('G:\Mi unidad\1. PROYECTOS TELLO 2022\SCM SPILL OVERS\outputs\pobreza\informalidad\1%\simulacion_4\output_tests.xlsx',p_value_vec_80','p_value_vec_80');</v>
      </c>
      <c r="KY129">
        <v>80</v>
      </c>
      <c r="KZ129" t="str">
        <f>"xlswrite('G:\Mi unidad\1. PROYECTOS TELLO 2022\SCM SPILL OVERS\outputs\pobreza\alimentos\1%\simulacion_4\output_tests.xlsx',p_value_vec_"&amp;KY129&amp;"','p_value_vec_"&amp;KY129&amp;"');"</f>
        <v>xlswrite('G:\Mi unidad\1. PROYECTOS TELLO 2022\SCM SPILL OVERS\outputs\pobreza\alimentos\1%\simulacion_4\output_tests.xlsx',p_value_vec_80','p_value_vec_80');</v>
      </c>
      <c r="LF129">
        <v>80</v>
      </c>
      <c r="LG129" t="str">
        <f>"xlswrite('G:\Mi unidad\1. PROYECTOS TELLO 2022\SCM SPILL OVERS\outputs\pobreza\jefe_hogar\1%\simulacion_4\output_tests.xlsx',p_value_vec_"&amp;LF129&amp;"','p_value_vec_"&amp;LF129&amp;"');"</f>
        <v>xlswrite('G:\Mi unidad\1. PROYECTOS TELLO 2022\SCM SPILL OVERS\outputs\pobreza\jefe_hogar\1%\simulacion_4\output_tests.xlsx',p_value_vec_80','p_value_vec_80');</v>
      </c>
      <c r="LM129">
        <v>80</v>
      </c>
      <c r="LN129" t="str">
        <f>"xlswrite('G:\Mi unidad\1. PROYECTOS TELLO 2022\SCM SPILL OVERS\outputs\pobreza\mujeres\1%\simulacion_4\output_tests.xlsx',p_value_vec_"&amp;LM129&amp;"','p_value_vec_"&amp;LM129&amp;"');"</f>
        <v>xlswrite('G:\Mi unidad\1. PROYECTOS TELLO 2022\SCM SPILL OVERS\outputs\pobreza\mujeres\1%\simulacion_4\output_tests.xlsx',p_value_vec_80','p_value_vec_80');</v>
      </c>
      <c r="LY129">
        <v>80</v>
      </c>
      <c r="LZ129" t="str">
        <f>"xlswrite('G:\Mi unidad\1. PROYECTOS TELLO 2022\SCM SPILL OVERS\outputs\pobreza\criminalidad\1%\simulacion_4\output_tests.xlsx',p_value_vec_"&amp;LY129&amp;"','p_value_vec_"&amp;LY129&amp;"');"</f>
        <v>xlswrite('G:\Mi unidad\1. PROYECTOS TELLO 2022\SCM SPILL OVERS\outputs\pobreza\criminalidad\1%\simulacion_4\output_tests.xlsx',p_value_vec_80','p_value_vec_80');</v>
      </c>
    </row>
    <row r="130" spans="64:338" x14ac:dyDescent="0.3">
      <c r="BL130">
        <v>80</v>
      </c>
      <c r="BR130">
        <v>80</v>
      </c>
      <c r="BS130" s="1" t="str">
        <f>"A_"&amp;BR127&amp;" = eye(N);"</f>
        <v>A_80 = eye(N);</v>
      </c>
      <c r="BX130">
        <v>80</v>
      </c>
      <c r="BY130" s="1" t="str">
        <f>"A_"&amp;BX127&amp;" = eye(N);"</f>
        <v>A_80 = eye(N);</v>
      </c>
      <c r="CD130">
        <v>80</v>
      </c>
      <c r="CE130" s="1" t="str">
        <f>"A_"&amp;CD127&amp;" = eye(N);"</f>
        <v>A_80 = eye(N);</v>
      </c>
      <c r="CJ130">
        <v>80</v>
      </c>
      <c r="CK130" s="1" t="str">
        <f>"A_"&amp;CJ127&amp;" = eye(N);"</f>
        <v>A_80 = eye(N);</v>
      </c>
      <c r="CQ130">
        <v>80</v>
      </c>
      <c r="CR130" t="s">
        <v>315</v>
      </c>
      <c r="CV130">
        <v>80</v>
      </c>
      <c r="CW130" t="s">
        <v>316</v>
      </c>
      <c r="DA130">
        <v>80</v>
      </c>
      <c r="DB130" t="s">
        <v>316</v>
      </c>
      <c r="DF130">
        <v>80</v>
      </c>
      <c r="DG130" t="s">
        <v>316</v>
      </c>
      <c r="EA130">
        <v>57</v>
      </c>
      <c r="EB130" s="3" t="str">
        <f>"%PROVINCIA "&amp;EA130</f>
        <v>%PROVINCIA 57</v>
      </c>
      <c r="EZ130" s="1" t="str">
        <f>"xlswrite('G:\Mi unidad\1. PROYECTOS TELLO 2022\SCM SPILL OVERS\outputs\pobreza\distancia_centro_salud\1%\simulacion_4\observado_outputs.xlsx',tratado_"&amp;$A12&amp;","&amp;$A12&amp;")"</f>
        <v>xlswrite('G:\Mi unidad\1. PROYECTOS TELLO 2022\SCM SPILL OVERS\outputs\pobreza\distancia_centro_salud\1%\simulacion_4\observado_outputs.xlsx',tratado_39,39)</v>
      </c>
      <c r="FG130" s="1" t="str">
        <f>"xlswrite('G:\Mi unidad\1. PROYECTOS TELLO 2022\SCM SPILL OVERS\outputs\pobreza\informalidad\1%\simulacion_4\observado_outputs.xlsx',tratado_"&amp;$A12&amp;","&amp;$A12&amp;")"</f>
        <v>xlswrite('G:\Mi unidad\1. PROYECTOS TELLO 2022\SCM SPILL OVERS\outputs\pobreza\informalidad\1%\simulacion_4\observado_outputs.xlsx',tratado_39,39)</v>
      </c>
      <c r="FM130" s="1" t="str">
        <f>"xlswrite('G:\Mi unidad\1. PROYECTOS TELLO 2022\SCM SPILL OVERS\outputs\pobreza\densidad\1%\simulacion_4\observado_outputs.xlsx',tratado_"&amp;$A12&amp;","&amp;$A12&amp;")"</f>
        <v>xlswrite('G:\Mi unidad\1. PROYECTOS TELLO 2022\SCM SPILL OVERS\outputs\pobreza\densidad\1%\simulacion_4\observado_outputs.xlsx',tratado_39,39)</v>
      </c>
      <c r="FT130" s="1" t="str">
        <f>"xlswrite('G:\Mi unidad\1. PROYECTOS TELLO 2022\SCM SPILL OVERS\outputs\pobreza\bajo_niv_educ\1%\simulacion_4\observado_outputs.xlsx',tratado_"&amp;$A12&amp;","&amp;$A12&amp;")"</f>
        <v>xlswrite('G:\Mi unidad\1. PROYECTOS TELLO 2022\SCM SPILL OVERS\outputs\pobreza\bajo_niv_educ\1%\simulacion_4\observado_outputs.xlsx',tratado_39,39)</v>
      </c>
      <c r="FZ130" s="1" t="str">
        <f>"xlswrite('G:\Mi unidad\1. PROYECTOS TELLO 2022\SCM SPILL OVERS\outputs\pobreza\bajo_ingreso\1%\simulacion_4\observado_outputs.xlsx',tratado_"&amp;$A12&amp;","&amp;$A12&amp;")"</f>
        <v>xlswrite('G:\Mi unidad\1. PROYECTOS TELLO 2022\SCM SPILL OVERS\outputs\pobreza\bajo_ingreso\1%\simulacion_4\observado_outputs.xlsx',tratado_39,39)</v>
      </c>
      <c r="GF130" s="1" t="str">
        <f>"xlswrite('G:\Mi unidad\1. PROYECTOS TELLO 2022\SCM SPILL OVERS\outputs\pobreza\densidad_g\1%\simulacion_4\observado_outputs.xlsx',tratado_"&amp;$A12&amp;","&amp;$A12&amp;")"</f>
        <v>xlswrite('G:\Mi unidad\1. PROYECTOS TELLO 2022\SCM SPILL OVERS\outputs\pobreza\densidad_g\1%\simulacion_4\observado_outputs.xlsx',tratado_39,39)</v>
      </c>
      <c r="GM130" s="1" t="str">
        <f>"xlswrite('G:\Mi unidad\1. PROYECTOS TELLO 2022\SCM SPILL OVERS\outputs\pobreza\alimentos\1%\simulacion_4\observado_outputs.xlsx',tratado_"&amp;$A12&amp;","&amp;$A12&amp;");"</f>
        <v>xlswrite('G:\Mi unidad\1. PROYECTOS TELLO 2022\SCM SPILL OVERS\outputs\pobreza\alimentos\1%\simulacion_4\observado_outputs.xlsx',tratado_39,39);</v>
      </c>
      <c r="GT130" s="1" t="str">
        <f>"xlswrite('G:\Mi unidad\1. PROYECTOS TELLO 2022\SCM SPILL OVERS\outputs\pobreza\jefe_hogar\1%\simulacion_4\observado_outputs.xlsx',tratado_"&amp;$A12&amp;","&amp;$A12&amp;");"</f>
        <v>xlswrite('G:\Mi unidad\1. PROYECTOS TELLO 2022\SCM SPILL OVERS\outputs\pobreza\jefe_hogar\1%\simulacion_4\observado_outputs.xlsx',tratado_39,39);</v>
      </c>
      <c r="GZ130" s="1" t="str">
        <f>"xlswrite('G:\Mi unidad\1. PROYECTOS TELLO 2022\SCM SPILL OVERS\outputs\pobreza\mujeres\1%\simulacion_4\observado_outputs.xlsx',tratado_"&amp;$A12&amp;","&amp;$A12&amp;");"</f>
        <v>xlswrite('G:\Mi unidad\1. PROYECTOS TELLO 2022\SCM SPILL OVERS\outputs\pobreza\mujeres\1%\simulacion_4\observado_outputs.xlsx',tratado_39,39);</v>
      </c>
      <c r="HF130" s="1" t="str">
        <f>"xlswrite('G:\Mi unidad\1. PROYECTOS TELLO 2022\SCM SPILL OVERS\outputs\pobreza\criminalidad\1%\simulacion_4\observado_outputs.xlsx',tratado_"&amp;$A12&amp;","&amp;$A12&amp;");"</f>
        <v>xlswrite('G:\Mi unidad\1. PROYECTOS TELLO 2022\SCM SPILL OVERS\outputs\pobreza\criminalidad\1%\simulacion_4\observado_outputs.xlsx',tratado_39,39);</v>
      </c>
      <c r="HM130">
        <v>45</v>
      </c>
      <c r="HN130" t="str">
        <f>"lb_vec_"&amp;HM130&amp;" = zeros(1,S);"</f>
        <v>lb_vec_45 = zeros(1,S);</v>
      </c>
      <c r="HT130">
        <v>76</v>
      </c>
      <c r="HU130" t="s">
        <v>35</v>
      </c>
      <c r="IA130">
        <v>80</v>
      </c>
      <c r="IB130" t="str">
        <f>"xlswrite('G:\Mi unidad\1. PROYECTOS TELLO 2022\SCM SPILL OVERS\outputs\pobreza\bajo_niv_educ\1%\simulacion_4\output_tests.xlsx',alpha1_hat_vec_"&amp;IA130&amp;"','alpha1_hat_vec_"&amp;IA130&amp;"');"</f>
        <v>xlswrite('G:\Mi unidad\1. PROYECTOS TELLO 2022\SCM SPILL OVERS\outputs\pobreza\bajo_niv_educ\1%\simulacion_4\output_tests.xlsx',alpha1_hat_vec_80','alpha1_hat_vec_80');</v>
      </c>
      <c r="IO130">
        <v>80</v>
      </c>
      <c r="IP130" t="str">
        <f>"xlswrite('G:\Mi unidad\1. PROYECTOS TELLO 2022\SCM SPILL OVERS\outputs\pobreza\bajo_ingreso\1%\simulacion_4\output_tests.xlsx',alpha1_hat_vec_"&amp;IO130&amp;"','alpha1_hat_vec_"&amp;IO130&amp;"');"</f>
        <v>xlswrite('G:\Mi unidad\1. PROYECTOS TELLO 2022\SCM SPILL OVERS\outputs\pobreza\bajo_ingreso\1%\simulacion_4\output_tests.xlsx',alpha1_hat_vec_80','alpha1_hat_vec_80');</v>
      </c>
      <c r="JA130">
        <v>80</v>
      </c>
      <c r="JB130" t="str">
        <f>"xlswrite('G:\Mi unidad\1. PROYECTOS TELLO 2022\SCM SPILL OVERS\outputs\pobreza\densidad\1%\simulacion_4\output_tests.xlsx',alpha1_hat_vec_"&amp;JA130&amp;"','alpha1_hat_vec_"&amp;JA130&amp;"');"</f>
        <v>xlswrite('G:\Mi unidad\1. PROYECTOS TELLO 2022\SCM SPILL OVERS\outputs\pobreza\densidad\1%\simulacion_4\output_tests.xlsx',alpha1_hat_vec_80','alpha1_hat_vec_80');</v>
      </c>
      <c r="JM130">
        <v>80</v>
      </c>
      <c r="JN130" t="str">
        <f>"xlswrite('G:\Mi unidad\1. PROYECTOS TELLO 2022\SCM SPILL OVERS\outputs\pobreza\densidad_g\1%\simulacion_4\output_tests.xlsx',alpha1_hat_vec_"&amp;JM130&amp;"','alpha1_hat_vec_"&amp;JM130&amp;"');"</f>
        <v>xlswrite('G:\Mi unidad\1. PROYECTOS TELLO 2022\SCM SPILL OVERS\outputs\pobreza\densidad_g\1%\simulacion_4\output_tests.xlsx',alpha1_hat_vec_80','alpha1_hat_vec_80');</v>
      </c>
      <c r="JY130">
        <v>80</v>
      </c>
      <c r="JZ130" t="str">
        <f>"xlswrite('G:\Mi unidad\1. PROYECTOS TELLO 2022\SCM SPILL OVERS\outputs\pobreza\distancia_centro_salud\1%\simulacion_4\output_tests.xlsx',alpha1_hat_vec_"&amp;JY130&amp;"','alpha1_hat_vec_"&amp;JY130&amp;"');"</f>
        <v>xlswrite('G:\Mi unidad\1. PROYECTOS TELLO 2022\SCM SPILL OVERS\outputs\pobreza\distancia_centro_salud\1%\simulacion_4\output_tests.xlsx',alpha1_hat_vec_80','alpha1_hat_vec_80');</v>
      </c>
      <c r="KL130">
        <v>80</v>
      </c>
      <c r="KM130" t="str">
        <f>"xlswrite('G:\Mi unidad\1. PROYECTOS TELLO 2022\SCM SPILL OVERS\outputs\pobreza\informalidad\1%\simulacion_4\output_tests.xlsx',alpha1_hat_vec_"&amp;KL130&amp;"','alpha1_hat_vec_"&amp;KL130&amp;"');"</f>
        <v>xlswrite('G:\Mi unidad\1. PROYECTOS TELLO 2022\SCM SPILL OVERS\outputs\pobreza\informalidad\1%\simulacion_4\output_tests.xlsx',alpha1_hat_vec_80','alpha1_hat_vec_80');</v>
      </c>
      <c r="KY130">
        <v>80</v>
      </c>
      <c r="KZ130" t="str">
        <f>"xlswrite('G:\Mi unidad\1. PROYECTOS TELLO 2022\SCM SPILL OVERS\outputs\pobreza\alimentos\1%\simulacion_4\output_tests.xlsx',alpha1_hat_vec_"&amp;KY130&amp;"','alpha1_hat_vec_"&amp;KY130&amp;"');"</f>
        <v>xlswrite('G:\Mi unidad\1. PROYECTOS TELLO 2022\SCM SPILL OVERS\outputs\pobreza\alimentos\1%\simulacion_4\output_tests.xlsx',alpha1_hat_vec_80','alpha1_hat_vec_80');</v>
      </c>
      <c r="LF130">
        <v>80</v>
      </c>
      <c r="LG130" t="str">
        <f>"xlswrite('G:\Mi unidad\1. PROYECTOS TELLO 2022\SCM SPILL OVERS\outputs\pobreza\jefe_hogar\1%\simulacion_4\output_tests.xlsx',alpha1_hat_vec_"&amp;LF130&amp;"','alpha1_hat_vec_"&amp;LF130&amp;"');"</f>
        <v>xlswrite('G:\Mi unidad\1. PROYECTOS TELLO 2022\SCM SPILL OVERS\outputs\pobreza\jefe_hogar\1%\simulacion_4\output_tests.xlsx',alpha1_hat_vec_80','alpha1_hat_vec_80');</v>
      </c>
      <c r="LM130">
        <v>80</v>
      </c>
      <c r="LN130" t="str">
        <f>"xlswrite('G:\Mi unidad\1. PROYECTOS TELLO 2022\SCM SPILL OVERS\outputs\pobreza\mujeres\1%\simulacion_4\output_tests.xlsx',alpha1_hat_vec_"&amp;LM130&amp;"','alpha1_hat_vec_"&amp;LM130&amp;"');"</f>
        <v>xlswrite('G:\Mi unidad\1. PROYECTOS TELLO 2022\SCM SPILL OVERS\outputs\pobreza\mujeres\1%\simulacion_4\output_tests.xlsx',alpha1_hat_vec_80','alpha1_hat_vec_80');</v>
      </c>
      <c r="LY130">
        <v>80</v>
      </c>
      <c r="LZ130" t="str">
        <f>"xlswrite('G:\Mi unidad\1. PROYECTOS TELLO 2022\SCM SPILL OVERS\outputs\pobreza\criminalidad\1%\simulacion_4\output_tests.xlsx',alpha1_hat_vec_"&amp;LY130&amp;"','alpha1_hat_vec_"&amp;LY130&amp;"');"</f>
        <v>xlswrite('G:\Mi unidad\1. PROYECTOS TELLO 2022\SCM SPILL OVERS\outputs\pobreza\criminalidad\1%\simulacion_4\output_tests.xlsx',alpha1_hat_vec_80','alpha1_hat_vec_80');</v>
      </c>
    </row>
    <row r="131" spans="64:338" x14ac:dyDescent="0.3">
      <c r="BL131">
        <v>80</v>
      </c>
      <c r="BR131">
        <v>80</v>
      </c>
      <c r="BS131" s="1" t="str">
        <f>"A_"&amp;BR127&amp;"(:,ind_"&amp;BR127&amp;" == 0) = [];"</f>
        <v>A_80(:,ind_80 == 0) = [];</v>
      </c>
      <c r="BX131">
        <v>80</v>
      </c>
      <c r="BY131" s="1" t="str">
        <f>"A_"&amp;BX127&amp;"(:,ind_"&amp;BX127&amp;" == 0) = [];"</f>
        <v>A_80(:,ind_80 == 0) = [];</v>
      </c>
      <c r="CD131">
        <v>80</v>
      </c>
      <c r="CE131" s="1" t="str">
        <f>"A_"&amp;CD127&amp;"(:,ind_"&amp;CD127&amp;" == 0) = [];"</f>
        <v>A_80(:,ind_80 == 0) = [];</v>
      </c>
      <c r="CJ131">
        <v>80</v>
      </c>
      <c r="CK131" s="1" t="str">
        <f>"A_"&amp;CJ127&amp;"(:,ind_"&amp;CJ127&amp;" == 0) = [];"</f>
        <v>A_80(:,ind_80 == 0) = [];</v>
      </c>
      <c r="CQ131">
        <v>80</v>
      </c>
      <c r="CR131" t="s">
        <v>316</v>
      </c>
      <c r="CV131">
        <v>80</v>
      </c>
      <c r="CW131" t="s">
        <v>317</v>
      </c>
      <c r="DA131">
        <v>80</v>
      </c>
      <c r="DB131" t="s">
        <v>317</v>
      </c>
      <c r="DF131">
        <v>80</v>
      </c>
      <c r="DG131" t="s">
        <v>317</v>
      </c>
      <c r="EA131">
        <v>57</v>
      </c>
      <c r="EB131" s="3" t="s">
        <v>17</v>
      </c>
      <c r="EZ131" s="1" t="str">
        <f>"xlswrite('G:\Mi unidad\1. PROYECTOS TELLO 2022\SCM SPILL OVERS\outputs\pobreza\distancia_centro_salud\1%\simulacion_4\observado_outputs.xlsx',tratado_"&amp;$A13&amp;","&amp;$A13&amp;")"</f>
        <v>xlswrite('G:\Mi unidad\1. PROYECTOS TELLO 2022\SCM SPILL OVERS\outputs\pobreza\distancia_centro_salud\1%\simulacion_4\observado_outputs.xlsx',tratado_41,41)</v>
      </c>
      <c r="FG131" s="1" t="str">
        <f>"xlswrite('G:\Mi unidad\1. PROYECTOS TELLO 2022\SCM SPILL OVERS\outputs\pobreza\informalidad\1%\simulacion_4\observado_outputs.xlsx',tratado_"&amp;$A13&amp;","&amp;$A13&amp;")"</f>
        <v>xlswrite('G:\Mi unidad\1. PROYECTOS TELLO 2022\SCM SPILL OVERS\outputs\pobreza\informalidad\1%\simulacion_4\observado_outputs.xlsx',tratado_41,41)</v>
      </c>
      <c r="FM131" s="1" t="str">
        <f>"xlswrite('G:\Mi unidad\1. PROYECTOS TELLO 2022\SCM SPILL OVERS\outputs\pobreza\densidad\1%\simulacion_4\observado_outputs.xlsx',tratado_"&amp;$A13&amp;","&amp;$A13&amp;")"</f>
        <v>xlswrite('G:\Mi unidad\1. PROYECTOS TELLO 2022\SCM SPILL OVERS\outputs\pobreza\densidad\1%\simulacion_4\observado_outputs.xlsx',tratado_41,41)</v>
      </c>
      <c r="FT131" s="1" t="str">
        <f>"xlswrite('G:\Mi unidad\1. PROYECTOS TELLO 2022\SCM SPILL OVERS\outputs\pobreza\bajo_niv_educ\1%\simulacion_4\observado_outputs.xlsx',tratado_"&amp;$A13&amp;","&amp;$A13&amp;")"</f>
        <v>xlswrite('G:\Mi unidad\1. PROYECTOS TELLO 2022\SCM SPILL OVERS\outputs\pobreza\bajo_niv_educ\1%\simulacion_4\observado_outputs.xlsx',tratado_41,41)</v>
      </c>
      <c r="FZ131" s="1" t="str">
        <f>"xlswrite('G:\Mi unidad\1. PROYECTOS TELLO 2022\SCM SPILL OVERS\outputs\pobreza\bajo_ingreso\1%\simulacion_4\observado_outputs.xlsx',tratado_"&amp;$A13&amp;","&amp;$A13&amp;")"</f>
        <v>xlswrite('G:\Mi unidad\1. PROYECTOS TELLO 2022\SCM SPILL OVERS\outputs\pobreza\bajo_ingreso\1%\simulacion_4\observado_outputs.xlsx',tratado_41,41)</v>
      </c>
      <c r="GF131" s="1" t="str">
        <f>"xlswrite('G:\Mi unidad\1. PROYECTOS TELLO 2022\SCM SPILL OVERS\outputs\pobreza\densidad_g\1%\simulacion_4\observado_outputs.xlsx',tratado_"&amp;$A13&amp;","&amp;$A13&amp;")"</f>
        <v>xlswrite('G:\Mi unidad\1. PROYECTOS TELLO 2022\SCM SPILL OVERS\outputs\pobreza\densidad_g\1%\simulacion_4\observado_outputs.xlsx',tratado_41,41)</v>
      </c>
      <c r="GM131" s="1" t="str">
        <f>"xlswrite('G:\Mi unidad\1. PROYECTOS TELLO 2022\SCM SPILL OVERS\outputs\pobreza\alimentos\1%\simulacion_4\observado_outputs.xlsx',tratado_"&amp;$A13&amp;","&amp;$A13&amp;");"</f>
        <v>xlswrite('G:\Mi unidad\1. PROYECTOS TELLO 2022\SCM SPILL OVERS\outputs\pobreza\alimentos\1%\simulacion_4\observado_outputs.xlsx',tratado_41,41);</v>
      </c>
      <c r="GT131" s="1" t="str">
        <f>"xlswrite('G:\Mi unidad\1. PROYECTOS TELLO 2022\SCM SPILL OVERS\outputs\pobreza\jefe_hogar\1%\simulacion_4\observado_outputs.xlsx',tratado_"&amp;$A13&amp;","&amp;$A13&amp;");"</f>
        <v>xlswrite('G:\Mi unidad\1. PROYECTOS TELLO 2022\SCM SPILL OVERS\outputs\pobreza\jefe_hogar\1%\simulacion_4\observado_outputs.xlsx',tratado_41,41);</v>
      </c>
      <c r="GZ131" s="1" t="str">
        <f>"xlswrite('G:\Mi unidad\1. PROYECTOS TELLO 2022\SCM SPILL OVERS\outputs\pobreza\mujeres\1%\simulacion_4\observado_outputs.xlsx',tratado_"&amp;$A13&amp;","&amp;$A13&amp;");"</f>
        <v>xlswrite('G:\Mi unidad\1. PROYECTOS TELLO 2022\SCM SPILL OVERS\outputs\pobreza\mujeres\1%\simulacion_4\observado_outputs.xlsx',tratado_41,41);</v>
      </c>
      <c r="HF131" s="1" t="str">
        <f>"xlswrite('G:\Mi unidad\1. PROYECTOS TELLO 2022\SCM SPILL OVERS\outputs\pobreza\criminalidad\1%\simulacion_4\observado_outputs.xlsx',tratado_"&amp;$A13&amp;","&amp;$A13&amp;");"</f>
        <v>xlswrite('G:\Mi unidad\1. PROYECTOS TELLO 2022\SCM SPILL OVERS\outputs\pobreza\criminalidad\1%\simulacion_4\observado_outputs.xlsx',tratado_41,41);</v>
      </c>
      <c r="HM131">
        <v>45</v>
      </c>
      <c r="HN131" t="str">
        <f>"ub_vec_"&amp;HM131&amp;" = zeros(1,S);"</f>
        <v>ub_vec_45 = zeros(1,S);</v>
      </c>
      <c r="HT131">
        <v>76</v>
      </c>
      <c r="HU131" t="s">
        <v>36</v>
      </c>
      <c r="IA131">
        <v>80</v>
      </c>
      <c r="IB131" t="str">
        <f>"xlswrite('G:\Mi unidad\1. PROYECTOS TELLO 2022\SCM SPILL OVERS\outputs\pobreza\bajo_niv_educ\1%\simulacion_4\output_tests.xlsx',spillover_test_"&amp;IA131&amp;"','sp_test_"&amp;IA131&amp;"');"</f>
        <v>xlswrite('G:\Mi unidad\1. PROYECTOS TELLO 2022\SCM SPILL OVERS\outputs\pobreza\bajo_niv_educ\1%\simulacion_4\output_tests.xlsx',spillover_test_80','sp_test_80');</v>
      </c>
      <c r="IO131">
        <v>80</v>
      </c>
      <c r="IP131" t="str">
        <f>"xlswrite('G:\Mi unidad\1. PROYECTOS TELLO 2022\SCM SPILL OVERS\outputs\pobreza\bajo_ingreso\1%\simulacion_4\output_tests.xlsx',spillover_test_"&amp;IO131&amp;"','sp_test_"&amp;IO131&amp;"');"</f>
        <v>xlswrite('G:\Mi unidad\1. PROYECTOS TELLO 2022\SCM SPILL OVERS\outputs\pobreza\bajo_ingreso\1%\simulacion_4\output_tests.xlsx',spillover_test_80','sp_test_80');</v>
      </c>
      <c r="JA131">
        <v>80</v>
      </c>
      <c r="JB131" t="str">
        <f>"xlswrite('G:\Mi unidad\1. PROYECTOS TELLO 2022\SCM SPILL OVERS\outputs\pobreza\densidad\1%\simulacion_4\output_tests.xlsx',spillover_test_"&amp;JA131&amp;"','sp_test_"&amp;JA131&amp;"');"</f>
        <v>xlswrite('G:\Mi unidad\1. PROYECTOS TELLO 2022\SCM SPILL OVERS\outputs\pobreza\densidad\1%\simulacion_4\output_tests.xlsx',spillover_test_80','sp_test_80');</v>
      </c>
      <c r="JM131">
        <v>80</v>
      </c>
      <c r="JN131" t="str">
        <f>"xlswrite('G:\Mi unidad\1. PROYECTOS TELLO 2022\SCM SPILL OVERS\outputs\pobreza\densidad_g\1%\simulacion_4\output_tests.xlsx',spillover_test_"&amp;JM131&amp;"','sp_test_"&amp;JM131&amp;"');"</f>
        <v>xlswrite('G:\Mi unidad\1. PROYECTOS TELLO 2022\SCM SPILL OVERS\outputs\pobreza\densidad_g\1%\simulacion_4\output_tests.xlsx',spillover_test_80','sp_test_80');</v>
      </c>
      <c r="JY131">
        <v>80</v>
      </c>
      <c r="JZ131" t="str">
        <f>"xlswrite('G:\Mi unidad\1. PROYECTOS TELLO 2022\SCM SPILL OVERS\outputs\pobreza\distancia_centro_salud\1%\simulacion_4\output_tests.xlsx',spillover_test_"&amp;JY131&amp;"','sp_test_"&amp;JY131&amp;"');"</f>
        <v>xlswrite('G:\Mi unidad\1. PROYECTOS TELLO 2022\SCM SPILL OVERS\outputs\pobreza\distancia_centro_salud\1%\simulacion_4\output_tests.xlsx',spillover_test_80','sp_test_80');</v>
      </c>
      <c r="KL131">
        <v>80</v>
      </c>
      <c r="KM131" t="str">
        <f>"xlswrite('G:\Mi unidad\1. PROYECTOS TELLO 2022\SCM SPILL OVERS\outputs\pobreza\informalidad\1%\simulacion_4\output_tests.xlsx',spillover_test_"&amp;KL131&amp;"','sp_test_"&amp;KL131&amp;"');"</f>
        <v>xlswrite('G:\Mi unidad\1. PROYECTOS TELLO 2022\SCM SPILL OVERS\outputs\pobreza\informalidad\1%\simulacion_4\output_tests.xlsx',spillover_test_80','sp_test_80');</v>
      </c>
      <c r="KY131">
        <v>80</v>
      </c>
      <c r="KZ131" t="str">
        <f>"xlswrite('G:\Mi unidad\1. PROYECTOS TELLO 2022\SCM SPILL OVERS\outputs\pobreza\alimentos\1%\simulacion_4\output_tests.xlsx',spillover_test_"&amp;KY131&amp;"','sp_test_"&amp;KY131&amp;"');"</f>
        <v>xlswrite('G:\Mi unidad\1. PROYECTOS TELLO 2022\SCM SPILL OVERS\outputs\pobreza\alimentos\1%\simulacion_4\output_tests.xlsx',spillover_test_80','sp_test_80');</v>
      </c>
      <c r="LF131">
        <v>80</v>
      </c>
      <c r="LG131" t="str">
        <f>"xlswrite('G:\Mi unidad\1. PROYECTOS TELLO 2022\SCM SPILL OVERS\outputs\pobreza\jefe_hogar\1%\simulacion_4\output_tests.xlsx',spillover_test_"&amp;LF131&amp;"','sp_test_"&amp;LF131&amp;"');"</f>
        <v>xlswrite('G:\Mi unidad\1. PROYECTOS TELLO 2022\SCM SPILL OVERS\outputs\pobreza\jefe_hogar\1%\simulacion_4\output_tests.xlsx',spillover_test_80','sp_test_80');</v>
      </c>
      <c r="LM131">
        <v>80</v>
      </c>
      <c r="LN131" t="str">
        <f>"xlswrite('G:\Mi unidad\1. PROYECTOS TELLO 2022\SCM SPILL OVERS\outputs\pobreza\mujeres\1%\simulacion_4\output_tests.xlsx',spillover_test_"&amp;LM131&amp;"','sp_test_"&amp;LM131&amp;"');"</f>
        <v>xlswrite('G:\Mi unidad\1. PROYECTOS TELLO 2022\SCM SPILL OVERS\outputs\pobreza\mujeres\1%\simulacion_4\output_tests.xlsx',spillover_test_80','sp_test_80');</v>
      </c>
      <c r="LY131">
        <v>80</v>
      </c>
      <c r="LZ131" t="str">
        <f>"xlswrite('G:\Mi unidad\1. PROYECTOS TELLO 2022\SCM SPILL OVERS\outputs\pobreza\criminalidad\1%\simulacion_4\output_tests.xlsx',spillover_test_"&amp;LY131&amp;"','sp_test_"&amp;LY131&amp;"');"</f>
        <v>xlswrite('G:\Mi unidad\1. PROYECTOS TELLO 2022\SCM SPILL OVERS\outputs\pobreza\criminalidad\1%\simulacion_4\output_tests.xlsx',spillover_test_80','sp_test_80');</v>
      </c>
    </row>
    <row r="132" spans="64:338" x14ac:dyDescent="0.3">
      <c r="BL132">
        <v>84</v>
      </c>
      <c r="BM132" s="1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317</v>
      </c>
      <c r="CV132">
        <v>84</v>
      </c>
      <c r="CW132" t="s">
        <v>318</v>
      </c>
      <c r="DA132">
        <v>84</v>
      </c>
      <c r="DB132" t="s">
        <v>318</v>
      </c>
      <c r="DF132">
        <v>84</v>
      </c>
      <c r="DG132" t="s">
        <v>318</v>
      </c>
      <c r="EA132">
        <v>57</v>
      </c>
      <c r="EB132" s="1" t="str">
        <f>"Y_Ts_"&amp;EA132&amp;" = Y_"&amp;EA132&amp;"(:,T+s);"</f>
        <v>Y_Ts_57 = Y_57(:,T+s);</v>
      </c>
      <c r="EZ132" s="1" t="str">
        <f>"xlswrite('G:\Mi unidad\1. PROYECTOS TELLO 2022\SCM SPILL OVERS\outputs\pobreza\distancia_centro_salud\1%\simulacion_4\observado_outputs.xlsx',tratado_"&amp;$A14&amp;","&amp;$A14&amp;")"</f>
        <v>xlswrite('G:\Mi unidad\1. PROYECTOS TELLO 2022\SCM SPILL OVERS\outputs\pobreza\distancia_centro_salud\1%\simulacion_4\observado_outputs.xlsx',tratado_42,42)</v>
      </c>
      <c r="FG132" s="1" t="str">
        <f>"xlswrite('G:\Mi unidad\1. PROYECTOS TELLO 2022\SCM SPILL OVERS\outputs\pobreza\informalidad\1%\simulacion_4\observado_outputs.xlsx',tratado_"&amp;$A14&amp;","&amp;$A14&amp;")"</f>
        <v>xlswrite('G:\Mi unidad\1. PROYECTOS TELLO 2022\SCM SPILL OVERS\outputs\pobreza\informalidad\1%\simulacion_4\observado_outputs.xlsx',tratado_42,42)</v>
      </c>
      <c r="FM132" s="1" t="str">
        <f>"xlswrite('G:\Mi unidad\1. PROYECTOS TELLO 2022\SCM SPILL OVERS\outputs\pobreza\densidad\1%\simulacion_4\observado_outputs.xlsx',tratado_"&amp;$A14&amp;","&amp;$A14&amp;")"</f>
        <v>xlswrite('G:\Mi unidad\1. PROYECTOS TELLO 2022\SCM SPILL OVERS\outputs\pobreza\densidad\1%\simulacion_4\observado_outputs.xlsx',tratado_42,42)</v>
      </c>
      <c r="FT132" s="1" t="str">
        <f>"xlswrite('G:\Mi unidad\1. PROYECTOS TELLO 2022\SCM SPILL OVERS\outputs\pobreza\bajo_niv_educ\1%\simulacion_4\observado_outputs.xlsx',tratado_"&amp;$A14&amp;","&amp;$A14&amp;")"</f>
        <v>xlswrite('G:\Mi unidad\1. PROYECTOS TELLO 2022\SCM SPILL OVERS\outputs\pobreza\bajo_niv_educ\1%\simulacion_4\observado_outputs.xlsx',tratado_42,42)</v>
      </c>
      <c r="FZ132" s="1" t="str">
        <f>"xlswrite('G:\Mi unidad\1. PROYECTOS TELLO 2022\SCM SPILL OVERS\outputs\pobreza\bajo_ingreso\1%\simulacion_4\observado_outputs.xlsx',tratado_"&amp;$A14&amp;","&amp;$A14&amp;")"</f>
        <v>xlswrite('G:\Mi unidad\1. PROYECTOS TELLO 2022\SCM SPILL OVERS\outputs\pobreza\bajo_ingreso\1%\simulacion_4\observado_outputs.xlsx',tratado_42,42)</v>
      </c>
      <c r="GF132" s="1" t="str">
        <f>"xlswrite('G:\Mi unidad\1. PROYECTOS TELLO 2022\SCM SPILL OVERS\outputs\pobreza\densidad_g\1%\simulacion_4\observado_outputs.xlsx',tratado_"&amp;$A14&amp;","&amp;$A14&amp;")"</f>
        <v>xlswrite('G:\Mi unidad\1. PROYECTOS TELLO 2022\SCM SPILL OVERS\outputs\pobreza\densidad_g\1%\simulacion_4\observado_outputs.xlsx',tratado_42,42)</v>
      </c>
      <c r="GM132" s="1" t="str">
        <f>"xlswrite('G:\Mi unidad\1. PROYECTOS TELLO 2022\SCM SPILL OVERS\outputs\pobreza\alimentos\1%\simulacion_4\observado_outputs.xlsx',tratado_"&amp;$A14&amp;","&amp;$A14&amp;");"</f>
        <v>xlswrite('G:\Mi unidad\1. PROYECTOS TELLO 2022\SCM SPILL OVERS\outputs\pobreza\alimentos\1%\simulacion_4\observado_outputs.xlsx',tratado_42,42);</v>
      </c>
      <c r="GT132" s="1" t="str">
        <f>"xlswrite('G:\Mi unidad\1. PROYECTOS TELLO 2022\SCM SPILL OVERS\outputs\pobreza\jefe_hogar\1%\simulacion_4\observado_outputs.xlsx',tratado_"&amp;$A14&amp;","&amp;$A14&amp;");"</f>
        <v>xlswrite('G:\Mi unidad\1. PROYECTOS TELLO 2022\SCM SPILL OVERS\outputs\pobreza\jefe_hogar\1%\simulacion_4\observado_outputs.xlsx',tratado_42,42);</v>
      </c>
      <c r="GZ132" s="1" t="str">
        <f>"xlswrite('G:\Mi unidad\1. PROYECTOS TELLO 2022\SCM SPILL OVERS\outputs\pobreza\mujeres\1%\simulacion_4\observado_outputs.xlsx',tratado_"&amp;$A14&amp;","&amp;$A14&amp;");"</f>
        <v>xlswrite('G:\Mi unidad\1. PROYECTOS TELLO 2022\SCM SPILL OVERS\outputs\pobreza\mujeres\1%\simulacion_4\observado_outputs.xlsx',tratado_42,42);</v>
      </c>
      <c r="HF132" s="1" t="str">
        <f>"xlswrite('G:\Mi unidad\1. PROYECTOS TELLO 2022\SCM SPILL OVERS\outputs\pobreza\criminalidad\1%\simulacion_4\observado_outputs.xlsx',tratado_"&amp;$A14&amp;","&amp;$A14&amp;");"</f>
        <v>xlswrite('G:\Mi unidad\1. PROYECTOS TELLO 2022\SCM SPILL OVERS\outputs\pobreza\criminalidad\1%\simulacion_4\observado_outputs.xlsx',tratado_42,42);</v>
      </c>
      <c r="HM132">
        <v>45</v>
      </c>
      <c r="HN132" t="s">
        <v>35</v>
      </c>
      <c r="HT132">
        <v>76</v>
      </c>
      <c r="HU132" t="s">
        <v>37</v>
      </c>
      <c r="IA132">
        <v>84</v>
      </c>
      <c r="IB132" t="str">
        <f>"xlswrite('G:\Mi unidad\1. PROYECTOS TELLO 2022\SCM SPILL OVERS\outputs\pobreza\bajo_niv_educ\1%\simulacion_4\output_tests.xlsx',lb_vec_"&amp;IA132&amp;"','lb_vec_"&amp;IA132&amp;"');"</f>
        <v>xlswrite('G:\Mi unidad\1. PROYECTOS TELLO 2022\SCM SPILL OVERS\outputs\pobreza\bajo_niv_educ\1%\simulacion_4\output_tests.xlsx',lb_vec_84','lb_vec_84');</v>
      </c>
      <c r="IO132">
        <v>84</v>
      </c>
      <c r="IP132" t="str">
        <f>"xlswrite('G:\Mi unidad\1. PROYECTOS TELLO 2022\SCM SPILL OVERS\outputs\pobreza\bajo_ingreso\1%\simulacion_4\output_tests.xlsx',lb_vec_"&amp;IO132&amp;"','lb_vec_"&amp;IO132&amp;"');"</f>
        <v>xlswrite('G:\Mi unidad\1. PROYECTOS TELLO 2022\SCM SPILL OVERS\outputs\pobreza\bajo_ingreso\1%\simulacion_4\output_tests.xlsx',lb_vec_84','lb_vec_84');</v>
      </c>
      <c r="JA132">
        <v>84</v>
      </c>
      <c r="JB132" t="str">
        <f>"xlswrite('G:\Mi unidad\1. PROYECTOS TELLO 2022\SCM SPILL OVERS\outputs\pobreza\densidad\1%\simulacion_4\output_tests.xlsx',lb_vec_"&amp;JA132&amp;"','lb_vec_"&amp;JA132&amp;"');"</f>
        <v>xlswrite('G:\Mi unidad\1. PROYECTOS TELLO 2022\SCM SPILL OVERS\outputs\pobreza\densidad\1%\simulacion_4\output_tests.xlsx',lb_vec_84','lb_vec_84');</v>
      </c>
      <c r="JM132">
        <v>84</v>
      </c>
      <c r="JN132" t="str">
        <f>"xlswrite('G:\Mi unidad\1. PROYECTOS TELLO 2022\SCM SPILL OVERS\outputs\pobreza\densidad_g\1%\simulacion_4\output_tests.xlsx',lb_vec_"&amp;JM132&amp;"','lb_vec_"&amp;JM132&amp;"');"</f>
        <v>xlswrite('G:\Mi unidad\1. PROYECTOS TELLO 2022\SCM SPILL OVERS\outputs\pobreza\densidad_g\1%\simulacion_4\output_tests.xlsx',lb_vec_84','lb_vec_84');</v>
      </c>
      <c r="JY132">
        <v>84</v>
      </c>
      <c r="JZ132" t="str">
        <f>"xlswrite('G:\Mi unidad\1. PROYECTOS TELLO 2022\SCM SPILL OVERS\outputs\pobreza\distancia_centro_salud\1%\simulacion_4\output_tests.xlsx',lb_vec_"&amp;JY132&amp;"','lb_vec_"&amp;JY132&amp;"');"</f>
        <v>xlswrite('G:\Mi unidad\1. PROYECTOS TELLO 2022\SCM SPILL OVERS\outputs\pobreza\distancia_centro_salud\1%\simulacion_4\output_tests.xlsx',lb_vec_84','lb_vec_84');</v>
      </c>
      <c r="KL132">
        <v>84</v>
      </c>
      <c r="KM132" t="str">
        <f>"xlswrite('G:\Mi unidad\1. PROYECTOS TELLO 2022\SCM SPILL OVERS\outputs\pobreza\informalidad\1%\simulacion_4\output_tests.xlsx',lb_vec_"&amp;KL132&amp;"','lb_vec_"&amp;KL132&amp;"');"</f>
        <v>xlswrite('G:\Mi unidad\1. PROYECTOS TELLO 2022\SCM SPILL OVERS\outputs\pobreza\informalidad\1%\simulacion_4\output_tests.xlsx',lb_vec_84','lb_vec_84');</v>
      </c>
      <c r="KY132">
        <v>84</v>
      </c>
      <c r="KZ132" t="str">
        <f>"xlswrite('G:\Mi unidad\1. PROYECTOS TELLO 2022\SCM SPILL OVERS\outputs\pobreza\alimentos\1%\simulacion_4\output_tests.xlsx',lb_vec_"&amp;KY132&amp;"','lb_vec_"&amp;KY132&amp;"');"</f>
        <v>xlswrite('G:\Mi unidad\1. PROYECTOS TELLO 2022\SCM SPILL OVERS\outputs\pobreza\alimentos\1%\simulacion_4\output_tests.xlsx',lb_vec_84','lb_vec_84');</v>
      </c>
      <c r="LF132">
        <v>84</v>
      </c>
      <c r="LG132" t="str">
        <f>"xlswrite('G:\Mi unidad\1. PROYECTOS TELLO 2022\SCM SPILL OVERS\outputs\pobreza\jefe_hogar\1%\simulacion_4\output_tests.xlsx',lb_vec_"&amp;LF132&amp;"','lb_vec_"&amp;LF132&amp;"');"</f>
        <v>xlswrite('G:\Mi unidad\1. PROYECTOS TELLO 2022\SCM SPILL OVERS\outputs\pobreza\jefe_hogar\1%\simulacion_4\output_tests.xlsx',lb_vec_84','lb_vec_84');</v>
      </c>
      <c r="LM132">
        <v>84</v>
      </c>
      <c r="LN132" t="str">
        <f>"xlswrite('G:\Mi unidad\1. PROYECTOS TELLO 2022\SCM SPILL OVERS\outputs\pobreza\mujeres\1%\simulacion_4\output_tests.xlsx',lb_vec_"&amp;LM132&amp;"','lb_vec_"&amp;LM132&amp;"');"</f>
        <v>xlswrite('G:\Mi unidad\1. PROYECTOS TELLO 2022\SCM SPILL OVERS\outputs\pobreza\mujeres\1%\simulacion_4\output_tests.xlsx',lb_vec_84','lb_vec_84');</v>
      </c>
      <c r="LY132">
        <v>84</v>
      </c>
      <c r="LZ132" t="str">
        <f>"xlswrite('G:\Mi unidad\1. PROYECTOS TELLO 2022\SCM SPILL OVERS\outputs\pobreza\criminalidad\1%\simulacion_4\output_tests.xlsx',lb_vec_"&amp;LY132&amp;"','lb_vec_"&amp;LY132&amp;"');"</f>
        <v>xlswrite('G:\Mi unidad\1. PROYECTOS TELLO 2022\SCM SPILL OVERS\outputs\pobreza\criminalidad\1%\simulacion_4\output_tests.xlsx',lb_vec_84','lb_vec_84');</v>
      </c>
    </row>
    <row r="133" spans="64:338" x14ac:dyDescent="0.3">
      <c r="BL133">
        <v>84</v>
      </c>
      <c r="BM133" s="1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318</v>
      </c>
      <c r="CV133">
        <v>84</v>
      </c>
      <c r="CW133" t="s">
        <v>319</v>
      </c>
      <c r="DA133">
        <v>84</v>
      </c>
      <c r="DB133" t="s">
        <v>319</v>
      </c>
      <c r="DF133">
        <v>84</v>
      </c>
      <c r="DG133" t="s">
        <v>319</v>
      </c>
      <c r="EA133">
        <v>57</v>
      </c>
      <c r="EB133" s="1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EZ133" s="1" t="str">
        <f>"xlswrite('G:\Mi unidad\1. PROYECTOS TELLO 2022\SCM SPILL OVERS\outputs\pobreza\distancia_centro_salud\1%\simulacion_4\observado_outputs.xlsx',tratado_"&amp;$A15&amp;","&amp;$A15&amp;")"</f>
        <v>xlswrite('G:\Mi unidad\1. PROYECTOS TELLO 2022\SCM SPILL OVERS\outputs\pobreza\distancia_centro_salud\1%\simulacion_4\observado_outputs.xlsx',tratado_44,44)</v>
      </c>
      <c r="FG133" s="1" t="str">
        <f>"xlswrite('G:\Mi unidad\1. PROYECTOS TELLO 2022\SCM SPILL OVERS\outputs\pobreza\informalidad\1%\simulacion_4\observado_outputs.xlsx',tratado_"&amp;$A15&amp;","&amp;$A15&amp;")"</f>
        <v>xlswrite('G:\Mi unidad\1. PROYECTOS TELLO 2022\SCM SPILL OVERS\outputs\pobreza\informalidad\1%\simulacion_4\observado_outputs.xlsx',tratado_44,44)</v>
      </c>
      <c r="FM133" s="1" t="str">
        <f>"xlswrite('G:\Mi unidad\1. PROYECTOS TELLO 2022\SCM SPILL OVERS\outputs\pobreza\densidad\1%\simulacion_4\observado_outputs.xlsx',tratado_"&amp;$A15&amp;","&amp;$A15&amp;")"</f>
        <v>xlswrite('G:\Mi unidad\1. PROYECTOS TELLO 2022\SCM SPILL OVERS\outputs\pobreza\densidad\1%\simulacion_4\observado_outputs.xlsx',tratado_44,44)</v>
      </c>
      <c r="FT133" s="1" t="str">
        <f>"xlswrite('G:\Mi unidad\1. PROYECTOS TELLO 2022\SCM SPILL OVERS\outputs\pobreza\bajo_niv_educ\1%\simulacion_4\observado_outputs.xlsx',tratado_"&amp;$A15&amp;","&amp;$A15&amp;")"</f>
        <v>xlswrite('G:\Mi unidad\1. PROYECTOS TELLO 2022\SCM SPILL OVERS\outputs\pobreza\bajo_niv_educ\1%\simulacion_4\observado_outputs.xlsx',tratado_44,44)</v>
      </c>
      <c r="FZ133" s="1" t="str">
        <f>"xlswrite('G:\Mi unidad\1. PROYECTOS TELLO 2022\SCM SPILL OVERS\outputs\pobreza\bajo_ingreso\1%\simulacion_4\observado_outputs.xlsx',tratado_"&amp;$A15&amp;","&amp;$A15&amp;")"</f>
        <v>xlswrite('G:\Mi unidad\1. PROYECTOS TELLO 2022\SCM SPILL OVERS\outputs\pobreza\bajo_ingreso\1%\simulacion_4\observado_outputs.xlsx',tratado_44,44)</v>
      </c>
      <c r="GF133" s="1" t="str">
        <f>"xlswrite('G:\Mi unidad\1. PROYECTOS TELLO 2022\SCM SPILL OVERS\outputs\pobreza\densidad_g\1%\simulacion_4\observado_outputs.xlsx',tratado_"&amp;$A15&amp;","&amp;$A15&amp;")"</f>
        <v>xlswrite('G:\Mi unidad\1. PROYECTOS TELLO 2022\SCM SPILL OVERS\outputs\pobreza\densidad_g\1%\simulacion_4\observado_outputs.xlsx',tratado_44,44)</v>
      </c>
      <c r="GM133" s="1" t="str">
        <f>"xlswrite('G:\Mi unidad\1. PROYECTOS TELLO 2022\SCM SPILL OVERS\outputs\pobreza\alimentos\1%\simulacion_4\observado_outputs.xlsx',tratado_"&amp;$A15&amp;","&amp;$A15&amp;");"</f>
        <v>xlswrite('G:\Mi unidad\1. PROYECTOS TELLO 2022\SCM SPILL OVERS\outputs\pobreza\alimentos\1%\simulacion_4\observado_outputs.xlsx',tratado_44,44);</v>
      </c>
      <c r="GT133" s="1" t="str">
        <f>"xlswrite('G:\Mi unidad\1. PROYECTOS TELLO 2022\SCM SPILL OVERS\outputs\pobreza\jefe_hogar\1%\simulacion_4\observado_outputs.xlsx',tratado_"&amp;$A15&amp;","&amp;$A15&amp;");"</f>
        <v>xlswrite('G:\Mi unidad\1. PROYECTOS TELLO 2022\SCM SPILL OVERS\outputs\pobreza\jefe_hogar\1%\simulacion_4\observado_outputs.xlsx',tratado_44,44);</v>
      </c>
      <c r="GZ133" s="1" t="str">
        <f>"xlswrite('G:\Mi unidad\1. PROYECTOS TELLO 2022\SCM SPILL OVERS\outputs\pobreza\mujeres\1%\simulacion_4\observado_outputs.xlsx',tratado_"&amp;$A15&amp;","&amp;$A15&amp;");"</f>
        <v>xlswrite('G:\Mi unidad\1. PROYECTOS TELLO 2022\SCM SPILL OVERS\outputs\pobreza\mujeres\1%\simulacion_4\observado_outputs.xlsx',tratado_44,44);</v>
      </c>
      <c r="HF133" s="1" t="str">
        <f>"xlswrite('G:\Mi unidad\1. PROYECTOS TELLO 2022\SCM SPILL OVERS\outputs\pobreza\criminalidad\1%\simulacion_4\observado_outputs.xlsx',tratado_"&amp;$A15&amp;","&amp;$A15&amp;");"</f>
        <v>xlswrite('G:\Mi unidad\1. PROYECTOS TELLO 2022\SCM SPILL OVERS\outputs\pobreza\criminalidad\1%\simulacion_4\observado_outputs.xlsx',tratado_44,44);</v>
      </c>
      <c r="HM133">
        <v>45</v>
      </c>
      <c r="HN133" t="str">
        <f>"    [p_value_"&amp;HM133&amp; ",lb_"&amp;HM133&amp;",ub_"&amp;HM133&amp;"] = sp_andrews_te(Y_pre_"&amp;HM133&amp;",pobreza_"&amp;HM133&amp;"(:,T+s),A_"&amp;HM133&amp;",C,.05);"</f>
        <v xml:space="preserve">    [p_value_45,lb_45,ub_45] = sp_andrews_te(Y_pre_45,pobreza_45(:,T+s),A_45,C,.05);</v>
      </c>
      <c r="HT133">
        <v>76</v>
      </c>
      <c r="HU133" t="str">
        <f>"    spillover_test_"&amp;HT133&amp;"(s) = sp_andrews(Y_pre_"&amp;HT133&amp;",pobreza_"&amp;HT133&amp;"(:,T+s),A_"&amp;HT133&amp;",C,d,alpha_sig);"</f>
        <v xml:space="preserve">    spillover_test_76(s) = sp_andrews(Y_pre_76,pobreza_76(:,T+s),A_76,C,d,alpha_sig);</v>
      </c>
      <c r="IA133">
        <v>84</v>
      </c>
      <c r="IB133" t="str">
        <f>"xlswrite('G:\Mi unidad\1. PROYECTOS TELLO 2022\SCM SPILL OVERS\outputs\pobreza\bajo_niv_educ\1%\simulacion_4\output_tests.xlsx',ub_vec_"&amp;IA133&amp;"','ub_vec_"&amp;IA133&amp;"');"</f>
        <v>xlswrite('G:\Mi unidad\1. PROYECTOS TELLO 2022\SCM SPILL OVERS\outputs\pobreza\bajo_niv_educ\1%\simulacion_4\output_tests.xlsx',ub_vec_84','ub_vec_84');</v>
      </c>
      <c r="IO133">
        <v>84</v>
      </c>
      <c r="IP133" t="str">
        <f>"xlswrite('G:\Mi unidad\1. PROYECTOS TELLO 2022\SCM SPILL OVERS\outputs\pobreza\bajo_ingreso\1%\simulacion_4\output_tests.xlsx',ub_vec_"&amp;IO133&amp;"','ub_vec_"&amp;IO133&amp;"');"</f>
        <v>xlswrite('G:\Mi unidad\1. PROYECTOS TELLO 2022\SCM SPILL OVERS\outputs\pobreza\bajo_ingreso\1%\simulacion_4\output_tests.xlsx',ub_vec_84','ub_vec_84');</v>
      </c>
      <c r="JA133">
        <v>84</v>
      </c>
      <c r="JB133" t="str">
        <f>"xlswrite('G:\Mi unidad\1. PROYECTOS TELLO 2022\SCM SPILL OVERS\outputs\pobreza\densidad\1%\simulacion_4\output_tests.xlsx',ub_vec_"&amp;JA133&amp;"','ub_vec_"&amp;JA133&amp;"');"</f>
        <v>xlswrite('G:\Mi unidad\1. PROYECTOS TELLO 2022\SCM SPILL OVERS\outputs\pobreza\densidad\1%\simulacion_4\output_tests.xlsx',ub_vec_84','ub_vec_84');</v>
      </c>
      <c r="JM133">
        <v>84</v>
      </c>
      <c r="JN133" t="str">
        <f>"xlswrite('G:\Mi unidad\1. PROYECTOS TELLO 2022\SCM SPILL OVERS\outputs\pobreza\densidad_g\1%\simulacion_4\output_tests.xlsx',ub_vec_"&amp;JM133&amp;"','ub_vec_"&amp;JM133&amp;"');"</f>
        <v>xlswrite('G:\Mi unidad\1. PROYECTOS TELLO 2022\SCM SPILL OVERS\outputs\pobreza\densidad_g\1%\simulacion_4\output_tests.xlsx',ub_vec_84','ub_vec_84');</v>
      </c>
      <c r="JY133">
        <v>84</v>
      </c>
      <c r="JZ133" t="str">
        <f>"xlswrite('G:\Mi unidad\1. PROYECTOS TELLO 2022\SCM SPILL OVERS\outputs\pobreza\distancia_centro_salud\1%\simulacion_4\output_tests.xlsx',ub_vec_"&amp;JY133&amp;"','ub_vec_"&amp;JY133&amp;"');"</f>
        <v>xlswrite('G:\Mi unidad\1. PROYECTOS TELLO 2022\SCM SPILL OVERS\outputs\pobreza\distancia_centro_salud\1%\simulacion_4\output_tests.xlsx',ub_vec_84','ub_vec_84');</v>
      </c>
      <c r="KL133">
        <v>84</v>
      </c>
      <c r="KM133" t="str">
        <f>"xlswrite('G:\Mi unidad\1. PROYECTOS TELLO 2022\SCM SPILL OVERS\outputs\pobreza\informalidad\1%\simulacion_4\output_tests.xlsx',ub_vec_"&amp;KL133&amp;"','ub_vec_"&amp;KL133&amp;"');"</f>
        <v>xlswrite('G:\Mi unidad\1. PROYECTOS TELLO 2022\SCM SPILL OVERS\outputs\pobreza\informalidad\1%\simulacion_4\output_tests.xlsx',ub_vec_84','ub_vec_84');</v>
      </c>
      <c r="KY133">
        <v>84</v>
      </c>
      <c r="KZ133" t="str">
        <f>"xlswrite('G:\Mi unidad\1. PROYECTOS TELLO 2022\SCM SPILL OVERS\outputs\pobreza\alimentos\1%\simulacion_4\output_tests.xlsx',ub_vec_"&amp;KY133&amp;"','ub_vec_"&amp;KY133&amp;"');"</f>
        <v>xlswrite('G:\Mi unidad\1. PROYECTOS TELLO 2022\SCM SPILL OVERS\outputs\pobreza\alimentos\1%\simulacion_4\output_tests.xlsx',ub_vec_84','ub_vec_84');</v>
      </c>
      <c r="LF133">
        <v>84</v>
      </c>
      <c r="LG133" t="str">
        <f>"xlswrite('G:\Mi unidad\1. PROYECTOS TELLO 2022\SCM SPILL OVERS\outputs\pobreza\jefe_hogar\1%\simulacion_4\output_tests.xlsx',ub_vec_"&amp;LF133&amp;"','ub_vec_"&amp;LF133&amp;"');"</f>
        <v>xlswrite('G:\Mi unidad\1. PROYECTOS TELLO 2022\SCM SPILL OVERS\outputs\pobreza\jefe_hogar\1%\simulacion_4\output_tests.xlsx',ub_vec_84','ub_vec_84');</v>
      </c>
      <c r="LM133">
        <v>84</v>
      </c>
      <c r="LN133" t="str">
        <f>"xlswrite('G:\Mi unidad\1. PROYECTOS TELLO 2022\SCM SPILL OVERS\outputs\pobreza\mujeres\1%\simulacion_4\output_tests.xlsx',ub_vec_"&amp;LM133&amp;"','ub_vec_"&amp;LM133&amp;"');"</f>
        <v>xlswrite('G:\Mi unidad\1. PROYECTOS TELLO 2022\SCM SPILL OVERS\outputs\pobreza\mujeres\1%\simulacion_4\output_tests.xlsx',ub_vec_84','ub_vec_84');</v>
      </c>
      <c r="LY133">
        <v>84</v>
      </c>
      <c r="LZ133" t="str">
        <f>"xlswrite('G:\Mi unidad\1. PROYECTOS TELLO 2022\SCM SPILL OVERS\outputs\pobreza\criminalidad\1%\simulacion_4\output_tests.xlsx',ub_vec_"&amp;LY133&amp;"','ub_vec_"&amp;LY133&amp;"');"</f>
        <v>xlswrite('G:\Mi unidad\1. PROYECTOS TELLO 2022\SCM SPILL OVERS\outputs\pobreza\criminalidad\1%\simulacion_4\output_tests.xlsx',ub_vec_84','ub_vec_84');</v>
      </c>
    </row>
    <row r="134" spans="64:338" x14ac:dyDescent="0.3">
      <c r="BL134">
        <v>84</v>
      </c>
      <c r="BM134" s="1" t="str">
        <f>"A_"&amp;BL132&amp;"(:,ind_"&amp;BL132&amp;" == 0) = [];"</f>
        <v>A_84(:,ind_84 == 0) = [];</v>
      </c>
      <c r="BR134">
        <v>84</v>
      </c>
      <c r="BS134" s="1" t="str">
        <f>"ind_"&amp;BR132&amp;" = xlsread('spillover_bajo_niv_educ_"&amp;BR132&amp;".xlsx')"</f>
        <v>ind_84 = xlsread('spillover_bajo_niv_educ_84.xlsx')</v>
      </c>
      <c r="BX134">
        <v>84</v>
      </c>
      <c r="BY134" s="1" t="str">
        <f>"ind_"&amp;BX132&amp;" = xlsread('spillover_bajoingreso_"&amp;BX132&amp;".xlsx')"</f>
        <v>ind_84 = xlsread('spillover_bajoingreso_84.xlsx')</v>
      </c>
      <c r="CD134">
        <v>84</v>
      </c>
      <c r="CE134" s="1" t="str">
        <f>"ind_"&amp;CD132&amp;" = xlsread('spillover_densidad_"&amp;CD132&amp;".xlsx')"</f>
        <v>ind_84 = xlsread('spillover_densidad_84.xlsx')</v>
      </c>
      <c r="CJ134">
        <v>84</v>
      </c>
      <c r="CK134" s="1" t="str">
        <f>"ind_"&amp;CJ132&amp;" = xlsread('spillover_tiempo_cs_"&amp;CJ132&amp;".xlsx')"</f>
        <v>ind_84 = xlsread('spillover_tiempo_cs_84.xlsx')</v>
      </c>
      <c r="CQ134">
        <v>84</v>
      </c>
      <c r="CR134" t="s">
        <v>319</v>
      </c>
      <c r="CV134">
        <v>84</v>
      </c>
      <c r="CW134" t="s">
        <v>320</v>
      </c>
      <c r="DA134">
        <v>84</v>
      </c>
      <c r="DB134" t="s">
        <v>321</v>
      </c>
      <c r="DF134">
        <v>84</v>
      </c>
      <c r="DG134" t="s">
        <v>322</v>
      </c>
      <c r="EA134">
        <v>57</v>
      </c>
      <c r="EB134" s="1" t="str">
        <f>"alpha_hat_"&amp;EA134&amp;" = A_"&amp;EA134&amp;"*gamma_hat_"&amp;EA134&amp;";"</f>
        <v>alpha_hat_57 = A_57*gamma_hat_57;</v>
      </c>
      <c r="EZ134" s="1" t="str">
        <f>"xlswrite('G:\Mi unidad\1. PROYECTOS TELLO 2022\SCM SPILL OVERS\outputs\pobreza\distancia_centro_salud\1%\simulacion_4\observado_outputs.xlsx',tratado_"&amp;$A16&amp;","&amp;$A16&amp;")"</f>
        <v>xlswrite('G:\Mi unidad\1. PROYECTOS TELLO 2022\SCM SPILL OVERS\outputs\pobreza\distancia_centro_salud\1%\simulacion_4\observado_outputs.xlsx',tratado_45,45)</v>
      </c>
      <c r="FG134" s="1" t="str">
        <f>"xlswrite('G:\Mi unidad\1. PROYECTOS TELLO 2022\SCM SPILL OVERS\outputs\pobreza\informalidad\1%\simulacion_4\observado_outputs.xlsx',tratado_"&amp;$A16&amp;","&amp;$A16&amp;")"</f>
        <v>xlswrite('G:\Mi unidad\1. PROYECTOS TELLO 2022\SCM SPILL OVERS\outputs\pobreza\informalidad\1%\simulacion_4\observado_outputs.xlsx',tratado_45,45)</v>
      </c>
      <c r="FM134" s="1" t="str">
        <f>"xlswrite('G:\Mi unidad\1. PROYECTOS TELLO 2022\SCM SPILL OVERS\outputs\pobreza\densidad\1%\simulacion_4\observado_outputs.xlsx',tratado_"&amp;$A16&amp;","&amp;$A16&amp;")"</f>
        <v>xlswrite('G:\Mi unidad\1. PROYECTOS TELLO 2022\SCM SPILL OVERS\outputs\pobreza\densidad\1%\simulacion_4\observado_outputs.xlsx',tratado_45,45)</v>
      </c>
      <c r="FT134" s="1" t="str">
        <f>"xlswrite('G:\Mi unidad\1. PROYECTOS TELLO 2022\SCM SPILL OVERS\outputs\pobreza\bajo_niv_educ\1%\simulacion_4\observado_outputs.xlsx',tratado_"&amp;$A16&amp;","&amp;$A16&amp;")"</f>
        <v>xlswrite('G:\Mi unidad\1. PROYECTOS TELLO 2022\SCM SPILL OVERS\outputs\pobreza\bajo_niv_educ\1%\simulacion_4\observado_outputs.xlsx',tratado_45,45)</v>
      </c>
      <c r="FZ134" s="1" t="str">
        <f>"xlswrite('G:\Mi unidad\1. PROYECTOS TELLO 2022\SCM SPILL OVERS\outputs\pobreza\bajo_ingreso\1%\simulacion_4\observado_outputs.xlsx',tratado_"&amp;$A16&amp;","&amp;$A16&amp;")"</f>
        <v>xlswrite('G:\Mi unidad\1. PROYECTOS TELLO 2022\SCM SPILL OVERS\outputs\pobreza\bajo_ingreso\1%\simulacion_4\observado_outputs.xlsx',tratado_45,45)</v>
      </c>
      <c r="GF134" s="1" t="str">
        <f>"xlswrite('G:\Mi unidad\1. PROYECTOS TELLO 2022\SCM SPILL OVERS\outputs\pobreza\densidad_g\1%\simulacion_4\observado_outputs.xlsx',tratado_"&amp;$A16&amp;","&amp;$A16&amp;")"</f>
        <v>xlswrite('G:\Mi unidad\1. PROYECTOS TELLO 2022\SCM SPILL OVERS\outputs\pobreza\densidad_g\1%\simulacion_4\observado_outputs.xlsx',tratado_45,45)</v>
      </c>
      <c r="GM134" s="1" t="str">
        <f>"xlswrite('G:\Mi unidad\1. PROYECTOS TELLO 2022\SCM SPILL OVERS\outputs\pobreza\alimentos\1%\simulacion_4\observado_outputs.xlsx',tratado_"&amp;$A16&amp;","&amp;$A16&amp;");"</f>
        <v>xlswrite('G:\Mi unidad\1. PROYECTOS TELLO 2022\SCM SPILL OVERS\outputs\pobreza\alimentos\1%\simulacion_4\observado_outputs.xlsx',tratado_45,45);</v>
      </c>
      <c r="GT134" s="1" t="str">
        <f>"xlswrite('G:\Mi unidad\1. PROYECTOS TELLO 2022\SCM SPILL OVERS\outputs\pobreza\jefe_hogar\1%\simulacion_4\observado_outputs.xlsx',tratado_"&amp;$A16&amp;","&amp;$A16&amp;");"</f>
        <v>xlswrite('G:\Mi unidad\1. PROYECTOS TELLO 2022\SCM SPILL OVERS\outputs\pobreza\jefe_hogar\1%\simulacion_4\observado_outputs.xlsx',tratado_45,45);</v>
      </c>
      <c r="GZ134" s="1" t="str">
        <f>"xlswrite('G:\Mi unidad\1. PROYECTOS TELLO 2022\SCM SPILL OVERS\outputs\pobreza\mujeres\1%\simulacion_4\observado_outputs.xlsx',tratado_"&amp;$A16&amp;","&amp;$A16&amp;");"</f>
        <v>xlswrite('G:\Mi unidad\1. PROYECTOS TELLO 2022\SCM SPILL OVERS\outputs\pobreza\mujeres\1%\simulacion_4\observado_outputs.xlsx',tratado_45,45);</v>
      </c>
      <c r="HF134" s="1" t="str">
        <f>"xlswrite('G:\Mi unidad\1. PROYECTOS TELLO 2022\SCM SPILL OVERS\outputs\pobreza\criminalidad\1%\simulacion_4\observado_outputs.xlsx',tratado_"&amp;$A16&amp;","&amp;$A16&amp;");"</f>
        <v>xlswrite('G:\Mi unidad\1. PROYECTOS TELLO 2022\SCM SPILL OVERS\outputs\pobreza\criminalidad\1%\simulacion_4\observado_outputs.xlsx',tratado_45,45);</v>
      </c>
      <c r="HM134">
        <v>45</v>
      </c>
      <c r="HN134" t="str">
        <f>"    p_value_vec_"&amp;HM134&amp;"(s) = p_value_"&amp;HM134&amp;";"</f>
        <v xml:space="preserve">    p_value_vec_45(s) = p_value_45;</v>
      </c>
      <c r="HT134">
        <v>76</v>
      </c>
      <c r="HU134" t="s">
        <v>18</v>
      </c>
      <c r="IA134">
        <v>84</v>
      </c>
      <c r="IB134" t="str">
        <f>"xlswrite('G:\Mi unidad\1. PROYECTOS TELLO 2022\SCM SPILL OVERS\outputs\pobreza\bajo_niv_educ\1%\simulacion_4\output_tests.xlsx',p_value_vec_"&amp;IA134&amp;"','p_value_vec_"&amp;IA134&amp;"');"</f>
        <v>xlswrite('G:\Mi unidad\1. PROYECTOS TELLO 2022\SCM SPILL OVERS\outputs\pobreza\bajo_niv_educ\1%\simulacion_4\output_tests.xlsx',p_value_vec_84','p_value_vec_84');</v>
      </c>
      <c r="IO134">
        <v>84</v>
      </c>
      <c r="IP134" t="str">
        <f>"xlswrite('G:\Mi unidad\1. PROYECTOS TELLO 2022\SCM SPILL OVERS\outputs\pobreza\bajo_ingreso\1%\simulacion_4\output_tests.xlsx',p_value_vec_"&amp;IO134&amp;"','p_value_vec_"&amp;IO134&amp;"');"</f>
        <v>xlswrite('G:\Mi unidad\1. PROYECTOS TELLO 2022\SCM SPILL OVERS\outputs\pobreza\bajo_ingreso\1%\simulacion_4\output_tests.xlsx',p_value_vec_84','p_value_vec_84');</v>
      </c>
      <c r="JA134">
        <v>84</v>
      </c>
      <c r="JB134" t="str">
        <f>"xlswrite('G:\Mi unidad\1. PROYECTOS TELLO 2022\SCM SPILL OVERS\outputs\pobreza\densidad\1%\simulacion_4\output_tests.xlsx',p_value_vec_"&amp;JA134&amp;"','p_value_vec_"&amp;JA134&amp;"');"</f>
        <v>xlswrite('G:\Mi unidad\1. PROYECTOS TELLO 2022\SCM SPILL OVERS\outputs\pobreza\densidad\1%\simulacion_4\output_tests.xlsx',p_value_vec_84','p_value_vec_84');</v>
      </c>
      <c r="JM134">
        <v>84</v>
      </c>
      <c r="JN134" t="str">
        <f>"xlswrite('G:\Mi unidad\1. PROYECTOS TELLO 2022\SCM SPILL OVERS\outputs\pobreza\densidad_g\1%\simulacion_4\output_tests.xlsx',p_value_vec_"&amp;JM134&amp;"','p_value_vec_"&amp;JM134&amp;"');"</f>
        <v>xlswrite('G:\Mi unidad\1. PROYECTOS TELLO 2022\SCM SPILL OVERS\outputs\pobreza\densidad_g\1%\simulacion_4\output_tests.xlsx',p_value_vec_84','p_value_vec_84');</v>
      </c>
      <c r="JY134">
        <v>84</v>
      </c>
      <c r="JZ134" t="str">
        <f>"xlswrite('G:\Mi unidad\1. PROYECTOS TELLO 2022\SCM SPILL OVERS\outputs\pobreza\distancia_centro_salud\1%\simulacion_4\output_tests.xlsx',p_value_vec_"&amp;JY134&amp;"','p_value_vec_"&amp;JY134&amp;"');"</f>
        <v>xlswrite('G:\Mi unidad\1. PROYECTOS TELLO 2022\SCM SPILL OVERS\outputs\pobreza\distancia_centro_salud\1%\simulacion_4\output_tests.xlsx',p_value_vec_84','p_value_vec_84');</v>
      </c>
      <c r="KL134">
        <v>84</v>
      </c>
      <c r="KM134" t="str">
        <f>"xlswrite('G:\Mi unidad\1. PROYECTOS TELLO 2022\SCM SPILL OVERS\outputs\pobreza\informalidad\1%\simulacion_4\output_tests.xlsx',p_value_vec_"&amp;KL134&amp;"','p_value_vec_"&amp;KL134&amp;"');"</f>
        <v>xlswrite('G:\Mi unidad\1. PROYECTOS TELLO 2022\SCM SPILL OVERS\outputs\pobreza\informalidad\1%\simulacion_4\output_tests.xlsx',p_value_vec_84','p_value_vec_84');</v>
      </c>
      <c r="KY134">
        <v>84</v>
      </c>
      <c r="KZ134" t="str">
        <f>"xlswrite('G:\Mi unidad\1. PROYECTOS TELLO 2022\SCM SPILL OVERS\outputs\pobreza\alimentos\1%\simulacion_4\output_tests.xlsx',p_value_vec_"&amp;KY134&amp;"','p_value_vec_"&amp;KY134&amp;"');"</f>
        <v>xlswrite('G:\Mi unidad\1. PROYECTOS TELLO 2022\SCM SPILL OVERS\outputs\pobreza\alimentos\1%\simulacion_4\output_tests.xlsx',p_value_vec_84','p_value_vec_84');</v>
      </c>
      <c r="LF134">
        <v>84</v>
      </c>
      <c r="LG134" t="str">
        <f>"xlswrite('G:\Mi unidad\1. PROYECTOS TELLO 2022\SCM SPILL OVERS\outputs\pobreza\jefe_hogar\1%\simulacion_4\output_tests.xlsx',p_value_vec_"&amp;LF134&amp;"','p_value_vec_"&amp;LF134&amp;"');"</f>
        <v>xlswrite('G:\Mi unidad\1. PROYECTOS TELLO 2022\SCM SPILL OVERS\outputs\pobreza\jefe_hogar\1%\simulacion_4\output_tests.xlsx',p_value_vec_84','p_value_vec_84');</v>
      </c>
      <c r="LM134">
        <v>84</v>
      </c>
      <c r="LN134" t="str">
        <f>"xlswrite('G:\Mi unidad\1. PROYECTOS TELLO 2022\SCM SPILL OVERS\outputs\pobreza\mujeres\1%\simulacion_4\output_tests.xlsx',p_value_vec_"&amp;LM134&amp;"','p_value_vec_"&amp;LM134&amp;"');"</f>
        <v>xlswrite('G:\Mi unidad\1. PROYECTOS TELLO 2022\SCM SPILL OVERS\outputs\pobreza\mujeres\1%\simulacion_4\output_tests.xlsx',p_value_vec_84','p_value_vec_84');</v>
      </c>
      <c r="LY134">
        <v>84</v>
      </c>
      <c r="LZ134" t="str">
        <f>"xlswrite('G:\Mi unidad\1. PROYECTOS TELLO 2022\SCM SPILL OVERS\outputs\pobreza\criminalidad\1%\simulacion_4\output_tests.xlsx',p_value_vec_"&amp;LY134&amp;"','p_value_vec_"&amp;LY134&amp;"');"</f>
        <v>xlswrite('G:\Mi unidad\1. PROYECTOS TELLO 2022\SCM SPILL OVERS\outputs\pobreza\criminalidad\1%\simulacion_4\output_tests.xlsx',p_value_vec_84','p_value_vec_84');</v>
      </c>
    </row>
    <row r="135" spans="64:338" x14ac:dyDescent="0.3">
      <c r="BL135">
        <v>84</v>
      </c>
      <c r="BR135">
        <v>84</v>
      </c>
      <c r="BS135" s="1" t="str">
        <f>"A_"&amp;BR132&amp;" = eye(N);"</f>
        <v>A_84 = eye(N);</v>
      </c>
      <c r="BX135">
        <v>84</v>
      </c>
      <c r="BY135" s="1" t="str">
        <f>"A_"&amp;BX132&amp;" = eye(N);"</f>
        <v>A_84 = eye(N);</v>
      </c>
      <c r="CD135">
        <v>84</v>
      </c>
      <c r="CE135" s="1" t="str">
        <f>"A_"&amp;CD132&amp;" = eye(N);"</f>
        <v>A_84 = eye(N);</v>
      </c>
      <c r="CJ135">
        <v>84</v>
      </c>
      <c r="CK135" s="1" t="str">
        <f>"A_"&amp;CJ132&amp;" = eye(N);"</f>
        <v>A_84 = eye(N);</v>
      </c>
      <c r="CQ135">
        <v>84</v>
      </c>
      <c r="CR135" t="s">
        <v>323</v>
      </c>
      <c r="CV135">
        <v>84</v>
      </c>
      <c r="CW135" t="s">
        <v>324</v>
      </c>
      <c r="DA135">
        <v>84</v>
      </c>
      <c r="DB135" t="s">
        <v>324</v>
      </c>
      <c r="DF135">
        <v>84</v>
      </c>
      <c r="DG135" t="s">
        <v>324</v>
      </c>
      <c r="EA135">
        <v>57</v>
      </c>
      <c r="EB135" s="1" t="str">
        <f>"alpha1_hat_vec_"&amp;EA135&amp;"(s) = alpha_hat_"&amp;EA135&amp;"(1);"</f>
        <v>alpha1_hat_vec_57(s) = alpha_hat_57(1);</v>
      </c>
      <c r="EZ135" s="1" t="str">
        <f>"xlswrite('G:\Mi unidad\1. PROYECTOS TELLO 2022\SCM SPILL OVERS\outputs\pobreza\distancia_centro_salud\1%\simulacion_4\observado_outputs.xlsx',tratado_"&amp;$A17&amp;","&amp;$A17&amp;")"</f>
        <v>xlswrite('G:\Mi unidad\1. PROYECTOS TELLO 2022\SCM SPILL OVERS\outputs\pobreza\distancia_centro_salud\1%\simulacion_4\observado_outputs.xlsx',tratado_55,55)</v>
      </c>
      <c r="FG135" s="1" t="str">
        <f>"xlswrite('G:\Mi unidad\1. PROYECTOS TELLO 2022\SCM SPILL OVERS\outputs\pobreza\informalidad\1%\simulacion_4\observado_outputs.xlsx',tratado_"&amp;$A17&amp;","&amp;$A17&amp;")"</f>
        <v>xlswrite('G:\Mi unidad\1. PROYECTOS TELLO 2022\SCM SPILL OVERS\outputs\pobreza\informalidad\1%\simulacion_4\observado_outputs.xlsx',tratado_55,55)</v>
      </c>
      <c r="FM135" s="1" t="str">
        <f>"xlswrite('G:\Mi unidad\1. PROYECTOS TELLO 2022\SCM SPILL OVERS\outputs\pobreza\densidad\1%\simulacion_4\observado_outputs.xlsx',tratado_"&amp;$A17&amp;","&amp;$A17&amp;")"</f>
        <v>xlswrite('G:\Mi unidad\1. PROYECTOS TELLO 2022\SCM SPILL OVERS\outputs\pobreza\densidad\1%\simulacion_4\observado_outputs.xlsx',tratado_55,55)</v>
      </c>
      <c r="FT135" s="1" t="str">
        <f>"xlswrite('G:\Mi unidad\1. PROYECTOS TELLO 2022\SCM SPILL OVERS\outputs\pobreza\bajo_niv_educ\1%\simulacion_4\observado_outputs.xlsx',tratado_"&amp;$A17&amp;","&amp;$A17&amp;")"</f>
        <v>xlswrite('G:\Mi unidad\1. PROYECTOS TELLO 2022\SCM SPILL OVERS\outputs\pobreza\bajo_niv_educ\1%\simulacion_4\observado_outputs.xlsx',tratado_55,55)</v>
      </c>
      <c r="FZ135" s="1" t="str">
        <f>"xlswrite('G:\Mi unidad\1. PROYECTOS TELLO 2022\SCM SPILL OVERS\outputs\pobreza\bajo_ingreso\1%\simulacion_4\observado_outputs.xlsx',tratado_"&amp;$A17&amp;","&amp;$A17&amp;")"</f>
        <v>xlswrite('G:\Mi unidad\1. PROYECTOS TELLO 2022\SCM SPILL OVERS\outputs\pobreza\bajo_ingreso\1%\simulacion_4\observado_outputs.xlsx',tratado_55,55)</v>
      </c>
      <c r="GF135" s="1" t="str">
        <f>"xlswrite('G:\Mi unidad\1. PROYECTOS TELLO 2022\SCM SPILL OVERS\outputs\pobreza\densidad_g\1%\simulacion_4\observado_outputs.xlsx',tratado_"&amp;$A17&amp;","&amp;$A17&amp;")"</f>
        <v>xlswrite('G:\Mi unidad\1. PROYECTOS TELLO 2022\SCM SPILL OVERS\outputs\pobreza\densidad_g\1%\simulacion_4\observado_outputs.xlsx',tratado_55,55)</v>
      </c>
      <c r="GM135" s="1" t="str">
        <f>"xlswrite('G:\Mi unidad\1. PROYECTOS TELLO 2022\SCM SPILL OVERS\outputs\pobreza\alimentos\1%\simulacion_4\observado_outputs.xlsx',tratado_"&amp;$A17&amp;","&amp;$A17&amp;");"</f>
        <v>xlswrite('G:\Mi unidad\1. PROYECTOS TELLO 2022\SCM SPILL OVERS\outputs\pobreza\alimentos\1%\simulacion_4\observado_outputs.xlsx',tratado_55,55);</v>
      </c>
      <c r="GT135" s="1" t="str">
        <f>"xlswrite('G:\Mi unidad\1. PROYECTOS TELLO 2022\SCM SPILL OVERS\outputs\pobreza\jefe_hogar\1%\simulacion_4\observado_outputs.xlsx',tratado_"&amp;$A17&amp;","&amp;$A17&amp;");"</f>
        <v>xlswrite('G:\Mi unidad\1. PROYECTOS TELLO 2022\SCM SPILL OVERS\outputs\pobreza\jefe_hogar\1%\simulacion_4\observado_outputs.xlsx',tratado_55,55);</v>
      </c>
      <c r="GZ135" s="1" t="str">
        <f>"xlswrite('G:\Mi unidad\1. PROYECTOS TELLO 2022\SCM SPILL OVERS\outputs\pobreza\mujeres\1%\simulacion_4\observado_outputs.xlsx',tratado_"&amp;$A17&amp;","&amp;$A17&amp;");"</f>
        <v>xlswrite('G:\Mi unidad\1. PROYECTOS TELLO 2022\SCM SPILL OVERS\outputs\pobreza\mujeres\1%\simulacion_4\observado_outputs.xlsx',tratado_55,55);</v>
      </c>
      <c r="HF135" s="1" t="str">
        <f>"xlswrite('G:\Mi unidad\1. PROYECTOS TELLO 2022\SCM SPILL OVERS\outputs\pobreza\criminalidad\1%\simulacion_4\observado_outputs.xlsx',tratado_"&amp;$A17&amp;","&amp;$A17&amp;");"</f>
        <v>xlswrite('G:\Mi unidad\1. PROYECTOS TELLO 2022\SCM SPILL OVERS\outputs\pobreza\criminalidad\1%\simulacion_4\observado_outputs.xlsx',tratado_55,55);</v>
      </c>
      <c r="HM135">
        <v>45</v>
      </c>
      <c r="HN135" t="str">
        <f>"    lb_vec_"&amp;HM135&amp;"(s) = lb_"&amp;HM135&amp;";"</f>
        <v xml:space="preserve">    lb_vec_45(s) = lb_45;</v>
      </c>
      <c r="HT135">
        <v>77</v>
      </c>
      <c r="HU135" t="str">
        <f>"spillover_test_"&amp;HT135&amp;" = zeros(1,S);"</f>
        <v>spillover_test_77 = zeros(1,S);</v>
      </c>
      <c r="IA135">
        <v>84</v>
      </c>
      <c r="IB135" t="str">
        <f>"xlswrite('G:\Mi unidad\1. PROYECTOS TELLO 2022\SCM SPILL OVERS\outputs\pobreza\bajo_niv_educ\1%\simulacion_4\output_tests.xlsx',alpha1_hat_vec_"&amp;IA135&amp;"','alpha1_hat_vec_"&amp;IA135&amp;"');"</f>
        <v>xlswrite('G:\Mi unidad\1. PROYECTOS TELLO 2022\SCM SPILL OVERS\outputs\pobreza\bajo_niv_educ\1%\simulacion_4\output_tests.xlsx',alpha1_hat_vec_84','alpha1_hat_vec_84');</v>
      </c>
      <c r="IO135">
        <v>84</v>
      </c>
      <c r="IP135" t="str">
        <f>"xlswrite('G:\Mi unidad\1. PROYECTOS TELLO 2022\SCM SPILL OVERS\outputs\pobreza\bajo_ingreso\1%\simulacion_4\output_tests.xlsx',alpha1_hat_vec_"&amp;IO135&amp;"','alpha1_hat_vec_"&amp;IO135&amp;"');"</f>
        <v>xlswrite('G:\Mi unidad\1. PROYECTOS TELLO 2022\SCM SPILL OVERS\outputs\pobreza\bajo_ingreso\1%\simulacion_4\output_tests.xlsx',alpha1_hat_vec_84','alpha1_hat_vec_84');</v>
      </c>
      <c r="JA135">
        <v>84</v>
      </c>
      <c r="JB135" t="str">
        <f>"xlswrite('G:\Mi unidad\1. PROYECTOS TELLO 2022\SCM SPILL OVERS\outputs\pobreza\densidad\1%\simulacion_4\output_tests.xlsx',alpha1_hat_vec_"&amp;JA135&amp;"','alpha1_hat_vec_"&amp;JA135&amp;"');"</f>
        <v>xlswrite('G:\Mi unidad\1. PROYECTOS TELLO 2022\SCM SPILL OVERS\outputs\pobreza\densidad\1%\simulacion_4\output_tests.xlsx',alpha1_hat_vec_84','alpha1_hat_vec_84');</v>
      </c>
      <c r="JM135">
        <v>84</v>
      </c>
      <c r="JN135" t="str">
        <f>"xlswrite('G:\Mi unidad\1. PROYECTOS TELLO 2022\SCM SPILL OVERS\outputs\pobreza\densidad_g\1%\simulacion_4\output_tests.xlsx',alpha1_hat_vec_"&amp;JM135&amp;"','alpha1_hat_vec_"&amp;JM135&amp;"');"</f>
        <v>xlswrite('G:\Mi unidad\1. PROYECTOS TELLO 2022\SCM SPILL OVERS\outputs\pobreza\densidad_g\1%\simulacion_4\output_tests.xlsx',alpha1_hat_vec_84','alpha1_hat_vec_84');</v>
      </c>
      <c r="JY135">
        <v>84</v>
      </c>
      <c r="JZ135" t="str">
        <f>"xlswrite('G:\Mi unidad\1. PROYECTOS TELLO 2022\SCM SPILL OVERS\outputs\pobreza\distancia_centro_salud\1%\simulacion_4\output_tests.xlsx',alpha1_hat_vec_"&amp;JY135&amp;"','alpha1_hat_vec_"&amp;JY135&amp;"');"</f>
        <v>xlswrite('G:\Mi unidad\1. PROYECTOS TELLO 2022\SCM SPILL OVERS\outputs\pobreza\distancia_centro_salud\1%\simulacion_4\output_tests.xlsx',alpha1_hat_vec_84','alpha1_hat_vec_84');</v>
      </c>
      <c r="KL135">
        <v>84</v>
      </c>
      <c r="KM135" t="str">
        <f>"xlswrite('G:\Mi unidad\1. PROYECTOS TELLO 2022\SCM SPILL OVERS\outputs\pobreza\informalidad\1%\simulacion_4\output_tests.xlsx',alpha1_hat_vec_"&amp;KL135&amp;"','alpha1_hat_vec_"&amp;KL135&amp;"');"</f>
        <v>xlswrite('G:\Mi unidad\1. PROYECTOS TELLO 2022\SCM SPILL OVERS\outputs\pobreza\informalidad\1%\simulacion_4\output_tests.xlsx',alpha1_hat_vec_84','alpha1_hat_vec_84');</v>
      </c>
      <c r="KY135">
        <v>84</v>
      </c>
      <c r="KZ135" t="str">
        <f>"xlswrite('G:\Mi unidad\1. PROYECTOS TELLO 2022\SCM SPILL OVERS\outputs\pobreza\alimentos\1%\simulacion_4\output_tests.xlsx',alpha1_hat_vec_"&amp;KY135&amp;"','alpha1_hat_vec_"&amp;KY135&amp;"');"</f>
        <v>xlswrite('G:\Mi unidad\1. PROYECTOS TELLO 2022\SCM SPILL OVERS\outputs\pobreza\alimentos\1%\simulacion_4\output_tests.xlsx',alpha1_hat_vec_84','alpha1_hat_vec_84');</v>
      </c>
      <c r="LF135">
        <v>84</v>
      </c>
      <c r="LG135" t="str">
        <f>"xlswrite('G:\Mi unidad\1. PROYECTOS TELLO 2022\SCM SPILL OVERS\outputs\pobreza\jefe_hogar\1%\simulacion_4\output_tests.xlsx',alpha1_hat_vec_"&amp;LF135&amp;"','alpha1_hat_vec_"&amp;LF135&amp;"');"</f>
        <v>xlswrite('G:\Mi unidad\1. PROYECTOS TELLO 2022\SCM SPILL OVERS\outputs\pobreza\jefe_hogar\1%\simulacion_4\output_tests.xlsx',alpha1_hat_vec_84','alpha1_hat_vec_84');</v>
      </c>
      <c r="LM135">
        <v>84</v>
      </c>
      <c r="LN135" t="str">
        <f>"xlswrite('G:\Mi unidad\1. PROYECTOS TELLO 2022\SCM SPILL OVERS\outputs\pobreza\mujeres\1%\simulacion_4\output_tests.xlsx',alpha1_hat_vec_"&amp;LM135&amp;"','alpha1_hat_vec_"&amp;LM135&amp;"');"</f>
        <v>xlswrite('G:\Mi unidad\1. PROYECTOS TELLO 2022\SCM SPILL OVERS\outputs\pobreza\mujeres\1%\simulacion_4\output_tests.xlsx',alpha1_hat_vec_84','alpha1_hat_vec_84');</v>
      </c>
      <c r="LY135">
        <v>84</v>
      </c>
      <c r="LZ135" t="str">
        <f>"xlswrite('G:\Mi unidad\1. PROYECTOS TELLO 2022\SCM SPILL OVERS\outputs\pobreza\criminalidad\1%\simulacion_4\output_tests.xlsx',alpha1_hat_vec_"&amp;LY135&amp;"','alpha1_hat_vec_"&amp;LY135&amp;"');"</f>
        <v>xlswrite('G:\Mi unidad\1. PROYECTOS TELLO 2022\SCM SPILL OVERS\outputs\pobreza\criminalidad\1%\simulacion_4\output_tests.xlsx',alpha1_hat_vec_84','alpha1_hat_vec_84');</v>
      </c>
    </row>
    <row r="136" spans="64:338" x14ac:dyDescent="0.3">
      <c r="BL136">
        <v>84</v>
      </c>
      <c r="BR136">
        <v>84</v>
      </c>
      <c r="BS136" s="1" t="str">
        <f>"A_"&amp;BR132&amp;"(:,ind_"&amp;BR132&amp;" == 0) = [];"</f>
        <v>A_84(:,ind_84 == 0) = [];</v>
      </c>
      <c r="BX136">
        <v>84</v>
      </c>
      <c r="BY136" s="1" t="str">
        <f>"A_"&amp;BX132&amp;"(:,ind_"&amp;BX132&amp;" == 0) = [];"</f>
        <v>A_84(:,ind_84 == 0) = [];</v>
      </c>
      <c r="CD136">
        <v>84</v>
      </c>
      <c r="CE136" s="1" t="str">
        <f>"A_"&amp;CD132&amp;"(:,ind_"&amp;CD132&amp;" == 0) = [];"</f>
        <v>A_84(:,ind_84 == 0) = [];</v>
      </c>
      <c r="CJ136">
        <v>84</v>
      </c>
      <c r="CK136" s="1" t="str">
        <f>"A_"&amp;CJ132&amp;"(:,ind_"&amp;CJ132&amp;" == 0) = [];"</f>
        <v>A_84(:,ind_84 == 0) = [];</v>
      </c>
      <c r="CQ136">
        <v>84</v>
      </c>
      <c r="CR136" t="s">
        <v>324</v>
      </c>
      <c r="CV136">
        <v>84</v>
      </c>
      <c r="CW136" t="s">
        <v>325</v>
      </c>
      <c r="DA136">
        <v>84</v>
      </c>
      <c r="DB136" t="s">
        <v>325</v>
      </c>
      <c r="DF136">
        <v>84</v>
      </c>
      <c r="DG136" t="s">
        <v>325</v>
      </c>
      <c r="EA136">
        <v>57</v>
      </c>
      <c r="EB136" s="1" t="str">
        <f>"synthetic_control_sp_"&amp;EA136&amp;"(T+s) = Y_"&amp;EA136&amp;"(1,T+s)-alpha1_hat_vec_"&amp;EA136&amp;"(s);"</f>
        <v>synthetic_control_sp_57(T+s) = Y_57(1,T+s)-alpha1_hat_vec_57(s);</v>
      </c>
      <c r="EZ136" s="1" t="str">
        <f>"xlswrite('G:\Mi unidad\1. PROYECTOS TELLO 2022\SCM SPILL OVERS\outputs\pobreza\distancia_centro_salud\1%\simulacion_4\observado_outputs.xlsx',tratado_"&amp;$A18&amp;","&amp;$A18&amp;")"</f>
        <v>xlswrite('G:\Mi unidad\1. PROYECTOS TELLO 2022\SCM SPILL OVERS\outputs\pobreza\distancia_centro_salud\1%\simulacion_4\observado_outputs.xlsx',tratado_57,57)</v>
      </c>
      <c r="FG136" s="1" t="str">
        <f>"xlswrite('G:\Mi unidad\1. PROYECTOS TELLO 2022\SCM SPILL OVERS\outputs\pobreza\informalidad\1%\simulacion_4\observado_outputs.xlsx',tratado_"&amp;$A18&amp;","&amp;$A18&amp;")"</f>
        <v>xlswrite('G:\Mi unidad\1. PROYECTOS TELLO 2022\SCM SPILL OVERS\outputs\pobreza\informalidad\1%\simulacion_4\observado_outputs.xlsx',tratado_57,57)</v>
      </c>
      <c r="FM136" s="1" t="str">
        <f>"xlswrite('G:\Mi unidad\1. PROYECTOS TELLO 2022\SCM SPILL OVERS\outputs\pobreza\densidad\1%\simulacion_4\observado_outputs.xlsx',tratado_"&amp;$A18&amp;","&amp;$A18&amp;")"</f>
        <v>xlswrite('G:\Mi unidad\1. PROYECTOS TELLO 2022\SCM SPILL OVERS\outputs\pobreza\densidad\1%\simulacion_4\observado_outputs.xlsx',tratado_57,57)</v>
      </c>
      <c r="FT136" s="1" t="str">
        <f>"xlswrite('G:\Mi unidad\1. PROYECTOS TELLO 2022\SCM SPILL OVERS\outputs\pobreza\bajo_niv_educ\1%\simulacion_4\observado_outputs.xlsx',tratado_"&amp;$A18&amp;","&amp;$A18&amp;")"</f>
        <v>xlswrite('G:\Mi unidad\1. PROYECTOS TELLO 2022\SCM SPILL OVERS\outputs\pobreza\bajo_niv_educ\1%\simulacion_4\observado_outputs.xlsx',tratado_57,57)</v>
      </c>
      <c r="FZ136" s="1" t="str">
        <f>"xlswrite('G:\Mi unidad\1. PROYECTOS TELLO 2022\SCM SPILL OVERS\outputs\pobreza\bajo_ingreso\1%\simulacion_4\observado_outputs.xlsx',tratado_"&amp;$A18&amp;","&amp;$A18&amp;")"</f>
        <v>xlswrite('G:\Mi unidad\1. PROYECTOS TELLO 2022\SCM SPILL OVERS\outputs\pobreza\bajo_ingreso\1%\simulacion_4\observado_outputs.xlsx',tratado_57,57)</v>
      </c>
      <c r="GF136" s="1" t="str">
        <f>"xlswrite('G:\Mi unidad\1. PROYECTOS TELLO 2022\SCM SPILL OVERS\outputs\pobreza\densidad_g\1%\simulacion_4\observado_outputs.xlsx',tratado_"&amp;$A18&amp;","&amp;$A18&amp;")"</f>
        <v>xlswrite('G:\Mi unidad\1. PROYECTOS TELLO 2022\SCM SPILL OVERS\outputs\pobreza\densidad_g\1%\simulacion_4\observado_outputs.xlsx',tratado_57,57)</v>
      </c>
      <c r="GM136" s="1" t="str">
        <f>"xlswrite('G:\Mi unidad\1. PROYECTOS TELLO 2022\SCM SPILL OVERS\outputs\pobreza\alimentos\1%\simulacion_4\observado_outputs.xlsx',tratado_"&amp;$A18&amp;","&amp;$A18&amp;");"</f>
        <v>xlswrite('G:\Mi unidad\1. PROYECTOS TELLO 2022\SCM SPILL OVERS\outputs\pobreza\alimentos\1%\simulacion_4\observado_outputs.xlsx',tratado_57,57);</v>
      </c>
      <c r="GT136" s="1" t="str">
        <f>"xlswrite('G:\Mi unidad\1. PROYECTOS TELLO 2022\SCM SPILL OVERS\outputs\pobreza\jefe_hogar\1%\simulacion_4\observado_outputs.xlsx',tratado_"&amp;$A18&amp;","&amp;$A18&amp;");"</f>
        <v>xlswrite('G:\Mi unidad\1. PROYECTOS TELLO 2022\SCM SPILL OVERS\outputs\pobreza\jefe_hogar\1%\simulacion_4\observado_outputs.xlsx',tratado_57,57);</v>
      </c>
      <c r="GZ136" s="1" t="str">
        <f>"xlswrite('G:\Mi unidad\1. PROYECTOS TELLO 2022\SCM SPILL OVERS\outputs\pobreza\mujeres\1%\simulacion_4\observado_outputs.xlsx',tratado_"&amp;$A18&amp;","&amp;$A18&amp;");"</f>
        <v>xlswrite('G:\Mi unidad\1. PROYECTOS TELLO 2022\SCM SPILL OVERS\outputs\pobreza\mujeres\1%\simulacion_4\observado_outputs.xlsx',tratado_57,57);</v>
      </c>
      <c r="HF136" s="1" t="str">
        <f>"xlswrite('G:\Mi unidad\1. PROYECTOS TELLO 2022\SCM SPILL OVERS\outputs\pobreza\criminalidad\1%\simulacion_4\observado_outputs.xlsx',tratado_"&amp;$A18&amp;","&amp;$A18&amp;");"</f>
        <v>xlswrite('G:\Mi unidad\1. PROYECTOS TELLO 2022\SCM SPILL OVERS\outputs\pobreza\criminalidad\1%\simulacion_4\observado_outputs.xlsx',tratado_57,57);</v>
      </c>
      <c r="HM136">
        <v>45</v>
      </c>
      <c r="HN136" t="str">
        <f>"    ub_vec_"&amp;HM136&amp;"(s) = ub_"&amp;HM135&amp;";"</f>
        <v xml:space="preserve">    ub_vec_45(s) = ub_45;</v>
      </c>
      <c r="HT136">
        <v>77</v>
      </c>
      <c r="HU136" t="s">
        <v>35</v>
      </c>
      <c r="IA136">
        <v>84</v>
      </c>
      <c r="IB136" t="str">
        <f>"xlswrite('G:\Mi unidad\1. PROYECTOS TELLO 2022\SCM SPILL OVERS\outputs\pobreza\bajo_niv_educ\1%\simulacion_4\output_tests.xlsx',spillover_test_"&amp;IA136&amp;"','sp_test_"&amp;IA136&amp;"');"</f>
        <v>xlswrite('G:\Mi unidad\1. PROYECTOS TELLO 2022\SCM SPILL OVERS\outputs\pobreza\bajo_niv_educ\1%\simulacion_4\output_tests.xlsx',spillover_test_84','sp_test_84');</v>
      </c>
      <c r="IO136">
        <v>84</v>
      </c>
      <c r="IP136" t="str">
        <f>"xlswrite('G:\Mi unidad\1. PROYECTOS TELLO 2022\SCM SPILL OVERS\outputs\pobreza\bajo_ingreso\1%\simulacion_4\output_tests.xlsx',spillover_test_"&amp;IO136&amp;"','sp_test_"&amp;IO136&amp;"');"</f>
        <v>xlswrite('G:\Mi unidad\1. PROYECTOS TELLO 2022\SCM SPILL OVERS\outputs\pobreza\bajo_ingreso\1%\simulacion_4\output_tests.xlsx',spillover_test_84','sp_test_84');</v>
      </c>
      <c r="JA136">
        <v>84</v>
      </c>
      <c r="JB136" t="str">
        <f>"xlswrite('G:\Mi unidad\1. PROYECTOS TELLO 2022\SCM SPILL OVERS\outputs\pobreza\densidad\1%\simulacion_4\output_tests.xlsx',spillover_test_"&amp;JA136&amp;"','sp_test_"&amp;JA136&amp;"');"</f>
        <v>xlswrite('G:\Mi unidad\1. PROYECTOS TELLO 2022\SCM SPILL OVERS\outputs\pobreza\densidad\1%\simulacion_4\output_tests.xlsx',spillover_test_84','sp_test_84');</v>
      </c>
      <c r="JM136">
        <v>84</v>
      </c>
      <c r="JN136" t="str">
        <f>"xlswrite('G:\Mi unidad\1. PROYECTOS TELLO 2022\SCM SPILL OVERS\outputs\pobreza\densidad_g\1%\simulacion_4\output_tests.xlsx',spillover_test_"&amp;JM136&amp;"','sp_test_"&amp;JM136&amp;"');"</f>
        <v>xlswrite('G:\Mi unidad\1. PROYECTOS TELLO 2022\SCM SPILL OVERS\outputs\pobreza\densidad_g\1%\simulacion_4\output_tests.xlsx',spillover_test_84','sp_test_84');</v>
      </c>
      <c r="JY136">
        <v>84</v>
      </c>
      <c r="JZ136" t="str">
        <f>"xlswrite('G:\Mi unidad\1. PROYECTOS TELLO 2022\SCM SPILL OVERS\outputs\pobreza\distancia_centro_salud\1%\simulacion_4\output_tests.xlsx',spillover_test_"&amp;JY136&amp;"','sp_test_"&amp;JY136&amp;"');"</f>
        <v>xlswrite('G:\Mi unidad\1. PROYECTOS TELLO 2022\SCM SPILL OVERS\outputs\pobreza\distancia_centro_salud\1%\simulacion_4\output_tests.xlsx',spillover_test_84','sp_test_84');</v>
      </c>
      <c r="KL136">
        <v>84</v>
      </c>
      <c r="KM136" t="str">
        <f>"xlswrite('G:\Mi unidad\1. PROYECTOS TELLO 2022\SCM SPILL OVERS\outputs\pobreza\informalidad\1%\simulacion_4\output_tests.xlsx',spillover_test_"&amp;KL136&amp;"','sp_test_"&amp;KL136&amp;"');"</f>
        <v>xlswrite('G:\Mi unidad\1. PROYECTOS TELLO 2022\SCM SPILL OVERS\outputs\pobreza\informalidad\1%\simulacion_4\output_tests.xlsx',spillover_test_84','sp_test_84');</v>
      </c>
      <c r="KY136">
        <v>84</v>
      </c>
      <c r="KZ136" t="str">
        <f>"xlswrite('G:\Mi unidad\1. PROYECTOS TELLO 2022\SCM SPILL OVERS\outputs\pobreza\alimentos\1%\simulacion_4\output_tests.xlsx',spillover_test_"&amp;KY136&amp;"','sp_test_"&amp;KY136&amp;"');"</f>
        <v>xlswrite('G:\Mi unidad\1. PROYECTOS TELLO 2022\SCM SPILL OVERS\outputs\pobreza\alimentos\1%\simulacion_4\output_tests.xlsx',spillover_test_84','sp_test_84');</v>
      </c>
      <c r="LF136">
        <v>84</v>
      </c>
      <c r="LG136" t="str">
        <f>"xlswrite('G:\Mi unidad\1. PROYECTOS TELLO 2022\SCM SPILL OVERS\outputs\pobreza\jefe_hogar\1%\simulacion_4\output_tests.xlsx',spillover_test_"&amp;LF136&amp;"','sp_test_"&amp;LF136&amp;"');"</f>
        <v>xlswrite('G:\Mi unidad\1. PROYECTOS TELLO 2022\SCM SPILL OVERS\outputs\pobreza\jefe_hogar\1%\simulacion_4\output_tests.xlsx',spillover_test_84','sp_test_84');</v>
      </c>
      <c r="LM136">
        <v>84</v>
      </c>
      <c r="LN136" t="str">
        <f>"xlswrite('G:\Mi unidad\1. PROYECTOS TELLO 2022\SCM SPILL OVERS\outputs\pobreza\mujeres\1%\simulacion_4\output_tests.xlsx',spillover_test_"&amp;LM136&amp;"','sp_test_"&amp;LM136&amp;"');"</f>
        <v>xlswrite('G:\Mi unidad\1. PROYECTOS TELLO 2022\SCM SPILL OVERS\outputs\pobreza\mujeres\1%\simulacion_4\output_tests.xlsx',spillover_test_84','sp_test_84');</v>
      </c>
      <c r="LY136">
        <v>84</v>
      </c>
      <c r="LZ136" t="str">
        <f>"xlswrite('G:\Mi unidad\1. PROYECTOS TELLO 2022\SCM SPILL OVERS\outputs\pobreza\criminalidad\1%\simulacion_4\output_tests.xlsx',spillover_test_"&amp;LY136&amp;"','sp_test_"&amp;LY136&amp;"');"</f>
        <v>xlswrite('G:\Mi unidad\1. PROYECTOS TELLO 2022\SCM SPILL OVERS\outputs\pobreza\criminalidad\1%\simulacion_4\output_tests.xlsx',spillover_test_84','sp_test_84');</v>
      </c>
    </row>
    <row r="137" spans="64:338" x14ac:dyDescent="0.3">
      <c r="BL137">
        <v>86</v>
      </c>
      <c r="BM137" s="1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325</v>
      </c>
      <c r="CV137">
        <v>86</v>
      </c>
      <c r="CW137" t="s">
        <v>326</v>
      </c>
      <c r="DA137">
        <v>86</v>
      </c>
      <c r="DB137" t="s">
        <v>326</v>
      </c>
      <c r="DF137">
        <v>86</v>
      </c>
      <c r="DG137" t="s">
        <v>326</v>
      </c>
      <c r="EA137">
        <v>57</v>
      </c>
      <c r="EB137" s="3" t="s">
        <v>18</v>
      </c>
      <c r="EZ137" s="1" t="str">
        <f>"xlswrite('G:\Mi unidad\1. PROYECTOS TELLO 2022\SCM SPILL OVERS\outputs\pobreza\distancia_centro_salud\1%\simulacion_4\observado_outputs.xlsx',tratado_"&amp;$A19&amp;","&amp;$A19&amp;")"</f>
        <v>xlswrite('G:\Mi unidad\1. PROYECTOS TELLO 2022\SCM SPILL OVERS\outputs\pobreza\distancia_centro_salud\1%\simulacion_4\observado_outputs.xlsx',tratado_65,65)</v>
      </c>
      <c r="FG137" s="1" t="str">
        <f>"xlswrite('G:\Mi unidad\1. PROYECTOS TELLO 2022\SCM SPILL OVERS\outputs\pobreza\informalidad\1%\simulacion_4\observado_outputs.xlsx',tratado_"&amp;$A19&amp;","&amp;$A19&amp;")"</f>
        <v>xlswrite('G:\Mi unidad\1. PROYECTOS TELLO 2022\SCM SPILL OVERS\outputs\pobreza\informalidad\1%\simulacion_4\observado_outputs.xlsx',tratado_65,65)</v>
      </c>
      <c r="FM137" s="1" t="str">
        <f>"xlswrite('G:\Mi unidad\1. PROYECTOS TELLO 2022\SCM SPILL OVERS\outputs\pobreza\densidad\1%\simulacion_4\observado_outputs.xlsx',tratado_"&amp;$A19&amp;","&amp;$A19&amp;")"</f>
        <v>xlswrite('G:\Mi unidad\1. PROYECTOS TELLO 2022\SCM SPILL OVERS\outputs\pobreza\densidad\1%\simulacion_4\observado_outputs.xlsx',tratado_65,65)</v>
      </c>
      <c r="FT137" s="1" t="str">
        <f>"xlswrite('G:\Mi unidad\1. PROYECTOS TELLO 2022\SCM SPILL OVERS\outputs\pobreza\bajo_niv_educ\1%\simulacion_4\observado_outputs.xlsx',tratado_"&amp;$A19&amp;","&amp;$A19&amp;")"</f>
        <v>xlswrite('G:\Mi unidad\1. PROYECTOS TELLO 2022\SCM SPILL OVERS\outputs\pobreza\bajo_niv_educ\1%\simulacion_4\observado_outputs.xlsx',tratado_65,65)</v>
      </c>
      <c r="FZ137" s="1" t="str">
        <f>"xlswrite('G:\Mi unidad\1. PROYECTOS TELLO 2022\SCM SPILL OVERS\outputs\pobreza\bajo_ingreso\1%\simulacion_4\observado_outputs.xlsx',tratado_"&amp;$A19&amp;","&amp;$A19&amp;")"</f>
        <v>xlswrite('G:\Mi unidad\1. PROYECTOS TELLO 2022\SCM SPILL OVERS\outputs\pobreza\bajo_ingreso\1%\simulacion_4\observado_outputs.xlsx',tratado_65,65)</v>
      </c>
      <c r="GF137" s="1" t="str">
        <f>"xlswrite('G:\Mi unidad\1. PROYECTOS TELLO 2022\SCM SPILL OVERS\outputs\pobreza\densidad_g\1%\simulacion_4\observado_outputs.xlsx',tratado_"&amp;$A19&amp;","&amp;$A19&amp;")"</f>
        <v>xlswrite('G:\Mi unidad\1. PROYECTOS TELLO 2022\SCM SPILL OVERS\outputs\pobreza\densidad_g\1%\simulacion_4\observado_outputs.xlsx',tratado_65,65)</v>
      </c>
      <c r="GM137" s="1" t="str">
        <f>"xlswrite('G:\Mi unidad\1. PROYECTOS TELLO 2022\SCM SPILL OVERS\outputs\pobreza\alimentos\1%\simulacion_4\observado_outputs.xlsx',tratado_"&amp;$A19&amp;","&amp;$A19&amp;");"</f>
        <v>xlswrite('G:\Mi unidad\1. PROYECTOS TELLO 2022\SCM SPILL OVERS\outputs\pobreza\alimentos\1%\simulacion_4\observado_outputs.xlsx',tratado_65,65);</v>
      </c>
      <c r="GT137" s="1" t="str">
        <f>"xlswrite('G:\Mi unidad\1. PROYECTOS TELLO 2022\SCM SPILL OVERS\outputs\pobreza\jefe_hogar\1%\simulacion_4\observado_outputs.xlsx',tratado_"&amp;$A19&amp;","&amp;$A19&amp;");"</f>
        <v>xlswrite('G:\Mi unidad\1. PROYECTOS TELLO 2022\SCM SPILL OVERS\outputs\pobreza\jefe_hogar\1%\simulacion_4\observado_outputs.xlsx',tratado_65,65);</v>
      </c>
      <c r="GZ137" s="1" t="str">
        <f>"xlswrite('G:\Mi unidad\1. PROYECTOS TELLO 2022\SCM SPILL OVERS\outputs\pobreza\mujeres\1%\simulacion_4\observado_outputs.xlsx',tratado_"&amp;$A19&amp;","&amp;$A19&amp;");"</f>
        <v>xlswrite('G:\Mi unidad\1. PROYECTOS TELLO 2022\SCM SPILL OVERS\outputs\pobreza\mujeres\1%\simulacion_4\observado_outputs.xlsx',tratado_65,65);</v>
      </c>
      <c r="HF137" s="1" t="str">
        <f>"xlswrite('G:\Mi unidad\1. PROYECTOS TELLO 2022\SCM SPILL OVERS\outputs\pobreza\criminalidad\1%\simulacion_4\observado_outputs.xlsx',tratado_"&amp;$A19&amp;","&amp;$A19&amp;");"</f>
        <v>xlswrite('G:\Mi unidad\1. PROYECTOS TELLO 2022\SCM SPILL OVERS\outputs\pobreza\criminalidad\1%\simulacion_4\observado_outputs.xlsx',tratado_65,65);</v>
      </c>
      <c r="HM137">
        <v>45</v>
      </c>
      <c r="HN137" t="s">
        <v>18</v>
      </c>
      <c r="HT137">
        <v>77</v>
      </c>
      <c r="HU137" t="s">
        <v>36</v>
      </c>
      <c r="IA137">
        <v>86</v>
      </c>
      <c r="IB137" t="str">
        <f>"xlswrite('G:\Mi unidad\1. PROYECTOS TELLO 2022\SCM SPILL OVERS\outputs\pobreza\bajo_niv_educ\1%\simulacion_4\output_tests.xlsx',lb_vec_"&amp;IA137&amp;"','lb_vec_"&amp;IA137&amp;"');"</f>
        <v>xlswrite('G:\Mi unidad\1. PROYECTOS TELLO 2022\SCM SPILL OVERS\outputs\pobreza\bajo_niv_educ\1%\simulacion_4\output_tests.xlsx',lb_vec_86','lb_vec_86');</v>
      </c>
      <c r="IO137">
        <v>86</v>
      </c>
      <c r="IP137" t="str">
        <f>"xlswrite('G:\Mi unidad\1. PROYECTOS TELLO 2022\SCM SPILL OVERS\outputs\pobreza\bajo_ingreso\1%\simulacion_4\output_tests.xlsx',lb_vec_"&amp;IO137&amp;"','lb_vec_"&amp;IO137&amp;"');"</f>
        <v>xlswrite('G:\Mi unidad\1. PROYECTOS TELLO 2022\SCM SPILL OVERS\outputs\pobreza\bajo_ingreso\1%\simulacion_4\output_tests.xlsx',lb_vec_86','lb_vec_86');</v>
      </c>
      <c r="JA137">
        <v>86</v>
      </c>
      <c r="JB137" t="str">
        <f>"xlswrite('G:\Mi unidad\1. PROYECTOS TELLO 2022\SCM SPILL OVERS\outputs\pobreza\densidad\1%\simulacion_4\output_tests.xlsx',lb_vec_"&amp;JA137&amp;"','lb_vec_"&amp;JA137&amp;"');"</f>
        <v>xlswrite('G:\Mi unidad\1. PROYECTOS TELLO 2022\SCM SPILL OVERS\outputs\pobreza\densidad\1%\simulacion_4\output_tests.xlsx',lb_vec_86','lb_vec_86');</v>
      </c>
      <c r="JM137">
        <v>86</v>
      </c>
      <c r="JN137" t="str">
        <f>"xlswrite('G:\Mi unidad\1. PROYECTOS TELLO 2022\SCM SPILL OVERS\outputs\pobreza\densidad_g\1%\simulacion_4\output_tests.xlsx',lb_vec_"&amp;JM137&amp;"','lb_vec_"&amp;JM137&amp;"');"</f>
        <v>xlswrite('G:\Mi unidad\1. PROYECTOS TELLO 2022\SCM SPILL OVERS\outputs\pobreza\densidad_g\1%\simulacion_4\output_tests.xlsx',lb_vec_86','lb_vec_86');</v>
      </c>
      <c r="JY137">
        <v>86</v>
      </c>
      <c r="JZ137" t="str">
        <f>"xlswrite('G:\Mi unidad\1. PROYECTOS TELLO 2022\SCM SPILL OVERS\outputs\pobreza\distancia_centro_salud\1%\simulacion_4\output_tests.xlsx',lb_vec_"&amp;JY137&amp;"','lb_vec_"&amp;JY137&amp;"');"</f>
        <v>xlswrite('G:\Mi unidad\1. PROYECTOS TELLO 2022\SCM SPILL OVERS\outputs\pobreza\distancia_centro_salud\1%\simulacion_4\output_tests.xlsx',lb_vec_86','lb_vec_86');</v>
      </c>
      <c r="KL137">
        <v>86</v>
      </c>
      <c r="KM137" t="str">
        <f>"xlswrite('G:\Mi unidad\1. PROYECTOS TELLO 2022\SCM SPILL OVERS\outputs\pobreza\informalidad\1%\simulacion_4\output_tests.xlsx',lb_vec_"&amp;KL137&amp;"','lb_vec_"&amp;KL137&amp;"');"</f>
        <v>xlswrite('G:\Mi unidad\1. PROYECTOS TELLO 2022\SCM SPILL OVERS\outputs\pobreza\informalidad\1%\simulacion_4\output_tests.xlsx',lb_vec_86','lb_vec_86');</v>
      </c>
      <c r="KY137">
        <v>86</v>
      </c>
      <c r="KZ137" t="str">
        <f>"xlswrite('G:\Mi unidad\1. PROYECTOS TELLO 2022\SCM SPILL OVERS\outputs\pobreza\alimentos\1%\simulacion_4\output_tests.xlsx',lb_vec_"&amp;KY137&amp;"','lb_vec_"&amp;KY137&amp;"');"</f>
        <v>xlswrite('G:\Mi unidad\1. PROYECTOS TELLO 2022\SCM SPILL OVERS\outputs\pobreza\alimentos\1%\simulacion_4\output_tests.xlsx',lb_vec_86','lb_vec_86');</v>
      </c>
      <c r="LF137">
        <v>86</v>
      </c>
      <c r="LG137" t="str">
        <f>"xlswrite('G:\Mi unidad\1. PROYECTOS TELLO 2022\SCM SPILL OVERS\outputs\pobreza\jefe_hogar\1%\simulacion_4\output_tests.xlsx',lb_vec_"&amp;LF137&amp;"','lb_vec_"&amp;LF137&amp;"');"</f>
        <v>xlswrite('G:\Mi unidad\1. PROYECTOS TELLO 2022\SCM SPILL OVERS\outputs\pobreza\jefe_hogar\1%\simulacion_4\output_tests.xlsx',lb_vec_86','lb_vec_86');</v>
      </c>
      <c r="LM137">
        <v>86</v>
      </c>
      <c r="LN137" t="str">
        <f>"xlswrite('G:\Mi unidad\1. PROYECTOS TELLO 2022\SCM SPILL OVERS\outputs\pobreza\mujeres\1%\simulacion_4\output_tests.xlsx',lb_vec_"&amp;LM137&amp;"','lb_vec_"&amp;LM137&amp;"');"</f>
        <v>xlswrite('G:\Mi unidad\1. PROYECTOS TELLO 2022\SCM SPILL OVERS\outputs\pobreza\mujeres\1%\simulacion_4\output_tests.xlsx',lb_vec_86','lb_vec_86');</v>
      </c>
      <c r="LY137">
        <v>86</v>
      </c>
      <c r="LZ137" t="str">
        <f>"xlswrite('G:\Mi unidad\1. PROYECTOS TELLO 2022\SCM SPILL OVERS\outputs\pobreza\criminalidad\1%\simulacion_4\output_tests.xlsx',lb_vec_"&amp;LY137&amp;"','lb_vec_"&amp;LY137&amp;"');"</f>
        <v>xlswrite('G:\Mi unidad\1. PROYECTOS TELLO 2022\SCM SPILL OVERS\outputs\pobreza\criminalidad\1%\simulacion_4\output_tests.xlsx',lb_vec_86','lb_vec_86');</v>
      </c>
    </row>
    <row r="138" spans="64:338" x14ac:dyDescent="0.3">
      <c r="BL138">
        <v>86</v>
      </c>
      <c r="BM138" s="1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326</v>
      </c>
      <c r="CV138">
        <v>86</v>
      </c>
      <c r="CW138" t="s">
        <v>327</v>
      </c>
      <c r="DA138">
        <v>86</v>
      </c>
      <c r="DB138" t="s">
        <v>327</v>
      </c>
      <c r="DF138">
        <v>86</v>
      </c>
      <c r="DG138" t="s">
        <v>327</v>
      </c>
      <c r="EA138">
        <v>65</v>
      </c>
      <c r="EB138" s="3" t="str">
        <f>"%PROVINCIA "&amp;EA138</f>
        <v>%PROVINCIA 65</v>
      </c>
      <c r="EZ138" s="1" t="str">
        <f>"xlswrite('G:\Mi unidad\1. PROYECTOS TELLO 2022\SCM SPILL OVERS\outputs\pobreza\distancia_centro_salud\1%\simulacion_4\observado_outputs.xlsx',tratado_"&amp;$A20&amp;","&amp;$A20&amp;")"</f>
        <v>xlswrite('G:\Mi unidad\1. PROYECTOS TELLO 2022\SCM SPILL OVERS\outputs\pobreza\distancia_centro_salud\1%\simulacion_4\observado_outputs.xlsx',tratado_66,66)</v>
      </c>
      <c r="FG138" s="1" t="str">
        <f>"xlswrite('G:\Mi unidad\1. PROYECTOS TELLO 2022\SCM SPILL OVERS\outputs\pobreza\informalidad\1%\simulacion_4\observado_outputs.xlsx',tratado_"&amp;$A20&amp;","&amp;$A20&amp;")"</f>
        <v>xlswrite('G:\Mi unidad\1. PROYECTOS TELLO 2022\SCM SPILL OVERS\outputs\pobreza\informalidad\1%\simulacion_4\observado_outputs.xlsx',tratado_66,66)</v>
      </c>
      <c r="FM138" s="1" t="str">
        <f>"xlswrite('G:\Mi unidad\1. PROYECTOS TELLO 2022\SCM SPILL OVERS\outputs\pobreza\densidad\1%\simulacion_4\observado_outputs.xlsx',tratado_"&amp;$A20&amp;","&amp;$A20&amp;")"</f>
        <v>xlswrite('G:\Mi unidad\1. PROYECTOS TELLO 2022\SCM SPILL OVERS\outputs\pobreza\densidad\1%\simulacion_4\observado_outputs.xlsx',tratado_66,66)</v>
      </c>
      <c r="FT138" s="1" t="str">
        <f>"xlswrite('G:\Mi unidad\1. PROYECTOS TELLO 2022\SCM SPILL OVERS\outputs\pobreza\bajo_niv_educ\1%\simulacion_4\observado_outputs.xlsx',tratado_"&amp;$A20&amp;","&amp;$A20&amp;")"</f>
        <v>xlswrite('G:\Mi unidad\1. PROYECTOS TELLO 2022\SCM SPILL OVERS\outputs\pobreza\bajo_niv_educ\1%\simulacion_4\observado_outputs.xlsx',tratado_66,66)</v>
      </c>
      <c r="FZ138" s="1" t="str">
        <f>"xlswrite('G:\Mi unidad\1. PROYECTOS TELLO 2022\SCM SPILL OVERS\outputs\pobreza\bajo_ingreso\1%\simulacion_4\observado_outputs.xlsx',tratado_"&amp;$A20&amp;","&amp;$A20&amp;")"</f>
        <v>xlswrite('G:\Mi unidad\1. PROYECTOS TELLO 2022\SCM SPILL OVERS\outputs\pobreza\bajo_ingreso\1%\simulacion_4\observado_outputs.xlsx',tratado_66,66)</v>
      </c>
      <c r="GF138" s="1" t="str">
        <f>"xlswrite('G:\Mi unidad\1. PROYECTOS TELLO 2022\SCM SPILL OVERS\outputs\pobreza\densidad_g\1%\simulacion_4\observado_outputs.xlsx',tratado_"&amp;$A20&amp;","&amp;$A20&amp;")"</f>
        <v>xlswrite('G:\Mi unidad\1. PROYECTOS TELLO 2022\SCM SPILL OVERS\outputs\pobreza\densidad_g\1%\simulacion_4\observado_outputs.xlsx',tratado_66,66)</v>
      </c>
      <c r="GM138" s="1" t="str">
        <f>"xlswrite('G:\Mi unidad\1. PROYECTOS TELLO 2022\SCM SPILL OVERS\outputs\pobreza\alimentos\1%\simulacion_4\observado_outputs.xlsx',tratado_"&amp;$A20&amp;","&amp;$A20&amp;");"</f>
        <v>xlswrite('G:\Mi unidad\1. PROYECTOS TELLO 2022\SCM SPILL OVERS\outputs\pobreza\alimentos\1%\simulacion_4\observado_outputs.xlsx',tratado_66,66);</v>
      </c>
      <c r="GT138" s="1" t="str">
        <f>"xlswrite('G:\Mi unidad\1. PROYECTOS TELLO 2022\SCM SPILL OVERS\outputs\pobreza\jefe_hogar\1%\simulacion_4\observado_outputs.xlsx',tratado_"&amp;$A20&amp;","&amp;$A20&amp;");"</f>
        <v>xlswrite('G:\Mi unidad\1. PROYECTOS TELLO 2022\SCM SPILL OVERS\outputs\pobreza\jefe_hogar\1%\simulacion_4\observado_outputs.xlsx',tratado_66,66);</v>
      </c>
      <c r="GZ138" s="1" t="str">
        <f>"xlswrite('G:\Mi unidad\1. PROYECTOS TELLO 2022\SCM SPILL OVERS\outputs\pobreza\mujeres\1%\simulacion_4\observado_outputs.xlsx',tratado_"&amp;$A20&amp;","&amp;$A20&amp;");"</f>
        <v>xlswrite('G:\Mi unidad\1. PROYECTOS TELLO 2022\SCM SPILL OVERS\outputs\pobreza\mujeres\1%\simulacion_4\observado_outputs.xlsx',tratado_66,66);</v>
      </c>
      <c r="HF138" s="1" t="str">
        <f>"xlswrite('G:\Mi unidad\1. PROYECTOS TELLO 2022\SCM SPILL OVERS\outputs\pobreza\criminalidad\1%\simulacion_4\observado_outputs.xlsx',tratado_"&amp;$A20&amp;","&amp;$A20&amp;");"</f>
        <v>xlswrite('G:\Mi unidad\1. PROYECTOS TELLO 2022\SCM SPILL OVERS\outputs\pobreza\criminalidad\1%\simulacion_4\observado_outputs.xlsx',tratado_66,66);</v>
      </c>
      <c r="HM138">
        <v>55</v>
      </c>
      <c r="HN138" t="str">
        <f>"p_value_vec_"&amp;HM138&amp;" = zeros(1,S);"</f>
        <v>p_value_vec_55 = zeros(1,S);</v>
      </c>
      <c r="HT138">
        <v>77</v>
      </c>
      <c r="HU138" t="s">
        <v>37</v>
      </c>
      <c r="IA138">
        <v>86</v>
      </c>
      <c r="IB138" t="str">
        <f>"xlswrite('G:\Mi unidad\1. PROYECTOS TELLO 2022\SCM SPILL OVERS\outputs\pobreza\bajo_niv_educ\1%\simulacion_4\output_tests.xlsx',ub_vec_"&amp;IA138&amp;"','ub_vec_"&amp;IA138&amp;"');"</f>
        <v>xlswrite('G:\Mi unidad\1. PROYECTOS TELLO 2022\SCM SPILL OVERS\outputs\pobreza\bajo_niv_educ\1%\simulacion_4\output_tests.xlsx',ub_vec_86','ub_vec_86');</v>
      </c>
      <c r="IO138">
        <v>86</v>
      </c>
      <c r="IP138" t="str">
        <f>"xlswrite('G:\Mi unidad\1. PROYECTOS TELLO 2022\SCM SPILL OVERS\outputs\pobreza\bajo_ingreso\1%\simulacion_4\output_tests.xlsx',ub_vec_"&amp;IO138&amp;"','ub_vec_"&amp;IO138&amp;"');"</f>
        <v>xlswrite('G:\Mi unidad\1. PROYECTOS TELLO 2022\SCM SPILL OVERS\outputs\pobreza\bajo_ingreso\1%\simulacion_4\output_tests.xlsx',ub_vec_86','ub_vec_86');</v>
      </c>
      <c r="JA138">
        <v>86</v>
      </c>
      <c r="JB138" t="str">
        <f>"xlswrite('G:\Mi unidad\1. PROYECTOS TELLO 2022\SCM SPILL OVERS\outputs\pobreza\densidad\1%\simulacion_4\output_tests.xlsx',ub_vec_"&amp;JA138&amp;"','ub_vec_"&amp;JA138&amp;"');"</f>
        <v>xlswrite('G:\Mi unidad\1. PROYECTOS TELLO 2022\SCM SPILL OVERS\outputs\pobreza\densidad\1%\simulacion_4\output_tests.xlsx',ub_vec_86','ub_vec_86');</v>
      </c>
      <c r="JM138">
        <v>86</v>
      </c>
      <c r="JN138" t="str">
        <f>"xlswrite('G:\Mi unidad\1. PROYECTOS TELLO 2022\SCM SPILL OVERS\outputs\pobreza\densidad_g\1%\simulacion_4\output_tests.xlsx',ub_vec_"&amp;JM138&amp;"','ub_vec_"&amp;JM138&amp;"');"</f>
        <v>xlswrite('G:\Mi unidad\1. PROYECTOS TELLO 2022\SCM SPILL OVERS\outputs\pobreza\densidad_g\1%\simulacion_4\output_tests.xlsx',ub_vec_86','ub_vec_86');</v>
      </c>
      <c r="JY138">
        <v>86</v>
      </c>
      <c r="JZ138" t="str">
        <f>"xlswrite('G:\Mi unidad\1. PROYECTOS TELLO 2022\SCM SPILL OVERS\outputs\pobreza\distancia_centro_salud\1%\simulacion_4\output_tests.xlsx',ub_vec_"&amp;JY138&amp;"','ub_vec_"&amp;JY138&amp;"');"</f>
        <v>xlswrite('G:\Mi unidad\1. PROYECTOS TELLO 2022\SCM SPILL OVERS\outputs\pobreza\distancia_centro_salud\1%\simulacion_4\output_tests.xlsx',ub_vec_86','ub_vec_86');</v>
      </c>
      <c r="KL138">
        <v>86</v>
      </c>
      <c r="KM138" t="str">
        <f>"xlswrite('G:\Mi unidad\1. PROYECTOS TELLO 2022\SCM SPILL OVERS\outputs\pobreza\informalidad\1%\simulacion_4\output_tests.xlsx',ub_vec_"&amp;KL138&amp;"','ub_vec_"&amp;KL138&amp;"');"</f>
        <v>xlswrite('G:\Mi unidad\1. PROYECTOS TELLO 2022\SCM SPILL OVERS\outputs\pobreza\informalidad\1%\simulacion_4\output_tests.xlsx',ub_vec_86','ub_vec_86');</v>
      </c>
      <c r="KY138">
        <v>86</v>
      </c>
      <c r="KZ138" t="str">
        <f>"xlswrite('G:\Mi unidad\1. PROYECTOS TELLO 2022\SCM SPILL OVERS\outputs\pobreza\alimentos\1%\simulacion_4\output_tests.xlsx',ub_vec_"&amp;KY138&amp;"','ub_vec_"&amp;KY138&amp;"');"</f>
        <v>xlswrite('G:\Mi unidad\1. PROYECTOS TELLO 2022\SCM SPILL OVERS\outputs\pobreza\alimentos\1%\simulacion_4\output_tests.xlsx',ub_vec_86','ub_vec_86');</v>
      </c>
      <c r="LF138">
        <v>86</v>
      </c>
      <c r="LG138" t="str">
        <f>"xlswrite('G:\Mi unidad\1. PROYECTOS TELLO 2022\SCM SPILL OVERS\outputs\pobreza\jefe_hogar\1%\simulacion_4\output_tests.xlsx',ub_vec_"&amp;LF138&amp;"','ub_vec_"&amp;LF138&amp;"');"</f>
        <v>xlswrite('G:\Mi unidad\1. PROYECTOS TELLO 2022\SCM SPILL OVERS\outputs\pobreza\jefe_hogar\1%\simulacion_4\output_tests.xlsx',ub_vec_86','ub_vec_86');</v>
      </c>
      <c r="LM138">
        <v>86</v>
      </c>
      <c r="LN138" t="str">
        <f>"xlswrite('G:\Mi unidad\1. PROYECTOS TELLO 2022\SCM SPILL OVERS\outputs\pobreza\mujeres\1%\simulacion_4\output_tests.xlsx',ub_vec_"&amp;LM138&amp;"','ub_vec_"&amp;LM138&amp;"');"</f>
        <v>xlswrite('G:\Mi unidad\1. PROYECTOS TELLO 2022\SCM SPILL OVERS\outputs\pobreza\mujeres\1%\simulacion_4\output_tests.xlsx',ub_vec_86','ub_vec_86');</v>
      </c>
      <c r="LY138">
        <v>86</v>
      </c>
      <c r="LZ138" t="str">
        <f>"xlswrite('G:\Mi unidad\1. PROYECTOS TELLO 2022\SCM SPILL OVERS\outputs\pobreza\criminalidad\1%\simulacion_4\output_tests.xlsx',ub_vec_"&amp;LY138&amp;"','ub_vec_"&amp;LY138&amp;"');"</f>
        <v>xlswrite('G:\Mi unidad\1. PROYECTOS TELLO 2022\SCM SPILL OVERS\outputs\pobreza\criminalidad\1%\simulacion_4\output_tests.xlsx',ub_vec_86','ub_vec_86');</v>
      </c>
    </row>
    <row r="139" spans="64:338" x14ac:dyDescent="0.3">
      <c r="BL139">
        <v>86</v>
      </c>
      <c r="BM139" s="1" t="str">
        <f>"A_"&amp;BL137&amp;"(:,ind_"&amp;BL137&amp;" == 0) = [];"</f>
        <v>A_86(:,ind_86 == 0) = [];</v>
      </c>
      <c r="BR139">
        <v>86</v>
      </c>
      <c r="BS139" s="1" t="str">
        <f>"ind_"&amp;BR137&amp;" = xlsread('spillover_bajo_niv_educ_"&amp;BR137&amp;".xlsx')"</f>
        <v>ind_86 = xlsread('spillover_bajo_niv_educ_86.xlsx')</v>
      </c>
      <c r="BX139">
        <v>86</v>
      </c>
      <c r="BY139" s="1" t="str">
        <f>"ind_"&amp;BX137&amp;" = xlsread('spillover_bajoingreso_"&amp;BX137&amp;".xlsx')"</f>
        <v>ind_86 = xlsread('spillover_bajoingreso_86.xlsx')</v>
      </c>
      <c r="CD139">
        <v>86</v>
      </c>
      <c r="CE139" s="1" t="str">
        <f>"ind_"&amp;CD137&amp;" = xlsread('spillover_densidad_"&amp;CD137&amp;".xlsx')"</f>
        <v>ind_86 = xlsread('spillover_densidad_86.xlsx')</v>
      </c>
      <c r="CJ139">
        <v>86</v>
      </c>
      <c r="CK139" s="1" t="str">
        <f>"ind_"&amp;CJ137&amp;" = xlsread('spillover_tiempo_cs_"&amp;CJ137&amp;".xlsx')"</f>
        <v>ind_86 = xlsread('spillover_tiempo_cs_86.xlsx')</v>
      </c>
      <c r="CQ139">
        <v>86</v>
      </c>
      <c r="CR139" t="s">
        <v>327</v>
      </c>
      <c r="CV139">
        <v>86</v>
      </c>
      <c r="CW139" t="s">
        <v>328</v>
      </c>
      <c r="DA139">
        <v>86</v>
      </c>
      <c r="DB139" t="s">
        <v>329</v>
      </c>
      <c r="DF139">
        <v>86</v>
      </c>
      <c r="DG139" t="s">
        <v>330</v>
      </c>
      <c r="EA139">
        <v>65</v>
      </c>
      <c r="EB139" s="3" t="s">
        <v>17</v>
      </c>
      <c r="EZ139" s="1" t="str">
        <f>"xlswrite('G:\Mi unidad\1. PROYECTOS TELLO 2022\SCM SPILL OVERS\outputs\pobreza\distancia_centro_salud\1%\simulacion_4\observado_outputs.xlsx',tratado_"&amp;$A21&amp;","&amp;$A21&amp;")"</f>
        <v>xlswrite('G:\Mi unidad\1. PROYECTOS TELLO 2022\SCM SPILL OVERS\outputs\pobreza\distancia_centro_salud\1%\simulacion_4\observado_outputs.xlsx',tratado_71,71)</v>
      </c>
      <c r="FG139" s="1" t="str">
        <f>"xlswrite('G:\Mi unidad\1. PROYECTOS TELLO 2022\SCM SPILL OVERS\outputs\pobreza\informalidad\1%\simulacion_4\observado_outputs.xlsx',tratado_"&amp;$A21&amp;","&amp;$A21&amp;")"</f>
        <v>xlswrite('G:\Mi unidad\1. PROYECTOS TELLO 2022\SCM SPILL OVERS\outputs\pobreza\informalidad\1%\simulacion_4\observado_outputs.xlsx',tratado_71,71)</v>
      </c>
      <c r="FM139" s="1" t="str">
        <f>"xlswrite('G:\Mi unidad\1. PROYECTOS TELLO 2022\SCM SPILL OVERS\outputs\pobreza\densidad\1%\simulacion_4\observado_outputs.xlsx',tratado_"&amp;$A21&amp;","&amp;$A21&amp;")"</f>
        <v>xlswrite('G:\Mi unidad\1. PROYECTOS TELLO 2022\SCM SPILL OVERS\outputs\pobreza\densidad\1%\simulacion_4\observado_outputs.xlsx',tratado_71,71)</v>
      </c>
      <c r="FT139" s="1" t="str">
        <f>"xlswrite('G:\Mi unidad\1. PROYECTOS TELLO 2022\SCM SPILL OVERS\outputs\pobreza\bajo_niv_educ\1%\simulacion_4\observado_outputs.xlsx',tratado_"&amp;$A21&amp;","&amp;$A21&amp;")"</f>
        <v>xlswrite('G:\Mi unidad\1. PROYECTOS TELLO 2022\SCM SPILL OVERS\outputs\pobreza\bajo_niv_educ\1%\simulacion_4\observado_outputs.xlsx',tratado_71,71)</v>
      </c>
      <c r="FZ139" s="1" t="str">
        <f>"xlswrite('G:\Mi unidad\1. PROYECTOS TELLO 2022\SCM SPILL OVERS\outputs\pobreza\bajo_ingreso\1%\simulacion_4\observado_outputs.xlsx',tratado_"&amp;$A21&amp;","&amp;$A21&amp;")"</f>
        <v>xlswrite('G:\Mi unidad\1. PROYECTOS TELLO 2022\SCM SPILL OVERS\outputs\pobreza\bajo_ingreso\1%\simulacion_4\observado_outputs.xlsx',tratado_71,71)</v>
      </c>
      <c r="GF139" s="1" t="str">
        <f>"xlswrite('G:\Mi unidad\1. PROYECTOS TELLO 2022\SCM SPILL OVERS\outputs\pobreza\densidad_g\1%\simulacion_4\observado_outputs.xlsx',tratado_"&amp;$A21&amp;","&amp;$A21&amp;")"</f>
        <v>xlswrite('G:\Mi unidad\1. PROYECTOS TELLO 2022\SCM SPILL OVERS\outputs\pobreza\densidad_g\1%\simulacion_4\observado_outputs.xlsx',tratado_71,71)</v>
      </c>
      <c r="GM139" s="1" t="str">
        <f>"xlswrite('G:\Mi unidad\1. PROYECTOS TELLO 2022\SCM SPILL OVERS\outputs\pobreza\alimentos\1%\simulacion_4\observado_outputs.xlsx',tratado_"&amp;$A21&amp;","&amp;$A21&amp;");"</f>
        <v>xlswrite('G:\Mi unidad\1. PROYECTOS TELLO 2022\SCM SPILL OVERS\outputs\pobreza\alimentos\1%\simulacion_4\observado_outputs.xlsx',tratado_71,71);</v>
      </c>
      <c r="GT139" s="1" t="str">
        <f>"xlswrite('G:\Mi unidad\1. PROYECTOS TELLO 2022\SCM SPILL OVERS\outputs\pobreza\jefe_hogar\1%\simulacion_4\observado_outputs.xlsx',tratado_"&amp;$A21&amp;","&amp;$A21&amp;");"</f>
        <v>xlswrite('G:\Mi unidad\1. PROYECTOS TELLO 2022\SCM SPILL OVERS\outputs\pobreza\jefe_hogar\1%\simulacion_4\observado_outputs.xlsx',tratado_71,71);</v>
      </c>
      <c r="GZ139" s="1" t="str">
        <f>"xlswrite('G:\Mi unidad\1. PROYECTOS TELLO 2022\SCM SPILL OVERS\outputs\pobreza\mujeres\1%\simulacion_4\observado_outputs.xlsx',tratado_"&amp;$A21&amp;","&amp;$A21&amp;");"</f>
        <v>xlswrite('G:\Mi unidad\1. PROYECTOS TELLO 2022\SCM SPILL OVERS\outputs\pobreza\mujeres\1%\simulacion_4\observado_outputs.xlsx',tratado_71,71);</v>
      </c>
      <c r="HF139" s="1" t="str">
        <f>"xlswrite('G:\Mi unidad\1. PROYECTOS TELLO 2022\SCM SPILL OVERS\outputs\pobreza\criminalidad\1%\simulacion_4\observado_outputs.xlsx',tratado_"&amp;$A21&amp;","&amp;$A21&amp;");"</f>
        <v>xlswrite('G:\Mi unidad\1. PROYECTOS TELLO 2022\SCM SPILL OVERS\outputs\pobreza\criminalidad\1%\simulacion_4\observado_outputs.xlsx',tratado_71,71);</v>
      </c>
      <c r="HM139">
        <v>55</v>
      </c>
      <c r="HN139" t="str">
        <f>"lb_vec_"&amp;HM139&amp;" = zeros(1,S);"</f>
        <v>lb_vec_55 = zeros(1,S);</v>
      </c>
      <c r="HT139">
        <v>77</v>
      </c>
      <c r="HU139" t="str">
        <f>"    spillover_test_"&amp;HT139&amp;"(s) = sp_andrews(Y_pre_"&amp;HT139&amp;",pobreza_"&amp;HT139&amp;"(:,T+s),A_"&amp;HT139&amp;",C,d,alpha_sig);"</f>
        <v xml:space="preserve">    spillover_test_77(s) = sp_andrews(Y_pre_77,pobreza_77(:,T+s),A_77,C,d,alpha_sig);</v>
      </c>
      <c r="IA139">
        <v>86</v>
      </c>
      <c r="IB139" t="str">
        <f>"xlswrite('G:\Mi unidad\1. PROYECTOS TELLO 2022\SCM SPILL OVERS\outputs\pobreza\bajo_niv_educ\1%\simulacion_4\output_tests.xlsx',p_value_vec_"&amp;IA139&amp;"','p_value_vec_"&amp;IA139&amp;"');"</f>
        <v>xlswrite('G:\Mi unidad\1. PROYECTOS TELLO 2022\SCM SPILL OVERS\outputs\pobreza\bajo_niv_educ\1%\simulacion_4\output_tests.xlsx',p_value_vec_86','p_value_vec_86');</v>
      </c>
      <c r="IO139">
        <v>86</v>
      </c>
      <c r="IP139" t="str">
        <f>"xlswrite('G:\Mi unidad\1. PROYECTOS TELLO 2022\SCM SPILL OVERS\outputs\pobreza\bajo_ingreso\1%\simulacion_4\output_tests.xlsx',p_value_vec_"&amp;IO139&amp;"','p_value_vec_"&amp;IO139&amp;"');"</f>
        <v>xlswrite('G:\Mi unidad\1. PROYECTOS TELLO 2022\SCM SPILL OVERS\outputs\pobreza\bajo_ingreso\1%\simulacion_4\output_tests.xlsx',p_value_vec_86','p_value_vec_86');</v>
      </c>
      <c r="JA139">
        <v>86</v>
      </c>
      <c r="JB139" t="str">
        <f>"xlswrite('G:\Mi unidad\1. PROYECTOS TELLO 2022\SCM SPILL OVERS\outputs\pobreza\densidad\1%\simulacion_4\output_tests.xlsx',p_value_vec_"&amp;JA139&amp;"','p_value_vec_"&amp;JA139&amp;"');"</f>
        <v>xlswrite('G:\Mi unidad\1. PROYECTOS TELLO 2022\SCM SPILL OVERS\outputs\pobreza\densidad\1%\simulacion_4\output_tests.xlsx',p_value_vec_86','p_value_vec_86');</v>
      </c>
      <c r="JM139">
        <v>86</v>
      </c>
      <c r="JN139" t="str">
        <f>"xlswrite('G:\Mi unidad\1. PROYECTOS TELLO 2022\SCM SPILL OVERS\outputs\pobreza\densidad_g\1%\simulacion_4\output_tests.xlsx',p_value_vec_"&amp;JM139&amp;"','p_value_vec_"&amp;JM139&amp;"');"</f>
        <v>xlswrite('G:\Mi unidad\1. PROYECTOS TELLO 2022\SCM SPILL OVERS\outputs\pobreza\densidad_g\1%\simulacion_4\output_tests.xlsx',p_value_vec_86','p_value_vec_86');</v>
      </c>
      <c r="JY139">
        <v>86</v>
      </c>
      <c r="JZ139" t="str">
        <f>"xlswrite('G:\Mi unidad\1. PROYECTOS TELLO 2022\SCM SPILL OVERS\outputs\pobreza\distancia_centro_salud\1%\simulacion_4\output_tests.xlsx',p_value_vec_"&amp;JY139&amp;"','p_value_vec_"&amp;JY139&amp;"');"</f>
        <v>xlswrite('G:\Mi unidad\1. PROYECTOS TELLO 2022\SCM SPILL OVERS\outputs\pobreza\distancia_centro_salud\1%\simulacion_4\output_tests.xlsx',p_value_vec_86','p_value_vec_86');</v>
      </c>
      <c r="KL139">
        <v>86</v>
      </c>
      <c r="KM139" t="str">
        <f>"xlswrite('G:\Mi unidad\1. PROYECTOS TELLO 2022\SCM SPILL OVERS\outputs\pobreza\informalidad\1%\simulacion_4\output_tests.xlsx',p_value_vec_"&amp;KL139&amp;"','p_value_vec_"&amp;KL139&amp;"');"</f>
        <v>xlswrite('G:\Mi unidad\1. PROYECTOS TELLO 2022\SCM SPILL OVERS\outputs\pobreza\informalidad\1%\simulacion_4\output_tests.xlsx',p_value_vec_86','p_value_vec_86');</v>
      </c>
      <c r="KY139">
        <v>86</v>
      </c>
      <c r="KZ139" t="str">
        <f>"xlswrite('G:\Mi unidad\1. PROYECTOS TELLO 2022\SCM SPILL OVERS\outputs\pobreza\alimentos\1%\simulacion_4\output_tests.xlsx',p_value_vec_"&amp;KY139&amp;"','p_value_vec_"&amp;KY139&amp;"');"</f>
        <v>xlswrite('G:\Mi unidad\1. PROYECTOS TELLO 2022\SCM SPILL OVERS\outputs\pobreza\alimentos\1%\simulacion_4\output_tests.xlsx',p_value_vec_86','p_value_vec_86');</v>
      </c>
      <c r="LF139">
        <v>86</v>
      </c>
      <c r="LG139" t="str">
        <f>"xlswrite('G:\Mi unidad\1. PROYECTOS TELLO 2022\SCM SPILL OVERS\outputs\pobreza\jefe_hogar\1%\simulacion_4\output_tests.xlsx',p_value_vec_"&amp;LF139&amp;"','p_value_vec_"&amp;LF139&amp;"');"</f>
        <v>xlswrite('G:\Mi unidad\1. PROYECTOS TELLO 2022\SCM SPILL OVERS\outputs\pobreza\jefe_hogar\1%\simulacion_4\output_tests.xlsx',p_value_vec_86','p_value_vec_86');</v>
      </c>
      <c r="LM139">
        <v>86</v>
      </c>
      <c r="LN139" t="str">
        <f>"xlswrite('G:\Mi unidad\1. PROYECTOS TELLO 2022\SCM SPILL OVERS\outputs\pobreza\mujeres\1%\simulacion_4\output_tests.xlsx',p_value_vec_"&amp;LM139&amp;"','p_value_vec_"&amp;LM139&amp;"');"</f>
        <v>xlswrite('G:\Mi unidad\1. PROYECTOS TELLO 2022\SCM SPILL OVERS\outputs\pobreza\mujeres\1%\simulacion_4\output_tests.xlsx',p_value_vec_86','p_value_vec_86');</v>
      </c>
      <c r="LY139">
        <v>86</v>
      </c>
      <c r="LZ139" t="str">
        <f>"xlswrite('G:\Mi unidad\1. PROYECTOS TELLO 2022\SCM SPILL OVERS\outputs\pobreza\criminalidad\1%\simulacion_4\output_tests.xlsx',p_value_vec_"&amp;LY139&amp;"','p_value_vec_"&amp;LY139&amp;"');"</f>
        <v>xlswrite('G:\Mi unidad\1. PROYECTOS TELLO 2022\SCM SPILL OVERS\outputs\pobreza\criminalidad\1%\simulacion_4\output_tests.xlsx',p_value_vec_86','p_value_vec_86');</v>
      </c>
    </row>
    <row r="140" spans="64:338" x14ac:dyDescent="0.3">
      <c r="BL140">
        <v>86</v>
      </c>
      <c r="BR140">
        <v>86</v>
      </c>
      <c r="BS140" s="1" t="str">
        <f>"A_"&amp;BR137&amp;" = eye(N);"</f>
        <v>A_86 = eye(N);</v>
      </c>
      <c r="BX140">
        <v>86</v>
      </c>
      <c r="BY140" s="1" t="str">
        <f>"A_"&amp;BX137&amp;" = eye(N);"</f>
        <v>A_86 = eye(N);</v>
      </c>
      <c r="CD140">
        <v>86</v>
      </c>
      <c r="CE140" s="1" t="str">
        <f>"A_"&amp;CD137&amp;" = eye(N);"</f>
        <v>A_86 = eye(N);</v>
      </c>
      <c r="CJ140">
        <v>86</v>
      </c>
      <c r="CK140" s="1" t="str">
        <f>"A_"&amp;CJ137&amp;" = eye(N);"</f>
        <v>A_86 = eye(N);</v>
      </c>
      <c r="CQ140">
        <v>86</v>
      </c>
      <c r="CR140" t="s">
        <v>331</v>
      </c>
      <c r="CV140">
        <v>86</v>
      </c>
      <c r="CW140" t="s">
        <v>332</v>
      </c>
      <c r="DA140">
        <v>86</v>
      </c>
      <c r="DB140" t="s">
        <v>332</v>
      </c>
      <c r="DF140">
        <v>86</v>
      </c>
      <c r="DG140" t="s">
        <v>332</v>
      </c>
      <c r="EA140">
        <v>65</v>
      </c>
      <c r="EB140" s="1" t="str">
        <f>"Y_Ts_"&amp;EA140&amp;" = Y_"&amp;EA140&amp;"(:,T+s);"</f>
        <v>Y_Ts_65 = Y_65(:,T+s);</v>
      </c>
      <c r="EZ140" s="1" t="str">
        <f>"xlswrite('G:\Mi unidad\1. PROYECTOS TELLO 2022\SCM SPILL OVERS\outputs\pobreza\distancia_centro_salud\1%\simulacion_4\observado_outputs.xlsx',tratado_"&amp;$A22&amp;","&amp;$A22&amp;")"</f>
        <v>xlswrite('G:\Mi unidad\1. PROYECTOS TELLO 2022\SCM SPILL OVERS\outputs\pobreza\distancia_centro_salud\1%\simulacion_4\observado_outputs.xlsx',tratado_75,75)</v>
      </c>
      <c r="FG140" s="1" t="str">
        <f>"xlswrite('G:\Mi unidad\1. PROYECTOS TELLO 2022\SCM SPILL OVERS\outputs\pobreza\informalidad\1%\simulacion_4\observado_outputs.xlsx',tratado_"&amp;$A22&amp;","&amp;$A22&amp;")"</f>
        <v>xlswrite('G:\Mi unidad\1. PROYECTOS TELLO 2022\SCM SPILL OVERS\outputs\pobreza\informalidad\1%\simulacion_4\observado_outputs.xlsx',tratado_75,75)</v>
      </c>
      <c r="FM140" s="1" t="str">
        <f>"xlswrite('G:\Mi unidad\1. PROYECTOS TELLO 2022\SCM SPILL OVERS\outputs\pobreza\densidad\1%\simulacion_4\observado_outputs.xlsx',tratado_"&amp;$A22&amp;","&amp;$A22&amp;")"</f>
        <v>xlswrite('G:\Mi unidad\1. PROYECTOS TELLO 2022\SCM SPILL OVERS\outputs\pobreza\densidad\1%\simulacion_4\observado_outputs.xlsx',tratado_75,75)</v>
      </c>
      <c r="FT140" s="1" t="str">
        <f>"xlswrite('G:\Mi unidad\1. PROYECTOS TELLO 2022\SCM SPILL OVERS\outputs\pobreza\bajo_niv_educ\1%\simulacion_4\observado_outputs.xlsx',tratado_"&amp;$A22&amp;","&amp;$A22&amp;")"</f>
        <v>xlswrite('G:\Mi unidad\1. PROYECTOS TELLO 2022\SCM SPILL OVERS\outputs\pobreza\bajo_niv_educ\1%\simulacion_4\observado_outputs.xlsx',tratado_75,75)</v>
      </c>
      <c r="FZ140" s="1" t="str">
        <f>"xlswrite('G:\Mi unidad\1. PROYECTOS TELLO 2022\SCM SPILL OVERS\outputs\pobreza\bajo_ingreso\1%\simulacion_4\observado_outputs.xlsx',tratado_"&amp;$A22&amp;","&amp;$A22&amp;")"</f>
        <v>xlswrite('G:\Mi unidad\1. PROYECTOS TELLO 2022\SCM SPILL OVERS\outputs\pobreza\bajo_ingreso\1%\simulacion_4\observado_outputs.xlsx',tratado_75,75)</v>
      </c>
      <c r="GF140" s="1" t="str">
        <f>"xlswrite('G:\Mi unidad\1. PROYECTOS TELLO 2022\SCM SPILL OVERS\outputs\pobreza\densidad_g\1%\simulacion_4\observado_outputs.xlsx',tratado_"&amp;$A22&amp;","&amp;$A22&amp;")"</f>
        <v>xlswrite('G:\Mi unidad\1. PROYECTOS TELLO 2022\SCM SPILL OVERS\outputs\pobreza\densidad_g\1%\simulacion_4\observado_outputs.xlsx',tratado_75,75)</v>
      </c>
      <c r="GM140" s="1" t="str">
        <f>"xlswrite('G:\Mi unidad\1. PROYECTOS TELLO 2022\SCM SPILL OVERS\outputs\pobreza\alimentos\1%\simulacion_4\observado_outputs.xlsx',tratado_"&amp;$A22&amp;","&amp;$A22&amp;");"</f>
        <v>xlswrite('G:\Mi unidad\1. PROYECTOS TELLO 2022\SCM SPILL OVERS\outputs\pobreza\alimentos\1%\simulacion_4\observado_outputs.xlsx',tratado_75,75);</v>
      </c>
      <c r="GT140" s="1" t="str">
        <f>"xlswrite('G:\Mi unidad\1. PROYECTOS TELLO 2022\SCM SPILL OVERS\outputs\pobreza\jefe_hogar\1%\simulacion_4\observado_outputs.xlsx',tratado_"&amp;$A22&amp;","&amp;$A22&amp;");"</f>
        <v>xlswrite('G:\Mi unidad\1. PROYECTOS TELLO 2022\SCM SPILL OVERS\outputs\pobreza\jefe_hogar\1%\simulacion_4\observado_outputs.xlsx',tratado_75,75);</v>
      </c>
      <c r="GZ140" s="1" t="str">
        <f>"xlswrite('G:\Mi unidad\1. PROYECTOS TELLO 2022\SCM SPILL OVERS\outputs\pobreza\mujeres\1%\simulacion_4\observado_outputs.xlsx',tratado_"&amp;$A22&amp;","&amp;$A22&amp;");"</f>
        <v>xlswrite('G:\Mi unidad\1. PROYECTOS TELLO 2022\SCM SPILL OVERS\outputs\pobreza\mujeres\1%\simulacion_4\observado_outputs.xlsx',tratado_75,75);</v>
      </c>
      <c r="HF140" s="1" t="str">
        <f>"xlswrite('G:\Mi unidad\1. PROYECTOS TELLO 2022\SCM SPILL OVERS\outputs\pobreza\criminalidad\1%\simulacion_4\observado_outputs.xlsx',tratado_"&amp;$A22&amp;","&amp;$A22&amp;");"</f>
        <v>xlswrite('G:\Mi unidad\1. PROYECTOS TELLO 2022\SCM SPILL OVERS\outputs\pobreza\criminalidad\1%\simulacion_4\observado_outputs.xlsx',tratado_75,75);</v>
      </c>
      <c r="HM140">
        <v>55</v>
      </c>
      <c r="HN140" t="str">
        <f>"ub_vec_"&amp;HM140&amp;" = zeros(1,S);"</f>
        <v>ub_vec_55 = zeros(1,S);</v>
      </c>
      <c r="HT140">
        <v>77</v>
      </c>
      <c r="HU140" t="s">
        <v>18</v>
      </c>
      <c r="IA140">
        <v>86</v>
      </c>
      <c r="IB140" t="str">
        <f>"xlswrite('G:\Mi unidad\1. PROYECTOS TELLO 2022\SCM SPILL OVERS\outputs\pobreza\bajo_niv_educ\1%\simulacion_4\output_tests.xlsx',alpha1_hat_vec_"&amp;IA140&amp;"','alpha1_hat_vec_"&amp;IA140&amp;"');"</f>
        <v>xlswrite('G:\Mi unidad\1. PROYECTOS TELLO 2022\SCM SPILL OVERS\outputs\pobreza\bajo_niv_educ\1%\simulacion_4\output_tests.xlsx',alpha1_hat_vec_86','alpha1_hat_vec_86');</v>
      </c>
      <c r="IO140">
        <v>86</v>
      </c>
      <c r="IP140" t="str">
        <f>"xlswrite('G:\Mi unidad\1. PROYECTOS TELLO 2022\SCM SPILL OVERS\outputs\pobreza\bajo_ingreso\1%\simulacion_4\output_tests.xlsx',alpha1_hat_vec_"&amp;IO140&amp;"','alpha1_hat_vec_"&amp;IO140&amp;"');"</f>
        <v>xlswrite('G:\Mi unidad\1. PROYECTOS TELLO 2022\SCM SPILL OVERS\outputs\pobreza\bajo_ingreso\1%\simulacion_4\output_tests.xlsx',alpha1_hat_vec_86','alpha1_hat_vec_86');</v>
      </c>
      <c r="JA140">
        <v>86</v>
      </c>
      <c r="JB140" t="str">
        <f>"xlswrite('G:\Mi unidad\1. PROYECTOS TELLO 2022\SCM SPILL OVERS\outputs\pobreza\densidad\1%\simulacion_4\output_tests.xlsx',alpha1_hat_vec_"&amp;JA140&amp;"','alpha1_hat_vec_"&amp;JA140&amp;"');"</f>
        <v>xlswrite('G:\Mi unidad\1. PROYECTOS TELLO 2022\SCM SPILL OVERS\outputs\pobreza\densidad\1%\simulacion_4\output_tests.xlsx',alpha1_hat_vec_86','alpha1_hat_vec_86');</v>
      </c>
      <c r="JM140">
        <v>86</v>
      </c>
      <c r="JN140" t="str">
        <f>"xlswrite('G:\Mi unidad\1. PROYECTOS TELLO 2022\SCM SPILL OVERS\outputs\pobreza\densidad_g\1%\simulacion_4\output_tests.xlsx',alpha1_hat_vec_"&amp;JM140&amp;"','alpha1_hat_vec_"&amp;JM140&amp;"');"</f>
        <v>xlswrite('G:\Mi unidad\1. PROYECTOS TELLO 2022\SCM SPILL OVERS\outputs\pobreza\densidad_g\1%\simulacion_4\output_tests.xlsx',alpha1_hat_vec_86','alpha1_hat_vec_86');</v>
      </c>
      <c r="JY140">
        <v>86</v>
      </c>
      <c r="JZ140" t="str">
        <f>"xlswrite('G:\Mi unidad\1. PROYECTOS TELLO 2022\SCM SPILL OVERS\outputs\pobreza\distancia_centro_salud\1%\simulacion_4\output_tests.xlsx',alpha1_hat_vec_"&amp;JY140&amp;"','alpha1_hat_vec_"&amp;JY140&amp;"');"</f>
        <v>xlswrite('G:\Mi unidad\1. PROYECTOS TELLO 2022\SCM SPILL OVERS\outputs\pobreza\distancia_centro_salud\1%\simulacion_4\output_tests.xlsx',alpha1_hat_vec_86','alpha1_hat_vec_86');</v>
      </c>
      <c r="KL140">
        <v>86</v>
      </c>
      <c r="KM140" t="str">
        <f>"xlswrite('G:\Mi unidad\1. PROYECTOS TELLO 2022\SCM SPILL OVERS\outputs\pobreza\informalidad\1%\simulacion_4\output_tests.xlsx',alpha1_hat_vec_"&amp;KL140&amp;"','alpha1_hat_vec_"&amp;KL140&amp;"');"</f>
        <v>xlswrite('G:\Mi unidad\1. PROYECTOS TELLO 2022\SCM SPILL OVERS\outputs\pobreza\informalidad\1%\simulacion_4\output_tests.xlsx',alpha1_hat_vec_86','alpha1_hat_vec_86');</v>
      </c>
      <c r="KY140">
        <v>86</v>
      </c>
      <c r="KZ140" t="str">
        <f>"xlswrite('G:\Mi unidad\1. PROYECTOS TELLO 2022\SCM SPILL OVERS\outputs\pobreza\alimentos\1%\simulacion_4\output_tests.xlsx',alpha1_hat_vec_"&amp;KY140&amp;"','alpha1_hat_vec_"&amp;KY140&amp;"');"</f>
        <v>xlswrite('G:\Mi unidad\1. PROYECTOS TELLO 2022\SCM SPILL OVERS\outputs\pobreza\alimentos\1%\simulacion_4\output_tests.xlsx',alpha1_hat_vec_86','alpha1_hat_vec_86');</v>
      </c>
      <c r="LF140">
        <v>86</v>
      </c>
      <c r="LG140" t="str">
        <f>"xlswrite('G:\Mi unidad\1. PROYECTOS TELLO 2022\SCM SPILL OVERS\outputs\pobreza\jefe_hogar\1%\simulacion_4\output_tests.xlsx',alpha1_hat_vec_"&amp;LF140&amp;"','alpha1_hat_vec_"&amp;LF140&amp;"');"</f>
        <v>xlswrite('G:\Mi unidad\1. PROYECTOS TELLO 2022\SCM SPILL OVERS\outputs\pobreza\jefe_hogar\1%\simulacion_4\output_tests.xlsx',alpha1_hat_vec_86','alpha1_hat_vec_86');</v>
      </c>
      <c r="LM140">
        <v>86</v>
      </c>
      <c r="LN140" t="str">
        <f>"xlswrite('G:\Mi unidad\1. PROYECTOS TELLO 2022\SCM SPILL OVERS\outputs\pobreza\mujeres\1%\simulacion_4\output_tests.xlsx',alpha1_hat_vec_"&amp;LM140&amp;"','alpha1_hat_vec_"&amp;LM140&amp;"');"</f>
        <v>xlswrite('G:\Mi unidad\1. PROYECTOS TELLO 2022\SCM SPILL OVERS\outputs\pobreza\mujeres\1%\simulacion_4\output_tests.xlsx',alpha1_hat_vec_86','alpha1_hat_vec_86');</v>
      </c>
      <c r="LY140">
        <v>86</v>
      </c>
      <c r="LZ140" t="str">
        <f>"xlswrite('G:\Mi unidad\1. PROYECTOS TELLO 2022\SCM SPILL OVERS\outputs\pobreza\criminalidad\1%\simulacion_4\output_tests.xlsx',alpha1_hat_vec_"&amp;LY140&amp;"','alpha1_hat_vec_"&amp;LY140&amp;"');"</f>
        <v>xlswrite('G:\Mi unidad\1. PROYECTOS TELLO 2022\SCM SPILL OVERS\outputs\pobreza\criminalidad\1%\simulacion_4\output_tests.xlsx',alpha1_hat_vec_86','alpha1_hat_vec_86');</v>
      </c>
    </row>
    <row r="141" spans="64:338" x14ac:dyDescent="0.3">
      <c r="BL141">
        <v>86</v>
      </c>
      <c r="BR141">
        <v>86</v>
      </c>
      <c r="BS141" s="1" t="str">
        <f>"A_"&amp;BR137&amp;"(:,ind_"&amp;BR137&amp;" == 0) = [];"</f>
        <v>A_86(:,ind_86 == 0) = [];</v>
      </c>
      <c r="BX141">
        <v>86</v>
      </c>
      <c r="BY141" s="1" t="str">
        <f>"A_"&amp;BX137&amp;"(:,ind_"&amp;BX137&amp;" == 0) = [];"</f>
        <v>A_86(:,ind_86 == 0) = [];</v>
      </c>
      <c r="CD141">
        <v>86</v>
      </c>
      <c r="CE141" s="1" t="str">
        <f>"A_"&amp;CD137&amp;"(:,ind_"&amp;CD137&amp;" == 0) = [];"</f>
        <v>A_86(:,ind_86 == 0) = [];</v>
      </c>
      <c r="CJ141">
        <v>86</v>
      </c>
      <c r="CK141" s="1" t="str">
        <f>"A_"&amp;CJ137&amp;"(:,ind_"&amp;CJ137&amp;" == 0) = [];"</f>
        <v>A_86(:,ind_86 == 0) = [];</v>
      </c>
      <c r="CQ141">
        <v>86</v>
      </c>
      <c r="CR141" t="s">
        <v>332</v>
      </c>
      <c r="CV141">
        <v>86</v>
      </c>
      <c r="CW141" t="s">
        <v>333</v>
      </c>
      <c r="DA141">
        <v>86</v>
      </c>
      <c r="DB141" t="s">
        <v>333</v>
      </c>
      <c r="DF141">
        <v>86</v>
      </c>
      <c r="DG141" t="s">
        <v>333</v>
      </c>
      <c r="EA141">
        <v>65</v>
      </c>
      <c r="EB141" s="1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EZ141" s="1" t="str">
        <f>"xlswrite('G:\Mi unidad\1. PROYECTOS TELLO 2022\SCM SPILL OVERS\outputs\pobreza\distancia_centro_salud\1%\simulacion_4\observado_outputs.xlsx',tratado_"&amp;$A23&amp;","&amp;$A23&amp;")"</f>
        <v>xlswrite('G:\Mi unidad\1. PROYECTOS TELLO 2022\SCM SPILL OVERS\outputs\pobreza\distancia_centro_salud\1%\simulacion_4\observado_outputs.xlsx',tratado_76,76)</v>
      </c>
      <c r="FG141" s="1" t="str">
        <f>"xlswrite('G:\Mi unidad\1. PROYECTOS TELLO 2022\SCM SPILL OVERS\outputs\pobreza\informalidad\1%\simulacion_4\observado_outputs.xlsx',tratado_"&amp;$A23&amp;","&amp;$A23&amp;")"</f>
        <v>xlswrite('G:\Mi unidad\1. PROYECTOS TELLO 2022\SCM SPILL OVERS\outputs\pobreza\informalidad\1%\simulacion_4\observado_outputs.xlsx',tratado_76,76)</v>
      </c>
      <c r="FM141" s="1" t="str">
        <f>"xlswrite('G:\Mi unidad\1. PROYECTOS TELLO 2022\SCM SPILL OVERS\outputs\pobreza\densidad\1%\simulacion_4\observado_outputs.xlsx',tratado_"&amp;$A23&amp;","&amp;$A23&amp;")"</f>
        <v>xlswrite('G:\Mi unidad\1. PROYECTOS TELLO 2022\SCM SPILL OVERS\outputs\pobreza\densidad\1%\simulacion_4\observado_outputs.xlsx',tratado_76,76)</v>
      </c>
      <c r="FT141" s="1" t="str">
        <f>"xlswrite('G:\Mi unidad\1. PROYECTOS TELLO 2022\SCM SPILL OVERS\outputs\pobreza\bajo_niv_educ\1%\simulacion_4\observado_outputs.xlsx',tratado_"&amp;$A23&amp;","&amp;$A23&amp;")"</f>
        <v>xlswrite('G:\Mi unidad\1. PROYECTOS TELLO 2022\SCM SPILL OVERS\outputs\pobreza\bajo_niv_educ\1%\simulacion_4\observado_outputs.xlsx',tratado_76,76)</v>
      </c>
      <c r="FZ141" s="1" t="str">
        <f>"xlswrite('G:\Mi unidad\1. PROYECTOS TELLO 2022\SCM SPILL OVERS\outputs\pobreza\bajo_ingreso\1%\simulacion_4\observado_outputs.xlsx',tratado_"&amp;$A23&amp;","&amp;$A23&amp;")"</f>
        <v>xlswrite('G:\Mi unidad\1. PROYECTOS TELLO 2022\SCM SPILL OVERS\outputs\pobreza\bajo_ingreso\1%\simulacion_4\observado_outputs.xlsx',tratado_76,76)</v>
      </c>
      <c r="GF141" s="1" t="str">
        <f>"xlswrite('G:\Mi unidad\1. PROYECTOS TELLO 2022\SCM SPILL OVERS\outputs\pobreza\densidad_g\1%\simulacion_4\observado_outputs.xlsx',tratado_"&amp;$A23&amp;","&amp;$A23&amp;")"</f>
        <v>xlswrite('G:\Mi unidad\1. PROYECTOS TELLO 2022\SCM SPILL OVERS\outputs\pobreza\densidad_g\1%\simulacion_4\observado_outputs.xlsx',tratado_76,76)</v>
      </c>
      <c r="GM141" s="1" t="str">
        <f>"xlswrite('G:\Mi unidad\1. PROYECTOS TELLO 2022\SCM SPILL OVERS\outputs\pobreza\alimentos\1%\simulacion_4\observado_outputs.xlsx',tratado_"&amp;$A23&amp;","&amp;$A23&amp;");"</f>
        <v>xlswrite('G:\Mi unidad\1. PROYECTOS TELLO 2022\SCM SPILL OVERS\outputs\pobreza\alimentos\1%\simulacion_4\observado_outputs.xlsx',tratado_76,76);</v>
      </c>
      <c r="GT141" s="1" t="str">
        <f>"xlswrite('G:\Mi unidad\1. PROYECTOS TELLO 2022\SCM SPILL OVERS\outputs\pobreza\jefe_hogar\1%\simulacion_4\observado_outputs.xlsx',tratado_"&amp;$A23&amp;","&amp;$A23&amp;");"</f>
        <v>xlswrite('G:\Mi unidad\1. PROYECTOS TELLO 2022\SCM SPILL OVERS\outputs\pobreza\jefe_hogar\1%\simulacion_4\observado_outputs.xlsx',tratado_76,76);</v>
      </c>
      <c r="GZ141" s="1" t="str">
        <f>"xlswrite('G:\Mi unidad\1. PROYECTOS TELLO 2022\SCM SPILL OVERS\outputs\pobreza\mujeres\1%\simulacion_4\observado_outputs.xlsx',tratado_"&amp;$A23&amp;","&amp;$A23&amp;");"</f>
        <v>xlswrite('G:\Mi unidad\1. PROYECTOS TELLO 2022\SCM SPILL OVERS\outputs\pobreza\mujeres\1%\simulacion_4\observado_outputs.xlsx',tratado_76,76);</v>
      </c>
      <c r="HF141" s="1" t="str">
        <f>"xlswrite('G:\Mi unidad\1. PROYECTOS TELLO 2022\SCM SPILL OVERS\outputs\pobreza\criminalidad\1%\simulacion_4\observado_outputs.xlsx',tratado_"&amp;$A23&amp;","&amp;$A23&amp;");"</f>
        <v>xlswrite('G:\Mi unidad\1. PROYECTOS TELLO 2022\SCM SPILL OVERS\outputs\pobreza\criminalidad\1%\simulacion_4\observado_outputs.xlsx',tratado_76,76);</v>
      </c>
      <c r="HM141">
        <v>55</v>
      </c>
      <c r="HN141" t="s">
        <v>35</v>
      </c>
      <c r="HT141">
        <v>78</v>
      </c>
      <c r="HU141" t="str">
        <f>"spillover_test_"&amp;HT141&amp;" = zeros(1,S);"</f>
        <v>spillover_test_78 = zeros(1,S);</v>
      </c>
      <c r="IA141">
        <v>86</v>
      </c>
      <c r="IB141" t="str">
        <f>"xlswrite('G:\Mi unidad\1. PROYECTOS TELLO 2022\SCM SPILL OVERS\outputs\pobreza\bajo_niv_educ\1%\simulacion_4\output_tests.xlsx',spillover_test_"&amp;IA141&amp;"','sp_test_"&amp;IA141&amp;"');"</f>
        <v>xlswrite('G:\Mi unidad\1. PROYECTOS TELLO 2022\SCM SPILL OVERS\outputs\pobreza\bajo_niv_educ\1%\simulacion_4\output_tests.xlsx',spillover_test_86','sp_test_86');</v>
      </c>
      <c r="IO141">
        <v>86</v>
      </c>
      <c r="IP141" t="str">
        <f>"xlswrite('G:\Mi unidad\1. PROYECTOS TELLO 2022\SCM SPILL OVERS\outputs\pobreza\bajo_ingreso\1%\simulacion_4\output_tests.xlsx',spillover_test_"&amp;IO141&amp;"','sp_test_"&amp;IO141&amp;"');"</f>
        <v>xlswrite('G:\Mi unidad\1. PROYECTOS TELLO 2022\SCM SPILL OVERS\outputs\pobreza\bajo_ingreso\1%\simulacion_4\output_tests.xlsx',spillover_test_86','sp_test_86');</v>
      </c>
      <c r="JA141">
        <v>86</v>
      </c>
      <c r="JB141" t="str">
        <f>"xlswrite('G:\Mi unidad\1. PROYECTOS TELLO 2022\SCM SPILL OVERS\outputs\pobreza\densidad\1%\simulacion_4\output_tests.xlsx',spillover_test_"&amp;JA141&amp;"','sp_test_"&amp;JA141&amp;"');"</f>
        <v>xlswrite('G:\Mi unidad\1. PROYECTOS TELLO 2022\SCM SPILL OVERS\outputs\pobreza\densidad\1%\simulacion_4\output_tests.xlsx',spillover_test_86','sp_test_86');</v>
      </c>
      <c r="JM141">
        <v>86</v>
      </c>
      <c r="JN141" t="str">
        <f>"xlswrite('G:\Mi unidad\1. PROYECTOS TELLO 2022\SCM SPILL OVERS\outputs\pobreza\densidad_g\1%\simulacion_4\output_tests.xlsx',spillover_test_"&amp;JM141&amp;"','sp_test_"&amp;JM141&amp;"');"</f>
        <v>xlswrite('G:\Mi unidad\1. PROYECTOS TELLO 2022\SCM SPILL OVERS\outputs\pobreza\densidad_g\1%\simulacion_4\output_tests.xlsx',spillover_test_86','sp_test_86');</v>
      </c>
      <c r="JY141">
        <v>86</v>
      </c>
      <c r="JZ141" t="str">
        <f>"xlswrite('G:\Mi unidad\1. PROYECTOS TELLO 2022\SCM SPILL OVERS\outputs\pobreza\distancia_centro_salud\1%\simulacion_4\output_tests.xlsx',spillover_test_"&amp;JY141&amp;"','sp_test_"&amp;JY141&amp;"');"</f>
        <v>xlswrite('G:\Mi unidad\1. PROYECTOS TELLO 2022\SCM SPILL OVERS\outputs\pobreza\distancia_centro_salud\1%\simulacion_4\output_tests.xlsx',spillover_test_86','sp_test_86');</v>
      </c>
      <c r="KL141">
        <v>86</v>
      </c>
      <c r="KM141" t="str">
        <f>"xlswrite('G:\Mi unidad\1. PROYECTOS TELLO 2022\SCM SPILL OVERS\outputs\pobreza\informalidad\1%\simulacion_4\output_tests.xlsx',spillover_test_"&amp;KL141&amp;"','sp_test_"&amp;KL141&amp;"');"</f>
        <v>xlswrite('G:\Mi unidad\1. PROYECTOS TELLO 2022\SCM SPILL OVERS\outputs\pobreza\informalidad\1%\simulacion_4\output_tests.xlsx',spillover_test_86','sp_test_86');</v>
      </c>
      <c r="KY141">
        <v>86</v>
      </c>
      <c r="KZ141" t="str">
        <f>"xlswrite('G:\Mi unidad\1. PROYECTOS TELLO 2022\SCM SPILL OVERS\outputs\pobreza\alimentos\1%\simulacion_4\output_tests.xlsx',spillover_test_"&amp;KY141&amp;"','sp_test_"&amp;KY141&amp;"');"</f>
        <v>xlswrite('G:\Mi unidad\1. PROYECTOS TELLO 2022\SCM SPILL OVERS\outputs\pobreza\alimentos\1%\simulacion_4\output_tests.xlsx',spillover_test_86','sp_test_86');</v>
      </c>
      <c r="LF141">
        <v>86</v>
      </c>
      <c r="LG141" t="str">
        <f>"xlswrite('G:\Mi unidad\1. PROYECTOS TELLO 2022\SCM SPILL OVERS\outputs\pobreza\jefe_hogar\1%\simulacion_4\output_tests.xlsx',spillover_test_"&amp;LF141&amp;"','sp_test_"&amp;LF141&amp;"');"</f>
        <v>xlswrite('G:\Mi unidad\1. PROYECTOS TELLO 2022\SCM SPILL OVERS\outputs\pobreza\jefe_hogar\1%\simulacion_4\output_tests.xlsx',spillover_test_86','sp_test_86');</v>
      </c>
      <c r="LM141">
        <v>86</v>
      </c>
      <c r="LN141" t="str">
        <f>"xlswrite('G:\Mi unidad\1. PROYECTOS TELLO 2022\SCM SPILL OVERS\outputs\pobreza\mujeres\1%\simulacion_4\output_tests.xlsx',spillover_test_"&amp;LM141&amp;"','sp_test_"&amp;LM141&amp;"');"</f>
        <v>xlswrite('G:\Mi unidad\1. PROYECTOS TELLO 2022\SCM SPILL OVERS\outputs\pobreza\mujeres\1%\simulacion_4\output_tests.xlsx',spillover_test_86','sp_test_86');</v>
      </c>
      <c r="LY141">
        <v>86</v>
      </c>
      <c r="LZ141" t="str">
        <f>"xlswrite('G:\Mi unidad\1. PROYECTOS TELLO 2022\SCM SPILL OVERS\outputs\pobreza\criminalidad\1%\simulacion_4\output_tests.xlsx',spillover_test_"&amp;LY141&amp;"','sp_test_"&amp;LY141&amp;"');"</f>
        <v>xlswrite('G:\Mi unidad\1. PROYECTOS TELLO 2022\SCM SPILL OVERS\outputs\pobreza\criminalidad\1%\simulacion_4\output_tests.xlsx',spillover_test_86','sp_test_86');</v>
      </c>
    </row>
    <row r="142" spans="64:338" x14ac:dyDescent="0.3">
      <c r="BL142">
        <v>87</v>
      </c>
      <c r="BM142" s="1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333</v>
      </c>
      <c r="CV142">
        <v>87</v>
      </c>
      <c r="CW142" t="s">
        <v>334</v>
      </c>
      <c r="DA142">
        <v>87</v>
      </c>
      <c r="DB142" t="s">
        <v>334</v>
      </c>
      <c r="DF142">
        <v>87</v>
      </c>
      <c r="DG142" t="s">
        <v>334</v>
      </c>
      <c r="EA142">
        <v>65</v>
      </c>
      <c r="EB142" s="1" t="str">
        <f>"alpha_hat_"&amp;EA142&amp;" = A_"&amp;EA142&amp;"*gamma_hat_"&amp;EA142&amp;";"</f>
        <v>alpha_hat_65 = A_65*gamma_hat_65;</v>
      </c>
      <c r="EZ142" s="1" t="str">
        <f>"xlswrite('G:\Mi unidad\1. PROYECTOS TELLO 2022\SCM SPILL OVERS\outputs\pobreza\distancia_centro_salud\1%\simulacion_4\observado_outputs.xlsx',tratado_"&amp;$A24&amp;","&amp;$A24&amp;")"</f>
        <v>xlswrite('G:\Mi unidad\1. PROYECTOS TELLO 2022\SCM SPILL OVERS\outputs\pobreza\distancia_centro_salud\1%\simulacion_4\observado_outputs.xlsx',tratado_77,77)</v>
      </c>
      <c r="FG142" s="1" t="str">
        <f>"xlswrite('G:\Mi unidad\1. PROYECTOS TELLO 2022\SCM SPILL OVERS\outputs\pobreza\informalidad\1%\simulacion_4\observado_outputs.xlsx',tratado_"&amp;$A24&amp;","&amp;$A24&amp;")"</f>
        <v>xlswrite('G:\Mi unidad\1. PROYECTOS TELLO 2022\SCM SPILL OVERS\outputs\pobreza\informalidad\1%\simulacion_4\observado_outputs.xlsx',tratado_77,77)</v>
      </c>
      <c r="FM142" s="1" t="str">
        <f>"xlswrite('G:\Mi unidad\1. PROYECTOS TELLO 2022\SCM SPILL OVERS\outputs\pobreza\densidad\1%\simulacion_4\observado_outputs.xlsx',tratado_"&amp;$A24&amp;","&amp;$A24&amp;")"</f>
        <v>xlswrite('G:\Mi unidad\1. PROYECTOS TELLO 2022\SCM SPILL OVERS\outputs\pobreza\densidad\1%\simulacion_4\observado_outputs.xlsx',tratado_77,77)</v>
      </c>
      <c r="FT142" s="1" t="str">
        <f>"xlswrite('G:\Mi unidad\1. PROYECTOS TELLO 2022\SCM SPILL OVERS\outputs\pobreza\bajo_niv_educ\1%\simulacion_4\observado_outputs.xlsx',tratado_"&amp;$A24&amp;","&amp;$A24&amp;")"</f>
        <v>xlswrite('G:\Mi unidad\1. PROYECTOS TELLO 2022\SCM SPILL OVERS\outputs\pobreza\bajo_niv_educ\1%\simulacion_4\observado_outputs.xlsx',tratado_77,77)</v>
      </c>
      <c r="FZ142" s="1" t="str">
        <f>"xlswrite('G:\Mi unidad\1. PROYECTOS TELLO 2022\SCM SPILL OVERS\outputs\pobreza\bajo_ingreso\1%\simulacion_4\observado_outputs.xlsx',tratado_"&amp;$A24&amp;","&amp;$A24&amp;")"</f>
        <v>xlswrite('G:\Mi unidad\1. PROYECTOS TELLO 2022\SCM SPILL OVERS\outputs\pobreza\bajo_ingreso\1%\simulacion_4\observado_outputs.xlsx',tratado_77,77)</v>
      </c>
      <c r="GF142" s="1" t="str">
        <f>"xlswrite('G:\Mi unidad\1. PROYECTOS TELLO 2022\SCM SPILL OVERS\outputs\pobreza\densidad_g\1%\simulacion_4\observado_outputs.xlsx',tratado_"&amp;$A24&amp;","&amp;$A24&amp;")"</f>
        <v>xlswrite('G:\Mi unidad\1. PROYECTOS TELLO 2022\SCM SPILL OVERS\outputs\pobreza\densidad_g\1%\simulacion_4\observado_outputs.xlsx',tratado_77,77)</v>
      </c>
      <c r="GM142" s="1" t="str">
        <f>"xlswrite('G:\Mi unidad\1. PROYECTOS TELLO 2022\SCM SPILL OVERS\outputs\pobreza\alimentos\1%\simulacion_4\observado_outputs.xlsx',tratado_"&amp;$A24&amp;","&amp;$A24&amp;");"</f>
        <v>xlswrite('G:\Mi unidad\1. PROYECTOS TELLO 2022\SCM SPILL OVERS\outputs\pobreza\alimentos\1%\simulacion_4\observado_outputs.xlsx',tratado_77,77);</v>
      </c>
      <c r="GT142" s="1" t="str">
        <f>"xlswrite('G:\Mi unidad\1. PROYECTOS TELLO 2022\SCM SPILL OVERS\outputs\pobreza\jefe_hogar\1%\simulacion_4\observado_outputs.xlsx',tratado_"&amp;$A24&amp;","&amp;$A24&amp;");"</f>
        <v>xlswrite('G:\Mi unidad\1. PROYECTOS TELLO 2022\SCM SPILL OVERS\outputs\pobreza\jefe_hogar\1%\simulacion_4\observado_outputs.xlsx',tratado_77,77);</v>
      </c>
      <c r="GZ142" s="1" t="str">
        <f>"xlswrite('G:\Mi unidad\1. PROYECTOS TELLO 2022\SCM SPILL OVERS\outputs\pobreza\mujeres\1%\simulacion_4\observado_outputs.xlsx',tratado_"&amp;$A24&amp;","&amp;$A24&amp;");"</f>
        <v>xlswrite('G:\Mi unidad\1. PROYECTOS TELLO 2022\SCM SPILL OVERS\outputs\pobreza\mujeres\1%\simulacion_4\observado_outputs.xlsx',tratado_77,77);</v>
      </c>
      <c r="HF142" s="1" t="str">
        <f>"xlswrite('G:\Mi unidad\1. PROYECTOS TELLO 2022\SCM SPILL OVERS\outputs\pobreza\criminalidad\1%\simulacion_4\observado_outputs.xlsx',tratado_"&amp;$A24&amp;","&amp;$A24&amp;");"</f>
        <v>xlswrite('G:\Mi unidad\1. PROYECTOS TELLO 2022\SCM SPILL OVERS\outputs\pobreza\criminalidad\1%\simulacion_4\observado_outputs.xlsx',tratado_77,77);</v>
      </c>
      <c r="HM142">
        <v>55</v>
      </c>
      <c r="HN142" t="str">
        <f>"    [p_value_"&amp;HM142&amp; ",lb_"&amp;HM142&amp;",ub_"&amp;HM142&amp;"] = sp_andrews_te(Y_pre_"&amp;HM142&amp;",pobreza_"&amp;HM142&amp;"(:,T+s),A_"&amp;HM142&amp;",C,.05);"</f>
        <v xml:space="preserve">    [p_value_55,lb_55,ub_55] = sp_andrews_te(Y_pre_55,pobreza_55(:,T+s),A_55,C,.05);</v>
      </c>
      <c r="HT142">
        <v>78</v>
      </c>
      <c r="HU142" t="s">
        <v>35</v>
      </c>
      <c r="IA142">
        <v>87</v>
      </c>
      <c r="IB142" t="str">
        <f>"xlswrite('G:\Mi unidad\1. PROYECTOS TELLO 2022\SCM SPILL OVERS\outputs\pobreza\bajo_niv_educ\1%\simulacion_4\output_tests.xlsx',lb_vec_"&amp;IA142&amp;"','lb_vec_"&amp;IA142&amp;"');"</f>
        <v>xlswrite('G:\Mi unidad\1. PROYECTOS TELLO 2022\SCM SPILL OVERS\outputs\pobreza\bajo_niv_educ\1%\simulacion_4\output_tests.xlsx',lb_vec_87','lb_vec_87');</v>
      </c>
      <c r="IO142">
        <v>87</v>
      </c>
      <c r="IP142" t="str">
        <f>"xlswrite('G:\Mi unidad\1. PROYECTOS TELLO 2022\SCM SPILL OVERS\outputs\pobreza\bajo_ingreso\1%\simulacion_4\output_tests.xlsx',lb_vec_"&amp;IO142&amp;"','lb_vec_"&amp;IO142&amp;"');"</f>
        <v>xlswrite('G:\Mi unidad\1. PROYECTOS TELLO 2022\SCM SPILL OVERS\outputs\pobreza\bajo_ingreso\1%\simulacion_4\output_tests.xlsx',lb_vec_87','lb_vec_87');</v>
      </c>
      <c r="JA142">
        <v>87</v>
      </c>
      <c r="JB142" t="str">
        <f>"xlswrite('G:\Mi unidad\1. PROYECTOS TELLO 2022\SCM SPILL OVERS\outputs\pobreza\densidad\1%\simulacion_4\output_tests.xlsx',lb_vec_"&amp;JA142&amp;"','lb_vec_"&amp;JA142&amp;"');"</f>
        <v>xlswrite('G:\Mi unidad\1. PROYECTOS TELLO 2022\SCM SPILL OVERS\outputs\pobreza\densidad\1%\simulacion_4\output_tests.xlsx',lb_vec_87','lb_vec_87');</v>
      </c>
      <c r="JM142">
        <v>87</v>
      </c>
      <c r="JN142" t="str">
        <f>"xlswrite('G:\Mi unidad\1. PROYECTOS TELLO 2022\SCM SPILL OVERS\outputs\pobreza\densidad_g\1%\simulacion_4\output_tests.xlsx',lb_vec_"&amp;JM142&amp;"','lb_vec_"&amp;JM142&amp;"');"</f>
        <v>xlswrite('G:\Mi unidad\1. PROYECTOS TELLO 2022\SCM SPILL OVERS\outputs\pobreza\densidad_g\1%\simulacion_4\output_tests.xlsx',lb_vec_87','lb_vec_87');</v>
      </c>
      <c r="JY142">
        <v>87</v>
      </c>
      <c r="JZ142" t="str">
        <f>"xlswrite('G:\Mi unidad\1. PROYECTOS TELLO 2022\SCM SPILL OVERS\outputs\pobreza\distancia_centro_salud\1%\simulacion_4\output_tests.xlsx',lb_vec_"&amp;JY142&amp;"','lb_vec_"&amp;JY142&amp;"');"</f>
        <v>xlswrite('G:\Mi unidad\1. PROYECTOS TELLO 2022\SCM SPILL OVERS\outputs\pobreza\distancia_centro_salud\1%\simulacion_4\output_tests.xlsx',lb_vec_87','lb_vec_87');</v>
      </c>
      <c r="KL142">
        <v>87</v>
      </c>
      <c r="KM142" t="str">
        <f>"xlswrite('G:\Mi unidad\1. PROYECTOS TELLO 2022\SCM SPILL OVERS\outputs\pobreza\informalidad\1%\simulacion_4\output_tests.xlsx',lb_vec_"&amp;KL142&amp;"','lb_vec_"&amp;KL142&amp;"');"</f>
        <v>xlswrite('G:\Mi unidad\1. PROYECTOS TELLO 2022\SCM SPILL OVERS\outputs\pobreza\informalidad\1%\simulacion_4\output_tests.xlsx',lb_vec_87','lb_vec_87');</v>
      </c>
      <c r="KY142">
        <v>87</v>
      </c>
      <c r="KZ142" t="str">
        <f>"xlswrite('G:\Mi unidad\1. PROYECTOS TELLO 2022\SCM SPILL OVERS\outputs\pobreza\alimentos\1%\simulacion_4\output_tests.xlsx',lb_vec_"&amp;KY142&amp;"','lb_vec_"&amp;KY142&amp;"');"</f>
        <v>xlswrite('G:\Mi unidad\1. PROYECTOS TELLO 2022\SCM SPILL OVERS\outputs\pobreza\alimentos\1%\simulacion_4\output_tests.xlsx',lb_vec_87','lb_vec_87');</v>
      </c>
      <c r="LF142">
        <v>87</v>
      </c>
      <c r="LG142" t="str">
        <f>"xlswrite('G:\Mi unidad\1. PROYECTOS TELLO 2022\SCM SPILL OVERS\outputs\pobreza\jefe_hogar\1%\simulacion_4\output_tests.xlsx',lb_vec_"&amp;LF142&amp;"','lb_vec_"&amp;LF142&amp;"');"</f>
        <v>xlswrite('G:\Mi unidad\1. PROYECTOS TELLO 2022\SCM SPILL OVERS\outputs\pobreza\jefe_hogar\1%\simulacion_4\output_tests.xlsx',lb_vec_87','lb_vec_87');</v>
      </c>
      <c r="LM142">
        <v>87</v>
      </c>
      <c r="LN142" t="str">
        <f>"xlswrite('G:\Mi unidad\1. PROYECTOS TELLO 2022\SCM SPILL OVERS\outputs\pobreza\mujeres\1%\simulacion_4\output_tests.xlsx',lb_vec_"&amp;LM142&amp;"','lb_vec_"&amp;LM142&amp;"');"</f>
        <v>xlswrite('G:\Mi unidad\1. PROYECTOS TELLO 2022\SCM SPILL OVERS\outputs\pobreza\mujeres\1%\simulacion_4\output_tests.xlsx',lb_vec_87','lb_vec_87');</v>
      </c>
      <c r="LY142">
        <v>87</v>
      </c>
      <c r="LZ142" t="str">
        <f>"xlswrite('G:\Mi unidad\1. PROYECTOS TELLO 2022\SCM SPILL OVERS\outputs\pobreza\criminalidad\1%\simulacion_4\output_tests.xlsx',lb_vec_"&amp;LY142&amp;"','lb_vec_"&amp;LY142&amp;"');"</f>
        <v>xlswrite('G:\Mi unidad\1. PROYECTOS TELLO 2022\SCM SPILL OVERS\outputs\pobreza\criminalidad\1%\simulacion_4\output_tests.xlsx',lb_vec_87','lb_vec_87');</v>
      </c>
    </row>
    <row r="143" spans="64:338" x14ac:dyDescent="0.3">
      <c r="BL143">
        <v>87</v>
      </c>
      <c r="BM143" s="1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334</v>
      </c>
      <c r="CV143">
        <v>87</v>
      </c>
      <c r="CW143" t="s">
        <v>335</v>
      </c>
      <c r="DA143">
        <v>87</v>
      </c>
      <c r="DB143" t="s">
        <v>335</v>
      </c>
      <c r="DF143">
        <v>87</v>
      </c>
      <c r="DG143" t="s">
        <v>335</v>
      </c>
      <c r="EA143">
        <v>65</v>
      </c>
      <c r="EB143" s="1" t="str">
        <f>"alpha1_hat_vec_"&amp;EA143&amp;"(s) = alpha_hat_"&amp;EA143&amp;"(1);"</f>
        <v>alpha1_hat_vec_65(s) = alpha_hat_65(1);</v>
      </c>
      <c r="EZ143" s="1" t="str">
        <f>"xlswrite('G:\Mi unidad\1. PROYECTOS TELLO 2022\SCM SPILL OVERS\outputs\pobreza\distancia_centro_salud\1%\simulacion_4\observado_outputs.xlsx',tratado_"&amp;$A25&amp;","&amp;$A25&amp;")"</f>
        <v>xlswrite('G:\Mi unidad\1. PROYECTOS TELLO 2022\SCM SPILL OVERS\outputs\pobreza\distancia_centro_salud\1%\simulacion_4\observado_outputs.xlsx',tratado_78,78)</v>
      </c>
      <c r="FG143" s="1" t="str">
        <f>"xlswrite('G:\Mi unidad\1. PROYECTOS TELLO 2022\SCM SPILL OVERS\outputs\pobreza\informalidad\1%\simulacion_4\observado_outputs.xlsx',tratado_"&amp;$A25&amp;","&amp;$A25&amp;")"</f>
        <v>xlswrite('G:\Mi unidad\1. PROYECTOS TELLO 2022\SCM SPILL OVERS\outputs\pobreza\informalidad\1%\simulacion_4\observado_outputs.xlsx',tratado_78,78)</v>
      </c>
      <c r="FM143" s="1" t="str">
        <f>"xlswrite('G:\Mi unidad\1. PROYECTOS TELLO 2022\SCM SPILL OVERS\outputs\pobreza\densidad\1%\simulacion_4\observado_outputs.xlsx',tratado_"&amp;$A25&amp;","&amp;$A25&amp;")"</f>
        <v>xlswrite('G:\Mi unidad\1. PROYECTOS TELLO 2022\SCM SPILL OVERS\outputs\pobreza\densidad\1%\simulacion_4\observado_outputs.xlsx',tratado_78,78)</v>
      </c>
      <c r="FT143" s="1" t="str">
        <f>"xlswrite('G:\Mi unidad\1. PROYECTOS TELLO 2022\SCM SPILL OVERS\outputs\pobreza\bajo_niv_educ\1%\simulacion_4\observado_outputs.xlsx',tratado_"&amp;$A25&amp;","&amp;$A25&amp;")"</f>
        <v>xlswrite('G:\Mi unidad\1. PROYECTOS TELLO 2022\SCM SPILL OVERS\outputs\pobreza\bajo_niv_educ\1%\simulacion_4\observado_outputs.xlsx',tratado_78,78)</v>
      </c>
      <c r="FZ143" s="1" t="str">
        <f>"xlswrite('G:\Mi unidad\1. PROYECTOS TELLO 2022\SCM SPILL OVERS\outputs\pobreza\bajo_ingreso\1%\simulacion_4\observado_outputs.xlsx',tratado_"&amp;$A25&amp;","&amp;$A25&amp;")"</f>
        <v>xlswrite('G:\Mi unidad\1. PROYECTOS TELLO 2022\SCM SPILL OVERS\outputs\pobreza\bajo_ingreso\1%\simulacion_4\observado_outputs.xlsx',tratado_78,78)</v>
      </c>
      <c r="GF143" s="1" t="str">
        <f>"xlswrite('G:\Mi unidad\1. PROYECTOS TELLO 2022\SCM SPILL OVERS\outputs\pobreza\densidad_g\1%\simulacion_4\observado_outputs.xlsx',tratado_"&amp;$A25&amp;","&amp;$A25&amp;")"</f>
        <v>xlswrite('G:\Mi unidad\1. PROYECTOS TELLO 2022\SCM SPILL OVERS\outputs\pobreza\densidad_g\1%\simulacion_4\observado_outputs.xlsx',tratado_78,78)</v>
      </c>
      <c r="GM143" s="1" t="str">
        <f>"xlswrite('G:\Mi unidad\1. PROYECTOS TELLO 2022\SCM SPILL OVERS\outputs\pobreza\alimentos\1%\simulacion_4\observado_outputs.xlsx',tratado_"&amp;$A25&amp;","&amp;$A25&amp;");"</f>
        <v>xlswrite('G:\Mi unidad\1. PROYECTOS TELLO 2022\SCM SPILL OVERS\outputs\pobreza\alimentos\1%\simulacion_4\observado_outputs.xlsx',tratado_78,78);</v>
      </c>
      <c r="GT143" s="1" t="str">
        <f>"xlswrite('G:\Mi unidad\1. PROYECTOS TELLO 2022\SCM SPILL OVERS\outputs\pobreza\jefe_hogar\1%\simulacion_4\observado_outputs.xlsx',tratado_"&amp;$A25&amp;","&amp;$A25&amp;");"</f>
        <v>xlswrite('G:\Mi unidad\1. PROYECTOS TELLO 2022\SCM SPILL OVERS\outputs\pobreza\jefe_hogar\1%\simulacion_4\observado_outputs.xlsx',tratado_78,78);</v>
      </c>
      <c r="GZ143" s="1" t="str">
        <f>"xlswrite('G:\Mi unidad\1. PROYECTOS TELLO 2022\SCM SPILL OVERS\outputs\pobreza\mujeres\1%\simulacion_4\observado_outputs.xlsx',tratado_"&amp;$A25&amp;","&amp;$A25&amp;");"</f>
        <v>xlswrite('G:\Mi unidad\1. PROYECTOS TELLO 2022\SCM SPILL OVERS\outputs\pobreza\mujeres\1%\simulacion_4\observado_outputs.xlsx',tratado_78,78);</v>
      </c>
      <c r="HF143" s="1" t="str">
        <f>"xlswrite('G:\Mi unidad\1. PROYECTOS TELLO 2022\SCM SPILL OVERS\outputs\pobreza\criminalidad\1%\simulacion_4\observado_outputs.xlsx',tratado_"&amp;$A25&amp;","&amp;$A25&amp;");"</f>
        <v>xlswrite('G:\Mi unidad\1. PROYECTOS TELLO 2022\SCM SPILL OVERS\outputs\pobreza\criminalidad\1%\simulacion_4\observado_outputs.xlsx',tratado_78,78);</v>
      </c>
      <c r="HM143">
        <v>55</v>
      </c>
      <c r="HN143" t="str">
        <f>"    p_value_vec_"&amp;HM143&amp;"(s) = p_value_"&amp;HM143&amp;";"</f>
        <v xml:space="preserve">    p_value_vec_55(s) = p_value_55;</v>
      </c>
      <c r="HT143">
        <v>78</v>
      </c>
      <c r="HU143" t="s">
        <v>36</v>
      </c>
      <c r="IA143">
        <v>87</v>
      </c>
      <c r="IB143" t="str">
        <f>"xlswrite('G:\Mi unidad\1. PROYECTOS TELLO 2022\SCM SPILL OVERS\outputs\pobreza\bajo_niv_educ\1%\simulacion_4\output_tests.xlsx',ub_vec_"&amp;IA143&amp;"','ub_vec_"&amp;IA143&amp;"');"</f>
        <v>xlswrite('G:\Mi unidad\1. PROYECTOS TELLO 2022\SCM SPILL OVERS\outputs\pobreza\bajo_niv_educ\1%\simulacion_4\output_tests.xlsx',ub_vec_87','ub_vec_87');</v>
      </c>
      <c r="IO143">
        <v>87</v>
      </c>
      <c r="IP143" t="str">
        <f>"xlswrite('G:\Mi unidad\1. PROYECTOS TELLO 2022\SCM SPILL OVERS\outputs\pobreza\bajo_ingreso\1%\simulacion_4\output_tests.xlsx',ub_vec_"&amp;IO143&amp;"','ub_vec_"&amp;IO143&amp;"');"</f>
        <v>xlswrite('G:\Mi unidad\1. PROYECTOS TELLO 2022\SCM SPILL OVERS\outputs\pobreza\bajo_ingreso\1%\simulacion_4\output_tests.xlsx',ub_vec_87','ub_vec_87');</v>
      </c>
      <c r="JA143">
        <v>87</v>
      </c>
      <c r="JB143" t="str">
        <f>"xlswrite('G:\Mi unidad\1. PROYECTOS TELLO 2022\SCM SPILL OVERS\outputs\pobreza\densidad\1%\simulacion_4\output_tests.xlsx',ub_vec_"&amp;JA143&amp;"','ub_vec_"&amp;JA143&amp;"');"</f>
        <v>xlswrite('G:\Mi unidad\1. PROYECTOS TELLO 2022\SCM SPILL OVERS\outputs\pobreza\densidad\1%\simulacion_4\output_tests.xlsx',ub_vec_87','ub_vec_87');</v>
      </c>
      <c r="JM143">
        <v>87</v>
      </c>
      <c r="JN143" t="str">
        <f>"xlswrite('G:\Mi unidad\1. PROYECTOS TELLO 2022\SCM SPILL OVERS\outputs\pobreza\densidad_g\1%\simulacion_4\output_tests.xlsx',ub_vec_"&amp;JM143&amp;"','ub_vec_"&amp;JM143&amp;"');"</f>
        <v>xlswrite('G:\Mi unidad\1. PROYECTOS TELLO 2022\SCM SPILL OVERS\outputs\pobreza\densidad_g\1%\simulacion_4\output_tests.xlsx',ub_vec_87','ub_vec_87');</v>
      </c>
      <c r="JY143">
        <v>87</v>
      </c>
      <c r="JZ143" t="str">
        <f>"xlswrite('G:\Mi unidad\1. PROYECTOS TELLO 2022\SCM SPILL OVERS\outputs\pobreza\distancia_centro_salud\1%\simulacion_4\output_tests.xlsx',ub_vec_"&amp;JY143&amp;"','ub_vec_"&amp;JY143&amp;"');"</f>
        <v>xlswrite('G:\Mi unidad\1. PROYECTOS TELLO 2022\SCM SPILL OVERS\outputs\pobreza\distancia_centro_salud\1%\simulacion_4\output_tests.xlsx',ub_vec_87','ub_vec_87');</v>
      </c>
      <c r="KL143">
        <v>87</v>
      </c>
      <c r="KM143" t="str">
        <f>"xlswrite('G:\Mi unidad\1. PROYECTOS TELLO 2022\SCM SPILL OVERS\outputs\pobreza\informalidad\1%\simulacion_4\output_tests.xlsx',ub_vec_"&amp;KL143&amp;"','ub_vec_"&amp;KL143&amp;"');"</f>
        <v>xlswrite('G:\Mi unidad\1. PROYECTOS TELLO 2022\SCM SPILL OVERS\outputs\pobreza\informalidad\1%\simulacion_4\output_tests.xlsx',ub_vec_87','ub_vec_87');</v>
      </c>
      <c r="KY143">
        <v>87</v>
      </c>
      <c r="KZ143" t="str">
        <f>"xlswrite('G:\Mi unidad\1. PROYECTOS TELLO 2022\SCM SPILL OVERS\outputs\pobreza\alimentos\1%\simulacion_4\output_tests.xlsx',ub_vec_"&amp;KY143&amp;"','ub_vec_"&amp;KY143&amp;"');"</f>
        <v>xlswrite('G:\Mi unidad\1. PROYECTOS TELLO 2022\SCM SPILL OVERS\outputs\pobreza\alimentos\1%\simulacion_4\output_tests.xlsx',ub_vec_87','ub_vec_87');</v>
      </c>
      <c r="LF143">
        <v>87</v>
      </c>
      <c r="LG143" t="str">
        <f>"xlswrite('G:\Mi unidad\1. PROYECTOS TELLO 2022\SCM SPILL OVERS\outputs\pobreza\jefe_hogar\1%\simulacion_4\output_tests.xlsx',ub_vec_"&amp;LF143&amp;"','ub_vec_"&amp;LF143&amp;"');"</f>
        <v>xlswrite('G:\Mi unidad\1. PROYECTOS TELLO 2022\SCM SPILL OVERS\outputs\pobreza\jefe_hogar\1%\simulacion_4\output_tests.xlsx',ub_vec_87','ub_vec_87');</v>
      </c>
      <c r="LM143">
        <v>87</v>
      </c>
      <c r="LN143" t="str">
        <f>"xlswrite('G:\Mi unidad\1. PROYECTOS TELLO 2022\SCM SPILL OVERS\outputs\pobreza\mujeres\1%\simulacion_4\output_tests.xlsx',ub_vec_"&amp;LM143&amp;"','ub_vec_"&amp;LM143&amp;"');"</f>
        <v>xlswrite('G:\Mi unidad\1. PROYECTOS TELLO 2022\SCM SPILL OVERS\outputs\pobreza\mujeres\1%\simulacion_4\output_tests.xlsx',ub_vec_87','ub_vec_87');</v>
      </c>
      <c r="LY143">
        <v>87</v>
      </c>
      <c r="LZ143" t="str">
        <f>"xlswrite('G:\Mi unidad\1. PROYECTOS TELLO 2022\SCM SPILL OVERS\outputs\pobreza\criminalidad\1%\simulacion_4\output_tests.xlsx',ub_vec_"&amp;LY143&amp;"','ub_vec_"&amp;LY143&amp;"');"</f>
        <v>xlswrite('G:\Mi unidad\1. PROYECTOS TELLO 2022\SCM SPILL OVERS\outputs\pobreza\criminalidad\1%\simulacion_4\output_tests.xlsx',ub_vec_87','ub_vec_87');</v>
      </c>
    </row>
    <row r="144" spans="64:338" x14ac:dyDescent="0.3">
      <c r="BL144">
        <v>87</v>
      </c>
      <c r="BM144" s="1" t="str">
        <f>"A_"&amp;BL142&amp;"(:,ind_"&amp;BL142&amp;" == 0) = [];"</f>
        <v>A_87(:,ind_87 == 0) = [];</v>
      </c>
      <c r="BR144">
        <v>87</v>
      </c>
      <c r="BS144" s="1" t="str">
        <f>"ind_"&amp;BR142&amp;" = xlsread('spillover_bajo_niv_educ_"&amp;BR142&amp;".xlsx')"</f>
        <v>ind_87 = xlsread('spillover_bajo_niv_educ_87.xlsx')</v>
      </c>
      <c r="BX144">
        <v>87</v>
      </c>
      <c r="BY144" s="1" t="str">
        <f>"ind_"&amp;BX142&amp;" = xlsread('spillover_bajoingreso_"&amp;BX142&amp;".xlsx')"</f>
        <v>ind_87 = xlsread('spillover_bajoingreso_87.xlsx')</v>
      </c>
      <c r="CD144">
        <v>87</v>
      </c>
      <c r="CE144" s="1" t="str">
        <f>"ind_"&amp;CD142&amp;" = xlsread('spillover_densidad_"&amp;CD142&amp;".xlsx')"</f>
        <v>ind_87 = xlsread('spillover_densidad_87.xlsx')</v>
      </c>
      <c r="CJ144">
        <v>87</v>
      </c>
      <c r="CK144" s="1" t="str">
        <f>"ind_"&amp;CJ142&amp;" = xlsread('spillover_tiempo_cs_"&amp;CJ142&amp;".xlsx')"</f>
        <v>ind_87 = xlsread('spillover_tiempo_cs_87.xlsx')</v>
      </c>
      <c r="CQ144">
        <v>87</v>
      </c>
      <c r="CR144" t="s">
        <v>335</v>
      </c>
      <c r="CV144">
        <v>87</v>
      </c>
      <c r="CW144" t="s">
        <v>336</v>
      </c>
      <c r="DA144">
        <v>87</v>
      </c>
      <c r="DB144" t="s">
        <v>337</v>
      </c>
      <c r="DF144">
        <v>87</v>
      </c>
      <c r="DG144" t="s">
        <v>338</v>
      </c>
      <c r="EA144">
        <v>65</v>
      </c>
      <c r="EB144" s="1" t="str">
        <f>"synthetic_control_sp_"&amp;EA144&amp;"(T+s) = Y_"&amp;EA144&amp;"(1,T+s)-alpha1_hat_vec_"&amp;EA144&amp;"(s);"</f>
        <v>synthetic_control_sp_65(T+s) = Y_65(1,T+s)-alpha1_hat_vec_65(s);</v>
      </c>
      <c r="EZ144" s="1" t="str">
        <f>"xlswrite('G:\Mi unidad\1. PROYECTOS TELLO 2022\SCM SPILL OVERS\outputs\pobreza\distancia_centro_salud\1%\simulacion_4\observado_outputs.xlsx',tratado_"&amp;$A26&amp;","&amp;$A26&amp;")"</f>
        <v>xlswrite('G:\Mi unidad\1. PROYECTOS TELLO 2022\SCM SPILL OVERS\outputs\pobreza\distancia_centro_salud\1%\simulacion_4\observado_outputs.xlsx',tratado_79,79)</v>
      </c>
      <c r="FG144" s="1" t="str">
        <f>"xlswrite('G:\Mi unidad\1. PROYECTOS TELLO 2022\SCM SPILL OVERS\outputs\pobreza\informalidad\1%\simulacion_4\observado_outputs.xlsx',tratado_"&amp;$A26&amp;","&amp;$A26&amp;")"</f>
        <v>xlswrite('G:\Mi unidad\1. PROYECTOS TELLO 2022\SCM SPILL OVERS\outputs\pobreza\informalidad\1%\simulacion_4\observado_outputs.xlsx',tratado_79,79)</v>
      </c>
      <c r="FM144" s="1" t="str">
        <f>"xlswrite('G:\Mi unidad\1. PROYECTOS TELLO 2022\SCM SPILL OVERS\outputs\pobreza\densidad\1%\simulacion_4\observado_outputs.xlsx',tratado_"&amp;$A26&amp;","&amp;$A26&amp;")"</f>
        <v>xlswrite('G:\Mi unidad\1. PROYECTOS TELLO 2022\SCM SPILL OVERS\outputs\pobreza\densidad\1%\simulacion_4\observado_outputs.xlsx',tratado_79,79)</v>
      </c>
      <c r="FT144" s="1" t="str">
        <f>"xlswrite('G:\Mi unidad\1. PROYECTOS TELLO 2022\SCM SPILL OVERS\outputs\pobreza\bajo_niv_educ\1%\simulacion_4\observado_outputs.xlsx',tratado_"&amp;$A26&amp;","&amp;$A26&amp;")"</f>
        <v>xlswrite('G:\Mi unidad\1. PROYECTOS TELLO 2022\SCM SPILL OVERS\outputs\pobreza\bajo_niv_educ\1%\simulacion_4\observado_outputs.xlsx',tratado_79,79)</v>
      </c>
      <c r="FZ144" s="1" t="str">
        <f>"xlswrite('G:\Mi unidad\1. PROYECTOS TELLO 2022\SCM SPILL OVERS\outputs\pobreza\bajo_ingreso\1%\simulacion_4\observado_outputs.xlsx',tratado_"&amp;$A26&amp;","&amp;$A26&amp;")"</f>
        <v>xlswrite('G:\Mi unidad\1. PROYECTOS TELLO 2022\SCM SPILL OVERS\outputs\pobreza\bajo_ingreso\1%\simulacion_4\observado_outputs.xlsx',tratado_79,79)</v>
      </c>
      <c r="GF144" s="1" t="str">
        <f>"xlswrite('G:\Mi unidad\1. PROYECTOS TELLO 2022\SCM SPILL OVERS\outputs\pobreza\densidad_g\1%\simulacion_4\observado_outputs.xlsx',tratado_"&amp;$A26&amp;","&amp;$A26&amp;")"</f>
        <v>xlswrite('G:\Mi unidad\1. PROYECTOS TELLO 2022\SCM SPILL OVERS\outputs\pobreza\densidad_g\1%\simulacion_4\observado_outputs.xlsx',tratado_79,79)</v>
      </c>
      <c r="GM144" s="1" t="str">
        <f>"xlswrite('G:\Mi unidad\1. PROYECTOS TELLO 2022\SCM SPILL OVERS\outputs\pobreza\alimentos\1%\simulacion_4\observado_outputs.xlsx',tratado_"&amp;$A26&amp;","&amp;$A26&amp;");"</f>
        <v>xlswrite('G:\Mi unidad\1. PROYECTOS TELLO 2022\SCM SPILL OVERS\outputs\pobreza\alimentos\1%\simulacion_4\observado_outputs.xlsx',tratado_79,79);</v>
      </c>
      <c r="GT144" s="1" t="str">
        <f>"xlswrite('G:\Mi unidad\1. PROYECTOS TELLO 2022\SCM SPILL OVERS\outputs\pobreza\jefe_hogar\1%\simulacion_4\observado_outputs.xlsx',tratado_"&amp;$A26&amp;","&amp;$A26&amp;");"</f>
        <v>xlswrite('G:\Mi unidad\1. PROYECTOS TELLO 2022\SCM SPILL OVERS\outputs\pobreza\jefe_hogar\1%\simulacion_4\observado_outputs.xlsx',tratado_79,79);</v>
      </c>
      <c r="GZ144" s="1" t="str">
        <f>"xlswrite('G:\Mi unidad\1. PROYECTOS TELLO 2022\SCM SPILL OVERS\outputs\pobreza\mujeres\1%\simulacion_4\observado_outputs.xlsx',tratado_"&amp;$A26&amp;","&amp;$A26&amp;");"</f>
        <v>xlswrite('G:\Mi unidad\1. PROYECTOS TELLO 2022\SCM SPILL OVERS\outputs\pobreza\mujeres\1%\simulacion_4\observado_outputs.xlsx',tratado_79,79);</v>
      </c>
      <c r="HF144" s="1" t="str">
        <f>"xlswrite('G:\Mi unidad\1. PROYECTOS TELLO 2022\SCM SPILL OVERS\outputs\pobreza\criminalidad\1%\simulacion_4\observado_outputs.xlsx',tratado_"&amp;$A26&amp;","&amp;$A26&amp;");"</f>
        <v>xlswrite('G:\Mi unidad\1. PROYECTOS TELLO 2022\SCM SPILL OVERS\outputs\pobreza\criminalidad\1%\simulacion_4\observado_outputs.xlsx',tratado_79,79);</v>
      </c>
      <c r="HM144">
        <v>55</v>
      </c>
      <c r="HN144" t="str">
        <f>"    lb_vec_"&amp;HM144&amp;"(s) = lb_"&amp;HM144&amp;";"</f>
        <v xml:space="preserve">    lb_vec_55(s) = lb_55;</v>
      </c>
      <c r="HT144">
        <v>78</v>
      </c>
      <c r="HU144" t="s">
        <v>37</v>
      </c>
      <c r="IA144">
        <v>87</v>
      </c>
      <c r="IB144" t="str">
        <f>"xlswrite('G:\Mi unidad\1. PROYECTOS TELLO 2022\SCM SPILL OVERS\outputs\pobreza\bajo_niv_educ\1%\simulacion_4\output_tests.xlsx',p_value_vec_"&amp;IA144&amp;"','p_value_vec_"&amp;IA144&amp;"');"</f>
        <v>xlswrite('G:\Mi unidad\1. PROYECTOS TELLO 2022\SCM SPILL OVERS\outputs\pobreza\bajo_niv_educ\1%\simulacion_4\output_tests.xlsx',p_value_vec_87','p_value_vec_87');</v>
      </c>
      <c r="IO144">
        <v>87</v>
      </c>
      <c r="IP144" t="str">
        <f>"xlswrite('G:\Mi unidad\1. PROYECTOS TELLO 2022\SCM SPILL OVERS\outputs\pobreza\bajo_ingreso\1%\simulacion_4\output_tests.xlsx',p_value_vec_"&amp;IO144&amp;"','p_value_vec_"&amp;IO144&amp;"');"</f>
        <v>xlswrite('G:\Mi unidad\1. PROYECTOS TELLO 2022\SCM SPILL OVERS\outputs\pobreza\bajo_ingreso\1%\simulacion_4\output_tests.xlsx',p_value_vec_87','p_value_vec_87');</v>
      </c>
      <c r="JA144">
        <v>87</v>
      </c>
      <c r="JB144" t="str">
        <f>"xlswrite('G:\Mi unidad\1. PROYECTOS TELLO 2022\SCM SPILL OVERS\outputs\pobreza\densidad\1%\simulacion_4\output_tests.xlsx',p_value_vec_"&amp;JA144&amp;"','p_value_vec_"&amp;JA144&amp;"');"</f>
        <v>xlswrite('G:\Mi unidad\1. PROYECTOS TELLO 2022\SCM SPILL OVERS\outputs\pobreza\densidad\1%\simulacion_4\output_tests.xlsx',p_value_vec_87','p_value_vec_87');</v>
      </c>
      <c r="JM144">
        <v>87</v>
      </c>
      <c r="JN144" t="str">
        <f>"xlswrite('G:\Mi unidad\1. PROYECTOS TELLO 2022\SCM SPILL OVERS\outputs\pobreza\densidad_g\1%\simulacion_4\output_tests.xlsx',p_value_vec_"&amp;JM144&amp;"','p_value_vec_"&amp;JM144&amp;"');"</f>
        <v>xlswrite('G:\Mi unidad\1. PROYECTOS TELLO 2022\SCM SPILL OVERS\outputs\pobreza\densidad_g\1%\simulacion_4\output_tests.xlsx',p_value_vec_87','p_value_vec_87');</v>
      </c>
      <c r="JY144">
        <v>87</v>
      </c>
      <c r="JZ144" t="str">
        <f>"xlswrite('G:\Mi unidad\1. PROYECTOS TELLO 2022\SCM SPILL OVERS\outputs\pobreza\distancia_centro_salud\1%\simulacion_4\output_tests.xlsx',p_value_vec_"&amp;JY144&amp;"','p_value_vec_"&amp;JY144&amp;"');"</f>
        <v>xlswrite('G:\Mi unidad\1. PROYECTOS TELLO 2022\SCM SPILL OVERS\outputs\pobreza\distancia_centro_salud\1%\simulacion_4\output_tests.xlsx',p_value_vec_87','p_value_vec_87');</v>
      </c>
      <c r="KL144">
        <v>87</v>
      </c>
      <c r="KM144" t="str">
        <f>"xlswrite('G:\Mi unidad\1. PROYECTOS TELLO 2022\SCM SPILL OVERS\outputs\pobreza\informalidad\1%\simulacion_4\output_tests.xlsx',p_value_vec_"&amp;KL144&amp;"','p_value_vec_"&amp;KL144&amp;"');"</f>
        <v>xlswrite('G:\Mi unidad\1. PROYECTOS TELLO 2022\SCM SPILL OVERS\outputs\pobreza\informalidad\1%\simulacion_4\output_tests.xlsx',p_value_vec_87','p_value_vec_87');</v>
      </c>
      <c r="KY144">
        <v>87</v>
      </c>
      <c r="KZ144" t="str">
        <f>"xlswrite('G:\Mi unidad\1. PROYECTOS TELLO 2022\SCM SPILL OVERS\outputs\pobreza\alimentos\1%\simulacion_4\output_tests.xlsx',p_value_vec_"&amp;KY144&amp;"','p_value_vec_"&amp;KY144&amp;"');"</f>
        <v>xlswrite('G:\Mi unidad\1. PROYECTOS TELLO 2022\SCM SPILL OVERS\outputs\pobreza\alimentos\1%\simulacion_4\output_tests.xlsx',p_value_vec_87','p_value_vec_87');</v>
      </c>
      <c r="LF144">
        <v>87</v>
      </c>
      <c r="LG144" t="str">
        <f>"xlswrite('G:\Mi unidad\1. PROYECTOS TELLO 2022\SCM SPILL OVERS\outputs\pobreza\jefe_hogar\1%\simulacion_4\output_tests.xlsx',p_value_vec_"&amp;LF144&amp;"','p_value_vec_"&amp;LF144&amp;"');"</f>
        <v>xlswrite('G:\Mi unidad\1. PROYECTOS TELLO 2022\SCM SPILL OVERS\outputs\pobreza\jefe_hogar\1%\simulacion_4\output_tests.xlsx',p_value_vec_87','p_value_vec_87');</v>
      </c>
      <c r="LM144">
        <v>87</v>
      </c>
      <c r="LN144" t="str">
        <f>"xlswrite('G:\Mi unidad\1. PROYECTOS TELLO 2022\SCM SPILL OVERS\outputs\pobreza\mujeres\1%\simulacion_4\output_tests.xlsx',p_value_vec_"&amp;LM144&amp;"','p_value_vec_"&amp;LM144&amp;"');"</f>
        <v>xlswrite('G:\Mi unidad\1. PROYECTOS TELLO 2022\SCM SPILL OVERS\outputs\pobreza\mujeres\1%\simulacion_4\output_tests.xlsx',p_value_vec_87','p_value_vec_87');</v>
      </c>
      <c r="LY144">
        <v>87</v>
      </c>
      <c r="LZ144" t="str">
        <f>"xlswrite('G:\Mi unidad\1. PROYECTOS TELLO 2022\SCM SPILL OVERS\outputs\pobreza\criminalidad\1%\simulacion_4\output_tests.xlsx',p_value_vec_"&amp;LY144&amp;"','p_value_vec_"&amp;LY144&amp;"');"</f>
        <v>xlswrite('G:\Mi unidad\1. PROYECTOS TELLO 2022\SCM SPILL OVERS\outputs\pobreza\criminalidad\1%\simulacion_4\output_tests.xlsx',p_value_vec_87','p_value_vec_87');</v>
      </c>
    </row>
    <row r="145" spans="64:338" x14ac:dyDescent="0.3">
      <c r="BL145">
        <v>87</v>
      </c>
      <c r="BR145">
        <v>87</v>
      </c>
      <c r="BS145" s="1" t="str">
        <f>"A_"&amp;BR142&amp;" = eye(N);"</f>
        <v>A_87 = eye(N);</v>
      </c>
      <c r="BX145">
        <v>87</v>
      </c>
      <c r="BY145" s="1" t="str">
        <f>"A_"&amp;BX142&amp;" = eye(N);"</f>
        <v>A_87 = eye(N);</v>
      </c>
      <c r="CD145">
        <v>87</v>
      </c>
      <c r="CE145" s="1" t="str">
        <f>"A_"&amp;CD142&amp;" = eye(N);"</f>
        <v>A_87 = eye(N);</v>
      </c>
      <c r="CJ145">
        <v>87</v>
      </c>
      <c r="CK145" s="1" t="str">
        <f>"A_"&amp;CJ142&amp;" = eye(N);"</f>
        <v>A_87 = eye(N);</v>
      </c>
      <c r="CQ145">
        <v>87</v>
      </c>
      <c r="CR145" t="s">
        <v>339</v>
      </c>
      <c r="CV145">
        <v>87</v>
      </c>
      <c r="CW145" t="s">
        <v>340</v>
      </c>
      <c r="DA145">
        <v>87</v>
      </c>
      <c r="DB145" t="s">
        <v>340</v>
      </c>
      <c r="DF145">
        <v>87</v>
      </c>
      <c r="DG145" t="s">
        <v>340</v>
      </c>
      <c r="EA145">
        <v>65</v>
      </c>
      <c r="EB145" s="3" t="s">
        <v>18</v>
      </c>
      <c r="EZ145" s="1" t="str">
        <f>"xlswrite('G:\Mi unidad\1. PROYECTOS TELLO 2022\SCM SPILL OVERS\outputs\pobreza\distancia_centro_salud\1%\simulacion_4\observado_outputs.xlsx',tratado_"&amp;$A27&amp;","&amp;$A27&amp;")"</f>
        <v>xlswrite('G:\Mi unidad\1. PROYECTOS TELLO 2022\SCM SPILL OVERS\outputs\pobreza\distancia_centro_salud\1%\simulacion_4\observado_outputs.xlsx',tratado_80,80)</v>
      </c>
      <c r="FG145" s="1" t="str">
        <f>"xlswrite('G:\Mi unidad\1. PROYECTOS TELLO 2022\SCM SPILL OVERS\outputs\pobreza\informalidad\1%\simulacion_4\observado_outputs.xlsx',tratado_"&amp;$A27&amp;","&amp;$A27&amp;")"</f>
        <v>xlswrite('G:\Mi unidad\1. PROYECTOS TELLO 2022\SCM SPILL OVERS\outputs\pobreza\informalidad\1%\simulacion_4\observado_outputs.xlsx',tratado_80,80)</v>
      </c>
      <c r="FM145" s="1" t="str">
        <f>"xlswrite('G:\Mi unidad\1. PROYECTOS TELLO 2022\SCM SPILL OVERS\outputs\pobreza\densidad\1%\simulacion_4\observado_outputs.xlsx',tratado_"&amp;$A27&amp;","&amp;$A27&amp;")"</f>
        <v>xlswrite('G:\Mi unidad\1. PROYECTOS TELLO 2022\SCM SPILL OVERS\outputs\pobreza\densidad\1%\simulacion_4\observado_outputs.xlsx',tratado_80,80)</v>
      </c>
      <c r="FT145" s="1" t="str">
        <f>"xlswrite('G:\Mi unidad\1. PROYECTOS TELLO 2022\SCM SPILL OVERS\outputs\pobreza\bajo_niv_educ\1%\simulacion_4\observado_outputs.xlsx',tratado_"&amp;$A27&amp;","&amp;$A27&amp;")"</f>
        <v>xlswrite('G:\Mi unidad\1. PROYECTOS TELLO 2022\SCM SPILL OVERS\outputs\pobreza\bajo_niv_educ\1%\simulacion_4\observado_outputs.xlsx',tratado_80,80)</v>
      </c>
      <c r="FZ145" s="1" t="str">
        <f>"xlswrite('G:\Mi unidad\1. PROYECTOS TELLO 2022\SCM SPILL OVERS\outputs\pobreza\bajo_ingreso\1%\simulacion_4\observado_outputs.xlsx',tratado_"&amp;$A27&amp;","&amp;$A27&amp;")"</f>
        <v>xlswrite('G:\Mi unidad\1. PROYECTOS TELLO 2022\SCM SPILL OVERS\outputs\pobreza\bajo_ingreso\1%\simulacion_4\observado_outputs.xlsx',tratado_80,80)</v>
      </c>
      <c r="GF145" s="1" t="str">
        <f>"xlswrite('G:\Mi unidad\1. PROYECTOS TELLO 2022\SCM SPILL OVERS\outputs\pobreza\densidad_g\1%\simulacion_4\observado_outputs.xlsx',tratado_"&amp;$A27&amp;","&amp;$A27&amp;")"</f>
        <v>xlswrite('G:\Mi unidad\1. PROYECTOS TELLO 2022\SCM SPILL OVERS\outputs\pobreza\densidad_g\1%\simulacion_4\observado_outputs.xlsx',tratado_80,80)</v>
      </c>
      <c r="GM145" s="1" t="str">
        <f>"xlswrite('G:\Mi unidad\1. PROYECTOS TELLO 2022\SCM SPILL OVERS\outputs\pobreza\alimentos\1%\simulacion_4\observado_outputs.xlsx',tratado_"&amp;$A27&amp;","&amp;$A27&amp;");"</f>
        <v>xlswrite('G:\Mi unidad\1. PROYECTOS TELLO 2022\SCM SPILL OVERS\outputs\pobreza\alimentos\1%\simulacion_4\observado_outputs.xlsx',tratado_80,80);</v>
      </c>
      <c r="GT145" s="1" t="str">
        <f>"xlswrite('G:\Mi unidad\1. PROYECTOS TELLO 2022\SCM SPILL OVERS\outputs\pobreza\jefe_hogar\1%\simulacion_4\observado_outputs.xlsx',tratado_"&amp;$A27&amp;","&amp;$A27&amp;");"</f>
        <v>xlswrite('G:\Mi unidad\1. PROYECTOS TELLO 2022\SCM SPILL OVERS\outputs\pobreza\jefe_hogar\1%\simulacion_4\observado_outputs.xlsx',tratado_80,80);</v>
      </c>
      <c r="GZ145" s="1" t="str">
        <f>"xlswrite('G:\Mi unidad\1. PROYECTOS TELLO 2022\SCM SPILL OVERS\outputs\pobreza\mujeres\1%\simulacion_4\observado_outputs.xlsx',tratado_"&amp;$A27&amp;","&amp;$A27&amp;");"</f>
        <v>xlswrite('G:\Mi unidad\1. PROYECTOS TELLO 2022\SCM SPILL OVERS\outputs\pobreza\mujeres\1%\simulacion_4\observado_outputs.xlsx',tratado_80,80);</v>
      </c>
      <c r="HF145" s="1" t="str">
        <f>"xlswrite('G:\Mi unidad\1. PROYECTOS TELLO 2022\SCM SPILL OVERS\outputs\pobreza\criminalidad\1%\simulacion_4\observado_outputs.xlsx',tratado_"&amp;$A27&amp;","&amp;$A27&amp;");"</f>
        <v>xlswrite('G:\Mi unidad\1. PROYECTOS TELLO 2022\SCM SPILL OVERS\outputs\pobreza\criminalidad\1%\simulacion_4\observado_outputs.xlsx',tratado_80,80);</v>
      </c>
      <c r="HM145">
        <v>55</v>
      </c>
      <c r="HN145" t="str">
        <f>"    ub_vec_"&amp;HM145&amp;"(s) = ub_"&amp;HM144&amp;";"</f>
        <v xml:space="preserve">    ub_vec_55(s) = ub_55;</v>
      </c>
      <c r="HT145">
        <v>78</v>
      </c>
      <c r="HU145" t="str">
        <f>"    spillover_test_"&amp;HT145&amp;"(s) = sp_andrews(Y_pre_"&amp;HT145&amp;",pobreza_"&amp;HT145&amp;"(:,T+s),A_"&amp;HT145&amp;",C,d,alpha_sig);"</f>
        <v xml:space="preserve">    spillover_test_78(s) = sp_andrews(Y_pre_78,pobreza_78(:,T+s),A_78,C,d,alpha_sig);</v>
      </c>
      <c r="IA145">
        <v>87</v>
      </c>
      <c r="IB145" t="str">
        <f>"xlswrite('G:\Mi unidad\1. PROYECTOS TELLO 2022\SCM SPILL OVERS\outputs\pobreza\bajo_niv_educ\1%\simulacion_4\output_tests.xlsx',alpha1_hat_vec_"&amp;IA145&amp;"','alpha1_hat_vec_"&amp;IA145&amp;"');"</f>
        <v>xlswrite('G:\Mi unidad\1. PROYECTOS TELLO 2022\SCM SPILL OVERS\outputs\pobreza\bajo_niv_educ\1%\simulacion_4\output_tests.xlsx',alpha1_hat_vec_87','alpha1_hat_vec_87');</v>
      </c>
      <c r="IO145">
        <v>87</v>
      </c>
      <c r="IP145" t="str">
        <f>"xlswrite('G:\Mi unidad\1. PROYECTOS TELLO 2022\SCM SPILL OVERS\outputs\pobreza\bajo_ingreso\1%\simulacion_4\output_tests.xlsx',alpha1_hat_vec_"&amp;IO145&amp;"','alpha1_hat_vec_"&amp;IO145&amp;"');"</f>
        <v>xlswrite('G:\Mi unidad\1. PROYECTOS TELLO 2022\SCM SPILL OVERS\outputs\pobreza\bajo_ingreso\1%\simulacion_4\output_tests.xlsx',alpha1_hat_vec_87','alpha1_hat_vec_87');</v>
      </c>
      <c r="JA145">
        <v>87</v>
      </c>
      <c r="JB145" t="str">
        <f>"xlswrite('G:\Mi unidad\1. PROYECTOS TELLO 2022\SCM SPILL OVERS\outputs\pobreza\densidad\1%\simulacion_4\output_tests.xlsx',alpha1_hat_vec_"&amp;JA145&amp;"','alpha1_hat_vec_"&amp;JA145&amp;"');"</f>
        <v>xlswrite('G:\Mi unidad\1. PROYECTOS TELLO 2022\SCM SPILL OVERS\outputs\pobreza\densidad\1%\simulacion_4\output_tests.xlsx',alpha1_hat_vec_87','alpha1_hat_vec_87');</v>
      </c>
      <c r="JM145">
        <v>87</v>
      </c>
      <c r="JN145" t="str">
        <f>"xlswrite('G:\Mi unidad\1. PROYECTOS TELLO 2022\SCM SPILL OVERS\outputs\pobreza\densidad_g\1%\simulacion_4\output_tests.xlsx',alpha1_hat_vec_"&amp;JM145&amp;"','alpha1_hat_vec_"&amp;JM145&amp;"');"</f>
        <v>xlswrite('G:\Mi unidad\1. PROYECTOS TELLO 2022\SCM SPILL OVERS\outputs\pobreza\densidad_g\1%\simulacion_4\output_tests.xlsx',alpha1_hat_vec_87','alpha1_hat_vec_87');</v>
      </c>
      <c r="JY145">
        <v>87</v>
      </c>
      <c r="JZ145" t="str">
        <f>"xlswrite('G:\Mi unidad\1. PROYECTOS TELLO 2022\SCM SPILL OVERS\outputs\pobreza\distancia_centro_salud\1%\simulacion_4\output_tests.xlsx',alpha1_hat_vec_"&amp;JY145&amp;"','alpha1_hat_vec_"&amp;JY145&amp;"');"</f>
        <v>xlswrite('G:\Mi unidad\1. PROYECTOS TELLO 2022\SCM SPILL OVERS\outputs\pobreza\distancia_centro_salud\1%\simulacion_4\output_tests.xlsx',alpha1_hat_vec_87','alpha1_hat_vec_87');</v>
      </c>
      <c r="KL145">
        <v>87</v>
      </c>
      <c r="KM145" t="str">
        <f>"xlswrite('G:\Mi unidad\1. PROYECTOS TELLO 2022\SCM SPILL OVERS\outputs\pobreza\informalidad\1%\simulacion_4\output_tests.xlsx',alpha1_hat_vec_"&amp;KL145&amp;"','alpha1_hat_vec_"&amp;KL145&amp;"');"</f>
        <v>xlswrite('G:\Mi unidad\1. PROYECTOS TELLO 2022\SCM SPILL OVERS\outputs\pobreza\informalidad\1%\simulacion_4\output_tests.xlsx',alpha1_hat_vec_87','alpha1_hat_vec_87');</v>
      </c>
      <c r="KY145">
        <v>87</v>
      </c>
      <c r="KZ145" t="str">
        <f>"xlswrite('G:\Mi unidad\1. PROYECTOS TELLO 2022\SCM SPILL OVERS\outputs\pobreza\alimentos\1%\simulacion_4\output_tests.xlsx',alpha1_hat_vec_"&amp;KY145&amp;"','alpha1_hat_vec_"&amp;KY145&amp;"');"</f>
        <v>xlswrite('G:\Mi unidad\1. PROYECTOS TELLO 2022\SCM SPILL OVERS\outputs\pobreza\alimentos\1%\simulacion_4\output_tests.xlsx',alpha1_hat_vec_87','alpha1_hat_vec_87');</v>
      </c>
      <c r="LF145">
        <v>87</v>
      </c>
      <c r="LG145" t="str">
        <f>"xlswrite('G:\Mi unidad\1. PROYECTOS TELLO 2022\SCM SPILL OVERS\outputs\pobreza\jefe_hogar\1%\simulacion_4\output_tests.xlsx',alpha1_hat_vec_"&amp;LF145&amp;"','alpha1_hat_vec_"&amp;LF145&amp;"');"</f>
        <v>xlswrite('G:\Mi unidad\1. PROYECTOS TELLO 2022\SCM SPILL OVERS\outputs\pobreza\jefe_hogar\1%\simulacion_4\output_tests.xlsx',alpha1_hat_vec_87','alpha1_hat_vec_87');</v>
      </c>
      <c r="LM145">
        <v>87</v>
      </c>
      <c r="LN145" t="str">
        <f>"xlswrite('G:\Mi unidad\1. PROYECTOS TELLO 2022\SCM SPILL OVERS\outputs\pobreza\mujeres\1%\simulacion_4\output_tests.xlsx',alpha1_hat_vec_"&amp;LM145&amp;"','alpha1_hat_vec_"&amp;LM145&amp;"');"</f>
        <v>xlswrite('G:\Mi unidad\1. PROYECTOS TELLO 2022\SCM SPILL OVERS\outputs\pobreza\mujeres\1%\simulacion_4\output_tests.xlsx',alpha1_hat_vec_87','alpha1_hat_vec_87');</v>
      </c>
      <c r="LY145">
        <v>87</v>
      </c>
      <c r="LZ145" t="str">
        <f>"xlswrite('G:\Mi unidad\1. PROYECTOS TELLO 2022\SCM SPILL OVERS\outputs\pobreza\criminalidad\1%\simulacion_4\output_tests.xlsx',alpha1_hat_vec_"&amp;LY145&amp;"','alpha1_hat_vec_"&amp;LY145&amp;"');"</f>
        <v>xlswrite('G:\Mi unidad\1. PROYECTOS TELLO 2022\SCM SPILL OVERS\outputs\pobreza\criminalidad\1%\simulacion_4\output_tests.xlsx',alpha1_hat_vec_87','alpha1_hat_vec_87');</v>
      </c>
    </row>
    <row r="146" spans="64:338" x14ac:dyDescent="0.3">
      <c r="BL146">
        <v>87</v>
      </c>
      <c r="BR146">
        <v>87</v>
      </c>
      <c r="BS146" s="1" t="str">
        <f>"A_"&amp;BR142&amp;"(:,ind_"&amp;BR142&amp;" == 0) = [];"</f>
        <v>A_87(:,ind_87 == 0) = [];</v>
      </c>
      <c r="BX146">
        <v>87</v>
      </c>
      <c r="BY146" s="1" t="str">
        <f>"A_"&amp;BX142&amp;"(:,ind_"&amp;BX142&amp;" == 0) = [];"</f>
        <v>A_87(:,ind_87 == 0) = [];</v>
      </c>
      <c r="CD146">
        <v>87</v>
      </c>
      <c r="CE146" s="1" t="str">
        <f>"A_"&amp;CD142&amp;"(:,ind_"&amp;CD142&amp;" == 0) = [];"</f>
        <v>A_87(:,ind_87 == 0) = [];</v>
      </c>
      <c r="CJ146">
        <v>87</v>
      </c>
      <c r="CK146" s="1" t="str">
        <f>"A_"&amp;CJ142&amp;"(:,ind_"&amp;CJ142&amp;" == 0) = [];"</f>
        <v>A_87(:,ind_87 == 0) = [];</v>
      </c>
      <c r="CQ146">
        <v>87</v>
      </c>
      <c r="CR146" t="s">
        <v>340</v>
      </c>
      <c r="CV146">
        <v>87</v>
      </c>
      <c r="CW146" t="s">
        <v>341</v>
      </c>
      <c r="DA146">
        <v>87</v>
      </c>
      <c r="DB146" t="s">
        <v>341</v>
      </c>
      <c r="DF146">
        <v>87</v>
      </c>
      <c r="DG146" t="s">
        <v>341</v>
      </c>
      <c r="EA146">
        <v>66</v>
      </c>
      <c r="EB146" s="3" t="str">
        <f>"%PROVINCIA "&amp;EA146</f>
        <v>%PROVINCIA 66</v>
      </c>
      <c r="EZ146" s="1" t="str">
        <f>"xlswrite('G:\Mi unidad\1. PROYECTOS TELLO 2022\SCM SPILL OVERS\outputs\pobreza\distancia_centro_salud\1%\simulacion_4\observado_outputs.xlsx',tratado_"&amp;$A28&amp;","&amp;$A28&amp;")"</f>
        <v>xlswrite('G:\Mi unidad\1. PROYECTOS TELLO 2022\SCM SPILL OVERS\outputs\pobreza\distancia_centro_salud\1%\simulacion_4\observado_outputs.xlsx',tratado_84,84)</v>
      </c>
      <c r="FG146" s="1" t="str">
        <f>"xlswrite('G:\Mi unidad\1. PROYECTOS TELLO 2022\SCM SPILL OVERS\outputs\pobreza\informalidad\1%\simulacion_4\observado_outputs.xlsx',tratado_"&amp;$A28&amp;","&amp;$A28&amp;")"</f>
        <v>xlswrite('G:\Mi unidad\1. PROYECTOS TELLO 2022\SCM SPILL OVERS\outputs\pobreza\informalidad\1%\simulacion_4\observado_outputs.xlsx',tratado_84,84)</v>
      </c>
      <c r="FM146" s="1" t="str">
        <f>"xlswrite('G:\Mi unidad\1. PROYECTOS TELLO 2022\SCM SPILL OVERS\outputs\pobreza\densidad\1%\simulacion_4\observado_outputs.xlsx',tratado_"&amp;$A28&amp;","&amp;$A28&amp;")"</f>
        <v>xlswrite('G:\Mi unidad\1. PROYECTOS TELLO 2022\SCM SPILL OVERS\outputs\pobreza\densidad\1%\simulacion_4\observado_outputs.xlsx',tratado_84,84)</v>
      </c>
      <c r="FT146" s="1" t="str">
        <f>"xlswrite('G:\Mi unidad\1. PROYECTOS TELLO 2022\SCM SPILL OVERS\outputs\pobreza\bajo_niv_educ\1%\simulacion_4\observado_outputs.xlsx',tratado_"&amp;$A28&amp;","&amp;$A28&amp;")"</f>
        <v>xlswrite('G:\Mi unidad\1. PROYECTOS TELLO 2022\SCM SPILL OVERS\outputs\pobreza\bajo_niv_educ\1%\simulacion_4\observado_outputs.xlsx',tratado_84,84)</v>
      </c>
      <c r="FZ146" s="1" t="str">
        <f>"xlswrite('G:\Mi unidad\1. PROYECTOS TELLO 2022\SCM SPILL OVERS\outputs\pobreza\bajo_ingreso\1%\simulacion_4\observado_outputs.xlsx',tratado_"&amp;$A28&amp;","&amp;$A28&amp;")"</f>
        <v>xlswrite('G:\Mi unidad\1. PROYECTOS TELLO 2022\SCM SPILL OVERS\outputs\pobreza\bajo_ingreso\1%\simulacion_4\observado_outputs.xlsx',tratado_84,84)</v>
      </c>
      <c r="GF146" s="1" t="str">
        <f>"xlswrite('G:\Mi unidad\1. PROYECTOS TELLO 2022\SCM SPILL OVERS\outputs\pobreza\densidad_g\1%\simulacion_4\observado_outputs.xlsx',tratado_"&amp;$A28&amp;","&amp;$A28&amp;")"</f>
        <v>xlswrite('G:\Mi unidad\1. PROYECTOS TELLO 2022\SCM SPILL OVERS\outputs\pobreza\densidad_g\1%\simulacion_4\observado_outputs.xlsx',tratado_84,84)</v>
      </c>
      <c r="GM146" s="1" t="str">
        <f>"xlswrite('G:\Mi unidad\1. PROYECTOS TELLO 2022\SCM SPILL OVERS\outputs\pobreza\alimentos\1%\simulacion_4\observado_outputs.xlsx',tratado_"&amp;$A28&amp;","&amp;$A28&amp;");"</f>
        <v>xlswrite('G:\Mi unidad\1. PROYECTOS TELLO 2022\SCM SPILL OVERS\outputs\pobreza\alimentos\1%\simulacion_4\observado_outputs.xlsx',tratado_84,84);</v>
      </c>
      <c r="GT146" s="1" t="str">
        <f>"xlswrite('G:\Mi unidad\1. PROYECTOS TELLO 2022\SCM SPILL OVERS\outputs\pobreza\jefe_hogar\1%\simulacion_4\observado_outputs.xlsx',tratado_"&amp;$A28&amp;","&amp;$A28&amp;");"</f>
        <v>xlswrite('G:\Mi unidad\1. PROYECTOS TELLO 2022\SCM SPILL OVERS\outputs\pobreza\jefe_hogar\1%\simulacion_4\observado_outputs.xlsx',tratado_84,84);</v>
      </c>
      <c r="GZ146" s="1" t="str">
        <f>"xlswrite('G:\Mi unidad\1. PROYECTOS TELLO 2022\SCM SPILL OVERS\outputs\pobreza\mujeres\1%\simulacion_4\observado_outputs.xlsx',tratado_"&amp;$A28&amp;","&amp;$A28&amp;");"</f>
        <v>xlswrite('G:\Mi unidad\1. PROYECTOS TELLO 2022\SCM SPILL OVERS\outputs\pobreza\mujeres\1%\simulacion_4\observado_outputs.xlsx',tratado_84,84);</v>
      </c>
      <c r="HF146" s="1" t="str">
        <f>"xlswrite('G:\Mi unidad\1. PROYECTOS TELLO 2022\SCM SPILL OVERS\outputs\pobreza\criminalidad\1%\simulacion_4\observado_outputs.xlsx',tratado_"&amp;$A28&amp;","&amp;$A28&amp;");"</f>
        <v>xlswrite('G:\Mi unidad\1. PROYECTOS TELLO 2022\SCM SPILL OVERS\outputs\pobreza\criminalidad\1%\simulacion_4\observado_outputs.xlsx',tratado_84,84);</v>
      </c>
      <c r="HM146">
        <v>55</v>
      </c>
      <c r="HN146" t="s">
        <v>18</v>
      </c>
      <c r="HT146">
        <v>78</v>
      </c>
      <c r="HU146" t="s">
        <v>18</v>
      </c>
      <c r="IA146">
        <v>87</v>
      </c>
      <c r="IB146" t="str">
        <f>"xlswrite('G:\Mi unidad\1. PROYECTOS TELLO 2022\SCM SPILL OVERS\outputs\pobreza\bajo_niv_educ\1%\simulacion_4\output_tests.xlsx',spillover_test_"&amp;IA146&amp;"','sp_test_"&amp;IA146&amp;"');"</f>
        <v>xlswrite('G:\Mi unidad\1. PROYECTOS TELLO 2022\SCM SPILL OVERS\outputs\pobreza\bajo_niv_educ\1%\simulacion_4\output_tests.xlsx',spillover_test_87','sp_test_87');</v>
      </c>
      <c r="IO146">
        <v>87</v>
      </c>
      <c r="IP146" t="str">
        <f>"xlswrite('G:\Mi unidad\1. PROYECTOS TELLO 2022\SCM SPILL OVERS\outputs\pobreza\bajo_ingreso\1%\simulacion_4\output_tests.xlsx',spillover_test_"&amp;IO146&amp;"','sp_test_"&amp;IO146&amp;"');"</f>
        <v>xlswrite('G:\Mi unidad\1. PROYECTOS TELLO 2022\SCM SPILL OVERS\outputs\pobreza\bajo_ingreso\1%\simulacion_4\output_tests.xlsx',spillover_test_87','sp_test_87');</v>
      </c>
      <c r="JA146">
        <v>87</v>
      </c>
      <c r="JB146" t="str">
        <f>"xlswrite('G:\Mi unidad\1. PROYECTOS TELLO 2022\SCM SPILL OVERS\outputs\pobreza\densidad\1%\simulacion_4\output_tests.xlsx',spillover_test_"&amp;JA146&amp;"','sp_test_"&amp;JA146&amp;"');"</f>
        <v>xlswrite('G:\Mi unidad\1. PROYECTOS TELLO 2022\SCM SPILL OVERS\outputs\pobreza\densidad\1%\simulacion_4\output_tests.xlsx',spillover_test_87','sp_test_87');</v>
      </c>
      <c r="JM146">
        <v>87</v>
      </c>
      <c r="JN146" t="str">
        <f>"xlswrite('G:\Mi unidad\1. PROYECTOS TELLO 2022\SCM SPILL OVERS\outputs\pobreza\densidad_g\1%\simulacion_4\output_tests.xlsx',spillover_test_"&amp;JM146&amp;"','sp_test_"&amp;JM146&amp;"');"</f>
        <v>xlswrite('G:\Mi unidad\1. PROYECTOS TELLO 2022\SCM SPILL OVERS\outputs\pobreza\densidad_g\1%\simulacion_4\output_tests.xlsx',spillover_test_87','sp_test_87');</v>
      </c>
      <c r="JY146">
        <v>87</v>
      </c>
      <c r="JZ146" t="str">
        <f>"xlswrite('G:\Mi unidad\1. PROYECTOS TELLO 2022\SCM SPILL OVERS\outputs\pobreza\distancia_centro_salud\1%\simulacion_4\output_tests.xlsx',spillover_test_"&amp;JY146&amp;"','sp_test_"&amp;JY146&amp;"');"</f>
        <v>xlswrite('G:\Mi unidad\1. PROYECTOS TELLO 2022\SCM SPILL OVERS\outputs\pobreza\distancia_centro_salud\1%\simulacion_4\output_tests.xlsx',spillover_test_87','sp_test_87');</v>
      </c>
      <c r="KL146">
        <v>87</v>
      </c>
      <c r="KM146" t="str">
        <f>"xlswrite('G:\Mi unidad\1. PROYECTOS TELLO 2022\SCM SPILL OVERS\outputs\pobreza\informalidad\1%\simulacion_4\output_tests.xlsx',spillover_test_"&amp;KL146&amp;"','sp_test_"&amp;KL146&amp;"');"</f>
        <v>xlswrite('G:\Mi unidad\1. PROYECTOS TELLO 2022\SCM SPILL OVERS\outputs\pobreza\informalidad\1%\simulacion_4\output_tests.xlsx',spillover_test_87','sp_test_87');</v>
      </c>
      <c r="KY146">
        <v>87</v>
      </c>
      <c r="KZ146" t="str">
        <f>"xlswrite('G:\Mi unidad\1. PROYECTOS TELLO 2022\SCM SPILL OVERS\outputs\pobreza\alimentos\1%\simulacion_4\output_tests.xlsx',spillover_test_"&amp;KY146&amp;"','sp_test_"&amp;KY146&amp;"');"</f>
        <v>xlswrite('G:\Mi unidad\1. PROYECTOS TELLO 2022\SCM SPILL OVERS\outputs\pobreza\alimentos\1%\simulacion_4\output_tests.xlsx',spillover_test_87','sp_test_87');</v>
      </c>
      <c r="LF146">
        <v>87</v>
      </c>
      <c r="LG146" t="str">
        <f>"xlswrite('G:\Mi unidad\1. PROYECTOS TELLO 2022\SCM SPILL OVERS\outputs\pobreza\jefe_hogar\1%\simulacion_4\output_tests.xlsx',spillover_test_"&amp;LF146&amp;"','sp_test_"&amp;LF146&amp;"');"</f>
        <v>xlswrite('G:\Mi unidad\1. PROYECTOS TELLO 2022\SCM SPILL OVERS\outputs\pobreza\jefe_hogar\1%\simulacion_4\output_tests.xlsx',spillover_test_87','sp_test_87');</v>
      </c>
      <c r="LM146">
        <v>87</v>
      </c>
      <c r="LN146" t="str">
        <f>"xlswrite('G:\Mi unidad\1. PROYECTOS TELLO 2022\SCM SPILL OVERS\outputs\pobreza\mujeres\1%\simulacion_4\output_tests.xlsx',spillover_test_"&amp;LM146&amp;"','sp_test_"&amp;LM146&amp;"');"</f>
        <v>xlswrite('G:\Mi unidad\1. PROYECTOS TELLO 2022\SCM SPILL OVERS\outputs\pobreza\mujeres\1%\simulacion_4\output_tests.xlsx',spillover_test_87','sp_test_87');</v>
      </c>
      <c r="LY146">
        <v>87</v>
      </c>
      <c r="LZ146" t="str">
        <f>"xlswrite('G:\Mi unidad\1. PROYECTOS TELLO 2022\SCM SPILL OVERS\outputs\pobreza\criminalidad\1%\simulacion_4\output_tests.xlsx',spillover_test_"&amp;LY146&amp;"','sp_test_"&amp;LY146&amp;"');"</f>
        <v>xlswrite('G:\Mi unidad\1. PROYECTOS TELLO 2022\SCM SPILL OVERS\outputs\pobreza\criminalidad\1%\simulacion_4\output_tests.xlsx',spillover_test_87','sp_test_87');</v>
      </c>
    </row>
    <row r="147" spans="64:338" x14ac:dyDescent="0.3">
      <c r="BL147">
        <v>88</v>
      </c>
      <c r="BM147" s="1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341</v>
      </c>
      <c r="CV147">
        <v>88</v>
      </c>
      <c r="CW147" t="s">
        <v>342</v>
      </c>
      <c r="DA147">
        <v>88</v>
      </c>
      <c r="DB147" t="s">
        <v>342</v>
      </c>
      <c r="DF147">
        <v>88</v>
      </c>
      <c r="DG147" t="s">
        <v>342</v>
      </c>
      <c r="EA147">
        <v>66</v>
      </c>
      <c r="EB147" s="3" t="s">
        <v>17</v>
      </c>
      <c r="EZ147" s="1" t="str">
        <f>"xlswrite('G:\Mi unidad\1. PROYECTOS TELLO 2022\SCM SPILL OVERS\outputs\pobreza\distancia_centro_salud\1%\simulacion_4\observado_outputs.xlsx',tratado_"&amp;$A29&amp;","&amp;$A29&amp;")"</f>
        <v>xlswrite('G:\Mi unidad\1. PROYECTOS TELLO 2022\SCM SPILL OVERS\outputs\pobreza\distancia_centro_salud\1%\simulacion_4\observado_outputs.xlsx',tratado_86,86)</v>
      </c>
      <c r="FG147" s="1" t="str">
        <f>"xlswrite('G:\Mi unidad\1. PROYECTOS TELLO 2022\SCM SPILL OVERS\outputs\pobreza\informalidad\1%\simulacion_4\observado_outputs.xlsx',tratado_"&amp;$A29&amp;","&amp;$A29&amp;")"</f>
        <v>xlswrite('G:\Mi unidad\1. PROYECTOS TELLO 2022\SCM SPILL OVERS\outputs\pobreza\informalidad\1%\simulacion_4\observado_outputs.xlsx',tratado_86,86)</v>
      </c>
      <c r="FM147" s="1" t="str">
        <f>"xlswrite('G:\Mi unidad\1. PROYECTOS TELLO 2022\SCM SPILL OVERS\outputs\pobreza\densidad\1%\simulacion_4\observado_outputs.xlsx',tratado_"&amp;$A29&amp;","&amp;$A29&amp;")"</f>
        <v>xlswrite('G:\Mi unidad\1. PROYECTOS TELLO 2022\SCM SPILL OVERS\outputs\pobreza\densidad\1%\simulacion_4\observado_outputs.xlsx',tratado_86,86)</v>
      </c>
      <c r="FT147" s="1" t="str">
        <f>"xlswrite('G:\Mi unidad\1. PROYECTOS TELLO 2022\SCM SPILL OVERS\outputs\pobreza\bajo_niv_educ\1%\simulacion_4\observado_outputs.xlsx',tratado_"&amp;$A29&amp;","&amp;$A29&amp;")"</f>
        <v>xlswrite('G:\Mi unidad\1. PROYECTOS TELLO 2022\SCM SPILL OVERS\outputs\pobreza\bajo_niv_educ\1%\simulacion_4\observado_outputs.xlsx',tratado_86,86)</v>
      </c>
      <c r="FZ147" s="1" t="str">
        <f>"xlswrite('G:\Mi unidad\1. PROYECTOS TELLO 2022\SCM SPILL OVERS\outputs\pobreza\bajo_ingreso\1%\simulacion_4\observado_outputs.xlsx',tratado_"&amp;$A29&amp;","&amp;$A29&amp;")"</f>
        <v>xlswrite('G:\Mi unidad\1. PROYECTOS TELLO 2022\SCM SPILL OVERS\outputs\pobreza\bajo_ingreso\1%\simulacion_4\observado_outputs.xlsx',tratado_86,86)</v>
      </c>
      <c r="GF147" s="1" t="str">
        <f>"xlswrite('G:\Mi unidad\1. PROYECTOS TELLO 2022\SCM SPILL OVERS\outputs\pobreza\densidad_g\1%\simulacion_4\observado_outputs.xlsx',tratado_"&amp;$A29&amp;","&amp;$A29&amp;")"</f>
        <v>xlswrite('G:\Mi unidad\1. PROYECTOS TELLO 2022\SCM SPILL OVERS\outputs\pobreza\densidad_g\1%\simulacion_4\observado_outputs.xlsx',tratado_86,86)</v>
      </c>
      <c r="GM147" s="1" t="str">
        <f>"xlswrite('G:\Mi unidad\1. PROYECTOS TELLO 2022\SCM SPILL OVERS\outputs\pobreza\alimentos\1%\simulacion_4\observado_outputs.xlsx',tratado_"&amp;$A29&amp;","&amp;$A29&amp;");"</f>
        <v>xlswrite('G:\Mi unidad\1. PROYECTOS TELLO 2022\SCM SPILL OVERS\outputs\pobreza\alimentos\1%\simulacion_4\observado_outputs.xlsx',tratado_86,86);</v>
      </c>
      <c r="GT147" s="1" t="str">
        <f>"xlswrite('G:\Mi unidad\1. PROYECTOS TELLO 2022\SCM SPILL OVERS\outputs\pobreza\jefe_hogar\1%\simulacion_4\observado_outputs.xlsx',tratado_"&amp;$A29&amp;","&amp;$A29&amp;");"</f>
        <v>xlswrite('G:\Mi unidad\1. PROYECTOS TELLO 2022\SCM SPILL OVERS\outputs\pobreza\jefe_hogar\1%\simulacion_4\observado_outputs.xlsx',tratado_86,86);</v>
      </c>
      <c r="GZ147" s="1" t="str">
        <f>"xlswrite('G:\Mi unidad\1. PROYECTOS TELLO 2022\SCM SPILL OVERS\outputs\pobreza\mujeres\1%\simulacion_4\observado_outputs.xlsx',tratado_"&amp;$A29&amp;","&amp;$A29&amp;");"</f>
        <v>xlswrite('G:\Mi unidad\1. PROYECTOS TELLO 2022\SCM SPILL OVERS\outputs\pobreza\mujeres\1%\simulacion_4\observado_outputs.xlsx',tratado_86,86);</v>
      </c>
      <c r="HF147" s="1" t="str">
        <f>"xlswrite('G:\Mi unidad\1. PROYECTOS TELLO 2022\SCM SPILL OVERS\outputs\pobreza\criminalidad\1%\simulacion_4\observado_outputs.xlsx',tratado_"&amp;$A29&amp;","&amp;$A29&amp;");"</f>
        <v>xlswrite('G:\Mi unidad\1. PROYECTOS TELLO 2022\SCM SPILL OVERS\outputs\pobreza\criminalidad\1%\simulacion_4\observado_outputs.xlsx',tratado_86,86);</v>
      </c>
      <c r="HM147">
        <v>57</v>
      </c>
      <c r="HN147" t="str">
        <f>"p_value_vec_"&amp;HM147&amp;" = zeros(1,S);"</f>
        <v>p_value_vec_57 = zeros(1,S);</v>
      </c>
      <c r="HT147">
        <v>79</v>
      </c>
      <c r="HU147" t="str">
        <f>"spillover_test_"&amp;HT147&amp;" = zeros(1,S);"</f>
        <v>spillover_test_79 = zeros(1,S);</v>
      </c>
      <c r="IA147">
        <v>88</v>
      </c>
      <c r="IB147" t="str">
        <f>"xlswrite('G:\Mi unidad\1. PROYECTOS TELLO 2022\SCM SPILL OVERS\outputs\pobreza\bajo_niv_educ\1%\simulacion_4\output_tests.xlsx',lb_vec_"&amp;IA147&amp;"','lb_vec_"&amp;IA147&amp;"');"</f>
        <v>xlswrite('G:\Mi unidad\1. PROYECTOS TELLO 2022\SCM SPILL OVERS\outputs\pobreza\bajo_niv_educ\1%\simulacion_4\output_tests.xlsx',lb_vec_88','lb_vec_88');</v>
      </c>
      <c r="IO147">
        <v>88</v>
      </c>
      <c r="IP147" t="str">
        <f>"xlswrite('G:\Mi unidad\1. PROYECTOS TELLO 2022\SCM SPILL OVERS\outputs\pobreza\bajo_ingreso\1%\simulacion_4\output_tests.xlsx',lb_vec_"&amp;IO147&amp;"','lb_vec_"&amp;IO147&amp;"');"</f>
        <v>xlswrite('G:\Mi unidad\1. PROYECTOS TELLO 2022\SCM SPILL OVERS\outputs\pobreza\bajo_ingreso\1%\simulacion_4\output_tests.xlsx',lb_vec_88','lb_vec_88');</v>
      </c>
      <c r="JA147">
        <v>88</v>
      </c>
      <c r="JB147" t="str">
        <f>"xlswrite('G:\Mi unidad\1. PROYECTOS TELLO 2022\SCM SPILL OVERS\outputs\pobreza\densidad\1%\simulacion_4\output_tests.xlsx',lb_vec_"&amp;JA147&amp;"','lb_vec_"&amp;JA147&amp;"');"</f>
        <v>xlswrite('G:\Mi unidad\1. PROYECTOS TELLO 2022\SCM SPILL OVERS\outputs\pobreza\densidad\1%\simulacion_4\output_tests.xlsx',lb_vec_88','lb_vec_88');</v>
      </c>
      <c r="JM147">
        <v>88</v>
      </c>
      <c r="JN147" t="str">
        <f>"xlswrite('G:\Mi unidad\1. PROYECTOS TELLO 2022\SCM SPILL OVERS\outputs\pobreza\densidad_g\1%\simulacion_4\output_tests.xlsx',lb_vec_"&amp;JM147&amp;"','lb_vec_"&amp;JM147&amp;"');"</f>
        <v>xlswrite('G:\Mi unidad\1. PROYECTOS TELLO 2022\SCM SPILL OVERS\outputs\pobreza\densidad_g\1%\simulacion_4\output_tests.xlsx',lb_vec_88','lb_vec_88');</v>
      </c>
      <c r="JY147">
        <v>88</v>
      </c>
      <c r="JZ147" t="str">
        <f>"xlswrite('G:\Mi unidad\1. PROYECTOS TELLO 2022\SCM SPILL OVERS\outputs\pobreza\distancia_centro_salud\1%\simulacion_4\output_tests.xlsx',lb_vec_"&amp;JY147&amp;"','lb_vec_"&amp;JY147&amp;"');"</f>
        <v>xlswrite('G:\Mi unidad\1. PROYECTOS TELLO 2022\SCM SPILL OVERS\outputs\pobreza\distancia_centro_salud\1%\simulacion_4\output_tests.xlsx',lb_vec_88','lb_vec_88');</v>
      </c>
      <c r="KL147">
        <v>88</v>
      </c>
      <c r="KM147" t="str">
        <f>"xlswrite('G:\Mi unidad\1. PROYECTOS TELLO 2022\SCM SPILL OVERS\outputs\pobreza\informalidad\1%\simulacion_4\output_tests.xlsx',lb_vec_"&amp;KL147&amp;"','lb_vec_"&amp;KL147&amp;"');"</f>
        <v>xlswrite('G:\Mi unidad\1. PROYECTOS TELLO 2022\SCM SPILL OVERS\outputs\pobreza\informalidad\1%\simulacion_4\output_tests.xlsx',lb_vec_88','lb_vec_88');</v>
      </c>
      <c r="KY147">
        <v>88</v>
      </c>
      <c r="KZ147" t="str">
        <f>"xlswrite('G:\Mi unidad\1. PROYECTOS TELLO 2022\SCM SPILL OVERS\outputs\pobreza\alimentos\1%\simulacion_4\output_tests.xlsx',lb_vec_"&amp;KY147&amp;"','lb_vec_"&amp;KY147&amp;"');"</f>
        <v>xlswrite('G:\Mi unidad\1. PROYECTOS TELLO 2022\SCM SPILL OVERS\outputs\pobreza\alimentos\1%\simulacion_4\output_tests.xlsx',lb_vec_88','lb_vec_88');</v>
      </c>
      <c r="LF147">
        <v>88</v>
      </c>
      <c r="LG147" t="str">
        <f>"xlswrite('G:\Mi unidad\1. PROYECTOS TELLO 2022\SCM SPILL OVERS\outputs\pobreza\jefe_hogar\1%\simulacion_4\output_tests.xlsx',lb_vec_"&amp;LF147&amp;"','lb_vec_"&amp;LF147&amp;"');"</f>
        <v>xlswrite('G:\Mi unidad\1. PROYECTOS TELLO 2022\SCM SPILL OVERS\outputs\pobreza\jefe_hogar\1%\simulacion_4\output_tests.xlsx',lb_vec_88','lb_vec_88');</v>
      </c>
      <c r="LM147">
        <v>88</v>
      </c>
      <c r="LN147" t="str">
        <f>"xlswrite('G:\Mi unidad\1. PROYECTOS TELLO 2022\SCM SPILL OVERS\outputs\pobreza\mujeres\1%\simulacion_4\output_tests.xlsx',lb_vec_"&amp;LM147&amp;"','lb_vec_"&amp;LM147&amp;"');"</f>
        <v>xlswrite('G:\Mi unidad\1. PROYECTOS TELLO 2022\SCM SPILL OVERS\outputs\pobreza\mujeres\1%\simulacion_4\output_tests.xlsx',lb_vec_88','lb_vec_88');</v>
      </c>
      <c r="LY147">
        <v>88</v>
      </c>
      <c r="LZ147" t="str">
        <f>"xlswrite('G:\Mi unidad\1. PROYECTOS TELLO 2022\SCM SPILL OVERS\outputs\pobreza\criminalidad\1%\simulacion_4\output_tests.xlsx',lb_vec_"&amp;LY147&amp;"','lb_vec_"&amp;LY147&amp;"');"</f>
        <v>xlswrite('G:\Mi unidad\1. PROYECTOS TELLO 2022\SCM SPILL OVERS\outputs\pobreza\criminalidad\1%\simulacion_4\output_tests.xlsx',lb_vec_88','lb_vec_88');</v>
      </c>
    </row>
    <row r="148" spans="64:338" x14ac:dyDescent="0.3">
      <c r="BL148">
        <v>88</v>
      </c>
      <c r="BM148" s="1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343</v>
      </c>
      <c r="CV148">
        <v>88</v>
      </c>
      <c r="CW148" t="s">
        <v>343</v>
      </c>
      <c r="DA148">
        <v>88</v>
      </c>
      <c r="DB148" t="s">
        <v>343</v>
      </c>
      <c r="DF148">
        <v>88</v>
      </c>
      <c r="DG148" t="s">
        <v>343</v>
      </c>
      <c r="EA148">
        <v>66</v>
      </c>
      <c r="EB148" s="1" t="str">
        <f>"Y_Ts_"&amp;EA148&amp;" = Y_"&amp;EA148&amp;"(:,T+s);"</f>
        <v>Y_Ts_66 = Y_66(:,T+s);</v>
      </c>
      <c r="EZ148" s="1" t="str">
        <f>"xlswrite('G:\Mi unidad\1. PROYECTOS TELLO 2022\SCM SPILL OVERS\outputs\pobreza\distancia_centro_salud\1%\simulacion_4\observado_outputs.xlsx',tratado_"&amp;$A30&amp;","&amp;$A30&amp;")"</f>
        <v>xlswrite('G:\Mi unidad\1. PROYECTOS TELLO 2022\SCM SPILL OVERS\outputs\pobreza\distancia_centro_salud\1%\simulacion_4\observado_outputs.xlsx',tratado_87,87)</v>
      </c>
      <c r="FG148" s="1" t="str">
        <f>"xlswrite('G:\Mi unidad\1. PROYECTOS TELLO 2022\SCM SPILL OVERS\outputs\pobreza\informalidad\1%\simulacion_4\observado_outputs.xlsx',tratado_"&amp;$A30&amp;","&amp;$A30&amp;")"</f>
        <v>xlswrite('G:\Mi unidad\1. PROYECTOS TELLO 2022\SCM SPILL OVERS\outputs\pobreza\informalidad\1%\simulacion_4\observado_outputs.xlsx',tratado_87,87)</v>
      </c>
      <c r="FM148" s="1" t="str">
        <f>"xlswrite('G:\Mi unidad\1. PROYECTOS TELLO 2022\SCM SPILL OVERS\outputs\pobreza\densidad\1%\simulacion_4\observado_outputs.xlsx',tratado_"&amp;$A30&amp;","&amp;$A30&amp;")"</f>
        <v>xlswrite('G:\Mi unidad\1. PROYECTOS TELLO 2022\SCM SPILL OVERS\outputs\pobreza\densidad\1%\simulacion_4\observado_outputs.xlsx',tratado_87,87)</v>
      </c>
      <c r="FT148" s="1" t="str">
        <f>"xlswrite('G:\Mi unidad\1. PROYECTOS TELLO 2022\SCM SPILL OVERS\outputs\pobreza\bajo_niv_educ\1%\simulacion_4\observado_outputs.xlsx',tratado_"&amp;$A30&amp;","&amp;$A30&amp;")"</f>
        <v>xlswrite('G:\Mi unidad\1. PROYECTOS TELLO 2022\SCM SPILL OVERS\outputs\pobreza\bajo_niv_educ\1%\simulacion_4\observado_outputs.xlsx',tratado_87,87)</v>
      </c>
      <c r="FZ148" s="1" t="str">
        <f>"xlswrite('G:\Mi unidad\1. PROYECTOS TELLO 2022\SCM SPILL OVERS\outputs\pobreza\bajo_ingreso\1%\simulacion_4\observado_outputs.xlsx',tratado_"&amp;$A30&amp;","&amp;$A30&amp;")"</f>
        <v>xlswrite('G:\Mi unidad\1. PROYECTOS TELLO 2022\SCM SPILL OVERS\outputs\pobreza\bajo_ingreso\1%\simulacion_4\observado_outputs.xlsx',tratado_87,87)</v>
      </c>
      <c r="GF148" s="1" t="str">
        <f>"xlswrite('G:\Mi unidad\1. PROYECTOS TELLO 2022\SCM SPILL OVERS\outputs\pobreza\densidad_g\1%\simulacion_4\observado_outputs.xlsx',tratado_"&amp;$A30&amp;","&amp;$A30&amp;")"</f>
        <v>xlswrite('G:\Mi unidad\1. PROYECTOS TELLO 2022\SCM SPILL OVERS\outputs\pobreza\densidad_g\1%\simulacion_4\observado_outputs.xlsx',tratado_87,87)</v>
      </c>
      <c r="GM148" s="1" t="str">
        <f>"xlswrite('G:\Mi unidad\1. PROYECTOS TELLO 2022\SCM SPILL OVERS\outputs\pobreza\alimentos\1%\simulacion_4\observado_outputs.xlsx',tratado_"&amp;$A30&amp;","&amp;$A30&amp;");"</f>
        <v>xlswrite('G:\Mi unidad\1. PROYECTOS TELLO 2022\SCM SPILL OVERS\outputs\pobreza\alimentos\1%\simulacion_4\observado_outputs.xlsx',tratado_87,87);</v>
      </c>
      <c r="GT148" s="1" t="str">
        <f>"xlswrite('G:\Mi unidad\1. PROYECTOS TELLO 2022\SCM SPILL OVERS\outputs\pobreza\jefe_hogar\1%\simulacion_4\observado_outputs.xlsx',tratado_"&amp;$A30&amp;","&amp;$A30&amp;");"</f>
        <v>xlswrite('G:\Mi unidad\1. PROYECTOS TELLO 2022\SCM SPILL OVERS\outputs\pobreza\jefe_hogar\1%\simulacion_4\observado_outputs.xlsx',tratado_87,87);</v>
      </c>
      <c r="GZ148" s="1" t="str">
        <f>"xlswrite('G:\Mi unidad\1. PROYECTOS TELLO 2022\SCM SPILL OVERS\outputs\pobreza\mujeres\1%\simulacion_4\observado_outputs.xlsx',tratado_"&amp;$A30&amp;","&amp;$A30&amp;");"</f>
        <v>xlswrite('G:\Mi unidad\1. PROYECTOS TELLO 2022\SCM SPILL OVERS\outputs\pobreza\mujeres\1%\simulacion_4\observado_outputs.xlsx',tratado_87,87);</v>
      </c>
      <c r="HF148" s="1" t="str">
        <f>"xlswrite('G:\Mi unidad\1. PROYECTOS TELLO 2022\SCM SPILL OVERS\outputs\pobreza\criminalidad\1%\simulacion_4\observado_outputs.xlsx',tratado_"&amp;$A30&amp;","&amp;$A30&amp;");"</f>
        <v>xlswrite('G:\Mi unidad\1. PROYECTOS TELLO 2022\SCM SPILL OVERS\outputs\pobreza\criminalidad\1%\simulacion_4\observado_outputs.xlsx',tratado_87,87);</v>
      </c>
      <c r="HM148">
        <v>57</v>
      </c>
      <c r="HN148" t="str">
        <f>"lb_vec_"&amp;HM148&amp;" = zeros(1,S);"</f>
        <v>lb_vec_57 = zeros(1,S);</v>
      </c>
      <c r="HT148">
        <v>79</v>
      </c>
      <c r="HU148" t="s">
        <v>35</v>
      </c>
      <c r="IA148">
        <v>88</v>
      </c>
      <c r="IB148" t="str">
        <f>"xlswrite('G:\Mi unidad\1. PROYECTOS TELLO 2022\SCM SPILL OVERS\outputs\pobreza\bajo_niv_educ\1%\simulacion_4\output_tests.xlsx',ub_vec_"&amp;IA148&amp;"','ub_vec_"&amp;IA148&amp;"');"</f>
        <v>xlswrite('G:\Mi unidad\1. PROYECTOS TELLO 2022\SCM SPILL OVERS\outputs\pobreza\bajo_niv_educ\1%\simulacion_4\output_tests.xlsx',ub_vec_88','ub_vec_88');</v>
      </c>
      <c r="IO148">
        <v>88</v>
      </c>
      <c r="IP148" t="str">
        <f>"xlswrite('G:\Mi unidad\1. PROYECTOS TELLO 2022\SCM SPILL OVERS\outputs\pobreza\bajo_ingreso\1%\simulacion_4\output_tests.xlsx',ub_vec_"&amp;IO148&amp;"','ub_vec_"&amp;IO148&amp;"');"</f>
        <v>xlswrite('G:\Mi unidad\1. PROYECTOS TELLO 2022\SCM SPILL OVERS\outputs\pobreza\bajo_ingreso\1%\simulacion_4\output_tests.xlsx',ub_vec_88','ub_vec_88');</v>
      </c>
      <c r="JA148">
        <v>88</v>
      </c>
      <c r="JB148" t="str">
        <f>"xlswrite('G:\Mi unidad\1. PROYECTOS TELLO 2022\SCM SPILL OVERS\outputs\pobreza\densidad\1%\simulacion_4\output_tests.xlsx',ub_vec_"&amp;JA148&amp;"','ub_vec_"&amp;JA148&amp;"');"</f>
        <v>xlswrite('G:\Mi unidad\1. PROYECTOS TELLO 2022\SCM SPILL OVERS\outputs\pobreza\densidad\1%\simulacion_4\output_tests.xlsx',ub_vec_88','ub_vec_88');</v>
      </c>
      <c r="JM148">
        <v>88</v>
      </c>
      <c r="JN148" t="str">
        <f>"xlswrite('G:\Mi unidad\1. PROYECTOS TELLO 2022\SCM SPILL OVERS\outputs\pobreza\densidad_g\1%\simulacion_4\output_tests.xlsx',ub_vec_"&amp;JM148&amp;"','ub_vec_"&amp;JM148&amp;"');"</f>
        <v>xlswrite('G:\Mi unidad\1. PROYECTOS TELLO 2022\SCM SPILL OVERS\outputs\pobreza\densidad_g\1%\simulacion_4\output_tests.xlsx',ub_vec_88','ub_vec_88');</v>
      </c>
      <c r="JY148">
        <v>88</v>
      </c>
      <c r="JZ148" t="str">
        <f>"xlswrite('G:\Mi unidad\1. PROYECTOS TELLO 2022\SCM SPILL OVERS\outputs\pobreza\distancia_centro_salud\1%\simulacion_4\output_tests.xlsx',ub_vec_"&amp;JY148&amp;"','ub_vec_"&amp;JY148&amp;"');"</f>
        <v>xlswrite('G:\Mi unidad\1. PROYECTOS TELLO 2022\SCM SPILL OVERS\outputs\pobreza\distancia_centro_salud\1%\simulacion_4\output_tests.xlsx',ub_vec_88','ub_vec_88');</v>
      </c>
      <c r="KL148">
        <v>88</v>
      </c>
      <c r="KM148" t="str">
        <f>"xlswrite('G:\Mi unidad\1. PROYECTOS TELLO 2022\SCM SPILL OVERS\outputs\pobreza\informalidad\1%\simulacion_4\output_tests.xlsx',ub_vec_"&amp;KL148&amp;"','ub_vec_"&amp;KL148&amp;"');"</f>
        <v>xlswrite('G:\Mi unidad\1. PROYECTOS TELLO 2022\SCM SPILL OVERS\outputs\pobreza\informalidad\1%\simulacion_4\output_tests.xlsx',ub_vec_88','ub_vec_88');</v>
      </c>
      <c r="KY148">
        <v>88</v>
      </c>
      <c r="KZ148" t="str">
        <f>"xlswrite('G:\Mi unidad\1. PROYECTOS TELLO 2022\SCM SPILL OVERS\outputs\pobreza\alimentos\1%\simulacion_4\output_tests.xlsx',ub_vec_"&amp;KY148&amp;"','ub_vec_"&amp;KY148&amp;"');"</f>
        <v>xlswrite('G:\Mi unidad\1. PROYECTOS TELLO 2022\SCM SPILL OVERS\outputs\pobreza\alimentos\1%\simulacion_4\output_tests.xlsx',ub_vec_88','ub_vec_88');</v>
      </c>
      <c r="LF148">
        <v>88</v>
      </c>
      <c r="LG148" t="str">
        <f>"xlswrite('G:\Mi unidad\1. PROYECTOS TELLO 2022\SCM SPILL OVERS\outputs\pobreza\jefe_hogar\1%\simulacion_4\output_tests.xlsx',ub_vec_"&amp;LF148&amp;"','ub_vec_"&amp;LF148&amp;"');"</f>
        <v>xlswrite('G:\Mi unidad\1. PROYECTOS TELLO 2022\SCM SPILL OVERS\outputs\pobreza\jefe_hogar\1%\simulacion_4\output_tests.xlsx',ub_vec_88','ub_vec_88');</v>
      </c>
      <c r="LM148">
        <v>88</v>
      </c>
      <c r="LN148" t="str">
        <f>"xlswrite('G:\Mi unidad\1. PROYECTOS TELLO 2022\SCM SPILL OVERS\outputs\pobreza\mujeres\1%\simulacion_4\output_tests.xlsx',ub_vec_"&amp;LM148&amp;"','ub_vec_"&amp;LM148&amp;"');"</f>
        <v>xlswrite('G:\Mi unidad\1. PROYECTOS TELLO 2022\SCM SPILL OVERS\outputs\pobreza\mujeres\1%\simulacion_4\output_tests.xlsx',ub_vec_88','ub_vec_88');</v>
      </c>
      <c r="LY148">
        <v>88</v>
      </c>
      <c r="LZ148" t="str">
        <f>"xlswrite('G:\Mi unidad\1. PROYECTOS TELLO 2022\SCM SPILL OVERS\outputs\pobreza\criminalidad\1%\simulacion_4\output_tests.xlsx',ub_vec_"&amp;LY148&amp;"','ub_vec_"&amp;LY148&amp;"');"</f>
        <v>xlswrite('G:\Mi unidad\1. PROYECTOS TELLO 2022\SCM SPILL OVERS\outputs\pobreza\criminalidad\1%\simulacion_4\output_tests.xlsx',ub_vec_88','ub_vec_88');</v>
      </c>
    </row>
    <row r="149" spans="64:338" x14ac:dyDescent="0.3">
      <c r="BL149">
        <v>88</v>
      </c>
      <c r="BM149" s="1" t="str">
        <f>"A_"&amp;BL147&amp;"(:,ind_"&amp;BL147&amp;" == 0) = [];"</f>
        <v>A_88(:,ind_88 == 0) = [];</v>
      </c>
      <c r="BR149">
        <v>88</v>
      </c>
      <c r="BS149" s="1" t="str">
        <f>"ind_"&amp;BR147&amp;" = xlsread('spillover_bajo_niv_educ_"&amp;BR147&amp;".xlsx')"</f>
        <v>ind_88 = xlsread('spillover_bajo_niv_educ_88.xlsx')</v>
      </c>
      <c r="BX149">
        <v>88</v>
      </c>
      <c r="BY149" s="1" t="str">
        <f>"ind_"&amp;BX147&amp;" = xlsread('spillover_bajoingreso_"&amp;BX147&amp;".xlsx')"</f>
        <v>ind_88 = xlsread('spillover_bajoingreso_88.xlsx')</v>
      </c>
      <c r="CD149">
        <v>88</v>
      </c>
      <c r="CE149" s="1" t="str">
        <f>"ind_"&amp;CD147&amp;" = xlsread('spillover_densidad_"&amp;CD147&amp;".xlsx')"</f>
        <v>ind_88 = xlsread('spillover_densidad_88.xlsx')</v>
      </c>
      <c r="CJ149">
        <v>88</v>
      </c>
      <c r="CK149" s="1" t="str">
        <f>"ind_"&amp;CJ147&amp;" = xlsread('spillover_tiempo_cs_"&amp;CJ147&amp;".xlsx')"</f>
        <v>ind_88 = xlsread('spillover_tiempo_cs_88.xlsx')</v>
      </c>
      <c r="CQ149">
        <v>88</v>
      </c>
      <c r="CR149" t="s">
        <v>344</v>
      </c>
      <c r="CV149">
        <v>88</v>
      </c>
      <c r="CW149" t="s">
        <v>345</v>
      </c>
      <c r="DA149">
        <v>88</v>
      </c>
      <c r="DB149" t="s">
        <v>346</v>
      </c>
      <c r="DF149">
        <v>88</v>
      </c>
      <c r="DG149" t="s">
        <v>347</v>
      </c>
      <c r="EA149">
        <v>66</v>
      </c>
      <c r="EB149" s="1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EZ149" s="1" t="str">
        <f>"xlswrite('G:\Mi unidad\1. PROYECTOS TELLO 2022\SCM SPILL OVERS\outputs\pobreza\distancia_centro_salud\1%\simulacion_4\observado_outputs.xlsx',tratado_"&amp;$A31&amp;","&amp;$A31&amp;")"</f>
        <v>xlswrite('G:\Mi unidad\1. PROYECTOS TELLO 2022\SCM SPILL OVERS\outputs\pobreza\distancia_centro_salud\1%\simulacion_4\observado_outputs.xlsx',tratado_88,88)</v>
      </c>
      <c r="FG149" s="1" t="str">
        <f>"xlswrite('G:\Mi unidad\1. PROYECTOS TELLO 2022\SCM SPILL OVERS\outputs\pobreza\informalidad\1%\simulacion_4\observado_outputs.xlsx',tratado_"&amp;$A31&amp;","&amp;$A31&amp;")"</f>
        <v>xlswrite('G:\Mi unidad\1. PROYECTOS TELLO 2022\SCM SPILL OVERS\outputs\pobreza\informalidad\1%\simulacion_4\observado_outputs.xlsx',tratado_88,88)</v>
      </c>
      <c r="FM149" s="1" t="str">
        <f>"xlswrite('G:\Mi unidad\1. PROYECTOS TELLO 2022\SCM SPILL OVERS\outputs\pobreza\densidad\1%\simulacion_4\observado_outputs.xlsx',tratado_"&amp;$A31&amp;","&amp;$A31&amp;")"</f>
        <v>xlswrite('G:\Mi unidad\1. PROYECTOS TELLO 2022\SCM SPILL OVERS\outputs\pobreza\densidad\1%\simulacion_4\observado_outputs.xlsx',tratado_88,88)</v>
      </c>
      <c r="FT149" s="1" t="str">
        <f>"xlswrite('G:\Mi unidad\1. PROYECTOS TELLO 2022\SCM SPILL OVERS\outputs\pobreza\bajo_niv_educ\1%\simulacion_4\observado_outputs.xlsx',tratado_"&amp;$A31&amp;","&amp;$A31&amp;")"</f>
        <v>xlswrite('G:\Mi unidad\1. PROYECTOS TELLO 2022\SCM SPILL OVERS\outputs\pobreza\bajo_niv_educ\1%\simulacion_4\observado_outputs.xlsx',tratado_88,88)</v>
      </c>
      <c r="FZ149" s="1" t="str">
        <f>"xlswrite('G:\Mi unidad\1. PROYECTOS TELLO 2022\SCM SPILL OVERS\outputs\pobreza\bajo_ingreso\1%\simulacion_4\observado_outputs.xlsx',tratado_"&amp;$A31&amp;","&amp;$A31&amp;")"</f>
        <v>xlswrite('G:\Mi unidad\1. PROYECTOS TELLO 2022\SCM SPILL OVERS\outputs\pobreza\bajo_ingreso\1%\simulacion_4\observado_outputs.xlsx',tratado_88,88)</v>
      </c>
      <c r="GF149" s="1" t="str">
        <f>"xlswrite('G:\Mi unidad\1. PROYECTOS TELLO 2022\SCM SPILL OVERS\outputs\pobreza\densidad_g\1%\simulacion_4\observado_outputs.xlsx',tratado_"&amp;$A31&amp;","&amp;$A31&amp;")"</f>
        <v>xlswrite('G:\Mi unidad\1. PROYECTOS TELLO 2022\SCM SPILL OVERS\outputs\pobreza\densidad_g\1%\simulacion_4\observado_outputs.xlsx',tratado_88,88)</v>
      </c>
      <c r="GM149" s="1" t="str">
        <f>"xlswrite('G:\Mi unidad\1. PROYECTOS TELLO 2022\SCM SPILL OVERS\outputs\pobreza\alimentos\1%\simulacion_4\observado_outputs.xlsx',tratado_"&amp;$A31&amp;","&amp;$A31&amp;");"</f>
        <v>xlswrite('G:\Mi unidad\1. PROYECTOS TELLO 2022\SCM SPILL OVERS\outputs\pobreza\alimentos\1%\simulacion_4\observado_outputs.xlsx',tratado_88,88);</v>
      </c>
      <c r="GT149" s="1" t="str">
        <f>"xlswrite('G:\Mi unidad\1. PROYECTOS TELLO 2022\SCM SPILL OVERS\outputs\pobreza\jefe_hogar\1%\simulacion_4\observado_outputs.xlsx',tratado_"&amp;$A31&amp;","&amp;$A31&amp;");"</f>
        <v>xlswrite('G:\Mi unidad\1. PROYECTOS TELLO 2022\SCM SPILL OVERS\outputs\pobreza\jefe_hogar\1%\simulacion_4\observado_outputs.xlsx',tratado_88,88);</v>
      </c>
      <c r="GZ149" s="1" t="str">
        <f>"xlswrite('G:\Mi unidad\1. PROYECTOS TELLO 2022\SCM SPILL OVERS\outputs\pobreza\mujeres\1%\simulacion_4\observado_outputs.xlsx',tratado_"&amp;$A31&amp;","&amp;$A31&amp;");"</f>
        <v>xlswrite('G:\Mi unidad\1. PROYECTOS TELLO 2022\SCM SPILL OVERS\outputs\pobreza\mujeres\1%\simulacion_4\observado_outputs.xlsx',tratado_88,88);</v>
      </c>
      <c r="HF149" s="1" t="str">
        <f>"xlswrite('G:\Mi unidad\1. PROYECTOS TELLO 2022\SCM SPILL OVERS\outputs\pobreza\criminalidad\1%\simulacion_4\observado_outputs.xlsx',tratado_"&amp;$A31&amp;","&amp;$A31&amp;");"</f>
        <v>xlswrite('G:\Mi unidad\1. PROYECTOS TELLO 2022\SCM SPILL OVERS\outputs\pobreza\criminalidad\1%\simulacion_4\observado_outputs.xlsx',tratado_88,88);</v>
      </c>
      <c r="HM149">
        <v>57</v>
      </c>
      <c r="HN149" t="str">
        <f>"ub_vec_"&amp;HM149&amp;" = zeros(1,S);"</f>
        <v>ub_vec_57 = zeros(1,S);</v>
      </c>
      <c r="HT149">
        <v>79</v>
      </c>
      <c r="HU149" t="s">
        <v>36</v>
      </c>
      <c r="IA149">
        <v>88</v>
      </c>
      <c r="IB149" t="str">
        <f>"xlswrite('G:\Mi unidad\1. PROYECTOS TELLO 2022\SCM SPILL OVERS\outputs\pobreza\bajo_niv_educ\1%\simulacion_4\output_tests.xlsx',p_value_vec_"&amp;IA149&amp;"','p_value_vec_"&amp;IA149&amp;"');"</f>
        <v>xlswrite('G:\Mi unidad\1. PROYECTOS TELLO 2022\SCM SPILL OVERS\outputs\pobreza\bajo_niv_educ\1%\simulacion_4\output_tests.xlsx',p_value_vec_88','p_value_vec_88');</v>
      </c>
      <c r="IO149">
        <v>88</v>
      </c>
      <c r="IP149" t="str">
        <f>"xlswrite('G:\Mi unidad\1. PROYECTOS TELLO 2022\SCM SPILL OVERS\outputs\pobreza\bajo_ingreso\1%\simulacion_4\output_tests.xlsx',p_value_vec_"&amp;IO149&amp;"','p_value_vec_"&amp;IO149&amp;"');"</f>
        <v>xlswrite('G:\Mi unidad\1. PROYECTOS TELLO 2022\SCM SPILL OVERS\outputs\pobreza\bajo_ingreso\1%\simulacion_4\output_tests.xlsx',p_value_vec_88','p_value_vec_88');</v>
      </c>
      <c r="JA149">
        <v>88</v>
      </c>
      <c r="JB149" t="str">
        <f>"xlswrite('G:\Mi unidad\1. PROYECTOS TELLO 2022\SCM SPILL OVERS\outputs\pobreza\densidad\1%\simulacion_4\output_tests.xlsx',p_value_vec_"&amp;JA149&amp;"','p_value_vec_"&amp;JA149&amp;"');"</f>
        <v>xlswrite('G:\Mi unidad\1. PROYECTOS TELLO 2022\SCM SPILL OVERS\outputs\pobreza\densidad\1%\simulacion_4\output_tests.xlsx',p_value_vec_88','p_value_vec_88');</v>
      </c>
      <c r="JM149">
        <v>88</v>
      </c>
      <c r="JN149" t="str">
        <f>"xlswrite('G:\Mi unidad\1. PROYECTOS TELLO 2022\SCM SPILL OVERS\outputs\pobreza\densidad_g\1%\simulacion_4\output_tests.xlsx',p_value_vec_"&amp;JM149&amp;"','p_value_vec_"&amp;JM149&amp;"');"</f>
        <v>xlswrite('G:\Mi unidad\1. PROYECTOS TELLO 2022\SCM SPILL OVERS\outputs\pobreza\densidad_g\1%\simulacion_4\output_tests.xlsx',p_value_vec_88','p_value_vec_88');</v>
      </c>
      <c r="JY149">
        <v>88</v>
      </c>
      <c r="JZ149" t="str">
        <f>"xlswrite('G:\Mi unidad\1. PROYECTOS TELLO 2022\SCM SPILL OVERS\outputs\pobreza\distancia_centro_salud\1%\simulacion_4\output_tests.xlsx',p_value_vec_"&amp;JY149&amp;"','p_value_vec_"&amp;JY149&amp;"');"</f>
        <v>xlswrite('G:\Mi unidad\1. PROYECTOS TELLO 2022\SCM SPILL OVERS\outputs\pobreza\distancia_centro_salud\1%\simulacion_4\output_tests.xlsx',p_value_vec_88','p_value_vec_88');</v>
      </c>
      <c r="KL149">
        <v>88</v>
      </c>
      <c r="KM149" t="str">
        <f>"xlswrite('G:\Mi unidad\1. PROYECTOS TELLO 2022\SCM SPILL OVERS\outputs\pobreza\informalidad\1%\simulacion_4\output_tests.xlsx',p_value_vec_"&amp;KL149&amp;"','p_value_vec_"&amp;KL149&amp;"');"</f>
        <v>xlswrite('G:\Mi unidad\1. PROYECTOS TELLO 2022\SCM SPILL OVERS\outputs\pobreza\informalidad\1%\simulacion_4\output_tests.xlsx',p_value_vec_88','p_value_vec_88');</v>
      </c>
      <c r="KY149">
        <v>88</v>
      </c>
      <c r="KZ149" t="str">
        <f>"xlswrite('G:\Mi unidad\1. PROYECTOS TELLO 2022\SCM SPILL OVERS\outputs\pobreza\alimentos\1%\simulacion_4\output_tests.xlsx',p_value_vec_"&amp;KY149&amp;"','p_value_vec_"&amp;KY149&amp;"');"</f>
        <v>xlswrite('G:\Mi unidad\1. PROYECTOS TELLO 2022\SCM SPILL OVERS\outputs\pobreza\alimentos\1%\simulacion_4\output_tests.xlsx',p_value_vec_88','p_value_vec_88');</v>
      </c>
      <c r="LF149">
        <v>88</v>
      </c>
      <c r="LG149" t="str">
        <f>"xlswrite('G:\Mi unidad\1. PROYECTOS TELLO 2022\SCM SPILL OVERS\outputs\pobreza\jefe_hogar\1%\simulacion_4\output_tests.xlsx',p_value_vec_"&amp;LF149&amp;"','p_value_vec_"&amp;LF149&amp;"');"</f>
        <v>xlswrite('G:\Mi unidad\1. PROYECTOS TELLO 2022\SCM SPILL OVERS\outputs\pobreza\jefe_hogar\1%\simulacion_4\output_tests.xlsx',p_value_vec_88','p_value_vec_88');</v>
      </c>
      <c r="LM149">
        <v>88</v>
      </c>
      <c r="LN149" t="str">
        <f>"xlswrite('G:\Mi unidad\1. PROYECTOS TELLO 2022\SCM SPILL OVERS\outputs\pobreza\mujeres\1%\simulacion_4\output_tests.xlsx',p_value_vec_"&amp;LM149&amp;"','p_value_vec_"&amp;LM149&amp;"');"</f>
        <v>xlswrite('G:\Mi unidad\1. PROYECTOS TELLO 2022\SCM SPILL OVERS\outputs\pobreza\mujeres\1%\simulacion_4\output_tests.xlsx',p_value_vec_88','p_value_vec_88');</v>
      </c>
      <c r="LY149">
        <v>88</v>
      </c>
      <c r="LZ149" t="str">
        <f>"xlswrite('G:\Mi unidad\1. PROYECTOS TELLO 2022\SCM SPILL OVERS\outputs\pobreza\criminalidad\1%\simulacion_4\output_tests.xlsx',p_value_vec_"&amp;LY149&amp;"','p_value_vec_"&amp;LY149&amp;"');"</f>
        <v>xlswrite('G:\Mi unidad\1. PROYECTOS TELLO 2022\SCM SPILL OVERS\outputs\pobreza\criminalidad\1%\simulacion_4\output_tests.xlsx',p_value_vec_88','p_value_vec_88');</v>
      </c>
    </row>
    <row r="150" spans="64:338" x14ac:dyDescent="0.3">
      <c r="BL150">
        <v>88</v>
      </c>
      <c r="BR150">
        <v>88</v>
      </c>
      <c r="BS150" s="1" t="str">
        <f>"A_"&amp;BR147&amp;" = eye(N);"</f>
        <v>A_88 = eye(N);</v>
      </c>
      <c r="BX150">
        <v>88</v>
      </c>
      <c r="BY150" s="1" t="str">
        <f>"A_"&amp;BX147&amp;" = eye(N);"</f>
        <v>A_88 = eye(N);</v>
      </c>
      <c r="CD150">
        <v>88</v>
      </c>
      <c r="CE150" s="1" t="str">
        <f>"A_"&amp;CD147&amp;" = eye(N);"</f>
        <v>A_88 = eye(N);</v>
      </c>
      <c r="CJ150">
        <v>88</v>
      </c>
      <c r="CK150" s="1" t="str">
        <f>"A_"&amp;CJ147&amp;" = eye(N);"</f>
        <v>A_88 = eye(N);</v>
      </c>
      <c r="CQ150">
        <v>88</v>
      </c>
      <c r="CR150" t="s">
        <v>348</v>
      </c>
      <c r="CV150">
        <v>88</v>
      </c>
      <c r="CW150" t="s">
        <v>348</v>
      </c>
      <c r="DA150">
        <v>88</v>
      </c>
      <c r="DB150" t="s">
        <v>348</v>
      </c>
      <c r="DF150">
        <v>88</v>
      </c>
      <c r="DG150" t="s">
        <v>348</v>
      </c>
      <c r="EA150">
        <v>66</v>
      </c>
      <c r="EB150" s="1" t="str">
        <f>"alpha_hat_"&amp;EA150&amp;" = A_"&amp;EA150&amp;"*gamma_hat_"&amp;EA150&amp;";"</f>
        <v>alpha_hat_66 = A_66*gamma_hat_66;</v>
      </c>
      <c r="EZ150" s="1" t="str">
        <f>"xlswrite('G:\Mi unidad\1. PROYECTOS TELLO 2022\SCM SPILL OVERS\outputs\pobreza\distancia_centro_salud\1%\simulacion_4\observado_outputs.xlsx',tratado_"&amp;$A32&amp;","&amp;$A32&amp;")"</f>
        <v>xlswrite('G:\Mi unidad\1. PROYECTOS TELLO 2022\SCM SPILL OVERS\outputs\pobreza\distancia_centro_salud\1%\simulacion_4\observado_outputs.xlsx',tratado_89,89)</v>
      </c>
      <c r="FG150" s="1" t="str">
        <f>"xlswrite('G:\Mi unidad\1. PROYECTOS TELLO 2022\SCM SPILL OVERS\outputs\pobreza\informalidad\1%\simulacion_4\observado_outputs.xlsx',tratado_"&amp;$A32&amp;","&amp;$A32&amp;")"</f>
        <v>xlswrite('G:\Mi unidad\1. PROYECTOS TELLO 2022\SCM SPILL OVERS\outputs\pobreza\informalidad\1%\simulacion_4\observado_outputs.xlsx',tratado_89,89)</v>
      </c>
      <c r="FM150" s="1" t="str">
        <f>"xlswrite('G:\Mi unidad\1. PROYECTOS TELLO 2022\SCM SPILL OVERS\outputs\pobreza\densidad\1%\simulacion_4\observado_outputs.xlsx',tratado_"&amp;$A32&amp;","&amp;$A32&amp;")"</f>
        <v>xlswrite('G:\Mi unidad\1. PROYECTOS TELLO 2022\SCM SPILL OVERS\outputs\pobreza\densidad\1%\simulacion_4\observado_outputs.xlsx',tratado_89,89)</v>
      </c>
      <c r="FT150" s="1" t="str">
        <f>"xlswrite('G:\Mi unidad\1. PROYECTOS TELLO 2022\SCM SPILL OVERS\outputs\pobreza\bajo_niv_educ\1%\simulacion_4\observado_outputs.xlsx',tratado_"&amp;$A32&amp;","&amp;$A32&amp;")"</f>
        <v>xlswrite('G:\Mi unidad\1. PROYECTOS TELLO 2022\SCM SPILL OVERS\outputs\pobreza\bajo_niv_educ\1%\simulacion_4\observado_outputs.xlsx',tratado_89,89)</v>
      </c>
      <c r="FZ150" s="1" t="str">
        <f>"xlswrite('G:\Mi unidad\1. PROYECTOS TELLO 2022\SCM SPILL OVERS\outputs\pobreza\bajo_ingreso\1%\simulacion_4\observado_outputs.xlsx',tratado_"&amp;$A32&amp;","&amp;$A32&amp;")"</f>
        <v>xlswrite('G:\Mi unidad\1. PROYECTOS TELLO 2022\SCM SPILL OVERS\outputs\pobreza\bajo_ingreso\1%\simulacion_4\observado_outputs.xlsx',tratado_89,89)</v>
      </c>
      <c r="GF150" s="1" t="str">
        <f>"xlswrite('G:\Mi unidad\1. PROYECTOS TELLO 2022\SCM SPILL OVERS\outputs\pobreza\densidad_g\1%\simulacion_4\observado_outputs.xlsx',tratado_"&amp;$A32&amp;","&amp;$A32&amp;")"</f>
        <v>xlswrite('G:\Mi unidad\1. PROYECTOS TELLO 2022\SCM SPILL OVERS\outputs\pobreza\densidad_g\1%\simulacion_4\observado_outputs.xlsx',tratado_89,89)</v>
      </c>
      <c r="GM150" s="1" t="str">
        <f>"xlswrite('G:\Mi unidad\1. PROYECTOS TELLO 2022\SCM SPILL OVERS\outputs\pobreza\alimentos\1%\simulacion_4\observado_outputs.xlsx',tratado_"&amp;$A32&amp;","&amp;$A32&amp;");"</f>
        <v>xlswrite('G:\Mi unidad\1. PROYECTOS TELLO 2022\SCM SPILL OVERS\outputs\pobreza\alimentos\1%\simulacion_4\observado_outputs.xlsx',tratado_89,89);</v>
      </c>
      <c r="GT150" s="1" t="str">
        <f>"xlswrite('G:\Mi unidad\1. PROYECTOS TELLO 2022\SCM SPILL OVERS\outputs\pobreza\jefe_hogar\1%\simulacion_4\observado_outputs.xlsx',tratado_"&amp;$A32&amp;","&amp;$A32&amp;");"</f>
        <v>xlswrite('G:\Mi unidad\1. PROYECTOS TELLO 2022\SCM SPILL OVERS\outputs\pobreza\jefe_hogar\1%\simulacion_4\observado_outputs.xlsx',tratado_89,89);</v>
      </c>
      <c r="GZ150" s="1" t="str">
        <f>"xlswrite('G:\Mi unidad\1. PROYECTOS TELLO 2022\SCM SPILL OVERS\outputs\pobreza\mujeres\1%\simulacion_4\observado_outputs.xlsx',tratado_"&amp;$A32&amp;","&amp;$A32&amp;");"</f>
        <v>xlswrite('G:\Mi unidad\1. PROYECTOS TELLO 2022\SCM SPILL OVERS\outputs\pobreza\mujeres\1%\simulacion_4\observado_outputs.xlsx',tratado_89,89);</v>
      </c>
      <c r="HF150" s="1" t="str">
        <f>"xlswrite('G:\Mi unidad\1. PROYECTOS TELLO 2022\SCM SPILL OVERS\outputs\pobreza\criminalidad\1%\simulacion_4\observado_outputs.xlsx',tratado_"&amp;$A32&amp;","&amp;$A32&amp;");"</f>
        <v>xlswrite('G:\Mi unidad\1. PROYECTOS TELLO 2022\SCM SPILL OVERS\outputs\pobreza\criminalidad\1%\simulacion_4\observado_outputs.xlsx',tratado_89,89);</v>
      </c>
      <c r="HM150">
        <v>57</v>
      </c>
      <c r="HN150" t="s">
        <v>35</v>
      </c>
      <c r="HT150">
        <v>79</v>
      </c>
      <c r="HU150" t="s">
        <v>37</v>
      </c>
      <c r="IA150">
        <v>88</v>
      </c>
      <c r="IB150" t="str">
        <f>"xlswrite('G:\Mi unidad\1. PROYECTOS TELLO 2022\SCM SPILL OVERS\outputs\pobreza\bajo_niv_educ\1%\simulacion_4\output_tests.xlsx',alpha1_hat_vec_"&amp;IA150&amp;"','alpha1_hat_vec_"&amp;IA150&amp;"');"</f>
        <v>xlswrite('G:\Mi unidad\1. PROYECTOS TELLO 2022\SCM SPILL OVERS\outputs\pobreza\bajo_niv_educ\1%\simulacion_4\output_tests.xlsx',alpha1_hat_vec_88','alpha1_hat_vec_88');</v>
      </c>
      <c r="IO150">
        <v>88</v>
      </c>
      <c r="IP150" t="str">
        <f>"xlswrite('G:\Mi unidad\1. PROYECTOS TELLO 2022\SCM SPILL OVERS\outputs\pobreza\bajo_ingreso\1%\simulacion_4\output_tests.xlsx',alpha1_hat_vec_"&amp;IO150&amp;"','alpha1_hat_vec_"&amp;IO150&amp;"');"</f>
        <v>xlswrite('G:\Mi unidad\1. PROYECTOS TELLO 2022\SCM SPILL OVERS\outputs\pobreza\bajo_ingreso\1%\simulacion_4\output_tests.xlsx',alpha1_hat_vec_88','alpha1_hat_vec_88');</v>
      </c>
      <c r="JA150">
        <v>88</v>
      </c>
      <c r="JB150" t="str">
        <f>"xlswrite('G:\Mi unidad\1. PROYECTOS TELLO 2022\SCM SPILL OVERS\outputs\pobreza\densidad\1%\simulacion_4\output_tests.xlsx',alpha1_hat_vec_"&amp;JA150&amp;"','alpha1_hat_vec_"&amp;JA150&amp;"');"</f>
        <v>xlswrite('G:\Mi unidad\1. PROYECTOS TELLO 2022\SCM SPILL OVERS\outputs\pobreza\densidad\1%\simulacion_4\output_tests.xlsx',alpha1_hat_vec_88','alpha1_hat_vec_88');</v>
      </c>
      <c r="JM150">
        <v>88</v>
      </c>
      <c r="JN150" t="str">
        <f>"xlswrite('G:\Mi unidad\1. PROYECTOS TELLO 2022\SCM SPILL OVERS\outputs\pobreza\densidad_g\1%\simulacion_4\output_tests.xlsx',alpha1_hat_vec_"&amp;JM150&amp;"','alpha1_hat_vec_"&amp;JM150&amp;"');"</f>
        <v>xlswrite('G:\Mi unidad\1. PROYECTOS TELLO 2022\SCM SPILL OVERS\outputs\pobreza\densidad_g\1%\simulacion_4\output_tests.xlsx',alpha1_hat_vec_88','alpha1_hat_vec_88');</v>
      </c>
      <c r="JY150">
        <v>88</v>
      </c>
      <c r="JZ150" t="str">
        <f>"xlswrite('G:\Mi unidad\1. PROYECTOS TELLO 2022\SCM SPILL OVERS\outputs\pobreza\distancia_centro_salud\1%\simulacion_4\output_tests.xlsx',alpha1_hat_vec_"&amp;JY150&amp;"','alpha1_hat_vec_"&amp;JY150&amp;"');"</f>
        <v>xlswrite('G:\Mi unidad\1. PROYECTOS TELLO 2022\SCM SPILL OVERS\outputs\pobreza\distancia_centro_salud\1%\simulacion_4\output_tests.xlsx',alpha1_hat_vec_88','alpha1_hat_vec_88');</v>
      </c>
      <c r="KL150">
        <v>88</v>
      </c>
      <c r="KM150" t="str">
        <f>"xlswrite('G:\Mi unidad\1. PROYECTOS TELLO 2022\SCM SPILL OVERS\outputs\pobreza\informalidad\1%\simulacion_4\output_tests.xlsx',alpha1_hat_vec_"&amp;KL150&amp;"','alpha1_hat_vec_"&amp;KL150&amp;"');"</f>
        <v>xlswrite('G:\Mi unidad\1. PROYECTOS TELLO 2022\SCM SPILL OVERS\outputs\pobreza\informalidad\1%\simulacion_4\output_tests.xlsx',alpha1_hat_vec_88','alpha1_hat_vec_88');</v>
      </c>
      <c r="KY150">
        <v>88</v>
      </c>
      <c r="KZ150" t="str">
        <f>"xlswrite('G:\Mi unidad\1. PROYECTOS TELLO 2022\SCM SPILL OVERS\outputs\pobreza\alimentos\1%\simulacion_4\output_tests.xlsx',alpha1_hat_vec_"&amp;KY150&amp;"','alpha1_hat_vec_"&amp;KY150&amp;"');"</f>
        <v>xlswrite('G:\Mi unidad\1. PROYECTOS TELLO 2022\SCM SPILL OVERS\outputs\pobreza\alimentos\1%\simulacion_4\output_tests.xlsx',alpha1_hat_vec_88','alpha1_hat_vec_88');</v>
      </c>
      <c r="LF150">
        <v>88</v>
      </c>
      <c r="LG150" t="str">
        <f>"xlswrite('G:\Mi unidad\1. PROYECTOS TELLO 2022\SCM SPILL OVERS\outputs\pobreza\jefe_hogar\1%\simulacion_4\output_tests.xlsx',alpha1_hat_vec_"&amp;LF150&amp;"','alpha1_hat_vec_"&amp;LF150&amp;"');"</f>
        <v>xlswrite('G:\Mi unidad\1. PROYECTOS TELLO 2022\SCM SPILL OVERS\outputs\pobreza\jefe_hogar\1%\simulacion_4\output_tests.xlsx',alpha1_hat_vec_88','alpha1_hat_vec_88');</v>
      </c>
      <c r="LM150">
        <v>88</v>
      </c>
      <c r="LN150" t="str">
        <f>"xlswrite('G:\Mi unidad\1. PROYECTOS TELLO 2022\SCM SPILL OVERS\outputs\pobreza\mujeres\1%\simulacion_4\output_tests.xlsx',alpha1_hat_vec_"&amp;LM150&amp;"','alpha1_hat_vec_"&amp;LM150&amp;"');"</f>
        <v>xlswrite('G:\Mi unidad\1. PROYECTOS TELLO 2022\SCM SPILL OVERS\outputs\pobreza\mujeres\1%\simulacion_4\output_tests.xlsx',alpha1_hat_vec_88','alpha1_hat_vec_88');</v>
      </c>
      <c r="LY150">
        <v>88</v>
      </c>
      <c r="LZ150" t="str">
        <f>"xlswrite('G:\Mi unidad\1. PROYECTOS TELLO 2022\SCM SPILL OVERS\outputs\pobreza\criminalidad\1%\simulacion_4\output_tests.xlsx',alpha1_hat_vec_"&amp;LY150&amp;"','alpha1_hat_vec_"&amp;LY150&amp;"');"</f>
        <v>xlswrite('G:\Mi unidad\1. PROYECTOS TELLO 2022\SCM SPILL OVERS\outputs\pobreza\criminalidad\1%\simulacion_4\output_tests.xlsx',alpha1_hat_vec_88','alpha1_hat_vec_88');</v>
      </c>
    </row>
    <row r="151" spans="64:338" x14ac:dyDescent="0.3">
      <c r="BL151">
        <v>88</v>
      </c>
      <c r="BR151">
        <v>88</v>
      </c>
      <c r="BS151" s="1" t="str">
        <f>"A_"&amp;BR147&amp;"(:,ind_"&amp;BR147&amp;" == 0) = [];"</f>
        <v>A_88(:,ind_88 == 0) = [];</v>
      </c>
      <c r="BX151">
        <v>88</v>
      </c>
      <c r="BY151" s="1" t="str">
        <f>"A_"&amp;BX147&amp;"(:,ind_"&amp;BX147&amp;" == 0) = [];"</f>
        <v>A_88(:,ind_88 == 0) = [];</v>
      </c>
      <c r="CD151">
        <v>88</v>
      </c>
      <c r="CE151" s="1" t="str">
        <f>"A_"&amp;CD147&amp;"(:,ind_"&amp;CD147&amp;" == 0) = [];"</f>
        <v>A_88(:,ind_88 == 0) = [];</v>
      </c>
      <c r="CJ151">
        <v>88</v>
      </c>
      <c r="CK151" s="1" t="str">
        <f>"A_"&amp;CJ147&amp;"(:,ind_"&amp;CJ147&amp;" == 0) = [];"</f>
        <v>A_88(:,ind_88 == 0) = [];</v>
      </c>
      <c r="CQ151">
        <v>88</v>
      </c>
      <c r="CR151" t="s">
        <v>349</v>
      </c>
      <c r="CV151">
        <v>88</v>
      </c>
      <c r="CW151" t="s">
        <v>349</v>
      </c>
      <c r="DA151">
        <v>88</v>
      </c>
      <c r="DB151" t="s">
        <v>349</v>
      </c>
      <c r="DF151">
        <v>88</v>
      </c>
      <c r="DG151" t="s">
        <v>349</v>
      </c>
      <c r="EA151">
        <v>66</v>
      </c>
      <c r="EB151" s="1" t="str">
        <f>"alpha1_hat_vec_"&amp;EA151&amp;"(s) = alpha_hat_"&amp;EA151&amp;"(1);"</f>
        <v>alpha1_hat_vec_66(s) = alpha_hat_66(1);</v>
      </c>
      <c r="EZ151" s="1" t="str">
        <f>"xlswrite('G:\Mi unidad\1. PROYECTOS TELLO 2022\SCM SPILL OVERS\outputs\pobreza\distancia_centro_salud\1%\simulacion_4\observado_outputs.xlsx',tratado_"&amp;$A33&amp;","&amp;$A33&amp;")"</f>
        <v>xlswrite('G:\Mi unidad\1. PROYECTOS TELLO 2022\SCM SPILL OVERS\outputs\pobreza\distancia_centro_salud\1%\simulacion_4\observado_outputs.xlsx',tratado_91,91)</v>
      </c>
      <c r="FG151" s="1" t="str">
        <f>"xlswrite('G:\Mi unidad\1. PROYECTOS TELLO 2022\SCM SPILL OVERS\outputs\pobreza\informalidad\1%\simulacion_4\observado_outputs.xlsx',tratado_"&amp;$A33&amp;","&amp;$A33&amp;")"</f>
        <v>xlswrite('G:\Mi unidad\1. PROYECTOS TELLO 2022\SCM SPILL OVERS\outputs\pobreza\informalidad\1%\simulacion_4\observado_outputs.xlsx',tratado_91,91)</v>
      </c>
      <c r="FM151" s="1" t="str">
        <f>"xlswrite('G:\Mi unidad\1. PROYECTOS TELLO 2022\SCM SPILL OVERS\outputs\pobreza\densidad\1%\simulacion_4\observado_outputs.xlsx',tratado_"&amp;$A33&amp;","&amp;$A33&amp;")"</f>
        <v>xlswrite('G:\Mi unidad\1. PROYECTOS TELLO 2022\SCM SPILL OVERS\outputs\pobreza\densidad\1%\simulacion_4\observado_outputs.xlsx',tratado_91,91)</v>
      </c>
      <c r="FT151" s="1" t="str">
        <f>"xlswrite('G:\Mi unidad\1. PROYECTOS TELLO 2022\SCM SPILL OVERS\outputs\pobreza\bajo_niv_educ\1%\simulacion_4\observado_outputs.xlsx',tratado_"&amp;$A33&amp;","&amp;$A33&amp;")"</f>
        <v>xlswrite('G:\Mi unidad\1. PROYECTOS TELLO 2022\SCM SPILL OVERS\outputs\pobreza\bajo_niv_educ\1%\simulacion_4\observado_outputs.xlsx',tratado_91,91)</v>
      </c>
      <c r="FZ151" s="1" t="str">
        <f>"xlswrite('G:\Mi unidad\1. PROYECTOS TELLO 2022\SCM SPILL OVERS\outputs\pobreza\bajo_ingreso\1%\simulacion_4\observado_outputs.xlsx',tratado_"&amp;$A33&amp;","&amp;$A33&amp;")"</f>
        <v>xlswrite('G:\Mi unidad\1. PROYECTOS TELLO 2022\SCM SPILL OVERS\outputs\pobreza\bajo_ingreso\1%\simulacion_4\observado_outputs.xlsx',tratado_91,91)</v>
      </c>
      <c r="GF151" s="1" t="str">
        <f>"xlswrite('G:\Mi unidad\1. PROYECTOS TELLO 2022\SCM SPILL OVERS\outputs\pobreza\densidad_g\1%\simulacion_4\observado_outputs.xlsx',tratado_"&amp;$A33&amp;","&amp;$A33&amp;")"</f>
        <v>xlswrite('G:\Mi unidad\1. PROYECTOS TELLO 2022\SCM SPILL OVERS\outputs\pobreza\densidad_g\1%\simulacion_4\observado_outputs.xlsx',tratado_91,91)</v>
      </c>
      <c r="GM151" s="1" t="str">
        <f>"xlswrite('G:\Mi unidad\1. PROYECTOS TELLO 2022\SCM SPILL OVERS\outputs\pobreza\alimentos\1%\simulacion_4\observado_outputs.xlsx',tratado_"&amp;$A33&amp;","&amp;$A33&amp;");"</f>
        <v>xlswrite('G:\Mi unidad\1. PROYECTOS TELLO 2022\SCM SPILL OVERS\outputs\pobreza\alimentos\1%\simulacion_4\observado_outputs.xlsx',tratado_91,91);</v>
      </c>
      <c r="GT151" s="1" t="str">
        <f>"xlswrite('G:\Mi unidad\1. PROYECTOS TELLO 2022\SCM SPILL OVERS\outputs\pobreza\jefe_hogar\1%\simulacion_4\observado_outputs.xlsx',tratado_"&amp;$A33&amp;","&amp;$A33&amp;");"</f>
        <v>xlswrite('G:\Mi unidad\1. PROYECTOS TELLO 2022\SCM SPILL OVERS\outputs\pobreza\jefe_hogar\1%\simulacion_4\observado_outputs.xlsx',tratado_91,91);</v>
      </c>
      <c r="GZ151" s="1" t="str">
        <f>"xlswrite('G:\Mi unidad\1. PROYECTOS TELLO 2022\SCM SPILL OVERS\outputs\pobreza\mujeres\1%\simulacion_4\observado_outputs.xlsx',tratado_"&amp;$A33&amp;","&amp;$A33&amp;");"</f>
        <v>xlswrite('G:\Mi unidad\1. PROYECTOS TELLO 2022\SCM SPILL OVERS\outputs\pobreza\mujeres\1%\simulacion_4\observado_outputs.xlsx',tratado_91,91);</v>
      </c>
      <c r="HF151" s="1" t="str">
        <f>"xlswrite('G:\Mi unidad\1. PROYECTOS TELLO 2022\SCM SPILL OVERS\outputs\pobreza\criminalidad\1%\simulacion_4\observado_outputs.xlsx',tratado_"&amp;$A33&amp;","&amp;$A33&amp;");"</f>
        <v>xlswrite('G:\Mi unidad\1. PROYECTOS TELLO 2022\SCM SPILL OVERS\outputs\pobreza\criminalidad\1%\simulacion_4\observado_outputs.xlsx',tratado_91,91);</v>
      </c>
      <c r="HM151">
        <v>57</v>
      </c>
      <c r="HN151" t="str">
        <f>"    [p_value_"&amp;HM151&amp; ",lb_"&amp;HM151&amp;",ub_"&amp;HM151&amp;"] = sp_andrews_te(Y_pre_"&amp;HM151&amp;",pobreza_"&amp;HM151&amp;"(:,T+s),A_"&amp;HM151&amp;",C,.05);"</f>
        <v xml:space="preserve">    [p_value_57,lb_57,ub_57] = sp_andrews_te(Y_pre_57,pobreza_57(:,T+s),A_57,C,.05);</v>
      </c>
      <c r="HT151">
        <v>79</v>
      </c>
      <c r="HU151" t="str">
        <f>"    spillover_test_"&amp;HT151&amp;"(s) = sp_andrews(Y_pre_"&amp;HT151&amp;",pobreza_"&amp;HT151&amp;"(:,T+s),A_"&amp;HT151&amp;",C,d,alpha_sig);"</f>
        <v xml:space="preserve">    spillover_test_79(s) = sp_andrews(Y_pre_79,pobreza_79(:,T+s),A_79,C,d,alpha_sig);</v>
      </c>
      <c r="IA151">
        <v>88</v>
      </c>
      <c r="IB151" t="str">
        <f>"xlswrite('G:\Mi unidad\1. PROYECTOS TELLO 2022\SCM SPILL OVERS\outputs\pobreza\bajo_niv_educ\1%\simulacion_4\output_tests.xlsx',spillover_test_"&amp;IA151&amp;"','sp_test_"&amp;IA151&amp;"');"</f>
        <v>xlswrite('G:\Mi unidad\1. PROYECTOS TELLO 2022\SCM SPILL OVERS\outputs\pobreza\bajo_niv_educ\1%\simulacion_4\output_tests.xlsx',spillover_test_88','sp_test_88');</v>
      </c>
      <c r="IO151">
        <v>88</v>
      </c>
      <c r="IP151" t="str">
        <f>"xlswrite('G:\Mi unidad\1. PROYECTOS TELLO 2022\SCM SPILL OVERS\outputs\pobreza\bajo_ingreso\1%\simulacion_4\output_tests.xlsx',spillover_test_"&amp;IO151&amp;"','sp_test_"&amp;IO151&amp;"');"</f>
        <v>xlswrite('G:\Mi unidad\1. PROYECTOS TELLO 2022\SCM SPILL OVERS\outputs\pobreza\bajo_ingreso\1%\simulacion_4\output_tests.xlsx',spillover_test_88','sp_test_88');</v>
      </c>
      <c r="JA151">
        <v>88</v>
      </c>
      <c r="JB151" t="str">
        <f>"xlswrite('G:\Mi unidad\1. PROYECTOS TELLO 2022\SCM SPILL OVERS\outputs\pobreza\densidad\1%\simulacion_4\output_tests.xlsx',spillover_test_"&amp;JA151&amp;"','sp_test_"&amp;JA151&amp;"');"</f>
        <v>xlswrite('G:\Mi unidad\1. PROYECTOS TELLO 2022\SCM SPILL OVERS\outputs\pobreza\densidad\1%\simulacion_4\output_tests.xlsx',spillover_test_88','sp_test_88');</v>
      </c>
      <c r="JM151">
        <v>88</v>
      </c>
      <c r="JN151" t="str">
        <f>"xlswrite('G:\Mi unidad\1. PROYECTOS TELLO 2022\SCM SPILL OVERS\outputs\pobreza\densidad_g\1%\simulacion_4\output_tests.xlsx',spillover_test_"&amp;JM151&amp;"','sp_test_"&amp;JM151&amp;"');"</f>
        <v>xlswrite('G:\Mi unidad\1. PROYECTOS TELLO 2022\SCM SPILL OVERS\outputs\pobreza\densidad_g\1%\simulacion_4\output_tests.xlsx',spillover_test_88','sp_test_88');</v>
      </c>
      <c r="JY151">
        <v>88</v>
      </c>
      <c r="JZ151" t="str">
        <f>"xlswrite('G:\Mi unidad\1. PROYECTOS TELLO 2022\SCM SPILL OVERS\outputs\pobreza\distancia_centro_salud\1%\simulacion_4\output_tests.xlsx',spillover_test_"&amp;JY151&amp;"','sp_test_"&amp;JY151&amp;"');"</f>
        <v>xlswrite('G:\Mi unidad\1. PROYECTOS TELLO 2022\SCM SPILL OVERS\outputs\pobreza\distancia_centro_salud\1%\simulacion_4\output_tests.xlsx',spillover_test_88','sp_test_88');</v>
      </c>
      <c r="KL151">
        <v>88</v>
      </c>
      <c r="KM151" t="str">
        <f>"xlswrite('G:\Mi unidad\1. PROYECTOS TELLO 2022\SCM SPILL OVERS\outputs\pobreza\informalidad\1%\simulacion_4\output_tests.xlsx',spillover_test_"&amp;KL151&amp;"','sp_test_"&amp;KL151&amp;"');"</f>
        <v>xlswrite('G:\Mi unidad\1. PROYECTOS TELLO 2022\SCM SPILL OVERS\outputs\pobreza\informalidad\1%\simulacion_4\output_tests.xlsx',spillover_test_88','sp_test_88');</v>
      </c>
      <c r="KY151">
        <v>88</v>
      </c>
      <c r="KZ151" t="str">
        <f>"xlswrite('G:\Mi unidad\1. PROYECTOS TELLO 2022\SCM SPILL OVERS\outputs\pobreza\alimentos\1%\simulacion_4\output_tests.xlsx',spillover_test_"&amp;KY151&amp;"','sp_test_"&amp;KY151&amp;"');"</f>
        <v>xlswrite('G:\Mi unidad\1. PROYECTOS TELLO 2022\SCM SPILL OVERS\outputs\pobreza\alimentos\1%\simulacion_4\output_tests.xlsx',spillover_test_88','sp_test_88');</v>
      </c>
      <c r="LF151">
        <v>88</v>
      </c>
      <c r="LG151" t="str">
        <f>"xlswrite('G:\Mi unidad\1. PROYECTOS TELLO 2022\SCM SPILL OVERS\outputs\pobreza\jefe_hogar\1%\simulacion_4\output_tests.xlsx',spillover_test_"&amp;LF151&amp;"','sp_test_"&amp;LF151&amp;"');"</f>
        <v>xlswrite('G:\Mi unidad\1. PROYECTOS TELLO 2022\SCM SPILL OVERS\outputs\pobreza\jefe_hogar\1%\simulacion_4\output_tests.xlsx',spillover_test_88','sp_test_88');</v>
      </c>
      <c r="LM151">
        <v>88</v>
      </c>
      <c r="LN151" t="str">
        <f>"xlswrite('G:\Mi unidad\1. PROYECTOS TELLO 2022\SCM SPILL OVERS\outputs\pobreza\mujeres\1%\simulacion_4\output_tests.xlsx',spillover_test_"&amp;LM151&amp;"','sp_test_"&amp;LM151&amp;"');"</f>
        <v>xlswrite('G:\Mi unidad\1. PROYECTOS TELLO 2022\SCM SPILL OVERS\outputs\pobreza\mujeres\1%\simulacion_4\output_tests.xlsx',spillover_test_88','sp_test_88');</v>
      </c>
      <c r="LY151">
        <v>88</v>
      </c>
      <c r="LZ151" t="str">
        <f>"xlswrite('G:\Mi unidad\1. PROYECTOS TELLO 2022\SCM SPILL OVERS\outputs\pobreza\criminalidad\1%\simulacion_4\output_tests.xlsx',spillover_test_"&amp;LY151&amp;"','sp_test_"&amp;LY151&amp;"');"</f>
        <v>xlswrite('G:\Mi unidad\1. PROYECTOS TELLO 2022\SCM SPILL OVERS\outputs\pobreza\criminalidad\1%\simulacion_4\output_tests.xlsx',spillover_test_88','sp_test_88');</v>
      </c>
    </row>
    <row r="152" spans="64:338" x14ac:dyDescent="0.3">
      <c r="BL152">
        <v>89</v>
      </c>
      <c r="BM152" s="1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350</v>
      </c>
      <c r="CV152">
        <v>89</v>
      </c>
      <c r="CW152" t="s">
        <v>350</v>
      </c>
      <c r="DA152">
        <v>89</v>
      </c>
      <c r="DB152" t="s">
        <v>350</v>
      </c>
      <c r="DF152">
        <v>89</v>
      </c>
      <c r="DG152" t="s">
        <v>350</v>
      </c>
      <c r="EA152">
        <v>66</v>
      </c>
      <c r="EB152" s="1" t="str">
        <f>"synthetic_control_sp_"&amp;EA152&amp;"(T+s) = Y_"&amp;EA152&amp;"(1,T+s)-alpha1_hat_vec_"&amp;EA152&amp;"(s);"</f>
        <v>synthetic_control_sp_66(T+s) = Y_66(1,T+s)-alpha1_hat_vec_66(s);</v>
      </c>
      <c r="EZ152" s="1" t="str">
        <f>"xlswrite('G:\Mi unidad\1. PROYECTOS TELLO 2022\SCM SPILL OVERS\outputs\pobreza\distancia_centro_salud\1%\simulacion_4\observado_outputs.xlsx',tratado_"&amp;$A34&amp;","&amp;$A34&amp;")"</f>
        <v>xlswrite('G:\Mi unidad\1. PROYECTOS TELLO 2022\SCM SPILL OVERS\outputs\pobreza\distancia_centro_salud\1%\simulacion_4\observado_outputs.xlsx',tratado_92,92)</v>
      </c>
      <c r="FG152" s="1" t="str">
        <f>"xlswrite('G:\Mi unidad\1. PROYECTOS TELLO 2022\SCM SPILL OVERS\outputs\pobreza\informalidad\1%\simulacion_4\observado_outputs.xlsx',tratado_"&amp;$A34&amp;","&amp;$A34&amp;")"</f>
        <v>xlswrite('G:\Mi unidad\1. PROYECTOS TELLO 2022\SCM SPILL OVERS\outputs\pobreza\informalidad\1%\simulacion_4\observado_outputs.xlsx',tratado_92,92)</v>
      </c>
      <c r="FM152" s="1" t="str">
        <f>"xlswrite('G:\Mi unidad\1. PROYECTOS TELLO 2022\SCM SPILL OVERS\outputs\pobreza\densidad\1%\simulacion_4\observado_outputs.xlsx',tratado_"&amp;$A34&amp;","&amp;$A34&amp;")"</f>
        <v>xlswrite('G:\Mi unidad\1. PROYECTOS TELLO 2022\SCM SPILL OVERS\outputs\pobreza\densidad\1%\simulacion_4\observado_outputs.xlsx',tratado_92,92)</v>
      </c>
      <c r="FT152" s="1" t="str">
        <f>"xlswrite('G:\Mi unidad\1. PROYECTOS TELLO 2022\SCM SPILL OVERS\outputs\pobreza\bajo_niv_educ\1%\simulacion_4\observado_outputs.xlsx',tratado_"&amp;$A34&amp;","&amp;$A34&amp;")"</f>
        <v>xlswrite('G:\Mi unidad\1. PROYECTOS TELLO 2022\SCM SPILL OVERS\outputs\pobreza\bajo_niv_educ\1%\simulacion_4\observado_outputs.xlsx',tratado_92,92)</v>
      </c>
      <c r="FZ152" s="1" t="str">
        <f>"xlswrite('G:\Mi unidad\1. PROYECTOS TELLO 2022\SCM SPILL OVERS\outputs\pobreza\bajo_ingreso\1%\simulacion_4\observado_outputs.xlsx',tratado_"&amp;$A34&amp;","&amp;$A34&amp;")"</f>
        <v>xlswrite('G:\Mi unidad\1. PROYECTOS TELLO 2022\SCM SPILL OVERS\outputs\pobreza\bajo_ingreso\1%\simulacion_4\observado_outputs.xlsx',tratado_92,92)</v>
      </c>
      <c r="GF152" s="1" t="str">
        <f>"xlswrite('G:\Mi unidad\1. PROYECTOS TELLO 2022\SCM SPILL OVERS\outputs\pobreza\densidad_g\1%\simulacion_4\observado_outputs.xlsx',tratado_"&amp;$A34&amp;","&amp;$A34&amp;")"</f>
        <v>xlswrite('G:\Mi unidad\1. PROYECTOS TELLO 2022\SCM SPILL OVERS\outputs\pobreza\densidad_g\1%\simulacion_4\observado_outputs.xlsx',tratado_92,92)</v>
      </c>
      <c r="GM152" s="1" t="str">
        <f>"xlswrite('G:\Mi unidad\1. PROYECTOS TELLO 2022\SCM SPILL OVERS\outputs\pobreza\alimentos\1%\simulacion_4\observado_outputs.xlsx',tratado_"&amp;$A34&amp;","&amp;$A34&amp;");"</f>
        <v>xlswrite('G:\Mi unidad\1. PROYECTOS TELLO 2022\SCM SPILL OVERS\outputs\pobreza\alimentos\1%\simulacion_4\observado_outputs.xlsx',tratado_92,92);</v>
      </c>
      <c r="GT152" s="1" t="str">
        <f>"xlswrite('G:\Mi unidad\1. PROYECTOS TELLO 2022\SCM SPILL OVERS\outputs\pobreza\jefe_hogar\1%\simulacion_4\observado_outputs.xlsx',tratado_"&amp;$A34&amp;","&amp;$A34&amp;");"</f>
        <v>xlswrite('G:\Mi unidad\1. PROYECTOS TELLO 2022\SCM SPILL OVERS\outputs\pobreza\jefe_hogar\1%\simulacion_4\observado_outputs.xlsx',tratado_92,92);</v>
      </c>
      <c r="GZ152" s="1" t="str">
        <f>"xlswrite('G:\Mi unidad\1. PROYECTOS TELLO 2022\SCM SPILL OVERS\outputs\pobreza\mujeres\1%\simulacion_4\observado_outputs.xlsx',tratado_"&amp;$A34&amp;","&amp;$A34&amp;");"</f>
        <v>xlswrite('G:\Mi unidad\1. PROYECTOS TELLO 2022\SCM SPILL OVERS\outputs\pobreza\mujeres\1%\simulacion_4\observado_outputs.xlsx',tratado_92,92);</v>
      </c>
      <c r="HF152" s="1" t="str">
        <f>"xlswrite('G:\Mi unidad\1. PROYECTOS TELLO 2022\SCM SPILL OVERS\outputs\pobreza\criminalidad\1%\simulacion_4\observado_outputs.xlsx',tratado_"&amp;$A34&amp;","&amp;$A34&amp;");"</f>
        <v>xlswrite('G:\Mi unidad\1. PROYECTOS TELLO 2022\SCM SPILL OVERS\outputs\pobreza\criminalidad\1%\simulacion_4\observado_outputs.xlsx',tratado_92,92);</v>
      </c>
      <c r="HM152">
        <v>57</v>
      </c>
      <c r="HN152" t="str">
        <f>"    p_value_vec_"&amp;HM152&amp;"(s) = p_value_"&amp;HM152&amp;";"</f>
        <v xml:space="preserve">    p_value_vec_57(s) = p_value_57;</v>
      </c>
      <c r="HT152">
        <v>79</v>
      </c>
      <c r="HU152" t="s">
        <v>18</v>
      </c>
      <c r="IA152">
        <v>89</v>
      </c>
      <c r="IB152" t="str">
        <f>"xlswrite('G:\Mi unidad\1. PROYECTOS TELLO 2022\SCM SPILL OVERS\outputs\pobreza\bajo_niv_educ\1%\simulacion_4\output_tests.xlsx',lb_vec_"&amp;IA152&amp;"','lb_vec_"&amp;IA152&amp;"');"</f>
        <v>xlswrite('G:\Mi unidad\1. PROYECTOS TELLO 2022\SCM SPILL OVERS\outputs\pobreza\bajo_niv_educ\1%\simulacion_4\output_tests.xlsx',lb_vec_89','lb_vec_89');</v>
      </c>
      <c r="IO152">
        <v>89</v>
      </c>
      <c r="IP152" t="str">
        <f>"xlswrite('G:\Mi unidad\1. PROYECTOS TELLO 2022\SCM SPILL OVERS\outputs\pobreza\bajo_ingreso\1%\simulacion_4\output_tests.xlsx',lb_vec_"&amp;IO152&amp;"','lb_vec_"&amp;IO152&amp;"');"</f>
        <v>xlswrite('G:\Mi unidad\1. PROYECTOS TELLO 2022\SCM SPILL OVERS\outputs\pobreza\bajo_ingreso\1%\simulacion_4\output_tests.xlsx',lb_vec_89','lb_vec_89');</v>
      </c>
      <c r="JA152">
        <v>89</v>
      </c>
      <c r="JB152" t="str">
        <f>"xlswrite('G:\Mi unidad\1. PROYECTOS TELLO 2022\SCM SPILL OVERS\outputs\pobreza\densidad\1%\simulacion_4\output_tests.xlsx',lb_vec_"&amp;JA152&amp;"','lb_vec_"&amp;JA152&amp;"');"</f>
        <v>xlswrite('G:\Mi unidad\1. PROYECTOS TELLO 2022\SCM SPILL OVERS\outputs\pobreza\densidad\1%\simulacion_4\output_tests.xlsx',lb_vec_89','lb_vec_89');</v>
      </c>
      <c r="JM152">
        <v>89</v>
      </c>
      <c r="JN152" t="str">
        <f>"xlswrite('G:\Mi unidad\1. PROYECTOS TELLO 2022\SCM SPILL OVERS\outputs\pobreza\densidad_g\1%\simulacion_4\output_tests.xlsx',lb_vec_"&amp;JM152&amp;"','lb_vec_"&amp;JM152&amp;"');"</f>
        <v>xlswrite('G:\Mi unidad\1. PROYECTOS TELLO 2022\SCM SPILL OVERS\outputs\pobreza\densidad_g\1%\simulacion_4\output_tests.xlsx',lb_vec_89','lb_vec_89');</v>
      </c>
      <c r="JY152">
        <v>89</v>
      </c>
      <c r="JZ152" t="str">
        <f>"xlswrite('G:\Mi unidad\1. PROYECTOS TELLO 2022\SCM SPILL OVERS\outputs\pobreza\distancia_centro_salud\1%\simulacion_4\output_tests.xlsx',lb_vec_"&amp;JY152&amp;"','lb_vec_"&amp;JY152&amp;"');"</f>
        <v>xlswrite('G:\Mi unidad\1. PROYECTOS TELLO 2022\SCM SPILL OVERS\outputs\pobreza\distancia_centro_salud\1%\simulacion_4\output_tests.xlsx',lb_vec_89','lb_vec_89');</v>
      </c>
      <c r="KL152">
        <v>89</v>
      </c>
      <c r="KM152" t="str">
        <f>"xlswrite('G:\Mi unidad\1. PROYECTOS TELLO 2022\SCM SPILL OVERS\outputs\pobreza\informalidad\1%\simulacion_4\output_tests.xlsx',lb_vec_"&amp;KL152&amp;"','lb_vec_"&amp;KL152&amp;"');"</f>
        <v>xlswrite('G:\Mi unidad\1. PROYECTOS TELLO 2022\SCM SPILL OVERS\outputs\pobreza\informalidad\1%\simulacion_4\output_tests.xlsx',lb_vec_89','lb_vec_89');</v>
      </c>
      <c r="KY152">
        <v>89</v>
      </c>
      <c r="KZ152" t="str">
        <f>"xlswrite('G:\Mi unidad\1. PROYECTOS TELLO 2022\SCM SPILL OVERS\outputs\pobreza\alimentos\1%\simulacion_4\output_tests.xlsx',lb_vec_"&amp;KY152&amp;"','lb_vec_"&amp;KY152&amp;"');"</f>
        <v>xlswrite('G:\Mi unidad\1. PROYECTOS TELLO 2022\SCM SPILL OVERS\outputs\pobreza\alimentos\1%\simulacion_4\output_tests.xlsx',lb_vec_89','lb_vec_89');</v>
      </c>
      <c r="LF152">
        <v>89</v>
      </c>
      <c r="LG152" t="str">
        <f>"xlswrite('G:\Mi unidad\1. PROYECTOS TELLO 2022\SCM SPILL OVERS\outputs\pobreza\jefe_hogar\1%\simulacion_4\output_tests.xlsx',lb_vec_"&amp;LF152&amp;"','lb_vec_"&amp;LF152&amp;"');"</f>
        <v>xlswrite('G:\Mi unidad\1. PROYECTOS TELLO 2022\SCM SPILL OVERS\outputs\pobreza\jefe_hogar\1%\simulacion_4\output_tests.xlsx',lb_vec_89','lb_vec_89');</v>
      </c>
      <c r="LM152">
        <v>89</v>
      </c>
      <c r="LN152" t="str">
        <f>"xlswrite('G:\Mi unidad\1. PROYECTOS TELLO 2022\SCM SPILL OVERS\outputs\pobreza\mujeres\1%\simulacion_4\output_tests.xlsx',lb_vec_"&amp;LM152&amp;"','lb_vec_"&amp;LM152&amp;"');"</f>
        <v>xlswrite('G:\Mi unidad\1. PROYECTOS TELLO 2022\SCM SPILL OVERS\outputs\pobreza\mujeres\1%\simulacion_4\output_tests.xlsx',lb_vec_89','lb_vec_89');</v>
      </c>
      <c r="LY152">
        <v>89</v>
      </c>
      <c r="LZ152" t="str">
        <f>"xlswrite('G:\Mi unidad\1. PROYECTOS TELLO 2022\SCM SPILL OVERS\outputs\pobreza\criminalidad\1%\simulacion_4\output_tests.xlsx',lb_vec_"&amp;LY152&amp;"','lb_vec_"&amp;LY152&amp;"');"</f>
        <v>xlswrite('G:\Mi unidad\1. PROYECTOS TELLO 2022\SCM SPILL OVERS\outputs\pobreza\criminalidad\1%\simulacion_4\output_tests.xlsx',lb_vec_89','lb_vec_89');</v>
      </c>
    </row>
    <row r="153" spans="64:338" x14ac:dyDescent="0.3">
      <c r="BL153">
        <v>89</v>
      </c>
      <c r="BM153" s="1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351</v>
      </c>
      <c r="CV153">
        <v>89</v>
      </c>
      <c r="CW153" t="s">
        <v>351</v>
      </c>
      <c r="DA153">
        <v>89</v>
      </c>
      <c r="DB153" t="s">
        <v>351</v>
      </c>
      <c r="DF153">
        <v>89</v>
      </c>
      <c r="DG153" t="s">
        <v>351</v>
      </c>
      <c r="EA153">
        <v>66</v>
      </c>
      <c r="EB153" s="3" t="s">
        <v>18</v>
      </c>
      <c r="EZ153" s="1" t="str">
        <f>"xlswrite('G:\Mi unidad\1. PROYECTOS TELLO 2022\SCM SPILL OVERS\outputs\pobreza\distancia_centro_salud\1%\simulacion_4\observado_outputs.xlsx',tratado_"&amp;$A35&amp;","&amp;$A35&amp;")"</f>
        <v>xlswrite('G:\Mi unidad\1. PROYECTOS TELLO 2022\SCM SPILL OVERS\outputs\pobreza\distancia_centro_salud\1%\simulacion_4\observado_outputs.xlsx',tratado_95,95)</v>
      </c>
      <c r="FG153" s="1" t="str">
        <f>"xlswrite('G:\Mi unidad\1. PROYECTOS TELLO 2022\SCM SPILL OVERS\outputs\pobreza\informalidad\1%\simulacion_4\observado_outputs.xlsx',tratado_"&amp;$A35&amp;","&amp;$A35&amp;")"</f>
        <v>xlswrite('G:\Mi unidad\1. PROYECTOS TELLO 2022\SCM SPILL OVERS\outputs\pobreza\informalidad\1%\simulacion_4\observado_outputs.xlsx',tratado_95,95)</v>
      </c>
      <c r="FM153" s="1" t="str">
        <f>"xlswrite('G:\Mi unidad\1. PROYECTOS TELLO 2022\SCM SPILL OVERS\outputs\pobreza\densidad\1%\simulacion_4\observado_outputs.xlsx',tratado_"&amp;$A35&amp;","&amp;$A35&amp;")"</f>
        <v>xlswrite('G:\Mi unidad\1. PROYECTOS TELLO 2022\SCM SPILL OVERS\outputs\pobreza\densidad\1%\simulacion_4\observado_outputs.xlsx',tratado_95,95)</v>
      </c>
      <c r="FT153" s="1" t="str">
        <f>"xlswrite('G:\Mi unidad\1. PROYECTOS TELLO 2022\SCM SPILL OVERS\outputs\pobreza\bajo_niv_educ\1%\simulacion_4\observado_outputs.xlsx',tratado_"&amp;$A35&amp;","&amp;$A35&amp;")"</f>
        <v>xlswrite('G:\Mi unidad\1. PROYECTOS TELLO 2022\SCM SPILL OVERS\outputs\pobreza\bajo_niv_educ\1%\simulacion_4\observado_outputs.xlsx',tratado_95,95)</v>
      </c>
      <c r="FZ153" s="1" t="str">
        <f>"xlswrite('G:\Mi unidad\1. PROYECTOS TELLO 2022\SCM SPILL OVERS\outputs\pobreza\bajo_ingreso\1%\simulacion_4\observado_outputs.xlsx',tratado_"&amp;$A35&amp;","&amp;$A35&amp;")"</f>
        <v>xlswrite('G:\Mi unidad\1. PROYECTOS TELLO 2022\SCM SPILL OVERS\outputs\pobreza\bajo_ingreso\1%\simulacion_4\observado_outputs.xlsx',tratado_95,95)</v>
      </c>
      <c r="GF153" s="1" t="str">
        <f>"xlswrite('G:\Mi unidad\1. PROYECTOS TELLO 2022\SCM SPILL OVERS\outputs\pobreza\densidad_g\1%\simulacion_4\observado_outputs.xlsx',tratado_"&amp;$A35&amp;","&amp;$A35&amp;")"</f>
        <v>xlswrite('G:\Mi unidad\1. PROYECTOS TELLO 2022\SCM SPILL OVERS\outputs\pobreza\densidad_g\1%\simulacion_4\observado_outputs.xlsx',tratado_95,95)</v>
      </c>
      <c r="GM153" s="1" t="str">
        <f>"xlswrite('G:\Mi unidad\1. PROYECTOS TELLO 2022\SCM SPILL OVERS\outputs\pobreza\alimentos\1%\simulacion_4\observado_outputs.xlsx',tratado_"&amp;$A35&amp;","&amp;$A35&amp;");"</f>
        <v>xlswrite('G:\Mi unidad\1. PROYECTOS TELLO 2022\SCM SPILL OVERS\outputs\pobreza\alimentos\1%\simulacion_4\observado_outputs.xlsx',tratado_95,95);</v>
      </c>
      <c r="GT153" s="1" t="str">
        <f>"xlswrite('G:\Mi unidad\1. PROYECTOS TELLO 2022\SCM SPILL OVERS\outputs\pobreza\jefe_hogar\1%\simulacion_4\observado_outputs.xlsx',tratado_"&amp;$A35&amp;","&amp;$A35&amp;");"</f>
        <v>xlswrite('G:\Mi unidad\1. PROYECTOS TELLO 2022\SCM SPILL OVERS\outputs\pobreza\jefe_hogar\1%\simulacion_4\observado_outputs.xlsx',tratado_95,95);</v>
      </c>
      <c r="GZ153" s="1" t="str">
        <f>"xlswrite('G:\Mi unidad\1. PROYECTOS TELLO 2022\SCM SPILL OVERS\outputs\pobreza\mujeres\1%\simulacion_4\observado_outputs.xlsx',tratado_"&amp;$A35&amp;","&amp;$A35&amp;");"</f>
        <v>xlswrite('G:\Mi unidad\1. PROYECTOS TELLO 2022\SCM SPILL OVERS\outputs\pobreza\mujeres\1%\simulacion_4\observado_outputs.xlsx',tratado_95,95);</v>
      </c>
      <c r="HF153" s="1" t="str">
        <f>"xlswrite('G:\Mi unidad\1. PROYECTOS TELLO 2022\SCM SPILL OVERS\outputs\pobreza\criminalidad\1%\simulacion_4\observado_outputs.xlsx',tratado_"&amp;$A35&amp;","&amp;$A35&amp;");"</f>
        <v>xlswrite('G:\Mi unidad\1. PROYECTOS TELLO 2022\SCM SPILL OVERS\outputs\pobreza\criminalidad\1%\simulacion_4\observado_outputs.xlsx',tratado_95,95);</v>
      </c>
      <c r="HM153">
        <v>57</v>
      </c>
      <c r="HN153" t="str">
        <f>"    lb_vec_"&amp;HM153&amp;"(s) = lb_"&amp;HM153&amp;";"</f>
        <v xml:space="preserve">    lb_vec_57(s) = lb_57;</v>
      </c>
      <c r="HT153">
        <v>80</v>
      </c>
      <c r="HU153" t="str">
        <f>"spillover_test_"&amp;HT153&amp;" = zeros(1,S);"</f>
        <v>spillover_test_80 = zeros(1,S);</v>
      </c>
      <c r="IA153">
        <v>89</v>
      </c>
      <c r="IB153" t="str">
        <f>"xlswrite('G:\Mi unidad\1. PROYECTOS TELLO 2022\SCM SPILL OVERS\outputs\pobreza\bajo_niv_educ\1%\simulacion_4\output_tests.xlsx',ub_vec_"&amp;IA153&amp;"','ub_vec_"&amp;IA153&amp;"');"</f>
        <v>xlswrite('G:\Mi unidad\1. PROYECTOS TELLO 2022\SCM SPILL OVERS\outputs\pobreza\bajo_niv_educ\1%\simulacion_4\output_tests.xlsx',ub_vec_89','ub_vec_89');</v>
      </c>
      <c r="IO153">
        <v>89</v>
      </c>
      <c r="IP153" t="str">
        <f>"xlswrite('G:\Mi unidad\1. PROYECTOS TELLO 2022\SCM SPILL OVERS\outputs\pobreza\bajo_ingreso\1%\simulacion_4\output_tests.xlsx',ub_vec_"&amp;IO153&amp;"','ub_vec_"&amp;IO153&amp;"');"</f>
        <v>xlswrite('G:\Mi unidad\1. PROYECTOS TELLO 2022\SCM SPILL OVERS\outputs\pobreza\bajo_ingreso\1%\simulacion_4\output_tests.xlsx',ub_vec_89','ub_vec_89');</v>
      </c>
      <c r="JA153">
        <v>89</v>
      </c>
      <c r="JB153" t="str">
        <f>"xlswrite('G:\Mi unidad\1. PROYECTOS TELLO 2022\SCM SPILL OVERS\outputs\pobreza\densidad\1%\simulacion_4\output_tests.xlsx',ub_vec_"&amp;JA153&amp;"','ub_vec_"&amp;JA153&amp;"');"</f>
        <v>xlswrite('G:\Mi unidad\1. PROYECTOS TELLO 2022\SCM SPILL OVERS\outputs\pobreza\densidad\1%\simulacion_4\output_tests.xlsx',ub_vec_89','ub_vec_89');</v>
      </c>
      <c r="JM153">
        <v>89</v>
      </c>
      <c r="JN153" t="str">
        <f>"xlswrite('G:\Mi unidad\1. PROYECTOS TELLO 2022\SCM SPILL OVERS\outputs\pobreza\densidad_g\1%\simulacion_4\output_tests.xlsx',ub_vec_"&amp;JM153&amp;"','ub_vec_"&amp;JM153&amp;"');"</f>
        <v>xlswrite('G:\Mi unidad\1. PROYECTOS TELLO 2022\SCM SPILL OVERS\outputs\pobreza\densidad_g\1%\simulacion_4\output_tests.xlsx',ub_vec_89','ub_vec_89');</v>
      </c>
      <c r="JY153">
        <v>89</v>
      </c>
      <c r="JZ153" t="str">
        <f>"xlswrite('G:\Mi unidad\1. PROYECTOS TELLO 2022\SCM SPILL OVERS\outputs\pobreza\distancia_centro_salud\1%\simulacion_4\output_tests.xlsx',ub_vec_"&amp;JY153&amp;"','ub_vec_"&amp;JY153&amp;"');"</f>
        <v>xlswrite('G:\Mi unidad\1. PROYECTOS TELLO 2022\SCM SPILL OVERS\outputs\pobreza\distancia_centro_salud\1%\simulacion_4\output_tests.xlsx',ub_vec_89','ub_vec_89');</v>
      </c>
      <c r="KL153">
        <v>89</v>
      </c>
      <c r="KM153" t="str">
        <f>"xlswrite('G:\Mi unidad\1. PROYECTOS TELLO 2022\SCM SPILL OVERS\outputs\pobreza\informalidad\1%\simulacion_4\output_tests.xlsx',ub_vec_"&amp;KL153&amp;"','ub_vec_"&amp;KL153&amp;"');"</f>
        <v>xlswrite('G:\Mi unidad\1. PROYECTOS TELLO 2022\SCM SPILL OVERS\outputs\pobreza\informalidad\1%\simulacion_4\output_tests.xlsx',ub_vec_89','ub_vec_89');</v>
      </c>
      <c r="KY153">
        <v>89</v>
      </c>
      <c r="KZ153" t="str">
        <f>"xlswrite('G:\Mi unidad\1. PROYECTOS TELLO 2022\SCM SPILL OVERS\outputs\pobreza\alimentos\1%\simulacion_4\output_tests.xlsx',ub_vec_"&amp;KY153&amp;"','ub_vec_"&amp;KY153&amp;"');"</f>
        <v>xlswrite('G:\Mi unidad\1. PROYECTOS TELLO 2022\SCM SPILL OVERS\outputs\pobreza\alimentos\1%\simulacion_4\output_tests.xlsx',ub_vec_89','ub_vec_89');</v>
      </c>
      <c r="LF153">
        <v>89</v>
      </c>
      <c r="LG153" t="str">
        <f>"xlswrite('G:\Mi unidad\1. PROYECTOS TELLO 2022\SCM SPILL OVERS\outputs\pobreza\jefe_hogar\1%\simulacion_4\output_tests.xlsx',ub_vec_"&amp;LF153&amp;"','ub_vec_"&amp;LF153&amp;"');"</f>
        <v>xlswrite('G:\Mi unidad\1. PROYECTOS TELLO 2022\SCM SPILL OVERS\outputs\pobreza\jefe_hogar\1%\simulacion_4\output_tests.xlsx',ub_vec_89','ub_vec_89');</v>
      </c>
      <c r="LM153">
        <v>89</v>
      </c>
      <c r="LN153" t="str">
        <f>"xlswrite('G:\Mi unidad\1. PROYECTOS TELLO 2022\SCM SPILL OVERS\outputs\pobreza\mujeres\1%\simulacion_4\output_tests.xlsx',ub_vec_"&amp;LM153&amp;"','ub_vec_"&amp;LM153&amp;"');"</f>
        <v>xlswrite('G:\Mi unidad\1. PROYECTOS TELLO 2022\SCM SPILL OVERS\outputs\pobreza\mujeres\1%\simulacion_4\output_tests.xlsx',ub_vec_89','ub_vec_89');</v>
      </c>
      <c r="LY153">
        <v>89</v>
      </c>
      <c r="LZ153" t="str">
        <f>"xlswrite('G:\Mi unidad\1. PROYECTOS TELLO 2022\SCM SPILL OVERS\outputs\pobreza\criminalidad\1%\simulacion_4\output_tests.xlsx',ub_vec_"&amp;LY153&amp;"','ub_vec_"&amp;LY153&amp;"');"</f>
        <v>xlswrite('G:\Mi unidad\1. PROYECTOS TELLO 2022\SCM SPILL OVERS\outputs\pobreza\criminalidad\1%\simulacion_4\output_tests.xlsx',ub_vec_89','ub_vec_89');</v>
      </c>
    </row>
    <row r="154" spans="64:338" x14ac:dyDescent="0.3">
      <c r="BL154">
        <v>89</v>
      </c>
      <c r="BM154" s="1" t="str">
        <f>"A_"&amp;BL152&amp;"(:,ind_"&amp;BL152&amp;" == 0) = [];"</f>
        <v>A_89(:,ind_89 == 0) = [];</v>
      </c>
      <c r="BR154">
        <v>89</v>
      </c>
      <c r="BS154" s="1" t="str">
        <f>"ind_"&amp;BR152&amp;" = xlsread('spillover_bajo_niv_educ_"&amp;BR152&amp;".xlsx')"</f>
        <v>ind_89 = xlsread('spillover_bajo_niv_educ_89.xlsx')</v>
      </c>
      <c r="BX154">
        <v>89</v>
      </c>
      <c r="BY154" s="1" t="str">
        <f>"ind_"&amp;BX152&amp;" = xlsread('spillover_bajoingreso_"&amp;BX152&amp;".xlsx')"</f>
        <v>ind_89 = xlsread('spillover_bajoingreso_89.xlsx')</v>
      </c>
      <c r="CD154">
        <v>89</v>
      </c>
      <c r="CE154" s="1" t="str">
        <f>"ind_"&amp;CD152&amp;" = xlsread('spillover_densidad_"&amp;CD152&amp;".xlsx')"</f>
        <v>ind_89 = xlsread('spillover_densidad_89.xlsx')</v>
      </c>
      <c r="CJ154">
        <v>89</v>
      </c>
      <c r="CK154" s="1" t="str">
        <f>"ind_"&amp;CJ152&amp;" = xlsread('spillover_tiempo_cs_"&amp;CJ152&amp;".xlsx')"</f>
        <v>ind_89 = xlsread('spillover_tiempo_cs_89.xlsx')</v>
      </c>
      <c r="CQ154">
        <v>89</v>
      </c>
      <c r="CR154" t="s">
        <v>352</v>
      </c>
      <c r="CV154">
        <v>89</v>
      </c>
      <c r="CW154" t="s">
        <v>353</v>
      </c>
      <c r="DA154">
        <v>89</v>
      </c>
      <c r="DB154" t="s">
        <v>354</v>
      </c>
      <c r="DF154">
        <v>89</v>
      </c>
      <c r="DG154" t="s">
        <v>355</v>
      </c>
      <c r="EA154">
        <v>71</v>
      </c>
      <c r="EB154" s="3" t="str">
        <f>"%PROVINCIA "&amp;EA154</f>
        <v>%PROVINCIA 71</v>
      </c>
      <c r="EZ154" s="1" t="str">
        <f>"xlswrite('G:\Mi unidad\1. PROYECTOS TELLO 2022\SCM SPILL OVERS\outputs\pobreza\distancia_centro_salud\1%\simulacion_4\observado_outputs.xlsx',tratado_"&amp;$A36&amp;","&amp;$A36&amp;")"</f>
        <v>xlswrite('G:\Mi unidad\1. PROYECTOS TELLO 2022\SCM SPILL OVERS\outputs\pobreza\distancia_centro_salud\1%\simulacion_4\observado_outputs.xlsx',tratado_100,100)</v>
      </c>
      <c r="FG154" s="1" t="str">
        <f>"xlswrite('G:\Mi unidad\1. PROYECTOS TELLO 2022\SCM SPILL OVERS\outputs\pobreza\informalidad\1%\simulacion_4\observado_outputs.xlsx',tratado_"&amp;$A36&amp;","&amp;$A36&amp;")"</f>
        <v>xlswrite('G:\Mi unidad\1. PROYECTOS TELLO 2022\SCM SPILL OVERS\outputs\pobreza\informalidad\1%\simulacion_4\observado_outputs.xlsx',tratado_100,100)</v>
      </c>
      <c r="FM154" s="1" t="str">
        <f>"xlswrite('G:\Mi unidad\1. PROYECTOS TELLO 2022\SCM SPILL OVERS\outputs\pobreza\densidad\1%\simulacion_4\observado_outputs.xlsx',tratado_"&amp;$A36&amp;","&amp;$A36&amp;")"</f>
        <v>xlswrite('G:\Mi unidad\1. PROYECTOS TELLO 2022\SCM SPILL OVERS\outputs\pobreza\densidad\1%\simulacion_4\observado_outputs.xlsx',tratado_100,100)</v>
      </c>
      <c r="FT154" s="1" t="str">
        <f>"xlswrite('G:\Mi unidad\1. PROYECTOS TELLO 2022\SCM SPILL OVERS\outputs\pobreza\bajo_niv_educ\1%\simulacion_4\observado_outputs.xlsx',tratado_"&amp;$A36&amp;","&amp;$A36&amp;")"</f>
        <v>xlswrite('G:\Mi unidad\1. PROYECTOS TELLO 2022\SCM SPILL OVERS\outputs\pobreza\bajo_niv_educ\1%\simulacion_4\observado_outputs.xlsx',tratado_100,100)</v>
      </c>
      <c r="FZ154" s="1" t="str">
        <f>"xlswrite('G:\Mi unidad\1. PROYECTOS TELLO 2022\SCM SPILL OVERS\outputs\pobreza\bajo_ingreso\1%\simulacion_4\observado_outputs.xlsx',tratado_"&amp;$A36&amp;","&amp;$A36&amp;")"</f>
        <v>xlswrite('G:\Mi unidad\1. PROYECTOS TELLO 2022\SCM SPILL OVERS\outputs\pobreza\bajo_ingreso\1%\simulacion_4\observado_outputs.xlsx',tratado_100,100)</v>
      </c>
      <c r="GF154" s="1" t="str">
        <f>"xlswrite('G:\Mi unidad\1. PROYECTOS TELLO 2022\SCM SPILL OVERS\outputs\pobreza\densidad_g\1%\simulacion_4\observado_outputs.xlsx',tratado_"&amp;$A36&amp;","&amp;$A36&amp;")"</f>
        <v>xlswrite('G:\Mi unidad\1. PROYECTOS TELLO 2022\SCM SPILL OVERS\outputs\pobreza\densidad_g\1%\simulacion_4\observado_outputs.xlsx',tratado_100,100)</v>
      </c>
      <c r="GM154" s="1" t="str">
        <f>"xlswrite('G:\Mi unidad\1. PROYECTOS TELLO 2022\SCM SPILL OVERS\outputs\pobreza\alimentos\1%\simulacion_4\observado_outputs.xlsx',tratado_"&amp;$A36&amp;","&amp;$A36&amp;");"</f>
        <v>xlswrite('G:\Mi unidad\1. PROYECTOS TELLO 2022\SCM SPILL OVERS\outputs\pobreza\alimentos\1%\simulacion_4\observado_outputs.xlsx',tratado_100,100);</v>
      </c>
      <c r="GT154" s="1" t="str">
        <f>"xlswrite('G:\Mi unidad\1. PROYECTOS TELLO 2022\SCM SPILL OVERS\outputs\pobreza\jefe_hogar\1%\simulacion_4\observado_outputs.xlsx',tratado_"&amp;$A36&amp;","&amp;$A36&amp;");"</f>
        <v>xlswrite('G:\Mi unidad\1. PROYECTOS TELLO 2022\SCM SPILL OVERS\outputs\pobreza\jefe_hogar\1%\simulacion_4\observado_outputs.xlsx',tratado_100,100);</v>
      </c>
      <c r="GZ154" s="1" t="str">
        <f>"xlswrite('G:\Mi unidad\1. PROYECTOS TELLO 2022\SCM SPILL OVERS\outputs\pobreza\mujeres\1%\simulacion_4\observado_outputs.xlsx',tratado_"&amp;$A36&amp;","&amp;$A36&amp;");"</f>
        <v>xlswrite('G:\Mi unidad\1. PROYECTOS TELLO 2022\SCM SPILL OVERS\outputs\pobreza\mujeres\1%\simulacion_4\observado_outputs.xlsx',tratado_100,100);</v>
      </c>
      <c r="HF154" s="1" t="str">
        <f>"xlswrite('G:\Mi unidad\1. PROYECTOS TELLO 2022\SCM SPILL OVERS\outputs\pobreza\criminalidad\1%\simulacion_4\observado_outputs.xlsx',tratado_"&amp;$A36&amp;","&amp;$A36&amp;");"</f>
        <v>xlswrite('G:\Mi unidad\1. PROYECTOS TELLO 2022\SCM SPILL OVERS\outputs\pobreza\criminalidad\1%\simulacion_4\observado_outputs.xlsx',tratado_100,100);</v>
      </c>
      <c r="HM154">
        <v>57</v>
      </c>
      <c r="HN154" t="str">
        <f>"    ub_vec_"&amp;HM154&amp;"(s) = ub_"&amp;HM153&amp;";"</f>
        <v xml:space="preserve">    ub_vec_57(s) = ub_57;</v>
      </c>
      <c r="HT154">
        <v>80</v>
      </c>
      <c r="HU154" t="s">
        <v>35</v>
      </c>
      <c r="IA154">
        <v>89</v>
      </c>
      <c r="IB154" t="str">
        <f>"xlswrite('G:\Mi unidad\1. PROYECTOS TELLO 2022\SCM SPILL OVERS\outputs\pobreza\bajo_niv_educ\1%\simulacion_4\output_tests.xlsx',p_value_vec_"&amp;IA154&amp;"','p_value_vec_"&amp;IA154&amp;"');"</f>
        <v>xlswrite('G:\Mi unidad\1. PROYECTOS TELLO 2022\SCM SPILL OVERS\outputs\pobreza\bajo_niv_educ\1%\simulacion_4\output_tests.xlsx',p_value_vec_89','p_value_vec_89');</v>
      </c>
      <c r="IO154">
        <v>89</v>
      </c>
      <c r="IP154" t="str">
        <f>"xlswrite('G:\Mi unidad\1. PROYECTOS TELLO 2022\SCM SPILL OVERS\outputs\pobreza\bajo_ingreso\1%\simulacion_4\output_tests.xlsx',p_value_vec_"&amp;IO154&amp;"','p_value_vec_"&amp;IO154&amp;"');"</f>
        <v>xlswrite('G:\Mi unidad\1. PROYECTOS TELLO 2022\SCM SPILL OVERS\outputs\pobreza\bajo_ingreso\1%\simulacion_4\output_tests.xlsx',p_value_vec_89','p_value_vec_89');</v>
      </c>
      <c r="JA154">
        <v>89</v>
      </c>
      <c r="JB154" t="str">
        <f>"xlswrite('G:\Mi unidad\1. PROYECTOS TELLO 2022\SCM SPILL OVERS\outputs\pobreza\densidad\1%\simulacion_4\output_tests.xlsx',p_value_vec_"&amp;JA154&amp;"','p_value_vec_"&amp;JA154&amp;"');"</f>
        <v>xlswrite('G:\Mi unidad\1. PROYECTOS TELLO 2022\SCM SPILL OVERS\outputs\pobreza\densidad\1%\simulacion_4\output_tests.xlsx',p_value_vec_89','p_value_vec_89');</v>
      </c>
      <c r="JM154">
        <v>89</v>
      </c>
      <c r="JN154" t="str">
        <f>"xlswrite('G:\Mi unidad\1. PROYECTOS TELLO 2022\SCM SPILL OVERS\outputs\pobreza\densidad_g\1%\simulacion_4\output_tests.xlsx',p_value_vec_"&amp;JM154&amp;"','p_value_vec_"&amp;JM154&amp;"');"</f>
        <v>xlswrite('G:\Mi unidad\1. PROYECTOS TELLO 2022\SCM SPILL OVERS\outputs\pobreza\densidad_g\1%\simulacion_4\output_tests.xlsx',p_value_vec_89','p_value_vec_89');</v>
      </c>
      <c r="JY154">
        <v>89</v>
      </c>
      <c r="JZ154" t="str">
        <f>"xlswrite('G:\Mi unidad\1. PROYECTOS TELLO 2022\SCM SPILL OVERS\outputs\pobreza\distancia_centro_salud\1%\simulacion_4\output_tests.xlsx',p_value_vec_"&amp;JY154&amp;"','p_value_vec_"&amp;JY154&amp;"');"</f>
        <v>xlswrite('G:\Mi unidad\1. PROYECTOS TELLO 2022\SCM SPILL OVERS\outputs\pobreza\distancia_centro_salud\1%\simulacion_4\output_tests.xlsx',p_value_vec_89','p_value_vec_89');</v>
      </c>
      <c r="KL154">
        <v>89</v>
      </c>
      <c r="KM154" t="str">
        <f>"xlswrite('G:\Mi unidad\1. PROYECTOS TELLO 2022\SCM SPILL OVERS\outputs\pobreza\informalidad\1%\simulacion_4\output_tests.xlsx',p_value_vec_"&amp;KL154&amp;"','p_value_vec_"&amp;KL154&amp;"');"</f>
        <v>xlswrite('G:\Mi unidad\1. PROYECTOS TELLO 2022\SCM SPILL OVERS\outputs\pobreza\informalidad\1%\simulacion_4\output_tests.xlsx',p_value_vec_89','p_value_vec_89');</v>
      </c>
      <c r="KY154">
        <v>89</v>
      </c>
      <c r="KZ154" t="str">
        <f>"xlswrite('G:\Mi unidad\1. PROYECTOS TELLO 2022\SCM SPILL OVERS\outputs\pobreza\alimentos\1%\simulacion_4\output_tests.xlsx',p_value_vec_"&amp;KY154&amp;"','p_value_vec_"&amp;KY154&amp;"');"</f>
        <v>xlswrite('G:\Mi unidad\1. PROYECTOS TELLO 2022\SCM SPILL OVERS\outputs\pobreza\alimentos\1%\simulacion_4\output_tests.xlsx',p_value_vec_89','p_value_vec_89');</v>
      </c>
      <c r="LF154">
        <v>89</v>
      </c>
      <c r="LG154" t="str">
        <f>"xlswrite('G:\Mi unidad\1. PROYECTOS TELLO 2022\SCM SPILL OVERS\outputs\pobreza\jefe_hogar\1%\simulacion_4\output_tests.xlsx',p_value_vec_"&amp;LF154&amp;"','p_value_vec_"&amp;LF154&amp;"');"</f>
        <v>xlswrite('G:\Mi unidad\1. PROYECTOS TELLO 2022\SCM SPILL OVERS\outputs\pobreza\jefe_hogar\1%\simulacion_4\output_tests.xlsx',p_value_vec_89','p_value_vec_89');</v>
      </c>
      <c r="LM154">
        <v>89</v>
      </c>
      <c r="LN154" t="str">
        <f>"xlswrite('G:\Mi unidad\1. PROYECTOS TELLO 2022\SCM SPILL OVERS\outputs\pobreza\mujeres\1%\simulacion_4\output_tests.xlsx',p_value_vec_"&amp;LM154&amp;"','p_value_vec_"&amp;LM154&amp;"');"</f>
        <v>xlswrite('G:\Mi unidad\1. PROYECTOS TELLO 2022\SCM SPILL OVERS\outputs\pobreza\mujeres\1%\simulacion_4\output_tests.xlsx',p_value_vec_89','p_value_vec_89');</v>
      </c>
      <c r="LY154">
        <v>89</v>
      </c>
      <c r="LZ154" t="str">
        <f>"xlswrite('G:\Mi unidad\1. PROYECTOS TELLO 2022\SCM SPILL OVERS\outputs\pobreza\criminalidad\1%\simulacion_4\output_tests.xlsx',p_value_vec_"&amp;LY154&amp;"','p_value_vec_"&amp;LY154&amp;"');"</f>
        <v>xlswrite('G:\Mi unidad\1. PROYECTOS TELLO 2022\SCM SPILL OVERS\outputs\pobreza\criminalidad\1%\simulacion_4\output_tests.xlsx',p_value_vec_89','p_value_vec_89');</v>
      </c>
    </row>
    <row r="155" spans="64:338" x14ac:dyDescent="0.3">
      <c r="BL155">
        <v>89</v>
      </c>
      <c r="BR155">
        <v>89</v>
      </c>
      <c r="BS155" s="1" t="str">
        <f>"A_"&amp;BR152&amp;" = eye(N);"</f>
        <v>A_89 = eye(N);</v>
      </c>
      <c r="BX155">
        <v>89</v>
      </c>
      <c r="BY155" s="1" t="str">
        <f>"A_"&amp;BX152&amp;" = eye(N);"</f>
        <v>A_89 = eye(N);</v>
      </c>
      <c r="CD155">
        <v>89</v>
      </c>
      <c r="CE155" s="1" t="str">
        <f>"A_"&amp;CD152&amp;" = eye(N);"</f>
        <v>A_89 = eye(N);</v>
      </c>
      <c r="CJ155">
        <v>89</v>
      </c>
      <c r="CK155" s="1" t="str">
        <f>"A_"&amp;CJ152&amp;" = eye(N);"</f>
        <v>A_89 = eye(N);</v>
      </c>
      <c r="CQ155">
        <v>89</v>
      </c>
      <c r="CR155" t="s">
        <v>356</v>
      </c>
      <c r="CV155">
        <v>89</v>
      </c>
      <c r="CW155" t="s">
        <v>356</v>
      </c>
      <c r="DA155">
        <v>89</v>
      </c>
      <c r="DB155" t="s">
        <v>356</v>
      </c>
      <c r="DF155">
        <v>89</v>
      </c>
      <c r="DG155" t="s">
        <v>356</v>
      </c>
      <c r="EA155">
        <v>71</v>
      </c>
      <c r="EB155" s="3" t="s">
        <v>17</v>
      </c>
      <c r="EZ155" s="1" t="str">
        <f>"xlswrite('G:\Mi unidad\1. PROYECTOS TELLO 2022\SCM SPILL OVERS\outputs\pobreza\distancia_centro_salud\1%\simulacion_4\observado_outputs.xlsx',tratado_"&amp;$A37&amp;","&amp;$A37&amp;")"</f>
        <v>xlswrite('G:\Mi unidad\1. PROYECTOS TELLO 2022\SCM SPILL OVERS\outputs\pobreza\distancia_centro_salud\1%\simulacion_4\observado_outputs.xlsx',tratado_104,104)</v>
      </c>
      <c r="FG155" s="1" t="str">
        <f>"xlswrite('G:\Mi unidad\1. PROYECTOS TELLO 2022\SCM SPILL OVERS\outputs\pobreza\informalidad\1%\simulacion_4\observado_outputs.xlsx',tratado_"&amp;$A37&amp;","&amp;$A37&amp;")"</f>
        <v>xlswrite('G:\Mi unidad\1. PROYECTOS TELLO 2022\SCM SPILL OVERS\outputs\pobreza\informalidad\1%\simulacion_4\observado_outputs.xlsx',tratado_104,104)</v>
      </c>
      <c r="FM155" s="1" t="str">
        <f>"xlswrite('G:\Mi unidad\1. PROYECTOS TELLO 2022\SCM SPILL OVERS\outputs\pobreza\densidad\1%\simulacion_4\observado_outputs.xlsx',tratado_"&amp;$A37&amp;","&amp;$A37&amp;")"</f>
        <v>xlswrite('G:\Mi unidad\1. PROYECTOS TELLO 2022\SCM SPILL OVERS\outputs\pobreza\densidad\1%\simulacion_4\observado_outputs.xlsx',tratado_104,104)</v>
      </c>
      <c r="FT155" s="1" t="str">
        <f>"xlswrite('G:\Mi unidad\1. PROYECTOS TELLO 2022\SCM SPILL OVERS\outputs\pobreza\bajo_niv_educ\1%\simulacion_4\observado_outputs.xlsx',tratado_"&amp;$A37&amp;","&amp;$A37&amp;")"</f>
        <v>xlswrite('G:\Mi unidad\1. PROYECTOS TELLO 2022\SCM SPILL OVERS\outputs\pobreza\bajo_niv_educ\1%\simulacion_4\observado_outputs.xlsx',tratado_104,104)</v>
      </c>
      <c r="FZ155" s="1" t="str">
        <f>"xlswrite('G:\Mi unidad\1. PROYECTOS TELLO 2022\SCM SPILL OVERS\outputs\pobreza\bajo_ingreso\1%\simulacion_4\observado_outputs.xlsx',tratado_"&amp;$A37&amp;","&amp;$A37&amp;")"</f>
        <v>xlswrite('G:\Mi unidad\1. PROYECTOS TELLO 2022\SCM SPILL OVERS\outputs\pobreza\bajo_ingreso\1%\simulacion_4\observado_outputs.xlsx',tratado_104,104)</v>
      </c>
      <c r="GF155" s="1" t="str">
        <f>"xlswrite('G:\Mi unidad\1. PROYECTOS TELLO 2022\SCM SPILL OVERS\outputs\pobreza\densidad_g\1%\simulacion_4\observado_outputs.xlsx',tratado_"&amp;$A37&amp;","&amp;$A37&amp;")"</f>
        <v>xlswrite('G:\Mi unidad\1. PROYECTOS TELLO 2022\SCM SPILL OVERS\outputs\pobreza\densidad_g\1%\simulacion_4\observado_outputs.xlsx',tratado_104,104)</v>
      </c>
      <c r="GM155" s="1" t="str">
        <f>"xlswrite('G:\Mi unidad\1. PROYECTOS TELLO 2022\SCM SPILL OVERS\outputs\pobreza\alimentos\1%\simulacion_4\observado_outputs.xlsx',tratado_"&amp;$A37&amp;","&amp;$A37&amp;");"</f>
        <v>xlswrite('G:\Mi unidad\1. PROYECTOS TELLO 2022\SCM SPILL OVERS\outputs\pobreza\alimentos\1%\simulacion_4\observado_outputs.xlsx',tratado_104,104);</v>
      </c>
      <c r="GT155" s="1" t="str">
        <f>"xlswrite('G:\Mi unidad\1. PROYECTOS TELLO 2022\SCM SPILL OVERS\outputs\pobreza\jefe_hogar\1%\simulacion_4\observado_outputs.xlsx',tratado_"&amp;$A37&amp;","&amp;$A37&amp;");"</f>
        <v>xlswrite('G:\Mi unidad\1. PROYECTOS TELLO 2022\SCM SPILL OVERS\outputs\pobreza\jefe_hogar\1%\simulacion_4\observado_outputs.xlsx',tratado_104,104);</v>
      </c>
      <c r="GZ155" s="1" t="str">
        <f>"xlswrite('G:\Mi unidad\1. PROYECTOS TELLO 2022\SCM SPILL OVERS\outputs\pobreza\mujeres\1%\simulacion_4\observado_outputs.xlsx',tratado_"&amp;$A37&amp;","&amp;$A37&amp;");"</f>
        <v>xlswrite('G:\Mi unidad\1. PROYECTOS TELLO 2022\SCM SPILL OVERS\outputs\pobreza\mujeres\1%\simulacion_4\observado_outputs.xlsx',tratado_104,104);</v>
      </c>
      <c r="HF155" s="1" t="str">
        <f>"xlswrite('G:\Mi unidad\1. PROYECTOS TELLO 2022\SCM SPILL OVERS\outputs\pobreza\criminalidad\1%\simulacion_4\observado_outputs.xlsx',tratado_"&amp;$A37&amp;","&amp;$A37&amp;");"</f>
        <v>xlswrite('G:\Mi unidad\1. PROYECTOS TELLO 2022\SCM SPILL OVERS\outputs\pobreza\criminalidad\1%\simulacion_4\observado_outputs.xlsx',tratado_104,104);</v>
      </c>
      <c r="HM155">
        <v>57</v>
      </c>
      <c r="HN155" t="s">
        <v>18</v>
      </c>
      <c r="HT155">
        <v>80</v>
      </c>
      <c r="HU155" t="s">
        <v>36</v>
      </c>
      <c r="IA155">
        <v>89</v>
      </c>
      <c r="IB155" t="str">
        <f>"xlswrite('G:\Mi unidad\1. PROYECTOS TELLO 2022\SCM SPILL OVERS\outputs\pobreza\bajo_niv_educ\1%\simulacion_4\output_tests.xlsx',alpha1_hat_vec_"&amp;IA155&amp;"','alpha1_hat_vec_"&amp;IA155&amp;"');"</f>
        <v>xlswrite('G:\Mi unidad\1. PROYECTOS TELLO 2022\SCM SPILL OVERS\outputs\pobreza\bajo_niv_educ\1%\simulacion_4\output_tests.xlsx',alpha1_hat_vec_89','alpha1_hat_vec_89');</v>
      </c>
      <c r="IO155">
        <v>89</v>
      </c>
      <c r="IP155" t="str">
        <f>"xlswrite('G:\Mi unidad\1. PROYECTOS TELLO 2022\SCM SPILL OVERS\outputs\pobreza\bajo_ingreso\1%\simulacion_4\output_tests.xlsx',alpha1_hat_vec_"&amp;IO155&amp;"','alpha1_hat_vec_"&amp;IO155&amp;"');"</f>
        <v>xlswrite('G:\Mi unidad\1. PROYECTOS TELLO 2022\SCM SPILL OVERS\outputs\pobreza\bajo_ingreso\1%\simulacion_4\output_tests.xlsx',alpha1_hat_vec_89','alpha1_hat_vec_89');</v>
      </c>
      <c r="JA155">
        <v>89</v>
      </c>
      <c r="JB155" t="str">
        <f>"xlswrite('G:\Mi unidad\1. PROYECTOS TELLO 2022\SCM SPILL OVERS\outputs\pobreza\densidad\1%\simulacion_4\output_tests.xlsx',alpha1_hat_vec_"&amp;JA155&amp;"','alpha1_hat_vec_"&amp;JA155&amp;"');"</f>
        <v>xlswrite('G:\Mi unidad\1. PROYECTOS TELLO 2022\SCM SPILL OVERS\outputs\pobreza\densidad\1%\simulacion_4\output_tests.xlsx',alpha1_hat_vec_89','alpha1_hat_vec_89');</v>
      </c>
      <c r="JM155">
        <v>89</v>
      </c>
      <c r="JN155" t="str">
        <f>"xlswrite('G:\Mi unidad\1. PROYECTOS TELLO 2022\SCM SPILL OVERS\outputs\pobreza\densidad_g\1%\simulacion_4\output_tests.xlsx',alpha1_hat_vec_"&amp;JM155&amp;"','alpha1_hat_vec_"&amp;JM155&amp;"');"</f>
        <v>xlswrite('G:\Mi unidad\1. PROYECTOS TELLO 2022\SCM SPILL OVERS\outputs\pobreza\densidad_g\1%\simulacion_4\output_tests.xlsx',alpha1_hat_vec_89','alpha1_hat_vec_89');</v>
      </c>
      <c r="JY155">
        <v>89</v>
      </c>
      <c r="JZ155" t="str">
        <f>"xlswrite('G:\Mi unidad\1. PROYECTOS TELLO 2022\SCM SPILL OVERS\outputs\pobreza\distancia_centro_salud\1%\simulacion_4\output_tests.xlsx',alpha1_hat_vec_"&amp;JY155&amp;"','alpha1_hat_vec_"&amp;JY155&amp;"');"</f>
        <v>xlswrite('G:\Mi unidad\1. PROYECTOS TELLO 2022\SCM SPILL OVERS\outputs\pobreza\distancia_centro_salud\1%\simulacion_4\output_tests.xlsx',alpha1_hat_vec_89','alpha1_hat_vec_89');</v>
      </c>
      <c r="KL155">
        <v>89</v>
      </c>
      <c r="KM155" t="str">
        <f>"xlswrite('G:\Mi unidad\1. PROYECTOS TELLO 2022\SCM SPILL OVERS\outputs\pobreza\informalidad\1%\simulacion_4\output_tests.xlsx',alpha1_hat_vec_"&amp;KL155&amp;"','alpha1_hat_vec_"&amp;KL155&amp;"');"</f>
        <v>xlswrite('G:\Mi unidad\1. PROYECTOS TELLO 2022\SCM SPILL OVERS\outputs\pobreza\informalidad\1%\simulacion_4\output_tests.xlsx',alpha1_hat_vec_89','alpha1_hat_vec_89');</v>
      </c>
      <c r="KY155">
        <v>89</v>
      </c>
      <c r="KZ155" t="str">
        <f>"xlswrite('G:\Mi unidad\1. PROYECTOS TELLO 2022\SCM SPILL OVERS\outputs\pobreza\alimentos\1%\simulacion_4\output_tests.xlsx',alpha1_hat_vec_"&amp;KY155&amp;"','alpha1_hat_vec_"&amp;KY155&amp;"');"</f>
        <v>xlswrite('G:\Mi unidad\1. PROYECTOS TELLO 2022\SCM SPILL OVERS\outputs\pobreza\alimentos\1%\simulacion_4\output_tests.xlsx',alpha1_hat_vec_89','alpha1_hat_vec_89');</v>
      </c>
      <c r="LF155">
        <v>89</v>
      </c>
      <c r="LG155" t="str">
        <f>"xlswrite('G:\Mi unidad\1. PROYECTOS TELLO 2022\SCM SPILL OVERS\outputs\pobreza\jefe_hogar\1%\simulacion_4\output_tests.xlsx',alpha1_hat_vec_"&amp;LF155&amp;"','alpha1_hat_vec_"&amp;LF155&amp;"');"</f>
        <v>xlswrite('G:\Mi unidad\1. PROYECTOS TELLO 2022\SCM SPILL OVERS\outputs\pobreza\jefe_hogar\1%\simulacion_4\output_tests.xlsx',alpha1_hat_vec_89','alpha1_hat_vec_89');</v>
      </c>
      <c r="LM155">
        <v>89</v>
      </c>
      <c r="LN155" t="str">
        <f>"xlswrite('G:\Mi unidad\1. PROYECTOS TELLO 2022\SCM SPILL OVERS\outputs\pobreza\mujeres\1%\simulacion_4\output_tests.xlsx',alpha1_hat_vec_"&amp;LM155&amp;"','alpha1_hat_vec_"&amp;LM155&amp;"');"</f>
        <v>xlswrite('G:\Mi unidad\1. PROYECTOS TELLO 2022\SCM SPILL OVERS\outputs\pobreza\mujeres\1%\simulacion_4\output_tests.xlsx',alpha1_hat_vec_89','alpha1_hat_vec_89');</v>
      </c>
      <c r="LY155">
        <v>89</v>
      </c>
      <c r="LZ155" t="str">
        <f>"xlswrite('G:\Mi unidad\1. PROYECTOS TELLO 2022\SCM SPILL OVERS\outputs\pobreza\criminalidad\1%\simulacion_4\output_tests.xlsx',alpha1_hat_vec_"&amp;LY155&amp;"','alpha1_hat_vec_"&amp;LY155&amp;"');"</f>
        <v>xlswrite('G:\Mi unidad\1. PROYECTOS TELLO 2022\SCM SPILL OVERS\outputs\pobreza\criminalidad\1%\simulacion_4\output_tests.xlsx',alpha1_hat_vec_89','alpha1_hat_vec_89');</v>
      </c>
    </row>
    <row r="156" spans="64:338" x14ac:dyDescent="0.3">
      <c r="BL156">
        <v>89</v>
      </c>
      <c r="BR156">
        <v>89</v>
      </c>
      <c r="BS156" s="1" t="str">
        <f>"A_"&amp;BR152&amp;"(:,ind_"&amp;BR152&amp;" == 0) = [];"</f>
        <v>A_89(:,ind_89 == 0) = [];</v>
      </c>
      <c r="BX156">
        <v>89</v>
      </c>
      <c r="BY156" s="1" t="str">
        <f>"A_"&amp;BX152&amp;"(:,ind_"&amp;BX152&amp;" == 0) = [];"</f>
        <v>A_89(:,ind_89 == 0) = [];</v>
      </c>
      <c r="CD156">
        <v>89</v>
      </c>
      <c r="CE156" s="1" t="str">
        <f>"A_"&amp;CD152&amp;"(:,ind_"&amp;CD152&amp;" == 0) = [];"</f>
        <v>A_89(:,ind_89 == 0) = [];</v>
      </c>
      <c r="CJ156">
        <v>89</v>
      </c>
      <c r="CK156" s="1" t="str">
        <f>"A_"&amp;CJ152&amp;"(:,ind_"&amp;CJ152&amp;" == 0) = [];"</f>
        <v>A_89(:,ind_89 == 0) = [];</v>
      </c>
      <c r="CQ156">
        <v>89</v>
      </c>
      <c r="CR156" t="s">
        <v>357</v>
      </c>
      <c r="CV156">
        <v>89</v>
      </c>
      <c r="CW156" t="s">
        <v>357</v>
      </c>
      <c r="DA156">
        <v>89</v>
      </c>
      <c r="DB156" t="s">
        <v>357</v>
      </c>
      <c r="DF156">
        <v>89</v>
      </c>
      <c r="DG156" t="s">
        <v>357</v>
      </c>
      <c r="EA156">
        <v>71</v>
      </c>
      <c r="EB156" s="1" t="str">
        <f>"Y_Ts_"&amp;EA156&amp;" = Y_"&amp;EA156&amp;"(:,T+s);"</f>
        <v>Y_Ts_71 = Y_71(:,T+s);</v>
      </c>
      <c r="EZ156" s="1" t="str">
        <f>"xlswrite('G:\Mi unidad\1. PROYECTOS TELLO 2022\SCM SPILL OVERS\outputs\pobreza\distancia_centro_salud\1%\simulacion_4\observado_outputs.xlsx',tratado_"&amp;$A38&amp;","&amp;$A38&amp;")"</f>
        <v>xlswrite('G:\Mi unidad\1. PROYECTOS TELLO 2022\SCM SPILL OVERS\outputs\pobreza\distancia_centro_salud\1%\simulacion_4\observado_outputs.xlsx',tratado_105,105)</v>
      </c>
      <c r="FG156" s="1" t="str">
        <f>"xlswrite('G:\Mi unidad\1. PROYECTOS TELLO 2022\SCM SPILL OVERS\outputs\pobreza\informalidad\1%\simulacion_4\observado_outputs.xlsx',tratado_"&amp;$A38&amp;","&amp;$A38&amp;")"</f>
        <v>xlswrite('G:\Mi unidad\1. PROYECTOS TELLO 2022\SCM SPILL OVERS\outputs\pobreza\informalidad\1%\simulacion_4\observado_outputs.xlsx',tratado_105,105)</v>
      </c>
      <c r="FM156" s="1" t="str">
        <f>"xlswrite('G:\Mi unidad\1. PROYECTOS TELLO 2022\SCM SPILL OVERS\outputs\pobreza\densidad\1%\simulacion_4\observado_outputs.xlsx',tratado_"&amp;$A38&amp;","&amp;$A38&amp;")"</f>
        <v>xlswrite('G:\Mi unidad\1. PROYECTOS TELLO 2022\SCM SPILL OVERS\outputs\pobreza\densidad\1%\simulacion_4\observado_outputs.xlsx',tratado_105,105)</v>
      </c>
      <c r="FT156" s="1" t="str">
        <f>"xlswrite('G:\Mi unidad\1. PROYECTOS TELLO 2022\SCM SPILL OVERS\outputs\pobreza\bajo_niv_educ\1%\simulacion_4\observado_outputs.xlsx',tratado_"&amp;$A38&amp;","&amp;$A38&amp;")"</f>
        <v>xlswrite('G:\Mi unidad\1. PROYECTOS TELLO 2022\SCM SPILL OVERS\outputs\pobreza\bajo_niv_educ\1%\simulacion_4\observado_outputs.xlsx',tratado_105,105)</v>
      </c>
      <c r="FZ156" s="1" t="str">
        <f>"xlswrite('G:\Mi unidad\1. PROYECTOS TELLO 2022\SCM SPILL OVERS\outputs\pobreza\bajo_ingreso\1%\simulacion_4\observado_outputs.xlsx',tratado_"&amp;$A38&amp;","&amp;$A38&amp;")"</f>
        <v>xlswrite('G:\Mi unidad\1. PROYECTOS TELLO 2022\SCM SPILL OVERS\outputs\pobreza\bajo_ingreso\1%\simulacion_4\observado_outputs.xlsx',tratado_105,105)</v>
      </c>
      <c r="GF156" s="1" t="str">
        <f>"xlswrite('G:\Mi unidad\1. PROYECTOS TELLO 2022\SCM SPILL OVERS\outputs\pobreza\densidad_g\1%\simulacion_4\observado_outputs.xlsx',tratado_"&amp;$A38&amp;","&amp;$A38&amp;")"</f>
        <v>xlswrite('G:\Mi unidad\1. PROYECTOS TELLO 2022\SCM SPILL OVERS\outputs\pobreza\densidad_g\1%\simulacion_4\observado_outputs.xlsx',tratado_105,105)</v>
      </c>
      <c r="GM156" s="1" t="str">
        <f>"xlswrite('G:\Mi unidad\1. PROYECTOS TELLO 2022\SCM SPILL OVERS\outputs\pobreza\alimentos\1%\simulacion_4\observado_outputs.xlsx',tratado_"&amp;$A38&amp;","&amp;$A38&amp;");"</f>
        <v>xlswrite('G:\Mi unidad\1. PROYECTOS TELLO 2022\SCM SPILL OVERS\outputs\pobreza\alimentos\1%\simulacion_4\observado_outputs.xlsx',tratado_105,105);</v>
      </c>
      <c r="GT156" s="1" t="str">
        <f>"xlswrite('G:\Mi unidad\1. PROYECTOS TELLO 2022\SCM SPILL OVERS\outputs\pobreza\jefe_hogar\1%\simulacion_4\observado_outputs.xlsx',tratado_"&amp;$A38&amp;","&amp;$A38&amp;");"</f>
        <v>xlswrite('G:\Mi unidad\1. PROYECTOS TELLO 2022\SCM SPILL OVERS\outputs\pobreza\jefe_hogar\1%\simulacion_4\observado_outputs.xlsx',tratado_105,105);</v>
      </c>
      <c r="GZ156" s="1" t="str">
        <f>"xlswrite('G:\Mi unidad\1. PROYECTOS TELLO 2022\SCM SPILL OVERS\outputs\pobreza\mujeres\1%\simulacion_4\observado_outputs.xlsx',tratado_"&amp;$A38&amp;","&amp;$A38&amp;");"</f>
        <v>xlswrite('G:\Mi unidad\1. PROYECTOS TELLO 2022\SCM SPILL OVERS\outputs\pobreza\mujeres\1%\simulacion_4\observado_outputs.xlsx',tratado_105,105);</v>
      </c>
      <c r="HF156" s="1" t="str">
        <f>"xlswrite('G:\Mi unidad\1. PROYECTOS TELLO 2022\SCM SPILL OVERS\outputs\pobreza\criminalidad\1%\simulacion_4\observado_outputs.xlsx',tratado_"&amp;$A38&amp;","&amp;$A38&amp;");"</f>
        <v>xlswrite('G:\Mi unidad\1. PROYECTOS TELLO 2022\SCM SPILL OVERS\outputs\pobreza\criminalidad\1%\simulacion_4\observado_outputs.xlsx',tratado_105,105);</v>
      </c>
      <c r="HM156">
        <v>65</v>
      </c>
      <c r="HN156" t="str">
        <f>"p_value_vec_"&amp;HM156&amp;" = zeros(1,S);"</f>
        <v>p_value_vec_65 = zeros(1,S);</v>
      </c>
      <c r="HT156">
        <v>80</v>
      </c>
      <c r="HU156" t="s">
        <v>37</v>
      </c>
      <c r="IA156">
        <v>89</v>
      </c>
      <c r="IB156" t="str">
        <f>"xlswrite('G:\Mi unidad\1. PROYECTOS TELLO 2022\SCM SPILL OVERS\outputs\pobreza\bajo_niv_educ\1%\simulacion_4\output_tests.xlsx',spillover_test_"&amp;IA156&amp;"','sp_test_"&amp;IA156&amp;"');"</f>
        <v>xlswrite('G:\Mi unidad\1. PROYECTOS TELLO 2022\SCM SPILL OVERS\outputs\pobreza\bajo_niv_educ\1%\simulacion_4\output_tests.xlsx',spillover_test_89','sp_test_89');</v>
      </c>
      <c r="IO156">
        <v>89</v>
      </c>
      <c r="IP156" t="str">
        <f>"xlswrite('G:\Mi unidad\1. PROYECTOS TELLO 2022\SCM SPILL OVERS\outputs\pobreza\bajo_ingreso\1%\simulacion_4\output_tests.xlsx',spillover_test_"&amp;IO156&amp;"','sp_test_"&amp;IO156&amp;"');"</f>
        <v>xlswrite('G:\Mi unidad\1. PROYECTOS TELLO 2022\SCM SPILL OVERS\outputs\pobreza\bajo_ingreso\1%\simulacion_4\output_tests.xlsx',spillover_test_89','sp_test_89');</v>
      </c>
      <c r="JA156">
        <v>89</v>
      </c>
      <c r="JB156" t="str">
        <f>"xlswrite('G:\Mi unidad\1. PROYECTOS TELLO 2022\SCM SPILL OVERS\outputs\pobreza\densidad\1%\simulacion_4\output_tests.xlsx',spillover_test_"&amp;JA156&amp;"','sp_test_"&amp;JA156&amp;"');"</f>
        <v>xlswrite('G:\Mi unidad\1. PROYECTOS TELLO 2022\SCM SPILL OVERS\outputs\pobreza\densidad\1%\simulacion_4\output_tests.xlsx',spillover_test_89','sp_test_89');</v>
      </c>
      <c r="JM156">
        <v>89</v>
      </c>
      <c r="JN156" t="str">
        <f>"xlswrite('G:\Mi unidad\1. PROYECTOS TELLO 2022\SCM SPILL OVERS\outputs\pobreza\densidad_g\1%\simulacion_4\output_tests.xlsx',spillover_test_"&amp;JM156&amp;"','sp_test_"&amp;JM156&amp;"');"</f>
        <v>xlswrite('G:\Mi unidad\1. PROYECTOS TELLO 2022\SCM SPILL OVERS\outputs\pobreza\densidad_g\1%\simulacion_4\output_tests.xlsx',spillover_test_89','sp_test_89');</v>
      </c>
      <c r="JY156">
        <v>89</v>
      </c>
      <c r="JZ156" t="str">
        <f>"xlswrite('G:\Mi unidad\1. PROYECTOS TELLO 2022\SCM SPILL OVERS\outputs\pobreza\distancia_centro_salud\1%\simulacion_4\output_tests.xlsx',spillover_test_"&amp;JY156&amp;"','sp_test_"&amp;JY156&amp;"');"</f>
        <v>xlswrite('G:\Mi unidad\1. PROYECTOS TELLO 2022\SCM SPILL OVERS\outputs\pobreza\distancia_centro_salud\1%\simulacion_4\output_tests.xlsx',spillover_test_89','sp_test_89');</v>
      </c>
      <c r="KL156">
        <v>89</v>
      </c>
      <c r="KM156" t="str">
        <f>"xlswrite('G:\Mi unidad\1. PROYECTOS TELLO 2022\SCM SPILL OVERS\outputs\pobreza\informalidad\1%\simulacion_4\output_tests.xlsx',spillover_test_"&amp;KL156&amp;"','sp_test_"&amp;KL156&amp;"');"</f>
        <v>xlswrite('G:\Mi unidad\1. PROYECTOS TELLO 2022\SCM SPILL OVERS\outputs\pobreza\informalidad\1%\simulacion_4\output_tests.xlsx',spillover_test_89','sp_test_89');</v>
      </c>
      <c r="KY156">
        <v>89</v>
      </c>
      <c r="KZ156" t="str">
        <f>"xlswrite('G:\Mi unidad\1. PROYECTOS TELLO 2022\SCM SPILL OVERS\outputs\pobreza\alimentos\1%\simulacion_4\output_tests.xlsx',spillover_test_"&amp;KY156&amp;"','sp_test_"&amp;KY156&amp;"');"</f>
        <v>xlswrite('G:\Mi unidad\1. PROYECTOS TELLO 2022\SCM SPILL OVERS\outputs\pobreza\alimentos\1%\simulacion_4\output_tests.xlsx',spillover_test_89','sp_test_89');</v>
      </c>
      <c r="LF156">
        <v>89</v>
      </c>
      <c r="LG156" t="str">
        <f>"xlswrite('G:\Mi unidad\1. PROYECTOS TELLO 2022\SCM SPILL OVERS\outputs\pobreza\jefe_hogar\1%\simulacion_4\output_tests.xlsx',spillover_test_"&amp;LF156&amp;"','sp_test_"&amp;LF156&amp;"');"</f>
        <v>xlswrite('G:\Mi unidad\1. PROYECTOS TELLO 2022\SCM SPILL OVERS\outputs\pobreza\jefe_hogar\1%\simulacion_4\output_tests.xlsx',spillover_test_89','sp_test_89');</v>
      </c>
      <c r="LM156">
        <v>89</v>
      </c>
      <c r="LN156" t="str">
        <f>"xlswrite('G:\Mi unidad\1. PROYECTOS TELLO 2022\SCM SPILL OVERS\outputs\pobreza\mujeres\1%\simulacion_4\output_tests.xlsx',spillover_test_"&amp;LM156&amp;"','sp_test_"&amp;LM156&amp;"');"</f>
        <v>xlswrite('G:\Mi unidad\1. PROYECTOS TELLO 2022\SCM SPILL OVERS\outputs\pobreza\mujeres\1%\simulacion_4\output_tests.xlsx',spillover_test_89','sp_test_89');</v>
      </c>
      <c r="LY156">
        <v>89</v>
      </c>
      <c r="LZ156" t="str">
        <f>"xlswrite('G:\Mi unidad\1. PROYECTOS TELLO 2022\SCM SPILL OVERS\outputs\pobreza\criminalidad\1%\simulacion_4\output_tests.xlsx',spillover_test_"&amp;LY156&amp;"','sp_test_"&amp;LY156&amp;"');"</f>
        <v>xlswrite('G:\Mi unidad\1. PROYECTOS TELLO 2022\SCM SPILL OVERS\outputs\pobreza\criminalidad\1%\simulacion_4\output_tests.xlsx',spillover_test_89','sp_test_89');</v>
      </c>
    </row>
    <row r="157" spans="64:338" x14ac:dyDescent="0.3">
      <c r="BL157">
        <v>91</v>
      </c>
      <c r="BM157" s="1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358</v>
      </c>
      <c r="CV157">
        <v>91</v>
      </c>
      <c r="CW157" t="s">
        <v>358</v>
      </c>
      <c r="DA157">
        <v>91</v>
      </c>
      <c r="DB157" t="s">
        <v>358</v>
      </c>
      <c r="DF157">
        <v>91</v>
      </c>
      <c r="DG157" t="s">
        <v>358</v>
      </c>
      <c r="EA157">
        <v>71</v>
      </c>
      <c r="EB157" s="1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EZ157" s="1" t="str">
        <f>"xlswrite('G:\Mi unidad\1. PROYECTOS TELLO 2022\SCM SPILL OVERS\outputs\pobreza\distancia_centro_salud\1%\simulacion_4\observado_outputs.xlsx',tratado_"&amp;$A39&amp;","&amp;$A39&amp;")"</f>
        <v>xlswrite('G:\Mi unidad\1. PROYECTOS TELLO 2022\SCM SPILL OVERS\outputs\pobreza\distancia_centro_salud\1%\simulacion_4\observado_outputs.xlsx',tratado_106,106)</v>
      </c>
      <c r="FG157" s="1" t="str">
        <f>"xlswrite('G:\Mi unidad\1. PROYECTOS TELLO 2022\SCM SPILL OVERS\outputs\pobreza\informalidad\1%\simulacion_4\observado_outputs.xlsx',tratado_"&amp;$A39&amp;","&amp;$A39&amp;")"</f>
        <v>xlswrite('G:\Mi unidad\1. PROYECTOS TELLO 2022\SCM SPILL OVERS\outputs\pobreza\informalidad\1%\simulacion_4\observado_outputs.xlsx',tratado_106,106)</v>
      </c>
      <c r="FM157" s="1" t="str">
        <f>"xlswrite('G:\Mi unidad\1. PROYECTOS TELLO 2022\SCM SPILL OVERS\outputs\pobreza\densidad\1%\simulacion_4\observado_outputs.xlsx',tratado_"&amp;$A39&amp;","&amp;$A39&amp;")"</f>
        <v>xlswrite('G:\Mi unidad\1. PROYECTOS TELLO 2022\SCM SPILL OVERS\outputs\pobreza\densidad\1%\simulacion_4\observado_outputs.xlsx',tratado_106,106)</v>
      </c>
      <c r="FT157" s="1" t="str">
        <f>"xlswrite('G:\Mi unidad\1. PROYECTOS TELLO 2022\SCM SPILL OVERS\outputs\pobreza\bajo_niv_educ\1%\simulacion_4\observado_outputs.xlsx',tratado_"&amp;$A39&amp;","&amp;$A39&amp;")"</f>
        <v>xlswrite('G:\Mi unidad\1. PROYECTOS TELLO 2022\SCM SPILL OVERS\outputs\pobreza\bajo_niv_educ\1%\simulacion_4\observado_outputs.xlsx',tratado_106,106)</v>
      </c>
      <c r="FZ157" s="1" t="str">
        <f>"xlswrite('G:\Mi unidad\1. PROYECTOS TELLO 2022\SCM SPILL OVERS\outputs\pobreza\bajo_ingreso\1%\simulacion_4\observado_outputs.xlsx',tratado_"&amp;$A39&amp;","&amp;$A39&amp;")"</f>
        <v>xlswrite('G:\Mi unidad\1. PROYECTOS TELLO 2022\SCM SPILL OVERS\outputs\pobreza\bajo_ingreso\1%\simulacion_4\observado_outputs.xlsx',tratado_106,106)</v>
      </c>
      <c r="GF157" s="1" t="str">
        <f>"xlswrite('G:\Mi unidad\1. PROYECTOS TELLO 2022\SCM SPILL OVERS\outputs\pobreza\densidad_g\1%\simulacion_4\observado_outputs.xlsx',tratado_"&amp;$A39&amp;","&amp;$A39&amp;")"</f>
        <v>xlswrite('G:\Mi unidad\1. PROYECTOS TELLO 2022\SCM SPILL OVERS\outputs\pobreza\densidad_g\1%\simulacion_4\observado_outputs.xlsx',tratado_106,106)</v>
      </c>
      <c r="GM157" s="1" t="str">
        <f>"xlswrite('G:\Mi unidad\1. PROYECTOS TELLO 2022\SCM SPILL OVERS\outputs\pobreza\alimentos\1%\simulacion_4\observado_outputs.xlsx',tratado_"&amp;$A39&amp;","&amp;$A39&amp;");"</f>
        <v>xlswrite('G:\Mi unidad\1. PROYECTOS TELLO 2022\SCM SPILL OVERS\outputs\pobreza\alimentos\1%\simulacion_4\observado_outputs.xlsx',tratado_106,106);</v>
      </c>
      <c r="GT157" s="1" t="str">
        <f>"xlswrite('G:\Mi unidad\1. PROYECTOS TELLO 2022\SCM SPILL OVERS\outputs\pobreza\jefe_hogar\1%\simulacion_4\observado_outputs.xlsx',tratado_"&amp;$A39&amp;","&amp;$A39&amp;");"</f>
        <v>xlswrite('G:\Mi unidad\1. PROYECTOS TELLO 2022\SCM SPILL OVERS\outputs\pobreza\jefe_hogar\1%\simulacion_4\observado_outputs.xlsx',tratado_106,106);</v>
      </c>
      <c r="GZ157" s="1" t="str">
        <f>"xlswrite('G:\Mi unidad\1. PROYECTOS TELLO 2022\SCM SPILL OVERS\outputs\pobreza\mujeres\1%\simulacion_4\observado_outputs.xlsx',tratado_"&amp;$A39&amp;","&amp;$A39&amp;");"</f>
        <v>xlswrite('G:\Mi unidad\1. PROYECTOS TELLO 2022\SCM SPILL OVERS\outputs\pobreza\mujeres\1%\simulacion_4\observado_outputs.xlsx',tratado_106,106);</v>
      </c>
      <c r="HF157" s="1" t="str">
        <f>"xlswrite('G:\Mi unidad\1. PROYECTOS TELLO 2022\SCM SPILL OVERS\outputs\pobreza\criminalidad\1%\simulacion_4\observado_outputs.xlsx',tratado_"&amp;$A39&amp;","&amp;$A39&amp;");"</f>
        <v>xlswrite('G:\Mi unidad\1. PROYECTOS TELLO 2022\SCM SPILL OVERS\outputs\pobreza\criminalidad\1%\simulacion_4\observado_outputs.xlsx',tratado_106,106);</v>
      </c>
      <c r="HM157">
        <v>65</v>
      </c>
      <c r="HN157" t="str">
        <f>"lb_vec_"&amp;HM157&amp;" = zeros(1,S);"</f>
        <v>lb_vec_65 = zeros(1,S);</v>
      </c>
      <c r="HT157">
        <v>80</v>
      </c>
      <c r="HU157" t="str">
        <f>"    spillover_test_"&amp;HT157&amp;"(s) = sp_andrews(Y_pre_"&amp;HT157&amp;",pobreza_"&amp;HT157&amp;"(:,T+s),A_"&amp;HT157&amp;",C,d,alpha_sig);"</f>
        <v xml:space="preserve">    spillover_test_80(s) = sp_andrews(Y_pre_80,pobreza_80(:,T+s),A_80,C,d,alpha_sig);</v>
      </c>
      <c r="IA157">
        <v>91</v>
      </c>
      <c r="IB157" t="str">
        <f>"xlswrite('G:\Mi unidad\1. PROYECTOS TELLO 2022\SCM SPILL OVERS\outputs\pobreza\bajo_niv_educ\1%\simulacion_4\output_tests.xlsx',lb_vec_"&amp;IA157&amp;"','lb_vec_"&amp;IA157&amp;"');"</f>
        <v>xlswrite('G:\Mi unidad\1. PROYECTOS TELLO 2022\SCM SPILL OVERS\outputs\pobreza\bajo_niv_educ\1%\simulacion_4\output_tests.xlsx',lb_vec_91','lb_vec_91');</v>
      </c>
      <c r="IO157">
        <v>91</v>
      </c>
      <c r="IP157" t="str">
        <f>"xlswrite('G:\Mi unidad\1. PROYECTOS TELLO 2022\SCM SPILL OVERS\outputs\pobreza\bajo_ingreso\1%\simulacion_4\output_tests.xlsx',lb_vec_"&amp;IO157&amp;"','lb_vec_"&amp;IO157&amp;"');"</f>
        <v>xlswrite('G:\Mi unidad\1. PROYECTOS TELLO 2022\SCM SPILL OVERS\outputs\pobreza\bajo_ingreso\1%\simulacion_4\output_tests.xlsx',lb_vec_91','lb_vec_91');</v>
      </c>
      <c r="JA157">
        <v>91</v>
      </c>
      <c r="JB157" t="str">
        <f>"xlswrite('G:\Mi unidad\1. PROYECTOS TELLO 2022\SCM SPILL OVERS\outputs\pobreza\densidad\1%\simulacion_4\output_tests.xlsx',lb_vec_"&amp;JA157&amp;"','lb_vec_"&amp;JA157&amp;"');"</f>
        <v>xlswrite('G:\Mi unidad\1. PROYECTOS TELLO 2022\SCM SPILL OVERS\outputs\pobreza\densidad\1%\simulacion_4\output_tests.xlsx',lb_vec_91','lb_vec_91');</v>
      </c>
      <c r="JM157">
        <v>91</v>
      </c>
      <c r="JN157" t="str">
        <f>"xlswrite('G:\Mi unidad\1. PROYECTOS TELLO 2022\SCM SPILL OVERS\outputs\pobreza\densidad_g\1%\simulacion_4\output_tests.xlsx',lb_vec_"&amp;JM157&amp;"','lb_vec_"&amp;JM157&amp;"');"</f>
        <v>xlswrite('G:\Mi unidad\1. PROYECTOS TELLO 2022\SCM SPILL OVERS\outputs\pobreza\densidad_g\1%\simulacion_4\output_tests.xlsx',lb_vec_91','lb_vec_91');</v>
      </c>
      <c r="JY157">
        <v>91</v>
      </c>
      <c r="JZ157" t="str">
        <f>"xlswrite('G:\Mi unidad\1. PROYECTOS TELLO 2022\SCM SPILL OVERS\outputs\pobreza\distancia_centro_salud\1%\simulacion_4\output_tests.xlsx',lb_vec_"&amp;JY157&amp;"','lb_vec_"&amp;JY157&amp;"');"</f>
        <v>xlswrite('G:\Mi unidad\1. PROYECTOS TELLO 2022\SCM SPILL OVERS\outputs\pobreza\distancia_centro_salud\1%\simulacion_4\output_tests.xlsx',lb_vec_91','lb_vec_91');</v>
      </c>
      <c r="KL157">
        <v>91</v>
      </c>
      <c r="KM157" t="str">
        <f>"xlswrite('G:\Mi unidad\1. PROYECTOS TELLO 2022\SCM SPILL OVERS\outputs\pobreza\informalidad\1%\simulacion_4\output_tests.xlsx',lb_vec_"&amp;KL157&amp;"','lb_vec_"&amp;KL157&amp;"');"</f>
        <v>xlswrite('G:\Mi unidad\1. PROYECTOS TELLO 2022\SCM SPILL OVERS\outputs\pobreza\informalidad\1%\simulacion_4\output_tests.xlsx',lb_vec_91','lb_vec_91');</v>
      </c>
      <c r="KY157">
        <v>91</v>
      </c>
      <c r="KZ157" t="str">
        <f>"xlswrite('G:\Mi unidad\1. PROYECTOS TELLO 2022\SCM SPILL OVERS\outputs\pobreza\alimentos\1%\simulacion_4\output_tests.xlsx',lb_vec_"&amp;KY157&amp;"','lb_vec_"&amp;KY157&amp;"');"</f>
        <v>xlswrite('G:\Mi unidad\1. PROYECTOS TELLO 2022\SCM SPILL OVERS\outputs\pobreza\alimentos\1%\simulacion_4\output_tests.xlsx',lb_vec_91','lb_vec_91');</v>
      </c>
      <c r="LF157">
        <v>91</v>
      </c>
      <c r="LG157" t="str">
        <f>"xlswrite('G:\Mi unidad\1. PROYECTOS TELLO 2022\SCM SPILL OVERS\outputs\pobreza\jefe_hogar\1%\simulacion_4\output_tests.xlsx',lb_vec_"&amp;LF157&amp;"','lb_vec_"&amp;LF157&amp;"');"</f>
        <v>xlswrite('G:\Mi unidad\1. PROYECTOS TELLO 2022\SCM SPILL OVERS\outputs\pobreza\jefe_hogar\1%\simulacion_4\output_tests.xlsx',lb_vec_91','lb_vec_91');</v>
      </c>
      <c r="LM157">
        <v>91</v>
      </c>
      <c r="LN157" t="str">
        <f>"xlswrite('G:\Mi unidad\1. PROYECTOS TELLO 2022\SCM SPILL OVERS\outputs\pobreza\mujeres\1%\simulacion_4\output_tests.xlsx',lb_vec_"&amp;LM157&amp;"','lb_vec_"&amp;LM157&amp;"');"</f>
        <v>xlswrite('G:\Mi unidad\1. PROYECTOS TELLO 2022\SCM SPILL OVERS\outputs\pobreza\mujeres\1%\simulacion_4\output_tests.xlsx',lb_vec_91','lb_vec_91');</v>
      </c>
      <c r="LY157">
        <v>91</v>
      </c>
      <c r="LZ157" t="str">
        <f>"xlswrite('G:\Mi unidad\1. PROYECTOS TELLO 2022\SCM SPILL OVERS\outputs\pobreza\criminalidad\1%\simulacion_4\output_tests.xlsx',lb_vec_"&amp;LY157&amp;"','lb_vec_"&amp;LY157&amp;"');"</f>
        <v>xlswrite('G:\Mi unidad\1. PROYECTOS TELLO 2022\SCM SPILL OVERS\outputs\pobreza\criminalidad\1%\simulacion_4\output_tests.xlsx',lb_vec_91','lb_vec_91');</v>
      </c>
    </row>
    <row r="158" spans="64:338" x14ac:dyDescent="0.3">
      <c r="BL158">
        <v>91</v>
      </c>
      <c r="BM158" s="1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359</v>
      </c>
      <c r="CV158">
        <v>91</v>
      </c>
      <c r="CW158" t="s">
        <v>359</v>
      </c>
      <c r="DA158">
        <v>91</v>
      </c>
      <c r="DB158" t="s">
        <v>359</v>
      </c>
      <c r="DF158">
        <v>91</v>
      </c>
      <c r="DG158" t="s">
        <v>359</v>
      </c>
      <c r="EA158">
        <v>71</v>
      </c>
      <c r="EB158" s="1" t="str">
        <f>"alpha_hat_"&amp;EA158&amp;" = A_"&amp;EA158&amp;"*gamma_hat_"&amp;EA158&amp;";"</f>
        <v>alpha_hat_71 = A_71*gamma_hat_71;</v>
      </c>
      <c r="EZ158" s="1" t="str">
        <f>"xlswrite('G:\Mi unidad\1. PROYECTOS TELLO 2022\SCM SPILL OVERS\outputs\pobreza\distancia_centro_salud\1%\simulacion_4\observado_outputs.xlsx',tratado_"&amp;$A40&amp;","&amp;$A40&amp;")"</f>
        <v>xlswrite('G:\Mi unidad\1. PROYECTOS TELLO 2022\SCM SPILL OVERS\outputs\pobreza\distancia_centro_salud\1%\simulacion_4\observado_outputs.xlsx',tratado_107,107)</v>
      </c>
      <c r="FG158" s="1" t="str">
        <f>"xlswrite('G:\Mi unidad\1. PROYECTOS TELLO 2022\SCM SPILL OVERS\outputs\pobreza\informalidad\1%\simulacion_4\observado_outputs.xlsx',tratado_"&amp;$A40&amp;","&amp;$A40&amp;")"</f>
        <v>xlswrite('G:\Mi unidad\1. PROYECTOS TELLO 2022\SCM SPILL OVERS\outputs\pobreza\informalidad\1%\simulacion_4\observado_outputs.xlsx',tratado_107,107)</v>
      </c>
      <c r="FM158" s="1" t="str">
        <f>"xlswrite('G:\Mi unidad\1. PROYECTOS TELLO 2022\SCM SPILL OVERS\outputs\pobreza\densidad\1%\simulacion_4\observado_outputs.xlsx',tratado_"&amp;$A40&amp;","&amp;$A40&amp;")"</f>
        <v>xlswrite('G:\Mi unidad\1. PROYECTOS TELLO 2022\SCM SPILL OVERS\outputs\pobreza\densidad\1%\simulacion_4\observado_outputs.xlsx',tratado_107,107)</v>
      </c>
      <c r="FT158" s="1" t="str">
        <f>"xlswrite('G:\Mi unidad\1. PROYECTOS TELLO 2022\SCM SPILL OVERS\outputs\pobreza\bajo_niv_educ\1%\simulacion_4\observado_outputs.xlsx',tratado_"&amp;$A40&amp;","&amp;$A40&amp;")"</f>
        <v>xlswrite('G:\Mi unidad\1. PROYECTOS TELLO 2022\SCM SPILL OVERS\outputs\pobreza\bajo_niv_educ\1%\simulacion_4\observado_outputs.xlsx',tratado_107,107)</v>
      </c>
      <c r="FZ158" s="1" t="str">
        <f>"xlswrite('G:\Mi unidad\1. PROYECTOS TELLO 2022\SCM SPILL OVERS\outputs\pobreza\bajo_ingreso\1%\simulacion_4\observado_outputs.xlsx',tratado_"&amp;$A40&amp;","&amp;$A40&amp;")"</f>
        <v>xlswrite('G:\Mi unidad\1. PROYECTOS TELLO 2022\SCM SPILL OVERS\outputs\pobreza\bajo_ingreso\1%\simulacion_4\observado_outputs.xlsx',tratado_107,107)</v>
      </c>
      <c r="GF158" s="1" t="str">
        <f>"xlswrite('G:\Mi unidad\1. PROYECTOS TELLO 2022\SCM SPILL OVERS\outputs\pobreza\densidad_g\1%\simulacion_4\observado_outputs.xlsx',tratado_"&amp;$A40&amp;","&amp;$A40&amp;")"</f>
        <v>xlswrite('G:\Mi unidad\1. PROYECTOS TELLO 2022\SCM SPILL OVERS\outputs\pobreza\densidad_g\1%\simulacion_4\observado_outputs.xlsx',tratado_107,107)</v>
      </c>
      <c r="GM158" s="1" t="str">
        <f>"xlswrite('G:\Mi unidad\1. PROYECTOS TELLO 2022\SCM SPILL OVERS\outputs\pobreza\alimentos\1%\simulacion_4\observado_outputs.xlsx',tratado_"&amp;$A40&amp;","&amp;$A40&amp;");"</f>
        <v>xlswrite('G:\Mi unidad\1. PROYECTOS TELLO 2022\SCM SPILL OVERS\outputs\pobreza\alimentos\1%\simulacion_4\observado_outputs.xlsx',tratado_107,107);</v>
      </c>
      <c r="GT158" s="1" t="str">
        <f>"xlswrite('G:\Mi unidad\1. PROYECTOS TELLO 2022\SCM SPILL OVERS\outputs\pobreza\jefe_hogar\1%\simulacion_4\observado_outputs.xlsx',tratado_"&amp;$A40&amp;","&amp;$A40&amp;");"</f>
        <v>xlswrite('G:\Mi unidad\1. PROYECTOS TELLO 2022\SCM SPILL OVERS\outputs\pobreza\jefe_hogar\1%\simulacion_4\observado_outputs.xlsx',tratado_107,107);</v>
      </c>
      <c r="GZ158" s="1" t="str">
        <f>"xlswrite('G:\Mi unidad\1. PROYECTOS TELLO 2022\SCM SPILL OVERS\outputs\pobreza\mujeres\1%\simulacion_4\observado_outputs.xlsx',tratado_"&amp;$A40&amp;","&amp;$A40&amp;");"</f>
        <v>xlswrite('G:\Mi unidad\1. PROYECTOS TELLO 2022\SCM SPILL OVERS\outputs\pobreza\mujeres\1%\simulacion_4\observado_outputs.xlsx',tratado_107,107);</v>
      </c>
      <c r="HF158" s="1" t="str">
        <f>"xlswrite('G:\Mi unidad\1. PROYECTOS TELLO 2022\SCM SPILL OVERS\outputs\pobreza\criminalidad\1%\simulacion_4\observado_outputs.xlsx',tratado_"&amp;$A40&amp;","&amp;$A40&amp;");"</f>
        <v>xlswrite('G:\Mi unidad\1. PROYECTOS TELLO 2022\SCM SPILL OVERS\outputs\pobreza\criminalidad\1%\simulacion_4\observado_outputs.xlsx',tratado_107,107);</v>
      </c>
      <c r="HM158">
        <v>65</v>
      </c>
      <c r="HN158" t="str">
        <f>"ub_vec_"&amp;HM158&amp;" = zeros(1,S);"</f>
        <v>ub_vec_65 = zeros(1,S);</v>
      </c>
      <c r="HT158">
        <v>80</v>
      </c>
      <c r="HU158" t="s">
        <v>18</v>
      </c>
      <c r="IA158">
        <v>91</v>
      </c>
      <c r="IB158" t="str">
        <f>"xlswrite('G:\Mi unidad\1. PROYECTOS TELLO 2022\SCM SPILL OVERS\outputs\pobreza\bajo_niv_educ\1%\simulacion_4\output_tests.xlsx',ub_vec_"&amp;IA158&amp;"','ub_vec_"&amp;IA158&amp;"');"</f>
        <v>xlswrite('G:\Mi unidad\1. PROYECTOS TELLO 2022\SCM SPILL OVERS\outputs\pobreza\bajo_niv_educ\1%\simulacion_4\output_tests.xlsx',ub_vec_91','ub_vec_91');</v>
      </c>
      <c r="IO158">
        <v>91</v>
      </c>
      <c r="IP158" t="str">
        <f>"xlswrite('G:\Mi unidad\1. PROYECTOS TELLO 2022\SCM SPILL OVERS\outputs\pobreza\bajo_ingreso\1%\simulacion_4\output_tests.xlsx',ub_vec_"&amp;IO158&amp;"','ub_vec_"&amp;IO158&amp;"');"</f>
        <v>xlswrite('G:\Mi unidad\1. PROYECTOS TELLO 2022\SCM SPILL OVERS\outputs\pobreza\bajo_ingreso\1%\simulacion_4\output_tests.xlsx',ub_vec_91','ub_vec_91');</v>
      </c>
      <c r="JA158">
        <v>91</v>
      </c>
      <c r="JB158" t="str">
        <f>"xlswrite('G:\Mi unidad\1. PROYECTOS TELLO 2022\SCM SPILL OVERS\outputs\pobreza\densidad\1%\simulacion_4\output_tests.xlsx',ub_vec_"&amp;JA158&amp;"','ub_vec_"&amp;JA158&amp;"');"</f>
        <v>xlswrite('G:\Mi unidad\1. PROYECTOS TELLO 2022\SCM SPILL OVERS\outputs\pobreza\densidad\1%\simulacion_4\output_tests.xlsx',ub_vec_91','ub_vec_91');</v>
      </c>
      <c r="JM158">
        <v>91</v>
      </c>
      <c r="JN158" t="str">
        <f>"xlswrite('G:\Mi unidad\1. PROYECTOS TELLO 2022\SCM SPILL OVERS\outputs\pobreza\densidad_g\1%\simulacion_4\output_tests.xlsx',ub_vec_"&amp;JM158&amp;"','ub_vec_"&amp;JM158&amp;"');"</f>
        <v>xlswrite('G:\Mi unidad\1. PROYECTOS TELLO 2022\SCM SPILL OVERS\outputs\pobreza\densidad_g\1%\simulacion_4\output_tests.xlsx',ub_vec_91','ub_vec_91');</v>
      </c>
      <c r="JY158">
        <v>91</v>
      </c>
      <c r="JZ158" t="str">
        <f>"xlswrite('G:\Mi unidad\1. PROYECTOS TELLO 2022\SCM SPILL OVERS\outputs\pobreza\distancia_centro_salud\1%\simulacion_4\output_tests.xlsx',ub_vec_"&amp;JY158&amp;"','ub_vec_"&amp;JY158&amp;"');"</f>
        <v>xlswrite('G:\Mi unidad\1. PROYECTOS TELLO 2022\SCM SPILL OVERS\outputs\pobreza\distancia_centro_salud\1%\simulacion_4\output_tests.xlsx',ub_vec_91','ub_vec_91');</v>
      </c>
      <c r="KL158">
        <v>91</v>
      </c>
      <c r="KM158" t="str">
        <f>"xlswrite('G:\Mi unidad\1. PROYECTOS TELLO 2022\SCM SPILL OVERS\outputs\pobreza\informalidad\1%\simulacion_4\output_tests.xlsx',ub_vec_"&amp;KL158&amp;"','ub_vec_"&amp;KL158&amp;"');"</f>
        <v>xlswrite('G:\Mi unidad\1. PROYECTOS TELLO 2022\SCM SPILL OVERS\outputs\pobreza\informalidad\1%\simulacion_4\output_tests.xlsx',ub_vec_91','ub_vec_91');</v>
      </c>
      <c r="KY158">
        <v>91</v>
      </c>
      <c r="KZ158" t="str">
        <f>"xlswrite('G:\Mi unidad\1. PROYECTOS TELLO 2022\SCM SPILL OVERS\outputs\pobreza\alimentos\1%\simulacion_4\output_tests.xlsx',ub_vec_"&amp;KY158&amp;"','ub_vec_"&amp;KY158&amp;"');"</f>
        <v>xlswrite('G:\Mi unidad\1. PROYECTOS TELLO 2022\SCM SPILL OVERS\outputs\pobreza\alimentos\1%\simulacion_4\output_tests.xlsx',ub_vec_91','ub_vec_91');</v>
      </c>
      <c r="LF158">
        <v>91</v>
      </c>
      <c r="LG158" t="str">
        <f>"xlswrite('G:\Mi unidad\1. PROYECTOS TELLO 2022\SCM SPILL OVERS\outputs\pobreza\jefe_hogar\1%\simulacion_4\output_tests.xlsx',ub_vec_"&amp;LF158&amp;"','ub_vec_"&amp;LF158&amp;"');"</f>
        <v>xlswrite('G:\Mi unidad\1. PROYECTOS TELLO 2022\SCM SPILL OVERS\outputs\pobreza\jefe_hogar\1%\simulacion_4\output_tests.xlsx',ub_vec_91','ub_vec_91');</v>
      </c>
      <c r="LM158">
        <v>91</v>
      </c>
      <c r="LN158" t="str">
        <f>"xlswrite('G:\Mi unidad\1. PROYECTOS TELLO 2022\SCM SPILL OVERS\outputs\pobreza\mujeres\1%\simulacion_4\output_tests.xlsx',ub_vec_"&amp;LM158&amp;"','ub_vec_"&amp;LM158&amp;"');"</f>
        <v>xlswrite('G:\Mi unidad\1. PROYECTOS TELLO 2022\SCM SPILL OVERS\outputs\pobreza\mujeres\1%\simulacion_4\output_tests.xlsx',ub_vec_91','ub_vec_91');</v>
      </c>
      <c r="LY158">
        <v>91</v>
      </c>
      <c r="LZ158" t="str">
        <f>"xlswrite('G:\Mi unidad\1. PROYECTOS TELLO 2022\SCM SPILL OVERS\outputs\pobreza\criminalidad\1%\simulacion_4\output_tests.xlsx',ub_vec_"&amp;LY158&amp;"','ub_vec_"&amp;LY158&amp;"');"</f>
        <v>xlswrite('G:\Mi unidad\1. PROYECTOS TELLO 2022\SCM SPILL OVERS\outputs\pobreza\criminalidad\1%\simulacion_4\output_tests.xlsx',ub_vec_91','ub_vec_91');</v>
      </c>
    </row>
    <row r="159" spans="64:338" x14ac:dyDescent="0.3">
      <c r="BL159">
        <v>91</v>
      </c>
      <c r="BM159" s="1" t="str">
        <f>"A_"&amp;BL157&amp;"(:,ind_"&amp;BL157&amp;" == 0) = [];"</f>
        <v>A_91(:,ind_91 == 0) = [];</v>
      </c>
      <c r="BR159">
        <v>91</v>
      </c>
      <c r="BS159" s="1" t="str">
        <f>"ind_"&amp;BR157&amp;" = xlsread('spillover_bajo_niv_educ_"&amp;BR157&amp;".xlsx')"</f>
        <v>ind_91 = xlsread('spillover_bajo_niv_educ_91.xlsx')</v>
      </c>
      <c r="BX159">
        <v>91</v>
      </c>
      <c r="BY159" s="1" t="str">
        <f>"ind_"&amp;BX157&amp;" = xlsread('spillover_bajoingreso_"&amp;BX157&amp;".xlsx')"</f>
        <v>ind_91 = xlsread('spillover_bajoingreso_91.xlsx')</v>
      </c>
      <c r="CD159">
        <v>91</v>
      </c>
      <c r="CE159" s="1" t="str">
        <f>"ind_"&amp;CD157&amp;" = xlsread('spillover_densidad_"&amp;CD157&amp;".xlsx')"</f>
        <v>ind_91 = xlsread('spillover_densidad_91.xlsx')</v>
      </c>
      <c r="CJ159">
        <v>91</v>
      </c>
      <c r="CK159" s="1" t="str">
        <f>"ind_"&amp;CJ157&amp;" = xlsread('spillover_tiempo_cs_"&amp;CJ157&amp;".xlsx')"</f>
        <v>ind_91 = xlsread('spillover_tiempo_cs_91.xlsx')</v>
      </c>
      <c r="CQ159">
        <v>91</v>
      </c>
      <c r="CR159" t="s">
        <v>360</v>
      </c>
      <c r="CV159">
        <v>91</v>
      </c>
      <c r="CW159" t="s">
        <v>361</v>
      </c>
      <c r="DA159">
        <v>91</v>
      </c>
      <c r="DB159" t="s">
        <v>362</v>
      </c>
      <c r="DF159">
        <v>91</v>
      </c>
      <c r="DG159" t="s">
        <v>363</v>
      </c>
      <c r="EA159">
        <v>71</v>
      </c>
      <c r="EB159" s="1" t="str">
        <f>"alpha1_hat_vec_"&amp;EA159&amp;"(s) = alpha_hat_"&amp;EA159&amp;"(1);"</f>
        <v>alpha1_hat_vec_71(s) = alpha_hat_71(1);</v>
      </c>
      <c r="EZ159" s="1" t="str">
        <f>"xlswrite('G:\Mi unidad\1. PROYECTOS TELLO 2022\SCM SPILL OVERS\outputs\pobreza\distancia_centro_salud\1%\simulacion_4\observado_outputs.xlsx',tratado_"&amp;$A41&amp;","&amp;$A41&amp;")"</f>
        <v>xlswrite('G:\Mi unidad\1. PROYECTOS TELLO 2022\SCM SPILL OVERS\outputs\pobreza\distancia_centro_salud\1%\simulacion_4\observado_outputs.xlsx',tratado_108,108)</v>
      </c>
      <c r="FG159" s="1" t="str">
        <f>"xlswrite('G:\Mi unidad\1. PROYECTOS TELLO 2022\SCM SPILL OVERS\outputs\pobreza\informalidad\1%\simulacion_4\observado_outputs.xlsx',tratado_"&amp;$A41&amp;","&amp;$A41&amp;")"</f>
        <v>xlswrite('G:\Mi unidad\1. PROYECTOS TELLO 2022\SCM SPILL OVERS\outputs\pobreza\informalidad\1%\simulacion_4\observado_outputs.xlsx',tratado_108,108)</v>
      </c>
      <c r="FM159" s="1" t="str">
        <f>"xlswrite('G:\Mi unidad\1. PROYECTOS TELLO 2022\SCM SPILL OVERS\outputs\pobreza\densidad\1%\simulacion_4\observado_outputs.xlsx',tratado_"&amp;$A41&amp;","&amp;$A41&amp;")"</f>
        <v>xlswrite('G:\Mi unidad\1. PROYECTOS TELLO 2022\SCM SPILL OVERS\outputs\pobreza\densidad\1%\simulacion_4\observado_outputs.xlsx',tratado_108,108)</v>
      </c>
      <c r="FT159" s="1" t="str">
        <f>"xlswrite('G:\Mi unidad\1. PROYECTOS TELLO 2022\SCM SPILL OVERS\outputs\pobreza\bajo_niv_educ\1%\simulacion_4\observado_outputs.xlsx',tratado_"&amp;$A41&amp;","&amp;$A41&amp;")"</f>
        <v>xlswrite('G:\Mi unidad\1. PROYECTOS TELLO 2022\SCM SPILL OVERS\outputs\pobreza\bajo_niv_educ\1%\simulacion_4\observado_outputs.xlsx',tratado_108,108)</v>
      </c>
      <c r="FZ159" s="1" t="str">
        <f>"xlswrite('G:\Mi unidad\1. PROYECTOS TELLO 2022\SCM SPILL OVERS\outputs\pobreza\bajo_ingreso\1%\simulacion_4\observado_outputs.xlsx',tratado_"&amp;$A41&amp;","&amp;$A41&amp;")"</f>
        <v>xlswrite('G:\Mi unidad\1. PROYECTOS TELLO 2022\SCM SPILL OVERS\outputs\pobreza\bajo_ingreso\1%\simulacion_4\observado_outputs.xlsx',tratado_108,108)</v>
      </c>
      <c r="GF159" s="1" t="str">
        <f>"xlswrite('G:\Mi unidad\1. PROYECTOS TELLO 2022\SCM SPILL OVERS\outputs\pobreza\densidad_g\1%\simulacion_4\observado_outputs.xlsx',tratado_"&amp;$A41&amp;","&amp;$A41&amp;")"</f>
        <v>xlswrite('G:\Mi unidad\1. PROYECTOS TELLO 2022\SCM SPILL OVERS\outputs\pobreza\densidad_g\1%\simulacion_4\observado_outputs.xlsx',tratado_108,108)</v>
      </c>
      <c r="GM159" s="1" t="str">
        <f>"xlswrite('G:\Mi unidad\1. PROYECTOS TELLO 2022\SCM SPILL OVERS\outputs\pobreza\alimentos\1%\simulacion_4\observado_outputs.xlsx',tratado_"&amp;$A41&amp;","&amp;$A41&amp;");"</f>
        <v>xlswrite('G:\Mi unidad\1. PROYECTOS TELLO 2022\SCM SPILL OVERS\outputs\pobreza\alimentos\1%\simulacion_4\observado_outputs.xlsx',tratado_108,108);</v>
      </c>
      <c r="GT159" s="1" t="str">
        <f>"xlswrite('G:\Mi unidad\1. PROYECTOS TELLO 2022\SCM SPILL OVERS\outputs\pobreza\jefe_hogar\1%\simulacion_4\observado_outputs.xlsx',tratado_"&amp;$A41&amp;","&amp;$A41&amp;");"</f>
        <v>xlswrite('G:\Mi unidad\1. PROYECTOS TELLO 2022\SCM SPILL OVERS\outputs\pobreza\jefe_hogar\1%\simulacion_4\observado_outputs.xlsx',tratado_108,108);</v>
      </c>
      <c r="GZ159" s="1" t="str">
        <f>"xlswrite('G:\Mi unidad\1. PROYECTOS TELLO 2022\SCM SPILL OVERS\outputs\pobreza\mujeres\1%\simulacion_4\observado_outputs.xlsx',tratado_"&amp;$A41&amp;","&amp;$A41&amp;");"</f>
        <v>xlswrite('G:\Mi unidad\1. PROYECTOS TELLO 2022\SCM SPILL OVERS\outputs\pobreza\mujeres\1%\simulacion_4\observado_outputs.xlsx',tratado_108,108);</v>
      </c>
      <c r="HF159" s="1" t="str">
        <f>"xlswrite('G:\Mi unidad\1. PROYECTOS TELLO 2022\SCM SPILL OVERS\outputs\pobreza\criminalidad\1%\simulacion_4\observado_outputs.xlsx',tratado_"&amp;$A41&amp;","&amp;$A41&amp;");"</f>
        <v>xlswrite('G:\Mi unidad\1. PROYECTOS TELLO 2022\SCM SPILL OVERS\outputs\pobreza\criminalidad\1%\simulacion_4\observado_outputs.xlsx',tratado_108,108);</v>
      </c>
      <c r="HM159">
        <v>65</v>
      </c>
      <c r="HN159" t="s">
        <v>35</v>
      </c>
      <c r="HT159">
        <v>84</v>
      </c>
      <c r="HU159" t="str">
        <f>"spillover_test_"&amp;HT159&amp;" = zeros(1,S);"</f>
        <v>spillover_test_84 = zeros(1,S);</v>
      </c>
      <c r="IA159">
        <v>91</v>
      </c>
      <c r="IB159" t="str">
        <f>"xlswrite('G:\Mi unidad\1. PROYECTOS TELLO 2022\SCM SPILL OVERS\outputs\pobreza\bajo_niv_educ\1%\simulacion_4\output_tests.xlsx',p_value_vec_"&amp;IA159&amp;"','p_value_vec_"&amp;IA159&amp;"');"</f>
        <v>xlswrite('G:\Mi unidad\1. PROYECTOS TELLO 2022\SCM SPILL OVERS\outputs\pobreza\bajo_niv_educ\1%\simulacion_4\output_tests.xlsx',p_value_vec_91','p_value_vec_91');</v>
      </c>
      <c r="IO159">
        <v>91</v>
      </c>
      <c r="IP159" t="str">
        <f>"xlswrite('G:\Mi unidad\1. PROYECTOS TELLO 2022\SCM SPILL OVERS\outputs\pobreza\bajo_ingreso\1%\simulacion_4\output_tests.xlsx',p_value_vec_"&amp;IO159&amp;"','p_value_vec_"&amp;IO159&amp;"');"</f>
        <v>xlswrite('G:\Mi unidad\1. PROYECTOS TELLO 2022\SCM SPILL OVERS\outputs\pobreza\bajo_ingreso\1%\simulacion_4\output_tests.xlsx',p_value_vec_91','p_value_vec_91');</v>
      </c>
      <c r="JA159">
        <v>91</v>
      </c>
      <c r="JB159" t="str">
        <f>"xlswrite('G:\Mi unidad\1. PROYECTOS TELLO 2022\SCM SPILL OVERS\outputs\pobreza\densidad\1%\simulacion_4\output_tests.xlsx',p_value_vec_"&amp;JA159&amp;"','p_value_vec_"&amp;JA159&amp;"');"</f>
        <v>xlswrite('G:\Mi unidad\1. PROYECTOS TELLO 2022\SCM SPILL OVERS\outputs\pobreza\densidad\1%\simulacion_4\output_tests.xlsx',p_value_vec_91','p_value_vec_91');</v>
      </c>
      <c r="JM159">
        <v>91</v>
      </c>
      <c r="JN159" t="str">
        <f>"xlswrite('G:\Mi unidad\1. PROYECTOS TELLO 2022\SCM SPILL OVERS\outputs\pobreza\densidad_g\1%\simulacion_4\output_tests.xlsx',p_value_vec_"&amp;JM159&amp;"','p_value_vec_"&amp;JM159&amp;"');"</f>
        <v>xlswrite('G:\Mi unidad\1. PROYECTOS TELLO 2022\SCM SPILL OVERS\outputs\pobreza\densidad_g\1%\simulacion_4\output_tests.xlsx',p_value_vec_91','p_value_vec_91');</v>
      </c>
      <c r="JY159">
        <v>91</v>
      </c>
      <c r="JZ159" t="str">
        <f>"xlswrite('G:\Mi unidad\1. PROYECTOS TELLO 2022\SCM SPILL OVERS\outputs\pobreza\distancia_centro_salud\1%\simulacion_4\output_tests.xlsx',p_value_vec_"&amp;JY159&amp;"','p_value_vec_"&amp;JY159&amp;"');"</f>
        <v>xlswrite('G:\Mi unidad\1. PROYECTOS TELLO 2022\SCM SPILL OVERS\outputs\pobreza\distancia_centro_salud\1%\simulacion_4\output_tests.xlsx',p_value_vec_91','p_value_vec_91');</v>
      </c>
      <c r="KL159">
        <v>91</v>
      </c>
      <c r="KM159" t="str">
        <f>"xlswrite('G:\Mi unidad\1. PROYECTOS TELLO 2022\SCM SPILL OVERS\outputs\pobreza\informalidad\1%\simulacion_4\output_tests.xlsx',p_value_vec_"&amp;KL159&amp;"','p_value_vec_"&amp;KL159&amp;"');"</f>
        <v>xlswrite('G:\Mi unidad\1. PROYECTOS TELLO 2022\SCM SPILL OVERS\outputs\pobreza\informalidad\1%\simulacion_4\output_tests.xlsx',p_value_vec_91','p_value_vec_91');</v>
      </c>
      <c r="KY159">
        <v>91</v>
      </c>
      <c r="KZ159" t="str">
        <f>"xlswrite('G:\Mi unidad\1. PROYECTOS TELLO 2022\SCM SPILL OVERS\outputs\pobreza\alimentos\1%\simulacion_4\output_tests.xlsx',p_value_vec_"&amp;KY159&amp;"','p_value_vec_"&amp;KY159&amp;"');"</f>
        <v>xlswrite('G:\Mi unidad\1. PROYECTOS TELLO 2022\SCM SPILL OVERS\outputs\pobreza\alimentos\1%\simulacion_4\output_tests.xlsx',p_value_vec_91','p_value_vec_91');</v>
      </c>
      <c r="LF159">
        <v>91</v>
      </c>
      <c r="LG159" t="str">
        <f>"xlswrite('G:\Mi unidad\1. PROYECTOS TELLO 2022\SCM SPILL OVERS\outputs\pobreza\jefe_hogar\1%\simulacion_4\output_tests.xlsx',p_value_vec_"&amp;LF159&amp;"','p_value_vec_"&amp;LF159&amp;"');"</f>
        <v>xlswrite('G:\Mi unidad\1. PROYECTOS TELLO 2022\SCM SPILL OVERS\outputs\pobreza\jefe_hogar\1%\simulacion_4\output_tests.xlsx',p_value_vec_91','p_value_vec_91');</v>
      </c>
      <c r="LM159">
        <v>91</v>
      </c>
      <c r="LN159" t="str">
        <f>"xlswrite('G:\Mi unidad\1. PROYECTOS TELLO 2022\SCM SPILL OVERS\outputs\pobreza\mujeres\1%\simulacion_4\output_tests.xlsx',p_value_vec_"&amp;LM159&amp;"','p_value_vec_"&amp;LM159&amp;"');"</f>
        <v>xlswrite('G:\Mi unidad\1. PROYECTOS TELLO 2022\SCM SPILL OVERS\outputs\pobreza\mujeres\1%\simulacion_4\output_tests.xlsx',p_value_vec_91','p_value_vec_91');</v>
      </c>
      <c r="LY159">
        <v>91</v>
      </c>
      <c r="LZ159" t="str">
        <f>"xlswrite('G:\Mi unidad\1. PROYECTOS TELLO 2022\SCM SPILL OVERS\outputs\pobreza\criminalidad\1%\simulacion_4\output_tests.xlsx',p_value_vec_"&amp;LY159&amp;"','p_value_vec_"&amp;LY159&amp;"');"</f>
        <v>xlswrite('G:\Mi unidad\1. PROYECTOS TELLO 2022\SCM SPILL OVERS\outputs\pobreza\criminalidad\1%\simulacion_4\output_tests.xlsx',p_value_vec_91','p_value_vec_91');</v>
      </c>
    </row>
    <row r="160" spans="64:338" x14ac:dyDescent="0.3">
      <c r="BL160">
        <v>91</v>
      </c>
      <c r="BR160">
        <v>91</v>
      </c>
      <c r="BS160" s="1" t="str">
        <f>"A_"&amp;BR157&amp;" = eye(N);"</f>
        <v>A_91 = eye(N);</v>
      </c>
      <c r="BX160">
        <v>91</v>
      </c>
      <c r="BY160" s="1" t="str">
        <f>"A_"&amp;BX157&amp;" = eye(N);"</f>
        <v>A_91 = eye(N);</v>
      </c>
      <c r="CD160">
        <v>91</v>
      </c>
      <c r="CE160" s="1" t="str">
        <f>"A_"&amp;CD157&amp;" = eye(N);"</f>
        <v>A_91 = eye(N);</v>
      </c>
      <c r="CJ160">
        <v>91</v>
      </c>
      <c r="CK160" s="1" t="str">
        <f>"A_"&amp;CJ157&amp;" = eye(N);"</f>
        <v>A_91 = eye(N);</v>
      </c>
      <c r="CQ160">
        <v>91</v>
      </c>
      <c r="CR160" t="s">
        <v>364</v>
      </c>
      <c r="CV160">
        <v>91</v>
      </c>
      <c r="CW160" t="s">
        <v>364</v>
      </c>
      <c r="DA160">
        <v>91</v>
      </c>
      <c r="DB160" t="s">
        <v>364</v>
      </c>
      <c r="DF160">
        <v>91</v>
      </c>
      <c r="DG160" t="s">
        <v>364</v>
      </c>
      <c r="EA160">
        <v>71</v>
      </c>
      <c r="EB160" s="1" t="str">
        <f>"synthetic_control_sp_"&amp;EA160&amp;"(T+s) = Y_"&amp;EA160&amp;"(1,T+s)-alpha1_hat_vec_"&amp;EA160&amp;"(s);"</f>
        <v>synthetic_control_sp_71(T+s) = Y_71(1,T+s)-alpha1_hat_vec_71(s);</v>
      </c>
      <c r="EZ160" s="1" t="str">
        <f>"xlswrite('G:\Mi unidad\1. PROYECTOS TELLO 2022\SCM SPILL OVERS\outputs\pobreza\distancia_centro_salud\1%\simulacion_4\observado_outputs.xlsx',tratado_"&amp;$A42&amp;","&amp;$A42&amp;")"</f>
        <v>xlswrite('G:\Mi unidad\1. PROYECTOS TELLO 2022\SCM SPILL OVERS\outputs\pobreza\distancia_centro_salud\1%\simulacion_4\observado_outputs.xlsx',tratado_112,112)</v>
      </c>
      <c r="FG160" s="1" t="str">
        <f>"xlswrite('G:\Mi unidad\1. PROYECTOS TELLO 2022\SCM SPILL OVERS\outputs\pobreza\informalidad\1%\simulacion_4\observado_outputs.xlsx',tratado_"&amp;$A42&amp;","&amp;$A42&amp;")"</f>
        <v>xlswrite('G:\Mi unidad\1. PROYECTOS TELLO 2022\SCM SPILL OVERS\outputs\pobreza\informalidad\1%\simulacion_4\observado_outputs.xlsx',tratado_112,112)</v>
      </c>
      <c r="FM160" s="1" t="str">
        <f>"xlswrite('G:\Mi unidad\1. PROYECTOS TELLO 2022\SCM SPILL OVERS\outputs\pobreza\densidad\1%\simulacion_4\observado_outputs.xlsx',tratado_"&amp;$A42&amp;","&amp;$A42&amp;")"</f>
        <v>xlswrite('G:\Mi unidad\1. PROYECTOS TELLO 2022\SCM SPILL OVERS\outputs\pobreza\densidad\1%\simulacion_4\observado_outputs.xlsx',tratado_112,112)</v>
      </c>
      <c r="FT160" s="1" t="str">
        <f>"xlswrite('G:\Mi unidad\1. PROYECTOS TELLO 2022\SCM SPILL OVERS\outputs\pobreza\bajo_niv_educ\1%\simulacion_4\observado_outputs.xlsx',tratado_"&amp;$A42&amp;","&amp;$A42&amp;")"</f>
        <v>xlswrite('G:\Mi unidad\1. PROYECTOS TELLO 2022\SCM SPILL OVERS\outputs\pobreza\bajo_niv_educ\1%\simulacion_4\observado_outputs.xlsx',tratado_112,112)</v>
      </c>
      <c r="FZ160" s="1" t="str">
        <f>"xlswrite('G:\Mi unidad\1. PROYECTOS TELLO 2022\SCM SPILL OVERS\outputs\pobreza\bajo_ingreso\1%\simulacion_4\observado_outputs.xlsx',tratado_"&amp;$A42&amp;","&amp;$A42&amp;")"</f>
        <v>xlswrite('G:\Mi unidad\1. PROYECTOS TELLO 2022\SCM SPILL OVERS\outputs\pobreza\bajo_ingreso\1%\simulacion_4\observado_outputs.xlsx',tratado_112,112)</v>
      </c>
      <c r="GF160" s="1" t="str">
        <f>"xlswrite('G:\Mi unidad\1. PROYECTOS TELLO 2022\SCM SPILL OVERS\outputs\pobreza\densidad_g\1%\simulacion_4\observado_outputs.xlsx',tratado_"&amp;$A42&amp;","&amp;$A42&amp;")"</f>
        <v>xlswrite('G:\Mi unidad\1. PROYECTOS TELLO 2022\SCM SPILL OVERS\outputs\pobreza\densidad_g\1%\simulacion_4\observado_outputs.xlsx',tratado_112,112)</v>
      </c>
      <c r="GM160" s="1" t="str">
        <f>"xlswrite('G:\Mi unidad\1. PROYECTOS TELLO 2022\SCM SPILL OVERS\outputs\pobreza\alimentos\1%\simulacion_4\observado_outputs.xlsx',tratado_"&amp;$A42&amp;","&amp;$A42&amp;");"</f>
        <v>xlswrite('G:\Mi unidad\1. PROYECTOS TELLO 2022\SCM SPILL OVERS\outputs\pobreza\alimentos\1%\simulacion_4\observado_outputs.xlsx',tratado_112,112);</v>
      </c>
      <c r="GT160" s="1" t="str">
        <f>"xlswrite('G:\Mi unidad\1. PROYECTOS TELLO 2022\SCM SPILL OVERS\outputs\pobreza\jefe_hogar\1%\simulacion_4\observado_outputs.xlsx',tratado_"&amp;$A42&amp;","&amp;$A42&amp;");"</f>
        <v>xlswrite('G:\Mi unidad\1. PROYECTOS TELLO 2022\SCM SPILL OVERS\outputs\pobreza\jefe_hogar\1%\simulacion_4\observado_outputs.xlsx',tratado_112,112);</v>
      </c>
      <c r="GZ160" s="1" t="str">
        <f>"xlswrite('G:\Mi unidad\1. PROYECTOS TELLO 2022\SCM SPILL OVERS\outputs\pobreza\mujeres\1%\simulacion_4\observado_outputs.xlsx',tratado_"&amp;$A42&amp;","&amp;$A42&amp;");"</f>
        <v>xlswrite('G:\Mi unidad\1. PROYECTOS TELLO 2022\SCM SPILL OVERS\outputs\pobreza\mujeres\1%\simulacion_4\observado_outputs.xlsx',tratado_112,112);</v>
      </c>
      <c r="HF160" s="1" t="str">
        <f>"xlswrite('G:\Mi unidad\1. PROYECTOS TELLO 2022\SCM SPILL OVERS\outputs\pobreza\criminalidad\1%\simulacion_4\observado_outputs.xlsx',tratado_"&amp;$A42&amp;","&amp;$A42&amp;");"</f>
        <v>xlswrite('G:\Mi unidad\1. PROYECTOS TELLO 2022\SCM SPILL OVERS\outputs\pobreza\criminalidad\1%\simulacion_4\observado_outputs.xlsx',tratado_112,112);</v>
      </c>
      <c r="HM160">
        <v>65</v>
      </c>
      <c r="HN160" t="str">
        <f>"    [p_value_"&amp;HM160&amp; ",lb_"&amp;HM160&amp;",ub_"&amp;HM160&amp;"] = sp_andrews_te(Y_pre_"&amp;HM160&amp;",pobreza_"&amp;HM160&amp;"(:,T+s),A_"&amp;HM160&amp;",C,.05);"</f>
        <v xml:space="preserve">    [p_value_65,lb_65,ub_65] = sp_andrews_te(Y_pre_65,pobreza_65(:,T+s),A_65,C,.05);</v>
      </c>
      <c r="HT160">
        <v>84</v>
      </c>
      <c r="HU160" t="s">
        <v>35</v>
      </c>
      <c r="IA160">
        <v>91</v>
      </c>
      <c r="IB160" t="str">
        <f>"xlswrite('G:\Mi unidad\1. PROYECTOS TELLO 2022\SCM SPILL OVERS\outputs\pobreza\bajo_niv_educ\1%\simulacion_4\output_tests.xlsx',alpha1_hat_vec_"&amp;IA160&amp;"','alpha1_hat_vec_"&amp;IA160&amp;"');"</f>
        <v>xlswrite('G:\Mi unidad\1. PROYECTOS TELLO 2022\SCM SPILL OVERS\outputs\pobreza\bajo_niv_educ\1%\simulacion_4\output_tests.xlsx',alpha1_hat_vec_91','alpha1_hat_vec_91');</v>
      </c>
      <c r="IO160">
        <v>91</v>
      </c>
      <c r="IP160" t="str">
        <f>"xlswrite('G:\Mi unidad\1. PROYECTOS TELLO 2022\SCM SPILL OVERS\outputs\pobreza\bajo_ingreso\1%\simulacion_4\output_tests.xlsx',alpha1_hat_vec_"&amp;IO160&amp;"','alpha1_hat_vec_"&amp;IO160&amp;"');"</f>
        <v>xlswrite('G:\Mi unidad\1. PROYECTOS TELLO 2022\SCM SPILL OVERS\outputs\pobreza\bajo_ingreso\1%\simulacion_4\output_tests.xlsx',alpha1_hat_vec_91','alpha1_hat_vec_91');</v>
      </c>
      <c r="JA160">
        <v>91</v>
      </c>
      <c r="JB160" t="str">
        <f>"xlswrite('G:\Mi unidad\1. PROYECTOS TELLO 2022\SCM SPILL OVERS\outputs\pobreza\densidad\1%\simulacion_4\output_tests.xlsx',alpha1_hat_vec_"&amp;JA160&amp;"','alpha1_hat_vec_"&amp;JA160&amp;"');"</f>
        <v>xlswrite('G:\Mi unidad\1. PROYECTOS TELLO 2022\SCM SPILL OVERS\outputs\pobreza\densidad\1%\simulacion_4\output_tests.xlsx',alpha1_hat_vec_91','alpha1_hat_vec_91');</v>
      </c>
      <c r="JM160">
        <v>91</v>
      </c>
      <c r="JN160" t="str">
        <f>"xlswrite('G:\Mi unidad\1. PROYECTOS TELLO 2022\SCM SPILL OVERS\outputs\pobreza\densidad_g\1%\simulacion_4\output_tests.xlsx',alpha1_hat_vec_"&amp;JM160&amp;"','alpha1_hat_vec_"&amp;JM160&amp;"');"</f>
        <v>xlswrite('G:\Mi unidad\1. PROYECTOS TELLO 2022\SCM SPILL OVERS\outputs\pobreza\densidad_g\1%\simulacion_4\output_tests.xlsx',alpha1_hat_vec_91','alpha1_hat_vec_91');</v>
      </c>
      <c r="JY160">
        <v>91</v>
      </c>
      <c r="JZ160" t="str">
        <f>"xlswrite('G:\Mi unidad\1. PROYECTOS TELLO 2022\SCM SPILL OVERS\outputs\pobreza\distancia_centro_salud\1%\simulacion_4\output_tests.xlsx',alpha1_hat_vec_"&amp;JY160&amp;"','alpha1_hat_vec_"&amp;JY160&amp;"');"</f>
        <v>xlswrite('G:\Mi unidad\1. PROYECTOS TELLO 2022\SCM SPILL OVERS\outputs\pobreza\distancia_centro_salud\1%\simulacion_4\output_tests.xlsx',alpha1_hat_vec_91','alpha1_hat_vec_91');</v>
      </c>
      <c r="KL160">
        <v>91</v>
      </c>
      <c r="KM160" t="str">
        <f>"xlswrite('G:\Mi unidad\1. PROYECTOS TELLO 2022\SCM SPILL OVERS\outputs\pobreza\informalidad\1%\simulacion_4\output_tests.xlsx',alpha1_hat_vec_"&amp;KL160&amp;"','alpha1_hat_vec_"&amp;KL160&amp;"');"</f>
        <v>xlswrite('G:\Mi unidad\1. PROYECTOS TELLO 2022\SCM SPILL OVERS\outputs\pobreza\informalidad\1%\simulacion_4\output_tests.xlsx',alpha1_hat_vec_91','alpha1_hat_vec_91');</v>
      </c>
      <c r="KY160">
        <v>91</v>
      </c>
      <c r="KZ160" t="str">
        <f>"xlswrite('G:\Mi unidad\1. PROYECTOS TELLO 2022\SCM SPILL OVERS\outputs\pobreza\alimentos\1%\simulacion_4\output_tests.xlsx',alpha1_hat_vec_"&amp;KY160&amp;"','alpha1_hat_vec_"&amp;KY160&amp;"');"</f>
        <v>xlswrite('G:\Mi unidad\1. PROYECTOS TELLO 2022\SCM SPILL OVERS\outputs\pobreza\alimentos\1%\simulacion_4\output_tests.xlsx',alpha1_hat_vec_91','alpha1_hat_vec_91');</v>
      </c>
      <c r="LF160">
        <v>91</v>
      </c>
      <c r="LG160" t="str">
        <f>"xlswrite('G:\Mi unidad\1. PROYECTOS TELLO 2022\SCM SPILL OVERS\outputs\pobreza\jefe_hogar\1%\simulacion_4\output_tests.xlsx',alpha1_hat_vec_"&amp;LF160&amp;"','alpha1_hat_vec_"&amp;LF160&amp;"');"</f>
        <v>xlswrite('G:\Mi unidad\1. PROYECTOS TELLO 2022\SCM SPILL OVERS\outputs\pobreza\jefe_hogar\1%\simulacion_4\output_tests.xlsx',alpha1_hat_vec_91','alpha1_hat_vec_91');</v>
      </c>
      <c r="LM160">
        <v>91</v>
      </c>
      <c r="LN160" t="str">
        <f>"xlswrite('G:\Mi unidad\1. PROYECTOS TELLO 2022\SCM SPILL OVERS\outputs\pobreza\mujeres\1%\simulacion_4\output_tests.xlsx',alpha1_hat_vec_"&amp;LM160&amp;"','alpha1_hat_vec_"&amp;LM160&amp;"');"</f>
        <v>xlswrite('G:\Mi unidad\1. PROYECTOS TELLO 2022\SCM SPILL OVERS\outputs\pobreza\mujeres\1%\simulacion_4\output_tests.xlsx',alpha1_hat_vec_91','alpha1_hat_vec_91');</v>
      </c>
      <c r="LY160">
        <v>91</v>
      </c>
      <c r="LZ160" t="str">
        <f>"xlswrite('G:\Mi unidad\1. PROYECTOS TELLO 2022\SCM SPILL OVERS\outputs\pobreza\criminalidad\1%\simulacion_4\output_tests.xlsx',alpha1_hat_vec_"&amp;LY160&amp;"','alpha1_hat_vec_"&amp;LY160&amp;"');"</f>
        <v>xlswrite('G:\Mi unidad\1. PROYECTOS TELLO 2022\SCM SPILL OVERS\outputs\pobreza\criminalidad\1%\simulacion_4\output_tests.xlsx',alpha1_hat_vec_91','alpha1_hat_vec_91');</v>
      </c>
    </row>
    <row r="161" spans="64:338" x14ac:dyDescent="0.3">
      <c r="BL161">
        <v>91</v>
      </c>
      <c r="BR161">
        <v>91</v>
      </c>
      <c r="BS161" s="1" t="str">
        <f>"A_"&amp;BR157&amp;"(:,ind_"&amp;BR157&amp;" == 0) = [];"</f>
        <v>A_91(:,ind_91 == 0) = [];</v>
      </c>
      <c r="BX161">
        <v>91</v>
      </c>
      <c r="BY161" s="1" t="str">
        <f>"A_"&amp;BX157&amp;"(:,ind_"&amp;BX157&amp;" == 0) = [];"</f>
        <v>A_91(:,ind_91 == 0) = [];</v>
      </c>
      <c r="CD161">
        <v>91</v>
      </c>
      <c r="CE161" s="1" t="str">
        <f>"A_"&amp;CD157&amp;"(:,ind_"&amp;CD157&amp;" == 0) = [];"</f>
        <v>A_91(:,ind_91 == 0) = [];</v>
      </c>
      <c r="CJ161">
        <v>91</v>
      </c>
      <c r="CK161" s="1" t="str">
        <f>"A_"&amp;CJ157&amp;"(:,ind_"&amp;CJ157&amp;" == 0) = [];"</f>
        <v>A_91(:,ind_91 == 0) = [];</v>
      </c>
      <c r="CQ161">
        <v>91</v>
      </c>
      <c r="CR161" t="s">
        <v>365</v>
      </c>
      <c r="CV161">
        <v>91</v>
      </c>
      <c r="CW161" t="s">
        <v>365</v>
      </c>
      <c r="DA161">
        <v>91</v>
      </c>
      <c r="DB161" t="s">
        <v>365</v>
      </c>
      <c r="DF161">
        <v>91</v>
      </c>
      <c r="DG161" t="s">
        <v>365</v>
      </c>
      <c r="EA161">
        <v>71</v>
      </c>
      <c r="EB161" s="3" t="s">
        <v>18</v>
      </c>
      <c r="EZ161" s="1" t="str">
        <f>"xlswrite('G:\Mi unidad\1. PROYECTOS TELLO 2022\SCM SPILL OVERS\outputs\pobreza\distancia_centro_salud\1%\simulacion_4\observado_outputs.xlsx',tratado_"&amp;$A43&amp;","&amp;$A43&amp;")"</f>
        <v>xlswrite('G:\Mi unidad\1. PROYECTOS TELLO 2022\SCM SPILL OVERS\outputs\pobreza\distancia_centro_salud\1%\simulacion_4\observado_outputs.xlsx',tratado_119,119)</v>
      </c>
      <c r="FG161" s="1" t="str">
        <f>"xlswrite('G:\Mi unidad\1. PROYECTOS TELLO 2022\SCM SPILL OVERS\outputs\pobreza\informalidad\1%\simulacion_4\observado_outputs.xlsx',tratado_"&amp;$A43&amp;","&amp;$A43&amp;")"</f>
        <v>xlswrite('G:\Mi unidad\1. PROYECTOS TELLO 2022\SCM SPILL OVERS\outputs\pobreza\informalidad\1%\simulacion_4\observado_outputs.xlsx',tratado_119,119)</v>
      </c>
      <c r="FM161" s="1" t="str">
        <f>"xlswrite('G:\Mi unidad\1. PROYECTOS TELLO 2022\SCM SPILL OVERS\outputs\pobreza\densidad\1%\simulacion_4\observado_outputs.xlsx',tratado_"&amp;$A43&amp;","&amp;$A43&amp;")"</f>
        <v>xlswrite('G:\Mi unidad\1. PROYECTOS TELLO 2022\SCM SPILL OVERS\outputs\pobreza\densidad\1%\simulacion_4\observado_outputs.xlsx',tratado_119,119)</v>
      </c>
      <c r="FT161" s="1" t="str">
        <f>"xlswrite('G:\Mi unidad\1. PROYECTOS TELLO 2022\SCM SPILL OVERS\outputs\pobreza\bajo_niv_educ\1%\simulacion_4\observado_outputs.xlsx',tratado_"&amp;$A43&amp;","&amp;$A43&amp;")"</f>
        <v>xlswrite('G:\Mi unidad\1. PROYECTOS TELLO 2022\SCM SPILL OVERS\outputs\pobreza\bajo_niv_educ\1%\simulacion_4\observado_outputs.xlsx',tratado_119,119)</v>
      </c>
      <c r="FZ161" s="1" t="str">
        <f>"xlswrite('G:\Mi unidad\1. PROYECTOS TELLO 2022\SCM SPILL OVERS\outputs\pobreza\bajo_ingreso\1%\simulacion_4\observado_outputs.xlsx',tratado_"&amp;$A43&amp;","&amp;$A43&amp;")"</f>
        <v>xlswrite('G:\Mi unidad\1. PROYECTOS TELLO 2022\SCM SPILL OVERS\outputs\pobreza\bajo_ingreso\1%\simulacion_4\observado_outputs.xlsx',tratado_119,119)</v>
      </c>
      <c r="GF161" s="1" t="str">
        <f>"xlswrite('G:\Mi unidad\1. PROYECTOS TELLO 2022\SCM SPILL OVERS\outputs\pobreza\densidad_g\1%\simulacion_4\observado_outputs.xlsx',tratado_"&amp;$A43&amp;","&amp;$A43&amp;")"</f>
        <v>xlswrite('G:\Mi unidad\1. PROYECTOS TELLO 2022\SCM SPILL OVERS\outputs\pobreza\densidad_g\1%\simulacion_4\observado_outputs.xlsx',tratado_119,119)</v>
      </c>
      <c r="GM161" s="1" t="str">
        <f>"xlswrite('G:\Mi unidad\1. PROYECTOS TELLO 2022\SCM SPILL OVERS\outputs\pobreza\alimentos\1%\simulacion_4\observado_outputs.xlsx',tratado_"&amp;$A43&amp;","&amp;$A43&amp;");"</f>
        <v>xlswrite('G:\Mi unidad\1. PROYECTOS TELLO 2022\SCM SPILL OVERS\outputs\pobreza\alimentos\1%\simulacion_4\observado_outputs.xlsx',tratado_119,119);</v>
      </c>
      <c r="GT161" s="1" t="str">
        <f>"xlswrite('G:\Mi unidad\1. PROYECTOS TELLO 2022\SCM SPILL OVERS\outputs\pobreza\jefe_hogar\1%\simulacion_4\observado_outputs.xlsx',tratado_"&amp;$A43&amp;","&amp;$A43&amp;");"</f>
        <v>xlswrite('G:\Mi unidad\1. PROYECTOS TELLO 2022\SCM SPILL OVERS\outputs\pobreza\jefe_hogar\1%\simulacion_4\observado_outputs.xlsx',tratado_119,119);</v>
      </c>
      <c r="GZ161" s="1" t="str">
        <f>"xlswrite('G:\Mi unidad\1. PROYECTOS TELLO 2022\SCM SPILL OVERS\outputs\pobreza\mujeres\1%\simulacion_4\observado_outputs.xlsx',tratado_"&amp;$A43&amp;","&amp;$A43&amp;");"</f>
        <v>xlswrite('G:\Mi unidad\1. PROYECTOS TELLO 2022\SCM SPILL OVERS\outputs\pobreza\mujeres\1%\simulacion_4\observado_outputs.xlsx',tratado_119,119);</v>
      </c>
      <c r="HF161" s="1" t="str">
        <f>"xlswrite('G:\Mi unidad\1. PROYECTOS TELLO 2022\SCM SPILL OVERS\outputs\pobreza\criminalidad\1%\simulacion_4\observado_outputs.xlsx',tratado_"&amp;$A43&amp;","&amp;$A43&amp;");"</f>
        <v>xlswrite('G:\Mi unidad\1. PROYECTOS TELLO 2022\SCM SPILL OVERS\outputs\pobreza\criminalidad\1%\simulacion_4\observado_outputs.xlsx',tratado_119,119);</v>
      </c>
      <c r="HM161">
        <v>65</v>
      </c>
      <c r="HN161" t="str">
        <f>"    p_value_vec_"&amp;HM161&amp;"(s) = p_value_"&amp;HM161&amp;";"</f>
        <v xml:space="preserve">    p_value_vec_65(s) = p_value_65;</v>
      </c>
      <c r="HT161">
        <v>84</v>
      </c>
      <c r="HU161" t="s">
        <v>36</v>
      </c>
      <c r="IA161">
        <v>91</v>
      </c>
      <c r="IB161" t="str">
        <f>"xlswrite('G:\Mi unidad\1. PROYECTOS TELLO 2022\SCM SPILL OVERS\outputs\pobreza\bajo_niv_educ\1%\simulacion_4\output_tests.xlsx',spillover_test_"&amp;IA161&amp;"','sp_test_"&amp;IA161&amp;"');"</f>
        <v>xlswrite('G:\Mi unidad\1. PROYECTOS TELLO 2022\SCM SPILL OVERS\outputs\pobreza\bajo_niv_educ\1%\simulacion_4\output_tests.xlsx',spillover_test_91','sp_test_91');</v>
      </c>
      <c r="IO161">
        <v>91</v>
      </c>
      <c r="IP161" t="str">
        <f>"xlswrite('G:\Mi unidad\1. PROYECTOS TELLO 2022\SCM SPILL OVERS\outputs\pobreza\bajo_ingreso\1%\simulacion_4\output_tests.xlsx',spillover_test_"&amp;IO161&amp;"','sp_test_"&amp;IO161&amp;"');"</f>
        <v>xlswrite('G:\Mi unidad\1. PROYECTOS TELLO 2022\SCM SPILL OVERS\outputs\pobreza\bajo_ingreso\1%\simulacion_4\output_tests.xlsx',spillover_test_91','sp_test_91');</v>
      </c>
      <c r="JA161">
        <v>91</v>
      </c>
      <c r="JB161" t="str">
        <f>"xlswrite('G:\Mi unidad\1. PROYECTOS TELLO 2022\SCM SPILL OVERS\outputs\pobreza\densidad\1%\simulacion_4\output_tests.xlsx',spillover_test_"&amp;JA161&amp;"','sp_test_"&amp;JA161&amp;"');"</f>
        <v>xlswrite('G:\Mi unidad\1. PROYECTOS TELLO 2022\SCM SPILL OVERS\outputs\pobreza\densidad\1%\simulacion_4\output_tests.xlsx',spillover_test_91','sp_test_91');</v>
      </c>
      <c r="JM161">
        <v>91</v>
      </c>
      <c r="JN161" t="str">
        <f>"xlswrite('G:\Mi unidad\1. PROYECTOS TELLO 2022\SCM SPILL OVERS\outputs\pobreza\densidad_g\1%\simulacion_4\output_tests.xlsx',spillover_test_"&amp;JM161&amp;"','sp_test_"&amp;JM161&amp;"');"</f>
        <v>xlswrite('G:\Mi unidad\1. PROYECTOS TELLO 2022\SCM SPILL OVERS\outputs\pobreza\densidad_g\1%\simulacion_4\output_tests.xlsx',spillover_test_91','sp_test_91');</v>
      </c>
      <c r="JY161">
        <v>91</v>
      </c>
      <c r="JZ161" t="str">
        <f>"xlswrite('G:\Mi unidad\1. PROYECTOS TELLO 2022\SCM SPILL OVERS\outputs\pobreza\distancia_centro_salud\1%\simulacion_4\output_tests.xlsx',spillover_test_"&amp;JY161&amp;"','sp_test_"&amp;JY161&amp;"');"</f>
        <v>xlswrite('G:\Mi unidad\1. PROYECTOS TELLO 2022\SCM SPILL OVERS\outputs\pobreza\distancia_centro_salud\1%\simulacion_4\output_tests.xlsx',spillover_test_91','sp_test_91');</v>
      </c>
      <c r="KL161">
        <v>91</v>
      </c>
      <c r="KM161" t="str">
        <f>"xlswrite('G:\Mi unidad\1. PROYECTOS TELLO 2022\SCM SPILL OVERS\outputs\pobreza\informalidad\1%\simulacion_4\output_tests.xlsx',spillover_test_"&amp;KL161&amp;"','sp_test_"&amp;KL161&amp;"');"</f>
        <v>xlswrite('G:\Mi unidad\1. PROYECTOS TELLO 2022\SCM SPILL OVERS\outputs\pobreza\informalidad\1%\simulacion_4\output_tests.xlsx',spillover_test_91','sp_test_91');</v>
      </c>
      <c r="KY161">
        <v>91</v>
      </c>
      <c r="KZ161" t="str">
        <f>"xlswrite('G:\Mi unidad\1. PROYECTOS TELLO 2022\SCM SPILL OVERS\outputs\pobreza\alimentos\1%\simulacion_4\output_tests.xlsx',spillover_test_"&amp;KY161&amp;"','sp_test_"&amp;KY161&amp;"');"</f>
        <v>xlswrite('G:\Mi unidad\1. PROYECTOS TELLO 2022\SCM SPILL OVERS\outputs\pobreza\alimentos\1%\simulacion_4\output_tests.xlsx',spillover_test_91','sp_test_91');</v>
      </c>
      <c r="LF161">
        <v>91</v>
      </c>
      <c r="LG161" t="str">
        <f>"xlswrite('G:\Mi unidad\1. PROYECTOS TELLO 2022\SCM SPILL OVERS\outputs\pobreza\jefe_hogar\1%\simulacion_4\output_tests.xlsx',spillover_test_"&amp;LF161&amp;"','sp_test_"&amp;LF161&amp;"');"</f>
        <v>xlswrite('G:\Mi unidad\1. PROYECTOS TELLO 2022\SCM SPILL OVERS\outputs\pobreza\jefe_hogar\1%\simulacion_4\output_tests.xlsx',spillover_test_91','sp_test_91');</v>
      </c>
      <c r="LM161">
        <v>91</v>
      </c>
      <c r="LN161" t="str">
        <f>"xlswrite('G:\Mi unidad\1. PROYECTOS TELLO 2022\SCM SPILL OVERS\outputs\pobreza\mujeres\1%\simulacion_4\output_tests.xlsx',spillover_test_"&amp;LM161&amp;"','sp_test_"&amp;LM161&amp;"');"</f>
        <v>xlswrite('G:\Mi unidad\1. PROYECTOS TELLO 2022\SCM SPILL OVERS\outputs\pobreza\mujeres\1%\simulacion_4\output_tests.xlsx',spillover_test_91','sp_test_91');</v>
      </c>
      <c r="LY161">
        <v>91</v>
      </c>
      <c r="LZ161" t="str">
        <f>"xlswrite('G:\Mi unidad\1. PROYECTOS TELLO 2022\SCM SPILL OVERS\outputs\pobreza\criminalidad\1%\simulacion_4\output_tests.xlsx',spillover_test_"&amp;LY161&amp;"','sp_test_"&amp;LY161&amp;"');"</f>
        <v>xlswrite('G:\Mi unidad\1. PROYECTOS TELLO 2022\SCM SPILL OVERS\outputs\pobreza\criminalidad\1%\simulacion_4\output_tests.xlsx',spillover_test_91','sp_test_91');</v>
      </c>
    </row>
    <row r="162" spans="64:338" x14ac:dyDescent="0.3">
      <c r="BL162">
        <v>92</v>
      </c>
      <c r="BM162" s="1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366</v>
      </c>
      <c r="CV162">
        <v>92</v>
      </c>
      <c r="CW162" t="s">
        <v>366</v>
      </c>
      <c r="DA162">
        <v>92</v>
      </c>
      <c r="DB162" t="s">
        <v>366</v>
      </c>
      <c r="DF162">
        <v>92</v>
      </c>
      <c r="DG162" t="s">
        <v>366</v>
      </c>
      <c r="EA162">
        <v>75</v>
      </c>
      <c r="EB162" s="3" t="str">
        <f>"%PROVINCIA "&amp;EA162</f>
        <v>%PROVINCIA 75</v>
      </c>
      <c r="EZ162" s="1" t="str">
        <f>"xlswrite('G:\Mi unidad\1. PROYECTOS TELLO 2022\SCM SPILL OVERS\outputs\pobreza\distancia_centro_salud\1%\simulacion_4\observado_outputs.xlsx',tratado_"&amp;$A44&amp;","&amp;$A44&amp;")"</f>
        <v>xlswrite('G:\Mi unidad\1. PROYECTOS TELLO 2022\SCM SPILL OVERS\outputs\pobreza\distancia_centro_salud\1%\simulacion_4\observado_outputs.xlsx',tratado_125,125)</v>
      </c>
      <c r="FG162" s="1" t="str">
        <f>"xlswrite('G:\Mi unidad\1. PROYECTOS TELLO 2022\SCM SPILL OVERS\outputs\pobreza\informalidad\1%\simulacion_4\observado_outputs.xlsx',tratado_"&amp;$A44&amp;","&amp;$A44&amp;")"</f>
        <v>xlswrite('G:\Mi unidad\1. PROYECTOS TELLO 2022\SCM SPILL OVERS\outputs\pobreza\informalidad\1%\simulacion_4\observado_outputs.xlsx',tratado_125,125)</v>
      </c>
      <c r="FM162" s="1" t="str">
        <f>"xlswrite('G:\Mi unidad\1. PROYECTOS TELLO 2022\SCM SPILL OVERS\outputs\pobreza\densidad\1%\simulacion_4\observado_outputs.xlsx',tratado_"&amp;$A44&amp;","&amp;$A44&amp;")"</f>
        <v>xlswrite('G:\Mi unidad\1. PROYECTOS TELLO 2022\SCM SPILL OVERS\outputs\pobreza\densidad\1%\simulacion_4\observado_outputs.xlsx',tratado_125,125)</v>
      </c>
      <c r="FT162" s="1" t="str">
        <f>"xlswrite('G:\Mi unidad\1. PROYECTOS TELLO 2022\SCM SPILL OVERS\outputs\pobreza\bajo_niv_educ\1%\simulacion_4\observado_outputs.xlsx',tratado_"&amp;$A44&amp;","&amp;$A44&amp;")"</f>
        <v>xlswrite('G:\Mi unidad\1. PROYECTOS TELLO 2022\SCM SPILL OVERS\outputs\pobreza\bajo_niv_educ\1%\simulacion_4\observado_outputs.xlsx',tratado_125,125)</v>
      </c>
      <c r="FZ162" s="1" t="str">
        <f>"xlswrite('G:\Mi unidad\1. PROYECTOS TELLO 2022\SCM SPILL OVERS\outputs\pobreza\bajo_ingreso\1%\simulacion_4\observado_outputs.xlsx',tratado_"&amp;$A44&amp;","&amp;$A44&amp;")"</f>
        <v>xlswrite('G:\Mi unidad\1. PROYECTOS TELLO 2022\SCM SPILL OVERS\outputs\pobreza\bajo_ingreso\1%\simulacion_4\observado_outputs.xlsx',tratado_125,125)</v>
      </c>
      <c r="GF162" s="1" t="str">
        <f>"xlswrite('G:\Mi unidad\1. PROYECTOS TELLO 2022\SCM SPILL OVERS\outputs\pobreza\densidad_g\1%\simulacion_4\observado_outputs.xlsx',tratado_"&amp;$A44&amp;","&amp;$A44&amp;")"</f>
        <v>xlswrite('G:\Mi unidad\1. PROYECTOS TELLO 2022\SCM SPILL OVERS\outputs\pobreza\densidad_g\1%\simulacion_4\observado_outputs.xlsx',tratado_125,125)</v>
      </c>
      <c r="GM162" s="1" t="str">
        <f>"xlswrite('G:\Mi unidad\1. PROYECTOS TELLO 2022\SCM SPILL OVERS\outputs\pobreza\alimentos\1%\simulacion_4\observado_outputs.xlsx',tratado_"&amp;$A44&amp;","&amp;$A44&amp;");"</f>
        <v>xlswrite('G:\Mi unidad\1. PROYECTOS TELLO 2022\SCM SPILL OVERS\outputs\pobreza\alimentos\1%\simulacion_4\observado_outputs.xlsx',tratado_125,125);</v>
      </c>
      <c r="GT162" s="1" t="str">
        <f>"xlswrite('G:\Mi unidad\1. PROYECTOS TELLO 2022\SCM SPILL OVERS\outputs\pobreza\jefe_hogar\1%\simulacion_4\observado_outputs.xlsx',tratado_"&amp;$A44&amp;","&amp;$A44&amp;");"</f>
        <v>xlswrite('G:\Mi unidad\1. PROYECTOS TELLO 2022\SCM SPILL OVERS\outputs\pobreza\jefe_hogar\1%\simulacion_4\observado_outputs.xlsx',tratado_125,125);</v>
      </c>
      <c r="GZ162" s="1" t="str">
        <f>"xlswrite('G:\Mi unidad\1. PROYECTOS TELLO 2022\SCM SPILL OVERS\outputs\pobreza\mujeres\1%\simulacion_4\observado_outputs.xlsx',tratado_"&amp;$A44&amp;","&amp;$A44&amp;");"</f>
        <v>xlswrite('G:\Mi unidad\1. PROYECTOS TELLO 2022\SCM SPILL OVERS\outputs\pobreza\mujeres\1%\simulacion_4\observado_outputs.xlsx',tratado_125,125);</v>
      </c>
      <c r="HF162" s="1" t="str">
        <f>"xlswrite('G:\Mi unidad\1. PROYECTOS TELLO 2022\SCM SPILL OVERS\outputs\pobreza\criminalidad\1%\simulacion_4\observado_outputs.xlsx',tratado_"&amp;$A44&amp;","&amp;$A44&amp;");"</f>
        <v>xlswrite('G:\Mi unidad\1. PROYECTOS TELLO 2022\SCM SPILL OVERS\outputs\pobreza\criminalidad\1%\simulacion_4\observado_outputs.xlsx',tratado_125,125);</v>
      </c>
      <c r="HM162">
        <v>65</v>
      </c>
      <c r="HN162" t="str">
        <f>"    lb_vec_"&amp;HM162&amp;"(s) = lb_"&amp;HM162&amp;";"</f>
        <v xml:space="preserve">    lb_vec_65(s) = lb_65;</v>
      </c>
      <c r="HT162">
        <v>84</v>
      </c>
      <c r="HU162" t="s">
        <v>37</v>
      </c>
      <c r="IA162">
        <v>92</v>
      </c>
      <c r="IB162" t="str">
        <f>"xlswrite('G:\Mi unidad\1. PROYECTOS TELLO 2022\SCM SPILL OVERS\outputs\pobreza\bajo_niv_educ\1%\simulacion_4\output_tests.xlsx',lb_vec_"&amp;IA162&amp;"','lb_vec_"&amp;IA162&amp;"');"</f>
        <v>xlswrite('G:\Mi unidad\1. PROYECTOS TELLO 2022\SCM SPILL OVERS\outputs\pobreza\bajo_niv_educ\1%\simulacion_4\output_tests.xlsx',lb_vec_92','lb_vec_92');</v>
      </c>
      <c r="IO162">
        <v>92</v>
      </c>
      <c r="IP162" t="str">
        <f>"xlswrite('G:\Mi unidad\1. PROYECTOS TELLO 2022\SCM SPILL OVERS\outputs\pobreza\bajo_ingreso\1%\simulacion_4\output_tests.xlsx',lb_vec_"&amp;IO162&amp;"','lb_vec_"&amp;IO162&amp;"');"</f>
        <v>xlswrite('G:\Mi unidad\1. PROYECTOS TELLO 2022\SCM SPILL OVERS\outputs\pobreza\bajo_ingreso\1%\simulacion_4\output_tests.xlsx',lb_vec_92','lb_vec_92');</v>
      </c>
      <c r="JA162">
        <v>92</v>
      </c>
      <c r="JB162" t="str">
        <f>"xlswrite('G:\Mi unidad\1. PROYECTOS TELLO 2022\SCM SPILL OVERS\outputs\pobreza\densidad\1%\simulacion_4\output_tests.xlsx',lb_vec_"&amp;JA162&amp;"','lb_vec_"&amp;JA162&amp;"');"</f>
        <v>xlswrite('G:\Mi unidad\1. PROYECTOS TELLO 2022\SCM SPILL OVERS\outputs\pobreza\densidad\1%\simulacion_4\output_tests.xlsx',lb_vec_92','lb_vec_92');</v>
      </c>
      <c r="JM162">
        <v>92</v>
      </c>
      <c r="JN162" t="str">
        <f>"xlswrite('G:\Mi unidad\1. PROYECTOS TELLO 2022\SCM SPILL OVERS\outputs\pobreza\densidad_g\1%\simulacion_4\output_tests.xlsx',lb_vec_"&amp;JM162&amp;"','lb_vec_"&amp;JM162&amp;"');"</f>
        <v>xlswrite('G:\Mi unidad\1. PROYECTOS TELLO 2022\SCM SPILL OVERS\outputs\pobreza\densidad_g\1%\simulacion_4\output_tests.xlsx',lb_vec_92','lb_vec_92');</v>
      </c>
      <c r="JY162">
        <v>92</v>
      </c>
      <c r="JZ162" t="str">
        <f>"xlswrite('G:\Mi unidad\1. PROYECTOS TELLO 2022\SCM SPILL OVERS\outputs\pobreza\distancia_centro_salud\1%\simulacion_4\output_tests.xlsx',lb_vec_"&amp;JY162&amp;"','lb_vec_"&amp;JY162&amp;"');"</f>
        <v>xlswrite('G:\Mi unidad\1. PROYECTOS TELLO 2022\SCM SPILL OVERS\outputs\pobreza\distancia_centro_salud\1%\simulacion_4\output_tests.xlsx',lb_vec_92','lb_vec_92');</v>
      </c>
      <c r="KL162">
        <v>92</v>
      </c>
      <c r="KM162" t="str">
        <f>"xlswrite('G:\Mi unidad\1. PROYECTOS TELLO 2022\SCM SPILL OVERS\outputs\pobreza\informalidad\1%\simulacion_4\output_tests.xlsx',lb_vec_"&amp;KL162&amp;"','lb_vec_"&amp;KL162&amp;"');"</f>
        <v>xlswrite('G:\Mi unidad\1. PROYECTOS TELLO 2022\SCM SPILL OVERS\outputs\pobreza\informalidad\1%\simulacion_4\output_tests.xlsx',lb_vec_92','lb_vec_92');</v>
      </c>
      <c r="KY162">
        <v>92</v>
      </c>
      <c r="KZ162" t="str">
        <f>"xlswrite('G:\Mi unidad\1. PROYECTOS TELLO 2022\SCM SPILL OVERS\outputs\pobreza\alimentos\1%\simulacion_4\output_tests.xlsx',lb_vec_"&amp;KY162&amp;"','lb_vec_"&amp;KY162&amp;"');"</f>
        <v>xlswrite('G:\Mi unidad\1. PROYECTOS TELLO 2022\SCM SPILL OVERS\outputs\pobreza\alimentos\1%\simulacion_4\output_tests.xlsx',lb_vec_92','lb_vec_92');</v>
      </c>
      <c r="LF162">
        <v>92</v>
      </c>
      <c r="LG162" t="str">
        <f>"xlswrite('G:\Mi unidad\1. PROYECTOS TELLO 2022\SCM SPILL OVERS\outputs\pobreza\jefe_hogar\1%\simulacion_4\output_tests.xlsx',lb_vec_"&amp;LF162&amp;"','lb_vec_"&amp;LF162&amp;"');"</f>
        <v>xlswrite('G:\Mi unidad\1. PROYECTOS TELLO 2022\SCM SPILL OVERS\outputs\pobreza\jefe_hogar\1%\simulacion_4\output_tests.xlsx',lb_vec_92','lb_vec_92');</v>
      </c>
      <c r="LM162">
        <v>92</v>
      </c>
      <c r="LN162" t="str">
        <f>"xlswrite('G:\Mi unidad\1. PROYECTOS TELLO 2022\SCM SPILL OVERS\outputs\pobreza\mujeres\1%\simulacion_4\output_tests.xlsx',lb_vec_"&amp;LM162&amp;"','lb_vec_"&amp;LM162&amp;"');"</f>
        <v>xlswrite('G:\Mi unidad\1. PROYECTOS TELLO 2022\SCM SPILL OVERS\outputs\pobreza\mujeres\1%\simulacion_4\output_tests.xlsx',lb_vec_92','lb_vec_92');</v>
      </c>
      <c r="LY162">
        <v>92</v>
      </c>
      <c r="LZ162" t="str">
        <f>"xlswrite('G:\Mi unidad\1. PROYECTOS TELLO 2022\SCM SPILL OVERS\outputs\pobreza\criminalidad\1%\simulacion_4\output_tests.xlsx',lb_vec_"&amp;LY162&amp;"','lb_vec_"&amp;LY162&amp;"');"</f>
        <v>xlswrite('G:\Mi unidad\1. PROYECTOS TELLO 2022\SCM SPILL OVERS\outputs\pobreza\criminalidad\1%\simulacion_4\output_tests.xlsx',lb_vec_92','lb_vec_92');</v>
      </c>
    </row>
    <row r="163" spans="64:338" x14ac:dyDescent="0.3">
      <c r="BL163">
        <v>92</v>
      </c>
      <c r="BM163" s="1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367</v>
      </c>
      <c r="CV163">
        <v>92</v>
      </c>
      <c r="CW163" t="s">
        <v>367</v>
      </c>
      <c r="DA163">
        <v>92</v>
      </c>
      <c r="DB163" t="s">
        <v>367</v>
      </c>
      <c r="DF163">
        <v>92</v>
      </c>
      <c r="DG163" t="s">
        <v>367</v>
      </c>
      <c r="EA163">
        <v>75</v>
      </c>
      <c r="EB163" s="3" t="s">
        <v>17</v>
      </c>
      <c r="EZ163" s="1" t="str">
        <f>"xlswrite('G:\Mi unidad\1. PROYECTOS TELLO 2022\SCM SPILL OVERS\outputs\pobreza\distancia_centro_salud\1%\simulacion_4\observado_outputs.xlsx',tratado_"&amp;$A45&amp;","&amp;$A45&amp;")"</f>
        <v>xlswrite('G:\Mi unidad\1. PROYECTOS TELLO 2022\SCM SPILL OVERS\outputs\pobreza\distancia_centro_salud\1%\simulacion_4\observado_outputs.xlsx',tratado_129,129)</v>
      </c>
      <c r="FG163" s="1" t="str">
        <f>"xlswrite('G:\Mi unidad\1. PROYECTOS TELLO 2022\SCM SPILL OVERS\outputs\pobreza\informalidad\1%\simulacion_4\observado_outputs.xlsx',tratado_"&amp;$A45&amp;","&amp;$A45&amp;")"</f>
        <v>xlswrite('G:\Mi unidad\1. PROYECTOS TELLO 2022\SCM SPILL OVERS\outputs\pobreza\informalidad\1%\simulacion_4\observado_outputs.xlsx',tratado_129,129)</v>
      </c>
      <c r="FM163" s="1" t="str">
        <f>"xlswrite('G:\Mi unidad\1. PROYECTOS TELLO 2022\SCM SPILL OVERS\outputs\pobreza\densidad\1%\simulacion_4\observado_outputs.xlsx',tratado_"&amp;$A45&amp;","&amp;$A45&amp;")"</f>
        <v>xlswrite('G:\Mi unidad\1. PROYECTOS TELLO 2022\SCM SPILL OVERS\outputs\pobreza\densidad\1%\simulacion_4\observado_outputs.xlsx',tratado_129,129)</v>
      </c>
      <c r="FT163" s="1" t="str">
        <f>"xlswrite('G:\Mi unidad\1. PROYECTOS TELLO 2022\SCM SPILL OVERS\outputs\pobreza\bajo_niv_educ\1%\simulacion_4\observado_outputs.xlsx',tratado_"&amp;$A45&amp;","&amp;$A45&amp;")"</f>
        <v>xlswrite('G:\Mi unidad\1. PROYECTOS TELLO 2022\SCM SPILL OVERS\outputs\pobreza\bajo_niv_educ\1%\simulacion_4\observado_outputs.xlsx',tratado_129,129)</v>
      </c>
      <c r="FZ163" s="1" t="str">
        <f>"xlswrite('G:\Mi unidad\1. PROYECTOS TELLO 2022\SCM SPILL OVERS\outputs\pobreza\bajo_ingreso\1%\simulacion_4\observado_outputs.xlsx',tratado_"&amp;$A45&amp;","&amp;$A45&amp;")"</f>
        <v>xlswrite('G:\Mi unidad\1. PROYECTOS TELLO 2022\SCM SPILL OVERS\outputs\pobreza\bajo_ingreso\1%\simulacion_4\observado_outputs.xlsx',tratado_129,129)</v>
      </c>
      <c r="GF163" s="1" t="str">
        <f>"xlswrite('G:\Mi unidad\1. PROYECTOS TELLO 2022\SCM SPILL OVERS\outputs\pobreza\densidad_g\1%\simulacion_4\observado_outputs.xlsx',tratado_"&amp;$A45&amp;","&amp;$A45&amp;")"</f>
        <v>xlswrite('G:\Mi unidad\1. PROYECTOS TELLO 2022\SCM SPILL OVERS\outputs\pobreza\densidad_g\1%\simulacion_4\observado_outputs.xlsx',tratado_129,129)</v>
      </c>
      <c r="GM163" s="1" t="str">
        <f>"xlswrite('G:\Mi unidad\1. PROYECTOS TELLO 2022\SCM SPILL OVERS\outputs\pobreza\alimentos\1%\simulacion_4\observado_outputs.xlsx',tratado_"&amp;$A45&amp;","&amp;$A45&amp;");"</f>
        <v>xlswrite('G:\Mi unidad\1. PROYECTOS TELLO 2022\SCM SPILL OVERS\outputs\pobreza\alimentos\1%\simulacion_4\observado_outputs.xlsx',tratado_129,129);</v>
      </c>
      <c r="GT163" s="1" t="str">
        <f>"xlswrite('G:\Mi unidad\1. PROYECTOS TELLO 2022\SCM SPILL OVERS\outputs\pobreza\jefe_hogar\1%\simulacion_4\observado_outputs.xlsx',tratado_"&amp;$A45&amp;","&amp;$A45&amp;");"</f>
        <v>xlswrite('G:\Mi unidad\1. PROYECTOS TELLO 2022\SCM SPILL OVERS\outputs\pobreza\jefe_hogar\1%\simulacion_4\observado_outputs.xlsx',tratado_129,129);</v>
      </c>
      <c r="GZ163" s="1" t="str">
        <f>"xlswrite('G:\Mi unidad\1. PROYECTOS TELLO 2022\SCM SPILL OVERS\outputs\pobreza\mujeres\1%\simulacion_4\observado_outputs.xlsx',tratado_"&amp;$A45&amp;","&amp;$A45&amp;");"</f>
        <v>xlswrite('G:\Mi unidad\1. PROYECTOS TELLO 2022\SCM SPILL OVERS\outputs\pobreza\mujeres\1%\simulacion_4\observado_outputs.xlsx',tratado_129,129);</v>
      </c>
      <c r="HF163" s="1" t="str">
        <f>"xlswrite('G:\Mi unidad\1. PROYECTOS TELLO 2022\SCM SPILL OVERS\outputs\pobreza\criminalidad\1%\simulacion_4\observado_outputs.xlsx',tratado_"&amp;$A45&amp;","&amp;$A45&amp;");"</f>
        <v>xlswrite('G:\Mi unidad\1. PROYECTOS TELLO 2022\SCM SPILL OVERS\outputs\pobreza\criminalidad\1%\simulacion_4\observado_outputs.xlsx',tratado_129,129);</v>
      </c>
      <c r="HM163">
        <v>65</v>
      </c>
      <c r="HN163" t="str">
        <f>"    ub_vec_"&amp;HM163&amp;"(s) = ub_"&amp;HM162&amp;";"</f>
        <v xml:space="preserve">    ub_vec_65(s) = ub_65;</v>
      </c>
      <c r="HT163">
        <v>84</v>
      </c>
      <c r="HU163" t="str">
        <f>"    spillover_test_"&amp;HT163&amp;"(s) = sp_andrews(Y_pre_"&amp;HT163&amp;",pobreza_"&amp;HT163&amp;"(:,T+s),A_"&amp;HT163&amp;",C,d,alpha_sig);"</f>
        <v xml:space="preserve">    spillover_test_84(s) = sp_andrews(Y_pre_84,pobreza_84(:,T+s),A_84,C,d,alpha_sig);</v>
      </c>
      <c r="IA163">
        <v>92</v>
      </c>
      <c r="IB163" t="str">
        <f>"xlswrite('G:\Mi unidad\1. PROYECTOS TELLO 2022\SCM SPILL OVERS\outputs\pobreza\bajo_niv_educ\1%\simulacion_4\output_tests.xlsx',ub_vec_"&amp;IA163&amp;"','ub_vec_"&amp;IA163&amp;"');"</f>
        <v>xlswrite('G:\Mi unidad\1. PROYECTOS TELLO 2022\SCM SPILL OVERS\outputs\pobreza\bajo_niv_educ\1%\simulacion_4\output_tests.xlsx',ub_vec_92','ub_vec_92');</v>
      </c>
      <c r="IO163">
        <v>92</v>
      </c>
      <c r="IP163" t="str">
        <f>"xlswrite('G:\Mi unidad\1. PROYECTOS TELLO 2022\SCM SPILL OVERS\outputs\pobreza\bajo_ingreso\1%\simulacion_4\output_tests.xlsx',ub_vec_"&amp;IO163&amp;"','ub_vec_"&amp;IO163&amp;"');"</f>
        <v>xlswrite('G:\Mi unidad\1. PROYECTOS TELLO 2022\SCM SPILL OVERS\outputs\pobreza\bajo_ingreso\1%\simulacion_4\output_tests.xlsx',ub_vec_92','ub_vec_92');</v>
      </c>
      <c r="JA163">
        <v>92</v>
      </c>
      <c r="JB163" t="str">
        <f>"xlswrite('G:\Mi unidad\1. PROYECTOS TELLO 2022\SCM SPILL OVERS\outputs\pobreza\densidad\1%\simulacion_4\output_tests.xlsx',ub_vec_"&amp;JA163&amp;"','ub_vec_"&amp;JA163&amp;"');"</f>
        <v>xlswrite('G:\Mi unidad\1. PROYECTOS TELLO 2022\SCM SPILL OVERS\outputs\pobreza\densidad\1%\simulacion_4\output_tests.xlsx',ub_vec_92','ub_vec_92');</v>
      </c>
      <c r="JM163">
        <v>92</v>
      </c>
      <c r="JN163" t="str">
        <f>"xlswrite('G:\Mi unidad\1. PROYECTOS TELLO 2022\SCM SPILL OVERS\outputs\pobreza\densidad_g\1%\simulacion_4\output_tests.xlsx',ub_vec_"&amp;JM163&amp;"','ub_vec_"&amp;JM163&amp;"');"</f>
        <v>xlswrite('G:\Mi unidad\1. PROYECTOS TELLO 2022\SCM SPILL OVERS\outputs\pobreza\densidad_g\1%\simulacion_4\output_tests.xlsx',ub_vec_92','ub_vec_92');</v>
      </c>
      <c r="JY163">
        <v>92</v>
      </c>
      <c r="JZ163" t="str">
        <f>"xlswrite('G:\Mi unidad\1. PROYECTOS TELLO 2022\SCM SPILL OVERS\outputs\pobreza\distancia_centro_salud\1%\simulacion_4\output_tests.xlsx',ub_vec_"&amp;JY163&amp;"','ub_vec_"&amp;JY163&amp;"');"</f>
        <v>xlswrite('G:\Mi unidad\1. PROYECTOS TELLO 2022\SCM SPILL OVERS\outputs\pobreza\distancia_centro_salud\1%\simulacion_4\output_tests.xlsx',ub_vec_92','ub_vec_92');</v>
      </c>
      <c r="KL163">
        <v>92</v>
      </c>
      <c r="KM163" t="str">
        <f>"xlswrite('G:\Mi unidad\1. PROYECTOS TELLO 2022\SCM SPILL OVERS\outputs\pobreza\informalidad\1%\simulacion_4\output_tests.xlsx',ub_vec_"&amp;KL163&amp;"','ub_vec_"&amp;KL163&amp;"');"</f>
        <v>xlswrite('G:\Mi unidad\1. PROYECTOS TELLO 2022\SCM SPILL OVERS\outputs\pobreza\informalidad\1%\simulacion_4\output_tests.xlsx',ub_vec_92','ub_vec_92');</v>
      </c>
      <c r="KY163">
        <v>92</v>
      </c>
      <c r="KZ163" t="str">
        <f>"xlswrite('G:\Mi unidad\1. PROYECTOS TELLO 2022\SCM SPILL OVERS\outputs\pobreza\alimentos\1%\simulacion_4\output_tests.xlsx',ub_vec_"&amp;KY163&amp;"','ub_vec_"&amp;KY163&amp;"');"</f>
        <v>xlswrite('G:\Mi unidad\1. PROYECTOS TELLO 2022\SCM SPILL OVERS\outputs\pobreza\alimentos\1%\simulacion_4\output_tests.xlsx',ub_vec_92','ub_vec_92');</v>
      </c>
      <c r="LF163">
        <v>92</v>
      </c>
      <c r="LG163" t="str">
        <f>"xlswrite('G:\Mi unidad\1. PROYECTOS TELLO 2022\SCM SPILL OVERS\outputs\pobreza\jefe_hogar\1%\simulacion_4\output_tests.xlsx',ub_vec_"&amp;LF163&amp;"','ub_vec_"&amp;LF163&amp;"');"</f>
        <v>xlswrite('G:\Mi unidad\1. PROYECTOS TELLO 2022\SCM SPILL OVERS\outputs\pobreza\jefe_hogar\1%\simulacion_4\output_tests.xlsx',ub_vec_92','ub_vec_92');</v>
      </c>
      <c r="LM163">
        <v>92</v>
      </c>
      <c r="LN163" t="str">
        <f>"xlswrite('G:\Mi unidad\1. PROYECTOS TELLO 2022\SCM SPILL OVERS\outputs\pobreza\mujeres\1%\simulacion_4\output_tests.xlsx',ub_vec_"&amp;LM163&amp;"','ub_vec_"&amp;LM163&amp;"');"</f>
        <v>xlswrite('G:\Mi unidad\1. PROYECTOS TELLO 2022\SCM SPILL OVERS\outputs\pobreza\mujeres\1%\simulacion_4\output_tests.xlsx',ub_vec_92','ub_vec_92');</v>
      </c>
      <c r="LY163">
        <v>92</v>
      </c>
      <c r="LZ163" t="str">
        <f>"xlswrite('G:\Mi unidad\1. PROYECTOS TELLO 2022\SCM SPILL OVERS\outputs\pobreza\criminalidad\1%\simulacion_4\output_tests.xlsx',ub_vec_"&amp;LY163&amp;"','ub_vec_"&amp;LY163&amp;"');"</f>
        <v>xlswrite('G:\Mi unidad\1. PROYECTOS TELLO 2022\SCM SPILL OVERS\outputs\pobreza\criminalidad\1%\simulacion_4\output_tests.xlsx',ub_vec_92','ub_vec_92');</v>
      </c>
    </row>
    <row r="164" spans="64:338" x14ac:dyDescent="0.3">
      <c r="BL164">
        <v>92</v>
      </c>
      <c r="BM164" s="1" t="str">
        <f>"A_"&amp;BL162&amp;"(:,ind_"&amp;BL162&amp;" == 0) = [];"</f>
        <v>A_92(:,ind_92 == 0) = [];</v>
      </c>
      <c r="BR164">
        <v>92</v>
      </c>
      <c r="BS164" s="1" t="str">
        <f>"ind_"&amp;BR162&amp;" = xlsread('spillover_bajo_niv_educ_"&amp;BR162&amp;".xlsx')"</f>
        <v>ind_92 = xlsread('spillover_bajo_niv_educ_92.xlsx')</v>
      </c>
      <c r="BX164">
        <v>92</v>
      </c>
      <c r="BY164" s="1" t="str">
        <f>"ind_"&amp;BX162&amp;" = xlsread('spillover_bajoingreso_"&amp;BX162&amp;".xlsx')"</f>
        <v>ind_92 = xlsread('spillover_bajoingreso_92.xlsx')</v>
      </c>
      <c r="CD164">
        <v>92</v>
      </c>
      <c r="CE164" s="1" t="str">
        <f>"ind_"&amp;CD162&amp;" = xlsread('spillover_densidad_"&amp;CD162&amp;".xlsx')"</f>
        <v>ind_92 = xlsread('spillover_densidad_92.xlsx')</v>
      </c>
      <c r="CJ164">
        <v>92</v>
      </c>
      <c r="CK164" s="1" t="str">
        <f>"ind_"&amp;CJ162&amp;" = xlsread('spillover_tiempo_cs_"&amp;CJ162&amp;".xlsx')"</f>
        <v>ind_92 = xlsread('spillover_tiempo_cs_92.xlsx')</v>
      </c>
      <c r="CQ164">
        <v>92</v>
      </c>
      <c r="CR164" t="s">
        <v>368</v>
      </c>
      <c r="CV164">
        <v>92</v>
      </c>
      <c r="CW164" t="s">
        <v>369</v>
      </c>
      <c r="DA164">
        <v>92</v>
      </c>
      <c r="DB164" t="s">
        <v>370</v>
      </c>
      <c r="DF164">
        <v>92</v>
      </c>
      <c r="DG164" t="s">
        <v>371</v>
      </c>
      <c r="EA164">
        <v>75</v>
      </c>
      <c r="EB164" s="1" t="str">
        <f>"Y_Ts_"&amp;EA164&amp;" = Y_"&amp;EA164&amp;"(:,T+s);"</f>
        <v>Y_Ts_75 = Y_75(:,T+s);</v>
      </c>
      <c r="EZ164" s="1" t="str">
        <f>"xlswrite('G:\Mi unidad\1. PROYECTOS TELLO 2022\SCM SPILL OVERS\outputs\pobreza\distancia_centro_salud\1%\simulacion_4\observado_outputs.xlsx',tratado_"&amp;$A46&amp;","&amp;$A46&amp;")"</f>
        <v>xlswrite('G:\Mi unidad\1. PROYECTOS TELLO 2022\SCM SPILL OVERS\outputs\pobreza\distancia_centro_salud\1%\simulacion_4\observado_outputs.xlsx',tratado_130,130)</v>
      </c>
      <c r="FG164" s="1" t="str">
        <f>"xlswrite('G:\Mi unidad\1. PROYECTOS TELLO 2022\SCM SPILL OVERS\outputs\pobreza\informalidad\1%\simulacion_4\observado_outputs.xlsx',tratado_"&amp;$A46&amp;","&amp;$A46&amp;")"</f>
        <v>xlswrite('G:\Mi unidad\1. PROYECTOS TELLO 2022\SCM SPILL OVERS\outputs\pobreza\informalidad\1%\simulacion_4\observado_outputs.xlsx',tratado_130,130)</v>
      </c>
      <c r="FM164" s="1" t="str">
        <f>"xlswrite('G:\Mi unidad\1. PROYECTOS TELLO 2022\SCM SPILL OVERS\outputs\pobreza\densidad\1%\simulacion_4\observado_outputs.xlsx',tratado_"&amp;$A46&amp;","&amp;$A46&amp;")"</f>
        <v>xlswrite('G:\Mi unidad\1. PROYECTOS TELLO 2022\SCM SPILL OVERS\outputs\pobreza\densidad\1%\simulacion_4\observado_outputs.xlsx',tratado_130,130)</v>
      </c>
      <c r="FT164" s="1" t="str">
        <f>"xlswrite('G:\Mi unidad\1. PROYECTOS TELLO 2022\SCM SPILL OVERS\outputs\pobreza\bajo_niv_educ\1%\simulacion_4\observado_outputs.xlsx',tratado_"&amp;$A46&amp;","&amp;$A46&amp;")"</f>
        <v>xlswrite('G:\Mi unidad\1. PROYECTOS TELLO 2022\SCM SPILL OVERS\outputs\pobreza\bajo_niv_educ\1%\simulacion_4\observado_outputs.xlsx',tratado_130,130)</v>
      </c>
      <c r="FZ164" s="1" t="str">
        <f>"xlswrite('G:\Mi unidad\1. PROYECTOS TELLO 2022\SCM SPILL OVERS\outputs\pobreza\bajo_ingreso\1%\simulacion_4\observado_outputs.xlsx',tratado_"&amp;$A46&amp;","&amp;$A46&amp;")"</f>
        <v>xlswrite('G:\Mi unidad\1. PROYECTOS TELLO 2022\SCM SPILL OVERS\outputs\pobreza\bajo_ingreso\1%\simulacion_4\observado_outputs.xlsx',tratado_130,130)</v>
      </c>
      <c r="GF164" s="1" t="str">
        <f>"xlswrite('G:\Mi unidad\1. PROYECTOS TELLO 2022\SCM SPILL OVERS\outputs\pobreza\densidad_g\1%\simulacion_4\observado_outputs.xlsx',tratado_"&amp;$A46&amp;","&amp;$A46&amp;")"</f>
        <v>xlswrite('G:\Mi unidad\1. PROYECTOS TELLO 2022\SCM SPILL OVERS\outputs\pobreza\densidad_g\1%\simulacion_4\observado_outputs.xlsx',tratado_130,130)</v>
      </c>
      <c r="GM164" s="1" t="str">
        <f>"xlswrite('G:\Mi unidad\1. PROYECTOS TELLO 2022\SCM SPILL OVERS\outputs\pobreza\alimentos\1%\simulacion_4\observado_outputs.xlsx',tratado_"&amp;$A46&amp;","&amp;$A46&amp;");"</f>
        <v>xlswrite('G:\Mi unidad\1. PROYECTOS TELLO 2022\SCM SPILL OVERS\outputs\pobreza\alimentos\1%\simulacion_4\observado_outputs.xlsx',tratado_130,130);</v>
      </c>
      <c r="GT164" s="1" t="str">
        <f>"xlswrite('G:\Mi unidad\1. PROYECTOS TELLO 2022\SCM SPILL OVERS\outputs\pobreza\jefe_hogar\1%\simulacion_4\observado_outputs.xlsx',tratado_"&amp;$A46&amp;","&amp;$A46&amp;");"</f>
        <v>xlswrite('G:\Mi unidad\1. PROYECTOS TELLO 2022\SCM SPILL OVERS\outputs\pobreza\jefe_hogar\1%\simulacion_4\observado_outputs.xlsx',tratado_130,130);</v>
      </c>
      <c r="GZ164" s="1" t="str">
        <f>"xlswrite('G:\Mi unidad\1. PROYECTOS TELLO 2022\SCM SPILL OVERS\outputs\pobreza\mujeres\1%\simulacion_4\observado_outputs.xlsx',tratado_"&amp;$A46&amp;","&amp;$A46&amp;");"</f>
        <v>xlswrite('G:\Mi unidad\1. PROYECTOS TELLO 2022\SCM SPILL OVERS\outputs\pobreza\mujeres\1%\simulacion_4\observado_outputs.xlsx',tratado_130,130);</v>
      </c>
      <c r="HF164" s="1" t="str">
        <f>"xlswrite('G:\Mi unidad\1. PROYECTOS TELLO 2022\SCM SPILL OVERS\outputs\pobreza\criminalidad\1%\simulacion_4\observado_outputs.xlsx',tratado_"&amp;$A46&amp;","&amp;$A46&amp;");"</f>
        <v>xlswrite('G:\Mi unidad\1. PROYECTOS TELLO 2022\SCM SPILL OVERS\outputs\pobreza\criminalidad\1%\simulacion_4\observado_outputs.xlsx',tratado_130,130);</v>
      </c>
      <c r="HM164">
        <v>65</v>
      </c>
      <c r="HN164" t="s">
        <v>18</v>
      </c>
      <c r="HT164">
        <v>84</v>
      </c>
      <c r="HU164" t="s">
        <v>18</v>
      </c>
      <c r="IA164">
        <v>92</v>
      </c>
      <c r="IB164" t="str">
        <f>"xlswrite('G:\Mi unidad\1. PROYECTOS TELLO 2022\SCM SPILL OVERS\outputs\pobreza\bajo_niv_educ\1%\simulacion_4\output_tests.xlsx',p_value_vec_"&amp;IA164&amp;"','p_value_vec_"&amp;IA164&amp;"');"</f>
        <v>xlswrite('G:\Mi unidad\1. PROYECTOS TELLO 2022\SCM SPILL OVERS\outputs\pobreza\bajo_niv_educ\1%\simulacion_4\output_tests.xlsx',p_value_vec_92','p_value_vec_92');</v>
      </c>
      <c r="IO164">
        <v>92</v>
      </c>
      <c r="IP164" t="str">
        <f>"xlswrite('G:\Mi unidad\1. PROYECTOS TELLO 2022\SCM SPILL OVERS\outputs\pobreza\bajo_ingreso\1%\simulacion_4\output_tests.xlsx',p_value_vec_"&amp;IO164&amp;"','p_value_vec_"&amp;IO164&amp;"');"</f>
        <v>xlswrite('G:\Mi unidad\1. PROYECTOS TELLO 2022\SCM SPILL OVERS\outputs\pobreza\bajo_ingreso\1%\simulacion_4\output_tests.xlsx',p_value_vec_92','p_value_vec_92');</v>
      </c>
      <c r="JA164">
        <v>92</v>
      </c>
      <c r="JB164" t="str">
        <f>"xlswrite('G:\Mi unidad\1. PROYECTOS TELLO 2022\SCM SPILL OVERS\outputs\pobreza\densidad\1%\simulacion_4\output_tests.xlsx',p_value_vec_"&amp;JA164&amp;"','p_value_vec_"&amp;JA164&amp;"');"</f>
        <v>xlswrite('G:\Mi unidad\1. PROYECTOS TELLO 2022\SCM SPILL OVERS\outputs\pobreza\densidad\1%\simulacion_4\output_tests.xlsx',p_value_vec_92','p_value_vec_92');</v>
      </c>
      <c r="JM164">
        <v>92</v>
      </c>
      <c r="JN164" t="str">
        <f>"xlswrite('G:\Mi unidad\1. PROYECTOS TELLO 2022\SCM SPILL OVERS\outputs\pobreza\densidad_g\1%\simulacion_4\output_tests.xlsx',p_value_vec_"&amp;JM164&amp;"','p_value_vec_"&amp;JM164&amp;"');"</f>
        <v>xlswrite('G:\Mi unidad\1. PROYECTOS TELLO 2022\SCM SPILL OVERS\outputs\pobreza\densidad_g\1%\simulacion_4\output_tests.xlsx',p_value_vec_92','p_value_vec_92');</v>
      </c>
      <c r="JY164">
        <v>92</v>
      </c>
      <c r="JZ164" t="str">
        <f>"xlswrite('G:\Mi unidad\1. PROYECTOS TELLO 2022\SCM SPILL OVERS\outputs\pobreza\distancia_centro_salud\1%\simulacion_4\output_tests.xlsx',p_value_vec_"&amp;JY164&amp;"','p_value_vec_"&amp;JY164&amp;"');"</f>
        <v>xlswrite('G:\Mi unidad\1. PROYECTOS TELLO 2022\SCM SPILL OVERS\outputs\pobreza\distancia_centro_salud\1%\simulacion_4\output_tests.xlsx',p_value_vec_92','p_value_vec_92');</v>
      </c>
      <c r="KL164">
        <v>92</v>
      </c>
      <c r="KM164" t="str">
        <f>"xlswrite('G:\Mi unidad\1. PROYECTOS TELLO 2022\SCM SPILL OVERS\outputs\pobreza\informalidad\1%\simulacion_4\output_tests.xlsx',p_value_vec_"&amp;KL164&amp;"','p_value_vec_"&amp;KL164&amp;"');"</f>
        <v>xlswrite('G:\Mi unidad\1. PROYECTOS TELLO 2022\SCM SPILL OVERS\outputs\pobreza\informalidad\1%\simulacion_4\output_tests.xlsx',p_value_vec_92','p_value_vec_92');</v>
      </c>
      <c r="KY164">
        <v>92</v>
      </c>
      <c r="KZ164" t="str">
        <f>"xlswrite('G:\Mi unidad\1. PROYECTOS TELLO 2022\SCM SPILL OVERS\outputs\pobreza\alimentos\1%\simulacion_4\output_tests.xlsx',p_value_vec_"&amp;KY164&amp;"','p_value_vec_"&amp;KY164&amp;"');"</f>
        <v>xlswrite('G:\Mi unidad\1. PROYECTOS TELLO 2022\SCM SPILL OVERS\outputs\pobreza\alimentos\1%\simulacion_4\output_tests.xlsx',p_value_vec_92','p_value_vec_92');</v>
      </c>
      <c r="LF164">
        <v>92</v>
      </c>
      <c r="LG164" t="str">
        <f>"xlswrite('G:\Mi unidad\1. PROYECTOS TELLO 2022\SCM SPILL OVERS\outputs\pobreza\jefe_hogar\1%\simulacion_4\output_tests.xlsx',p_value_vec_"&amp;LF164&amp;"','p_value_vec_"&amp;LF164&amp;"');"</f>
        <v>xlswrite('G:\Mi unidad\1. PROYECTOS TELLO 2022\SCM SPILL OVERS\outputs\pobreza\jefe_hogar\1%\simulacion_4\output_tests.xlsx',p_value_vec_92','p_value_vec_92');</v>
      </c>
      <c r="LM164">
        <v>92</v>
      </c>
      <c r="LN164" t="str">
        <f>"xlswrite('G:\Mi unidad\1. PROYECTOS TELLO 2022\SCM SPILL OVERS\outputs\pobreza\mujeres\1%\simulacion_4\output_tests.xlsx',p_value_vec_"&amp;LM164&amp;"','p_value_vec_"&amp;LM164&amp;"');"</f>
        <v>xlswrite('G:\Mi unidad\1. PROYECTOS TELLO 2022\SCM SPILL OVERS\outputs\pobreza\mujeres\1%\simulacion_4\output_tests.xlsx',p_value_vec_92','p_value_vec_92');</v>
      </c>
      <c r="LY164">
        <v>92</v>
      </c>
      <c r="LZ164" t="str">
        <f>"xlswrite('G:\Mi unidad\1. PROYECTOS TELLO 2022\SCM SPILL OVERS\outputs\pobreza\criminalidad\1%\simulacion_4\output_tests.xlsx',p_value_vec_"&amp;LY164&amp;"','p_value_vec_"&amp;LY164&amp;"');"</f>
        <v>xlswrite('G:\Mi unidad\1. PROYECTOS TELLO 2022\SCM SPILL OVERS\outputs\pobreza\criminalidad\1%\simulacion_4\output_tests.xlsx',p_value_vec_92','p_value_vec_92');</v>
      </c>
    </row>
    <row r="165" spans="64:338" x14ac:dyDescent="0.3">
      <c r="BL165">
        <v>92</v>
      </c>
      <c r="BR165">
        <v>92</v>
      </c>
      <c r="BS165" s="1" t="str">
        <f>"A_"&amp;BR162&amp;" = eye(N);"</f>
        <v>A_92 = eye(N);</v>
      </c>
      <c r="BX165">
        <v>92</v>
      </c>
      <c r="BY165" s="1" t="str">
        <f>"A_"&amp;BX162&amp;" = eye(N);"</f>
        <v>A_92 = eye(N);</v>
      </c>
      <c r="CD165">
        <v>92</v>
      </c>
      <c r="CE165" s="1" t="str">
        <f>"A_"&amp;CD162&amp;" = eye(N);"</f>
        <v>A_92 = eye(N);</v>
      </c>
      <c r="CJ165">
        <v>92</v>
      </c>
      <c r="CK165" s="1" t="str">
        <f>"A_"&amp;CJ162&amp;" = eye(N);"</f>
        <v>A_92 = eye(N);</v>
      </c>
      <c r="CQ165">
        <v>92</v>
      </c>
      <c r="CR165" t="s">
        <v>372</v>
      </c>
      <c r="CV165">
        <v>92</v>
      </c>
      <c r="CW165" t="s">
        <v>372</v>
      </c>
      <c r="DA165">
        <v>92</v>
      </c>
      <c r="DB165" t="s">
        <v>372</v>
      </c>
      <c r="DF165">
        <v>92</v>
      </c>
      <c r="DG165" t="s">
        <v>372</v>
      </c>
      <c r="EA165">
        <v>75</v>
      </c>
      <c r="EB165" s="1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EZ165" s="1" t="str">
        <f>"xlswrite('G:\Mi unidad\1. PROYECTOS TELLO 2022\SCM SPILL OVERS\outputs\pobreza\distancia_centro_salud\1%\simulacion_4\observado_outputs.xlsx',tratado_"&amp;$A47&amp;","&amp;$A47&amp;")"</f>
        <v>xlswrite('G:\Mi unidad\1. PROYECTOS TELLO 2022\SCM SPILL OVERS\outputs\pobreza\distancia_centro_salud\1%\simulacion_4\observado_outputs.xlsx',tratado_133,133)</v>
      </c>
      <c r="FG165" s="1" t="str">
        <f>"xlswrite('G:\Mi unidad\1. PROYECTOS TELLO 2022\SCM SPILL OVERS\outputs\pobreza\informalidad\1%\simulacion_4\observado_outputs.xlsx',tratado_"&amp;$A47&amp;","&amp;$A47&amp;")"</f>
        <v>xlswrite('G:\Mi unidad\1. PROYECTOS TELLO 2022\SCM SPILL OVERS\outputs\pobreza\informalidad\1%\simulacion_4\observado_outputs.xlsx',tratado_133,133)</v>
      </c>
      <c r="FM165" s="1" t="str">
        <f>"xlswrite('G:\Mi unidad\1. PROYECTOS TELLO 2022\SCM SPILL OVERS\outputs\pobreza\densidad\1%\simulacion_4\observado_outputs.xlsx',tratado_"&amp;$A47&amp;","&amp;$A47&amp;")"</f>
        <v>xlswrite('G:\Mi unidad\1. PROYECTOS TELLO 2022\SCM SPILL OVERS\outputs\pobreza\densidad\1%\simulacion_4\observado_outputs.xlsx',tratado_133,133)</v>
      </c>
      <c r="FT165" s="1" t="str">
        <f>"xlswrite('G:\Mi unidad\1. PROYECTOS TELLO 2022\SCM SPILL OVERS\outputs\pobreza\bajo_niv_educ\1%\simulacion_4\observado_outputs.xlsx',tratado_"&amp;$A47&amp;","&amp;$A47&amp;")"</f>
        <v>xlswrite('G:\Mi unidad\1. PROYECTOS TELLO 2022\SCM SPILL OVERS\outputs\pobreza\bajo_niv_educ\1%\simulacion_4\observado_outputs.xlsx',tratado_133,133)</v>
      </c>
      <c r="FZ165" s="1" t="str">
        <f>"xlswrite('G:\Mi unidad\1. PROYECTOS TELLO 2022\SCM SPILL OVERS\outputs\pobreza\bajo_ingreso\1%\simulacion_4\observado_outputs.xlsx',tratado_"&amp;$A47&amp;","&amp;$A47&amp;")"</f>
        <v>xlswrite('G:\Mi unidad\1. PROYECTOS TELLO 2022\SCM SPILL OVERS\outputs\pobreza\bajo_ingreso\1%\simulacion_4\observado_outputs.xlsx',tratado_133,133)</v>
      </c>
      <c r="GF165" s="1" t="str">
        <f>"xlswrite('G:\Mi unidad\1. PROYECTOS TELLO 2022\SCM SPILL OVERS\outputs\pobreza\densidad_g\1%\simulacion_4\observado_outputs.xlsx',tratado_"&amp;$A47&amp;","&amp;$A47&amp;")"</f>
        <v>xlswrite('G:\Mi unidad\1. PROYECTOS TELLO 2022\SCM SPILL OVERS\outputs\pobreza\densidad_g\1%\simulacion_4\observado_outputs.xlsx',tratado_133,133)</v>
      </c>
      <c r="GM165" s="1" t="str">
        <f>"xlswrite('G:\Mi unidad\1. PROYECTOS TELLO 2022\SCM SPILL OVERS\outputs\pobreza\alimentos\1%\simulacion_4\observado_outputs.xlsx',tratado_"&amp;$A47&amp;","&amp;$A47&amp;");"</f>
        <v>xlswrite('G:\Mi unidad\1. PROYECTOS TELLO 2022\SCM SPILL OVERS\outputs\pobreza\alimentos\1%\simulacion_4\observado_outputs.xlsx',tratado_133,133);</v>
      </c>
      <c r="GT165" s="1" t="str">
        <f>"xlswrite('G:\Mi unidad\1. PROYECTOS TELLO 2022\SCM SPILL OVERS\outputs\pobreza\jefe_hogar\1%\simulacion_4\observado_outputs.xlsx',tratado_"&amp;$A47&amp;","&amp;$A47&amp;");"</f>
        <v>xlswrite('G:\Mi unidad\1. PROYECTOS TELLO 2022\SCM SPILL OVERS\outputs\pobreza\jefe_hogar\1%\simulacion_4\observado_outputs.xlsx',tratado_133,133);</v>
      </c>
      <c r="GZ165" s="1" t="str">
        <f>"xlswrite('G:\Mi unidad\1. PROYECTOS TELLO 2022\SCM SPILL OVERS\outputs\pobreza\mujeres\1%\simulacion_4\observado_outputs.xlsx',tratado_"&amp;$A47&amp;","&amp;$A47&amp;");"</f>
        <v>xlswrite('G:\Mi unidad\1. PROYECTOS TELLO 2022\SCM SPILL OVERS\outputs\pobreza\mujeres\1%\simulacion_4\observado_outputs.xlsx',tratado_133,133);</v>
      </c>
      <c r="HF165" s="1" t="str">
        <f>"xlswrite('G:\Mi unidad\1. PROYECTOS TELLO 2022\SCM SPILL OVERS\outputs\pobreza\criminalidad\1%\simulacion_4\observado_outputs.xlsx',tratado_"&amp;$A47&amp;","&amp;$A47&amp;");"</f>
        <v>xlswrite('G:\Mi unidad\1. PROYECTOS TELLO 2022\SCM SPILL OVERS\outputs\pobreza\criminalidad\1%\simulacion_4\observado_outputs.xlsx',tratado_133,133);</v>
      </c>
      <c r="HM165">
        <v>66</v>
      </c>
      <c r="HN165" t="str">
        <f>"p_value_vec_"&amp;HM165&amp;" = zeros(1,S);"</f>
        <v>p_value_vec_66 = zeros(1,S);</v>
      </c>
      <c r="HT165">
        <v>86</v>
      </c>
      <c r="HU165" t="str">
        <f>"spillover_test_"&amp;HT165&amp;" = zeros(1,S);"</f>
        <v>spillover_test_86 = zeros(1,S);</v>
      </c>
      <c r="IA165">
        <v>92</v>
      </c>
      <c r="IB165" t="str">
        <f>"xlswrite('G:\Mi unidad\1. PROYECTOS TELLO 2022\SCM SPILL OVERS\outputs\pobreza\bajo_niv_educ\1%\simulacion_4\output_tests.xlsx',alpha1_hat_vec_"&amp;IA165&amp;"','alpha1_hat_vec_"&amp;IA165&amp;"');"</f>
        <v>xlswrite('G:\Mi unidad\1. PROYECTOS TELLO 2022\SCM SPILL OVERS\outputs\pobreza\bajo_niv_educ\1%\simulacion_4\output_tests.xlsx',alpha1_hat_vec_92','alpha1_hat_vec_92');</v>
      </c>
      <c r="IO165">
        <v>92</v>
      </c>
      <c r="IP165" t="str">
        <f>"xlswrite('G:\Mi unidad\1. PROYECTOS TELLO 2022\SCM SPILL OVERS\outputs\pobreza\bajo_ingreso\1%\simulacion_4\output_tests.xlsx',alpha1_hat_vec_"&amp;IO165&amp;"','alpha1_hat_vec_"&amp;IO165&amp;"');"</f>
        <v>xlswrite('G:\Mi unidad\1. PROYECTOS TELLO 2022\SCM SPILL OVERS\outputs\pobreza\bajo_ingreso\1%\simulacion_4\output_tests.xlsx',alpha1_hat_vec_92','alpha1_hat_vec_92');</v>
      </c>
      <c r="JA165">
        <v>92</v>
      </c>
      <c r="JB165" t="str">
        <f>"xlswrite('G:\Mi unidad\1. PROYECTOS TELLO 2022\SCM SPILL OVERS\outputs\pobreza\densidad\1%\simulacion_4\output_tests.xlsx',alpha1_hat_vec_"&amp;JA165&amp;"','alpha1_hat_vec_"&amp;JA165&amp;"');"</f>
        <v>xlswrite('G:\Mi unidad\1. PROYECTOS TELLO 2022\SCM SPILL OVERS\outputs\pobreza\densidad\1%\simulacion_4\output_tests.xlsx',alpha1_hat_vec_92','alpha1_hat_vec_92');</v>
      </c>
      <c r="JM165">
        <v>92</v>
      </c>
      <c r="JN165" t="str">
        <f>"xlswrite('G:\Mi unidad\1. PROYECTOS TELLO 2022\SCM SPILL OVERS\outputs\pobreza\densidad_g\1%\simulacion_4\output_tests.xlsx',alpha1_hat_vec_"&amp;JM165&amp;"','alpha1_hat_vec_"&amp;JM165&amp;"');"</f>
        <v>xlswrite('G:\Mi unidad\1. PROYECTOS TELLO 2022\SCM SPILL OVERS\outputs\pobreza\densidad_g\1%\simulacion_4\output_tests.xlsx',alpha1_hat_vec_92','alpha1_hat_vec_92');</v>
      </c>
      <c r="JY165">
        <v>92</v>
      </c>
      <c r="JZ165" t="str">
        <f>"xlswrite('G:\Mi unidad\1. PROYECTOS TELLO 2022\SCM SPILL OVERS\outputs\pobreza\distancia_centro_salud\1%\simulacion_4\output_tests.xlsx',alpha1_hat_vec_"&amp;JY165&amp;"','alpha1_hat_vec_"&amp;JY165&amp;"');"</f>
        <v>xlswrite('G:\Mi unidad\1. PROYECTOS TELLO 2022\SCM SPILL OVERS\outputs\pobreza\distancia_centro_salud\1%\simulacion_4\output_tests.xlsx',alpha1_hat_vec_92','alpha1_hat_vec_92');</v>
      </c>
      <c r="KL165">
        <v>92</v>
      </c>
      <c r="KM165" t="str">
        <f>"xlswrite('G:\Mi unidad\1. PROYECTOS TELLO 2022\SCM SPILL OVERS\outputs\pobreza\informalidad\1%\simulacion_4\output_tests.xlsx',alpha1_hat_vec_"&amp;KL165&amp;"','alpha1_hat_vec_"&amp;KL165&amp;"');"</f>
        <v>xlswrite('G:\Mi unidad\1. PROYECTOS TELLO 2022\SCM SPILL OVERS\outputs\pobreza\informalidad\1%\simulacion_4\output_tests.xlsx',alpha1_hat_vec_92','alpha1_hat_vec_92');</v>
      </c>
      <c r="KY165">
        <v>92</v>
      </c>
      <c r="KZ165" t="str">
        <f>"xlswrite('G:\Mi unidad\1. PROYECTOS TELLO 2022\SCM SPILL OVERS\outputs\pobreza\alimentos\1%\simulacion_4\output_tests.xlsx',alpha1_hat_vec_"&amp;KY165&amp;"','alpha1_hat_vec_"&amp;KY165&amp;"');"</f>
        <v>xlswrite('G:\Mi unidad\1. PROYECTOS TELLO 2022\SCM SPILL OVERS\outputs\pobreza\alimentos\1%\simulacion_4\output_tests.xlsx',alpha1_hat_vec_92','alpha1_hat_vec_92');</v>
      </c>
      <c r="LF165">
        <v>92</v>
      </c>
      <c r="LG165" t="str">
        <f>"xlswrite('G:\Mi unidad\1. PROYECTOS TELLO 2022\SCM SPILL OVERS\outputs\pobreza\jefe_hogar\1%\simulacion_4\output_tests.xlsx',alpha1_hat_vec_"&amp;LF165&amp;"','alpha1_hat_vec_"&amp;LF165&amp;"');"</f>
        <v>xlswrite('G:\Mi unidad\1. PROYECTOS TELLO 2022\SCM SPILL OVERS\outputs\pobreza\jefe_hogar\1%\simulacion_4\output_tests.xlsx',alpha1_hat_vec_92','alpha1_hat_vec_92');</v>
      </c>
      <c r="LM165">
        <v>92</v>
      </c>
      <c r="LN165" t="str">
        <f>"xlswrite('G:\Mi unidad\1. PROYECTOS TELLO 2022\SCM SPILL OVERS\outputs\pobreza\mujeres\1%\simulacion_4\output_tests.xlsx',alpha1_hat_vec_"&amp;LM165&amp;"','alpha1_hat_vec_"&amp;LM165&amp;"');"</f>
        <v>xlswrite('G:\Mi unidad\1. PROYECTOS TELLO 2022\SCM SPILL OVERS\outputs\pobreza\mujeres\1%\simulacion_4\output_tests.xlsx',alpha1_hat_vec_92','alpha1_hat_vec_92');</v>
      </c>
      <c r="LY165">
        <v>92</v>
      </c>
      <c r="LZ165" t="str">
        <f>"xlswrite('G:\Mi unidad\1. PROYECTOS TELLO 2022\SCM SPILL OVERS\outputs\pobreza\criminalidad\1%\simulacion_4\output_tests.xlsx',alpha1_hat_vec_"&amp;LY165&amp;"','alpha1_hat_vec_"&amp;LY165&amp;"');"</f>
        <v>xlswrite('G:\Mi unidad\1. PROYECTOS TELLO 2022\SCM SPILL OVERS\outputs\pobreza\criminalidad\1%\simulacion_4\output_tests.xlsx',alpha1_hat_vec_92','alpha1_hat_vec_92');</v>
      </c>
    </row>
    <row r="166" spans="64:338" x14ac:dyDescent="0.3">
      <c r="BL166">
        <v>92</v>
      </c>
      <c r="BR166">
        <v>92</v>
      </c>
      <c r="BS166" s="1" t="str">
        <f>"A_"&amp;BR162&amp;"(:,ind_"&amp;BR162&amp;" == 0) = [];"</f>
        <v>A_92(:,ind_92 == 0) = [];</v>
      </c>
      <c r="BX166">
        <v>92</v>
      </c>
      <c r="BY166" s="1" t="str">
        <f>"A_"&amp;BX162&amp;"(:,ind_"&amp;BX162&amp;" == 0) = [];"</f>
        <v>A_92(:,ind_92 == 0) = [];</v>
      </c>
      <c r="CD166">
        <v>92</v>
      </c>
      <c r="CE166" s="1" t="str">
        <f>"A_"&amp;CD162&amp;"(:,ind_"&amp;CD162&amp;" == 0) = [];"</f>
        <v>A_92(:,ind_92 == 0) = [];</v>
      </c>
      <c r="CJ166">
        <v>92</v>
      </c>
      <c r="CK166" s="1" t="str">
        <f>"A_"&amp;CJ162&amp;"(:,ind_"&amp;CJ162&amp;" == 0) = [];"</f>
        <v>A_92(:,ind_92 == 0) = [];</v>
      </c>
      <c r="CQ166">
        <v>92</v>
      </c>
      <c r="CR166" t="s">
        <v>373</v>
      </c>
      <c r="CV166">
        <v>92</v>
      </c>
      <c r="CW166" t="s">
        <v>373</v>
      </c>
      <c r="DA166">
        <v>92</v>
      </c>
      <c r="DB166" t="s">
        <v>373</v>
      </c>
      <c r="DF166">
        <v>92</v>
      </c>
      <c r="DG166" t="s">
        <v>373</v>
      </c>
      <c r="EA166">
        <v>75</v>
      </c>
      <c r="EB166" s="1" t="str">
        <f>"alpha_hat_"&amp;EA166&amp;" = A_"&amp;EA166&amp;"*gamma_hat_"&amp;EA166&amp;";"</f>
        <v>alpha_hat_75 = A_75*gamma_hat_75;</v>
      </c>
      <c r="EZ166" s="1" t="str">
        <f>"xlswrite('G:\Mi unidad\1. PROYECTOS TELLO 2022\SCM SPILL OVERS\outputs\pobreza\distancia_centro_salud\1%\simulacion_4\observado_outputs.xlsx',tratado_"&amp;$A48&amp;","&amp;$A48&amp;")"</f>
        <v>xlswrite('G:\Mi unidad\1. PROYECTOS TELLO 2022\SCM SPILL OVERS\outputs\pobreza\distancia_centro_salud\1%\simulacion_4\observado_outputs.xlsx',tratado_139,139)</v>
      </c>
      <c r="FG166" s="1" t="str">
        <f>"xlswrite('G:\Mi unidad\1. PROYECTOS TELLO 2022\SCM SPILL OVERS\outputs\pobreza\informalidad\1%\simulacion_4\observado_outputs.xlsx',tratado_"&amp;$A48&amp;","&amp;$A48&amp;")"</f>
        <v>xlswrite('G:\Mi unidad\1. PROYECTOS TELLO 2022\SCM SPILL OVERS\outputs\pobreza\informalidad\1%\simulacion_4\observado_outputs.xlsx',tratado_139,139)</v>
      </c>
      <c r="FM166" s="1" t="str">
        <f>"xlswrite('G:\Mi unidad\1. PROYECTOS TELLO 2022\SCM SPILL OVERS\outputs\pobreza\densidad\1%\simulacion_4\observado_outputs.xlsx',tratado_"&amp;$A48&amp;","&amp;$A48&amp;")"</f>
        <v>xlswrite('G:\Mi unidad\1. PROYECTOS TELLO 2022\SCM SPILL OVERS\outputs\pobreza\densidad\1%\simulacion_4\observado_outputs.xlsx',tratado_139,139)</v>
      </c>
      <c r="FT166" s="1" t="str">
        <f>"xlswrite('G:\Mi unidad\1. PROYECTOS TELLO 2022\SCM SPILL OVERS\outputs\pobreza\bajo_niv_educ\1%\simulacion_4\observado_outputs.xlsx',tratado_"&amp;$A48&amp;","&amp;$A48&amp;")"</f>
        <v>xlswrite('G:\Mi unidad\1. PROYECTOS TELLO 2022\SCM SPILL OVERS\outputs\pobreza\bajo_niv_educ\1%\simulacion_4\observado_outputs.xlsx',tratado_139,139)</v>
      </c>
      <c r="FZ166" s="1" t="str">
        <f>"xlswrite('G:\Mi unidad\1. PROYECTOS TELLO 2022\SCM SPILL OVERS\outputs\pobreza\bajo_ingreso\1%\simulacion_4\observado_outputs.xlsx',tratado_"&amp;$A48&amp;","&amp;$A48&amp;")"</f>
        <v>xlswrite('G:\Mi unidad\1. PROYECTOS TELLO 2022\SCM SPILL OVERS\outputs\pobreza\bajo_ingreso\1%\simulacion_4\observado_outputs.xlsx',tratado_139,139)</v>
      </c>
      <c r="GF166" s="1" t="str">
        <f>"xlswrite('G:\Mi unidad\1. PROYECTOS TELLO 2022\SCM SPILL OVERS\outputs\pobreza\densidad_g\1%\simulacion_4\observado_outputs.xlsx',tratado_"&amp;$A48&amp;","&amp;$A48&amp;")"</f>
        <v>xlswrite('G:\Mi unidad\1. PROYECTOS TELLO 2022\SCM SPILL OVERS\outputs\pobreza\densidad_g\1%\simulacion_4\observado_outputs.xlsx',tratado_139,139)</v>
      </c>
      <c r="GM166" s="1" t="str">
        <f>"xlswrite('G:\Mi unidad\1. PROYECTOS TELLO 2022\SCM SPILL OVERS\outputs\pobreza\alimentos\1%\simulacion_4\observado_outputs.xlsx',tratado_"&amp;$A48&amp;","&amp;$A48&amp;");"</f>
        <v>xlswrite('G:\Mi unidad\1. PROYECTOS TELLO 2022\SCM SPILL OVERS\outputs\pobreza\alimentos\1%\simulacion_4\observado_outputs.xlsx',tratado_139,139);</v>
      </c>
      <c r="GT166" s="1" t="str">
        <f>"xlswrite('G:\Mi unidad\1. PROYECTOS TELLO 2022\SCM SPILL OVERS\outputs\pobreza\jefe_hogar\1%\simulacion_4\observado_outputs.xlsx',tratado_"&amp;$A48&amp;","&amp;$A48&amp;");"</f>
        <v>xlswrite('G:\Mi unidad\1. PROYECTOS TELLO 2022\SCM SPILL OVERS\outputs\pobreza\jefe_hogar\1%\simulacion_4\observado_outputs.xlsx',tratado_139,139);</v>
      </c>
      <c r="GZ166" s="1" t="str">
        <f>"xlswrite('G:\Mi unidad\1. PROYECTOS TELLO 2022\SCM SPILL OVERS\outputs\pobreza\mujeres\1%\simulacion_4\observado_outputs.xlsx',tratado_"&amp;$A48&amp;","&amp;$A48&amp;");"</f>
        <v>xlswrite('G:\Mi unidad\1. PROYECTOS TELLO 2022\SCM SPILL OVERS\outputs\pobreza\mujeres\1%\simulacion_4\observado_outputs.xlsx',tratado_139,139);</v>
      </c>
      <c r="HF166" s="1" t="str">
        <f>"xlswrite('G:\Mi unidad\1. PROYECTOS TELLO 2022\SCM SPILL OVERS\outputs\pobreza\criminalidad\1%\simulacion_4\observado_outputs.xlsx',tratado_"&amp;$A48&amp;","&amp;$A48&amp;");"</f>
        <v>xlswrite('G:\Mi unidad\1. PROYECTOS TELLO 2022\SCM SPILL OVERS\outputs\pobreza\criminalidad\1%\simulacion_4\observado_outputs.xlsx',tratado_139,139);</v>
      </c>
      <c r="HM166">
        <v>66</v>
      </c>
      <c r="HN166" t="str">
        <f>"lb_vec_"&amp;HM166&amp;" = zeros(1,S);"</f>
        <v>lb_vec_66 = zeros(1,S);</v>
      </c>
      <c r="HT166">
        <v>86</v>
      </c>
      <c r="HU166" t="s">
        <v>35</v>
      </c>
      <c r="IA166">
        <v>92</v>
      </c>
      <c r="IB166" t="str">
        <f>"xlswrite('G:\Mi unidad\1. PROYECTOS TELLO 2022\SCM SPILL OVERS\outputs\pobreza\bajo_niv_educ\1%\simulacion_4\output_tests.xlsx',spillover_test_"&amp;IA166&amp;"','sp_test_"&amp;IA166&amp;"');"</f>
        <v>xlswrite('G:\Mi unidad\1. PROYECTOS TELLO 2022\SCM SPILL OVERS\outputs\pobreza\bajo_niv_educ\1%\simulacion_4\output_tests.xlsx',spillover_test_92','sp_test_92');</v>
      </c>
      <c r="IO166">
        <v>92</v>
      </c>
      <c r="IP166" t="str">
        <f>"xlswrite('G:\Mi unidad\1. PROYECTOS TELLO 2022\SCM SPILL OVERS\outputs\pobreza\bajo_ingreso\1%\simulacion_4\output_tests.xlsx',spillover_test_"&amp;IO166&amp;"','sp_test_"&amp;IO166&amp;"');"</f>
        <v>xlswrite('G:\Mi unidad\1. PROYECTOS TELLO 2022\SCM SPILL OVERS\outputs\pobreza\bajo_ingreso\1%\simulacion_4\output_tests.xlsx',spillover_test_92','sp_test_92');</v>
      </c>
      <c r="JA166">
        <v>92</v>
      </c>
      <c r="JB166" t="str">
        <f>"xlswrite('G:\Mi unidad\1. PROYECTOS TELLO 2022\SCM SPILL OVERS\outputs\pobreza\densidad\1%\simulacion_4\output_tests.xlsx',spillover_test_"&amp;JA166&amp;"','sp_test_"&amp;JA166&amp;"');"</f>
        <v>xlswrite('G:\Mi unidad\1. PROYECTOS TELLO 2022\SCM SPILL OVERS\outputs\pobreza\densidad\1%\simulacion_4\output_tests.xlsx',spillover_test_92','sp_test_92');</v>
      </c>
      <c r="JM166">
        <v>92</v>
      </c>
      <c r="JN166" t="str">
        <f>"xlswrite('G:\Mi unidad\1. PROYECTOS TELLO 2022\SCM SPILL OVERS\outputs\pobreza\densidad_g\1%\simulacion_4\output_tests.xlsx',spillover_test_"&amp;JM166&amp;"','sp_test_"&amp;JM166&amp;"');"</f>
        <v>xlswrite('G:\Mi unidad\1. PROYECTOS TELLO 2022\SCM SPILL OVERS\outputs\pobreza\densidad_g\1%\simulacion_4\output_tests.xlsx',spillover_test_92','sp_test_92');</v>
      </c>
      <c r="JY166">
        <v>92</v>
      </c>
      <c r="JZ166" t="str">
        <f>"xlswrite('G:\Mi unidad\1. PROYECTOS TELLO 2022\SCM SPILL OVERS\outputs\pobreza\distancia_centro_salud\1%\simulacion_4\output_tests.xlsx',spillover_test_"&amp;JY166&amp;"','sp_test_"&amp;JY166&amp;"');"</f>
        <v>xlswrite('G:\Mi unidad\1. PROYECTOS TELLO 2022\SCM SPILL OVERS\outputs\pobreza\distancia_centro_salud\1%\simulacion_4\output_tests.xlsx',spillover_test_92','sp_test_92');</v>
      </c>
      <c r="KL166">
        <v>92</v>
      </c>
      <c r="KM166" t="str">
        <f>"xlswrite('G:\Mi unidad\1. PROYECTOS TELLO 2022\SCM SPILL OVERS\outputs\pobreza\informalidad\1%\simulacion_4\output_tests.xlsx',spillover_test_"&amp;KL166&amp;"','sp_test_"&amp;KL166&amp;"');"</f>
        <v>xlswrite('G:\Mi unidad\1. PROYECTOS TELLO 2022\SCM SPILL OVERS\outputs\pobreza\informalidad\1%\simulacion_4\output_tests.xlsx',spillover_test_92','sp_test_92');</v>
      </c>
      <c r="KY166">
        <v>92</v>
      </c>
      <c r="KZ166" t="str">
        <f>"xlswrite('G:\Mi unidad\1. PROYECTOS TELLO 2022\SCM SPILL OVERS\outputs\pobreza\alimentos\1%\simulacion_4\output_tests.xlsx',spillover_test_"&amp;KY166&amp;"','sp_test_"&amp;KY166&amp;"');"</f>
        <v>xlswrite('G:\Mi unidad\1. PROYECTOS TELLO 2022\SCM SPILL OVERS\outputs\pobreza\alimentos\1%\simulacion_4\output_tests.xlsx',spillover_test_92','sp_test_92');</v>
      </c>
      <c r="LF166">
        <v>92</v>
      </c>
      <c r="LG166" t="str">
        <f>"xlswrite('G:\Mi unidad\1. PROYECTOS TELLO 2022\SCM SPILL OVERS\outputs\pobreza\jefe_hogar\1%\simulacion_4\output_tests.xlsx',spillover_test_"&amp;LF166&amp;"','sp_test_"&amp;LF166&amp;"');"</f>
        <v>xlswrite('G:\Mi unidad\1. PROYECTOS TELLO 2022\SCM SPILL OVERS\outputs\pobreza\jefe_hogar\1%\simulacion_4\output_tests.xlsx',spillover_test_92','sp_test_92');</v>
      </c>
      <c r="LM166">
        <v>92</v>
      </c>
      <c r="LN166" t="str">
        <f>"xlswrite('G:\Mi unidad\1. PROYECTOS TELLO 2022\SCM SPILL OVERS\outputs\pobreza\mujeres\1%\simulacion_4\output_tests.xlsx',spillover_test_"&amp;LM166&amp;"','sp_test_"&amp;LM166&amp;"');"</f>
        <v>xlswrite('G:\Mi unidad\1. PROYECTOS TELLO 2022\SCM SPILL OVERS\outputs\pobreza\mujeres\1%\simulacion_4\output_tests.xlsx',spillover_test_92','sp_test_92');</v>
      </c>
      <c r="LY166">
        <v>92</v>
      </c>
      <c r="LZ166" t="str">
        <f>"xlswrite('G:\Mi unidad\1. PROYECTOS TELLO 2022\SCM SPILL OVERS\outputs\pobreza\criminalidad\1%\simulacion_4\output_tests.xlsx',spillover_test_"&amp;LY166&amp;"','sp_test_"&amp;LY166&amp;"');"</f>
        <v>xlswrite('G:\Mi unidad\1. PROYECTOS TELLO 2022\SCM SPILL OVERS\outputs\pobreza\criminalidad\1%\simulacion_4\output_tests.xlsx',spillover_test_92','sp_test_92');</v>
      </c>
    </row>
    <row r="167" spans="64:338" x14ac:dyDescent="0.3">
      <c r="BL167">
        <v>95</v>
      </c>
      <c r="BM167" s="1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374</v>
      </c>
      <c r="CV167">
        <v>95</v>
      </c>
      <c r="CW167" t="s">
        <v>374</v>
      </c>
      <c r="DA167">
        <v>95</v>
      </c>
      <c r="DB167" t="s">
        <v>374</v>
      </c>
      <c r="DF167">
        <v>95</v>
      </c>
      <c r="DG167" t="s">
        <v>374</v>
      </c>
      <c r="EA167">
        <v>75</v>
      </c>
      <c r="EB167" s="1" t="str">
        <f>"alpha1_hat_vec_"&amp;EA167&amp;"(s) = alpha_hat_"&amp;EA167&amp;"(1);"</f>
        <v>alpha1_hat_vec_75(s) = alpha_hat_75(1);</v>
      </c>
      <c r="EZ167" s="1" t="str">
        <f>"xlswrite('G:\Mi unidad\1. PROYECTOS TELLO 2022\SCM SPILL OVERS\outputs\pobreza\distancia_centro_salud\1%\simulacion_4\observado_outputs.xlsx',tratado_"&amp;$A49&amp;","&amp;$A49&amp;")"</f>
        <v>xlswrite('G:\Mi unidad\1. PROYECTOS TELLO 2022\SCM SPILL OVERS\outputs\pobreza\distancia_centro_salud\1%\simulacion_4\observado_outputs.xlsx',tratado_140,140)</v>
      </c>
      <c r="FG167" s="1" t="str">
        <f>"xlswrite('G:\Mi unidad\1. PROYECTOS TELLO 2022\SCM SPILL OVERS\outputs\pobreza\informalidad\1%\simulacion_4\observado_outputs.xlsx',tratado_"&amp;$A49&amp;","&amp;$A49&amp;")"</f>
        <v>xlswrite('G:\Mi unidad\1. PROYECTOS TELLO 2022\SCM SPILL OVERS\outputs\pobreza\informalidad\1%\simulacion_4\observado_outputs.xlsx',tratado_140,140)</v>
      </c>
      <c r="FM167" s="1" t="str">
        <f>"xlswrite('G:\Mi unidad\1. PROYECTOS TELLO 2022\SCM SPILL OVERS\outputs\pobreza\densidad\1%\simulacion_4\observado_outputs.xlsx',tratado_"&amp;$A49&amp;","&amp;$A49&amp;")"</f>
        <v>xlswrite('G:\Mi unidad\1. PROYECTOS TELLO 2022\SCM SPILL OVERS\outputs\pobreza\densidad\1%\simulacion_4\observado_outputs.xlsx',tratado_140,140)</v>
      </c>
      <c r="FT167" s="1" t="str">
        <f>"xlswrite('G:\Mi unidad\1. PROYECTOS TELLO 2022\SCM SPILL OVERS\outputs\pobreza\bajo_niv_educ\1%\simulacion_4\observado_outputs.xlsx',tratado_"&amp;$A49&amp;","&amp;$A49&amp;")"</f>
        <v>xlswrite('G:\Mi unidad\1. PROYECTOS TELLO 2022\SCM SPILL OVERS\outputs\pobreza\bajo_niv_educ\1%\simulacion_4\observado_outputs.xlsx',tratado_140,140)</v>
      </c>
      <c r="FZ167" s="1" t="str">
        <f>"xlswrite('G:\Mi unidad\1. PROYECTOS TELLO 2022\SCM SPILL OVERS\outputs\pobreza\bajo_ingreso\1%\simulacion_4\observado_outputs.xlsx',tratado_"&amp;$A49&amp;","&amp;$A49&amp;")"</f>
        <v>xlswrite('G:\Mi unidad\1. PROYECTOS TELLO 2022\SCM SPILL OVERS\outputs\pobreza\bajo_ingreso\1%\simulacion_4\observado_outputs.xlsx',tratado_140,140)</v>
      </c>
      <c r="GF167" s="1" t="str">
        <f>"xlswrite('G:\Mi unidad\1. PROYECTOS TELLO 2022\SCM SPILL OVERS\outputs\pobreza\densidad_g\1%\simulacion_4\observado_outputs.xlsx',tratado_"&amp;$A49&amp;","&amp;$A49&amp;")"</f>
        <v>xlswrite('G:\Mi unidad\1. PROYECTOS TELLO 2022\SCM SPILL OVERS\outputs\pobreza\densidad_g\1%\simulacion_4\observado_outputs.xlsx',tratado_140,140)</v>
      </c>
      <c r="GM167" s="1" t="str">
        <f>"xlswrite('G:\Mi unidad\1. PROYECTOS TELLO 2022\SCM SPILL OVERS\outputs\pobreza\alimentos\1%\simulacion_4\observado_outputs.xlsx',tratado_"&amp;$A49&amp;","&amp;$A49&amp;");"</f>
        <v>xlswrite('G:\Mi unidad\1. PROYECTOS TELLO 2022\SCM SPILL OVERS\outputs\pobreza\alimentos\1%\simulacion_4\observado_outputs.xlsx',tratado_140,140);</v>
      </c>
      <c r="GT167" s="1" t="str">
        <f>"xlswrite('G:\Mi unidad\1. PROYECTOS TELLO 2022\SCM SPILL OVERS\outputs\pobreza\jefe_hogar\1%\simulacion_4\observado_outputs.xlsx',tratado_"&amp;$A49&amp;","&amp;$A49&amp;");"</f>
        <v>xlswrite('G:\Mi unidad\1. PROYECTOS TELLO 2022\SCM SPILL OVERS\outputs\pobreza\jefe_hogar\1%\simulacion_4\observado_outputs.xlsx',tratado_140,140);</v>
      </c>
      <c r="GZ167" s="1" t="str">
        <f>"xlswrite('G:\Mi unidad\1. PROYECTOS TELLO 2022\SCM SPILL OVERS\outputs\pobreza\mujeres\1%\simulacion_4\observado_outputs.xlsx',tratado_"&amp;$A49&amp;","&amp;$A49&amp;");"</f>
        <v>xlswrite('G:\Mi unidad\1. PROYECTOS TELLO 2022\SCM SPILL OVERS\outputs\pobreza\mujeres\1%\simulacion_4\observado_outputs.xlsx',tratado_140,140);</v>
      </c>
      <c r="HF167" s="1" t="str">
        <f>"xlswrite('G:\Mi unidad\1. PROYECTOS TELLO 2022\SCM SPILL OVERS\outputs\pobreza\criminalidad\1%\simulacion_4\observado_outputs.xlsx',tratado_"&amp;$A49&amp;","&amp;$A49&amp;");"</f>
        <v>xlswrite('G:\Mi unidad\1. PROYECTOS TELLO 2022\SCM SPILL OVERS\outputs\pobreza\criminalidad\1%\simulacion_4\observado_outputs.xlsx',tratado_140,140);</v>
      </c>
      <c r="HM167">
        <v>66</v>
      </c>
      <c r="HN167" t="str">
        <f>"ub_vec_"&amp;HM167&amp;" = zeros(1,S);"</f>
        <v>ub_vec_66 = zeros(1,S);</v>
      </c>
      <c r="HT167">
        <v>86</v>
      </c>
      <c r="HU167" t="s">
        <v>36</v>
      </c>
      <c r="IA167">
        <v>95</v>
      </c>
      <c r="IB167" t="str">
        <f>"xlswrite('G:\Mi unidad\1. PROYECTOS TELLO 2022\SCM SPILL OVERS\outputs\pobreza\bajo_niv_educ\1%\simulacion_4\output_tests.xlsx',lb_vec_"&amp;IA167&amp;"','lb_vec_"&amp;IA167&amp;"');"</f>
        <v>xlswrite('G:\Mi unidad\1. PROYECTOS TELLO 2022\SCM SPILL OVERS\outputs\pobreza\bajo_niv_educ\1%\simulacion_4\output_tests.xlsx',lb_vec_95','lb_vec_95');</v>
      </c>
      <c r="IO167">
        <v>95</v>
      </c>
      <c r="IP167" t="str">
        <f>"xlswrite('G:\Mi unidad\1. PROYECTOS TELLO 2022\SCM SPILL OVERS\outputs\pobreza\bajo_ingreso\1%\simulacion_4\output_tests.xlsx',lb_vec_"&amp;IO167&amp;"','lb_vec_"&amp;IO167&amp;"');"</f>
        <v>xlswrite('G:\Mi unidad\1. PROYECTOS TELLO 2022\SCM SPILL OVERS\outputs\pobreza\bajo_ingreso\1%\simulacion_4\output_tests.xlsx',lb_vec_95','lb_vec_95');</v>
      </c>
      <c r="JA167">
        <v>95</v>
      </c>
      <c r="JB167" t="str">
        <f>"xlswrite('G:\Mi unidad\1. PROYECTOS TELLO 2022\SCM SPILL OVERS\outputs\pobreza\densidad\1%\simulacion_4\output_tests.xlsx',lb_vec_"&amp;JA167&amp;"','lb_vec_"&amp;JA167&amp;"');"</f>
        <v>xlswrite('G:\Mi unidad\1. PROYECTOS TELLO 2022\SCM SPILL OVERS\outputs\pobreza\densidad\1%\simulacion_4\output_tests.xlsx',lb_vec_95','lb_vec_95');</v>
      </c>
      <c r="JM167">
        <v>95</v>
      </c>
      <c r="JN167" t="str">
        <f>"xlswrite('G:\Mi unidad\1. PROYECTOS TELLO 2022\SCM SPILL OVERS\outputs\pobreza\densidad_g\1%\simulacion_4\output_tests.xlsx',lb_vec_"&amp;JM167&amp;"','lb_vec_"&amp;JM167&amp;"');"</f>
        <v>xlswrite('G:\Mi unidad\1. PROYECTOS TELLO 2022\SCM SPILL OVERS\outputs\pobreza\densidad_g\1%\simulacion_4\output_tests.xlsx',lb_vec_95','lb_vec_95');</v>
      </c>
      <c r="JY167">
        <v>95</v>
      </c>
      <c r="JZ167" t="str">
        <f>"xlswrite('G:\Mi unidad\1. PROYECTOS TELLO 2022\SCM SPILL OVERS\outputs\pobreza\distancia_centro_salud\1%\simulacion_4\output_tests.xlsx',lb_vec_"&amp;JY167&amp;"','lb_vec_"&amp;JY167&amp;"');"</f>
        <v>xlswrite('G:\Mi unidad\1. PROYECTOS TELLO 2022\SCM SPILL OVERS\outputs\pobreza\distancia_centro_salud\1%\simulacion_4\output_tests.xlsx',lb_vec_95','lb_vec_95');</v>
      </c>
      <c r="KL167">
        <v>95</v>
      </c>
      <c r="KM167" t="str">
        <f>"xlswrite('G:\Mi unidad\1. PROYECTOS TELLO 2022\SCM SPILL OVERS\outputs\pobreza\informalidad\1%\simulacion_4\output_tests.xlsx',lb_vec_"&amp;KL167&amp;"','lb_vec_"&amp;KL167&amp;"');"</f>
        <v>xlswrite('G:\Mi unidad\1. PROYECTOS TELLO 2022\SCM SPILL OVERS\outputs\pobreza\informalidad\1%\simulacion_4\output_tests.xlsx',lb_vec_95','lb_vec_95');</v>
      </c>
      <c r="KY167">
        <v>95</v>
      </c>
      <c r="KZ167" t="str">
        <f>"xlswrite('G:\Mi unidad\1. PROYECTOS TELLO 2022\SCM SPILL OVERS\outputs\pobreza\alimentos\1%\simulacion_4\output_tests.xlsx',lb_vec_"&amp;KY167&amp;"','lb_vec_"&amp;KY167&amp;"');"</f>
        <v>xlswrite('G:\Mi unidad\1. PROYECTOS TELLO 2022\SCM SPILL OVERS\outputs\pobreza\alimentos\1%\simulacion_4\output_tests.xlsx',lb_vec_95','lb_vec_95');</v>
      </c>
      <c r="LF167">
        <v>95</v>
      </c>
      <c r="LG167" t="str">
        <f>"xlswrite('G:\Mi unidad\1. PROYECTOS TELLO 2022\SCM SPILL OVERS\outputs\pobreza\jefe_hogar\1%\simulacion_4\output_tests.xlsx',lb_vec_"&amp;LF167&amp;"','lb_vec_"&amp;LF167&amp;"');"</f>
        <v>xlswrite('G:\Mi unidad\1. PROYECTOS TELLO 2022\SCM SPILL OVERS\outputs\pobreza\jefe_hogar\1%\simulacion_4\output_tests.xlsx',lb_vec_95','lb_vec_95');</v>
      </c>
      <c r="LM167">
        <v>95</v>
      </c>
      <c r="LN167" t="str">
        <f>"xlswrite('G:\Mi unidad\1. PROYECTOS TELLO 2022\SCM SPILL OVERS\outputs\pobreza\mujeres\1%\simulacion_4\output_tests.xlsx',lb_vec_"&amp;LM167&amp;"','lb_vec_"&amp;LM167&amp;"');"</f>
        <v>xlswrite('G:\Mi unidad\1. PROYECTOS TELLO 2022\SCM SPILL OVERS\outputs\pobreza\mujeres\1%\simulacion_4\output_tests.xlsx',lb_vec_95','lb_vec_95');</v>
      </c>
      <c r="LY167">
        <v>95</v>
      </c>
      <c r="LZ167" t="str">
        <f>"xlswrite('G:\Mi unidad\1. PROYECTOS TELLO 2022\SCM SPILL OVERS\outputs\pobreza\criminalidad\1%\simulacion_4\output_tests.xlsx',lb_vec_"&amp;LY167&amp;"','lb_vec_"&amp;LY167&amp;"');"</f>
        <v>xlswrite('G:\Mi unidad\1. PROYECTOS TELLO 2022\SCM SPILL OVERS\outputs\pobreza\criminalidad\1%\simulacion_4\output_tests.xlsx',lb_vec_95','lb_vec_95');</v>
      </c>
    </row>
    <row r="168" spans="64:338" x14ac:dyDescent="0.3">
      <c r="BL168">
        <v>95</v>
      </c>
      <c r="BM168" s="1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375</v>
      </c>
      <c r="CV168">
        <v>95</v>
      </c>
      <c r="CW168" t="s">
        <v>375</v>
      </c>
      <c r="DA168">
        <v>95</v>
      </c>
      <c r="DB168" t="s">
        <v>375</v>
      </c>
      <c r="DF168">
        <v>95</v>
      </c>
      <c r="DG168" t="s">
        <v>375</v>
      </c>
      <c r="EA168">
        <v>75</v>
      </c>
      <c r="EB168" s="1" t="str">
        <f>"synthetic_control_sp_"&amp;EA168&amp;"(T+s) = Y_"&amp;EA168&amp;"(1,T+s)-alpha1_hat_vec_"&amp;EA168&amp;"(s);"</f>
        <v>synthetic_control_sp_75(T+s) = Y_75(1,T+s)-alpha1_hat_vec_75(s);</v>
      </c>
      <c r="EZ168" s="1" t="str">
        <f>"xlswrite('G:\Mi unidad\1. PROYECTOS TELLO 2022\SCM SPILL OVERS\outputs\pobreza\distancia_centro_salud\1%\simulacion_4\observado_outputs.xlsx',tratado_"&amp;$A50&amp;","&amp;$A50&amp;")"</f>
        <v>xlswrite('G:\Mi unidad\1. PROYECTOS TELLO 2022\SCM SPILL OVERS\outputs\pobreza\distancia_centro_salud\1%\simulacion_4\observado_outputs.xlsx',tratado_141,141)</v>
      </c>
      <c r="FG168" s="1" t="str">
        <f>"xlswrite('G:\Mi unidad\1. PROYECTOS TELLO 2022\SCM SPILL OVERS\outputs\pobreza\informalidad\1%\simulacion_4\observado_outputs.xlsx',tratado_"&amp;$A50&amp;","&amp;$A50&amp;")"</f>
        <v>xlswrite('G:\Mi unidad\1. PROYECTOS TELLO 2022\SCM SPILL OVERS\outputs\pobreza\informalidad\1%\simulacion_4\observado_outputs.xlsx',tratado_141,141)</v>
      </c>
      <c r="FM168" s="1" t="str">
        <f>"xlswrite('G:\Mi unidad\1. PROYECTOS TELLO 2022\SCM SPILL OVERS\outputs\pobreza\densidad\1%\simulacion_4\observado_outputs.xlsx',tratado_"&amp;$A50&amp;","&amp;$A50&amp;")"</f>
        <v>xlswrite('G:\Mi unidad\1. PROYECTOS TELLO 2022\SCM SPILL OVERS\outputs\pobreza\densidad\1%\simulacion_4\observado_outputs.xlsx',tratado_141,141)</v>
      </c>
      <c r="FT168" s="1" t="str">
        <f>"xlswrite('G:\Mi unidad\1. PROYECTOS TELLO 2022\SCM SPILL OVERS\outputs\pobreza\bajo_niv_educ\1%\simulacion_4\observado_outputs.xlsx',tratado_"&amp;$A50&amp;","&amp;$A50&amp;")"</f>
        <v>xlswrite('G:\Mi unidad\1. PROYECTOS TELLO 2022\SCM SPILL OVERS\outputs\pobreza\bajo_niv_educ\1%\simulacion_4\observado_outputs.xlsx',tratado_141,141)</v>
      </c>
      <c r="FZ168" s="1" t="str">
        <f>"xlswrite('G:\Mi unidad\1. PROYECTOS TELLO 2022\SCM SPILL OVERS\outputs\pobreza\bajo_ingreso\1%\simulacion_4\observado_outputs.xlsx',tratado_"&amp;$A50&amp;","&amp;$A50&amp;")"</f>
        <v>xlswrite('G:\Mi unidad\1. PROYECTOS TELLO 2022\SCM SPILL OVERS\outputs\pobreza\bajo_ingreso\1%\simulacion_4\observado_outputs.xlsx',tratado_141,141)</v>
      </c>
      <c r="GF168" s="1" t="str">
        <f>"xlswrite('G:\Mi unidad\1. PROYECTOS TELLO 2022\SCM SPILL OVERS\outputs\pobreza\densidad_g\1%\simulacion_4\observado_outputs.xlsx',tratado_"&amp;$A50&amp;","&amp;$A50&amp;")"</f>
        <v>xlswrite('G:\Mi unidad\1. PROYECTOS TELLO 2022\SCM SPILL OVERS\outputs\pobreza\densidad_g\1%\simulacion_4\observado_outputs.xlsx',tratado_141,141)</v>
      </c>
      <c r="GM168" s="1" t="str">
        <f>"xlswrite('G:\Mi unidad\1. PROYECTOS TELLO 2022\SCM SPILL OVERS\outputs\pobreza\alimentos\1%\simulacion_4\observado_outputs.xlsx',tratado_"&amp;$A50&amp;","&amp;$A50&amp;");"</f>
        <v>xlswrite('G:\Mi unidad\1. PROYECTOS TELLO 2022\SCM SPILL OVERS\outputs\pobreza\alimentos\1%\simulacion_4\observado_outputs.xlsx',tratado_141,141);</v>
      </c>
      <c r="GT168" s="1" t="str">
        <f>"xlswrite('G:\Mi unidad\1. PROYECTOS TELLO 2022\SCM SPILL OVERS\outputs\pobreza\jefe_hogar\1%\simulacion_4\observado_outputs.xlsx',tratado_"&amp;$A50&amp;","&amp;$A50&amp;");"</f>
        <v>xlswrite('G:\Mi unidad\1. PROYECTOS TELLO 2022\SCM SPILL OVERS\outputs\pobreza\jefe_hogar\1%\simulacion_4\observado_outputs.xlsx',tratado_141,141);</v>
      </c>
      <c r="GZ168" s="1" t="str">
        <f>"xlswrite('G:\Mi unidad\1. PROYECTOS TELLO 2022\SCM SPILL OVERS\outputs\pobreza\mujeres\1%\simulacion_4\observado_outputs.xlsx',tratado_"&amp;$A50&amp;","&amp;$A50&amp;");"</f>
        <v>xlswrite('G:\Mi unidad\1. PROYECTOS TELLO 2022\SCM SPILL OVERS\outputs\pobreza\mujeres\1%\simulacion_4\observado_outputs.xlsx',tratado_141,141);</v>
      </c>
      <c r="HF168" s="1" t="str">
        <f>"xlswrite('G:\Mi unidad\1. PROYECTOS TELLO 2022\SCM SPILL OVERS\outputs\pobreza\criminalidad\1%\simulacion_4\observado_outputs.xlsx',tratado_"&amp;$A50&amp;","&amp;$A50&amp;");"</f>
        <v>xlswrite('G:\Mi unidad\1. PROYECTOS TELLO 2022\SCM SPILL OVERS\outputs\pobreza\criminalidad\1%\simulacion_4\observado_outputs.xlsx',tratado_141,141);</v>
      </c>
      <c r="HM168">
        <v>66</v>
      </c>
      <c r="HN168" t="s">
        <v>35</v>
      </c>
      <c r="HT168">
        <v>86</v>
      </c>
      <c r="HU168" t="s">
        <v>37</v>
      </c>
      <c r="IA168">
        <v>95</v>
      </c>
      <c r="IB168" t="str">
        <f>"xlswrite('G:\Mi unidad\1. PROYECTOS TELLO 2022\SCM SPILL OVERS\outputs\pobreza\bajo_niv_educ\1%\simulacion_4\output_tests.xlsx',ub_vec_"&amp;IA168&amp;"','ub_vec_"&amp;IA168&amp;"');"</f>
        <v>xlswrite('G:\Mi unidad\1. PROYECTOS TELLO 2022\SCM SPILL OVERS\outputs\pobreza\bajo_niv_educ\1%\simulacion_4\output_tests.xlsx',ub_vec_95','ub_vec_95');</v>
      </c>
      <c r="IO168">
        <v>95</v>
      </c>
      <c r="IP168" t="str">
        <f>"xlswrite('G:\Mi unidad\1. PROYECTOS TELLO 2022\SCM SPILL OVERS\outputs\pobreza\bajo_ingreso\1%\simulacion_4\output_tests.xlsx',ub_vec_"&amp;IO168&amp;"','ub_vec_"&amp;IO168&amp;"');"</f>
        <v>xlswrite('G:\Mi unidad\1. PROYECTOS TELLO 2022\SCM SPILL OVERS\outputs\pobreza\bajo_ingreso\1%\simulacion_4\output_tests.xlsx',ub_vec_95','ub_vec_95');</v>
      </c>
      <c r="JA168">
        <v>95</v>
      </c>
      <c r="JB168" t="str">
        <f>"xlswrite('G:\Mi unidad\1. PROYECTOS TELLO 2022\SCM SPILL OVERS\outputs\pobreza\densidad\1%\simulacion_4\output_tests.xlsx',ub_vec_"&amp;JA168&amp;"','ub_vec_"&amp;JA168&amp;"');"</f>
        <v>xlswrite('G:\Mi unidad\1. PROYECTOS TELLO 2022\SCM SPILL OVERS\outputs\pobreza\densidad\1%\simulacion_4\output_tests.xlsx',ub_vec_95','ub_vec_95');</v>
      </c>
      <c r="JM168">
        <v>95</v>
      </c>
      <c r="JN168" t="str">
        <f>"xlswrite('G:\Mi unidad\1. PROYECTOS TELLO 2022\SCM SPILL OVERS\outputs\pobreza\densidad_g\1%\simulacion_4\output_tests.xlsx',ub_vec_"&amp;JM168&amp;"','ub_vec_"&amp;JM168&amp;"');"</f>
        <v>xlswrite('G:\Mi unidad\1. PROYECTOS TELLO 2022\SCM SPILL OVERS\outputs\pobreza\densidad_g\1%\simulacion_4\output_tests.xlsx',ub_vec_95','ub_vec_95');</v>
      </c>
      <c r="JY168">
        <v>95</v>
      </c>
      <c r="JZ168" t="str">
        <f>"xlswrite('G:\Mi unidad\1. PROYECTOS TELLO 2022\SCM SPILL OVERS\outputs\pobreza\distancia_centro_salud\1%\simulacion_4\output_tests.xlsx',ub_vec_"&amp;JY168&amp;"','ub_vec_"&amp;JY168&amp;"');"</f>
        <v>xlswrite('G:\Mi unidad\1. PROYECTOS TELLO 2022\SCM SPILL OVERS\outputs\pobreza\distancia_centro_salud\1%\simulacion_4\output_tests.xlsx',ub_vec_95','ub_vec_95');</v>
      </c>
      <c r="KL168">
        <v>95</v>
      </c>
      <c r="KM168" t="str">
        <f>"xlswrite('G:\Mi unidad\1. PROYECTOS TELLO 2022\SCM SPILL OVERS\outputs\pobreza\informalidad\1%\simulacion_4\output_tests.xlsx',ub_vec_"&amp;KL168&amp;"','ub_vec_"&amp;KL168&amp;"');"</f>
        <v>xlswrite('G:\Mi unidad\1. PROYECTOS TELLO 2022\SCM SPILL OVERS\outputs\pobreza\informalidad\1%\simulacion_4\output_tests.xlsx',ub_vec_95','ub_vec_95');</v>
      </c>
      <c r="KY168">
        <v>95</v>
      </c>
      <c r="KZ168" t="str">
        <f>"xlswrite('G:\Mi unidad\1. PROYECTOS TELLO 2022\SCM SPILL OVERS\outputs\pobreza\alimentos\1%\simulacion_4\output_tests.xlsx',ub_vec_"&amp;KY168&amp;"','ub_vec_"&amp;KY168&amp;"');"</f>
        <v>xlswrite('G:\Mi unidad\1. PROYECTOS TELLO 2022\SCM SPILL OVERS\outputs\pobreza\alimentos\1%\simulacion_4\output_tests.xlsx',ub_vec_95','ub_vec_95');</v>
      </c>
      <c r="LF168">
        <v>95</v>
      </c>
      <c r="LG168" t="str">
        <f>"xlswrite('G:\Mi unidad\1. PROYECTOS TELLO 2022\SCM SPILL OVERS\outputs\pobreza\jefe_hogar\1%\simulacion_4\output_tests.xlsx',ub_vec_"&amp;LF168&amp;"','ub_vec_"&amp;LF168&amp;"');"</f>
        <v>xlswrite('G:\Mi unidad\1. PROYECTOS TELLO 2022\SCM SPILL OVERS\outputs\pobreza\jefe_hogar\1%\simulacion_4\output_tests.xlsx',ub_vec_95','ub_vec_95');</v>
      </c>
      <c r="LM168">
        <v>95</v>
      </c>
      <c r="LN168" t="str">
        <f>"xlswrite('G:\Mi unidad\1. PROYECTOS TELLO 2022\SCM SPILL OVERS\outputs\pobreza\mujeres\1%\simulacion_4\output_tests.xlsx',ub_vec_"&amp;LM168&amp;"','ub_vec_"&amp;LM168&amp;"');"</f>
        <v>xlswrite('G:\Mi unidad\1. PROYECTOS TELLO 2022\SCM SPILL OVERS\outputs\pobreza\mujeres\1%\simulacion_4\output_tests.xlsx',ub_vec_95','ub_vec_95');</v>
      </c>
      <c r="LY168">
        <v>95</v>
      </c>
      <c r="LZ168" t="str">
        <f>"xlswrite('G:\Mi unidad\1. PROYECTOS TELLO 2022\SCM SPILL OVERS\outputs\pobreza\criminalidad\1%\simulacion_4\output_tests.xlsx',ub_vec_"&amp;LY168&amp;"','ub_vec_"&amp;LY168&amp;"');"</f>
        <v>xlswrite('G:\Mi unidad\1. PROYECTOS TELLO 2022\SCM SPILL OVERS\outputs\pobreza\criminalidad\1%\simulacion_4\output_tests.xlsx',ub_vec_95','ub_vec_95');</v>
      </c>
    </row>
    <row r="169" spans="64:338" x14ac:dyDescent="0.3">
      <c r="BL169">
        <v>95</v>
      </c>
      <c r="BM169" s="1" t="str">
        <f>"A_"&amp;BL167&amp;"(:,ind_"&amp;BL167&amp;" == 0) = [];"</f>
        <v>A_95(:,ind_95 == 0) = [];</v>
      </c>
      <c r="BR169">
        <v>95</v>
      </c>
      <c r="BS169" s="1" t="str">
        <f>"ind_"&amp;BR167&amp;" = xlsread('spillover_bajo_niv_educ_"&amp;BR167&amp;".xlsx')"</f>
        <v>ind_95 = xlsread('spillover_bajo_niv_educ_95.xlsx')</v>
      </c>
      <c r="BX169">
        <v>95</v>
      </c>
      <c r="BY169" s="1" t="str">
        <f>"ind_"&amp;BX167&amp;" = xlsread('spillover_bajoingreso_"&amp;BX167&amp;".xlsx')"</f>
        <v>ind_95 = xlsread('spillover_bajoingreso_95.xlsx')</v>
      </c>
      <c r="CD169">
        <v>95</v>
      </c>
      <c r="CE169" s="1" t="str">
        <f>"ind_"&amp;CD167&amp;" = xlsread('spillover_densidad_"&amp;CD167&amp;".xlsx')"</f>
        <v>ind_95 = xlsread('spillover_densidad_95.xlsx')</v>
      </c>
      <c r="CJ169">
        <v>95</v>
      </c>
      <c r="CK169" s="1" t="str">
        <f>"ind_"&amp;CJ167&amp;" = xlsread('spillover_tiempo_cs_"&amp;CJ167&amp;".xlsx')"</f>
        <v>ind_95 = xlsread('spillover_tiempo_cs_95.xlsx')</v>
      </c>
      <c r="CQ169">
        <v>95</v>
      </c>
      <c r="CR169" t="s">
        <v>376</v>
      </c>
      <c r="CV169">
        <v>95</v>
      </c>
      <c r="CW169" t="s">
        <v>377</v>
      </c>
      <c r="DA169">
        <v>95</v>
      </c>
      <c r="DB169" t="s">
        <v>378</v>
      </c>
      <c r="DF169">
        <v>95</v>
      </c>
      <c r="DG169" t="s">
        <v>379</v>
      </c>
      <c r="EA169">
        <v>75</v>
      </c>
      <c r="EB169" s="3" t="s">
        <v>18</v>
      </c>
      <c r="EZ169" s="1" t="str">
        <f>"xlswrite('G:\Mi unidad\1. PROYECTOS TELLO 2022\SCM SPILL OVERS\outputs\pobreza\distancia_centro_salud\1%\simulacion_4\observado_outputs.xlsx',tratado_"&amp;$A51&amp;","&amp;$A51&amp;")"</f>
        <v>xlswrite('G:\Mi unidad\1. PROYECTOS TELLO 2022\SCM SPILL OVERS\outputs\pobreza\distancia_centro_salud\1%\simulacion_4\observado_outputs.xlsx',tratado_144,144)</v>
      </c>
      <c r="FG169" s="1" t="str">
        <f>"xlswrite('G:\Mi unidad\1. PROYECTOS TELLO 2022\SCM SPILL OVERS\outputs\pobreza\informalidad\1%\simulacion_4\observado_outputs.xlsx',tratado_"&amp;$A51&amp;","&amp;$A51&amp;")"</f>
        <v>xlswrite('G:\Mi unidad\1. PROYECTOS TELLO 2022\SCM SPILL OVERS\outputs\pobreza\informalidad\1%\simulacion_4\observado_outputs.xlsx',tratado_144,144)</v>
      </c>
      <c r="FM169" s="1" t="str">
        <f>"xlswrite('G:\Mi unidad\1. PROYECTOS TELLO 2022\SCM SPILL OVERS\outputs\pobreza\densidad\1%\simulacion_4\observado_outputs.xlsx',tratado_"&amp;$A51&amp;","&amp;$A51&amp;")"</f>
        <v>xlswrite('G:\Mi unidad\1. PROYECTOS TELLO 2022\SCM SPILL OVERS\outputs\pobreza\densidad\1%\simulacion_4\observado_outputs.xlsx',tratado_144,144)</v>
      </c>
      <c r="FT169" s="1" t="str">
        <f>"xlswrite('G:\Mi unidad\1. PROYECTOS TELLO 2022\SCM SPILL OVERS\outputs\pobreza\bajo_niv_educ\1%\simulacion_4\observado_outputs.xlsx',tratado_"&amp;$A51&amp;","&amp;$A51&amp;")"</f>
        <v>xlswrite('G:\Mi unidad\1. PROYECTOS TELLO 2022\SCM SPILL OVERS\outputs\pobreza\bajo_niv_educ\1%\simulacion_4\observado_outputs.xlsx',tratado_144,144)</v>
      </c>
      <c r="FZ169" s="1" t="str">
        <f>"xlswrite('G:\Mi unidad\1. PROYECTOS TELLO 2022\SCM SPILL OVERS\outputs\pobreza\bajo_ingreso\1%\simulacion_4\observado_outputs.xlsx',tratado_"&amp;$A51&amp;","&amp;$A51&amp;")"</f>
        <v>xlswrite('G:\Mi unidad\1. PROYECTOS TELLO 2022\SCM SPILL OVERS\outputs\pobreza\bajo_ingreso\1%\simulacion_4\observado_outputs.xlsx',tratado_144,144)</v>
      </c>
      <c r="GF169" s="1" t="str">
        <f>"xlswrite('G:\Mi unidad\1. PROYECTOS TELLO 2022\SCM SPILL OVERS\outputs\pobreza\densidad_g\1%\simulacion_4\observado_outputs.xlsx',tratado_"&amp;$A51&amp;","&amp;$A51&amp;")"</f>
        <v>xlswrite('G:\Mi unidad\1. PROYECTOS TELLO 2022\SCM SPILL OVERS\outputs\pobreza\densidad_g\1%\simulacion_4\observado_outputs.xlsx',tratado_144,144)</v>
      </c>
      <c r="GM169" s="1" t="str">
        <f>"xlswrite('G:\Mi unidad\1. PROYECTOS TELLO 2022\SCM SPILL OVERS\outputs\pobreza\alimentos\1%\simulacion_4\observado_outputs.xlsx',tratado_"&amp;$A51&amp;","&amp;$A51&amp;");"</f>
        <v>xlswrite('G:\Mi unidad\1. PROYECTOS TELLO 2022\SCM SPILL OVERS\outputs\pobreza\alimentos\1%\simulacion_4\observado_outputs.xlsx',tratado_144,144);</v>
      </c>
      <c r="GT169" s="1" t="str">
        <f>"xlswrite('G:\Mi unidad\1. PROYECTOS TELLO 2022\SCM SPILL OVERS\outputs\pobreza\jefe_hogar\1%\simulacion_4\observado_outputs.xlsx',tratado_"&amp;$A51&amp;","&amp;$A51&amp;");"</f>
        <v>xlswrite('G:\Mi unidad\1. PROYECTOS TELLO 2022\SCM SPILL OVERS\outputs\pobreza\jefe_hogar\1%\simulacion_4\observado_outputs.xlsx',tratado_144,144);</v>
      </c>
      <c r="GZ169" s="1" t="str">
        <f>"xlswrite('G:\Mi unidad\1. PROYECTOS TELLO 2022\SCM SPILL OVERS\outputs\pobreza\mujeres\1%\simulacion_4\observado_outputs.xlsx',tratado_"&amp;$A51&amp;","&amp;$A51&amp;");"</f>
        <v>xlswrite('G:\Mi unidad\1. PROYECTOS TELLO 2022\SCM SPILL OVERS\outputs\pobreza\mujeres\1%\simulacion_4\observado_outputs.xlsx',tratado_144,144);</v>
      </c>
      <c r="HF169" s="1" t="str">
        <f>"xlswrite('G:\Mi unidad\1. PROYECTOS TELLO 2022\SCM SPILL OVERS\outputs\pobreza\criminalidad\1%\simulacion_4\observado_outputs.xlsx',tratado_"&amp;$A51&amp;","&amp;$A51&amp;");"</f>
        <v>xlswrite('G:\Mi unidad\1. PROYECTOS TELLO 2022\SCM SPILL OVERS\outputs\pobreza\criminalidad\1%\simulacion_4\observado_outputs.xlsx',tratado_144,144);</v>
      </c>
      <c r="HM169">
        <v>66</v>
      </c>
      <c r="HN169" t="str">
        <f>"    [p_value_"&amp;HM169&amp; ",lb_"&amp;HM169&amp;",ub_"&amp;HM169&amp;"] = sp_andrews_te(Y_pre_"&amp;HM169&amp;",pobreza_"&amp;HM169&amp;"(:,T+s),A_"&amp;HM169&amp;",C,.05);"</f>
        <v xml:space="preserve">    [p_value_66,lb_66,ub_66] = sp_andrews_te(Y_pre_66,pobreza_66(:,T+s),A_66,C,.05);</v>
      </c>
      <c r="HT169">
        <v>86</v>
      </c>
      <c r="HU169" t="str">
        <f>"    spillover_test_"&amp;HT169&amp;"(s) = sp_andrews(Y_pre_"&amp;HT169&amp;",pobreza_"&amp;HT169&amp;"(:,T+s),A_"&amp;HT169&amp;",C,d,alpha_sig);"</f>
        <v xml:space="preserve">    spillover_test_86(s) = sp_andrews(Y_pre_86,pobreza_86(:,T+s),A_86,C,d,alpha_sig);</v>
      </c>
      <c r="IA169">
        <v>95</v>
      </c>
      <c r="IB169" t="str">
        <f>"xlswrite('G:\Mi unidad\1. PROYECTOS TELLO 2022\SCM SPILL OVERS\outputs\pobreza\bajo_niv_educ\1%\simulacion_4\output_tests.xlsx',p_value_vec_"&amp;IA169&amp;"','p_value_vec_"&amp;IA169&amp;"');"</f>
        <v>xlswrite('G:\Mi unidad\1. PROYECTOS TELLO 2022\SCM SPILL OVERS\outputs\pobreza\bajo_niv_educ\1%\simulacion_4\output_tests.xlsx',p_value_vec_95','p_value_vec_95');</v>
      </c>
      <c r="IO169">
        <v>95</v>
      </c>
      <c r="IP169" t="str">
        <f>"xlswrite('G:\Mi unidad\1. PROYECTOS TELLO 2022\SCM SPILL OVERS\outputs\pobreza\bajo_ingreso\1%\simulacion_4\output_tests.xlsx',p_value_vec_"&amp;IO169&amp;"','p_value_vec_"&amp;IO169&amp;"');"</f>
        <v>xlswrite('G:\Mi unidad\1. PROYECTOS TELLO 2022\SCM SPILL OVERS\outputs\pobreza\bajo_ingreso\1%\simulacion_4\output_tests.xlsx',p_value_vec_95','p_value_vec_95');</v>
      </c>
      <c r="JA169">
        <v>95</v>
      </c>
      <c r="JB169" t="str">
        <f>"xlswrite('G:\Mi unidad\1. PROYECTOS TELLO 2022\SCM SPILL OVERS\outputs\pobreza\densidad\1%\simulacion_4\output_tests.xlsx',p_value_vec_"&amp;JA169&amp;"','p_value_vec_"&amp;JA169&amp;"');"</f>
        <v>xlswrite('G:\Mi unidad\1. PROYECTOS TELLO 2022\SCM SPILL OVERS\outputs\pobreza\densidad\1%\simulacion_4\output_tests.xlsx',p_value_vec_95','p_value_vec_95');</v>
      </c>
      <c r="JM169">
        <v>95</v>
      </c>
      <c r="JN169" t="str">
        <f>"xlswrite('G:\Mi unidad\1. PROYECTOS TELLO 2022\SCM SPILL OVERS\outputs\pobreza\densidad_g\1%\simulacion_4\output_tests.xlsx',p_value_vec_"&amp;JM169&amp;"','p_value_vec_"&amp;JM169&amp;"');"</f>
        <v>xlswrite('G:\Mi unidad\1. PROYECTOS TELLO 2022\SCM SPILL OVERS\outputs\pobreza\densidad_g\1%\simulacion_4\output_tests.xlsx',p_value_vec_95','p_value_vec_95');</v>
      </c>
      <c r="JY169">
        <v>95</v>
      </c>
      <c r="JZ169" t="str">
        <f>"xlswrite('G:\Mi unidad\1. PROYECTOS TELLO 2022\SCM SPILL OVERS\outputs\pobreza\distancia_centro_salud\1%\simulacion_4\output_tests.xlsx',p_value_vec_"&amp;JY169&amp;"','p_value_vec_"&amp;JY169&amp;"');"</f>
        <v>xlswrite('G:\Mi unidad\1. PROYECTOS TELLO 2022\SCM SPILL OVERS\outputs\pobreza\distancia_centro_salud\1%\simulacion_4\output_tests.xlsx',p_value_vec_95','p_value_vec_95');</v>
      </c>
      <c r="KL169">
        <v>95</v>
      </c>
      <c r="KM169" t="str">
        <f>"xlswrite('G:\Mi unidad\1. PROYECTOS TELLO 2022\SCM SPILL OVERS\outputs\pobreza\informalidad\1%\simulacion_4\output_tests.xlsx',p_value_vec_"&amp;KL169&amp;"','p_value_vec_"&amp;KL169&amp;"');"</f>
        <v>xlswrite('G:\Mi unidad\1. PROYECTOS TELLO 2022\SCM SPILL OVERS\outputs\pobreza\informalidad\1%\simulacion_4\output_tests.xlsx',p_value_vec_95','p_value_vec_95');</v>
      </c>
      <c r="KY169">
        <v>95</v>
      </c>
      <c r="KZ169" t="str">
        <f>"xlswrite('G:\Mi unidad\1. PROYECTOS TELLO 2022\SCM SPILL OVERS\outputs\pobreza\alimentos\1%\simulacion_4\output_tests.xlsx',p_value_vec_"&amp;KY169&amp;"','p_value_vec_"&amp;KY169&amp;"');"</f>
        <v>xlswrite('G:\Mi unidad\1. PROYECTOS TELLO 2022\SCM SPILL OVERS\outputs\pobreza\alimentos\1%\simulacion_4\output_tests.xlsx',p_value_vec_95','p_value_vec_95');</v>
      </c>
      <c r="LF169">
        <v>95</v>
      </c>
      <c r="LG169" t="str">
        <f>"xlswrite('G:\Mi unidad\1. PROYECTOS TELLO 2022\SCM SPILL OVERS\outputs\pobreza\jefe_hogar\1%\simulacion_4\output_tests.xlsx',p_value_vec_"&amp;LF169&amp;"','p_value_vec_"&amp;LF169&amp;"');"</f>
        <v>xlswrite('G:\Mi unidad\1. PROYECTOS TELLO 2022\SCM SPILL OVERS\outputs\pobreza\jefe_hogar\1%\simulacion_4\output_tests.xlsx',p_value_vec_95','p_value_vec_95');</v>
      </c>
      <c r="LM169">
        <v>95</v>
      </c>
      <c r="LN169" t="str">
        <f>"xlswrite('G:\Mi unidad\1. PROYECTOS TELLO 2022\SCM SPILL OVERS\outputs\pobreza\mujeres\1%\simulacion_4\output_tests.xlsx',p_value_vec_"&amp;LM169&amp;"','p_value_vec_"&amp;LM169&amp;"');"</f>
        <v>xlswrite('G:\Mi unidad\1. PROYECTOS TELLO 2022\SCM SPILL OVERS\outputs\pobreza\mujeres\1%\simulacion_4\output_tests.xlsx',p_value_vec_95','p_value_vec_95');</v>
      </c>
      <c r="LY169">
        <v>95</v>
      </c>
      <c r="LZ169" t="str">
        <f>"xlswrite('G:\Mi unidad\1. PROYECTOS TELLO 2022\SCM SPILL OVERS\outputs\pobreza\criminalidad\1%\simulacion_4\output_tests.xlsx',p_value_vec_"&amp;LY169&amp;"','p_value_vec_"&amp;LY169&amp;"');"</f>
        <v>xlswrite('G:\Mi unidad\1. PROYECTOS TELLO 2022\SCM SPILL OVERS\outputs\pobreza\criminalidad\1%\simulacion_4\output_tests.xlsx',p_value_vec_95','p_value_vec_95');</v>
      </c>
    </row>
    <row r="170" spans="64:338" x14ac:dyDescent="0.3">
      <c r="BL170">
        <v>95</v>
      </c>
      <c r="BR170">
        <v>95</v>
      </c>
      <c r="BS170" s="1" t="str">
        <f>"A_"&amp;BR167&amp;" = eye(N);"</f>
        <v>A_95 = eye(N);</v>
      </c>
      <c r="BX170">
        <v>95</v>
      </c>
      <c r="BY170" s="1" t="str">
        <f>"A_"&amp;BX167&amp;" = eye(N);"</f>
        <v>A_95 = eye(N);</v>
      </c>
      <c r="CD170">
        <v>95</v>
      </c>
      <c r="CE170" s="1" t="str">
        <f>"A_"&amp;CD167&amp;" = eye(N);"</f>
        <v>A_95 = eye(N);</v>
      </c>
      <c r="CJ170">
        <v>95</v>
      </c>
      <c r="CK170" s="1" t="str">
        <f>"A_"&amp;CJ167&amp;" = eye(N);"</f>
        <v>A_95 = eye(N);</v>
      </c>
      <c r="CQ170">
        <v>95</v>
      </c>
      <c r="CR170" t="s">
        <v>380</v>
      </c>
      <c r="CV170">
        <v>95</v>
      </c>
      <c r="CW170" t="s">
        <v>380</v>
      </c>
      <c r="DA170">
        <v>95</v>
      </c>
      <c r="DB170" t="s">
        <v>380</v>
      </c>
      <c r="DF170">
        <v>95</v>
      </c>
      <c r="DG170" t="s">
        <v>380</v>
      </c>
      <c r="EA170">
        <v>76</v>
      </c>
      <c r="EB170" s="3" t="str">
        <f>"%PROVINCIA "&amp;EA170</f>
        <v>%PROVINCIA 76</v>
      </c>
      <c r="EZ170" s="1" t="str">
        <f>"xlswrite('G:\Mi unidad\1. PROYECTOS TELLO 2022\SCM SPILL OVERS\outputs\pobreza\distancia_centro_salud\1%\simulacion_4\observado_outputs.xlsx',tratado_"&amp;$A52&amp;","&amp;$A52&amp;")"</f>
        <v>xlswrite('G:\Mi unidad\1. PROYECTOS TELLO 2022\SCM SPILL OVERS\outputs\pobreza\distancia_centro_salud\1%\simulacion_4\observado_outputs.xlsx',tratado_149,149)</v>
      </c>
      <c r="FG170" s="1" t="str">
        <f>"xlswrite('G:\Mi unidad\1. PROYECTOS TELLO 2022\SCM SPILL OVERS\outputs\pobreza\informalidad\1%\simulacion_4\observado_outputs.xlsx',tratado_"&amp;$A52&amp;","&amp;$A52&amp;")"</f>
        <v>xlswrite('G:\Mi unidad\1. PROYECTOS TELLO 2022\SCM SPILL OVERS\outputs\pobreza\informalidad\1%\simulacion_4\observado_outputs.xlsx',tratado_149,149)</v>
      </c>
      <c r="FM170" s="1" t="str">
        <f>"xlswrite('G:\Mi unidad\1. PROYECTOS TELLO 2022\SCM SPILL OVERS\outputs\pobreza\densidad\1%\simulacion_4\observado_outputs.xlsx',tratado_"&amp;$A52&amp;","&amp;$A52&amp;")"</f>
        <v>xlswrite('G:\Mi unidad\1. PROYECTOS TELLO 2022\SCM SPILL OVERS\outputs\pobreza\densidad\1%\simulacion_4\observado_outputs.xlsx',tratado_149,149)</v>
      </c>
      <c r="FT170" s="1" t="str">
        <f>"xlswrite('G:\Mi unidad\1. PROYECTOS TELLO 2022\SCM SPILL OVERS\outputs\pobreza\bajo_niv_educ\1%\simulacion_4\observado_outputs.xlsx',tratado_"&amp;$A52&amp;","&amp;$A52&amp;")"</f>
        <v>xlswrite('G:\Mi unidad\1. PROYECTOS TELLO 2022\SCM SPILL OVERS\outputs\pobreza\bajo_niv_educ\1%\simulacion_4\observado_outputs.xlsx',tratado_149,149)</v>
      </c>
      <c r="FZ170" s="1" t="str">
        <f>"xlswrite('G:\Mi unidad\1. PROYECTOS TELLO 2022\SCM SPILL OVERS\outputs\pobreza\bajo_ingreso\1%\simulacion_4\observado_outputs.xlsx',tratado_"&amp;$A52&amp;","&amp;$A52&amp;")"</f>
        <v>xlswrite('G:\Mi unidad\1. PROYECTOS TELLO 2022\SCM SPILL OVERS\outputs\pobreza\bajo_ingreso\1%\simulacion_4\observado_outputs.xlsx',tratado_149,149)</v>
      </c>
      <c r="GF170" s="1" t="str">
        <f>"xlswrite('G:\Mi unidad\1. PROYECTOS TELLO 2022\SCM SPILL OVERS\outputs\pobreza\densidad_g\1%\simulacion_4\observado_outputs.xlsx',tratado_"&amp;$A52&amp;","&amp;$A52&amp;")"</f>
        <v>xlswrite('G:\Mi unidad\1. PROYECTOS TELLO 2022\SCM SPILL OVERS\outputs\pobreza\densidad_g\1%\simulacion_4\observado_outputs.xlsx',tratado_149,149)</v>
      </c>
      <c r="GM170" s="1" t="str">
        <f>"xlswrite('G:\Mi unidad\1. PROYECTOS TELLO 2022\SCM SPILL OVERS\outputs\pobreza\alimentos\1%\simulacion_4\observado_outputs.xlsx',tratado_"&amp;$A52&amp;","&amp;$A52&amp;");"</f>
        <v>xlswrite('G:\Mi unidad\1. PROYECTOS TELLO 2022\SCM SPILL OVERS\outputs\pobreza\alimentos\1%\simulacion_4\observado_outputs.xlsx',tratado_149,149);</v>
      </c>
      <c r="GT170" s="1" t="str">
        <f>"xlswrite('G:\Mi unidad\1. PROYECTOS TELLO 2022\SCM SPILL OVERS\outputs\pobreza\jefe_hogar\1%\simulacion_4\observado_outputs.xlsx',tratado_"&amp;$A52&amp;","&amp;$A52&amp;");"</f>
        <v>xlswrite('G:\Mi unidad\1. PROYECTOS TELLO 2022\SCM SPILL OVERS\outputs\pobreza\jefe_hogar\1%\simulacion_4\observado_outputs.xlsx',tratado_149,149);</v>
      </c>
      <c r="GZ170" s="1" t="str">
        <f>"xlswrite('G:\Mi unidad\1. PROYECTOS TELLO 2022\SCM SPILL OVERS\outputs\pobreza\mujeres\1%\simulacion_4\observado_outputs.xlsx',tratado_"&amp;$A52&amp;","&amp;$A52&amp;");"</f>
        <v>xlswrite('G:\Mi unidad\1. PROYECTOS TELLO 2022\SCM SPILL OVERS\outputs\pobreza\mujeres\1%\simulacion_4\observado_outputs.xlsx',tratado_149,149);</v>
      </c>
      <c r="HF170" s="1" t="str">
        <f>"xlswrite('G:\Mi unidad\1. PROYECTOS TELLO 2022\SCM SPILL OVERS\outputs\pobreza\criminalidad\1%\simulacion_4\observado_outputs.xlsx',tratado_"&amp;$A52&amp;","&amp;$A52&amp;");"</f>
        <v>xlswrite('G:\Mi unidad\1. PROYECTOS TELLO 2022\SCM SPILL OVERS\outputs\pobreza\criminalidad\1%\simulacion_4\observado_outputs.xlsx',tratado_149,149);</v>
      </c>
      <c r="HM170">
        <v>66</v>
      </c>
      <c r="HN170" t="str">
        <f>"    p_value_vec_"&amp;HM170&amp;"(s) = p_value_"&amp;HM170&amp;";"</f>
        <v xml:space="preserve">    p_value_vec_66(s) = p_value_66;</v>
      </c>
      <c r="HT170">
        <v>86</v>
      </c>
      <c r="HU170" t="s">
        <v>18</v>
      </c>
      <c r="IA170">
        <v>95</v>
      </c>
      <c r="IB170" t="str">
        <f>"xlswrite('G:\Mi unidad\1. PROYECTOS TELLO 2022\SCM SPILL OVERS\outputs\pobreza\bajo_niv_educ\1%\simulacion_4\output_tests.xlsx',alpha1_hat_vec_"&amp;IA170&amp;"','alpha1_hat_vec_"&amp;IA170&amp;"');"</f>
        <v>xlswrite('G:\Mi unidad\1. PROYECTOS TELLO 2022\SCM SPILL OVERS\outputs\pobreza\bajo_niv_educ\1%\simulacion_4\output_tests.xlsx',alpha1_hat_vec_95','alpha1_hat_vec_95');</v>
      </c>
      <c r="IO170">
        <v>95</v>
      </c>
      <c r="IP170" t="str">
        <f>"xlswrite('G:\Mi unidad\1. PROYECTOS TELLO 2022\SCM SPILL OVERS\outputs\pobreza\bajo_ingreso\1%\simulacion_4\output_tests.xlsx',alpha1_hat_vec_"&amp;IO170&amp;"','alpha1_hat_vec_"&amp;IO170&amp;"');"</f>
        <v>xlswrite('G:\Mi unidad\1. PROYECTOS TELLO 2022\SCM SPILL OVERS\outputs\pobreza\bajo_ingreso\1%\simulacion_4\output_tests.xlsx',alpha1_hat_vec_95','alpha1_hat_vec_95');</v>
      </c>
      <c r="JA170">
        <v>95</v>
      </c>
      <c r="JB170" t="str">
        <f>"xlswrite('G:\Mi unidad\1. PROYECTOS TELLO 2022\SCM SPILL OVERS\outputs\pobreza\densidad\1%\simulacion_4\output_tests.xlsx',alpha1_hat_vec_"&amp;JA170&amp;"','alpha1_hat_vec_"&amp;JA170&amp;"');"</f>
        <v>xlswrite('G:\Mi unidad\1. PROYECTOS TELLO 2022\SCM SPILL OVERS\outputs\pobreza\densidad\1%\simulacion_4\output_tests.xlsx',alpha1_hat_vec_95','alpha1_hat_vec_95');</v>
      </c>
      <c r="JM170">
        <v>95</v>
      </c>
      <c r="JN170" t="str">
        <f>"xlswrite('G:\Mi unidad\1. PROYECTOS TELLO 2022\SCM SPILL OVERS\outputs\pobreza\densidad_g\1%\simulacion_4\output_tests.xlsx',alpha1_hat_vec_"&amp;JM170&amp;"','alpha1_hat_vec_"&amp;JM170&amp;"');"</f>
        <v>xlswrite('G:\Mi unidad\1. PROYECTOS TELLO 2022\SCM SPILL OVERS\outputs\pobreza\densidad_g\1%\simulacion_4\output_tests.xlsx',alpha1_hat_vec_95','alpha1_hat_vec_95');</v>
      </c>
      <c r="JY170">
        <v>95</v>
      </c>
      <c r="JZ170" t="str">
        <f>"xlswrite('G:\Mi unidad\1. PROYECTOS TELLO 2022\SCM SPILL OVERS\outputs\pobreza\distancia_centro_salud\1%\simulacion_4\output_tests.xlsx',alpha1_hat_vec_"&amp;JY170&amp;"','alpha1_hat_vec_"&amp;JY170&amp;"');"</f>
        <v>xlswrite('G:\Mi unidad\1. PROYECTOS TELLO 2022\SCM SPILL OVERS\outputs\pobreza\distancia_centro_salud\1%\simulacion_4\output_tests.xlsx',alpha1_hat_vec_95','alpha1_hat_vec_95');</v>
      </c>
      <c r="KL170">
        <v>95</v>
      </c>
      <c r="KM170" t="str">
        <f>"xlswrite('G:\Mi unidad\1. PROYECTOS TELLO 2022\SCM SPILL OVERS\outputs\pobreza\informalidad\1%\simulacion_4\output_tests.xlsx',alpha1_hat_vec_"&amp;KL170&amp;"','alpha1_hat_vec_"&amp;KL170&amp;"');"</f>
        <v>xlswrite('G:\Mi unidad\1. PROYECTOS TELLO 2022\SCM SPILL OVERS\outputs\pobreza\informalidad\1%\simulacion_4\output_tests.xlsx',alpha1_hat_vec_95','alpha1_hat_vec_95');</v>
      </c>
      <c r="KY170">
        <v>95</v>
      </c>
      <c r="KZ170" t="str">
        <f>"xlswrite('G:\Mi unidad\1. PROYECTOS TELLO 2022\SCM SPILL OVERS\outputs\pobreza\alimentos\1%\simulacion_4\output_tests.xlsx',alpha1_hat_vec_"&amp;KY170&amp;"','alpha1_hat_vec_"&amp;KY170&amp;"');"</f>
        <v>xlswrite('G:\Mi unidad\1. PROYECTOS TELLO 2022\SCM SPILL OVERS\outputs\pobreza\alimentos\1%\simulacion_4\output_tests.xlsx',alpha1_hat_vec_95','alpha1_hat_vec_95');</v>
      </c>
      <c r="LF170">
        <v>95</v>
      </c>
      <c r="LG170" t="str">
        <f>"xlswrite('G:\Mi unidad\1. PROYECTOS TELLO 2022\SCM SPILL OVERS\outputs\pobreza\jefe_hogar\1%\simulacion_4\output_tests.xlsx',alpha1_hat_vec_"&amp;LF170&amp;"','alpha1_hat_vec_"&amp;LF170&amp;"');"</f>
        <v>xlswrite('G:\Mi unidad\1. PROYECTOS TELLO 2022\SCM SPILL OVERS\outputs\pobreza\jefe_hogar\1%\simulacion_4\output_tests.xlsx',alpha1_hat_vec_95','alpha1_hat_vec_95');</v>
      </c>
      <c r="LM170">
        <v>95</v>
      </c>
      <c r="LN170" t="str">
        <f>"xlswrite('G:\Mi unidad\1. PROYECTOS TELLO 2022\SCM SPILL OVERS\outputs\pobreza\mujeres\1%\simulacion_4\output_tests.xlsx',alpha1_hat_vec_"&amp;LM170&amp;"','alpha1_hat_vec_"&amp;LM170&amp;"');"</f>
        <v>xlswrite('G:\Mi unidad\1. PROYECTOS TELLO 2022\SCM SPILL OVERS\outputs\pobreza\mujeres\1%\simulacion_4\output_tests.xlsx',alpha1_hat_vec_95','alpha1_hat_vec_95');</v>
      </c>
      <c r="LY170">
        <v>95</v>
      </c>
      <c r="LZ170" t="str">
        <f>"xlswrite('G:\Mi unidad\1. PROYECTOS TELLO 2022\SCM SPILL OVERS\outputs\pobreza\criminalidad\1%\simulacion_4\output_tests.xlsx',alpha1_hat_vec_"&amp;LY170&amp;"','alpha1_hat_vec_"&amp;LY170&amp;"');"</f>
        <v>xlswrite('G:\Mi unidad\1. PROYECTOS TELLO 2022\SCM SPILL OVERS\outputs\pobreza\criminalidad\1%\simulacion_4\output_tests.xlsx',alpha1_hat_vec_95','alpha1_hat_vec_95');</v>
      </c>
    </row>
    <row r="171" spans="64:338" x14ac:dyDescent="0.3">
      <c r="BL171">
        <v>95</v>
      </c>
      <c r="BR171">
        <v>95</v>
      </c>
      <c r="BS171" s="1" t="str">
        <f>"A_"&amp;BR167&amp;"(:,ind_"&amp;BR167&amp;" == 0) = [];"</f>
        <v>A_95(:,ind_95 == 0) = [];</v>
      </c>
      <c r="BX171">
        <v>95</v>
      </c>
      <c r="BY171" s="1" t="str">
        <f>"A_"&amp;BX167&amp;"(:,ind_"&amp;BX167&amp;" == 0) = [];"</f>
        <v>A_95(:,ind_95 == 0) = [];</v>
      </c>
      <c r="CD171">
        <v>95</v>
      </c>
      <c r="CE171" s="1" t="str">
        <f>"A_"&amp;CD167&amp;"(:,ind_"&amp;CD167&amp;" == 0) = [];"</f>
        <v>A_95(:,ind_95 == 0) = [];</v>
      </c>
      <c r="CJ171">
        <v>95</v>
      </c>
      <c r="CK171" s="1" t="str">
        <f>"A_"&amp;CJ167&amp;"(:,ind_"&amp;CJ167&amp;" == 0) = [];"</f>
        <v>A_95(:,ind_95 == 0) = [];</v>
      </c>
      <c r="CQ171">
        <v>95</v>
      </c>
      <c r="CR171" t="s">
        <v>381</v>
      </c>
      <c r="CV171">
        <v>95</v>
      </c>
      <c r="CW171" t="s">
        <v>381</v>
      </c>
      <c r="DA171">
        <v>95</v>
      </c>
      <c r="DB171" t="s">
        <v>381</v>
      </c>
      <c r="DF171">
        <v>95</v>
      </c>
      <c r="DG171" t="s">
        <v>381</v>
      </c>
      <c r="EA171">
        <v>76</v>
      </c>
      <c r="EB171" s="3" t="s">
        <v>17</v>
      </c>
      <c r="EZ171" s="1" t="str">
        <f>"xlswrite('G:\Mi unidad\1. PROYECTOS TELLO 2022\SCM SPILL OVERS\outputs\pobreza\distancia_centro_salud\1%\simulacion_4\observado_outputs.xlsx',tratado_"&amp;$A53&amp;","&amp;$A53&amp;")"</f>
        <v>xlswrite('G:\Mi unidad\1. PROYECTOS TELLO 2022\SCM SPILL OVERS\outputs\pobreza\distancia_centro_salud\1%\simulacion_4\observado_outputs.xlsx',tratado_150,150)</v>
      </c>
      <c r="FG171" s="1" t="str">
        <f>"xlswrite('G:\Mi unidad\1. PROYECTOS TELLO 2022\SCM SPILL OVERS\outputs\pobreza\informalidad\1%\simulacion_4\observado_outputs.xlsx',tratado_"&amp;$A53&amp;","&amp;$A53&amp;")"</f>
        <v>xlswrite('G:\Mi unidad\1. PROYECTOS TELLO 2022\SCM SPILL OVERS\outputs\pobreza\informalidad\1%\simulacion_4\observado_outputs.xlsx',tratado_150,150)</v>
      </c>
      <c r="FM171" s="1" t="str">
        <f>"xlswrite('G:\Mi unidad\1. PROYECTOS TELLO 2022\SCM SPILL OVERS\outputs\pobreza\densidad\1%\simulacion_4\observado_outputs.xlsx',tratado_"&amp;$A53&amp;","&amp;$A53&amp;")"</f>
        <v>xlswrite('G:\Mi unidad\1. PROYECTOS TELLO 2022\SCM SPILL OVERS\outputs\pobreza\densidad\1%\simulacion_4\observado_outputs.xlsx',tratado_150,150)</v>
      </c>
      <c r="FT171" s="1" t="str">
        <f>"xlswrite('G:\Mi unidad\1. PROYECTOS TELLO 2022\SCM SPILL OVERS\outputs\pobreza\bajo_niv_educ\1%\simulacion_4\observado_outputs.xlsx',tratado_"&amp;$A53&amp;","&amp;$A53&amp;")"</f>
        <v>xlswrite('G:\Mi unidad\1. PROYECTOS TELLO 2022\SCM SPILL OVERS\outputs\pobreza\bajo_niv_educ\1%\simulacion_4\observado_outputs.xlsx',tratado_150,150)</v>
      </c>
      <c r="FZ171" s="1" t="str">
        <f>"xlswrite('G:\Mi unidad\1. PROYECTOS TELLO 2022\SCM SPILL OVERS\outputs\pobreza\bajo_ingreso\1%\simulacion_4\observado_outputs.xlsx',tratado_"&amp;$A53&amp;","&amp;$A53&amp;")"</f>
        <v>xlswrite('G:\Mi unidad\1. PROYECTOS TELLO 2022\SCM SPILL OVERS\outputs\pobreza\bajo_ingreso\1%\simulacion_4\observado_outputs.xlsx',tratado_150,150)</v>
      </c>
      <c r="GF171" s="1" t="str">
        <f>"xlswrite('G:\Mi unidad\1. PROYECTOS TELLO 2022\SCM SPILL OVERS\outputs\pobreza\densidad_g\1%\simulacion_4\observado_outputs.xlsx',tratado_"&amp;$A53&amp;","&amp;$A53&amp;")"</f>
        <v>xlswrite('G:\Mi unidad\1. PROYECTOS TELLO 2022\SCM SPILL OVERS\outputs\pobreza\densidad_g\1%\simulacion_4\observado_outputs.xlsx',tratado_150,150)</v>
      </c>
      <c r="GM171" s="1" t="str">
        <f>"xlswrite('G:\Mi unidad\1. PROYECTOS TELLO 2022\SCM SPILL OVERS\outputs\pobreza\alimentos\1%\simulacion_4\observado_outputs.xlsx',tratado_"&amp;$A53&amp;","&amp;$A53&amp;");"</f>
        <v>xlswrite('G:\Mi unidad\1. PROYECTOS TELLO 2022\SCM SPILL OVERS\outputs\pobreza\alimentos\1%\simulacion_4\observado_outputs.xlsx',tratado_150,150);</v>
      </c>
      <c r="GT171" s="1" t="str">
        <f>"xlswrite('G:\Mi unidad\1. PROYECTOS TELLO 2022\SCM SPILL OVERS\outputs\pobreza\jefe_hogar\1%\simulacion_4\observado_outputs.xlsx',tratado_"&amp;$A53&amp;","&amp;$A53&amp;");"</f>
        <v>xlswrite('G:\Mi unidad\1. PROYECTOS TELLO 2022\SCM SPILL OVERS\outputs\pobreza\jefe_hogar\1%\simulacion_4\observado_outputs.xlsx',tratado_150,150);</v>
      </c>
      <c r="GZ171" s="1" t="str">
        <f>"xlswrite('G:\Mi unidad\1. PROYECTOS TELLO 2022\SCM SPILL OVERS\outputs\pobreza\mujeres\1%\simulacion_4\observado_outputs.xlsx',tratado_"&amp;$A53&amp;","&amp;$A53&amp;");"</f>
        <v>xlswrite('G:\Mi unidad\1. PROYECTOS TELLO 2022\SCM SPILL OVERS\outputs\pobreza\mujeres\1%\simulacion_4\observado_outputs.xlsx',tratado_150,150);</v>
      </c>
      <c r="HF171" s="1" t="str">
        <f>"xlswrite('G:\Mi unidad\1. PROYECTOS TELLO 2022\SCM SPILL OVERS\outputs\pobreza\criminalidad\1%\simulacion_4\observado_outputs.xlsx',tratado_"&amp;$A53&amp;","&amp;$A53&amp;");"</f>
        <v>xlswrite('G:\Mi unidad\1. PROYECTOS TELLO 2022\SCM SPILL OVERS\outputs\pobreza\criminalidad\1%\simulacion_4\observado_outputs.xlsx',tratado_150,150);</v>
      </c>
      <c r="HM171">
        <v>66</v>
      </c>
      <c r="HN171" t="str">
        <f>"    lb_vec_"&amp;HM171&amp;"(s) = lb_"&amp;HM171&amp;";"</f>
        <v xml:space="preserve">    lb_vec_66(s) = lb_66;</v>
      </c>
      <c r="HT171">
        <v>87</v>
      </c>
      <c r="HU171" t="str">
        <f>"spillover_test_"&amp;HT171&amp;" = zeros(1,S);"</f>
        <v>spillover_test_87 = zeros(1,S);</v>
      </c>
      <c r="IA171">
        <v>95</v>
      </c>
      <c r="IB171" t="str">
        <f>"xlswrite('G:\Mi unidad\1. PROYECTOS TELLO 2022\SCM SPILL OVERS\outputs\pobreza\bajo_niv_educ\1%\simulacion_4\output_tests.xlsx',spillover_test_"&amp;IA171&amp;"','sp_test_"&amp;IA171&amp;"');"</f>
        <v>xlswrite('G:\Mi unidad\1. PROYECTOS TELLO 2022\SCM SPILL OVERS\outputs\pobreza\bajo_niv_educ\1%\simulacion_4\output_tests.xlsx',spillover_test_95','sp_test_95');</v>
      </c>
      <c r="IO171">
        <v>95</v>
      </c>
      <c r="IP171" t="str">
        <f>"xlswrite('G:\Mi unidad\1. PROYECTOS TELLO 2022\SCM SPILL OVERS\outputs\pobreza\bajo_ingreso\1%\simulacion_4\output_tests.xlsx',spillover_test_"&amp;IO171&amp;"','sp_test_"&amp;IO171&amp;"');"</f>
        <v>xlswrite('G:\Mi unidad\1. PROYECTOS TELLO 2022\SCM SPILL OVERS\outputs\pobreza\bajo_ingreso\1%\simulacion_4\output_tests.xlsx',spillover_test_95','sp_test_95');</v>
      </c>
      <c r="JA171">
        <v>95</v>
      </c>
      <c r="JB171" t="str">
        <f>"xlswrite('G:\Mi unidad\1. PROYECTOS TELLO 2022\SCM SPILL OVERS\outputs\pobreza\densidad\1%\simulacion_4\output_tests.xlsx',spillover_test_"&amp;JA171&amp;"','sp_test_"&amp;JA171&amp;"');"</f>
        <v>xlswrite('G:\Mi unidad\1. PROYECTOS TELLO 2022\SCM SPILL OVERS\outputs\pobreza\densidad\1%\simulacion_4\output_tests.xlsx',spillover_test_95','sp_test_95');</v>
      </c>
      <c r="JM171">
        <v>95</v>
      </c>
      <c r="JN171" t="str">
        <f>"xlswrite('G:\Mi unidad\1. PROYECTOS TELLO 2022\SCM SPILL OVERS\outputs\pobreza\densidad_g\1%\simulacion_4\output_tests.xlsx',spillover_test_"&amp;JM171&amp;"','sp_test_"&amp;JM171&amp;"');"</f>
        <v>xlswrite('G:\Mi unidad\1. PROYECTOS TELLO 2022\SCM SPILL OVERS\outputs\pobreza\densidad_g\1%\simulacion_4\output_tests.xlsx',spillover_test_95','sp_test_95');</v>
      </c>
      <c r="JY171">
        <v>95</v>
      </c>
      <c r="JZ171" t="str">
        <f>"xlswrite('G:\Mi unidad\1. PROYECTOS TELLO 2022\SCM SPILL OVERS\outputs\pobreza\distancia_centro_salud\1%\simulacion_4\output_tests.xlsx',spillover_test_"&amp;JY171&amp;"','sp_test_"&amp;JY171&amp;"');"</f>
        <v>xlswrite('G:\Mi unidad\1. PROYECTOS TELLO 2022\SCM SPILL OVERS\outputs\pobreza\distancia_centro_salud\1%\simulacion_4\output_tests.xlsx',spillover_test_95','sp_test_95');</v>
      </c>
      <c r="KL171">
        <v>95</v>
      </c>
      <c r="KM171" t="str">
        <f>"xlswrite('G:\Mi unidad\1. PROYECTOS TELLO 2022\SCM SPILL OVERS\outputs\pobreza\informalidad\1%\simulacion_4\output_tests.xlsx',spillover_test_"&amp;KL171&amp;"','sp_test_"&amp;KL171&amp;"');"</f>
        <v>xlswrite('G:\Mi unidad\1. PROYECTOS TELLO 2022\SCM SPILL OVERS\outputs\pobreza\informalidad\1%\simulacion_4\output_tests.xlsx',spillover_test_95','sp_test_95');</v>
      </c>
      <c r="KY171">
        <v>95</v>
      </c>
      <c r="KZ171" t="str">
        <f>"xlswrite('G:\Mi unidad\1. PROYECTOS TELLO 2022\SCM SPILL OVERS\outputs\pobreza\alimentos\1%\simulacion_4\output_tests.xlsx',spillover_test_"&amp;KY171&amp;"','sp_test_"&amp;KY171&amp;"');"</f>
        <v>xlswrite('G:\Mi unidad\1. PROYECTOS TELLO 2022\SCM SPILL OVERS\outputs\pobreza\alimentos\1%\simulacion_4\output_tests.xlsx',spillover_test_95','sp_test_95');</v>
      </c>
      <c r="LF171">
        <v>95</v>
      </c>
      <c r="LG171" t="str">
        <f>"xlswrite('G:\Mi unidad\1. PROYECTOS TELLO 2022\SCM SPILL OVERS\outputs\pobreza\jefe_hogar\1%\simulacion_4\output_tests.xlsx',spillover_test_"&amp;LF171&amp;"','sp_test_"&amp;LF171&amp;"');"</f>
        <v>xlswrite('G:\Mi unidad\1. PROYECTOS TELLO 2022\SCM SPILL OVERS\outputs\pobreza\jefe_hogar\1%\simulacion_4\output_tests.xlsx',spillover_test_95','sp_test_95');</v>
      </c>
      <c r="LM171">
        <v>95</v>
      </c>
      <c r="LN171" t="str">
        <f>"xlswrite('G:\Mi unidad\1. PROYECTOS TELLO 2022\SCM SPILL OVERS\outputs\pobreza\mujeres\1%\simulacion_4\output_tests.xlsx',spillover_test_"&amp;LM171&amp;"','sp_test_"&amp;LM171&amp;"');"</f>
        <v>xlswrite('G:\Mi unidad\1. PROYECTOS TELLO 2022\SCM SPILL OVERS\outputs\pobreza\mujeres\1%\simulacion_4\output_tests.xlsx',spillover_test_95','sp_test_95');</v>
      </c>
      <c r="LY171">
        <v>95</v>
      </c>
      <c r="LZ171" t="str">
        <f>"xlswrite('G:\Mi unidad\1. PROYECTOS TELLO 2022\SCM SPILL OVERS\outputs\pobreza\criminalidad\1%\simulacion_4\output_tests.xlsx',spillover_test_"&amp;LY171&amp;"','sp_test_"&amp;LY171&amp;"');"</f>
        <v>xlswrite('G:\Mi unidad\1. PROYECTOS TELLO 2022\SCM SPILL OVERS\outputs\pobreza\criminalidad\1%\simulacion_4\output_tests.xlsx',spillover_test_95','sp_test_95');</v>
      </c>
    </row>
    <row r="172" spans="64:338" x14ac:dyDescent="0.3">
      <c r="BL172">
        <v>100</v>
      </c>
      <c r="BM172" s="1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382</v>
      </c>
      <c r="CV172">
        <v>100</v>
      </c>
      <c r="CW172" t="s">
        <v>382</v>
      </c>
      <c r="DA172">
        <v>100</v>
      </c>
      <c r="DB172" t="s">
        <v>382</v>
      </c>
      <c r="DF172">
        <v>100</v>
      </c>
      <c r="DG172" t="s">
        <v>382</v>
      </c>
      <c r="EA172">
        <v>76</v>
      </c>
      <c r="EB172" s="1" t="str">
        <f>"Y_Ts_"&amp;EA172&amp;" = Y_"&amp;EA172&amp;"(:,T+s);"</f>
        <v>Y_Ts_76 = Y_76(:,T+s);</v>
      </c>
      <c r="EZ172" s="1" t="str">
        <f>"xlswrite('G:\Mi unidad\1. PROYECTOS TELLO 2022\SCM SPILL OVERS\outputs\pobreza\distancia_centro_salud\1%\simulacion_4\observado_outputs.xlsx',tratado_"&amp;$A54&amp;","&amp;$A54&amp;")"</f>
        <v>xlswrite('G:\Mi unidad\1. PROYECTOS TELLO 2022\SCM SPILL OVERS\outputs\pobreza\distancia_centro_salud\1%\simulacion_4\observado_outputs.xlsx',tratado_152,152)</v>
      </c>
      <c r="FG172" s="1" t="str">
        <f>"xlswrite('G:\Mi unidad\1. PROYECTOS TELLO 2022\SCM SPILL OVERS\outputs\pobreza\informalidad\1%\simulacion_4\observado_outputs.xlsx',tratado_"&amp;$A54&amp;","&amp;$A54&amp;")"</f>
        <v>xlswrite('G:\Mi unidad\1. PROYECTOS TELLO 2022\SCM SPILL OVERS\outputs\pobreza\informalidad\1%\simulacion_4\observado_outputs.xlsx',tratado_152,152)</v>
      </c>
      <c r="FM172" s="1" t="str">
        <f>"xlswrite('G:\Mi unidad\1. PROYECTOS TELLO 2022\SCM SPILL OVERS\outputs\pobreza\densidad\1%\simulacion_4\observado_outputs.xlsx',tratado_"&amp;$A54&amp;","&amp;$A54&amp;")"</f>
        <v>xlswrite('G:\Mi unidad\1. PROYECTOS TELLO 2022\SCM SPILL OVERS\outputs\pobreza\densidad\1%\simulacion_4\observado_outputs.xlsx',tratado_152,152)</v>
      </c>
      <c r="FT172" s="1" t="str">
        <f>"xlswrite('G:\Mi unidad\1. PROYECTOS TELLO 2022\SCM SPILL OVERS\outputs\pobreza\bajo_niv_educ\1%\simulacion_4\observado_outputs.xlsx',tratado_"&amp;$A54&amp;","&amp;$A54&amp;")"</f>
        <v>xlswrite('G:\Mi unidad\1. PROYECTOS TELLO 2022\SCM SPILL OVERS\outputs\pobreza\bajo_niv_educ\1%\simulacion_4\observado_outputs.xlsx',tratado_152,152)</v>
      </c>
      <c r="FZ172" s="1" t="str">
        <f>"xlswrite('G:\Mi unidad\1. PROYECTOS TELLO 2022\SCM SPILL OVERS\outputs\pobreza\bajo_ingreso\1%\simulacion_4\observado_outputs.xlsx',tratado_"&amp;$A54&amp;","&amp;$A54&amp;")"</f>
        <v>xlswrite('G:\Mi unidad\1. PROYECTOS TELLO 2022\SCM SPILL OVERS\outputs\pobreza\bajo_ingreso\1%\simulacion_4\observado_outputs.xlsx',tratado_152,152)</v>
      </c>
      <c r="GF172" s="1" t="str">
        <f>"xlswrite('G:\Mi unidad\1. PROYECTOS TELLO 2022\SCM SPILL OVERS\outputs\pobreza\densidad_g\1%\simulacion_4\observado_outputs.xlsx',tratado_"&amp;$A54&amp;","&amp;$A54&amp;")"</f>
        <v>xlswrite('G:\Mi unidad\1. PROYECTOS TELLO 2022\SCM SPILL OVERS\outputs\pobreza\densidad_g\1%\simulacion_4\observado_outputs.xlsx',tratado_152,152)</v>
      </c>
      <c r="GM172" s="1" t="str">
        <f>"xlswrite('G:\Mi unidad\1. PROYECTOS TELLO 2022\SCM SPILL OVERS\outputs\pobreza\alimentos\1%\simulacion_4\observado_outputs.xlsx',tratado_"&amp;$A54&amp;","&amp;$A54&amp;");"</f>
        <v>xlswrite('G:\Mi unidad\1. PROYECTOS TELLO 2022\SCM SPILL OVERS\outputs\pobreza\alimentos\1%\simulacion_4\observado_outputs.xlsx',tratado_152,152);</v>
      </c>
      <c r="GT172" s="1" t="str">
        <f>"xlswrite('G:\Mi unidad\1. PROYECTOS TELLO 2022\SCM SPILL OVERS\outputs\pobreza\jefe_hogar\1%\simulacion_4\observado_outputs.xlsx',tratado_"&amp;$A54&amp;","&amp;$A54&amp;");"</f>
        <v>xlswrite('G:\Mi unidad\1. PROYECTOS TELLO 2022\SCM SPILL OVERS\outputs\pobreza\jefe_hogar\1%\simulacion_4\observado_outputs.xlsx',tratado_152,152);</v>
      </c>
      <c r="GZ172" s="1" t="str">
        <f>"xlswrite('G:\Mi unidad\1. PROYECTOS TELLO 2022\SCM SPILL OVERS\outputs\pobreza\mujeres\1%\simulacion_4\observado_outputs.xlsx',tratado_"&amp;$A54&amp;","&amp;$A54&amp;");"</f>
        <v>xlswrite('G:\Mi unidad\1. PROYECTOS TELLO 2022\SCM SPILL OVERS\outputs\pobreza\mujeres\1%\simulacion_4\observado_outputs.xlsx',tratado_152,152);</v>
      </c>
      <c r="HF172" s="1" t="str">
        <f>"xlswrite('G:\Mi unidad\1. PROYECTOS TELLO 2022\SCM SPILL OVERS\outputs\pobreza\criminalidad\1%\simulacion_4\observado_outputs.xlsx',tratado_"&amp;$A54&amp;","&amp;$A54&amp;");"</f>
        <v>xlswrite('G:\Mi unidad\1. PROYECTOS TELLO 2022\SCM SPILL OVERS\outputs\pobreza\criminalidad\1%\simulacion_4\observado_outputs.xlsx',tratado_152,152);</v>
      </c>
      <c r="HM172">
        <v>66</v>
      </c>
      <c r="HN172" t="str">
        <f>"    ub_vec_"&amp;HM172&amp;"(s) = ub_"&amp;HM171&amp;";"</f>
        <v xml:space="preserve">    ub_vec_66(s) = ub_66;</v>
      </c>
      <c r="HT172">
        <v>87</v>
      </c>
      <c r="HU172" t="s">
        <v>35</v>
      </c>
      <c r="IA172">
        <v>100</v>
      </c>
      <c r="IB172" t="str">
        <f>"xlswrite('G:\Mi unidad\1. PROYECTOS TELLO 2022\SCM SPILL OVERS\outputs\pobreza\bajo_niv_educ\1%\simulacion_4\output_tests.xlsx',lb_vec_"&amp;IA172&amp;"','lb_vec_"&amp;IA172&amp;"');"</f>
        <v>xlswrite('G:\Mi unidad\1. PROYECTOS TELLO 2022\SCM SPILL OVERS\outputs\pobreza\bajo_niv_educ\1%\simulacion_4\output_tests.xlsx',lb_vec_100','lb_vec_100');</v>
      </c>
      <c r="IO172">
        <v>100</v>
      </c>
      <c r="IP172" t="str">
        <f>"xlswrite('G:\Mi unidad\1. PROYECTOS TELLO 2022\SCM SPILL OVERS\outputs\pobreza\bajo_ingreso\1%\simulacion_4\output_tests.xlsx',lb_vec_"&amp;IO172&amp;"','lb_vec_"&amp;IO172&amp;"');"</f>
        <v>xlswrite('G:\Mi unidad\1. PROYECTOS TELLO 2022\SCM SPILL OVERS\outputs\pobreza\bajo_ingreso\1%\simulacion_4\output_tests.xlsx',lb_vec_100','lb_vec_100');</v>
      </c>
      <c r="JA172">
        <v>100</v>
      </c>
      <c r="JB172" t="str">
        <f>"xlswrite('G:\Mi unidad\1. PROYECTOS TELLO 2022\SCM SPILL OVERS\outputs\pobreza\densidad\1%\simulacion_4\output_tests.xlsx',lb_vec_"&amp;JA172&amp;"','lb_vec_"&amp;JA172&amp;"');"</f>
        <v>xlswrite('G:\Mi unidad\1. PROYECTOS TELLO 2022\SCM SPILL OVERS\outputs\pobreza\densidad\1%\simulacion_4\output_tests.xlsx',lb_vec_100','lb_vec_100');</v>
      </c>
      <c r="JM172">
        <v>100</v>
      </c>
      <c r="JN172" t="str">
        <f>"xlswrite('G:\Mi unidad\1. PROYECTOS TELLO 2022\SCM SPILL OVERS\outputs\pobreza\densidad_g\1%\simulacion_4\output_tests.xlsx',lb_vec_"&amp;JM172&amp;"','lb_vec_"&amp;JM172&amp;"');"</f>
        <v>xlswrite('G:\Mi unidad\1. PROYECTOS TELLO 2022\SCM SPILL OVERS\outputs\pobreza\densidad_g\1%\simulacion_4\output_tests.xlsx',lb_vec_100','lb_vec_100');</v>
      </c>
      <c r="JY172">
        <v>100</v>
      </c>
      <c r="JZ172" t="str">
        <f>"xlswrite('G:\Mi unidad\1. PROYECTOS TELLO 2022\SCM SPILL OVERS\outputs\pobreza\distancia_centro_salud\1%\simulacion_4\output_tests.xlsx',lb_vec_"&amp;JY172&amp;"','lb_vec_"&amp;JY172&amp;"');"</f>
        <v>xlswrite('G:\Mi unidad\1. PROYECTOS TELLO 2022\SCM SPILL OVERS\outputs\pobreza\distancia_centro_salud\1%\simulacion_4\output_tests.xlsx',lb_vec_100','lb_vec_100');</v>
      </c>
      <c r="KL172">
        <v>100</v>
      </c>
      <c r="KM172" t="str">
        <f>"xlswrite('G:\Mi unidad\1. PROYECTOS TELLO 2022\SCM SPILL OVERS\outputs\pobreza\informalidad\1%\simulacion_4\output_tests.xlsx',lb_vec_"&amp;KL172&amp;"','lb_vec_"&amp;KL172&amp;"');"</f>
        <v>xlswrite('G:\Mi unidad\1. PROYECTOS TELLO 2022\SCM SPILL OVERS\outputs\pobreza\informalidad\1%\simulacion_4\output_tests.xlsx',lb_vec_100','lb_vec_100');</v>
      </c>
      <c r="KY172">
        <v>100</v>
      </c>
      <c r="KZ172" t="str">
        <f>"xlswrite('G:\Mi unidad\1. PROYECTOS TELLO 2022\SCM SPILL OVERS\outputs\pobreza\alimentos\1%\simulacion_4\output_tests.xlsx',lb_vec_"&amp;KY172&amp;"','lb_vec_"&amp;KY172&amp;"');"</f>
        <v>xlswrite('G:\Mi unidad\1. PROYECTOS TELLO 2022\SCM SPILL OVERS\outputs\pobreza\alimentos\1%\simulacion_4\output_tests.xlsx',lb_vec_100','lb_vec_100');</v>
      </c>
      <c r="LF172">
        <v>100</v>
      </c>
      <c r="LG172" t="str">
        <f>"xlswrite('G:\Mi unidad\1. PROYECTOS TELLO 2022\SCM SPILL OVERS\outputs\pobreza\jefe_hogar\1%\simulacion_4\output_tests.xlsx',lb_vec_"&amp;LF172&amp;"','lb_vec_"&amp;LF172&amp;"');"</f>
        <v>xlswrite('G:\Mi unidad\1. PROYECTOS TELLO 2022\SCM SPILL OVERS\outputs\pobreza\jefe_hogar\1%\simulacion_4\output_tests.xlsx',lb_vec_100','lb_vec_100');</v>
      </c>
      <c r="LM172">
        <v>100</v>
      </c>
      <c r="LN172" t="str">
        <f>"xlswrite('G:\Mi unidad\1. PROYECTOS TELLO 2022\SCM SPILL OVERS\outputs\pobreza\mujeres\1%\simulacion_4\output_tests.xlsx',lb_vec_"&amp;LM172&amp;"','lb_vec_"&amp;LM172&amp;"');"</f>
        <v>xlswrite('G:\Mi unidad\1. PROYECTOS TELLO 2022\SCM SPILL OVERS\outputs\pobreza\mujeres\1%\simulacion_4\output_tests.xlsx',lb_vec_100','lb_vec_100');</v>
      </c>
      <c r="LY172">
        <v>100</v>
      </c>
      <c r="LZ172" t="str">
        <f>"xlswrite('G:\Mi unidad\1. PROYECTOS TELLO 2022\SCM SPILL OVERS\outputs\pobreza\criminalidad\1%\simulacion_4\output_tests.xlsx',lb_vec_"&amp;LY172&amp;"','lb_vec_"&amp;LY172&amp;"');"</f>
        <v>xlswrite('G:\Mi unidad\1. PROYECTOS TELLO 2022\SCM SPILL OVERS\outputs\pobreza\criminalidad\1%\simulacion_4\output_tests.xlsx',lb_vec_100','lb_vec_100');</v>
      </c>
    </row>
    <row r="173" spans="64:338" x14ac:dyDescent="0.3">
      <c r="BL173">
        <v>100</v>
      </c>
      <c r="BM173" s="1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383</v>
      </c>
      <c r="CV173">
        <v>100</v>
      </c>
      <c r="CW173" t="s">
        <v>383</v>
      </c>
      <c r="DA173">
        <v>100</v>
      </c>
      <c r="DB173" t="s">
        <v>383</v>
      </c>
      <c r="DF173">
        <v>100</v>
      </c>
      <c r="DG173" t="s">
        <v>383</v>
      </c>
      <c r="EA173">
        <v>76</v>
      </c>
      <c r="EB173" s="1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EZ173" s="1" t="str">
        <f>"xlswrite('G:\Mi unidad\1. PROYECTOS TELLO 2022\SCM SPILL OVERS\outputs\pobreza\distancia_centro_salud\1%\simulacion_4\observado_outputs.xlsx',tratado_"&amp;$A55&amp;","&amp;$A55&amp;")"</f>
        <v>xlswrite('G:\Mi unidad\1. PROYECTOS TELLO 2022\SCM SPILL OVERS\outputs\pobreza\distancia_centro_salud\1%\simulacion_4\observado_outputs.xlsx',tratado_153,153)</v>
      </c>
      <c r="FG173" s="1" t="str">
        <f>"xlswrite('G:\Mi unidad\1. PROYECTOS TELLO 2022\SCM SPILL OVERS\outputs\pobreza\informalidad\1%\simulacion_4\observado_outputs.xlsx',tratado_"&amp;$A55&amp;","&amp;$A55&amp;")"</f>
        <v>xlswrite('G:\Mi unidad\1. PROYECTOS TELLO 2022\SCM SPILL OVERS\outputs\pobreza\informalidad\1%\simulacion_4\observado_outputs.xlsx',tratado_153,153)</v>
      </c>
      <c r="FM173" s="1" t="str">
        <f>"xlswrite('G:\Mi unidad\1. PROYECTOS TELLO 2022\SCM SPILL OVERS\outputs\pobreza\densidad\1%\simulacion_4\observado_outputs.xlsx',tratado_"&amp;$A55&amp;","&amp;$A55&amp;")"</f>
        <v>xlswrite('G:\Mi unidad\1. PROYECTOS TELLO 2022\SCM SPILL OVERS\outputs\pobreza\densidad\1%\simulacion_4\observado_outputs.xlsx',tratado_153,153)</v>
      </c>
      <c r="FT173" s="1" t="str">
        <f>"xlswrite('G:\Mi unidad\1. PROYECTOS TELLO 2022\SCM SPILL OVERS\outputs\pobreza\bajo_niv_educ\1%\simulacion_4\observado_outputs.xlsx',tratado_"&amp;$A55&amp;","&amp;$A55&amp;")"</f>
        <v>xlswrite('G:\Mi unidad\1. PROYECTOS TELLO 2022\SCM SPILL OVERS\outputs\pobreza\bajo_niv_educ\1%\simulacion_4\observado_outputs.xlsx',tratado_153,153)</v>
      </c>
      <c r="FZ173" s="1" t="str">
        <f>"xlswrite('G:\Mi unidad\1. PROYECTOS TELLO 2022\SCM SPILL OVERS\outputs\pobreza\bajo_ingreso\1%\simulacion_4\observado_outputs.xlsx',tratado_"&amp;$A55&amp;","&amp;$A55&amp;")"</f>
        <v>xlswrite('G:\Mi unidad\1. PROYECTOS TELLO 2022\SCM SPILL OVERS\outputs\pobreza\bajo_ingreso\1%\simulacion_4\observado_outputs.xlsx',tratado_153,153)</v>
      </c>
      <c r="GF173" s="1" t="str">
        <f>"xlswrite('G:\Mi unidad\1. PROYECTOS TELLO 2022\SCM SPILL OVERS\outputs\pobreza\densidad_g\1%\simulacion_4\observado_outputs.xlsx',tratado_"&amp;$A55&amp;","&amp;$A55&amp;")"</f>
        <v>xlswrite('G:\Mi unidad\1. PROYECTOS TELLO 2022\SCM SPILL OVERS\outputs\pobreza\densidad_g\1%\simulacion_4\observado_outputs.xlsx',tratado_153,153)</v>
      </c>
      <c r="GM173" s="1" t="str">
        <f>"xlswrite('G:\Mi unidad\1. PROYECTOS TELLO 2022\SCM SPILL OVERS\outputs\pobreza\alimentos\1%\simulacion_4\observado_outputs.xlsx',tratado_"&amp;$A55&amp;","&amp;$A55&amp;");"</f>
        <v>xlswrite('G:\Mi unidad\1. PROYECTOS TELLO 2022\SCM SPILL OVERS\outputs\pobreza\alimentos\1%\simulacion_4\observado_outputs.xlsx',tratado_153,153);</v>
      </c>
      <c r="GT173" s="1" t="str">
        <f>"xlswrite('G:\Mi unidad\1. PROYECTOS TELLO 2022\SCM SPILL OVERS\outputs\pobreza\jefe_hogar\1%\simulacion_4\observado_outputs.xlsx',tratado_"&amp;$A55&amp;","&amp;$A55&amp;");"</f>
        <v>xlswrite('G:\Mi unidad\1. PROYECTOS TELLO 2022\SCM SPILL OVERS\outputs\pobreza\jefe_hogar\1%\simulacion_4\observado_outputs.xlsx',tratado_153,153);</v>
      </c>
      <c r="GZ173" s="1" t="str">
        <f>"xlswrite('G:\Mi unidad\1. PROYECTOS TELLO 2022\SCM SPILL OVERS\outputs\pobreza\mujeres\1%\simulacion_4\observado_outputs.xlsx',tratado_"&amp;$A55&amp;","&amp;$A55&amp;");"</f>
        <v>xlswrite('G:\Mi unidad\1. PROYECTOS TELLO 2022\SCM SPILL OVERS\outputs\pobreza\mujeres\1%\simulacion_4\observado_outputs.xlsx',tratado_153,153);</v>
      </c>
      <c r="HF173" s="1" t="str">
        <f>"xlswrite('G:\Mi unidad\1. PROYECTOS TELLO 2022\SCM SPILL OVERS\outputs\pobreza\criminalidad\1%\simulacion_4\observado_outputs.xlsx',tratado_"&amp;$A55&amp;","&amp;$A55&amp;");"</f>
        <v>xlswrite('G:\Mi unidad\1. PROYECTOS TELLO 2022\SCM SPILL OVERS\outputs\pobreza\criminalidad\1%\simulacion_4\observado_outputs.xlsx',tratado_153,153);</v>
      </c>
      <c r="HM173">
        <v>66</v>
      </c>
      <c r="HN173" t="s">
        <v>18</v>
      </c>
      <c r="HT173">
        <v>87</v>
      </c>
      <c r="HU173" t="s">
        <v>36</v>
      </c>
      <c r="IA173">
        <v>100</v>
      </c>
      <c r="IB173" t="str">
        <f>"xlswrite('G:\Mi unidad\1. PROYECTOS TELLO 2022\SCM SPILL OVERS\outputs\pobreza\bajo_niv_educ\1%\simulacion_4\output_tests.xlsx',ub_vec_"&amp;IA173&amp;"','ub_vec_"&amp;IA173&amp;"');"</f>
        <v>xlswrite('G:\Mi unidad\1. PROYECTOS TELLO 2022\SCM SPILL OVERS\outputs\pobreza\bajo_niv_educ\1%\simulacion_4\output_tests.xlsx',ub_vec_100','ub_vec_100');</v>
      </c>
      <c r="IO173">
        <v>100</v>
      </c>
      <c r="IP173" t="str">
        <f>"xlswrite('G:\Mi unidad\1. PROYECTOS TELLO 2022\SCM SPILL OVERS\outputs\pobreza\bajo_ingreso\1%\simulacion_4\output_tests.xlsx',ub_vec_"&amp;IO173&amp;"','ub_vec_"&amp;IO173&amp;"');"</f>
        <v>xlswrite('G:\Mi unidad\1. PROYECTOS TELLO 2022\SCM SPILL OVERS\outputs\pobreza\bajo_ingreso\1%\simulacion_4\output_tests.xlsx',ub_vec_100','ub_vec_100');</v>
      </c>
      <c r="JA173">
        <v>100</v>
      </c>
      <c r="JB173" t="str">
        <f>"xlswrite('G:\Mi unidad\1. PROYECTOS TELLO 2022\SCM SPILL OVERS\outputs\pobreza\densidad\1%\simulacion_4\output_tests.xlsx',ub_vec_"&amp;JA173&amp;"','ub_vec_"&amp;JA173&amp;"');"</f>
        <v>xlswrite('G:\Mi unidad\1. PROYECTOS TELLO 2022\SCM SPILL OVERS\outputs\pobreza\densidad\1%\simulacion_4\output_tests.xlsx',ub_vec_100','ub_vec_100');</v>
      </c>
      <c r="JM173">
        <v>100</v>
      </c>
      <c r="JN173" t="str">
        <f>"xlswrite('G:\Mi unidad\1. PROYECTOS TELLO 2022\SCM SPILL OVERS\outputs\pobreza\densidad_g\1%\simulacion_4\output_tests.xlsx',ub_vec_"&amp;JM173&amp;"','ub_vec_"&amp;JM173&amp;"');"</f>
        <v>xlswrite('G:\Mi unidad\1. PROYECTOS TELLO 2022\SCM SPILL OVERS\outputs\pobreza\densidad_g\1%\simulacion_4\output_tests.xlsx',ub_vec_100','ub_vec_100');</v>
      </c>
      <c r="JY173">
        <v>100</v>
      </c>
      <c r="JZ173" t="str">
        <f>"xlswrite('G:\Mi unidad\1. PROYECTOS TELLO 2022\SCM SPILL OVERS\outputs\pobreza\distancia_centro_salud\1%\simulacion_4\output_tests.xlsx',ub_vec_"&amp;JY173&amp;"','ub_vec_"&amp;JY173&amp;"');"</f>
        <v>xlswrite('G:\Mi unidad\1. PROYECTOS TELLO 2022\SCM SPILL OVERS\outputs\pobreza\distancia_centro_salud\1%\simulacion_4\output_tests.xlsx',ub_vec_100','ub_vec_100');</v>
      </c>
      <c r="KL173">
        <v>100</v>
      </c>
      <c r="KM173" t="str">
        <f>"xlswrite('G:\Mi unidad\1. PROYECTOS TELLO 2022\SCM SPILL OVERS\outputs\pobreza\informalidad\1%\simulacion_4\output_tests.xlsx',ub_vec_"&amp;KL173&amp;"','ub_vec_"&amp;KL173&amp;"');"</f>
        <v>xlswrite('G:\Mi unidad\1. PROYECTOS TELLO 2022\SCM SPILL OVERS\outputs\pobreza\informalidad\1%\simulacion_4\output_tests.xlsx',ub_vec_100','ub_vec_100');</v>
      </c>
      <c r="KY173">
        <v>100</v>
      </c>
      <c r="KZ173" t="str">
        <f>"xlswrite('G:\Mi unidad\1. PROYECTOS TELLO 2022\SCM SPILL OVERS\outputs\pobreza\alimentos\1%\simulacion_4\output_tests.xlsx',ub_vec_"&amp;KY173&amp;"','ub_vec_"&amp;KY173&amp;"');"</f>
        <v>xlswrite('G:\Mi unidad\1. PROYECTOS TELLO 2022\SCM SPILL OVERS\outputs\pobreza\alimentos\1%\simulacion_4\output_tests.xlsx',ub_vec_100','ub_vec_100');</v>
      </c>
      <c r="LF173">
        <v>100</v>
      </c>
      <c r="LG173" t="str">
        <f>"xlswrite('G:\Mi unidad\1. PROYECTOS TELLO 2022\SCM SPILL OVERS\outputs\pobreza\jefe_hogar\1%\simulacion_4\output_tests.xlsx',ub_vec_"&amp;LF173&amp;"','ub_vec_"&amp;LF173&amp;"');"</f>
        <v>xlswrite('G:\Mi unidad\1. PROYECTOS TELLO 2022\SCM SPILL OVERS\outputs\pobreza\jefe_hogar\1%\simulacion_4\output_tests.xlsx',ub_vec_100','ub_vec_100');</v>
      </c>
      <c r="LM173">
        <v>100</v>
      </c>
      <c r="LN173" t="str">
        <f>"xlswrite('G:\Mi unidad\1. PROYECTOS TELLO 2022\SCM SPILL OVERS\outputs\pobreza\mujeres\1%\simulacion_4\output_tests.xlsx',ub_vec_"&amp;LM173&amp;"','ub_vec_"&amp;LM173&amp;"');"</f>
        <v>xlswrite('G:\Mi unidad\1. PROYECTOS TELLO 2022\SCM SPILL OVERS\outputs\pobreza\mujeres\1%\simulacion_4\output_tests.xlsx',ub_vec_100','ub_vec_100');</v>
      </c>
      <c r="LY173">
        <v>100</v>
      </c>
      <c r="LZ173" t="str">
        <f>"xlswrite('G:\Mi unidad\1. PROYECTOS TELLO 2022\SCM SPILL OVERS\outputs\pobreza\criminalidad\1%\simulacion_4\output_tests.xlsx',ub_vec_"&amp;LY173&amp;"','ub_vec_"&amp;LY173&amp;"');"</f>
        <v>xlswrite('G:\Mi unidad\1. PROYECTOS TELLO 2022\SCM SPILL OVERS\outputs\pobreza\criminalidad\1%\simulacion_4\output_tests.xlsx',ub_vec_100','ub_vec_100');</v>
      </c>
    </row>
    <row r="174" spans="64:338" x14ac:dyDescent="0.3">
      <c r="BL174">
        <v>100</v>
      </c>
      <c r="BM174" s="1" t="str">
        <f>"A_"&amp;BL172&amp;"(:,ind_"&amp;BL172&amp;" == 0) = [];"</f>
        <v>A_100(:,ind_100 == 0) = [];</v>
      </c>
      <c r="BR174">
        <v>100</v>
      </c>
      <c r="BS174" s="1" t="str">
        <f>"ind_"&amp;BR172&amp;" = xlsread('spillover_bajo_niv_educ_"&amp;BR172&amp;".xlsx')"</f>
        <v>ind_100 = xlsread('spillover_bajo_niv_educ_100.xlsx')</v>
      </c>
      <c r="BX174">
        <v>100</v>
      </c>
      <c r="BY174" s="1" t="str">
        <f>"ind_"&amp;BX172&amp;" = xlsread('spillover_bajoingreso_"&amp;BX172&amp;".xlsx')"</f>
        <v>ind_100 = xlsread('spillover_bajoingreso_100.xlsx')</v>
      </c>
      <c r="CD174">
        <v>100</v>
      </c>
      <c r="CE174" s="1" t="str">
        <f>"ind_"&amp;CD172&amp;" = xlsread('spillover_densidad_"&amp;CD172&amp;".xlsx')"</f>
        <v>ind_100 = xlsread('spillover_densidad_100.xlsx')</v>
      </c>
      <c r="CJ174">
        <v>100</v>
      </c>
      <c r="CK174" s="1" t="str">
        <f>"ind_"&amp;CJ172&amp;" = xlsread('spillover_tiempo_cs_"&amp;CJ172&amp;".xlsx')"</f>
        <v>ind_100 = xlsread('spillover_tiempo_cs_100.xlsx')</v>
      </c>
      <c r="CQ174">
        <v>100</v>
      </c>
      <c r="CR174" t="s">
        <v>384</v>
      </c>
      <c r="CV174">
        <v>100</v>
      </c>
      <c r="CW174" t="s">
        <v>385</v>
      </c>
      <c r="DA174">
        <v>100</v>
      </c>
      <c r="DB174" t="s">
        <v>386</v>
      </c>
      <c r="DF174">
        <v>100</v>
      </c>
      <c r="DG174" t="s">
        <v>387</v>
      </c>
      <c r="EA174">
        <v>76</v>
      </c>
      <c r="EB174" s="1" t="str">
        <f>"alpha_hat_"&amp;EA174&amp;" = A_"&amp;EA174&amp;"*gamma_hat_"&amp;EA174&amp;";"</f>
        <v>alpha_hat_76 = A_76*gamma_hat_76;</v>
      </c>
      <c r="EZ174" s="1" t="str">
        <f>"xlswrite('G:\Mi unidad\1. PROYECTOS TELLO 2022\SCM SPILL OVERS\outputs\pobreza\distancia_centro_salud\1%\simulacion_4\observado_outputs.xlsx',tratado_"&amp;$A56&amp;","&amp;$A56&amp;")"</f>
        <v>xlswrite('G:\Mi unidad\1. PROYECTOS TELLO 2022\SCM SPILL OVERS\outputs\pobreza\distancia_centro_salud\1%\simulacion_4\observado_outputs.xlsx',tratado_157,157)</v>
      </c>
      <c r="FG174" s="1" t="str">
        <f>"xlswrite('G:\Mi unidad\1. PROYECTOS TELLO 2022\SCM SPILL OVERS\outputs\pobreza\informalidad\1%\simulacion_4\observado_outputs.xlsx',tratado_"&amp;$A56&amp;","&amp;$A56&amp;")"</f>
        <v>xlswrite('G:\Mi unidad\1. PROYECTOS TELLO 2022\SCM SPILL OVERS\outputs\pobreza\informalidad\1%\simulacion_4\observado_outputs.xlsx',tratado_157,157)</v>
      </c>
      <c r="FM174" s="1" t="str">
        <f>"xlswrite('G:\Mi unidad\1. PROYECTOS TELLO 2022\SCM SPILL OVERS\outputs\pobreza\densidad\1%\simulacion_4\observado_outputs.xlsx',tratado_"&amp;$A56&amp;","&amp;$A56&amp;")"</f>
        <v>xlswrite('G:\Mi unidad\1. PROYECTOS TELLO 2022\SCM SPILL OVERS\outputs\pobreza\densidad\1%\simulacion_4\observado_outputs.xlsx',tratado_157,157)</v>
      </c>
      <c r="FT174" s="1" t="str">
        <f>"xlswrite('G:\Mi unidad\1. PROYECTOS TELLO 2022\SCM SPILL OVERS\outputs\pobreza\bajo_niv_educ\1%\simulacion_4\observado_outputs.xlsx',tratado_"&amp;$A56&amp;","&amp;$A56&amp;")"</f>
        <v>xlswrite('G:\Mi unidad\1. PROYECTOS TELLO 2022\SCM SPILL OVERS\outputs\pobreza\bajo_niv_educ\1%\simulacion_4\observado_outputs.xlsx',tratado_157,157)</v>
      </c>
      <c r="FZ174" s="1" t="str">
        <f>"xlswrite('G:\Mi unidad\1. PROYECTOS TELLO 2022\SCM SPILL OVERS\outputs\pobreza\bajo_ingreso\1%\simulacion_4\observado_outputs.xlsx',tratado_"&amp;$A56&amp;","&amp;$A56&amp;")"</f>
        <v>xlswrite('G:\Mi unidad\1. PROYECTOS TELLO 2022\SCM SPILL OVERS\outputs\pobreza\bajo_ingreso\1%\simulacion_4\observado_outputs.xlsx',tratado_157,157)</v>
      </c>
      <c r="GF174" s="1" t="str">
        <f>"xlswrite('G:\Mi unidad\1. PROYECTOS TELLO 2022\SCM SPILL OVERS\outputs\pobreza\densidad_g\1%\simulacion_4\observado_outputs.xlsx',tratado_"&amp;$A56&amp;","&amp;$A56&amp;")"</f>
        <v>xlswrite('G:\Mi unidad\1. PROYECTOS TELLO 2022\SCM SPILL OVERS\outputs\pobreza\densidad_g\1%\simulacion_4\observado_outputs.xlsx',tratado_157,157)</v>
      </c>
      <c r="GM174" s="1" t="str">
        <f>"xlswrite('G:\Mi unidad\1. PROYECTOS TELLO 2022\SCM SPILL OVERS\outputs\pobreza\alimentos\1%\simulacion_4\observado_outputs.xlsx',tratado_"&amp;$A56&amp;","&amp;$A56&amp;");"</f>
        <v>xlswrite('G:\Mi unidad\1. PROYECTOS TELLO 2022\SCM SPILL OVERS\outputs\pobreza\alimentos\1%\simulacion_4\observado_outputs.xlsx',tratado_157,157);</v>
      </c>
      <c r="GT174" s="1" t="str">
        <f>"xlswrite('G:\Mi unidad\1. PROYECTOS TELLO 2022\SCM SPILL OVERS\outputs\pobreza\jefe_hogar\1%\simulacion_4\observado_outputs.xlsx',tratado_"&amp;$A56&amp;","&amp;$A56&amp;");"</f>
        <v>xlswrite('G:\Mi unidad\1. PROYECTOS TELLO 2022\SCM SPILL OVERS\outputs\pobreza\jefe_hogar\1%\simulacion_4\observado_outputs.xlsx',tratado_157,157);</v>
      </c>
      <c r="GZ174" s="1" t="str">
        <f>"xlswrite('G:\Mi unidad\1. PROYECTOS TELLO 2022\SCM SPILL OVERS\outputs\pobreza\mujeres\1%\simulacion_4\observado_outputs.xlsx',tratado_"&amp;$A56&amp;","&amp;$A56&amp;");"</f>
        <v>xlswrite('G:\Mi unidad\1. PROYECTOS TELLO 2022\SCM SPILL OVERS\outputs\pobreza\mujeres\1%\simulacion_4\observado_outputs.xlsx',tratado_157,157);</v>
      </c>
      <c r="HF174" s="1" t="str">
        <f>"xlswrite('G:\Mi unidad\1. PROYECTOS TELLO 2022\SCM SPILL OVERS\outputs\pobreza\criminalidad\1%\simulacion_4\observado_outputs.xlsx',tratado_"&amp;$A56&amp;","&amp;$A56&amp;");"</f>
        <v>xlswrite('G:\Mi unidad\1. PROYECTOS TELLO 2022\SCM SPILL OVERS\outputs\pobreza\criminalidad\1%\simulacion_4\observado_outputs.xlsx',tratado_157,157);</v>
      </c>
      <c r="HM174">
        <v>71</v>
      </c>
      <c r="HN174" t="str">
        <f>"p_value_vec_"&amp;HM174&amp;" = zeros(1,S);"</f>
        <v>p_value_vec_71 = zeros(1,S);</v>
      </c>
      <c r="HT174">
        <v>87</v>
      </c>
      <c r="HU174" t="s">
        <v>37</v>
      </c>
      <c r="IA174">
        <v>100</v>
      </c>
      <c r="IB174" t="str">
        <f>"xlswrite('G:\Mi unidad\1. PROYECTOS TELLO 2022\SCM SPILL OVERS\outputs\pobreza\bajo_niv_educ\1%\simulacion_4\output_tests.xlsx',p_value_vec_"&amp;IA174&amp;"','p_value_vec_"&amp;IA174&amp;"');"</f>
        <v>xlswrite('G:\Mi unidad\1. PROYECTOS TELLO 2022\SCM SPILL OVERS\outputs\pobreza\bajo_niv_educ\1%\simulacion_4\output_tests.xlsx',p_value_vec_100','p_value_vec_100');</v>
      </c>
      <c r="IO174">
        <v>100</v>
      </c>
      <c r="IP174" t="str">
        <f>"xlswrite('G:\Mi unidad\1. PROYECTOS TELLO 2022\SCM SPILL OVERS\outputs\pobreza\bajo_ingreso\1%\simulacion_4\output_tests.xlsx',p_value_vec_"&amp;IO174&amp;"','p_value_vec_"&amp;IO174&amp;"');"</f>
        <v>xlswrite('G:\Mi unidad\1. PROYECTOS TELLO 2022\SCM SPILL OVERS\outputs\pobreza\bajo_ingreso\1%\simulacion_4\output_tests.xlsx',p_value_vec_100','p_value_vec_100');</v>
      </c>
      <c r="JA174">
        <v>100</v>
      </c>
      <c r="JB174" t="str">
        <f>"xlswrite('G:\Mi unidad\1. PROYECTOS TELLO 2022\SCM SPILL OVERS\outputs\pobreza\densidad\1%\simulacion_4\output_tests.xlsx',p_value_vec_"&amp;JA174&amp;"','p_value_vec_"&amp;JA174&amp;"');"</f>
        <v>xlswrite('G:\Mi unidad\1. PROYECTOS TELLO 2022\SCM SPILL OVERS\outputs\pobreza\densidad\1%\simulacion_4\output_tests.xlsx',p_value_vec_100','p_value_vec_100');</v>
      </c>
      <c r="JM174">
        <v>100</v>
      </c>
      <c r="JN174" t="str">
        <f>"xlswrite('G:\Mi unidad\1. PROYECTOS TELLO 2022\SCM SPILL OVERS\outputs\pobreza\densidad_g\1%\simulacion_4\output_tests.xlsx',p_value_vec_"&amp;JM174&amp;"','p_value_vec_"&amp;JM174&amp;"');"</f>
        <v>xlswrite('G:\Mi unidad\1. PROYECTOS TELLO 2022\SCM SPILL OVERS\outputs\pobreza\densidad_g\1%\simulacion_4\output_tests.xlsx',p_value_vec_100','p_value_vec_100');</v>
      </c>
      <c r="JY174">
        <v>100</v>
      </c>
      <c r="JZ174" t="str">
        <f>"xlswrite('G:\Mi unidad\1. PROYECTOS TELLO 2022\SCM SPILL OVERS\outputs\pobreza\distancia_centro_salud\1%\simulacion_4\output_tests.xlsx',p_value_vec_"&amp;JY174&amp;"','p_value_vec_"&amp;JY174&amp;"');"</f>
        <v>xlswrite('G:\Mi unidad\1. PROYECTOS TELLO 2022\SCM SPILL OVERS\outputs\pobreza\distancia_centro_salud\1%\simulacion_4\output_tests.xlsx',p_value_vec_100','p_value_vec_100');</v>
      </c>
      <c r="KL174">
        <v>100</v>
      </c>
      <c r="KM174" t="str">
        <f>"xlswrite('G:\Mi unidad\1. PROYECTOS TELLO 2022\SCM SPILL OVERS\outputs\pobreza\informalidad\1%\simulacion_4\output_tests.xlsx',p_value_vec_"&amp;KL174&amp;"','p_value_vec_"&amp;KL174&amp;"');"</f>
        <v>xlswrite('G:\Mi unidad\1. PROYECTOS TELLO 2022\SCM SPILL OVERS\outputs\pobreza\informalidad\1%\simulacion_4\output_tests.xlsx',p_value_vec_100','p_value_vec_100');</v>
      </c>
      <c r="KY174">
        <v>100</v>
      </c>
      <c r="KZ174" t="str">
        <f>"xlswrite('G:\Mi unidad\1. PROYECTOS TELLO 2022\SCM SPILL OVERS\outputs\pobreza\alimentos\1%\simulacion_4\output_tests.xlsx',p_value_vec_"&amp;KY174&amp;"','p_value_vec_"&amp;KY174&amp;"');"</f>
        <v>xlswrite('G:\Mi unidad\1. PROYECTOS TELLO 2022\SCM SPILL OVERS\outputs\pobreza\alimentos\1%\simulacion_4\output_tests.xlsx',p_value_vec_100','p_value_vec_100');</v>
      </c>
      <c r="LF174">
        <v>100</v>
      </c>
      <c r="LG174" t="str">
        <f>"xlswrite('G:\Mi unidad\1. PROYECTOS TELLO 2022\SCM SPILL OVERS\outputs\pobreza\jefe_hogar\1%\simulacion_4\output_tests.xlsx',p_value_vec_"&amp;LF174&amp;"','p_value_vec_"&amp;LF174&amp;"');"</f>
        <v>xlswrite('G:\Mi unidad\1. PROYECTOS TELLO 2022\SCM SPILL OVERS\outputs\pobreza\jefe_hogar\1%\simulacion_4\output_tests.xlsx',p_value_vec_100','p_value_vec_100');</v>
      </c>
      <c r="LM174">
        <v>100</v>
      </c>
      <c r="LN174" t="str">
        <f>"xlswrite('G:\Mi unidad\1. PROYECTOS TELLO 2022\SCM SPILL OVERS\outputs\pobreza\mujeres\1%\simulacion_4\output_tests.xlsx',p_value_vec_"&amp;LM174&amp;"','p_value_vec_"&amp;LM174&amp;"');"</f>
        <v>xlswrite('G:\Mi unidad\1. PROYECTOS TELLO 2022\SCM SPILL OVERS\outputs\pobreza\mujeres\1%\simulacion_4\output_tests.xlsx',p_value_vec_100','p_value_vec_100');</v>
      </c>
      <c r="LY174">
        <v>100</v>
      </c>
      <c r="LZ174" t="str">
        <f>"xlswrite('G:\Mi unidad\1. PROYECTOS TELLO 2022\SCM SPILL OVERS\outputs\pobreza\criminalidad\1%\simulacion_4\output_tests.xlsx',p_value_vec_"&amp;LY174&amp;"','p_value_vec_"&amp;LY174&amp;"');"</f>
        <v>xlswrite('G:\Mi unidad\1. PROYECTOS TELLO 2022\SCM SPILL OVERS\outputs\pobreza\criminalidad\1%\simulacion_4\output_tests.xlsx',p_value_vec_100','p_value_vec_100');</v>
      </c>
    </row>
    <row r="175" spans="64:338" x14ac:dyDescent="0.3">
      <c r="BL175">
        <v>100</v>
      </c>
      <c r="BR175">
        <v>100</v>
      </c>
      <c r="BS175" s="1" t="str">
        <f>"A_"&amp;BR172&amp;" = eye(N);"</f>
        <v>A_100 = eye(N);</v>
      </c>
      <c r="BX175">
        <v>100</v>
      </c>
      <c r="BY175" s="1" t="str">
        <f>"A_"&amp;BX172&amp;" = eye(N);"</f>
        <v>A_100 = eye(N);</v>
      </c>
      <c r="CD175">
        <v>100</v>
      </c>
      <c r="CE175" s="1" t="str">
        <f>"A_"&amp;CD172&amp;" = eye(N);"</f>
        <v>A_100 = eye(N);</v>
      </c>
      <c r="CJ175">
        <v>100</v>
      </c>
      <c r="CK175" s="1" t="str">
        <f>"A_"&amp;CJ172&amp;" = eye(N);"</f>
        <v>A_100 = eye(N);</v>
      </c>
      <c r="CQ175">
        <v>100</v>
      </c>
      <c r="CR175" t="s">
        <v>388</v>
      </c>
      <c r="CV175">
        <v>100</v>
      </c>
      <c r="CW175" t="s">
        <v>388</v>
      </c>
      <c r="DA175">
        <v>100</v>
      </c>
      <c r="DB175" t="s">
        <v>388</v>
      </c>
      <c r="DF175">
        <v>100</v>
      </c>
      <c r="DG175" t="s">
        <v>388</v>
      </c>
      <c r="EA175">
        <v>76</v>
      </c>
      <c r="EB175" s="1" t="str">
        <f>"alpha1_hat_vec_"&amp;EA175&amp;"(s) = alpha_hat_"&amp;EA175&amp;"(1);"</f>
        <v>alpha1_hat_vec_76(s) = alpha_hat_76(1);</v>
      </c>
      <c r="EZ175" s="1" t="str">
        <f>"xlswrite('G:\Mi unidad\1. PROYECTOS TELLO 2022\SCM SPILL OVERS\outputs\pobreza\distancia_centro_salud\1%\simulacion_4\observado_outputs.xlsx',tratado_"&amp;$A57&amp;","&amp;$A57&amp;")"</f>
        <v>xlswrite('G:\Mi unidad\1. PROYECTOS TELLO 2022\SCM SPILL OVERS\outputs\pobreza\distancia_centro_salud\1%\simulacion_4\observado_outputs.xlsx',tratado_158,158)</v>
      </c>
      <c r="FG175" s="1" t="str">
        <f>"xlswrite('G:\Mi unidad\1. PROYECTOS TELLO 2022\SCM SPILL OVERS\outputs\pobreza\informalidad\1%\simulacion_4\observado_outputs.xlsx',tratado_"&amp;$A57&amp;","&amp;$A57&amp;")"</f>
        <v>xlswrite('G:\Mi unidad\1. PROYECTOS TELLO 2022\SCM SPILL OVERS\outputs\pobreza\informalidad\1%\simulacion_4\observado_outputs.xlsx',tratado_158,158)</v>
      </c>
      <c r="FM175" s="1" t="str">
        <f>"xlswrite('G:\Mi unidad\1. PROYECTOS TELLO 2022\SCM SPILL OVERS\outputs\pobreza\densidad\1%\simulacion_4\observado_outputs.xlsx',tratado_"&amp;$A57&amp;","&amp;$A57&amp;")"</f>
        <v>xlswrite('G:\Mi unidad\1. PROYECTOS TELLO 2022\SCM SPILL OVERS\outputs\pobreza\densidad\1%\simulacion_4\observado_outputs.xlsx',tratado_158,158)</v>
      </c>
      <c r="FT175" s="1" t="str">
        <f>"xlswrite('G:\Mi unidad\1. PROYECTOS TELLO 2022\SCM SPILL OVERS\outputs\pobreza\bajo_niv_educ\1%\simulacion_4\observado_outputs.xlsx',tratado_"&amp;$A57&amp;","&amp;$A57&amp;")"</f>
        <v>xlswrite('G:\Mi unidad\1. PROYECTOS TELLO 2022\SCM SPILL OVERS\outputs\pobreza\bajo_niv_educ\1%\simulacion_4\observado_outputs.xlsx',tratado_158,158)</v>
      </c>
      <c r="FZ175" s="1" t="str">
        <f>"xlswrite('G:\Mi unidad\1. PROYECTOS TELLO 2022\SCM SPILL OVERS\outputs\pobreza\bajo_ingreso\1%\simulacion_4\observado_outputs.xlsx',tratado_"&amp;$A57&amp;","&amp;$A57&amp;")"</f>
        <v>xlswrite('G:\Mi unidad\1. PROYECTOS TELLO 2022\SCM SPILL OVERS\outputs\pobreza\bajo_ingreso\1%\simulacion_4\observado_outputs.xlsx',tratado_158,158)</v>
      </c>
      <c r="GF175" s="1" t="str">
        <f>"xlswrite('G:\Mi unidad\1. PROYECTOS TELLO 2022\SCM SPILL OVERS\outputs\pobreza\densidad_g\1%\simulacion_4\observado_outputs.xlsx',tratado_"&amp;$A57&amp;","&amp;$A57&amp;")"</f>
        <v>xlswrite('G:\Mi unidad\1. PROYECTOS TELLO 2022\SCM SPILL OVERS\outputs\pobreza\densidad_g\1%\simulacion_4\observado_outputs.xlsx',tratado_158,158)</v>
      </c>
      <c r="GM175" s="1" t="str">
        <f>"xlswrite('G:\Mi unidad\1. PROYECTOS TELLO 2022\SCM SPILL OVERS\outputs\pobreza\alimentos\1%\simulacion_4\observado_outputs.xlsx',tratado_"&amp;$A57&amp;","&amp;$A57&amp;");"</f>
        <v>xlswrite('G:\Mi unidad\1. PROYECTOS TELLO 2022\SCM SPILL OVERS\outputs\pobreza\alimentos\1%\simulacion_4\observado_outputs.xlsx',tratado_158,158);</v>
      </c>
      <c r="GT175" s="1" t="str">
        <f>"xlswrite('G:\Mi unidad\1. PROYECTOS TELLO 2022\SCM SPILL OVERS\outputs\pobreza\jefe_hogar\1%\simulacion_4\observado_outputs.xlsx',tratado_"&amp;$A57&amp;","&amp;$A57&amp;");"</f>
        <v>xlswrite('G:\Mi unidad\1. PROYECTOS TELLO 2022\SCM SPILL OVERS\outputs\pobreza\jefe_hogar\1%\simulacion_4\observado_outputs.xlsx',tratado_158,158);</v>
      </c>
      <c r="GZ175" s="1" t="str">
        <f>"xlswrite('G:\Mi unidad\1. PROYECTOS TELLO 2022\SCM SPILL OVERS\outputs\pobreza\mujeres\1%\simulacion_4\observado_outputs.xlsx',tratado_"&amp;$A57&amp;","&amp;$A57&amp;");"</f>
        <v>xlswrite('G:\Mi unidad\1. PROYECTOS TELLO 2022\SCM SPILL OVERS\outputs\pobreza\mujeres\1%\simulacion_4\observado_outputs.xlsx',tratado_158,158);</v>
      </c>
      <c r="HF175" s="1" t="str">
        <f>"xlswrite('G:\Mi unidad\1. PROYECTOS TELLO 2022\SCM SPILL OVERS\outputs\pobreza\criminalidad\1%\simulacion_4\observado_outputs.xlsx',tratado_"&amp;$A57&amp;","&amp;$A57&amp;");"</f>
        <v>xlswrite('G:\Mi unidad\1. PROYECTOS TELLO 2022\SCM SPILL OVERS\outputs\pobreza\criminalidad\1%\simulacion_4\observado_outputs.xlsx',tratado_158,158);</v>
      </c>
      <c r="HM175">
        <v>71</v>
      </c>
      <c r="HN175" t="str">
        <f>"lb_vec_"&amp;HM175&amp;" = zeros(1,S);"</f>
        <v>lb_vec_71 = zeros(1,S);</v>
      </c>
      <c r="HT175">
        <v>87</v>
      </c>
      <c r="HU175" t="str">
        <f>"    spillover_test_"&amp;HT175&amp;"(s) = sp_andrews(Y_pre_"&amp;HT175&amp;",pobreza_"&amp;HT175&amp;"(:,T+s),A_"&amp;HT175&amp;",C,d,alpha_sig);"</f>
        <v xml:space="preserve">    spillover_test_87(s) = sp_andrews(Y_pre_87,pobreza_87(:,T+s),A_87,C,d,alpha_sig);</v>
      </c>
      <c r="IA175">
        <v>100</v>
      </c>
      <c r="IB175" t="str">
        <f>"xlswrite('G:\Mi unidad\1. PROYECTOS TELLO 2022\SCM SPILL OVERS\outputs\pobreza\bajo_niv_educ\1%\simulacion_4\output_tests.xlsx',alpha1_hat_vec_"&amp;IA175&amp;"','alpha1_hat_vec_"&amp;IA175&amp;"');"</f>
        <v>xlswrite('G:\Mi unidad\1. PROYECTOS TELLO 2022\SCM SPILL OVERS\outputs\pobreza\bajo_niv_educ\1%\simulacion_4\output_tests.xlsx',alpha1_hat_vec_100','alpha1_hat_vec_100');</v>
      </c>
      <c r="IO175">
        <v>100</v>
      </c>
      <c r="IP175" t="str">
        <f>"xlswrite('G:\Mi unidad\1. PROYECTOS TELLO 2022\SCM SPILL OVERS\outputs\pobreza\bajo_ingreso\1%\simulacion_4\output_tests.xlsx',alpha1_hat_vec_"&amp;IO175&amp;"','alpha1_hat_vec_"&amp;IO175&amp;"');"</f>
        <v>xlswrite('G:\Mi unidad\1. PROYECTOS TELLO 2022\SCM SPILL OVERS\outputs\pobreza\bajo_ingreso\1%\simulacion_4\output_tests.xlsx',alpha1_hat_vec_100','alpha1_hat_vec_100');</v>
      </c>
      <c r="JA175">
        <v>100</v>
      </c>
      <c r="JB175" t="str">
        <f>"xlswrite('G:\Mi unidad\1. PROYECTOS TELLO 2022\SCM SPILL OVERS\outputs\pobreza\densidad\1%\simulacion_4\output_tests.xlsx',alpha1_hat_vec_"&amp;JA175&amp;"','alpha1_hat_vec_"&amp;JA175&amp;"');"</f>
        <v>xlswrite('G:\Mi unidad\1. PROYECTOS TELLO 2022\SCM SPILL OVERS\outputs\pobreza\densidad\1%\simulacion_4\output_tests.xlsx',alpha1_hat_vec_100','alpha1_hat_vec_100');</v>
      </c>
      <c r="JM175">
        <v>100</v>
      </c>
      <c r="JN175" t="str">
        <f>"xlswrite('G:\Mi unidad\1. PROYECTOS TELLO 2022\SCM SPILL OVERS\outputs\pobreza\densidad_g\1%\simulacion_4\output_tests.xlsx',alpha1_hat_vec_"&amp;JM175&amp;"','alpha1_hat_vec_"&amp;JM175&amp;"');"</f>
        <v>xlswrite('G:\Mi unidad\1. PROYECTOS TELLO 2022\SCM SPILL OVERS\outputs\pobreza\densidad_g\1%\simulacion_4\output_tests.xlsx',alpha1_hat_vec_100','alpha1_hat_vec_100');</v>
      </c>
      <c r="JY175">
        <v>100</v>
      </c>
      <c r="JZ175" t="str">
        <f>"xlswrite('G:\Mi unidad\1. PROYECTOS TELLO 2022\SCM SPILL OVERS\outputs\pobreza\distancia_centro_salud\1%\simulacion_4\output_tests.xlsx',alpha1_hat_vec_"&amp;JY175&amp;"','alpha1_hat_vec_"&amp;JY175&amp;"');"</f>
        <v>xlswrite('G:\Mi unidad\1. PROYECTOS TELLO 2022\SCM SPILL OVERS\outputs\pobreza\distancia_centro_salud\1%\simulacion_4\output_tests.xlsx',alpha1_hat_vec_100','alpha1_hat_vec_100');</v>
      </c>
      <c r="KL175">
        <v>100</v>
      </c>
      <c r="KM175" t="str">
        <f>"xlswrite('G:\Mi unidad\1. PROYECTOS TELLO 2022\SCM SPILL OVERS\outputs\pobreza\informalidad\1%\simulacion_4\output_tests.xlsx',alpha1_hat_vec_"&amp;KL175&amp;"','alpha1_hat_vec_"&amp;KL175&amp;"');"</f>
        <v>xlswrite('G:\Mi unidad\1. PROYECTOS TELLO 2022\SCM SPILL OVERS\outputs\pobreza\informalidad\1%\simulacion_4\output_tests.xlsx',alpha1_hat_vec_100','alpha1_hat_vec_100');</v>
      </c>
      <c r="KY175">
        <v>100</v>
      </c>
      <c r="KZ175" t="str">
        <f>"xlswrite('G:\Mi unidad\1. PROYECTOS TELLO 2022\SCM SPILL OVERS\outputs\pobreza\alimentos\1%\simulacion_4\output_tests.xlsx',alpha1_hat_vec_"&amp;KY175&amp;"','alpha1_hat_vec_"&amp;KY175&amp;"');"</f>
        <v>xlswrite('G:\Mi unidad\1. PROYECTOS TELLO 2022\SCM SPILL OVERS\outputs\pobreza\alimentos\1%\simulacion_4\output_tests.xlsx',alpha1_hat_vec_100','alpha1_hat_vec_100');</v>
      </c>
      <c r="LF175">
        <v>100</v>
      </c>
      <c r="LG175" t="str">
        <f>"xlswrite('G:\Mi unidad\1. PROYECTOS TELLO 2022\SCM SPILL OVERS\outputs\pobreza\jefe_hogar\1%\simulacion_4\output_tests.xlsx',alpha1_hat_vec_"&amp;LF175&amp;"','alpha1_hat_vec_"&amp;LF175&amp;"');"</f>
        <v>xlswrite('G:\Mi unidad\1. PROYECTOS TELLO 2022\SCM SPILL OVERS\outputs\pobreza\jefe_hogar\1%\simulacion_4\output_tests.xlsx',alpha1_hat_vec_100','alpha1_hat_vec_100');</v>
      </c>
      <c r="LM175">
        <v>100</v>
      </c>
      <c r="LN175" t="str">
        <f>"xlswrite('G:\Mi unidad\1. PROYECTOS TELLO 2022\SCM SPILL OVERS\outputs\pobreza\mujeres\1%\simulacion_4\output_tests.xlsx',alpha1_hat_vec_"&amp;LM175&amp;"','alpha1_hat_vec_"&amp;LM175&amp;"');"</f>
        <v>xlswrite('G:\Mi unidad\1. PROYECTOS TELLO 2022\SCM SPILL OVERS\outputs\pobreza\mujeres\1%\simulacion_4\output_tests.xlsx',alpha1_hat_vec_100','alpha1_hat_vec_100');</v>
      </c>
      <c r="LY175">
        <v>100</v>
      </c>
      <c r="LZ175" t="str">
        <f>"xlswrite('G:\Mi unidad\1. PROYECTOS TELLO 2022\SCM SPILL OVERS\outputs\pobreza\criminalidad\1%\simulacion_4\output_tests.xlsx',alpha1_hat_vec_"&amp;LY175&amp;"','alpha1_hat_vec_"&amp;LY175&amp;"');"</f>
        <v>xlswrite('G:\Mi unidad\1. PROYECTOS TELLO 2022\SCM SPILL OVERS\outputs\pobreza\criminalidad\1%\simulacion_4\output_tests.xlsx',alpha1_hat_vec_100','alpha1_hat_vec_100');</v>
      </c>
    </row>
    <row r="176" spans="64:338" x14ac:dyDescent="0.3">
      <c r="BL176">
        <v>100</v>
      </c>
      <c r="BR176">
        <v>100</v>
      </c>
      <c r="BS176" s="1" t="str">
        <f>"A_"&amp;BR172&amp;"(:,ind_"&amp;BR172&amp;" == 0) = [];"</f>
        <v>A_100(:,ind_100 == 0) = [];</v>
      </c>
      <c r="BX176">
        <v>100</v>
      </c>
      <c r="BY176" s="1" t="str">
        <f>"A_"&amp;BX172&amp;"(:,ind_"&amp;BX172&amp;" == 0) = [];"</f>
        <v>A_100(:,ind_100 == 0) = [];</v>
      </c>
      <c r="CD176">
        <v>100</v>
      </c>
      <c r="CE176" s="1" t="str">
        <f>"A_"&amp;CD172&amp;"(:,ind_"&amp;CD172&amp;" == 0) = [];"</f>
        <v>A_100(:,ind_100 == 0) = [];</v>
      </c>
      <c r="CJ176">
        <v>100</v>
      </c>
      <c r="CK176" s="1" t="str">
        <f>"A_"&amp;CJ172&amp;"(:,ind_"&amp;CJ172&amp;" == 0) = [];"</f>
        <v>A_100(:,ind_100 == 0) = [];</v>
      </c>
      <c r="CQ176">
        <v>100</v>
      </c>
      <c r="CR176" t="s">
        <v>389</v>
      </c>
      <c r="CV176">
        <v>100</v>
      </c>
      <c r="CW176" t="s">
        <v>389</v>
      </c>
      <c r="DA176">
        <v>100</v>
      </c>
      <c r="DB176" t="s">
        <v>389</v>
      </c>
      <c r="DF176">
        <v>100</v>
      </c>
      <c r="DG176" t="s">
        <v>389</v>
      </c>
      <c r="EA176">
        <v>76</v>
      </c>
      <c r="EB176" s="1" t="str">
        <f>"synthetic_control_sp_"&amp;EA176&amp;"(T+s) = Y_"&amp;EA176&amp;"(1,T+s)-alpha1_hat_vec_"&amp;EA176&amp;"(s);"</f>
        <v>synthetic_control_sp_76(T+s) = Y_76(1,T+s)-alpha1_hat_vec_76(s);</v>
      </c>
      <c r="EZ176" s="1" t="str">
        <f>"xlswrite('G:\Mi unidad\1. PROYECTOS TELLO 2022\SCM SPILL OVERS\outputs\pobreza\distancia_centro_salud\1%\simulacion_4\observado_outputs.xlsx',tratado_"&amp;$A58&amp;","&amp;$A58&amp;")"</f>
        <v>xlswrite('G:\Mi unidad\1. PROYECTOS TELLO 2022\SCM SPILL OVERS\outputs\pobreza\distancia_centro_salud\1%\simulacion_4\observado_outputs.xlsx',tratado_159,159)</v>
      </c>
      <c r="FG176" s="1" t="str">
        <f>"xlswrite('G:\Mi unidad\1. PROYECTOS TELLO 2022\SCM SPILL OVERS\outputs\pobreza\informalidad\1%\simulacion_4\observado_outputs.xlsx',tratado_"&amp;$A58&amp;","&amp;$A58&amp;")"</f>
        <v>xlswrite('G:\Mi unidad\1. PROYECTOS TELLO 2022\SCM SPILL OVERS\outputs\pobreza\informalidad\1%\simulacion_4\observado_outputs.xlsx',tratado_159,159)</v>
      </c>
      <c r="FM176" s="1" t="str">
        <f>"xlswrite('G:\Mi unidad\1. PROYECTOS TELLO 2022\SCM SPILL OVERS\outputs\pobreza\densidad\1%\simulacion_4\observado_outputs.xlsx',tratado_"&amp;$A58&amp;","&amp;$A58&amp;")"</f>
        <v>xlswrite('G:\Mi unidad\1. PROYECTOS TELLO 2022\SCM SPILL OVERS\outputs\pobreza\densidad\1%\simulacion_4\observado_outputs.xlsx',tratado_159,159)</v>
      </c>
      <c r="FT176" s="1" t="str">
        <f>"xlswrite('G:\Mi unidad\1. PROYECTOS TELLO 2022\SCM SPILL OVERS\outputs\pobreza\bajo_niv_educ\1%\simulacion_4\observado_outputs.xlsx',tratado_"&amp;$A58&amp;","&amp;$A58&amp;")"</f>
        <v>xlswrite('G:\Mi unidad\1. PROYECTOS TELLO 2022\SCM SPILL OVERS\outputs\pobreza\bajo_niv_educ\1%\simulacion_4\observado_outputs.xlsx',tratado_159,159)</v>
      </c>
      <c r="FZ176" s="1" t="str">
        <f>"xlswrite('G:\Mi unidad\1. PROYECTOS TELLO 2022\SCM SPILL OVERS\outputs\pobreza\bajo_ingreso\1%\simulacion_4\observado_outputs.xlsx',tratado_"&amp;$A58&amp;","&amp;$A58&amp;")"</f>
        <v>xlswrite('G:\Mi unidad\1. PROYECTOS TELLO 2022\SCM SPILL OVERS\outputs\pobreza\bajo_ingreso\1%\simulacion_4\observado_outputs.xlsx',tratado_159,159)</v>
      </c>
      <c r="GF176" s="1" t="str">
        <f>"xlswrite('G:\Mi unidad\1. PROYECTOS TELLO 2022\SCM SPILL OVERS\outputs\pobreza\densidad_g\1%\simulacion_4\observado_outputs.xlsx',tratado_"&amp;$A58&amp;","&amp;$A58&amp;")"</f>
        <v>xlswrite('G:\Mi unidad\1. PROYECTOS TELLO 2022\SCM SPILL OVERS\outputs\pobreza\densidad_g\1%\simulacion_4\observado_outputs.xlsx',tratado_159,159)</v>
      </c>
      <c r="GM176" s="1" t="str">
        <f>"xlswrite('G:\Mi unidad\1. PROYECTOS TELLO 2022\SCM SPILL OVERS\outputs\pobreza\alimentos\1%\simulacion_4\observado_outputs.xlsx',tratado_"&amp;$A58&amp;","&amp;$A58&amp;");"</f>
        <v>xlswrite('G:\Mi unidad\1. PROYECTOS TELLO 2022\SCM SPILL OVERS\outputs\pobreza\alimentos\1%\simulacion_4\observado_outputs.xlsx',tratado_159,159);</v>
      </c>
      <c r="GT176" s="1" t="str">
        <f>"xlswrite('G:\Mi unidad\1. PROYECTOS TELLO 2022\SCM SPILL OVERS\outputs\pobreza\jefe_hogar\1%\simulacion_4\observado_outputs.xlsx',tratado_"&amp;$A58&amp;","&amp;$A58&amp;");"</f>
        <v>xlswrite('G:\Mi unidad\1. PROYECTOS TELLO 2022\SCM SPILL OVERS\outputs\pobreza\jefe_hogar\1%\simulacion_4\observado_outputs.xlsx',tratado_159,159);</v>
      </c>
      <c r="GZ176" s="1" t="str">
        <f>"xlswrite('G:\Mi unidad\1. PROYECTOS TELLO 2022\SCM SPILL OVERS\outputs\pobreza\mujeres\1%\simulacion_4\observado_outputs.xlsx',tratado_"&amp;$A58&amp;","&amp;$A58&amp;");"</f>
        <v>xlswrite('G:\Mi unidad\1. PROYECTOS TELLO 2022\SCM SPILL OVERS\outputs\pobreza\mujeres\1%\simulacion_4\observado_outputs.xlsx',tratado_159,159);</v>
      </c>
      <c r="HF176" s="1" t="str">
        <f>"xlswrite('G:\Mi unidad\1. PROYECTOS TELLO 2022\SCM SPILL OVERS\outputs\pobreza\criminalidad\1%\simulacion_4\observado_outputs.xlsx',tratado_"&amp;$A58&amp;","&amp;$A58&amp;");"</f>
        <v>xlswrite('G:\Mi unidad\1. PROYECTOS TELLO 2022\SCM SPILL OVERS\outputs\pobreza\criminalidad\1%\simulacion_4\observado_outputs.xlsx',tratado_159,159);</v>
      </c>
      <c r="HM176">
        <v>71</v>
      </c>
      <c r="HN176" t="str">
        <f>"ub_vec_"&amp;HM176&amp;" = zeros(1,S);"</f>
        <v>ub_vec_71 = zeros(1,S);</v>
      </c>
      <c r="HT176">
        <v>87</v>
      </c>
      <c r="HU176" t="s">
        <v>18</v>
      </c>
      <c r="IA176">
        <v>100</v>
      </c>
      <c r="IB176" t="str">
        <f>"xlswrite('G:\Mi unidad\1. PROYECTOS TELLO 2022\SCM SPILL OVERS\outputs\pobreza\bajo_niv_educ\1%\simulacion_4\output_tests.xlsx',spillover_test_"&amp;IA176&amp;"','sp_test_"&amp;IA176&amp;"');"</f>
        <v>xlswrite('G:\Mi unidad\1. PROYECTOS TELLO 2022\SCM SPILL OVERS\outputs\pobreza\bajo_niv_educ\1%\simulacion_4\output_tests.xlsx',spillover_test_100','sp_test_100');</v>
      </c>
      <c r="IO176">
        <v>100</v>
      </c>
      <c r="IP176" t="str">
        <f>"xlswrite('G:\Mi unidad\1. PROYECTOS TELLO 2022\SCM SPILL OVERS\outputs\pobreza\bajo_ingreso\1%\simulacion_4\output_tests.xlsx',spillover_test_"&amp;IO176&amp;"','sp_test_"&amp;IO176&amp;"');"</f>
        <v>xlswrite('G:\Mi unidad\1. PROYECTOS TELLO 2022\SCM SPILL OVERS\outputs\pobreza\bajo_ingreso\1%\simulacion_4\output_tests.xlsx',spillover_test_100','sp_test_100');</v>
      </c>
      <c r="JA176">
        <v>100</v>
      </c>
      <c r="JB176" t="str">
        <f>"xlswrite('G:\Mi unidad\1. PROYECTOS TELLO 2022\SCM SPILL OVERS\outputs\pobreza\densidad\1%\simulacion_4\output_tests.xlsx',spillover_test_"&amp;JA176&amp;"','sp_test_"&amp;JA176&amp;"');"</f>
        <v>xlswrite('G:\Mi unidad\1. PROYECTOS TELLO 2022\SCM SPILL OVERS\outputs\pobreza\densidad\1%\simulacion_4\output_tests.xlsx',spillover_test_100','sp_test_100');</v>
      </c>
      <c r="JM176">
        <v>100</v>
      </c>
      <c r="JN176" t="str">
        <f>"xlswrite('G:\Mi unidad\1. PROYECTOS TELLO 2022\SCM SPILL OVERS\outputs\pobreza\densidad_g\1%\simulacion_4\output_tests.xlsx',spillover_test_"&amp;JM176&amp;"','sp_test_"&amp;JM176&amp;"');"</f>
        <v>xlswrite('G:\Mi unidad\1. PROYECTOS TELLO 2022\SCM SPILL OVERS\outputs\pobreza\densidad_g\1%\simulacion_4\output_tests.xlsx',spillover_test_100','sp_test_100');</v>
      </c>
      <c r="JY176">
        <v>100</v>
      </c>
      <c r="JZ176" t="str">
        <f>"xlswrite('G:\Mi unidad\1. PROYECTOS TELLO 2022\SCM SPILL OVERS\outputs\pobreza\distancia_centro_salud\1%\simulacion_4\output_tests.xlsx',spillover_test_"&amp;JY176&amp;"','sp_test_"&amp;JY176&amp;"');"</f>
        <v>xlswrite('G:\Mi unidad\1. PROYECTOS TELLO 2022\SCM SPILL OVERS\outputs\pobreza\distancia_centro_salud\1%\simulacion_4\output_tests.xlsx',spillover_test_100','sp_test_100');</v>
      </c>
      <c r="KL176">
        <v>100</v>
      </c>
      <c r="KM176" t="str">
        <f>"xlswrite('G:\Mi unidad\1. PROYECTOS TELLO 2022\SCM SPILL OVERS\outputs\pobreza\informalidad\1%\simulacion_4\output_tests.xlsx',spillover_test_"&amp;KL176&amp;"','sp_test_"&amp;KL176&amp;"');"</f>
        <v>xlswrite('G:\Mi unidad\1. PROYECTOS TELLO 2022\SCM SPILL OVERS\outputs\pobreza\informalidad\1%\simulacion_4\output_tests.xlsx',spillover_test_100','sp_test_100');</v>
      </c>
      <c r="KY176">
        <v>100</v>
      </c>
      <c r="KZ176" t="str">
        <f>"xlswrite('G:\Mi unidad\1. PROYECTOS TELLO 2022\SCM SPILL OVERS\outputs\pobreza\alimentos\1%\simulacion_4\output_tests.xlsx',spillover_test_"&amp;KY176&amp;"','sp_test_"&amp;KY176&amp;"');"</f>
        <v>xlswrite('G:\Mi unidad\1. PROYECTOS TELLO 2022\SCM SPILL OVERS\outputs\pobreza\alimentos\1%\simulacion_4\output_tests.xlsx',spillover_test_100','sp_test_100');</v>
      </c>
      <c r="LF176">
        <v>100</v>
      </c>
      <c r="LG176" t="str">
        <f>"xlswrite('G:\Mi unidad\1. PROYECTOS TELLO 2022\SCM SPILL OVERS\outputs\pobreza\jefe_hogar\1%\simulacion_4\output_tests.xlsx',spillover_test_"&amp;LF176&amp;"','sp_test_"&amp;LF176&amp;"');"</f>
        <v>xlswrite('G:\Mi unidad\1. PROYECTOS TELLO 2022\SCM SPILL OVERS\outputs\pobreza\jefe_hogar\1%\simulacion_4\output_tests.xlsx',spillover_test_100','sp_test_100');</v>
      </c>
      <c r="LM176">
        <v>100</v>
      </c>
      <c r="LN176" t="str">
        <f>"xlswrite('G:\Mi unidad\1. PROYECTOS TELLO 2022\SCM SPILL OVERS\outputs\pobreza\mujeres\1%\simulacion_4\output_tests.xlsx',spillover_test_"&amp;LM176&amp;"','sp_test_"&amp;LM176&amp;"');"</f>
        <v>xlswrite('G:\Mi unidad\1. PROYECTOS TELLO 2022\SCM SPILL OVERS\outputs\pobreza\mujeres\1%\simulacion_4\output_tests.xlsx',spillover_test_100','sp_test_100');</v>
      </c>
      <c r="LY176">
        <v>100</v>
      </c>
      <c r="LZ176" t="str">
        <f>"xlswrite('G:\Mi unidad\1. PROYECTOS TELLO 2022\SCM SPILL OVERS\outputs\pobreza\criminalidad\1%\simulacion_4\output_tests.xlsx',spillover_test_"&amp;LY176&amp;"','sp_test_"&amp;LY176&amp;"');"</f>
        <v>xlswrite('G:\Mi unidad\1. PROYECTOS TELLO 2022\SCM SPILL OVERS\outputs\pobreza\criminalidad\1%\simulacion_4\output_tests.xlsx',spillover_test_100','sp_test_100');</v>
      </c>
    </row>
    <row r="177" spans="64:338" x14ac:dyDescent="0.3">
      <c r="BL177">
        <v>104</v>
      </c>
      <c r="BM177" s="1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390</v>
      </c>
      <c r="CV177">
        <v>104</v>
      </c>
      <c r="CW177" t="s">
        <v>391</v>
      </c>
      <c r="DA177">
        <v>104</v>
      </c>
      <c r="DB177" t="s">
        <v>391</v>
      </c>
      <c r="DF177">
        <v>104</v>
      </c>
      <c r="DG177" t="s">
        <v>391</v>
      </c>
      <c r="EA177">
        <v>76</v>
      </c>
      <c r="EB177" s="3" t="s">
        <v>18</v>
      </c>
      <c r="EZ177" s="1" t="str">
        <f>"xlswrite('G:\Mi unidad\1. PROYECTOS TELLO 2022\SCM SPILL OVERS\outputs\pobreza\distancia_centro_salud\1%\simulacion_4\observado_outputs.xlsx',tratado_"&amp;$A59&amp;","&amp;$A59&amp;")"</f>
        <v>xlswrite('G:\Mi unidad\1. PROYECTOS TELLO 2022\SCM SPILL OVERS\outputs\pobreza\distancia_centro_salud\1%\simulacion_4\observado_outputs.xlsx',tratado_162,162)</v>
      </c>
      <c r="FG177" s="1" t="str">
        <f>"xlswrite('G:\Mi unidad\1. PROYECTOS TELLO 2022\SCM SPILL OVERS\outputs\pobreza\informalidad\1%\simulacion_4\observado_outputs.xlsx',tratado_"&amp;$A59&amp;","&amp;$A59&amp;")"</f>
        <v>xlswrite('G:\Mi unidad\1. PROYECTOS TELLO 2022\SCM SPILL OVERS\outputs\pobreza\informalidad\1%\simulacion_4\observado_outputs.xlsx',tratado_162,162)</v>
      </c>
      <c r="FM177" s="1" t="str">
        <f>"xlswrite('G:\Mi unidad\1. PROYECTOS TELLO 2022\SCM SPILL OVERS\outputs\pobreza\densidad\1%\simulacion_4\observado_outputs.xlsx',tratado_"&amp;$A59&amp;","&amp;$A59&amp;")"</f>
        <v>xlswrite('G:\Mi unidad\1. PROYECTOS TELLO 2022\SCM SPILL OVERS\outputs\pobreza\densidad\1%\simulacion_4\observado_outputs.xlsx',tratado_162,162)</v>
      </c>
      <c r="FT177" s="1" t="str">
        <f>"xlswrite('G:\Mi unidad\1. PROYECTOS TELLO 2022\SCM SPILL OVERS\outputs\pobreza\bajo_niv_educ\1%\simulacion_4\observado_outputs.xlsx',tratado_"&amp;$A59&amp;","&amp;$A59&amp;")"</f>
        <v>xlswrite('G:\Mi unidad\1. PROYECTOS TELLO 2022\SCM SPILL OVERS\outputs\pobreza\bajo_niv_educ\1%\simulacion_4\observado_outputs.xlsx',tratado_162,162)</v>
      </c>
      <c r="FZ177" s="1" t="str">
        <f>"xlswrite('G:\Mi unidad\1. PROYECTOS TELLO 2022\SCM SPILL OVERS\outputs\pobreza\bajo_ingreso\1%\simulacion_4\observado_outputs.xlsx',tratado_"&amp;$A59&amp;","&amp;$A59&amp;")"</f>
        <v>xlswrite('G:\Mi unidad\1. PROYECTOS TELLO 2022\SCM SPILL OVERS\outputs\pobreza\bajo_ingreso\1%\simulacion_4\observado_outputs.xlsx',tratado_162,162)</v>
      </c>
      <c r="GF177" s="1" t="str">
        <f>"xlswrite('G:\Mi unidad\1. PROYECTOS TELLO 2022\SCM SPILL OVERS\outputs\pobreza\densidad_g\1%\simulacion_4\observado_outputs.xlsx',tratado_"&amp;$A59&amp;","&amp;$A59&amp;")"</f>
        <v>xlswrite('G:\Mi unidad\1. PROYECTOS TELLO 2022\SCM SPILL OVERS\outputs\pobreza\densidad_g\1%\simulacion_4\observado_outputs.xlsx',tratado_162,162)</v>
      </c>
      <c r="GM177" s="1" t="str">
        <f>"xlswrite('G:\Mi unidad\1. PROYECTOS TELLO 2022\SCM SPILL OVERS\outputs\pobreza\alimentos\1%\simulacion_4\observado_outputs.xlsx',tratado_"&amp;$A59&amp;","&amp;$A59&amp;");"</f>
        <v>xlswrite('G:\Mi unidad\1. PROYECTOS TELLO 2022\SCM SPILL OVERS\outputs\pobreza\alimentos\1%\simulacion_4\observado_outputs.xlsx',tratado_162,162);</v>
      </c>
      <c r="GT177" s="1" t="str">
        <f>"xlswrite('G:\Mi unidad\1. PROYECTOS TELLO 2022\SCM SPILL OVERS\outputs\pobreza\jefe_hogar\1%\simulacion_4\observado_outputs.xlsx',tratado_"&amp;$A59&amp;","&amp;$A59&amp;");"</f>
        <v>xlswrite('G:\Mi unidad\1. PROYECTOS TELLO 2022\SCM SPILL OVERS\outputs\pobreza\jefe_hogar\1%\simulacion_4\observado_outputs.xlsx',tratado_162,162);</v>
      </c>
      <c r="GZ177" s="1" t="str">
        <f>"xlswrite('G:\Mi unidad\1. PROYECTOS TELLO 2022\SCM SPILL OVERS\outputs\pobreza\mujeres\1%\simulacion_4\observado_outputs.xlsx',tratado_"&amp;$A59&amp;","&amp;$A59&amp;");"</f>
        <v>xlswrite('G:\Mi unidad\1. PROYECTOS TELLO 2022\SCM SPILL OVERS\outputs\pobreza\mujeres\1%\simulacion_4\observado_outputs.xlsx',tratado_162,162);</v>
      </c>
      <c r="HF177" s="1" t="str">
        <f>"xlswrite('G:\Mi unidad\1. PROYECTOS TELLO 2022\SCM SPILL OVERS\outputs\pobreza\criminalidad\1%\simulacion_4\observado_outputs.xlsx',tratado_"&amp;$A59&amp;","&amp;$A59&amp;");"</f>
        <v>xlswrite('G:\Mi unidad\1. PROYECTOS TELLO 2022\SCM SPILL OVERS\outputs\pobreza\criminalidad\1%\simulacion_4\observado_outputs.xlsx',tratado_162,162);</v>
      </c>
      <c r="HM177">
        <v>71</v>
      </c>
      <c r="HN177" t="s">
        <v>35</v>
      </c>
      <c r="HT177">
        <v>88</v>
      </c>
      <c r="HU177" t="str">
        <f>"spillover_test_"&amp;HT177&amp;" = zeros(1,S);"</f>
        <v>spillover_test_88 = zeros(1,S);</v>
      </c>
      <c r="IA177">
        <v>104</v>
      </c>
      <c r="IB177" t="str">
        <f>"xlswrite('G:\Mi unidad\1. PROYECTOS TELLO 2022\SCM SPILL OVERS\outputs\pobreza\bajo_niv_educ\1%\simulacion_4\output_tests.xlsx',lb_vec_"&amp;IA177&amp;"','lb_vec_"&amp;IA177&amp;"');"</f>
        <v>xlswrite('G:\Mi unidad\1. PROYECTOS TELLO 2022\SCM SPILL OVERS\outputs\pobreza\bajo_niv_educ\1%\simulacion_4\output_tests.xlsx',lb_vec_104','lb_vec_104');</v>
      </c>
      <c r="IO177">
        <v>104</v>
      </c>
      <c r="IP177" t="str">
        <f>"xlswrite('G:\Mi unidad\1. PROYECTOS TELLO 2022\SCM SPILL OVERS\outputs\pobreza\bajo_ingreso\1%\simulacion_4\output_tests.xlsx',lb_vec_"&amp;IO177&amp;"','lb_vec_"&amp;IO177&amp;"');"</f>
        <v>xlswrite('G:\Mi unidad\1. PROYECTOS TELLO 2022\SCM SPILL OVERS\outputs\pobreza\bajo_ingreso\1%\simulacion_4\output_tests.xlsx',lb_vec_104','lb_vec_104');</v>
      </c>
      <c r="JA177">
        <v>104</v>
      </c>
      <c r="JB177" t="str">
        <f>"xlswrite('G:\Mi unidad\1. PROYECTOS TELLO 2022\SCM SPILL OVERS\outputs\pobreza\densidad\1%\simulacion_4\output_tests.xlsx',lb_vec_"&amp;JA177&amp;"','lb_vec_"&amp;JA177&amp;"');"</f>
        <v>xlswrite('G:\Mi unidad\1. PROYECTOS TELLO 2022\SCM SPILL OVERS\outputs\pobreza\densidad\1%\simulacion_4\output_tests.xlsx',lb_vec_104','lb_vec_104');</v>
      </c>
      <c r="JM177">
        <v>104</v>
      </c>
      <c r="JN177" t="str">
        <f>"xlswrite('G:\Mi unidad\1. PROYECTOS TELLO 2022\SCM SPILL OVERS\outputs\pobreza\densidad_g\1%\simulacion_4\output_tests.xlsx',lb_vec_"&amp;JM177&amp;"','lb_vec_"&amp;JM177&amp;"');"</f>
        <v>xlswrite('G:\Mi unidad\1. PROYECTOS TELLO 2022\SCM SPILL OVERS\outputs\pobreza\densidad_g\1%\simulacion_4\output_tests.xlsx',lb_vec_104','lb_vec_104');</v>
      </c>
      <c r="JY177">
        <v>104</v>
      </c>
      <c r="JZ177" t="str">
        <f>"xlswrite('G:\Mi unidad\1. PROYECTOS TELLO 2022\SCM SPILL OVERS\outputs\pobreza\distancia_centro_salud\1%\simulacion_4\output_tests.xlsx',lb_vec_"&amp;JY177&amp;"','lb_vec_"&amp;JY177&amp;"');"</f>
        <v>xlswrite('G:\Mi unidad\1. PROYECTOS TELLO 2022\SCM SPILL OVERS\outputs\pobreza\distancia_centro_salud\1%\simulacion_4\output_tests.xlsx',lb_vec_104','lb_vec_104');</v>
      </c>
      <c r="KL177">
        <v>104</v>
      </c>
      <c r="KM177" t="str">
        <f>"xlswrite('G:\Mi unidad\1. PROYECTOS TELLO 2022\SCM SPILL OVERS\outputs\pobreza\informalidad\1%\simulacion_4\output_tests.xlsx',lb_vec_"&amp;KL177&amp;"','lb_vec_"&amp;KL177&amp;"');"</f>
        <v>xlswrite('G:\Mi unidad\1. PROYECTOS TELLO 2022\SCM SPILL OVERS\outputs\pobreza\informalidad\1%\simulacion_4\output_tests.xlsx',lb_vec_104','lb_vec_104');</v>
      </c>
      <c r="KY177">
        <v>104</v>
      </c>
      <c r="KZ177" t="str">
        <f>"xlswrite('G:\Mi unidad\1. PROYECTOS TELLO 2022\SCM SPILL OVERS\outputs\pobreza\alimentos\1%\simulacion_4\output_tests.xlsx',lb_vec_"&amp;KY177&amp;"','lb_vec_"&amp;KY177&amp;"');"</f>
        <v>xlswrite('G:\Mi unidad\1. PROYECTOS TELLO 2022\SCM SPILL OVERS\outputs\pobreza\alimentos\1%\simulacion_4\output_tests.xlsx',lb_vec_104','lb_vec_104');</v>
      </c>
      <c r="LF177">
        <v>104</v>
      </c>
      <c r="LG177" t="str">
        <f>"xlswrite('G:\Mi unidad\1. PROYECTOS TELLO 2022\SCM SPILL OVERS\outputs\pobreza\jefe_hogar\1%\simulacion_4\output_tests.xlsx',lb_vec_"&amp;LF177&amp;"','lb_vec_"&amp;LF177&amp;"');"</f>
        <v>xlswrite('G:\Mi unidad\1. PROYECTOS TELLO 2022\SCM SPILL OVERS\outputs\pobreza\jefe_hogar\1%\simulacion_4\output_tests.xlsx',lb_vec_104','lb_vec_104');</v>
      </c>
      <c r="LM177">
        <v>104</v>
      </c>
      <c r="LN177" t="str">
        <f>"xlswrite('G:\Mi unidad\1. PROYECTOS TELLO 2022\SCM SPILL OVERS\outputs\pobreza\mujeres\1%\simulacion_4\output_tests.xlsx',lb_vec_"&amp;LM177&amp;"','lb_vec_"&amp;LM177&amp;"');"</f>
        <v>xlswrite('G:\Mi unidad\1. PROYECTOS TELLO 2022\SCM SPILL OVERS\outputs\pobreza\mujeres\1%\simulacion_4\output_tests.xlsx',lb_vec_104','lb_vec_104');</v>
      </c>
      <c r="LY177">
        <v>104</v>
      </c>
      <c r="LZ177" t="str">
        <f>"xlswrite('G:\Mi unidad\1. PROYECTOS TELLO 2022\SCM SPILL OVERS\outputs\pobreza\criminalidad\1%\simulacion_4\output_tests.xlsx',lb_vec_"&amp;LY177&amp;"','lb_vec_"&amp;LY177&amp;"');"</f>
        <v>xlswrite('G:\Mi unidad\1. PROYECTOS TELLO 2022\SCM SPILL OVERS\outputs\pobreza\criminalidad\1%\simulacion_4\output_tests.xlsx',lb_vec_104','lb_vec_104');</v>
      </c>
    </row>
    <row r="178" spans="64:338" x14ac:dyDescent="0.3">
      <c r="BL178">
        <v>104</v>
      </c>
      <c r="BM178" s="1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384</v>
      </c>
      <c r="CV178">
        <v>104</v>
      </c>
      <c r="CW178" t="s">
        <v>390</v>
      </c>
      <c r="DA178">
        <v>104</v>
      </c>
      <c r="DB178" t="s">
        <v>390</v>
      </c>
      <c r="DF178">
        <v>104</v>
      </c>
      <c r="DG178" t="s">
        <v>390</v>
      </c>
      <c r="EA178">
        <v>77</v>
      </c>
      <c r="EB178" s="3" t="str">
        <f>"%PROVINCIA "&amp;EA178</f>
        <v>%PROVINCIA 77</v>
      </c>
      <c r="EZ178" s="1" t="str">
        <f>"xlswrite('G:\Mi unidad\1. PROYECTOS TELLO 2022\SCM SPILL OVERS\outputs\pobreza\distancia_centro_salud\1%\simulacion_4\observado_outputs.xlsx',tratado_"&amp;$A60&amp;","&amp;$A60&amp;")"</f>
        <v>xlswrite('G:\Mi unidad\1. PROYECTOS TELLO 2022\SCM SPILL OVERS\outputs\pobreza\distancia_centro_salud\1%\simulacion_4\observado_outputs.xlsx',tratado_169,169)</v>
      </c>
      <c r="FG178" s="1" t="str">
        <f>"xlswrite('G:\Mi unidad\1. PROYECTOS TELLO 2022\SCM SPILL OVERS\outputs\pobreza\informalidad\1%\simulacion_4\observado_outputs.xlsx',tratado_"&amp;$A60&amp;","&amp;$A60&amp;")"</f>
        <v>xlswrite('G:\Mi unidad\1. PROYECTOS TELLO 2022\SCM SPILL OVERS\outputs\pobreza\informalidad\1%\simulacion_4\observado_outputs.xlsx',tratado_169,169)</v>
      </c>
      <c r="FM178" s="1" t="str">
        <f>"xlswrite('G:\Mi unidad\1. PROYECTOS TELLO 2022\SCM SPILL OVERS\outputs\pobreza\densidad\1%\simulacion_4\observado_outputs.xlsx',tratado_"&amp;$A60&amp;","&amp;$A60&amp;")"</f>
        <v>xlswrite('G:\Mi unidad\1. PROYECTOS TELLO 2022\SCM SPILL OVERS\outputs\pobreza\densidad\1%\simulacion_4\observado_outputs.xlsx',tratado_169,169)</v>
      </c>
      <c r="FT178" s="1" t="str">
        <f>"xlswrite('G:\Mi unidad\1. PROYECTOS TELLO 2022\SCM SPILL OVERS\outputs\pobreza\bajo_niv_educ\1%\simulacion_4\observado_outputs.xlsx',tratado_"&amp;$A60&amp;","&amp;$A60&amp;")"</f>
        <v>xlswrite('G:\Mi unidad\1. PROYECTOS TELLO 2022\SCM SPILL OVERS\outputs\pobreza\bajo_niv_educ\1%\simulacion_4\observado_outputs.xlsx',tratado_169,169)</v>
      </c>
      <c r="FZ178" s="1" t="str">
        <f>"xlswrite('G:\Mi unidad\1. PROYECTOS TELLO 2022\SCM SPILL OVERS\outputs\pobreza\bajo_ingreso\1%\simulacion_4\observado_outputs.xlsx',tratado_"&amp;$A60&amp;","&amp;$A60&amp;")"</f>
        <v>xlswrite('G:\Mi unidad\1. PROYECTOS TELLO 2022\SCM SPILL OVERS\outputs\pobreza\bajo_ingreso\1%\simulacion_4\observado_outputs.xlsx',tratado_169,169)</v>
      </c>
      <c r="GF178" s="1" t="str">
        <f>"xlswrite('G:\Mi unidad\1. PROYECTOS TELLO 2022\SCM SPILL OVERS\outputs\pobreza\densidad_g\1%\simulacion_4\observado_outputs.xlsx',tratado_"&amp;$A60&amp;","&amp;$A60&amp;")"</f>
        <v>xlswrite('G:\Mi unidad\1. PROYECTOS TELLO 2022\SCM SPILL OVERS\outputs\pobreza\densidad_g\1%\simulacion_4\observado_outputs.xlsx',tratado_169,169)</v>
      </c>
      <c r="GM178" s="1" t="str">
        <f>"xlswrite('G:\Mi unidad\1. PROYECTOS TELLO 2022\SCM SPILL OVERS\outputs\pobreza\alimentos\1%\simulacion_4\observado_outputs.xlsx',tratado_"&amp;$A60&amp;","&amp;$A60&amp;");"</f>
        <v>xlswrite('G:\Mi unidad\1. PROYECTOS TELLO 2022\SCM SPILL OVERS\outputs\pobreza\alimentos\1%\simulacion_4\observado_outputs.xlsx',tratado_169,169);</v>
      </c>
      <c r="GT178" s="1" t="str">
        <f>"xlswrite('G:\Mi unidad\1. PROYECTOS TELLO 2022\SCM SPILL OVERS\outputs\pobreza\jefe_hogar\1%\simulacion_4\observado_outputs.xlsx',tratado_"&amp;$A60&amp;","&amp;$A60&amp;");"</f>
        <v>xlswrite('G:\Mi unidad\1. PROYECTOS TELLO 2022\SCM SPILL OVERS\outputs\pobreza\jefe_hogar\1%\simulacion_4\observado_outputs.xlsx',tratado_169,169);</v>
      </c>
      <c r="GZ178" s="1" t="str">
        <f>"xlswrite('G:\Mi unidad\1. PROYECTOS TELLO 2022\SCM SPILL OVERS\outputs\pobreza\mujeres\1%\simulacion_4\observado_outputs.xlsx',tratado_"&amp;$A60&amp;","&amp;$A60&amp;");"</f>
        <v>xlswrite('G:\Mi unidad\1. PROYECTOS TELLO 2022\SCM SPILL OVERS\outputs\pobreza\mujeres\1%\simulacion_4\observado_outputs.xlsx',tratado_169,169);</v>
      </c>
      <c r="HF178" s="1" t="str">
        <f>"xlswrite('G:\Mi unidad\1. PROYECTOS TELLO 2022\SCM SPILL OVERS\outputs\pobreza\criminalidad\1%\simulacion_4\observado_outputs.xlsx',tratado_"&amp;$A60&amp;","&amp;$A60&amp;");"</f>
        <v>xlswrite('G:\Mi unidad\1. PROYECTOS TELLO 2022\SCM SPILL OVERS\outputs\pobreza\criminalidad\1%\simulacion_4\observado_outputs.xlsx',tratado_169,169);</v>
      </c>
      <c r="HM178">
        <v>71</v>
      </c>
      <c r="HN178" t="str">
        <f>"    [p_value_"&amp;HM178&amp; ",lb_"&amp;HM178&amp;",ub_"&amp;HM178&amp;"] = sp_andrews_te(Y_pre_"&amp;HM178&amp;",pobreza_"&amp;HM178&amp;"(:,T+s),A_"&amp;HM178&amp;",C,.05);"</f>
        <v xml:space="preserve">    [p_value_71,lb_71,ub_71] = sp_andrews_te(Y_pre_71,pobreza_71(:,T+s),A_71,C,.05);</v>
      </c>
      <c r="HT178">
        <v>88</v>
      </c>
      <c r="HU178" t="s">
        <v>35</v>
      </c>
      <c r="IA178">
        <v>104</v>
      </c>
      <c r="IB178" t="str">
        <f>"xlswrite('G:\Mi unidad\1. PROYECTOS TELLO 2022\SCM SPILL OVERS\outputs\pobreza\bajo_niv_educ\1%\simulacion_4\output_tests.xlsx',ub_vec_"&amp;IA178&amp;"','ub_vec_"&amp;IA178&amp;"');"</f>
        <v>xlswrite('G:\Mi unidad\1. PROYECTOS TELLO 2022\SCM SPILL OVERS\outputs\pobreza\bajo_niv_educ\1%\simulacion_4\output_tests.xlsx',ub_vec_104','ub_vec_104');</v>
      </c>
      <c r="IO178">
        <v>104</v>
      </c>
      <c r="IP178" t="str">
        <f>"xlswrite('G:\Mi unidad\1. PROYECTOS TELLO 2022\SCM SPILL OVERS\outputs\pobreza\bajo_ingreso\1%\simulacion_4\output_tests.xlsx',ub_vec_"&amp;IO178&amp;"','ub_vec_"&amp;IO178&amp;"');"</f>
        <v>xlswrite('G:\Mi unidad\1. PROYECTOS TELLO 2022\SCM SPILL OVERS\outputs\pobreza\bajo_ingreso\1%\simulacion_4\output_tests.xlsx',ub_vec_104','ub_vec_104');</v>
      </c>
      <c r="JA178">
        <v>104</v>
      </c>
      <c r="JB178" t="str">
        <f>"xlswrite('G:\Mi unidad\1. PROYECTOS TELLO 2022\SCM SPILL OVERS\outputs\pobreza\densidad\1%\simulacion_4\output_tests.xlsx',ub_vec_"&amp;JA178&amp;"','ub_vec_"&amp;JA178&amp;"');"</f>
        <v>xlswrite('G:\Mi unidad\1. PROYECTOS TELLO 2022\SCM SPILL OVERS\outputs\pobreza\densidad\1%\simulacion_4\output_tests.xlsx',ub_vec_104','ub_vec_104');</v>
      </c>
      <c r="JM178">
        <v>104</v>
      </c>
      <c r="JN178" t="str">
        <f>"xlswrite('G:\Mi unidad\1. PROYECTOS TELLO 2022\SCM SPILL OVERS\outputs\pobreza\densidad_g\1%\simulacion_4\output_tests.xlsx',ub_vec_"&amp;JM178&amp;"','ub_vec_"&amp;JM178&amp;"');"</f>
        <v>xlswrite('G:\Mi unidad\1. PROYECTOS TELLO 2022\SCM SPILL OVERS\outputs\pobreza\densidad_g\1%\simulacion_4\output_tests.xlsx',ub_vec_104','ub_vec_104');</v>
      </c>
      <c r="JY178">
        <v>104</v>
      </c>
      <c r="JZ178" t="str">
        <f>"xlswrite('G:\Mi unidad\1. PROYECTOS TELLO 2022\SCM SPILL OVERS\outputs\pobreza\distancia_centro_salud\1%\simulacion_4\output_tests.xlsx',ub_vec_"&amp;JY178&amp;"','ub_vec_"&amp;JY178&amp;"');"</f>
        <v>xlswrite('G:\Mi unidad\1. PROYECTOS TELLO 2022\SCM SPILL OVERS\outputs\pobreza\distancia_centro_salud\1%\simulacion_4\output_tests.xlsx',ub_vec_104','ub_vec_104');</v>
      </c>
      <c r="KL178">
        <v>104</v>
      </c>
      <c r="KM178" t="str">
        <f>"xlswrite('G:\Mi unidad\1. PROYECTOS TELLO 2022\SCM SPILL OVERS\outputs\pobreza\informalidad\1%\simulacion_4\output_tests.xlsx',ub_vec_"&amp;KL178&amp;"','ub_vec_"&amp;KL178&amp;"');"</f>
        <v>xlswrite('G:\Mi unidad\1. PROYECTOS TELLO 2022\SCM SPILL OVERS\outputs\pobreza\informalidad\1%\simulacion_4\output_tests.xlsx',ub_vec_104','ub_vec_104');</v>
      </c>
      <c r="KY178">
        <v>104</v>
      </c>
      <c r="KZ178" t="str">
        <f>"xlswrite('G:\Mi unidad\1. PROYECTOS TELLO 2022\SCM SPILL OVERS\outputs\pobreza\alimentos\1%\simulacion_4\output_tests.xlsx',ub_vec_"&amp;KY178&amp;"','ub_vec_"&amp;KY178&amp;"');"</f>
        <v>xlswrite('G:\Mi unidad\1. PROYECTOS TELLO 2022\SCM SPILL OVERS\outputs\pobreza\alimentos\1%\simulacion_4\output_tests.xlsx',ub_vec_104','ub_vec_104');</v>
      </c>
      <c r="LF178">
        <v>104</v>
      </c>
      <c r="LG178" t="str">
        <f>"xlswrite('G:\Mi unidad\1. PROYECTOS TELLO 2022\SCM SPILL OVERS\outputs\pobreza\jefe_hogar\1%\simulacion_4\output_tests.xlsx',ub_vec_"&amp;LF178&amp;"','ub_vec_"&amp;LF178&amp;"');"</f>
        <v>xlswrite('G:\Mi unidad\1. PROYECTOS TELLO 2022\SCM SPILL OVERS\outputs\pobreza\jefe_hogar\1%\simulacion_4\output_tests.xlsx',ub_vec_104','ub_vec_104');</v>
      </c>
      <c r="LM178">
        <v>104</v>
      </c>
      <c r="LN178" t="str">
        <f>"xlswrite('G:\Mi unidad\1. PROYECTOS TELLO 2022\SCM SPILL OVERS\outputs\pobreza\mujeres\1%\simulacion_4\output_tests.xlsx',ub_vec_"&amp;LM178&amp;"','ub_vec_"&amp;LM178&amp;"');"</f>
        <v>xlswrite('G:\Mi unidad\1. PROYECTOS TELLO 2022\SCM SPILL OVERS\outputs\pobreza\mujeres\1%\simulacion_4\output_tests.xlsx',ub_vec_104','ub_vec_104');</v>
      </c>
      <c r="LY178">
        <v>104</v>
      </c>
      <c r="LZ178" t="str">
        <f>"xlswrite('G:\Mi unidad\1. PROYECTOS TELLO 2022\SCM SPILL OVERS\outputs\pobreza\criminalidad\1%\simulacion_4\output_tests.xlsx',ub_vec_"&amp;LY178&amp;"','ub_vec_"&amp;LY178&amp;"');"</f>
        <v>xlswrite('G:\Mi unidad\1. PROYECTOS TELLO 2022\SCM SPILL OVERS\outputs\pobreza\criminalidad\1%\simulacion_4\output_tests.xlsx',ub_vec_104','ub_vec_104');</v>
      </c>
    </row>
    <row r="179" spans="64:338" x14ac:dyDescent="0.3">
      <c r="BL179">
        <v>104</v>
      </c>
      <c r="BM179" s="1" t="str">
        <f>"A_"&amp;BL177&amp;"(:,ind_"&amp;BL177&amp;" == 0) = [];"</f>
        <v>A_104(:,ind_104 == 0) = [];</v>
      </c>
      <c r="BR179">
        <v>104</v>
      </c>
      <c r="BS179" s="1" t="str">
        <f>"ind_"&amp;BR177&amp;" = xlsread('spillover_bajo_niv_educ_"&amp;BR177&amp;".xlsx')"</f>
        <v>ind_104 = xlsread('spillover_bajo_niv_educ_104.xlsx')</v>
      </c>
      <c r="BX179">
        <v>104</v>
      </c>
      <c r="BY179" s="1" t="str">
        <f>"ind_"&amp;BX177&amp;" = xlsread('spillover_bajoingreso_"&amp;BX177&amp;".xlsx')"</f>
        <v>ind_104 = xlsread('spillover_bajoingreso_104.xlsx')</v>
      </c>
      <c r="CD179">
        <v>104</v>
      </c>
      <c r="CE179" s="1" t="str">
        <f>"ind_"&amp;CD177&amp;" = xlsread('spillover_densidad_"&amp;CD177&amp;".xlsx')"</f>
        <v>ind_104 = xlsread('spillover_densidad_104.xlsx')</v>
      </c>
      <c r="CJ179">
        <v>104</v>
      </c>
      <c r="CK179" s="1" t="str">
        <f>"ind_"&amp;CJ177&amp;" = xlsread('spillover_tiempo_cs_"&amp;CJ177&amp;".xlsx')"</f>
        <v>ind_104 = xlsread('spillover_tiempo_cs_104.xlsx')</v>
      </c>
      <c r="CQ179">
        <v>104</v>
      </c>
      <c r="CR179" t="s">
        <v>388</v>
      </c>
      <c r="CV179">
        <v>104</v>
      </c>
      <c r="CW179" t="s">
        <v>392</v>
      </c>
      <c r="DA179">
        <v>104</v>
      </c>
      <c r="DB179" t="s">
        <v>393</v>
      </c>
      <c r="DF179">
        <v>104</v>
      </c>
      <c r="DG179" t="s">
        <v>394</v>
      </c>
      <c r="EA179">
        <v>77</v>
      </c>
      <c r="EB179" s="3" t="s">
        <v>17</v>
      </c>
      <c r="HM179">
        <v>71</v>
      </c>
      <c r="HN179" t="str">
        <f>"    p_value_vec_"&amp;HM179&amp;"(s) = p_value_"&amp;HM179&amp;";"</f>
        <v xml:space="preserve">    p_value_vec_71(s) = p_value_71;</v>
      </c>
      <c r="HT179">
        <v>88</v>
      </c>
      <c r="HU179" t="s">
        <v>36</v>
      </c>
      <c r="IA179">
        <v>104</v>
      </c>
      <c r="IB179" t="str">
        <f>"xlswrite('G:\Mi unidad\1. PROYECTOS TELLO 2022\SCM SPILL OVERS\outputs\pobreza\bajo_niv_educ\1%\simulacion_4\output_tests.xlsx',p_value_vec_"&amp;IA179&amp;"','p_value_vec_"&amp;IA179&amp;"');"</f>
        <v>xlswrite('G:\Mi unidad\1. PROYECTOS TELLO 2022\SCM SPILL OVERS\outputs\pobreza\bajo_niv_educ\1%\simulacion_4\output_tests.xlsx',p_value_vec_104','p_value_vec_104');</v>
      </c>
      <c r="IO179">
        <v>104</v>
      </c>
      <c r="IP179" t="str">
        <f>"xlswrite('G:\Mi unidad\1. PROYECTOS TELLO 2022\SCM SPILL OVERS\outputs\pobreza\bajo_ingreso\1%\simulacion_4\output_tests.xlsx',p_value_vec_"&amp;IO179&amp;"','p_value_vec_"&amp;IO179&amp;"');"</f>
        <v>xlswrite('G:\Mi unidad\1. PROYECTOS TELLO 2022\SCM SPILL OVERS\outputs\pobreza\bajo_ingreso\1%\simulacion_4\output_tests.xlsx',p_value_vec_104','p_value_vec_104');</v>
      </c>
      <c r="JA179">
        <v>104</v>
      </c>
      <c r="JB179" t="str">
        <f>"xlswrite('G:\Mi unidad\1. PROYECTOS TELLO 2022\SCM SPILL OVERS\outputs\pobreza\densidad\1%\simulacion_4\output_tests.xlsx',p_value_vec_"&amp;JA179&amp;"','p_value_vec_"&amp;JA179&amp;"');"</f>
        <v>xlswrite('G:\Mi unidad\1. PROYECTOS TELLO 2022\SCM SPILL OVERS\outputs\pobreza\densidad\1%\simulacion_4\output_tests.xlsx',p_value_vec_104','p_value_vec_104');</v>
      </c>
      <c r="JM179">
        <v>104</v>
      </c>
      <c r="JN179" t="str">
        <f>"xlswrite('G:\Mi unidad\1. PROYECTOS TELLO 2022\SCM SPILL OVERS\outputs\pobreza\densidad_g\1%\simulacion_4\output_tests.xlsx',p_value_vec_"&amp;JM179&amp;"','p_value_vec_"&amp;JM179&amp;"');"</f>
        <v>xlswrite('G:\Mi unidad\1. PROYECTOS TELLO 2022\SCM SPILL OVERS\outputs\pobreza\densidad_g\1%\simulacion_4\output_tests.xlsx',p_value_vec_104','p_value_vec_104');</v>
      </c>
      <c r="JY179">
        <v>104</v>
      </c>
      <c r="JZ179" t="str">
        <f>"xlswrite('G:\Mi unidad\1. PROYECTOS TELLO 2022\SCM SPILL OVERS\outputs\pobreza\distancia_centro_salud\1%\simulacion_4\output_tests.xlsx',p_value_vec_"&amp;JY179&amp;"','p_value_vec_"&amp;JY179&amp;"');"</f>
        <v>xlswrite('G:\Mi unidad\1. PROYECTOS TELLO 2022\SCM SPILL OVERS\outputs\pobreza\distancia_centro_salud\1%\simulacion_4\output_tests.xlsx',p_value_vec_104','p_value_vec_104');</v>
      </c>
      <c r="KL179">
        <v>104</v>
      </c>
      <c r="KM179" t="str">
        <f>"xlswrite('G:\Mi unidad\1. PROYECTOS TELLO 2022\SCM SPILL OVERS\outputs\pobreza\informalidad\1%\simulacion_4\output_tests.xlsx',p_value_vec_"&amp;KL179&amp;"','p_value_vec_"&amp;KL179&amp;"');"</f>
        <v>xlswrite('G:\Mi unidad\1. PROYECTOS TELLO 2022\SCM SPILL OVERS\outputs\pobreza\informalidad\1%\simulacion_4\output_tests.xlsx',p_value_vec_104','p_value_vec_104');</v>
      </c>
      <c r="KY179">
        <v>104</v>
      </c>
      <c r="KZ179" t="str">
        <f>"xlswrite('G:\Mi unidad\1. PROYECTOS TELLO 2022\SCM SPILL OVERS\outputs\pobreza\alimentos\1%\simulacion_4\output_tests.xlsx',p_value_vec_"&amp;KY179&amp;"','p_value_vec_"&amp;KY179&amp;"');"</f>
        <v>xlswrite('G:\Mi unidad\1. PROYECTOS TELLO 2022\SCM SPILL OVERS\outputs\pobreza\alimentos\1%\simulacion_4\output_tests.xlsx',p_value_vec_104','p_value_vec_104');</v>
      </c>
      <c r="LF179">
        <v>104</v>
      </c>
      <c r="LG179" t="str">
        <f>"xlswrite('G:\Mi unidad\1. PROYECTOS TELLO 2022\SCM SPILL OVERS\outputs\pobreza\jefe_hogar\1%\simulacion_4\output_tests.xlsx',p_value_vec_"&amp;LF179&amp;"','p_value_vec_"&amp;LF179&amp;"');"</f>
        <v>xlswrite('G:\Mi unidad\1. PROYECTOS TELLO 2022\SCM SPILL OVERS\outputs\pobreza\jefe_hogar\1%\simulacion_4\output_tests.xlsx',p_value_vec_104','p_value_vec_104');</v>
      </c>
      <c r="LM179">
        <v>104</v>
      </c>
      <c r="LN179" t="str">
        <f>"xlswrite('G:\Mi unidad\1. PROYECTOS TELLO 2022\SCM SPILL OVERS\outputs\pobreza\mujeres\1%\simulacion_4\output_tests.xlsx',p_value_vec_"&amp;LM179&amp;"','p_value_vec_"&amp;LM179&amp;"');"</f>
        <v>xlswrite('G:\Mi unidad\1. PROYECTOS TELLO 2022\SCM SPILL OVERS\outputs\pobreza\mujeres\1%\simulacion_4\output_tests.xlsx',p_value_vec_104','p_value_vec_104');</v>
      </c>
      <c r="LY179">
        <v>104</v>
      </c>
      <c r="LZ179" t="str">
        <f>"xlswrite('G:\Mi unidad\1. PROYECTOS TELLO 2022\SCM SPILL OVERS\outputs\pobreza\criminalidad\1%\simulacion_4\output_tests.xlsx',p_value_vec_"&amp;LY179&amp;"','p_value_vec_"&amp;LY179&amp;"');"</f>
        <v>xlswrite('G:\Mi unidad\1. PROYECTOS TELLO 2022\SCM SPILL OVERS\outputs\pobreza\criminalidad\1%\simulacion_4\output_tests.xlsx',p_value_vec_104','p_value_vec_104');</v>
      </c>
    </row>
    <row r="180" spans="64:338" x14ac:dyDescent="0.3">
      <c r="BL180">
        <v>104</v>
      </c>
      <c r="BR180">
        <v>104</v>
      </c>
      <c r="BS180" s="1" t="str">
        <f>"A_"&amp;BR177&amp;" = eye(N);"</f>
        <v>A_104 = eye(N);</v>
      </c>
      <c r="BX180">
        <v>104</v>
      </c>
      <c r="BY180" s="1" t="str">
        <f>"A_"&amp;BX177&amp;" = eye(N);"</f>
        <v>A_104 = eye(N);</v>
      </c>
      <c r="CD180">
        <v>104</v>
      </c>
      <c r="CE180" s="1" t="str">
        <f>"A_"&amp;CD177&amp;" = eye(N);"</f>
        <v>A_104 = eye(N);</v>
      </c>
      <c r="CJ180">
        <v>104</v>
      </c>
      <c r="CK180" s="1" t="str">
        <f>"A_"&amp;CJ177&amp;" = eye(N);"</f>
        <v>A_104 = eye(N);</v>
      </c>
      <c r="CQ180">
        <v>104</v>
      </c>
      <c r="CR180" t="s">
        <v>389</v>
      </c>
      <c r="CV180">
        <v>104</v>
      </c>
      <c r="CW180" t="s">
        <v>395</v>
      </c>
      <c r="DA180">
        <v>104</v>
      </c>
      <c r="DB180" t="s">
        <v>395</v>
      </c>
      <c r="DF180">
        <v>104</v>
      </c>
      <c r="DG180" t="s">
        <v>395</v>
      </c>
      <c r="EA180">
        <v>77</v>
      </c>
      <c r="EB180" s="1" t="str">
        <f>"Y_Ts_"&amp;EA180&amp;" = Y_"&amp;EA180&amp;"(:,T+s);"</f>
        <v>Y_Ts_77 = Y_77(:,T+s);</v>
      </c>
      <c r="HM180">
        <v>71</v>
      </c>
      <c r="HN180" t="str">
        <f>"    lb_vec_"&amp;HM180&amp;"(s) = lb_"&amp;HM180&amp;";"</f>
        <v xml:space="preserve">    lb_vec_71(s) = lb_71;</v>
      </c>
      <c r="HT180">
        <v>88</v>
      </c>
      <c r="HU180" t="s">
        <v>37</v>
      </c>
      <c r="IA180">
        <v>104</v>
      </c>
      <c r="IB180" t="str">
        <f>"xlswrite('G:\Mi unidad\1. PROYECTOS TELLO 2022\SCM SPILL OVERS\outputs\pobreza\bajo_niv_educ\1%\simulacion_4\output_tests.xlsx',alpha1_hat_vec_"&amp;IA180&amp;"','alpha1_hat_vec_"&amp;IA180&amp;"');"</f>
        <v>xlswrite('G:\Mi unidad\1. PROYECTOS TELLO 2022\SCM SPILL OVERS\outputs\pobreza\bajo_niv_educ\1%\simulacion_4\output_tests.xlsx',alpha1_hat_vec_104','alpha1_hat_vec_104');</v>
      </c>
      <c r="IO180">
        <v>104</v>
      </c>
      <c r="IP180" t="str">
        <f>"xlswrite('G:\Mi unidad\1. PROYECTOS TELLO 2022\SCM SPILL OVERS\outputs\pobreza\bajo_ingreso\1%\simulacion_4\output_tests.xlsx',alpha1_hat_vec_"&amp;IO180&amp;"','alpha1_hat_vec_"&amp;IO180&amp;"');"</f>
        <v>xlswrite('G:\Mi unidad\1. PROYECTOS TELLO 2022\SCM SPILL OVERS\outputs\pobreza\bajo_ingreso\1%\simulacion_4\output_tests.xlsx',alpha1_hat_vec_104','alpha1_hat_vec_104');</v>
      </c>
      <c r="JA180">
        <v>104</v>
      </c>
      <c r="JB180" t="str">
        <f>"xlswrite('G:\Mi unidad\1. PROYECTOS TELLO 2022\SCM SPILL OVERS\outputs\pobreza\densidad\1%\simulacion_4\output_tests.xlsx',alpha1_hat_vec_"&amp;JA180&amp;"','alpha1_hat_vec_"&amp;JA180&amp;"');"</f>
        <v>xlswrite('G:\Mi unidad\1. PROYECTOS TELLO 2022\SCM SPILL OVERS\outputs\pobreza\densidad\1%\simulacion_4\output_tests.xlsx',alpha1_hat_vec_104','alpha1_hat_vec_104');</v>
      </c>
      <c r="JM180">
        <v>104</v>
      </c>
      <c r="JN180" t="str">
        <f>"xlswrite('G:\Mi unidad\1. PROYECTOS TELLO 2022\SCM SPILL OVERS\outputs\pobreza\densidad_g\1%\simulacion_4\output_tests.xlsx',alpha1_hat_vec_"&amp;JM180&amp;"','alpha1_hat_vec_"&amp;JM180&amp;"');"</f>
        <v>xlswrite('G:\Mi unidad\1. PROYECTOS TELLO 2022\SCM SPILL OVERS\outputs\pobreza\densidad_g\1%\simulacion_4\output_tests.xlsx',alpha1_hat_vec_104','alpha1_hat_vec_104');</v>
      </c>
      <c r="JY180">
        <v>104</v>
      </c>
      <c r="JZ180" t="str">
        <f>"xlswrite('G:\Mi unidad\1. PROYECTOS TELLO 2022\SCM SPILL OVERS\outputs\pobreza\distancia_centro_salud\1%\simulacion_4\output_tests.xlsx',alpha1_hat_vec_"&amp;JY180&amp;"','alpha1_hat_vec_"&amp;JY180&amp;"');"</f>
        <v>xlswrite('G:\Mi unidad\1. PROYECTOS TELLO 2022\SCM SPILL OVERS\outputs\pobreza\distancia_centro_salud\1%\simulacion_4\output_tests.xlsx',alpha1_hat_vec_104','alpha1_hat_vec_104');</v>
      </c>
      <c r="KL180">
        <v>104</v>
      </c>
      <c r="KM180" t="str">
        <f>"xlswrite('G:\Mi unidad\1. PROYECTOS TELLO 2022\SCM SPILL OVERS\outputs\pobreza\informalidad\1%\simulacion_4\output_tests.xlsx',alpha1_hat_vec_"&amp;KL180&amp;"','alpha1_hat_vec_"&amp;KL180&amp;"');"</f>
        <v>xlswrite('G:\Mi unidad\1. PROYECTOS TELLO 2022\SCM SPILL OVERS\outputs\pobreza\informalidad\1%\simulacion_4\output_tests.xlsx',alpha1_hat_vec_104','alpha1_hat_vec_104');</v>
      </c>
      <c r="KY180">
        <v>104</v>
      </c>
      <c r="KZ180" t="str">
        <f>"xlswrite('G:\Mi unidad\1. PROYECTOS TELLO 2022\SCM SPILL OVERS\outputs\pobreza\alimentos\1%\simulacion_4\output_tests.xlsx',alpha1_hat_vec_"&amp;KY180&amp;"','alpha1_hat_vec_"&amp;KY180&amp;"');"</f>
        <v>xlswrite('G:\Mi unidad\1. PROYECTOS TELLO 2022\SCM SPILL OVERS\outputs\pobreza\alimentos\1%\simulacion_4\output_tests.xlsx',alpha1_hat_vec_104','alpha1_hat_vec_104');</v>
      </c>
      <c r="LF180">
        <v>104</v>
      </c>
      <c r="LG180" t="str">
        <f>"xlswrite('G:\Mi unidad\1. PROYECTOS TELLO 2022\SCM SPILL OVERS\outputs\pobreza\jefe_hogar\1%\simulacion_4\output_tests.xlsx',alpha1_hat_vec_"&amp;LF180&amp;"','alpha1_hat_vec_"&amp;LF180&amp;"');"</f>
        <v>xlswrite('G:\Mi unidad\1. PROYECTOS TELLO 2022\SCM SPILL OVERS\outputs\pobreza\jefe_hogar\1%\simulacion_4\output_tests.xlsx',alpha1_hat_vec_104','alpha1_hat_vec_104');</v>
      </c>
      <c r="LM180">
        <v>104</v>
      </c>
      <c r="LN180" t="str">
        <f>"xlswrite('G:\Mi unidad\1. PROYECTOS TELLO 2022\SCM SPILL OVERS\outputs\pobreza\mujeres\1%\simulacion_4\output_tests.xlsx',alpha1_hat_vec_"&amp;LM180&amp;"','alpha1_hat_vec_"&amp;LM180&amp;"');"</f>
        <v>xlswrite('G:\Mi unidad\1. PROYECTOS TELLO 2022\SCM SPILL OVERS\outputs\pobreza\mujeres\1%\simulacion_4\output_tests.xlsx',alpha1_hat_vec_104','alpha1_hat_vec_104');</v>
      </c>
      <c r="LY180">
        <v>104</v>
      </c>
      <c r="LZ180" t="str">
        <f>"xlswrite('G:\Mi unidad\1. PROYECTOS TELLO 2022\SCM SPILL OVERS\outputs\pobreza\criminalidad\1%\simulacion_4\output_tests.xlsx',alpha1_hat_vec_"&amp;LY180&amp;"','alpha1_hat_vec_"&amp;LY180&amp;"');"</f>
        <v>xlswrite('G:\Mi unidad\1. PROYECTOS TELLO 2022\SCM SPILL OVERS\outputs\pobreza\criminalidad\1%\simulacion_4\output_tests.xlsx',alpha1_hat_vec_104','alpha1_hat_vec_104');</v>
      </c>
    </row>
    <row r="181" spans="64:338" x14ac:dyDescent="0.3">
      <c r="BL181">
        <v>104</v>
      </c>
      <c r="BR181">
        <v>104</v>
      </c>
      <c r="BS181" s="1" t="str">
        <f>"A_"&amp;BR177&amp;"(:,ind_"&amp;BR177&amp;" == 0) = [];"</f>
        <v>A_104(:,ind_104 == 0) = [];</v>
      </c>
      <c r="BX181">
        <v>104</v>
      </c>
      <c r="BY181" s="1" t="str">
        <f>"A_"&amp;BX177&amp;"(:,ind_"&amp;BX177&amp;" == 0) = [];"</f>
        <v>A_104(:,ind_104 == 0) = [];</v>
      </c>
      <c r="CD181">
        <v>104</v>
      </c>
      <c r="CE181" s="1" t="str">
        <f>"A_"&amp;CD177&amp;"(:,ind_"&amp;CD177&amp;" == 0) = [];"</f>
        <v>A_104(:,ind_104 == 0) = [];</v>
      </c>
      <c r="CJ181">
        <v>104</v>
      </c>
      <c r="CK181" s="1" t="str">
        <f>"A_"&amp;CJ177&amp;"(:,ind_"&amp;CJ177&amp;" == 0) = [];"</f>
        <v>A_104(:,ind_104 == 0) = [];</v>
      </c>
      <c r="CQ181">
        <v>104</v>
      </c>
      <c r="CR181" t="s">
        <v>391</v>
      </c>
      <c r="CV181">
        <v>104</v>
      </c>
      <c r="CW181" t="s">
        <v>396</v>
      </c>
      <c r="DA181">
        <v>104</v>
      </c>
      <c r="DB181" t="s">
        <v>396</v>
      </c>
      <c r="DF181">
        <v>104</v>
      </c>
      <c r="DG181" t="s">
        <v>396</v>
      </c>
      <c r="EA181">
        <v>77</v>
      </c>
      <c r="EB181" s="1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HM181">
        <v>71</v>
      </c>
      <c r="HN181" t="str">
        <f>"    ub_vec_"&amp;HM181&amp;"(s) = ub_"&amp;HM180&amp;";"</f>
        <v xml:space="preserve">    ub_vec_71(s) = ub_71;</v>
      </c>
      <c r="HT181">
        <v>88</v>
      </c>
      <c r="HU181" t="str">
        <f>"    spillover_test_"&amp;HT181&amp;"(s) = sp_andrews(Y_pre_"&amp;HT181&amp;",pobreza_"&amp;HT181&amp;"(:,T+s),A_"&amp;HT181&amp;",C,d,alpha_sig);"</f>
        <v xml:space="preserve">    spillover_test_88(s) = sp_andrews(Y_pre_88,pobreza_88(:,T+s),A_88,C,d,alpha_sig);</v>
      </c>
      <c r="IA181">
        <v>104</v>
      </c>
      <c r="IB181" t="str">
        <f>"xlswrite('G:\Mi unidad\1. PROYECTOS TELLO 2022\SCM SPILL OVERS\outputs\pobreza\bajo_niv_educ\1%\simulacion_4\output_tests.xlsx',spillover_test_"&amp;IA181&amp;"','sp_test_"&amp;IA181&amp;"');"</f>
        <v>xlswrite('G:\Mi unidad\1. PROYECTOS TELLO 2022\SCM SPILL OVERS\outputs\pobreza\bajo_niv_educ\1%\simulacion_4\output_tests.xlsx',spillover_test_104','sp_test_104');</v>
      </c>
      <c r="IO181">
        <v>104</v>
      </c>
      <c r="IP181" t="str">
        <f>"xlswrite('G:\Mi unidad\1. PROYECTOS TELLO 2022\SCM SPILL OVERS\outputs\pobreza\bajo_ingreso\1%\simulacion_4\output_tests.xlsx',spillover_test_"&amp;IO181&amp;"','sp_test_"&amp;IO181&amp;"');"</f>
        <v>xlswrite('G:\Mi unidad\1. PROYECTOS TELLO 2022\SCM SPILL OVERS\outputs\pobreza\bajo_ingreso\1%\simulacion_4\output_tests.xlsx',spillover_test_104','sp_test_104');</v>
      </c>
      <c r="JA181">
        <v>104</v>
      </c>
      <c r="JB181" t="str">
        <f>"xlswrite('G:\Mi unidad\1. PROYECTOS TELLO 2022\SCM SPILL OVERS\outputs\pobreza\densidad\1%\simulacion_4\output_tests.xlsx',spillover_test_"&amp;JA181&amp;"','sp_test_"&amp;JA181&amp;"');"</f>
        <v>xlswrite('G:\Mi unidad\1. PROYECTOS TELLO 2022\SCM SPILL OVERS\outputs\pobreza\densidad\1%\simulacion_4\output_tests.xlsx',spillover_test_104','sp_test_104');</v>
      </c>
      <c r="JM181">
        <v>104</v>
      </c>
      <c r="JN181" t="str">
        <f>"xlswrite('G:\Mi unidad\1. PROYECTOS TELLO 2022\SCM SPILL OVERS\outputs\pobreza\densidad_g\1%\simulacion_4\output_tests.xlsx',spillover_test_"&amp;JM181&amp;"','sp_test_"&amp;JM181&amp;"');"</f>
        <v>xlswrite('G:\Mi unidad\1. PROYECTOS TELLO 2022\SCM SPILL OVERS\outputs\pobreza\densidad_g\1%\simulacion_4\output_tests.xlsx',spillover_test_104','sp_test_104');</v>
      </c>
      <c r="JY181">
        <v>104</v>
      </c>
      <c r="JZ181" t="str">
        <f>"xlswrite('G:\Mi unidad\1. PROYECTOS TELLO 2022\SCM SPILL OVERS\outputs\pobreza\distancia_centro_salud\1%\simulacion_4\output_tests.xlsx',spillover_test_"&amp;JY181&amp;"','sp_test_"&amp;JY181&amp;"');"</f>
        <v>xlswrite('G:\Mi unidad\1. PROYECTOS TELLO 2022\SCM SPILL OVERS\outputs\pobreza\distancia_centro_salud\1%\simulacion_4\output_tests.xlsx',spillover_test_104','sp_test_104');</v>
      </c>
      <c r="KL181">
        <v>104</v>
      </c>
      <c r="KM181" t="str">
        <f>"xlswrite('G:\Mi unidad\1. PROYECTOS TELLO 2022\SCM SPILL OVERS\outputs\pobreza\informalidad\1%\simulacion_4\output_tests.xlsx',spillover_test_"&amp;KL181&amp;"','sp_test_"&amp;KL181&amp;"');"</f>
        <v>xlswrite('G:\Mi unidad\1. PROYECTOS TELLO 2022\SCM SPILL OVERS\outputs\pobreza\informalidad\1%\simulacion_4\output_tests.xlsx',spillover_test_104','sp_test_104');</v>
      </c>
      <c r="KY181">
        <v>104</v>
      </c>
      <c r="KZ181" t="str">
        <f>"xlswrite('G:\Mi unidad\1. PROYECTOS TELLO 2022\SCM SPILL OVERS\outputs\pobreza\alimentos\1%\simulacion_4\output_tests.xlsx',spillover_test_"&amp;KY181&amp;"','sp_test_"&amp;KY181&amp;"');"</f>
        <v>xlswrite('G:\Mi unidad\1. PROYECTOS TELLO 2022\SCM SPILL OVERS\outputs\pobreza\alimentos\1%\simulacion_4\output_tests.xlsx',spillover_test_104','sp_test_104');</v>
      </c>
      <c r="LF181">
        <v>104</v>
      </c>
      <c r="LG181" t="str">
        <f>"xlswrite('G:\Mi unidad\1. PROYECTOS TELLO 2022\SCM SPILL OVERS\outputs\pobreza\jefe_hogar\1%\simulacion_4\output_tests.xlsx',spillover_test_"&amp;LF181&amp;"','sp_test_"&amp;LF181&amp;"');"</f>
        <v>xlswrite('G:\Mi unidad\1. PROYECTOS TELLO 2022\SCM SPILL OVERS\outputs\pobreza\jefe_hogar\1%\simulacion_4\output_tests.xlsx',spillover_test_104','sp_test_104');</v>
      </c>
      <c r="LM181">
        <v>104</v>
      </c>
      <c r="LN181" t="str">
        <f>"xlswrite('G:\Mi unidad\1. PROYECTOS TELLO 2022\SCM SPILL OVERS\outputs\pobreza\mujeres\1%\simulacion_4\output_tests.xlsx',spillover_test_"&amp;LM181&amp;"','sp_test_"&amp;LM181&amp;"');"</f>
        <v>xlswrite('G:\Mi unidad\1. PROYECTOS TELLO 2022\SCM SPILL OVERS\outputs\pobreza\mujeres\1%\simulacion_4\output_tests.xlsx',spillover_test_104','sp_test_104');</v>
      </c>
      <c r="LY181">
        <v>104</v>
      </c>
      <c r="LZ181" t="str">
        <f>"xlswrite('G:\Mi unidad\1. PROYECTOS TELLO 2022\SCM SPILL OVERS\outputs\pobreza\criminalidad\1%\simulacion_4\output_tests.xlsx',spillover_test_"&amp;LY181&amp;"','sp_test_"&amp;LY181&amp;"');"</f>
        <v>xlswrite('G:\Mi unidad\1. PROYECTOS TELLO 2022\SCM SPILL OVERS\outputs\pobreza\criminalidad\1%\simulacion_4\output_tests.xlsx',spillover_test_104','sp_test_104');</v>
      </c>
    </row>
    <row r="182" spans="64:338" x14ac:dyDescent="0.3">
      <c r="BL182">
        <v>105</v>
      </c>
      <c r="BM182" s="1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397</v>
      </c>
      <c r="CV182">
        <v>105</v>
      </c>
      <c r="CW182" t="s">
        <v>398</v>
      </c>
      <c r="DA182">
        <v>105</v>
      </c>
      <c r="DB182" t="s">
        <v>398</v>
      </c>
      <c r="DF182">
        <v>105</v>
      </c>
      <c r="DG182" t="s">
        <v>398</v>
      </c>
      <c r="EA182">
        <v>77</v>
      </c>
      <c r="EB182" s="1" t="str">
        <f>"alpha_hat_"&amp;EA182&amp;" = A_"&amp;EA182&amp;"*gamma_hat_"&amp;EA182&amp;";"</f>
        <v>alpha_hat_77 = A_77*gamma_hat_77;</v>
      </c>
      <c r="HM182">
        <v>71</v>
      </c>
      <c r="HN182" t="s">
        <v>18</v>
      </c>
      <c r="HT182">
        <v>88</v>
      </c>
      <c r="HU182" t="s">
        <v>18</v>
      </c>
      <c r="IA182">
        <v>105</v>
      </c>
      <c r="IB182" t="str">
        <f>"xlswrite('G:\Mi unidad\1. PROYECTOS TELLO 2022\SCM SPILL OVERS\outputs\pobreza\bajo_niv_educ\1%\simulacion_4\output_tests.xlsx',lb_vec_"&amp;IA182&amp;"','lb_vec_"&amp;IA182&amp;"');"</f>
        <v>xlswrite('G:\Mi unidad\1. PROYECTOS TELLO 2022\SCM SPILL OVERS\outputs\pobreza\bajo_niv_educ\1%\simulacion_4\output_tests.xlsx',lb_vec_105','lb_vec_105');</v>
      </c>
      <c r="IO182">
        <v>105</v>
      </c>
      <c r="IP182" t="str">
        <f>"xlswrite('G:\Mi unidad\1. PROYECTOS TELLO 2022\SCM SPILL OVERS\outputs\pobreza\bajo_ingreso\1%\simulacion_4\output_tests.xlsx',lb_vec_"&amp;IO182&amp;"','lb_vec_"&amp;IO182&amp;"');"</f>
        <v>xlswrite('G:\Mi unidad\1. PROYECTOS TELLO 2022\SCM SPILL OVERS\outputs\pobreza\bajo_ingreso\1%\simulacion_4\output_tests.xlsx',lb_vec_105','lb_vec_105');</v>
      </c>
      <c r="JA182">
        <v>105</v>
      </c>
      <c r="JB182" t="str">
        <f>"xlswrite('G:\Mi unidad\1. PROYECTOS TELLO 2022\SCM SPILL OVERS\outputs\pobreza\densidad\1%\simulacion_4\output_tests.xlsx',lb_vec_"&amp;JA182&amp;"','lb_vec_"&amp;JA182&amp;"');"</f>
        <v>xlswrite('G:\Mi unidad\1. PROYECTOS TELLO 2022\SCM SPILL OVERS\outputs\pobreza\densidad\1%\simulacion_4\output_tests.xlsx',lb_vec_105','lb_vec_105');</v>
      </c>
      <c r="JM182">
        <v>105</v>
      </c>
      <c r="JN182" t="str">
        <f>"xlswrite('G:\Mi unidad\1. PROYECTOS TELLO 2022\SCM SPILL OVERS\outputs\pobreza\densidad_g\1%\simulacion_4\output_tests.xlsx',lb_vec_"&amp;JM182&amp;"','lb_vec_"&amp;JM182&amp;"');"</f>
        <v>xlswrite('G:\Mi unidad\1. PROYECTOS TELLO 2022\SCM SPILL OVERS\outputs\pobreza\densidad_g\1%\simulacion_4\output_tests.xlsx',lb_vec_105','lb_vec_105');</v>
      </c>
      <c r="JY182">
        <v>105</v>
      </c>
      <c r="JZ182" t="str">
        <f>"xlswrite('G:\Mi unidad\1. PROYECTOS TELLO 2022\SCM SPILL OVERS\outputs\pobreza\distancia_centro_salud\1%\simulacion_4\output_tests.xlsx',lb_vec_"&amp;JY182&amp;"','lb_vec_"&amp;JY182&amp;"');"</f>
        <v>xlswrite('G:\Mi unidad\1. PROYECTOS TELLO 2022\SCM SPILL OVERS\outputs\pobreza\distancia_centro_salud\1%\simulacion_4\output_tests.xlsx',lb_vec_105','lb_vec_105');</v>
      </c>
      <c r="KL182">
        <v>105</v>
      </c>
      <c r="KM182" t="str">
        <f>"xlswrite('G:\Mi unidad\1. PROYECTOS TELLO 2022\SCM SPILL OVERS\outputs\pobreza\informalidad\1%\simulacion_4\output_tests.xlsx',lb_vec_"&amp;KL182&amp;"','lb_vec_"&amp;KL182&amp;"');"</f>
        <v>xlswrite('G:\Mi unidad\1. PROYECTOS TELLO 2022\SCM SPILL OVERS\outputs\pobreza\informalidad\1%\simulacion_4\output_tests.xlsx',lb_vec_105','lb_vec_105');</v>
      </c>
      <c r="KY182">
        <v>105</v>
      </c>
      <c r="KZ182" t="str">
        <f>"xlswrite('G:\Mi unidad\1. PROYECTOS TELLO 2022\SCM SPILL OVERS\outputs\pobreza\alimentos\1%\simulacion_4\output_tests.xlsx',lb_vec_"&amp;KY182&amp;"','lb_vec_"&amp;KY182&amp;"');"</f>
        <v>xlswrite('G:\Mi unidad\1. PROYECTOS TELLO 2022\SCM SPILL OVERS\outputs\pobreza\alimentos\1%\simulacion_4\output_tests.xlsx',lb_vec_105','lb_vec_105');</v>
      </c>
      <c r="LF182">
        <v>105</v>
      </c>
      <c r="LG182" t="str">
        <f>"xlswrite('G:\Mi unidad\1. PROYECTOS TELLO 2022\SCM SPILL OVERS\outputs\pobreza\jefe_hogar\1%\simulacion_4\output_tests.xlsx',lb_vec_"&amp;LF182&amp;"','lb_vec_"&amp;LF182&amp;"');"</f>
        <v>xlswrite('G:\Mi unidad\1. PROYECTOS TELLO 2022\SCM SPILL OVERS\outputs\pobreza\jefe_hogar\1%\simulacion_4\output_tests.xlsx',lb_vec_105','lb_vec_105');</v>
      </c>
      <c r="LM182">
        <v>105</v>
      </c>
      <c r="LN182" t="str">
        <f>"xlswrite('G:\Mi unidad\1. PROYECTOS TELLO 2022\SCM SPILL OVERS\outputs\pobreza\mujeres\1%\simulacion_4\output_tests.xlsx',lb_vec_"&amp;LM182&amp;"','lb_vec_"&amp;LM182&amp;"');"</f>
        <v>xlswrite('G:\Mi unidad\1. PROYECTOS TELLO 2022\SCM SPILL OVERS\outputs\pobreza\mujeres\1%\simulacion_4\output_tests.xlsx',lb_vec_105','lb_vec_105');</v>
      </c>
      <c r="LY182">
        <v>105</v>
      </c>
      <c r="LZ182" t="str">
        <f>"xlswrite('G:\Mi unidad\1. PROYECTOS TELLO 2022\SCM SPILL OVERS\outputs\pobreza\criminalidad\1%\simulacion_4\output_tests.xlsx',lb_vec_"&amp;LY182&amp;"','lb_vec_"&amp;LY182&amp;"');"</f>
        <v>xlswrite('G:\Mi unidad\1. PROYECTOS TELLO 2022\SCM SPILL OVERS\outputs\pobreza\criminalidad\1%\simulacion_4\output_tests.xlsx',lb_vec_105','lb_vec_105');</v>
      </c>
    </row>
    <row r="183" spans="64:338" x14ac:dyDescent="0.3">
      <c r="BL183">
        <v>105</v>
      </c>
      <c r="BM183" s="1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399</v>
      </c>
      <c r="CV183">
        <v>105</v>
      </c>
      <c r="CW183" t="s">
        <v>397</v>
      </c>
      <c r="DA183">
        <v>105</v>
      </c>
      <c r="DB183" t="s">
        <v>397</v>
      </c>
      <c r="DF183">
        <v>105</v>
      </c>
      <c r="DG183" t="s">
        <v>397</v>
      </c>
      <c r="EA183">
        <v>77</v>
      </c>
      <c r="EB183" s="1" t="str">
        <f>"alpha1_hat_vec_"&amp;EA183&amp;"(s) = alpha_hat_"&amp;EA183&amp;"(1);"</f>
        <v>alpha1_hat_vec_77(s) = alpha_hat_77(1);</v>
      </c>
      <c r="HM183">
        <v>75</v>
      </c>
      <c r="HN183" t="str">
        <f>"p_value_vec_"&amp;HM183&amp;" = zeros(1,S);"</f>
        <v>p_value_vec_75 = zeros(1,S);</v>
      </c>
      <c r="HT183">
        <v>89</v>
      </c>
      <c r="HU183" t="str">
        <f>"spillover_test_"&amp;HT183&amp;" = zeros(1,S);"</f>
        <v>spillover_test_89 = zeros(1,S);</v>
      </c>
      <c r="IA183">
        <v>105</v>
      </c>
      <c r="IB183" t="str">
        <f>"xlswrite('G:\Mi unidad\1. PROYECTOS TELLO 2022\SCM SPILL OVERS\outputs\pobreza\bajo_niv_educ\1%\simulacion_4\output_tests.xlsx',ub_vec_"&amp;IA183&amp;"','ub_vec_"&amp;IA183&amp;"');"</f>
        <v>xlswrite('G:\Mi unidad\1. PROYECTOS TELLO 2022\SCM SPILL OVERS\outputs\pobreza\bajo_niv_educ\1%\simulacion_4\output_tests.xlsx',ub_vec_105','ub_vec_105');</v>
      </c>
      <c r="IO183">
        <v>105</v>
      </c>
      <c r="IP183" t="str">
        <f>"xlswrite('G:\Mi unidad\1. PROYECTOS TELLO 2022\SCM SPILL OVERS\outputs\pobreza\bajo_ingreso\1%\simulacion_4\output_tests.xlsx',ub_vec_"&amp;IO183&amp;"','ub_vec_"&amp;IO183&amp;"');"</f>
        <v>xlswrite('G:\Mi unidad\1. PROYECTOS TELLO 2022\SCM SPILL OVERS\outputs\pobreza\bajo_ingreso\1%\simulacion_4\output_tests.xlsx',ub_vec_105','ub_vec_105');</v>
      </c>
      <c r="JA183">
        <v>105</v>
      </c>
      <c r="JB183" t="str">
        <f>"xlswrite('G:\Mi unidad\1. PROYECTOS TELLO 2022\SCM SPILL OVERS\outputs\pobreza\densidad\1%\simulacion_4\output_tests.xlsx',ub_vec_"&amp;JA183&amp;"','ub_vec_"&amp;JA183&amp;"');"</f>
        <v>xlswrite('G:\Mi unidad\1. PROYECTOS TELLO 2022\SCM SPILL OVERS\outputs\pobreza\densidad\1%\simulacion_4\output_tests.xlsx',ub_vec_105','ub_vec_105');</v>
      </c>
      <c r="JM183">
        <v>105</v>
      </c>
      <c r="JN183" t="str">
        <f>"xlswrite('G:\Mi unidad\1. PROYECTOS TELLO 2022\SCM SPILL OVERS\outputs\pobreza\densidad_g\1%\simulacion_4\output_tests.xlsx',ub_vec_"&amp;JM183&amp;"','ub_vec_"&amp;JM183&amp;"');"</f>
        <v>xlswrite('G:\Mi unidad\1. PROYECTOS TELLO 2022\SCM SPILL OVERS\outputs\pobreza\densidad_g\1%\simulacion_4\output_tests.xlsx',ub_vec_105','ub_vec_105');</v>
      </c>
      <c r="JY183">
        <v>105</v>
      </c>
      <c r="JZ183" t="str">
        <f>"xlswrite('G:\Mi unidad\1. PROYECTOS TELLO 2022\SCM SPILL OVERS\outputs\pobreza\distancia_centro_salud\1%\simulacion_4\output_tests.xlsx',ub_vec_"&amp;JY183&amp;"','ub_vec_"&amp;JY183&amp;"');"</f>
        <v>xlswrite('G:\Mi unidad\1. PROYECTOS TELLO 2022\SCM SPILL OVERS\outputs\pobreza\distancia_centro_salud\1%\simulacion_4\output_tests.xlsx',ub_vec_105','ub_vec_105');</v>
      </c>
      <c r="KL183">
        <v>105</v>
      </c>
      <c r="KM183" t="str">
        <f>"xlswrite('G:\Mi unidad\1. PROYECTOS TELLO 2022\SCM SPILL OVERS\outputs\pobreza\informalidad\1%\simulacion_4\output_tests.xlsx',ub_vec_"&amp;KL183&amp;"','ub_vec_"&amp;KL183&amp;"');"</f>
        <v>xlswrite('G:\Mi unidad\1. PROYECTOS TELLO 2022\SCM SPILL OVERS\outputs\pobreza\informalidad\1%\simulacion_4\output_tests.xlsx',ub_vec_105','ub_vec_105');</v>
      </c>
      <c r="KY183">
        <v>105</v>
      </c>
      <c r="KZ183" t="str">
        <f>"xlswrite('G:\Mi unidad\1. PROYECTOS TELLO 2022\SCM SPILL OVERS\outputs\pobreza\alimentos\1%\simulacion_4\output_tests.xlsx',ub_vec_"&amp;KY183&amp;"','ub_vec_"&amp;KY183&amp;"');"</f>
        <v>xlswrite('G:\Mi unidad\1. PROYECTOS TELLO 2022\SCM SPILL OVERS\outputs\pobreza\alimentos\1%\simulacion_4\output_tests.xlsx',ub_vec_105','ub_vec_105');</v>
      </c>
      <c r="LF183">
        <v>105</v>
      </c>
      <c r="LG183" t="str">
        <f>"xlswrite('G:\Mi unidad\1. PROYECTOS TELLO 2022\SCM SPILL OVERS\outputs\pobreza\jefe_hogar\1%\simulacion_4\output_tests.xlsx',ub_vec_"&amp;LF183&amp;"','ub_vec_"&amp;LF183&amp;"');"</f>
        <v>xlswrite('G:\Mi unidad\1. PROYECTOS TELLO 2022\SCM SPILL OVERS\outputs\pobreza\jefe_hogar\1%\simulacion_4\output_tests.xlsx',ub_vec_105','ub_vec_105');</v>
      </c>
      <c r="LM183">
        <v>105</v>
      </c>
      <c r="LN183" t="str">
        <f>"xlswrite('G:\Mi unidad\1. PROYECTOS TELLO 2022\SCM SPILL OVERS\outputs\pobreza\mujeres\1%\simulacion_4\output_tests.xlsx',ub_vec_"&amp;LM183&amp;"','ub_vec_"&amp;LM183&amp;"');"</f>
        <v>xlswrite('G:\Mi unidad\1. PROYECTOS TELLO 2022\SCM SPILL OVERS\outputs\pobreza\mujeres\1%\simulacion_4\output_tests.xlsx',ub_vec_105','ub_vec_105');</v>
      </c>
      <c r="LY183">
        <v>105</v>
      </c>
      <c r="LZ183" t="str">
        <f>"xlswrite('G:\Mi unidad\1. PROYECTOS TELLO 2022\SCM SPILL OVERS\outputs\pobreza\criminalidad\1%\simulacion_4\output_tests.xlsx',ub_vec_"&amp;LY183&amp;"','ub_vec_"&amp;LY183&amp;"');"</f>
        <v>xlswrite('G:\Mi unidad\1. PROYECTOS TELLO 2022\SCM SPILL OVERS\outputs\pobreza\criminalidad\1%\simulacion_4\output_tests.xlsx',ub_vec_105','ub_vec_105');</v>
      </c>
    </row>
    <row r="184" spans="64:338" x14ac:dyDescent="0.3">
      <c r="BL184">
        <v>105</v>
      </c>
      <c r="BM184" s="1" t="str">
        <f>"A_"&amp;BL182&amp;"(:,ind_"&amp;BL182&amp;" == 0) = [];"</f>
        <v>A_105(:,ind_105 == 0) = [];</v>
      </c>
      <c r="BR184">
        <v>105</v>
      </c>
      <c r="BS184" s="1" t="str">
        <f>"ind_"&amp;BR182&amp;" = xlsread('spillover_bajo_niv_educ_"&amp;BR182&amp;".xlsx')"</f>
        <v>ind_105 = xlsread('spillover_bajo_niv_educ_105.xlsx')</v>
      </c>
      <c r="BX184">
        <v>105</v>
      </c>
      <c r="BY184" s="1" t="str">
        <f>"ind_"&amp;BX182&amp;" = xlsread('spillover_bajoingreso_"&amp;BX182&amp;".xlsx')"</f>
        <v>ind_105 = xlsread('spillover_bajoingreso_105.xlsx')</v>
      </c>
      <c r="CD184">
        <v>105</v>
      </c>
      <c r="CE184" s="1" t="str">
        <f>"ind_"&amp;CD182&amp;" = xlsread('spillover_densidad_"&amp;CD182&amp;".xlsx')"</f>
        <v>ind_105 = xlsread('spillover_densidad_105.xlsx')</v>
      </c>
      <c r="CJ184">
        <v>105</v>
      </c>
      <c r="CK184" s="1" t="str">
        <f>"ind_"&amp;CJ182&amp;" = xlsread('spillover_tiempo_cs_"&amp;CJ182&amp;".xlsx')"</f>
        <v>ind_105 = xlsread('spillover_tiempo_cs_105.xlsx')</v>
      </c>
      <c r="CQ184">
        <v>105</v>
      </c>
      <c r="CR184" t="s">
        <v>395</v>
      </c>
      <c r="CV184">
        <v>105</v>
      </c>
      <c r="CW184" t="s">
        <v>400</v>
      </c>
      <c r="DA184">
        <v>105</v>
      </c>
      <c r="DB184" t="s">
        <v>401</v>
      </c>
      <c r="DF184">
        <v>105</v>
      </c>
      <c r="DG184" t="s">
        <v>402</v>
      </c>
      <c r="EA184">
        <v>77</v>
      </c>
      <c r="EB184" s="1" t="str">
        <f>"synthetic_control_sp_"&amp;EA184&amp;"(T+s) = Y_"&amp;EA184&amp;"(1,T+s)-alpha1_hat_vec_"&amp;EA184&amp;"(s);"</f>
        <v>synthetic_control_sp_77(T+s) = Y_77(1,T+s)-alpha1_hat_vec_77(s);</v>
      </c>
      <c r="HM184">
        <v>75</v>
      </c>
      <c r="HN184" t="str">
        <f>"lb_vec_"&amp;HM184&amp;" = zeros(1,S);"</f>
        <v>lb_vec_75 = zeros(1,S);</v>
      </c>
      <c r="HT184">
        <v>89</v>
      </c>
      <c r="HU184" t="s">
        <v>35</v>
      </c>
      <c r="IA184">
        <v>105</v>
      </c>
      <c r="IB184" t="str">
        <f>"xlswrite('G:\Mi unidad\1. PROYECTOS TELLO 2022\SCM SPILL OVERS\outputs\pobreza\bajo_niv_educ\1%\simulacion_4\output_tests.xlsx',p_value_vec_"&amp;IA184&amp;"','p_value_vec_"&amp;IA184&amp;"');"</f>
        <v>xlswrite('G:\Mi unidad\1. PROYECTOS TELLO 2022\SCM SPILL OVERS\outputs\pobreza\bajo_niv_educ\1%\simulacion_4\output_tests.xlsx',p_value_vec_105','p_value_vec_105');</v>
      </c>
      <c r="IO184">
        <v>105</v>
      </c>
      <c r="IP184" t="str">
        <f>"xlswrite('G:\Mi unidad\1. PROYECTOS TELLO 2022\SCM SPILL OVERS\outputs\pobreza\bajo_ingreso\1%\simulacion_4\output_tests.xlsx',p_value_vec_"&amp;IO184&amp;"','p_value_vec_"&amp;IO184&amp;"');"</f>
        <v>xlswrite('G:\Mi unidad\1. PROYECTOS TELLO 2022\SCM SPILL OVERS\outputs\pobreza\bajo_ingreso\1%\simulacion_4\output_tests.xlsx',p_value_vec_105','p_value_vec_105');</v>
      </c>
      <c r="JA184">
        <v>105</v>
      </c>
      <c r="JB184" t="str">
        <f>"xlswrite('G:\Mi unidad\1. PROYECTOS TELLO 2022\SCM SPILL OVERS\outputs\pobreza\densidad\1%\simulacion_4\output_tests.xlsx',p_value_vec_"&amp;JA184&amp;"','p_value_vec_"&amp;JA184&amp;"');"</f>
        <v>xlswrite('G:\Mi unidad\1. PROYECTOS TELLO 2022\SCM SPILL OVERS\outputs\pobreza\densidad\1%\simulacion_4\output_tests.xlsx',p_value_vec_105','p_value_vec_105');</v>
      </c>
      <c r="JM184">
        <v>105</v>
      </c>
      <c r="JN184" t="str">
        <f>"xlswrite('G:\Mi unidad\1. PROYECTOS TELLO 2022\SCM SPILL OVERS\outputs\pobreza\densidad_g\1%\simulacion_4\output_tests.xlsx',p_value_vec_"&amp;JM184&amp;"','p_value_vec_"&amp;JM184&amp;"');"</f>
        <v>xlswrite('G:\Mi unidad\1. PROYECTOS TELLO 2022\SCM SPILL OVERS\outputs\pobreza\densidad_g\1%\simulacion_4\output_tests.xlsx',p_value_vec_105','p_value_vec_105');</v>
      </c>
      <c r="JY184">
        <v>105</v>
      </c>
      <c r="JZ184" t="str">
        <f>"xlswrite('G:\Mi unidad\1. PROYECTOS TELLO 2022\SCM SPILL OVERS\outputs\pobreza\distancia_centro_salud\1%\simulacion_4\output_tests.xlsx',p_value_vec_"&amp;JY184&amp;"','p_value_vec_"&amp;JY184&amp;"');"</f>
        <v>xlswrite('G:\Mi unidad\1. PROYECTOS TELLO 2022\SCM SPILL OVERS\outputs\pobreza\distancia_centro_salud\1%\simulacion_4\output_tests.xlsx',p_value_vec_105','p_value_vec_105');</v>
      </c>
      <c r="KL184">
        <v>105</v>
      </c>
      <c r="KM184" t="str">
        <f>"xlswrite('G:\Mi unidad\1. PROYECTOS TELLO 2022\SCM SPILL OVERS\outputs\pobreza\informalidad\1%\simulacion_4\output_tests.xlsx',p_value_vec_"&amp;KL184&amp;"','p_value_vec_"&amp;KL184&amp;"');"</f>
        <v>xlswrite('G:\Mi unidad\1. PROYECTOS TELLO 2022\SCM SPILL OVERS\outputs\pobreza\informalidad\1%\simulacion_4\output_tests.xlsx',p_value_vec_105','p_value_vec_105');</v>
      </c>
      <c r="KY184">
        <v>105</v>
      </c>
      <c r="KZ184" t="str">
        <f>"xlswrite('G:\Mi unidad\1. PROYECTOS TELLO 2022\SCM SPILL OVERS\outputs\pobreza\alimentos\1%\simulacion_4\output_tests.xlsx',p_value_vec_"&amp;KY184&amp;"','p_value_vec_"&amp;KY184&amp;"');"</f>
        <v>xlswrite('G:\Mi unidad\1. PROYECTOS TELLO 2022\SCM SPILL OVERS\outputs\pobreza\alimentos\1%\simulacion_4\output_tests.xlsx',p_value_vec_105','p_value_vec_105');</v>
      </c>
      <c r="LF184">
        <v>105</v>
      </c>
      <c r="LG184" t="str">
        <f>"xlswrite('G:\Mi unidad\1. PROYECTOS TELLO 2022\SCM SPILL OVERS\outputs\pobreza\jefe_hogar\1%\simulacion_4\output_tests.xlsx',p_value_vec_"&amp;LF184&amp;"','p_value_vec_"&amp;LF184&amp;"');"</f>
        <v>xlswrite('G:\Mi unidad\1. PROYECTOS TELLO 2022\SCM SPILL OVERS\outputs\pobreza\jefe_hogar\1%\simulacion_4\output_tests.xlsx',p_value_vec_105','p_value_vec_105');</v>
      </c>
      <c r="LM184">
        <v>105</v>
      </c>
      <c r="LN184" t="str">
        <f>"xlswrite('G:\Mi unidad\1. PROYECTOS TELLO 2022\SCM SPILL OVERS\outputs\pobreza\mujeres\1%\simulacion_4\output_tests.xlsx',p_value_vec_"&amp;LM184&amp;"','p_value_vec_"&amp;LM184&amp;"');"</f>
        <v>xlswrite('G:\Mi unidad\1. PROYECTOS TELLO 2022\SCM SPILL OVERS\outputs\pobreza\mujeres\1%\simulacion_4\output_tests.xlsx',p_value_vec_105','p_value_vec_105');</v>
      </c>
      <c r="LY184">
        <v>105</v>
      </c>
      <c r="LZ184" t="str">
        <f>"xlswrite('G:\Mi unidad\1. PROYECTOS TELLO 2022\SCM SPILL OVERS\outputs\pobreza\criminalidad\1%\simulacion_4\output_tests.xlsx',p_value_vec_"&amp;LY184&amp;"','p_value_vec_"&amp;LY184&amp;"');"</f>
        <v>xlswrite('G:\Mi unidad\1. PROYECTOS TELLO 2022\SCM SPILL OVERS\outputs\pobreza\criminalidad\1%\simulacion_4\output_tests.xlsx',p_value_vec_105','p_value_vec_105');</v>
      </c>
    </row>
    <row r="185" spans="64:338" x14ac:dyDescent="0.3">
      <c r="BL185">
        <v>105</v>
      </c>
      <c r="BR185">
        <v>105</v>
      </c>
      <c r="BS185" s="1" t="str">
        <f>"A_"&amp;BR182&amp;" = eye(N);"</f>
        <v>A_105 = eye(N);</v>
      </c>
      <c r="BX185">
        <v>105</v>
      </c>
      <c r="BY185" s="1" t="str">
        <f>"A_"&amp;BX182&amp;" = eye(N);"</f>
        <v>A_105 = eye(N);</v>
      </c>
      <c r="CD185">
        <v>105</v>
      </c>
      <c r="CE185" s="1" t="str">
        <f>"A_"&amp;CD182&amp;" = eye(N);"</f>
        <v>A_105 = eye(N);</v>
      </c>
      <c r="CJ185">
        <v>105</v>
      </c>
      <c r="CK185" s="1" t="str">
        <f>"A_"&amp;CJ182&amp;" = eye(N);"</f>
        <v>A_105 = eye(N);</v>
      </c>
      <c r="CQ185">
        <v>105</v>
      </c>
      <c r="CR185" t="s">
        <v>396</v>
      </c>
      <c r="CV185">
        <v>105</v>
      </c>
      <c r="CW185" t="s">
        <v>403</v>
      </c>
      <c r="DA185">
        <v>105</v>
      </c>
      <c r="DB185" t="s">
        <v>403</v>
      </c>
      <c r="DF185">
        <v>105</v>
      </c>
      <c r="DG185" t="s">
        <v>403</v>
      </c>
      <c r="EA185">
        <v>77</v>
      </c>
      <c r="EB185" s="3" t="s">
        <v>18</v>
      </c>
      <c r="HM185">
        <v>75</v>
      </c>
      <c r="HN185" t="str">
        <f>"ub_vec_"&amp;HM185&amp;" = zeros(1,S);"</f>
        <v>ub_vec_75 = zeros(1,S);</v>
      </c>
      <c r="HT185">
        <v>89</v>
      </c>
      <c r="HU185" t="s">
        <v>36</v>
      </c>
      <c r="IA185">
        <v>105</v>
      </c>
      <c r="IB185" t="str">
        <f>"xlswrite('G:\Mi unidad\1. PROYECTOS TELLO 2022\SCM SPILL OVERS\outputs\pobreza\bajo_niv_educ\1%\simulacion_4\output_tests.xlsx',alpha1_hat_vec_"&amp;IA185&amp;"','alpha1_hat_vec_"&amp;IA185&amp;"');"</f>
        <v>xlswrite('G:\Mi unidad\1. PROYECTOS TELLO 2022\SCM SPILL OVERS\outputs\pobreza\bajo_niv_educ\1%\simulacion_4\output_tests.xlsx',alpha1_hat_vec_105','alpha1_hat_vec_105');</v>
      </c>
      <c r="IO185">
        <v>105</v>
      </c>
      <c r="IP185" t="str">
        <f>"xlswrite('G:\Mi unidad\1. PROYECTOS TELLO 2022\SCM SPILL OVERS\outputs\pobreza\bajo_ingreso\1%\simulacion_4\output_tests.xlsx',alpha1_hat_vec_"&amp;IO185&amp;"','alpha1_hat_vec_"&amp;IO185&amp;"');"</f>
        <v>xlswrite('G:\Mi unidad\1. PROYECTOS TELLO 2022\SCM SPILL OVERS\outputs\pobreza\bajo_ingreso\1%\simulacion_4\output_tests.xlsx',alpha1_hat_vec_105','alpha1_hat_vec_105');</v>
      </c>
      <c r="JA185">
        <v>105</v>
      </c>
      <c r="JB185" t="str">
        <f>"xlswrite('G:\Mi unidad\1. PROYECTOS TELLO 2022\SCM SPILL OVERS\outputs\pobreza\densidad\1%\simulacion_4\output_tests.xlsx',alpha1_hat_vec_"&amp;JA185&amp;"','alpha1_hat_vec_"&amp;JA185&amp;"');"</f>
        <v>xlswrite('G:\Mi unidad\1. PROYECTOS TELLO 2022\SCM SPILL OVERS\outputs\pobreza\densidad\1%\simulacion_4\output_tests.xlsx',alpha1_hat_vec_105','alpha1_hat_vec_105');</v>
      </c>
      <c r="JM185">
        <v>105</v>
      </c>
      <c r="JN185" t="str">
        <f>"xlswrite('G:\Mi unidad\1. PROYECTOS TELLO 2022\SCM SPILL OVERS\outputs\pobreza\densidad_g\1%\simulacion_4\output_tests.xlsx',alpha1_hat_vec_"&amp;JM185&amp;"','alpha1_hat_vec_"&amp;JM185&amp;"');"</f>
        <v>xlswrite('G:\Mi unidad\1. PROYECTOS TELLO 2022\SCM SPILL OVERS\outputs\pobreza\densidad_g\1%\simulacion_4\output_tests.xlsx',alpha1_hat_vec_105','alpha1_hat_vec_105');</v>
      </c>
      <c r="JY185">
        <v>105</v>
      </c>
      <c r="JZ185" t="str">
        <f>"xlswrite('G:\Mi unidad\1. PROYECTOS TELLO 2022\SCM SPILL OVERS\outputs\pobreza\distancia_centro_salud\1%\simulacion_4\output_tests.xlsx',alpha1_hat_vec_"&amp;JY185&amp;"','alpha1_hat_vec_"&amp;JY185&amp;"');"</f>
        <v>xlswrite('G:\Mi unidad\1. PROYECTOS TELLO 2022\SCM SPILL OVERS\outputs\pobreza\distancia_centro_salud\1%\simulacion_4\output_tests.xlsx',alpha1_hat_vec_105','alpha1_hat_vec_105');</v>
      </c>
      <c r="KL185">
        <v>105</v>
      </c>
      <c r="KM185" t="str">
        <f>"xlswrite('G:\Mi unidad\1. PROYECTOS TELLO 2022\SCM SPILL OVERS\outputs\pobreza\informalidad\1%\simulacion_4\output_tests.xlsx',alpha1_hat_vec_"&amp;KL185&amp;"','alpha1_hat_vec_"&amp;KL185&amp;"');"</f>
        <v>xlswrite('G:\Mi unidad\1. PROYECTOS TELLO 2022\SCM SPILL OVERS\outputs\pobreza\informalidad\1%\simulacion_4\output_tests.xlsx',alpha1_hat_vec_105','alpha1_hat_vec_105');</v>
      </c>
      <c r="KY185">
        <v>105</v>
      </c>
      <c r="KZ185" t="str">
        <f>"xlswrite('G:\Mi unidad\1. PROYECTOS TELLO 2022\SCM SPILL OVERS\outputs\pobreza\alimentos\1%\simulacion_4\output_tests.xlsx',alpha1_hat_vec_"&amp;KY185&amp;"','alpha1_hat_vec_"&amp;KY185&amp;"');"</f>
        <v>xlswrite('G:\Mi unidad\1. PROYECTOS TELLO 2022\SCM SPILL OVERS\outputs\pobreza\alimentos\1%\simulacion_4\output_tests.xlsx',alpha1_hat_vec_105','alpha1_hat_vec_105');</v>
      </c>
      <c r="LF185">
        <v>105</v>
      </c>
      <c r="LG185" t="str">
        <f>"xlswrite('G:\Mi unidad\1. PROYECTOS TELLO 2022\SCM SPILL OVERS\outputs\pobreza\jefe_hogar\1%\simulacion_4\output_tests.xlsx',alpha1_hat_vec_"&amp;LF185&amp;"','alpha1_hat_vec_"&amp;LF185&amp;"');"</f>
        <v>xlswrite('G:\Mi unidad\1. PROYECTOS TELLO 2022\SCM SPILL OVERS\outputs\pobreza\jefe_hogar\1%\simulacion_4\output_tests.xlsx',alpha1_hat_vec_105','alpha1_hat_vec_105');</v>
      </c>
      <c r="LM185">
        <v>105</v>
      </c>
      <c r="LN185" t="str">
        <f>"xlswrite('G:\Mi unidad\1. PROYECTOS TELLO 2022\SCM SPILL OVERS\outputs\pobreza\mujeres\1%\simulacion_4\output_tests.xlsx',alpha1_hat_vec_"&amp;LM185&amp;"','alpha1_hat_vec_"&amp;LM185&amp;"');"</f>
        <v>xlswrite('G:\Mi unidad\1. PROYECTOS TELLO 2022\SCM SPILL OVERS\outputs\pobreza\mujeres\1%\simulacion_4\output_tests.xlsx',alpha1_hat_vec_105','alpha1_hat_vec_105');</v>
      </c>
      <c r="LY185">
        <v>105</v>
      </c>
      <c r="LZ185" t="str">
        <f>"xlswrite('G:\Mi unidad\1. PROYECTOS TELLO 2022\SCM SPILL OVERS\outputs\pobreza\criminalidad\1%\simulacion_4\output_tests.xlsx',alpha1_hat_vec_"&amp;LY185&amp;"','alpha1_hat_vec_"&amp;LY185&amp;"');"</f>
        <v>xlswrite('G:\Mi unidad\1. PROYECTOS TELLO 2022\SCM SPILL OVERS\outputs\pobreza\criminalidad\1%\simulacion_4\output_tests.xlsx',alpha1_hat_vec_105','alpha1_hat_vec_105');</v>
      </c>
    </row>
    <row r="186" spans="64:338" x14ac:dyDescent="0.3">
      <c r="BL186">
        <v>105</v>
      </c>
      <c r="BR186">
        <v>105</v>
      </c>
      <c r="BS186" s="1" t="str">
        <f>"A_"&amp;BR182&amp;"(:,ind_"&amp;BR182&amp;" == 0) = [];"</f>
        <v>A_105(:,ind_105 == 0) = [];</v>
      </c>
      <c r="BX186">
        <v>105</v>
      </c>
      <c r="BY186" s="1" t="str">
        <f>"A_"&amp;BX182&amp;"(:,ind_"&amp;BX182&amp;" == 0) = [];"</f>
        <v>A_105(:,ind_105 == 0) = [];</v>
      </c>
      <c r="CD186">
        <v>105</v>
      </c>
      <c r="CE186" s="1" t="str">
        <f>"A_"&amp;CD182&amp;"(:,ind_"&amp;CD182&amp;" == 0) = [];"</f>
        <v>A_105(:,ind_105 == 0) = [];</v>
      </c>
      <c r="CJ186">
        <v>105</v>
      </c>
      <c r="CK186" s="1" t="str">
        <f>"A_"&amp;CJ182&amp;"(:,ind_"&amp;CJ182&amp;" == 0) = [];"</f>
        <v>A_105(:,ind_105 == 0) = [];</v>
      </c>
      <c r="CQ186">
        <v>105</v>
      </c>
      <c r="CR186" t="s">
        <v>398</v>
      </c>
      <c r="CV186">
        <v>105</v>
      </c>
      <c r="CW186" t="s">
        <v>404</v>
      </c>
      <c r="DA186">
        <v>105</v>
      </c>
      <c r="DB186" t="s">
        <v>404</v>
      </c>
      <c r="DF186">
        <v>105</v>
      </c>
      <c r="DG186" t="s">
        <v>404</v>
      </c>
      <c r="EA186">
        <v>78</v>
      </c>
      <c r="EB186" s="3" t="str">
        <f>"%PROVINCIA "&amp;EA186</f>
        <v>%PROVINCIA 78</v>
      </c>
      <c r="HM186">
        <v>75</v>
      </c>
      <c r="HN186" t="s">
        <v>35</v>
      </c>
      <c r="HT186">
        <v>89</v>
      </c>
      <c r="HU186" t="s">
        <v>37</v>
      </c>
      <c r="IA186">
        <v>105</v>
      </c>
      <c r="IB186" t="str">
        <f>"xlswrite('G:\Mi unidad\1. PROYECTOS TELLO 2022\SCM SPILL OVERS\outputs\pobreza\bajo_niv_educ\1%\simulacion_4\output_tests.xlsx',spillover_test_"&amp;IA186&amp;"','sp_test_"&amp;IA186&amp;"');"</f>
        <v>xlswrite('G:\Mi unidad\1. PROYECTOS TELLO 2022\SCM SPILL OVERS\outputs\pobreza\bajo_niv_educ\1%\simulacion_4\output_tests.xlsx',spillover_test_105','sp_test_105');</v>
      </c>
      <c r="IO186">
        <v>105</v>
      </c>
      <c r="IP186" t="str">
        <f>"xlswrite('G:\Mi unidad\1. PROYECTOS TELLO 2022\SCM SPILL OVERS\outputs\pobreza\bajo_ingreso\1%\simulacion_4\output_tests.xlsx',spillover_test_"&amp;IO186&amp;"','sp_test_"&amp;IO186&amp;"');"</f>
        <v>xlswrite('G:\Mi unidad\1. PROYECTOS TELLO 2022\SCM SPILL OVERS\outputs\pobreza\bajo_ingreso\1%\simulacion_4\output_tests.xlsx',spillover_test_105','sp_test_105');</v>
      </c>
      <c r="JA186">
        <v>105</v>
      </c>
      <c r="JB186" t="str">
        <f>"xlswrite('G:\Mi unidad\1. PROYECTOS TELLO 2022\SCM SPILL OVERS\outputs\pobreza\densidad\1%\simulacion_4\output_tests.xlsx',spillover_test_"&amp;JA186&amp;"','sp_test_"&amp;JA186&amp;"');"</f>
        <v>xlswrite('G:\Mi unidad\1. PROYECTOS TELLO 2022\SCM SPILL OVERS\outputs\pobreza\densidad\1%\simulacion_4\output_tests.xlsx',spillover_test_105','sp_test_105');</v>
      </c>
      <c r="JM186">
        <v>105</v>
      </c>
      <c r="JN186" t="str">
        <f>"xlswrite('G:\Mi unidad\1. PROYECTOS TELLO 2022\SCM SPILL OVERS\outputs\pobreza\densidad_g\1%\simulacion_4\output_tests.xlsx',spillover_test_"&amp;JM186&amp;"','sp_test_"&amp;JM186&amp;"');"</f>
        <v>xlswrite('G:\Mi unidad\1. PROYECTOS TELLO 2022\SCM SPILL OVERS\outputs\pobreza\densidad_g\1%\simulacion_4\output_tests.xlsx',spillover_test_105','sp_test_105');</v>
      </c>
      <c r="JY186">
        <v>105</v>
      </c>
      <c r="JZ186" t="str">
        <f>"xlswrite('G:\Mi unidad\1. PROYECTOS TELLO 2022\SCM SPILL OVERS\outputs\pobreza\distancia_centro_salud\1%\simulacion_4\output_tests.xlsx',spillover_test_"&amp;JY186&amp;"','sp_test_"&amp;JY186&amp;"');"</f>
        <v>xlswrite('G:\Mi unidad\1. PROYECTOS TELLO 2022\SCM SPILL OVERS\outputs\pobreza\distancia_centro_salud\1%\simulacion_4\output_tests.xlsx',spillover_test_105','sp_test_105');</v>
      </c>
      <c r="KL186">
        <v>105</v>
      </c>
      <c r="KM186" t="str">
        <f>"xlswrite('G:\Mi unidad\1. PROYECTOS TELLO 2022\SCM SPILL OVERS\outputs\pobreza\informalidad\1%\simulacion_4\output_tests.xlsx',spillover_test_"&amp;KL186&amp;"','sp_test_"&amp;KL186&amp;"');"</f>
        <v>xlswrite('G:\Mi unidad\1. PROYECTOS TELLO 2022\SCM SPILL OVERS\outputs\pobreza\informalidad\1%\simulacion_4\output_tests.xlsx',spillover_test_105','sp_test_105');</v>
      </c>
      <c r="KY186">
        <v>105</v>
      </c>
      <c r="KZ186" t="str">
        <f>"xlswrite('G:\Mi unidad\1. PROYECTOS TELLO 2022\SCM SPILL OVERS\outputs\pobreza\alimentos\1%\simulacion_4\output_tests.xlsx',spillover_test_"&amp;KY186&amp;"','sp_test_"&amp;KY186&amp;"');"</f>
        <v>xlswrite('G:\Mi unidad\1. PROYECTOS TELLO 2022\SCM SPILL OVERS\outputs\pobreza\alimentos\1%\simulacion_4\output_tests.xlsx',spillover_test_105','sp_test_105');</v>
      </c>
      <c r="LF186">
        <v>105</v>
      </c>
      <c r="LG186" t="str">
        <f>"xlswrite('G:\Mi unidad\1. PROYECTOS TELLO 2022\SCM SPILL OVERS\outputs\pobreza\jefe_hogar\1%\simulacion_4\output_tests.xlsx',spillover_test_"&amp;LF186&amp;"','sp_test_"&amp;LF186&amp;"');"</f>
        <v>xlswrite('G:\Mi unidad\1. PROYECTOS TELLO 2022\SCM SPILL OVERS\outputs\pobreza\jefe_hogar\1%\simulacion_4\output_tests.xlsx',spillover_test_105','sp_test_105');</v>
      </c>
      <c r="LM186">
        <v>105</v>
      </c>
      <c r="LN186" t="str">
        <f>"xlswrite('G:\Mi unidad\1. PROYECTOS TELLO 2022\SCM SPILL OVERS\outputs\pobreza\mujeres\1%\simulacion_4\output_tests.xlsx',spillover_test_"&amp;LM186&amp;"','sp_test_"&amp;LM186&amp;"');"</f>
        <v>xlswrite('G:\Mi unidad\1. PROYECTOS TELLO 2022\SCM SPILL OVERS\outputs\pobreza\mujeres\1%\simulacion_4\output_tests.xlsx',spillover_test_105','sp_test_105');</v>
      </c>
      <c r="LY186">
        <v>105</v>
      </c>
      <c r="LZ186" t="str">
        <f>"xlswrite('G:\Mi unidad\1. PROYECTOS TELLO 2022\SCM SPILL OVERS\outputs\pobreza\criminalidad\1%\simulacion_4\output_tests.xlsx',spillover_test_"&amp;LY186&amp;"','sp_test_"&amp;LY186&amp;"');"</f>
        <v>xlswrite('G:\Mi unidad\1. PROYECTOS TELLO 2022\SCM SPILL OVERS\outputs\pobreza\criminalidad\1%\simulacion_4\output_tests.xlsx',spillover_test_105','sp_test_105');</v>
      </c>
    </row>
    <row r="187" spans="64:338" x14ac:dyDescent="0.3">
      <c r="BL187">
        <v>106</v>
      </c>
      <c r="BM187" s="1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405</v>
      </c>
      <c r="CV187">
        <v>106</v>
      </c>
      <c r="CW187" t="s">
        <v>406</v>
      </c>
      <c r="DA187">
        <v>106</v>
      </c>
      <c r="DB187" t="s">
        <v>406</v>
      </c>
      <c r="DF187">
        <v>106</v>
      </c>
      <c r="DG187" t="s">
        <v>406</v>
      </c>
      <c r="EA187">
        <v>78</v>
      </c>
      <c r="EB187" s="3" t="s">
        <v>17</v>
      </c>
      <c r="HM187">
        <v>75</v>
      </c>
      <c r="HN187" t="str">
        <f>"    [p_value_"&amp;HM187&amp; ",lb_"&amp;HM187&amp;",ub_"&amp;HM187&amp;"] = sp_andrews_te(Y_pre_"&amp;HM187&amp;",pobreza_"&amp;HM187&amp;"(:,T+s),A_"&amp;HM187&amp;",C,.05);"</f>
        <v xml:space="preserve">    [p_value_75,lb_75,ub_75] = sp_andrews_te(Y_pre_75,pobreza_75(:,T+s),A_75,C,.05);</v>
      </c>
      <c r="HT187">
        <v>89</v>
      </c>
      <c r="HU187" t="str">
        <f>"    spillover_test_"&amp;HT187&amp;"(s) = sp_andrews(Y_pre_"&amp;HT187&amp;",pobreza_"&amp;HT187&amp;"(:,T+s),A_"&amp;HT187&amp;",C,d,alpha_sig);"</f>
        <v xml:space="preserve">    spillover_test_89(s) = sp_andrews(Y_pre_89,pobreza_89(:,T+s),A_89,C,d,alpha_sig);</v>
      </c>
      <c r="IA187">
        <v>106</v>
      </c>
      <c r="IB187" t="str">
        <f>"xlswrite('G:\Mi unidad\1. PROYECTOS TELLO 2022\SCM SPILL OVERS\outputs\pobreza\bajo_niv_educ\1%\simulacion_4\output_tests.xlsx',lb_vec_"&amp;IA187&amp;"','lb_vec_"&amp;IA187&amp;"');"</f>
        <v>xlswrite('G:\Mi unidad\1. PROYECTOS TELLO 2022\SCM SPILL OVERS\outputs\pobreza\bajo_niv_educ\1%\simulacion_4\output_tests.xlsx',lb_vec_106','lb_vec_106');</v>
      </c>
      <c r="IO187">
        <v>106</v>
      </c>
      <c r="IP187" t="str">
        <f>"xlswrite('G:\Mi unidad\1. PROYECTOS TELLO 2022\SCM SPILL OVERS\outputs\pobreza\bajo_ingreso\1%\simulacion_4\output_tests.xlsx',lb_vec_"&amp;IO187&amp;"','lb_vec_"&amp;IO187&amp;"');"</f>
        <v>xlswrite('G:\Mi unidad\1. PROYECTOS TELLO 2022\SCM SPILL OVERS\outputs\pobreza\bajo_ingreso\1%\simulacion_4\output_tests.xlsx',lb_vec_106','lb_vec_106');</v>
      </c>
      <c r="JA187">
        <v>106</v>
      </c>
      <c r="JB187" t="str">
        <f>"xlswrite('G:\Mi unidad\1. PROYECTOS TELLO 2022\SCM SPILL OVERS\outputs\pobreza\densidad\1%\simulacion_4\output_tests.xlsx',lb_vec_"&amp;JA187&amp;"','lb_vec_"&amp;JA187&amp;"');"</f>
        <v>xlswrite('G:\Mi unidad\1. PROYECTOS TELLO 2022\SCM SPILL OVERS\outputs\pobreza\densidad\1%\simulacion_4\output_tests.xlsx',lb_vec_106','lb_vec_106');</v>
      </c>
      <c r="JM187">
        <v>106</v>
      </c>
      <c r="JN187" t="str">
        <f>"xlswrite('G:\Mi unidad\1. PROYECTOS TELLO 2022\SCM SPILL OVERS\outputs\pobreza\densidad_g\1%\simulacion_4\output_tests.xlsx',lb_vec_"&amp;JM187&amp;"','lb_vec_"&amp;JM187&amp;"');"</f>
        <v>xlswrite('G:\Mi unidad\1. PROYECTOS TELLO 2022\SCM SPILL OVERS\outputs\pobreza\densidad_g\1%\simulacion_4\output_tests.xlsx',lb_vec_106','lb_vec_106');</v>
      </c>
      <c r="JY187">
        <v>106</v>
      </c>
      <c r="JZ187" t="str">
        <f>"xlswrite('G:\Mi unidad\1. PROYECTOS TELLO 2022\SCM SPILL OVERS\outputs\pobreza\distancia_centro_salud\1%\simulacion_4\output_tests.xlsx',lb_vec_"&amp;JY187&amp;"','lb_vec_"&amp;JY187&amp;"');"</f>
        <v>xlswrite('G:\Mi unidad\1. PROYECTOS TELLO 2022\SCM SPILL OVERS\outputs\pobreza\distancia_centro_salud\1%\simulacion_4\output_tests.xlsx',lb_vec_106','lb_vec_106');</v>
      </c>
      <c r="KL187">
        <v>106</v>
      </c>
      <c r="KM187" t="str">
        <f>"xlswrite('G:\Mi unidad\1. PROYECTOS TELLO 2022\SCM SPILL OVERS\outputs\pobreza\informalidad\1%\simulacion_4\output_tests.xlsx',lb_vec_"&amp;KL187&amp;"','lb_vec_"&amp;KL187&amp;"');"</f>
        <v>xlswrite('G:\Mi unidad\1. PROYECTOS TELLO 2022\SCM SPILL OVERS\outputs\pobreza\informalidad\1%\simulacion_4\output_tests.xlsx',lb_vec_106','lb_vec_106');</v>
      </c>
      <c r="KY187">
        <v>106</v>
      </c>
      <c r="KZ187" t="str">
        <f>"xlswrite('G:\Mi unidad\1. PROYECTOS TELLO 2022\SCM SPILL OVERS\outputs\pobreza\alimentos\1%\simulacion_4\output_tests.xlsx',lb_vec_"&amp;KY187&amp;"','lb_vec_"&amp;KY187&amp;"');"</f>
        <v>xlswrite('G:\Mi unidad\1. PROYECTOS TELLO 2022\SCM SPILL OVERS\outputs\pobreza\alimentos\1%\simulacion_4\output_tests.xlsx',lb_vec_106','lb_vec_106');</v>
      </c>
      <c r="LF187">
        <v>106</v>
      </c>
      <c r="LG187" t="str">
        <f>"xlswrite('G:\Mi unidad\1. PROYECTOS TELLO 2022\SCM SPILL OVERS\outputs\pobreza\jefe_hogar\1%\simulacion_4\output_tests.xlsx',lb_vec_"&amp;LF187&amp;"','lb_vec_"&amp;LF187&amp;"');"</f>
        <v>xlswrite('G:\Mi unidad\1. PROYECTOS TELLO 2022\SCM SPILL OVERS\outputs\pobreza\jefe_hogar\1%\simulacion_4\output_tests.xlsx',lb_vec_106','lb_vec_106');</v>
      </c>
      <c r="LM187">
        <v>106</v>
      </c>
      <c r="LN187" t="str">
        <f>"xlswrite('G:\Mi unidad\1. PROYECTOS TELLO 2022\SCM SPILL OVERS\outputs\pobreza\mujeres\1%\simulacion_4\output_tests.xlsx',lb_vec_"&amp;LM187&amp;"','lb_vec_"&amp;LM187&amp;"');"</f>
        <v>xlswrite('G:\Mi unidad\1. PROYECTOS TELLO 2022\SCM SPILL OVERS\outputs\pobreza\mujeres\1%\simulacion_4\output_tests.xlsx',lb_vec_106','lb_vec_106');</v>
      </c>
      <c r="LY187">
        <v>106</v>
      </c>
      <c r="LZ187" t="str">
        <f>"xlswrite('G:\Mi unidad\1. PROYECTOS TELLO 2022\SCM SPILL OVERS\outputs\pobreza\criminalidad\1%\simulacion_4\output_tests.xlsx',lb_vec_"&amp;LY187&amp;"','lb_vec_"&amp;LY187&amp;"');"</f>
        <v>xlswrite('G:\Mi unidad\1. PROYECTOS TELLO 2022\SCM SPILL OVERS\outputs\pobreza\criminalidad\1%\simulacion_4\output_tests.xlsx',lb_vec_106','lb_vec_106');</v>
      </c>
    </row>
    <row r="188" spans="64:338" x14ac:dyDescent="0.3">
      <c r="BL188">
        <v>106</v>
      </c>
      <c r="BM188" s="1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407</v>
      </c>
      <c r="CV188">
        <v>106</v>
      </c>
      <c r="CW188" t="s">
        <v>405</v>
      </c>
      <c r="DA188">
        <v>106</v>
      </c>
      <c r="DB188" t="s">
        <v>405</v>
      </c>
      <c r="DF188">
        <v>106</v>
      </c>
      <c r="DG188" t="s">
        <v>405</v>
      </c>
      <c r="EA188">
        <v>78</v>
      </c>
      <c r="EB188" s="1" t="str">
        <f>"Y_Ts_"&amp;EA188&amp;" = Y_"&amp;EA188&amp;"(:,T+s);"</f>
        <v>Y_Ts_78 = Y_78(:,T+s);</v>
      </c>
      <c r="HM188">
        <v>75</v>
      </c>
      <c r="HN188" t="str">
        <f>"    p_value_vec_"&amp;HM188&amp;"(s) = p_value_"&amp;HM188&amp;";"</f>
        <v xml:space="preserve">    p_value_vec_75(s) = p_value_75;</v>
      </c>
      <c r="HT188">
        <v>89</v>
      </c>
      <c r="HU188" t="s">
        <v>18</v>
      </c>
      <c r="IA188">
        <v>106</v>
      </c>
      <c r="IB188" t="str">
        <f>"xlswrite('G:\Mi unidad\1. PROYECTOS TELLO 2022\SCM SPILL OVERS\outputs\pobreza\bajo_niv_educ\1%\simulacion_4\output_tests.xlsx',ub_vec_"&amp;IA188&amp;"','ub_vec_"&amp;IA188&amp;"');"</f>
        <v>xlswrite('G:\Mi unidad\1. PROYECTOS TELLO 2022\SCM SPILL OVERS\outputs\pobreza\bajo_niv_educ\1%\simulacion_4\output_tests.xlsx',ub_vec_106','ub_vec_106');</v>
      </c>
      <c r="IO188">
        <v>106</v>
      </c>
      <c r="IP188" t="str">
        <f>"xlswrite('G:\Mi unidad\1. PROYECTOS TELLO 2022\SCM SPILL OVERS\outputs\pobreza\bajo_ingreso\1%\simulacion_4\output_tests.xlsx',ub_vec_"&amp;IO188&amp;"','ub_vec_"&amp;IO188&amp;"');"</f>
        <v>xlswrite('G:\Mi unidad\1. PROYECTOS TELLO 2022\SCM SPILL OVERS\outputs\pobreza\bajo_ingreso\1%\simulacion_4\output_tests.xlsx',ub_vec_106','ub_vec_106');</v>
      </c>
      <c r="JA188">
        <v>106</v>
      </c>
      <c r="JB188" t="str">
        <f>"xlswrite('G:\Mi unidad\1. PROYECTOS TELLO 2022\SCM SPILL OVERS\outputs\pobreza\densidad\1%\simulacion_4\output_tests.xlsx',ub_vec_"&amp;JA188&amp;"','ub_vec_"&amp;JA188&amp;"');"</f>
        <v>xlswrite('G:\Mi unidad\1. PROYECTOS TELLO 2022\SCM SPILL OVERS\outputs\pobreza\densidad\1%\simulacion_4\output_tests.xlsx',ub_vec_106','ub_vec_106');</v>
      </c>
      <c r="JM188">
        <v>106</v>
      </c>
      <c r="JN188" t="str">
        <f>"xlswrite('G:\Mi unidad\1. PROYECTOS TELLO 2022\SCM SPILL OVERS\outputs\pobreza\densidad_g\1%\simulacion_4\output_tests.xlsx',ub_vec_"&amp;JM188&amp;"','ub_vec_"&amp;JM188&amp;"');"</f>
        <v>xlswrite('G:\Mi unidad\1. PROYECTOS TELLO 2022\SCM SPILL OVERS\outputs\pobreza\densidad_g\1%\simulacion_4\output_tests.xlsx',ub_vec_106','ub_vec_106');</v>
      </c>
      <c r="JY188">
        <v>106</v>
      </c>
      <c r="JZ188" t="str">
        <f>"xlswrite('G:\Mi unidad\1. PROYECTOS TELLO 2022\SCM SPILL OVERS\outputs\pobreza\distancia_centro_salud\1%\simulacion_4\output_tests.xlsx',ub_vec_"&amp;JY188&amp;"','ub_vec_"&amp;JY188&amp;"');"</f>
        <v>xlswrite('G:\Mi unidad\1. PROYECTOS TELLO 2022\SCM SPILL OVERS\outputs\pobreza\distancia_centro_salud\1%\simulacion_4\output_tests.xlsx',ub_vec_106','ub_vec_106');</v>
      </c>
      <c r="KL188">
        <v>106</v>
      </c>
      <c r="KM188" t="str">
        <f>"xlswrite('G:\Mi unidad\1. PROYECTOS TELLO 2022\SCM SPILL OVERS\outputs\pobreza\informalidad\1%\simulacion_4\output_tests.xlsx',ub_vec_"&amp;KL188&amp;"','ub_vec_"&amp;KL188&amp;"');"</f>
        <v>xlswrite('G:\Mi unidad\1. PROYECTOS TELLO 2022\SCM SPILL OVERS\outputs\pobreza\informalidad\1%\simulacion_4\output_tests.xlsx',ub_vec_106','ub_vec_106');</v>
      </c>
      <c r="KY188">
        <v>106</v>
      </c>
      <c r="KZ188" t="str">
        <f>"xlswrite('G:\Mi unidad\1. PROYECTOS TELLO 2022\SCM SPILL OVERS\outputs\pobreza\alimentos\1%\simulacion_4\output_tests.xlsx',ub_vec_"&amp;KY188&amp;"','ub_vec_"&amp;KY188&amp;"');"</f>
        <v>xlswrite('G:\Mi unidad\1. PROYECTOS TELLO 2022\SCM SPILL OVERS\outputs\pobreza\alimentos\1%\simulacion_4\output_tests.xlsx',ub_vec_106','ub_vec_106');</v>
      </c>
      <c r="LF188">
        <v>106</v>
      </c>
      <c r="LG188" t="str">
        <f>"xlswrite('G:\Mi unidad\1. PROYECTOS TELLO 2022\SCM SPILL OVERS\outputs\pobreza\jefe_hogar\1%\simulacion_4\output_tests.xlsx',ub_vec_"&amp;LF188&amp;"','ub_vec_"&amp;LF188&amp;"');"</f>
        <v>xlswrite('G:\Mi unidad\1. PROYECTOS TELLO 2022\SCM SPILL OVERS\outputs\pobreza\jefe_hogar\1%\simulacion_4\output_tests.xlsx',ub_vec_106','ub_vec_106');</v>
      </c>
      <c r="LM188">
        <v>106</v>
      </c>
      <c r="LN188" t="str">
        <f>"xlswrite('G:\Mi unidad\1. PROYECTOS TELLO 2022\SCM SPILL OVERS\outputs\pobreza\mujeres\1%\simulacion_4\output_tests.xlsx',ub_vec_"&amp;LM188&amp;"','ub_vec_"&amp;LM188&amp;"');"</f>
        <v>xlswrite('G:\Mi unidad\1. PROYECTOS TELLO 2022\SCM SPILL OVERS\outputs\pobreza\mujeres\1%\simulacion_4\output_tests.xlsx',ub_vec_106','ub_vec_106');</v>
      </c>
      <c r="LY188">
        <v>106</v>
      </c>
      <c r="LZ188" t="str">
        <f>"xlswrite('G:\Mi unidad\1. PROYECTOS TELLO 2022\SCM SPILL OVERS\outputs\pobreza\criminalidad\1%\simulacion_4\output_tests.xlsx',ub_vec_"&amp;LY188&amp;"','ub_vec_"&amp;LY188&amp;"');"</f>
        <v>xlswrite('G:\Mi unidad\1. PROYECTOS TELLO 2022\SCM SPILL OVERS\outputs\pobreza\criminalidad\1%\simulacion_4\output_tests.xlsx',ub_vec_106','ub_vec_106');</v>
      </c>
    </row>
    <row r="189" spans="64:338" x14ac:dyDescent="0.3">
      <c r="BL189">
        <v>106</v>
      </c>
      <c r="BM189" s="1" t="str">
        <f>"A_"&amp;BL187&amp;"(:,ind_"&amp;BL187&amp;" == 0) = [];"</f>
        <v>A_106(:,ind_106 == 0) = [];</v>
      </c>
      <c r="BR189">
        <v>106</v>
      </c>
      <c r="BS189" s="1" t="str">
        <f>"ind_"&amp;BR187&amp;" = xlsread('spillover_bajo_niv_educ_"&amp;BR187&amp;".xlsx')"</f>
        <v>ind_106 = xlsread('spillover_bajo_niv_educ_106.xlsx')</v>
      </c>
      <c r="BX189">
        <v>106</v>
      </c>
      <c r="BY189" s="1" t="str">
        <f>"ind_"&amp;BX187&amp;" = xlsread('spillover_bajoingreso_"&amp;BX187&amp;".xlsx')"</f>
        <v>ind_106 = xlsread('spillover_bajoingreso_106.xlsx')</v>
      </c>
      <c r="CD189">
        <v>106</v>
      </c>
      <c r="CE189" s="1" t="str">
        <f>"ind_"&amp;CD187&amp;" = xlsread('spillover_densidad_"&amp;CD187&amp;".xlsx')"</f>
        <v>ind_106 = xlsread('spillover_densidad_106.xlsx')</v>
      </c>
      <c r="CJ189">
        <v>106</v>
      </c>
      <c r="CK189" s="1" t="str">
        <f>"ind_"&amp;CJ187&amp;" = xlsread('spillover_tiempo_cs_"&amp;CJ187&amp;".xlsx')"</f>
        <v>ind_106 = xlsread('spillover_tiempo_cs_106.xlsx')</v>
      </c>
      <c r="CQ189">
        <v>106</v>
      </c>
      <c r="CR189" t="s">
        <v>403</v>
      </c>
      <c r="CV189">
        <v>106</v>
      </c>
      <c r="CW189" t="s">
        <v>408</v>
      </c>
      <c r="DA189">
        <v>106</v>
      </c>
      <c r="DB189" t="s">
        <v>409</v>
      </c>
      <c r="DF189">
        <v>106</v>
      </c>
      <c r="DG189" t="s">
        <v>410</v>
      </c>
      <c r="EA189">
        <v>78</v>
      </c>
      <c r="EB189" s="1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HM189">
        <v>75</v>
      </c>
      <c r="HN189" t="str">
        <f>"    lb_vec_"&amp;HM189&amp;"(s) = lb_"&amp;HM189&amp;";"</f>
        <v xml:space="preserve">    lb_vec_75(s) = lb_75;</v>
      </c>
      <c r="HT189">
        <v>91</v>
      </c>
      <c r="HU189" t="str">
        <f>"spillover_test_"&amp;HT189&amp;" = zeros(1,S);"</f>
        <v>spillover_test_91 = zeros(1,S);</v>
      </c>
      <c r="IA189">
        <v>106</v>
      </c>
      <c r="IB189" t="str">
        <f>"xlswrite('G:\Mi unidad\1. PROYECTOS TELLO 2022\SCM SPILL OVERS\outputs\pobreza\bajo_niv_educ\1%\simulacion_4\output_tests.xlsx',p_value_vec_"&amp;IA189&amp;"','p_value_vec_"&amp;IA189&amp;"');"</f>
        <v>xlswrite('G:\Mi unidad\1. PROYECTOS TELLO 2022\SCM SPILL OVERS\outputs\pobreza\bajo_niv_educ\1%\simulacion_4\output_tests.xlsx',p_value_vec_106','p_value_vec_106');</v>
      </c>
      <c r="IO189">
        <v>106</v>
      </c>
      <c r="IP189" t="str">
        <f>"xlswrite('G:\Mi unidad\1. PROYECTOS TELLO 2022\SCM SPILL OVERS\outputs\pobreza\bajo_ingreso\1%\simulacion_4\output_tests.xlsx',p_value_vec_"&amp;IO189&amp;"','p_value_vec_"&amp;IO189&amp;"');"</f>
        <v>xlswrite('G:\Mi unidad\1. PROYECTOS TELLO 2022\SCM SPILL OVERS\outputs\pobreza\bajo_ingreso\1%\simulacion_4\output_tests.xlsx',p_value_vec_106','p_value_vec_106');</v>
      </c>
      <c r="JA189">
        <v>106</v>
      </c>
      <c r="JB189" t="str">
        <f>"xlswrite('G:\Mi unidad\1. PROYECTOS TELLO 2022\SCM SPILL OVERS\outputs\pobreza\densidad\1%\simulacion_4\output_tests.xlsx',p_value_vec_"&amp;JA189&amp;"','p_value_vec_"&amp;JA189&amp;"');"</f>
        <v>xlswrite('G:\Mi unidad\1. PROYECTOS TELLO 2022\SCM SPILL OVERS\outputs\pobreza\densidad\1%\simulacion_4\output_tests.xlsx',p_value_vec_106','p_value_vec_106');</v>
      </c>
      <c r="JM189">
        <v>106</v>
      </c>
      <c r="JN189" t="str">
        <f>"xlswrite('G:\Mi unidad\1. PROYECTOS TELLO 2022\SCM SPILL OVERS\outputs\pobreza\densidad_g\1%\simulacion_4\output_tests.xlsx',p_value_vec_"&amp;JM189&amp;"','p_value_vec_"&amp;JM189&amp;"');"</f>
        <v>xlswrite('G:\Mi unidad\1. PROYECTOS TELLO 2022\SCM SPILL OVERS\outputs\pobreza\densidad_g\1%\simulacion_4\output_tests.xlsx',p_value_vec_106','p_value_vec_106');</v>
      </c>
      <c r="JY189">
        <v>106</v>
      </c>
      <c r="JZ189" t="str">
        <f>"xlswrite('G:\Mi unidad\1. PROYECTOS TELLO 2022\SCM SPILL OVERS\outputs\pobreza\distancia_centro_salud\1%\simulacion_4\output_tests.xlsx',p_value_vec_"&amp;JY189&amp;"','p_value_vec_"&amp;JY189&amp;"');"</f>
        <v>xlswrite('G:\Mi unidad\1. PROYECTOS TELLO 2022\SCM SPILL OVERS\outputs\pobreza\distancia_centro_salud\1%\simulacion_4\output_tests.xlsx',p_value_vec_106','p_value_vec_106');</v>
      </c>
      <c r="KL189">
        <v>106</v>
      </c>
      <c r="KM189" t="str">
        <f>"xlswrite('G:\Mi unidad\1. PROYECTOS TELLO 2022\SCM SPILL OVERS\outputs\pobreza\informalidad\1%\simulacion_4\output_tests.xlsx',p_value_vec_"&amp;KL189&amp;"','p_value_vec_"&amp;KL189&amp;"');"</f>
        <v>xlswrite('G:\Mi unidad\1. PROYECTOS TELLO 2022\SCM SPILL OVERS\outputs\pobreza\informalidad\1%\simulacion_4\output_tests.xlsx',p_value_vec_106','p_value_vec_106');</v>
      </c>
      <c r="KY189">
        <v>106</v>
      </c>
      <c r="KZ189" t="str">
        <f>"xlswrite('G:\Mi unidad\1. PROYECTOS TELLO 2022\SCM SPILL OVERS\outputs\pobreza\alimentos\1%\simulacion_4\output_tests.xlsx',p_value_vec_"&amp;KY189&amp;"','p_value_vec_"&amp;KY189&amp;"');"</f>
        <v>xlswrite('G:\Mi unidad\1. PROYECTOS TELLO 2022\SCM SPILL OVERS\outputs\pobreza\alimentos\1%\simulacion_4\output_tests.xlsx',p_value_vec_106','p_value_vec_106');</v>
      </c>
      <c r="LF189">
        <v>106</v>
      </c>
      <c r="LG189" t="str">
        <f>"xlswrite('G:\Mi unidad\1. PROYECTOS TELLO 2022\SCM SPILL OVERS\outputs\pobreza\jefe_hogar\1%\simulacion_4\output_tests.xlsx',p_value_vec_"&amp;LF189&amp;"','p_value_vec_"&amp;LF189&amp;"');"</f>
        <v>xlswrite('G:\Mi unidad\1. PROYECTOS TELLO 2022\SCM SPILL OVERS\outputs\pobreza\jefe_hogar\1%\simulacion_4\output_tests.xlsx',p_value_vec_106','p_value_vec_106');</v>
      </c>
      <c r="LM189">
        <v>106</v>
      </c>
      <c r="LN189" t="str">
        <f>"xlswrite('G:\Mi unidad\1. PROYECTOS TELLO 2022\SCM SPILL OVERS\outputs\pobreza\mujeres\1%\simulacion_4\output_tests.xlsx',p_value_vec_"&amp;LM189&amp;"','p_value_vec_"&amp;LM189&amp;"');"</f>
        <v>xlswrite('G:\Mi unidad\1. PROYECTOS TELLO 2022\SCM SPILL OVERS\outputs\pobreza\mujeres\1%\simulacion_4\output_tests.xlsx',p_value_vec_106','p_value_vec_106');</v>
      </c>
      <c r="LY189">
        <v>106</v>
      </c>
      <c r="LZ189" t="str">
        <f>"xlswrite('G:\Mi unidad\1. PROYECTOS TELLO 2022\SCM SPILL OVERS\outputs\pobreza\criminalidad\1%\simulacion_4\output_tests.xlsx',p_value_vec_"&amp;LY189&amp;"','p_value_vec_"&amp;LY189&amp;"');"</f>
        <v>xlswrite('G:\Mi unidad\1. PROYECTOS TELLO 2022\SCM SPILL OVERS\outputs\pobreza\criminalidad\1%\simulacion_4\output_tests.xlsx',p_value_vec_106','p_value_vec_106');</v>
      </c>
    </row>
    <row r="190" spans="64:338" x14ac:dyDescent="0.3">
      <c r="BL190">
        <v>106</v>
      </c>
      <c r="BR190">
        <v>106</v>
      </c>
      <c r="BS190" s="1" t="str">
        <f>"A_"&amp;BR187&amp;" = eye(N);"</f>
        <v>A_106 = eye(N);</v>
      </c>
      <c r="BX190">
        <v>106</v>
      </c>
      <c r="BY190" s="1" t="str">
        <f>"A_"&amp;BX187&amp;" = eye(N);"</f>
        <v>A_106 = eye(N);</v>
      </c>
      <c r="CD190">
        <v>106</v>
      </c>
      <c r="CE190" s="1" t="str">
        <f>"A_"&amp;CD187&amp;" = eye(N);"</f>
        <v>A_106 = eye(N);</v>
      </c>
      <c r="CJ190">
        <v>106</v>
      </c>
      <c r="CK190" s="1" t="str">
        <f>"A_"&amp;CJ187&amp;" = eye(N);"</f>
        <v>A_106 = eye(N);</v>
      </c>
      <c r="CQ190">
        <v>106</v>
      </c>
      <c r="CR190" t="s">
        <v>404</v>
      </c>
      <c r="CV190">
        <v>106</v>
      </c>
      <c r="CW190" t="s">
        <v>411</v>
      </c>
      <c r="DA190">
        <v>106</v>
      </c>
      <c r="DB190" t="s">
        <v>411</v>
      </c>
      <c r="DF190">
        <v>106</v>
      </c>
      <c r="DG190" t="s">
        <v>411</v>
      </c>
      <c r="EA190">
        <v>78</v>
      </c>
      <c r="EB190" s="1" t="str">
        <f>"alpha_hat_"&amp;EA190&amp;" = A_"&amp;EA190&amp;"*gamma_hat_"&amp;EA190&amp;";"</f>
        <v>alpha_hat_78 = A_78*gamma_hat_78;</v>
      </c>
      <c r="HM190">
        <v>75</v>
      </c>
      <c r="HN190" t="str">
        <f>"    ub_vec_"&amp;HM190&amp;"(s) = ub_"&amp;HM189&amp;";"</f>
        <v xml:space="preserve">    ub_vec_75(s) = ub_75;</v>
      </c>
      <c r="HT190">
        <v>91</v>
      </c>
      <c r="HU190" t="s">
        <v>35</v>
      </c>
      <c r="IA190">
        <v>106</v>
      </c>
      <c r="IB190" t="str">
        <f>"xlswrite('G:\Mi unidad\1. PROYECTOS TELLO 2022\SCM SPILL OVERS\outputs\pobreza\bajo_niv_educ\1%\simulacion_4\output_tests.xlsx',alpha1_hat_vec_"&amp;IA190&amp;"','alpha1_hat_vec_"&amp;IA190&amp;"');"</f>
        <v>xlswrite('G:\Mi unidad\1. PROYECTOS TELLO 2022\SCM SPILL OVERS\outputs\pobreza\bajo_niv_educ\1%\simulacion_4\output_tests.xlsx',alpha1_hat_vec_106','alpha1_hat_vec_106');</v>
      </c>
      <c r="IO190">
        <v>106</v>
      </c>
      <c r="IP190" t="str">
        <f>"xlswrite('G:\Mi unidad\1. PROYECTOS TELLO 2022\SCM SPILL OVERS\outputs\pobreza\bajo_ingreso\1%\simulacion_4\output_tests.xlsx',alpha1_hat_vec_"&amp;IO190&amp;"','alpha1_hat_vec_"&amp;IO190&amp;"');"</f>
        <v>xlswrite('G:\Mi unidad\1. PROYECTOS TELLO 2022\SCM SPILL OVERS\outputs\pobreza\bajo_ingreso\1%\simulacion_4\output_tests.xlsx',alpha1_hat_vec_106','alpha1_hat_vec_106');</v>
      </c>
      <c r="JA190">
        <v>106</v>
      </c>
      <c r="JB190" t="str">
        <f>"xlswrite('G:\Mi unidad\1. PROYECTOS TELLO 2022\SCM SPILL OVERS\outputs\pobreza\densidad\1%\simulacion_4\output_tests.xlsx',alpha1_hat_vec_"&amp;JA190&amp;"','alpha1_hat_vec_"&amp;JA190&amp;"');"</f>
        <v>xlswrite('G:\Mi unidad\1. PROYECTOS TELLO 2022\SCM SPILL OVERS\outputs\pobreza\densidad\1%\simulacion_4\output_tests.xlsx',alpha1_hat_vec_106','alpha1_hat_vec_106');</v>
      </c>
      <c r="JM190">
        <v>106</v>
      </c>
      <c r="JN190" t="str">
        <f>"xlswrite('G:\Mi unidad\1. PROYECTOS TELLO 2022\SCM SPILL OVERS\outputs\pobreza\densidad_g\1%\simulacion_4\output_tests.xlsx',alpha1_hat_vec_"&amp;JM190&amp;"','alpha1_hat_vec_"&amp;JM190&amp;"');"</f>
        <v>xlswrite('G:\Mi unidad\1. PROYECTOS TELLO 2022\SCM SPILL OVERS\outputs\pobreza\densidad_g\1%\simulacion_4\output_tests.xlsx',alpha1_hat_vec_106','alpha1_hat_vec_106');</v>
      </c>
      <c r="JY190">
        <v>106</v>
      </c>
      <c r="JZ190" t="str">
        <f>"xlswrite('G:\Mi unidad\1. PROYECTOS TELLO 2022\SCM SPILL OVERS\outputs\pobreza\distancia_centro_salud\1%\simulacion_4\output_tests.xlsx',alpha1_hat_vec_"&amp;JY190&amp;"','alpha1_hat_vec_"&amp;JY190&amp;"');"</f>
        <v>xlswrite('G:\Mi unidad\1. PROYECTOS TELLO 2022\SCM SPILL OVERS\outputs\pobreza\distancia_centro_salud\1%\simulacion_4\output_tests.xlsx',alpha1_hat_vec_106','alpha1_hat_vec_106');</v>
      </c>
      <c r="KL190">
        <v>106</v>
      </c>
      <c r="KM190" t="str">
        <f>"xlswrite('G:\Mi unidad\1. PROYECTOS TELLO 2022\SCM SPILL OVERS\outputs\pobreza\informalidad\1%\simulacion_4\output_tests.xlsx',alpha1_hat_vec_"&amp;KL190&amp;"','alpha1_hat_vec_"&amp;KL190&amp;"');"</f>
        <v>xlswrite('G:\Mi unidad\1. PROYECTOS TELLO 2022\SCM SPILL OVERS\outputs\pobreza\informalidad\1%\simulacion_4\output_tests.xlsx',alpha1_hat_vec_106','alpha1_hat_vec_106');</v>
      </c>
      <c r="KY190">
        <v>106</v>
      </c>
      <c r="KZ190" t="str">
        <f>"xlswrite('G:\Mi unidad\1. PROYECTOS TELLO 2022\SCM SPILL OVERS\outputs\pobreza\alimentos\1%\simulacion_4\output_tests.xlsx',alpha1_hat_vec_"&amp;KY190&amp;"','alpha1_hat_vec_"&amp;KY190&amp;"');"</f>
        <v>xlswrite('G:\Mi unidad\1. PROYECTOS TELLO 2022\SCM SPILL OVERS\outputs\pobreza\alimentos\1%\simulacion_4\output_tests.xlsx',alpha1_hat_vec_106','alpha1_hat_vec_106');</v>
      </c>
      <c r="LF190">
        <v>106</v>
      </c>
      <c r="LG190" t="str">
        <f>"xlswrite('G:\Mi unidad\1. PROYECTOS TELLO 2022\SCM SPILL OVERS\outputs\pobreza\jefe_hogar\1%\simulacion_4\output_tests.xlsx',alpha1_hat_vec_"&amp;LF190&amp;"','alpha1_hat_vec_"&amp;LF190&amp;"');"</f>
        <v>xlswrite('G:\Mi unidad\1. PROYECTOS TELLO 2022\SCM SPILL OVERS\outputs\pobreza\jefe_hogar\1%\simulacion_4\output_tests.xlsx',alpha1_hat_vec_106','alpha1_hat_vec_106');</v>
      </c>
      <c r="LM190">
        <v>106</v>
      </c>
      <c r="LN190" t="str">
        <f>"xlswrite('G:\Mi unidad\1. PROYECTOS TELLO 2022\SCM SPILL OVERS\outputs\pobreza\mujeres\1%\simulacion_4\output_tests.xlsx',alpha1_hat_vec_"&amp;LM190&amp;"','alpha1_hat_vec_"&amp;LM190&amp;"');"</f>
        <v>xlswrite('G:\Mi unidad\1. PROYECTOS TELLO 2022\SCM SPILL OVERS\outputs\pobreza\mujeres\1%\simulacion_4\output_tests.xlsx',alpha1_hat_vec_106','alpha1_hat_vec_106');</v>
      </c>
      <c r="LY190">
        <v>106</v>
      </c>
      <c r="LZ190" t="str">
        <f>"xlswrite('G:\Mi unidad\1. PROYECTOS TELLO 2022\SCM SPILL OVERS\outputs\pobreza\criminalidad\1%\simulacion_4\output_tests.xlsx',alpha1_hat_vec_"&amp;LY190&amp;"','alpha1_hat_vec_"&amp;LY190&amp;"');"</f>
        <v>xlswrite('G:\Mi unidad\1. PROYECTOS TELLO 2022\SCM SPILL OVERS\outputs\pobreza\criminalidad\1%\simulacion_4\output_tests.xlsx',alpha1_hat_vec_106','alpha1_hat_vec_106');</v>
      </c>
    </row>
    <row r="191" spans="64:338" x14ac:dyDescent="0.3">
      <c r="BL191">
        <v>106</v>
      </c>
      <c r="BR191">
        <v>106</v>
      </c>
      <c r="BS191" s="1" t="str">
        <f>"A_"&amp;BR187&amp;"(:,ind_"&amp;BR187&amp;" == 0) = [];"</f>
        <v>A_106(:,ind_106 == 0) = [];</v>
      </c>
      <c r="BX191">
        <v>106</v>
      </c>
      <c r="BY191" s="1" t="str">
        <f>"A_"&amp;BX187&amp;"(:,ind_"&amp;BX187&amp;" == 0) = [];"</f>
        <v>A_106(:,ind_106 == 0) = [];</v>
      </c>
      <c r="CD191">
        <v>106</v>
      </c>
      <c r="CE191" s="1" t="str">
        <f>"A_"&amp;CD187&amp;"(:,ind_"&amp;CD187&amp;" == 0) = [];"</f>
        <v>A_106(:,ind_106 == 0) = [];</v>
      </c>
      <c r="CJ191">
        <v>106</v>
      </c>
      <c r="CK191" s="1" t="str">
        <f>"A_"&amp;CJ187&amp;"(:,ind_"&amp;CJ187&amp;" == 0) = [];"</f>
        <v>A_106(:,ind_106 == 0) = [];</v>
      </c>
      <c r="CQ191">
        <v>106</v>
      </c>
      <c r="CR191" t="s">
        <v>406</v>
      </c>
      <c r="CV191">
        <v>106</v>
      </c>
      <c r="CW191" t="s">
        <v>412</v>
      </c>
      <c r="DA191">
        <v>106</v>
      </c>
      <c r="DB191" t="s">
        <v>412</v>
      </c>
      <c r="DF191">
        <v>106</v>
      </c>
      <c r="DG191" t="s">
        <v>412</v>
      </c>
      <c r="EA191">
        <v>78</v>
      </c>
      <c r="EB191" s="1" t="str">
        <f>"alpha1_hat_vec_"&amp;EA191&amp;"(s) = alpha_hat_"&amp;EA191&amp;"(1);"</f>
        <v>alpha1_hat_vec_78(s) = alpha_hat_78(1);</v>
      </c>
      <c r="HM191">
        <v>75</v>
      </c>
      <c r="HN191" t="s">
        <v>18</v>
      </c>
      <c r="HT191">
        <v>91</v>
      </c>
      <c r="HU191" t="s">
        <v>36</v>
      </c>
      <c r="IA191">
        <v>106</v>
      </c>
      <c r="IB191" t="str">
        <f>"xlswrite('G:\Mi unidad\1. PROYECTOS TELLO 2022\SCM SPILL OVERS\outputs\pobreza\bajo_niv_educ\1%\simulacion_4\output_tests.xlsx',spillover_test_"&amp;IA191&amp;"','sp_test_"&amp;IA191&amp;"');"</f>
        <v>xlswrite('G:\Mi unidad\1. PROYECTOS TELLO 2022\SCM SPILL OVERS\outputs\pobreza\bajo_niv_educ\1%\simulacion_4\output_tests.xlsx',spillover_test_106','sp_test_106');</v>
      </c>
      <c r="IO191">
        <v>106</v>
      </c>
      <c r="IP191" t="str">
        <f>"xlswrite('G:\Mi unidad\1. PROYECTOS TELLO 2022\SCM SPILL OVERS\outputs\pobreza\bajo_ingreso\1%\simulacion_4\output_tests.xlsx',spillover_test_"&amp;IO191&amp;"','sp_test_"&amp;IO191&amp;"');"</f>
        <v>xlswrite('G:\Mi unidad\1. PROYECTOS TELLO 2022\SCM SPILL OVERS\outputs\pobreza\bajo_ingreso\1%\simulacion_4\output_tests.xlsx',spillover_test_106','sp_test_106');</v>
      </c>
      <c r="JA191">
        <v>106</v>
      </c>
      <c r="JB191" t="str">
        <f>"xlswrite('G:\Mi unidad\1. PROYECTOS TELLO 2022\SCM SPILL OVERS\outputs\pobreza\densidad\1%\simulacion_4\output_tests.xlsx',spillover_test_"&amp;JA191&amp;"','sp_test_"&amp;JA191&amp;"');"</f>
        <v>xlswrite('G:\Mi unidad\1. PROYECTOS TELLO 2022\SCM SPILL OVERS\outputs\pobreza\densidad\1%\simulacion_4\output_tests.xlsx',spillover_test_106','sp_test_106');</v>
      </c>
      <c r="JM191">
        <v>106</v>
      </c>
      <c r="JN191" t="str">
        <f>"xlswrite('G:\Mi unidad\1. PROYECTOS TELLO 2022\SCM SPILL OVERS\outputs\pobreza\densidad_g\1%\simulacion_4\output_tests.xlsx',spillover_test_"&amp;JM191&amp;"','sp_test_"&amp;JM191&amp;"');"</f>
        <v>xlswrite('G:\Mi unidad\1. PROYECTOS TELLO 2022\SCM SPILL OVERS\outputs\pobreza\densidad_g\1%\simulacion_4\output_tests.xlsx',spillover_test_106','sp_test_106');</v>
      </c>
      <c r="JY191">
        <v>106</v>
      </c>
      <c r="JZ191" t="str">
        <f>"xlswrite('G:\Mi unidad\1. PROYECTOS TELLO 2022\SCM SPILL OVERS\outputs\pobreza\distancia_centro_salud\1%\simulacion_4\output_tests.xlsx',spillover_test_"&amp;JY191&amp;"','sp_test_"&amp;JY191&amp;"');"</f>
        <v>xlswrite('G:\Mi unidad\1. PROYECTOS TELLO 2022\SCM SPILL OVERS\outputs\pobreza\distancia_centro_salud\1%\simulacion_4\output_tests.xlsx',spillover_test_106','sp_test_106');</v>
      </c>
      <c r="KL191">
        <v>106</v>
      </c>
      <c r="KM191" t="str">
        <f>"xlswrite('G:\Mi unidad\1. PROYECTOS TELLO 2022\SCM SPILL OVERS\outputs\pobreza\informalidad\1%\simulacion_4\output_tests.xlsx',spillover_test_"&amp;KL191&amp;"','sp_test_"&amp;KL191&amp;"');"</f>
        <v>xlswrite('G:\Mi unidad\1. PROYECTOS TELLO 2022\SCM SPILL OVERS\outputs\pobreza\informalidad\1%\simulacion_4\output_tests.xlsx',spillover_test_106','sp_test_106');</v>
      </c>
      <c r="KY191">
        <v>106</v>
      </c>
      <c r="KZ191" t="str">
        <f>"xlswrite('G:\Mi unidad\1. PROYECTOS TELLO 2022\SCM SPILL OVERS\outputs\pobreza\alimentos\1%\simulacion_4\output_tests.xlsx',spillover_test_"&amp;KY191&amp;"','sp_test_"&amp;KY191&amp;"');"</f>
        <v>xlswrite('G:\Mi unidad\1. PROYECTOS TELLO 2022\SCM SPILL OVERS\outputs\pobreza\alimentos\1%\simulacion_4\output_tests.xlsx',spillover_test_106','sp_test_106');</v>
      </c>
      <c r="LF191">
        <v>106</v>
      </c>
      <c r="LG191" t="str">
        <f>"xlswrite('G:\Mi unidad\1. PROYECTOS TELLO 2022\SCM SPILL OVERS\outputs\pobreza\jefe_hogar\1%\simulacion_4\output_tests.xlsx',spillover_test_"&amp;LF191&amp;"','sp_test_"&amp;LF191&amp;"');"</f>
        <v>xlswrite('G:\Mi unidad\1. PROYECTOS TELLO 2022\SCM SPILL OVERS\outputs\pobreza\jefe_hogar\1%\simulacion_4\output_tests.xlsx',spillover_test_106','sp_test_106');</v>
      </c>
      <c r="LM191">
        <v>106</v>
      </c>
      <c r="LN191" t="str">
        <f>"xlswrite('G:\Mi unidad\1. PROYECTOS TELLO 2022\SCM SPILL OVERS\outputs\pobreza\mujeres\1%\simulacion_4\output_tests.xlsx',spillover_test_"&amp;LM191&amp;"','sp_test_"&amp;LM191&amp;"');"</f>
        <v>xlswrite('G:\Mi unidad\1. PROYECTOS TELLO 2022\SCM SPILL OVERS\outputs\pobreza\mujeres\1%\simulacion_4\output_tests.xlsx',spillover_test_106','sp_test_106');</v>
      </c>
      <c r="LY191">
        <v>106</v>
      </c>
      <c r="LZ191" t="str">
        <f>"xlswrite('G:\Mi unidad\1. PROYECTOS TELLO 2022\SCM SPILL OVERS\outputs\pobreza\criminalidad\1%\simulacion_4\output_tests.xlsx',spillover_test_"&amp;LY191&amp;"','sp_test_"&amp;LY191&amp;"');"</f>
        <v>xlswrite('G:\Mi unidad\1. PROYECTOS TELLO 2022\SCM SPILL OVERS\outputs\pobreza\criminalidad\1%\simulacion_4\output_tests.xlsx',spillover_test_106','sp_test_106');</v>
      </c>
    </row>
    <row r="192" spans="64:338" x14ac:dyDescent="0.3">
      <c r="BL192">
        <v>107</v>
      </c>
      <c r="BM192" s="1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413</v>
      </c>
      <c r="CV192">
        <v>107</v>
      </c>
      <c r="CW192" t="s">
        <v>414</v>
      </c>
      <c r="DA192">
        <v>107</v>
      </c>
      <c r="DB192" t="s">
        <v>414</v>
      </c>
      <c r="DF192">
        <v>107</v>
      </c>
      <c r="DG192" t="s">
        <v>414</v>
      </c>
      <c r="EA192">
        <v>78</v>
      </c>
      <c r="EB192" s="1" t="str">
        <f>"synthetic_control_sp_"&amp;EA192&amp;"(T+s) = Y_"&amp;EA192&amp;"(1,T+s)-alpha1_hat_vec_"&amp;EA192&amp;"(s);"</f>
        <v>synthetic_control_sp_78(T+s) = Y_78(1,T+s)-alpha1_hat_vec_78(s);</v>
      </c>
      <c r="HM192">
        <v>76</v>
      </c>
      <c r="HN192" t="str">
        <f>"p_value_vec_"&amp;HM192&amp;" = zeros(1,S);"</f>
        <v>p_value_vec_76 = zeros(1,S);</v>
      </c>
      <c r="HT192">
        <v>91</v>
      </c>
      <c r="HU192" t="s">
        <v>37</v>
      </c>
      <c r="IA192">
        <v>107</v>
      </c>
      <c r="IB192" t="str">
        <f>"xlswrite('G:\Mi unidad\1. PROYECTOS TELLO 2022\SCM SPILL OVERS\outputs\pobreza\bajo_niv_educ\1%\simulacion_4\output_tests.xlsx',lb_vec_"&amp;IA192&amp;"','lb_vec_"&amp;IA192&amp;"');"</f>
        <v>xlswrite('G:\Mi unidad\1. PROYECTOS TELLO 2022\SCM SPILL OVERS\outputs\pobreza\bajo_niv_educ\1%\simulacion_4\output_tests.xlsx',lb_vec_107','lb_vec_107');</v>
      </c>
      <c r="IO192">
        <v>107</v>
      </c>
      <c r="IP192" t="str">
        <f>"xlswrite('G:\Mi unidad\1. PROYECTOS TELLO 2022\SCM SPILL OVERS\outputs\pobreza\bajo_ingreso\1%\simulacion_4\output_tests.xlsx',lb_vec_"&amp;IO192&amp;"','lb_vec_"&amp;IO192&amp;"');"</f>
        <v>xlswrite('G:\Mi unidad\1. PROYECTOS TELLO 2022\SCM SPILL OVERS\outputs\pobreza\bajo_ingreso\1%\simulacion_4\output_tests.xlsx',lb_vec_107','lb_vec_107');</v>
      </c>
      <c r="JA192">
        <v>107</v>
      </c>
      <c r="JB192" t="str">
        <f>"xlswrite('G:\Mi unidad\1. PROYECTOS TELLO 2022\SCM SPILL OVERS\outputs\pobreza\densidad\1%\simulacion_4\output_tests.xlsx',lb_vec_"&amp;JA192&amp;"','lb_vec_"&amp;JA192&amp;"');"</f>
        <v>xlswrite('G:\Mi unidad\1. PROYECTOS TELLO 2022\SCM SPILL OVERS\outputs\pobreza\densidad\1%\simulacion_4\output_tests.xlsx',lb_vec_107','lb_vec_107');</v>
      </c>
      <c r="JM192">
        <v>107</v>
      </c>
      <c r="JN192" t="str">
        <f>"xlswrite('G:\Mi unidad\1. PROYECTOS TELLO 2022\SCM SPILL OVERS\outputs\pobreza\densidad_g\1%\simulacion_4\output_tests.xlsx',lb_vec_"&amp;JM192&amp;"','lb_vec_"&amp;JM192&amp;"');"</f>
        <v>xlswrite('G:\Mi unidad\1. PROYECTOS TELLO 2022\SCM SPILL OVERS\outputs\pobreza\densidad_g\1%\simulacion_4\output_tests.xlsx',lb_vec_107','lb_vec_107');</v>
      </c>
      <c r="JY192">
        <v>107</v>
      </c>
      <c r="JZ192" t="str">
        <f>"xlswrite('G:\Mi unidad\1. PROYECTOS TELLO 2022\SCM SPILL OVERS\outputs\pobreza\distancia_centro_salud\1%\simulacion_4\output_tests.xlsx',lb_vec_"&amp;JY192&amp;"','lb_vec_"&amp;JY192&amp;"');"</f>
        <v>xlswrite('G:\Mi unidad\1. PROYECTOS TELLO 2022\SCM SPILL OVERS\outputs\pobreza\distancia_centro_salud\1%\simulacion_4\output_tests.xlsx',lb_vec_107','lb_vec_107');</v>
      </c>
      <c r="KL192">
        <v>107</v>
      </c>
      <c r="KM192" t="str">
        <f>"xlswrite('G:\Mi unidad\1. PROYECTOS TELLO 2022\SCM SPILL OVERS\outputs\pobreza\informalidad\1%\simulacion_4\output_tests.xlsx',lb_vec_"&amp;KL192&amp;"','lb_vec_"&amp;KL192&amp;"');"</f>
        <v>xlswrite('G:\Mi unidad\1. PROYECTOS TELLO 2022\SCM SPILL OVERS\outputs\pobreza\informalidad\1%\simulacion_4\output_tests.xlsx',lb_vec_107','lb_vec_107');</v>
      </c>
      <c r="KY192">
        <v>107</v>
      </c>
      <c r="KZ192" t="str">
        <f>"xlswrite('G:\Mi unidad\1. PROYECTOS TELLO 2022\SCM SPILL OVERS\outputs\pobreza\alimentos\1%\simulacion_4\output_tests.xlsx',lb_vec_"&amp;KY192&amp;"','lb_vec_"&amp;KY192&amp;"');"</f>
        <v>xlswrite('G:\Mi unidad\1. PROYECTOS TELLO 2022\SCM SPILL OVERS\outputs\pobreza\alimentos\1%\simulacion_4\output_tests.xlsx',lb_vec_107','lb_vec_107');</v>
      </c>
      <c r="LF192">
        <v>107</v>
      </c>
      <c r="LG192" t="str">
        <f>"xlswrite('G:\Mi unidad\1. PROYECTOS TELLO 2022\SCM SPILL OVERS\outputs\pobreza\jefe_hogar\1%\simulacion_4\output_tests.xlsx',lb_vec_"&amp;LF192&amp;"','lb_vec_"&amp;LF192&amp;"');"</f>
        <v>xlswrite('G:\Mi unidad\1. PROYECTOS TELLO 2022\SCM SPILL OVERS\outputs\pobreza\jefe_hogar\1%\simulacion_4\output_tests.xlsx',lb_vec_107','lb_vec_107');</v>
      </c>
      <c r="LM192">
        <v>107</v>
      </c>
      <c r="LN192" t="str">
        <f>"xlswrite('G:\Mi unidad\1. PROYECTOS TELLO 2022\SCM SPILL OVERS\outputs\pobreza\mujeres\1%\simulacion_4\output_tests.xlsx',lb_vec_"&amp;LM192&amp;"','lb_vec_"&amp;LM192&amp;"');"</f>
        <v>xlswrite('G:\Mi unidad\1. PROYECTOS TELLO 2022\SCM SPILL OVERS\outputs\pobreza\mujeres\1%\simulacion_4\output_tests.xlsx',lb_vec_107','lb_vec_107');</v>
      </c>
      <c r="LY192">
        <v>107</v>
      </c>
      <c r="LZ192" t="str">
        <f>"xlswrite('G:\Mi unidad\1. PROYECTOS TELLO 2022\SCM SPILL OVERS\outputs\pobreza\criminalidad\1%\simulacion_4\output_tests.xlsx',lb_vec_"&amp;LY192&amp;"','lb_vec_"&amp;LY192&amp;"');"</f>
        <v>xlswrite('G:\Mi unidad\1. PROYECTOS TELLO 2022\SCM SPILL OVERS\outputs\pobreza\criminalidad\1%\simulacion_4\output_tests.xlsx',lb_vec_107','lb_vec_107');</v>
      </c>
    </row>
    <row r="193" spans="64:338" x14ac:dyDescent="0.3">
      <c r="BL193">
        <v>107</v>
      </c>
      <c r="BM193" s="1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415</v>
      </c>
      <c r="CV193">
        <v>107</v>
      </c>
      <c r="CW193" t="s">
        <v>413</v>
      </c>
      <c r="DA193">
        <v>107</v>
      </c>
      <c r="DB193" t="s">
        <v>413</v>
      </c>
      <c r="DF193">
        <v>107</v>
      </c>
      <c r="DG193" t="s">
        <v>413</v>
      </c>
      <c r="EA193">
        <v>78</v>
      </c>
      <c r="EB193" s="3" t="s">
        <v>18</v>
      </c>
      <c r="HM193">
        <v>76</v>
      </c>
      <c r="HN193" t="str">
        <f>"lb_vec_"&amp;HM193&amp;" = zeros(1,S);"</f>
        <v>lb_vec_76 = zeros(1,S);</v>
      </c>
      <c r="HT193">
        <v>91</v>
      </c>
      <c r="HU193" t="str">
        <f>"    spillover_test_"&amp;HT193&amp;"(s) = sp_andrews(Y_pre_"&amp;HT193&amp;",pobreza_"&amp;HT193&amp;"(:,T+s),A_"&amp;HT193&amp;",C,d,alpha_sig);"</f>
        <v xml:space="preserve">    spillover_test_91(s) = sp_andrews(Y_pre_91,pobreza_91(:,T+s),A_91,C,d,alpha_sig);</v>
      </c>
      <c r="IA193">
        <v>107</v>
      </c>
      <c r="IB193" t="str">
        <f>"xlswrite('G:\Mi unidad\1. PROYECTOS TELLO 2022\SCM SPILL OVERS\outputs\pobreza\bajo_niv_educ\1%\simulacion_4\output_tests.xlsx',ub_vec_"&amp;IA193&amp;"','ub_vec_"&amp;IA193&amp;"');"</f>
        <v>xlswrite('G:\Mi unidad\1. PROYECTOS TELLO 2022\SCM SPILL OVERS\outputs\pobreza\bajo_niv_educ\1%\simulacion_4\output_tests.xlsx',ub_vec_107','ub_vec_107');</v>
      </c>
      <c r="IO193">
        <v>107</v>
      </c>
      <c r="IP193" t="str">
        <f>"xlswrite('G:\Mi unidad\1. PROYECTOS TELLO 2022\SCM SPILL OVERS\outputs\pobreza\bajo_ingreso\1%\simulacion_4\output_tests.xlsx',ub_vec_"&amp;IO193&amp;"','ub_vec_"&amp;IO193&amp;"');"</f>
        <v>xlswrite('G:\Mi unidad\1. PROYECTOS TELLO 2022\SCM SPILL OVERS\outputs\pobreza\bajo_ingreso\1%\simulacion_4\output_tests.xlsx',ub_vec_107','ub_vec_107');</v>
      </c>
      <c r="JA193">
        <v>107</v>
      </c>
      <c r="JB193" t="str">
        <f>"xlswrite('G:\Mi unidad\1. PROYECTOS TELLO 2022\SCM SPILL OVERS\outputs\pobreza\densidad\1%\simulacion_4\output_tests.xlsx',ub_vec_"&amp;JA193&amp;"','ub_vec_"&amp;JA193&amp;"');"</f>
        <v>xlswrite('G:\Mi unidad\1. PROYECTOS TELLO 2022\SCM SPILL OVERS\outputs\pobreza\densidad\1%\simulacion_4\output_tests.xlsx',ub_vec_107','ub_vec_107');</v>
      </c>
      <c r="JM193">
        <v>107</v>
      </c>
      <c r="JN193" t="str">
        <f>"xlswrite('G:\Mi unidad\1. PROYECTOS TELLO 2022\SCM SPILL OVERS\outputs\pobreza\densidad_g\1%\simulacion_4\output_tests.xlsx',ub_vec_"&amp;JM193&amp;"','ub_vec_"&amp;JM193&amp;"');"</f>
        <v>xlswrite('G:\Mi unidad\1. PROYECTOS TELLO 2022\SCM SPILL OVERS\outputs\pobreza\densidad_g\1%\simulacion_4\output_tests.xlsx',ub_vec_107','ub_vec_107');</v>
      </c>
      <c r="JY193">
        <v>107</v>
      </c>
      <c r="JZ193" t="str">
        <f>"xlswrite('G:\Mi unidad\1. PROYECTOS TELLO 2022\SCM SPILL OVERS\outputs\pobreza\distancia_centro_salud\1%\simulacion_4\output_tests.xlsx',ub_vec_"&amp;JY193&amp;"','ub_vec_"&amp;JY193&amp;"');"</f>
        <v>xlswrite('G:\Mi unidad\1. PROYECTOS TELLO 2022\SCM SPILL OVERS\outputs\pobreza\distancia_centro_salud\1%\simulacion_4\output_tests.xlsx',ub_vec_107','ub_vec_107');</v>
      </c>
      <c r="KL193">
        <v>107</v>
      </c>
      <c r="KM193" t="str">
        <f>"xlswrite('G:\Mi unidad\1. PROYECTOS TELLO 2022\SCM SPILL OVERS\outputs\pobreza\informalidad\1%\simulacion_4\output_tests.xlsx',ub_vec_"&amp;KL193&amp;"','ub_vec_"&amp;KL193&amp;"');"</f>
        <v>xlswrite('G:\Mi unidad\1. PROYECTOS TELLO 2022\SCM SPILL OVERS\outputs\pobreza\informalidad\1%\simulacion_4\output_tests.xlsx',ub_vec_107','ub_vec_107');</v>
      </c>
      <c r="KY193">
        <v>107</v>
      </c>
      <c r="KZ193" t="str">
        <f>"xlswrite('G:\Mi unidad\1. PROYECTOS TELLO 2022\SCM SPILL OVERS\outputs\pobreza\alimentos\1%\simulacion_4\output_tests.xlsx',ub_vec_"&amp;KY193&amp;"','ub_vec_"&amp;KY193&amp;"');"</f>
        <v>xlswrite('G:\Mi unidad\1. PROYECTOS TELLO 2022\SCM SPILL OVERS\outputs\pobreza\alimentos\1%\simulacion_4\output_tests.xlsx',ub_vec_107','ub_vec_107');</v>
      </c>
      <c r="LF193">
        <v>107</v>
      </c>
      <c r="LG193" t="str">
        <f>"xlswrite('G:\Mi unidad\1. PROYECTOS TELLO 2022\SCM SPILL OVERS\outputs\pobreza\jefe_hogar\1%\simulacion_4\output_tests.xlsx',ub_vec_"&amp;LF193&amp;"','ub_vec_"&amp;LF193&amp;"');"</f>
        <v>xlswrite('G:\Mi unidad\1. PROYECTOS TELLO 2022\SCM SPILL OVERS\outputs\pobreza\jefe_hogar\1%\simulacion_4\output_tests.xlsx',ub_vec_107','ub_vec_107');</v>
      </c>
      <c r="LM193">
        <v>107</v>
      </c>
      <c r="LN193" t="str">
        <f>"xlswrite('G:\Mi unidad\1. PROYECTOS TELLO 2022\SCM SPILL OVERS\outputs\pobreza\mujeres\1%\simulacion_4\output_tests.xlsx',ub_vec_"&amp;LM193&amp;"','ub_vec_"&amp;LM193&amp;"');"</f>
        <v>xlswrite('G:\Mi unidad\1. PROYECTOS TELLO 2022\SCM SPILL OVERS\outputs\pobreza\mujeres\1%\simulacion_4\output_tests.xlsx',ub_vec_107','ub_vec_107');</v>
      </c>
      <c r="LY193">
        <v>107</v>
      </c>
      <c r="LZ193" t="str">
        <f>"xlswrite('G:\Mi unidad\1. PROYECTOS TELLO 2022\SCM SPILL OVERS\outputs\pobreza\criminalidad\1%\simulacion_4\output_tests.xlsx',ub_vec_"&amp;LY193&amp;"','ub_vec_"&amp;LY193&amp;"');"</f>
        <v>xlswrite('G:\Mi unidad\1. PROYECTOS TELLO 2022\SCM SPILL OVERS\outputs\pobreza\criminalidad\1%\simulacion_4\output_tests.xlsx',ub_vec_107','ub_vec_107');</v>
      </c>
    </row>
    <row r="194" spans="64:338" x14ac:dyDescent="0.3">
      <c r="BL194">
        <v>107</v>
      </c>
      <c r="BM194" s="1" t="str">
        <f>"A_"&amp;BL192&amp;"(:,ind_"&amp;BL192&amp;" == 0) = [];"</f>
        <v>A_107(:,ind_107 == 0) = [];</v>
      </c>
      <c r="BR194">
        <v>107</v>
      </c>
      <c r="BS194" s="1" t="str">
        <f>"ind_"&amp;BR192&amp;" = xlsread('spillover_bajo_niv_educ_"&amp;BR192&amp;".xlsx')"</f>
        <v>ind_107 = xlsread('spillover_bajo_niv_educ_107.xlsx')</v>
      </c>
      <c r="BX194">
        <v>107</v>
      </c>
      <c r="BY194" s="1" t="str">
        <f>"ind_"&amp;BX192&amp;" = xlsread('spillover_bajoingreso_"&amp;BX192&amp;".xlsx')"</f>
        <v>ind_107 = xlsread('spillover_bajoingreso_107.xlsx')</v>
      </c>
      <c r="CD194">
        <v>107</v>
      </c>
      <c r="CE194" s="1" t="str">
        <f>"ind_"&amp;CD192&amp;" = xlsread('spillover_densidad_"&amp;CD192&amp;".xlsx')"</f>
        <v>ind_107 = xlsread('spillover_densidad_107.xlsx')</v>
      </c>
      <c r="CJ194">
        <v>107</v>
      </c>
      <c r="CK194" s="1" t="str">
        <f>"ind_"&amp;CJ192&amp;" = xlsread('spillover_tiempo_cs_"&amp;CJ192&amp;".xlsx')"</f>
        <v>ind_107 = xlsread('spillover_tiempo_cs_107.xlsx')</v>
      </c>
      <c r="CQ194">
        <v>107</v>
      </c>
      <c r="CR194" t="s">
        <v>411</v>
      </c>
      <c r="CV194">
        <v>107</v>
      </c>
      <c r="CW194" t="s">
        <v>416</v>
      </c>
      <c r="DA194">
        <v>107</v>
      </c>
      <c r="DB194" t="s">
        <v>417</v>
      </c>
      <c r="DF194">
        <v>107</v>
      </c>
      <c r="DG194" t="s">
        <v>418</v>
      </c>
      <c r="EA194">
        <v>79</v>
      </c>
      <c r="EB194" s="3" t="str">
        <f>"%PROVINCIA "&amp;EA194</f>
        <v>%PROVINCIA 79</v>
      </c>
      <c r="HM194">
        <v>76</v>
      </c>
      <c r="HN194" t="str">
        <f>"ub_vec_"&amp;HM194&amp;" = zeros(1,S);"</f>
        <v>ub_vec_76 = zeros(1,S);</v>
      </c>
      <c r="HT194">
        <v>91</v>
      </c>
      <c r="HU194" t="s">
        <v>18</v>
      </c>
      <c r="IA194">
        <v>107</v>
      </c>
      <c r="IB194" t="str">
        <f>"xlswrite('G:\Mi unidad\1. PROYECTOS TELLO 2022\SCM SPILL OVERS\outputs\pobreza\bajo_niv_educ\1%\simulacion_4\output_tests.xlsx',p_value_vec_"&amp;IA194&amp;"','p_value_vec_"&amp;IA194&amp;"');"</f>
        <v>xlswrite('G:\Mi unidad\1. PROYECTOS TELLO 2022\SCM SPILL OVERS\outputs\pobreza\bajo_niv_educ\1%\simulacion_4\output_tests.xlsx',p_value_vec_107','p_value_vec_107');</v>
      </c>
      <c r="IO194">
        <v>107</v>
      </c>
      <c r="IP194" t="str">
        <f>"xlswrite('G:\Mi unidad\1. PROYECTOS TELLO 2022\SCM SPILL OVERS\outputs\pobreza\bajo_ingreso\1%\simulacion_4\output_tests.xlsx',p_value_vec_"&amp;IO194&amp;"','p_value_vec_"&amp;IO194&amp;"');"</f>
        <v>xlswrite('G:\Mi unidad\1. PROYECTOS TELLO 2022\SCM SPILL OVERS\outputs\pobreza\bajo_ingreso\1%\simulacion_4\output_tests.xlsx',p_value_vec_107','p_value_vec_107');</v>
      </c>
      <c r="JA194">
        <v>107</v>
      </c>
      <c r="JB194" t="str">
        <f>"xlswrite('G:\Mi unidad\1. PROYECTOS TELLO 2022\SCM SPILL OVERS\outputs\pobreza\densidad\1%\simulacion_4\output_tests.xlsx',p_value_vec_"&amp;JA194&amp;"','p_value_vec_"&amp;JA194&amp;"');"</f>
        <v>xlswrite('G:\Mi unidad\1. PROYECTOS TELLO 2022\SCM SPILL OVERS\outputs\pobreza\densidad\1%\simulacion_4\output_tests.xlsx',p_value_vec_107','p_value_vec_107');</v>
      </c>
      <c r="JM194">
        <v>107</v>
      </c>
      <c r="JN194" t="str">
        <f>"xlswrite('G:\Mi unidad\1. PROYECTOS TELLO 2022\SCM SPILL OVERS\outputs\pobreza\densidad_g\1%\simulacion_4\output_tests.xlsx',p_value_vec_"&amp;JM194&amp;"','p_value_vec_"&amp;JM194&amp;"');"</f>
        <v>xlswrite('G:\Mi unidad\1. PROYECTOS TELLO 2022\SCM SPILL OVERS\outputs\pobreza\densidad_g\1%\simulacion_4\output_tests.xlsx',p_value_vec_107','p_value_vec_107');</v>
      </c>
      <c r="JY194">
        <v>107</v>
      </c>
      <c r="JZ194" t="str">
        <f>"xlswrite('G:\Mi unidad\1. PROYECTOS TELLO 2022\SCM SPILL OVERS\outputs\pobreza\distancia_centro_salud\1%\simulacion_4\output_tests.xlsx',p_value_vec_"&amp;JY194&amp;"','p_value_vec_"&amp;JY194&amp;"');"</f>
        <v>xlswrite('G:\Mi unidad\1. PROYECTOS TELLO 2022\SCM SPILL OVERS\outputs\pobreza\distancia_centro_salud\1%\simulacion_4\output_tests.xlsx',p_value_vec_107','p_value_vec_107');</v>
      </c>
      <c r="KL194">
        <v>107</v>
      </c>
      <c r="KM194" t="str">
        <f>"xlswrite('G:\Mi unidad\1. PROYECTOS TELLO 2022\SCM SPILL OVERS\outputs\pobreza\informalidad\1%\simulacion_4\output_tests.xlsx',p_value_vec_"&amp;KL194&amp;"','p_value_vec_"&amp;KL194&amp;"');"</f>
        <v>xlswrite('G:\Mi unidad\1. PROYECTOS TELLO 2022\SCM SPILL OVERS\outputs\pobreza\informalidad\1%\simulacion_4\output_tests.xlsx',p_value_vec_107','p_value_vec_107');</v>
      </c>
      <c r="KY194">
        <v>107</v>
      </c>
      <c r="KZ194" t="str">
        <f>"xlswrite('G:\Mi unidad\1. PROYECTOS TELLO 2022\SCM SPILL OVERS\outputs\pobreza\alimentos\1%\simulacion_4\output_tests.xlsx',p_value_vec_"&amp;KY194&amp;"','p_value_vec_"&amp;KY194&amp;"');"</f>
        <v>xlswrite('G:\Mi unidad\1. PROYECTOS TELLO 2022\SCM SPILL OVERS\outputs\pobreza\alimentos\1%\simulacion_4\output_tests.xlsx',p_value_vec_107','p_value_vec_107');</v>
      </c>
      <c r="LF194">
        <v>107</v>
      </c>
      <c r="LG194" t="str">
        <f>"xlswrite('G:\Mi unidad\1. PROYECTOS TELLO 2022\SCM SPILL OVERS\outputs\pobreza\jefe_hogar\1%\simulacion_4\output_tests.xlsx',p_value_vec_"&amp;LF194&amp;"','p_value_vec_"&amp;LF194&amp;"');"</f>
        <v>xlswrite('G:\Mi unidad\1. PROYECTOS TELLO 2022\SCM SPILL OVERS\outputs\pobreza\jefe_hogar\1%\simulacion_4\output_tests.xlsx',p_value_vec_107','p_value_vec_107');</v>
      </c>
      <c r="LM194">
        <v>107</v>
      </c>
      <c r="LN194" t="str">
        <f>"xlswrite('G:\Mi unidad\1. PROYECTOS TELLO 2022\SCM SPILL OVERS\outputs\pobreza\mujeres\1%\simulacion_4\output_tests.xlsx',p_value_vec_"&amp;LM194&amp;"','p_value_vec_"&amp;LM194&amp;"');"</f>
        <v>xlswrite('G:\Mi unidad\1. PROYECTOS TELLO 2022\SCM SPILL OVERS\outputs\pobreza\mujeres\1%\simulacion_4\output_tests.xlsx',p_value_vec_107','p_value_vec_107');</v>
      </c>
      <c r="LY194">
        <v>107</v>
      </c>
      <c r="LZ194" t="str">
        <f>"xlswrite('G:\Mi unidad\1. PROYECTOS TELLO 2022\SCM SPILL OVERS\outputs\pobreza\criminalidad\1%\simulacion_4\output_tests.xlsx',p_value_vec_"&amp;LY194&amp;"','p_value_vec_"&amp;LY194&amp;"');"</f>
        <v>xlswrite('G:\Mi unidad\1. PROYECTOS TELLO 2022\SCM SPILL OVERS\outputs\pobreza\criminalidad\1%\simulacion_4\output_tests.xlsx',p_value_vec_107','p_value_vec_107');</v>
      </c>
    </row>
    <row r="195" spans="64:338" x14ac:dyDescent="0.3">
      <c r="BL195">
        <v>107</v>
      </c>
      <c r="BR195">
        <v>107</v>
      </c>
      <c r="BS195" s="1" t="str">
        <f>"A_"&amp;BR192&amp;" = eye(N);"</f>
        <v>A_107 = eye(N);</v>
      </c>
      <c r="BX195">
        <v>107</v>
      </c>
      <c r="BY195" s="1" t="str">
        <f>"A_"&amp;BX192&amp;" = eye(N);"</f>
        <v>A_107 = eye(N);</v>
      </c>
      <c r="CD195">
        <v>107</v>
      </c>
      <c r="CE195" s="1" t="str">
        <f>"A_"&amp;CD192&amp;" = eye(N);"</f>
        <v>A_107 = eye(N);</v>
      </c>
      <c r="CJ195">
        <v>107</v>
      </c>
      <c r="CK195" s="1" t="str">
        <f>"A_"&amp;CJ192&amp;" = eye(N);"</f>
        <v>A_107 = eye(N);</v>
      </c>
      <c r="CQ195">
        <v>107</v>
      </c>
      <c r="CR195" t="s">
        <v>412</v>
      </c>
      <c r="CV195">
        <v>107</v>
      </c>
      <c r="CW195" t="s">
        <v>419</v>
      </c>
      <c r="DA195">
        <v>107</v>
      </c>
      <c r="DB195" t="s">
        <v>419</v>
      </c>
      <c r="DF195">
        <v>107</v>
      </c>
      <c r="DG195" t="s">
        <v>419</v>
      </c>
      <c r="EA195">
        <v>79</v>
      </c>
      <c r="EB195" s="3" t="s">
        <v>17</v>
      </c>
      <c r="HM195">
        <v>76</v>
      </c>
      <c r="HN195" t="s">
        <v>35</v>
      </c>
      <c r="HT195">
        <v>92</v>
      </c>
      <c r="HU195" t="str">
        <f>"spillover_test_"&amp;HT195&amp;" = zeros(1,S);"</f>
        <v>spillover_test_92 = zeros(1,S);</v>
      </c>
      <c r="IA195">
        <v>107</v>
      </c>
      <c r="IB195" t="str">
        <f>"xlswrite('G:\Mi unidad\1. PROYECTOS TELLO 2022\SCM SPILL OVERS\outputs\pobreza\bajo_niv_educ\1%\simulacion_4\output_tests.xlsx',alpha1_hat_vec_"&amp;IA195&amp;"','alpha1_hat_vec_"&amp;IA195&amp;"');"</f>
        <v>xlswrite('G:\Mi unidad\1. PROYECTOS TELLO 2022\SCM SPILL OVERS\outputs\pobreza\bajo_niv_educ\1%\simulacion_4\output_tests.xlsx',alpha1_hat_vec_107','alpha1_hat_vec_107');</v>
      </c>
      <c r="IO195">
        <v>107</v>
      </c>
      <c r="IP195" t="str">
        <f>"xlswrite('G:\Mi unidad\1. PROYECTOS TELLO 2022\SCM SPILL OVERS\outputs\pobreza\bajo_ingreso\1%\simulacion_4\output_tests.xlsx',alpha1_hat_vec_"&amp;IO195&amp;"','alpha1_hat_vec_"&amp;IO195&amp;"');"</f>
        <v>xlswrite('G:\Mi unidad\1. PROYECTOS TELLO 2022\SCM SPILL OVERS\outputs\pobreza\bajo_ingreso\1%\simulacion_4\output_tests.xlsx',alpha1_hat_vec_107','alpha1_hat_vec_107');</v>
      </c>
      <c r="JA195">
        <v>107</v>
      </c>
      <c r="JB195" t="str">
        <f>"xlswrite('G:\Mi unidad\1. PROYECTOS TELLO 2022\SCM SPILL OVERS\outputs\pobreza\densidad\1%\simulacion_4\output_tests.xlsx',alpha1_hat_vec_"&amp;JA195&amp;"','alpha1_hat_vec_"&amp;JA195&amp;"');"</f>
        <v>xlswrite('G:\Mi unidad\1. PROYECTOS TELLO 2022\SCM SPILL OVERS\outputs\pobreza\densidad\1%\simulacion_4\output_tests.xlsx',alpha1_hat_vec_107','alpha1_hat_vec_107');</v>
      </c>
      <c r="JM195">
        <v>107</v>
      </c>
      <c r="JN195" t="str">
        <f>"xlswrite('G:\Mi unidad\1. PROYECTOS TELLO 2022\SCM SPILL OVERS\outputs\pobreza\densidad_g\1%\simulacion_4\output_tests.xlsx',alpha1_hat_vec_"&amp;JM195&amp;"','alpha1_hat_vec_"&amp;JM195&amp;"');"</f>
        <v>xlswrite('G:\Mi unidad\1. PROYECTOS TELLO 2022\SCM SPILL OVERS\outputs\pobreza\densidad_g\1%\simulacion_4\output_tests.xlsx',alpha1_hat_vec_107','alpha1_hat_vec_107');</v>
      </c>
      <c r="JY195">
        <v>107</v>
      </c>
      <c r="JZ195" t="str">
        <f>"xlswrite('G:\Mi unidad\1. PROYECTOS TELLO 2022\SCM SPILL OVERS\outputs\pobreza\distancia_centro_salud\1%\simulacion_4\output_tests.xlsx',alpha1_hat_vec_"&amp;JY195&amp;"','alpha1_hat_vec_"&amp;JY195&amp;"');"</f>
        <v>xlswrite('G:\Mi unidad\1. PROYECTOS TELLO 2022\SCM SPILL OVERS\outputs\pobreza\distancia_centro_salud\1%\simulacion_4\output_tests.xlsx',alpha1_hat_vec_107','alpha1_hat_vec_107');</v>
      </c>
      <c r="KL195">
        <v>107</v>
      </c>
      <c r="KM195" t="str">
        <f>"xlswrite('G:\Mi unidad\1. PROYECTOS TELLO 2022\SCM SPILL OVERS\outputs\pobreza\informalidad\1%\simulacion_4\output_tests.xlsx',alpha1_hat_vec_"&amp;KL195&amp;"','alpha1_hat_vec_"&amp;KL195&amp;"');"</f>
        <v>xlswrite('G:\Mi unidad\1. PROYECTOS TELLO 2022\SCM SPILL OVERS\outputs\pobreza\informalidad\1%\simulacion_4\output_tests.xlsx',alpha1_hat_vec_107','alpha1_hat_vec_107');</v>
      </c>
      <c r="KY195">
        <v>107</v>
      </c>
      <c r="KZ195" t="str">
        <f>"xlswrite('G:\Mi unidad\1. PROYECTOS TELLO 2022\SCM SPILL OVERS\outputs\pobreza\alimentos\1%\simulacion_4\output_tests.xlsx',alpha1_hat_vec_"&amp;KY195&amp;"','alpha1_hat_vec_"&amp;KY195&amp;"');"</f>
        <v>xlswrite('G:\Mi unidad\1. PROYECTOS TELLO 2022\SCM SPILL OVERS\outputs\pobreza\alimentos\1%\simulacion_4\output_tests.xlsx',alpha1_hat_vec_107','alpha1_hat_vec_107');</v>
      </c>
      <c r="LF195">
        <v>107</v>
      </c>
      <c r="LG195" t="str">
        <f>"xlswrite('G:\Mi unidad\1. PROYECTOS TELLO 2022\SCM SPILL OVERS\outputs\pobreza\jefe_hogar\1%\simulacion_4\output_tests.xlsx',alpha1_hat_vec_"&amp;LF195&amp;"','alpha1_hat_vec_"&amp;LF195&amp;"');"</f>
        <v>xlswrite('G:\Mi unidad\1. PROYECTOS TELLO 2022\SCM SPILL OVERS\outputs\pobreza\jefe_hogar\1%\simulacion_4\output_tests.xlsx',alpha1_hat_vec_107','alpha1_hat_vec_107');</v>
      </c>
      <c r="LM195">
        <v>107</v>
      </c>
      <c r="LN195" t="str">
        <f>"xlswrite('G:\Mi unidad\1. PROYECTOS TELLO 2022\SCM SPILL OVERS\outputs\pobreza\mujeres\1%\simulacion_4\output_tests.xlsx',alpha1_hat_vec_"&amp;LM195&amp;"','alpha1_hat_vec_"&amp;LM195&amp;"');"</f>
        <v>xlswrite('G:\Mi unidad\1. PROYECTOS TELLO 2022\SCM SPILL OVERS\outputs\pobreza\mujeres\1%\simulacion_4\output_tests.xlsx',alpha1_hat_vec_107','alpha1_hat_vec_107');</v>
      </c>
      <c r="LY195">
        <v>107</v>
      </c>
      <c r="LZ195" t="str">
        <f>"xlswrite('G:\Mi unidad\1. PROYECTOS TELLO 2022\SCM SPILL OVERS\outputs\pobreza\criminalidad\1%\simulacion_4\output_tests.xlsx',alpha1_hat_vec_"&amp;LY195&amp;"','alpha1_hat_vec_"&amp;LY195&amp;"');"</f>
        <v>xlswrite('G:\Mi unidad\1. PROYECTOS TELLO 2022\SCM SPILL OVERS\outputs\pobreza\criminalidad\1%\simulacion_4\output_tests.xlsx',alpha1_hat_vec_107','alpha1_hat_vec_107');</v>
      </c>
    </row>
    <row r="196" spans="64:338" x14ac:dyDescent="0.3">
      <c r="BL196">
        <v>107</v>
      </c>
      <c r="BR196">
        <v>107</v>
      </c>
      <c r="BS196" s="1" t="str">
        <f>"A_"&amp;BR192&amp;"(:,ind_"&amp;BR192&amp;" == 0) = [];"</f>
        <v>A_107(:,ind_107 == 0) = [];</v>
      </c>
      <c r="BX196">
        <v>107</v>
      </c>
      <c r="BY196" s="1" t="str">
        <f>"A_"&amp;BX192&amp;"(:,ind_"&amp;BX192&amp;" == 0) = [];"</f>
        <v>A_107(:,ind_107 == 0) = [];</v>
      </c>
      <c r="CD196">
        <v>107</v>
      </c>
      <c r="CE196" s="1" t="str">
        <f>"A_"&amp;CD192&amp;"(:,ind_"&amp;CD192&amp;" == 0) = [];"</f>
        <v>A_107(:,ind_107 == 0) = [];</v>
      </c>
      <c r="CJ196">
        <v>107</v>
      </c>
      <c r="CK196" s="1" t="str">
        <f>"A_"&amp;CJ192&amp;"(:,ind_"&amp;CJ192&amp;" == 0) = [];"</f>
        <v>A_107(:,ind_107 == 0) = [];</v>
      </c>
      <c r="CQ196">
        <v>107</v>
      </c>
      <c r="CR196" t="s">
        <v>414</v>
      </c>
      <c r="CV196">
        <v>107</v>
      </c>
      <c r="CW196" t="s">
        <v>420</v>
      </c>
      <c r="DA196">
        <v>107</v>
      </c>
      <c r="DB196" t="s">
        <v>420</v>
      </c>
      <c r="DF196">
        <v>107</v>
      </c>
      <c r="DG196" t="s">
        <v>420</v>
      </c>
      <c r="EA196">
        <v>79</v>
      </c>
      <c r="EB196" s="1" t="str">
        <f>"Y_Ts_"&amp;EA196&amp;" = Y_"&amp;EA196&amp;"(:,T+s);"</f>
        <v>Y_Ts_79 = Y_79(:,T+s);</v>
      </c>
      <c r="HM196">
        <v>76</v>
      </c>
      <c r="HN196" t="str">
        <f>"    [p_value_"&amp;HM196&amp; ",lb_"&amp;HM196&amp;",ub_"&amp;HM196&amp;"] = sp_andrews_te(Y_pre_"&amp;HM196&amp;",pobreza_"&amp;HM196&amp;"(:,T+s),A_"&amp;HM196&amp;",C,.05);"</f>
        <v xml:space="preserve">    [p_value_76,lb_76,ub_76] = sp_andrews_te(Y_pre_76,pobreza_76(:,T+s),A_76,C,.05);</v>
      </c>
      <c r="HT196">
        <v>92</v>
      </c>
      <c r="HU196" t="s">
        <v>35</v>
      </c>
      <c r="IA196">
        <v>107</v>
      </c>
      <c r="IB196" t="str">
        <f>"xlswrite('G:\Mi unidad\1. PROYECTOS TELLO 2022\SCM SPILL OVERS\outputs\pobreza\bajo_niv_educ\1%\simulacion_4\output_tests.xlsx',spillover_test_"&amp;IA196&amp;"','sp_test_"&amp;IA196&amp;"');"</f>
        <v>xlswrite('G:\Mi unidad\1. PROYECTOS TELLO 2022\SCM SPILL OVERS\outputs\pobreza\bajo_niv_educ\1%\simulacion_4\output_tests.xlsx',spillover_test_107','sp_test_107');</v>
      </c>
      <c r="IO196">
        <v>107</v>
      </c>
      <c r="IP196" t="str">
        <f>"xlswrite('G:\Mi unidad\1. PROYECTOS TELLO 2022\SCM SPILL OVERS\outputs\pobreza\bajo_ingreso\1%\simulacion_4\output_tests.xlsx',spillover_test_"&amp;IO196&amp;"','sp_test_"&amp;IO196&amp;"');"</f>
        <v>xlswrite('G:\Mi unidad\1. PROYECTOS TELLO 2022\SCM SPILL OVERS\outputs\pobreza\bajo_ingreso\1%\simulacion_4\output_tests.xlsx',spillover_test_107','sp_test_107');</v>
      </c>
      <c r="JA196">
        <v>107</v>
      </c>
      <c r="JB196" t="str">
        <f>"xlswrite('G:\Mi unidad\1. PROYECTOS TELLO 2022\SCM SPILL OVERS\outputs\pobreza\densidad\1%\simulacion_4\output_tests.xlsx',spillover_test_"&amp;JA196&amp;"','sp_test_"&amp;JA196&amp;"');"</f>
        <v>xlswrite('G:\Mi unidad\1. PROYECTOS TELLO 2022\SCM SPILL OVERS\outputs\pobreza\densidad\1%\simulacion_4\output_tests.xlsx',spillover_test_107','sp_test_107');</v>
      </c>
      <c r="JM196">
        <v>107</v>
      </c>
      <c r="JN196" t="str">
        <f>"xlswrite('G:\Mi unidad\1. PROYECTOS TELLO 2022\SCM SPILL OVERS\outputs\pobreza\densidad_g\1%\simulacion_4\output_tests.xlsx',spillover_test_"&amp;JM196&amp;"','sp_test_"&amp;JM196&amp;"');"</f>
        <v>xlswrite('G:\Mi unidad\1. PROYECTOS TELLO 2022\SCM SPILL OVERS\outputs\pobreza\densidad_g\1%\simulacion_4\output_tests.xlsx',spillover_test_107','sp_test_107');</v>
      </c>
      <c r="JY196">
        <v>107</v>
      </c>
      <c r="JZ196" t="str">
        <f>"xlswrite('G:\Mi unidad\1. PROYECTOS TELLO 2022\SCM SPILL OVERS\outputs\pobreza\distancia_centro_salud\1%\simulacion_4\output_tests.xlsx',spillover_test_"&amp;JY196&amp;"','sp_test_"&amp;JY196&amp;"');"</f>
        <v>xlswrite('G:\Mi unidad\1. PROYECTOS TELLO 2022\SCM SPILL OVERS\outputs\pobreza\distancia_centro_salud\1%\simulacion_4\output_tests.xlsx',spillover_test_107','sp_test_107');</v>
      </c>
      <c r="KL196">
        <v>107</v>
      </c>
      <c r="KM196" t="str">
        <f>"xlswrite('G:\Mi unidad\1. PROYECTOS TELLO 2022\SCM SPILL OVERS\outputs\pobreza\informalidad\1%\simulacion_4\output_tests.xlsx',spillover_test_"&amp;KL196&amp;"','sp_test_"&amp;KL196&amp;"');"</f>
        <v>xlswrite('G:\Mi unidad\1. PROYECTOS TELLO 2022\SCM SPILL OVERS\outputs\pobreza\informalidad\1%\simulacion_4\output_tests.xlsx',spillover_test_107','sp_test_107');</v>
      </c>
      <c r="KY196">
        <v>107</v>
      </c>
      <c r="KZ196" t="str">
        <f>"xlswrite('G:\Mi unidad\1. PROYECTOS TELLO 2022\SCM SPILL OVERS\outputs\pobreza\alimentos\1%\simulacion_4\output_tests.xlsx',spillover_test_"&amp;KY196&amp;"','sp_test_"&amp;KY196&amp;"');"</f>
        <v>xlswrite('G:\Mi unidad\1. PROYECTOS TELLO 2022\SCM SPILL OVERS\outputs\pobreza\alimentos\1%\simulacion_4\output_tests.xlsx',spillover_test_107','sp_test_107');</v>
      </c>
      <c r="LF196">
        <v>107</v>
      </c>
      <c r="LG196" t="str">
        <f>"xlswrite('G:\Mi unidad\1. PROYECTOS TELLO 2022\SCM SPILL OVERS\outputs\pobreza\jefe_hogar\1%\simulacion_4\output_tests.xlsx',spillover_test_"&amp;LF196&amp;"','sp_test_"&amp;LF196&amp;"');"</f>
        <v>xlswrite('G:\Mi unidad\1. PROYECTOS TELLO 2022\SCM SPILL OVERS\outputs\pobreza\jefe_hogar\1%\simulacion_4\output_tests.xlsx',spillover_test_107','sp_test_107');</v>
      </c>
      <c r="LM196">
        <v>107</v>
      </c>
      <c r="LN196" t="str">
        <f>"xlswrite('G:\Mi unidad\1. PROYECTOS TELLO 2022\SCM SPILL OVERS\outputs\pobreza\mujeres\1%\simulacion_4\output_tests.xlsx',spillover_test_"&amp;LM196&amp;"','sp_test_"&amp;LM196&amp;"');"</f>
        <v>xlswrite('G:\Mi unidad\1. PROYECTOS TELLO 2022\SCM SPILL OVERS\outputs\pobreza\mujeres\1%\simulacion_4\output_tests.xlsx',spillover_test_107','sp_test_107');</v>
      </c>
      <c r="LY196">
        <v>107</v>
      </c>
      <c r="LZ196" t="str">
        <f>"xlswrite('G:\Mi unidad\1. PROYECTOS TELLO 2022\SCM SPILL OVERS\outputs\pobreza\criminalidad\1%\simulacion_4\output_tests.xlsx',spillover_test_"&amp;LY196&amp;"','sp_test_"&amp;LY196&amp;"');"</f>
        <v>xlswrite('G:\Mi unidad\1. PROYECTOS TELLO 2022\SCM SPILL OVERS\outputs\pobreza\criminalidad\1%\simulacion_4\output_tests.xlsx',spillover_test_107','sp_test_107');</v>
      </c>
    </row>
    <row r="197" spans="64:338" x14ac:dyDescent="0.3">
      <c r="BL197">
        <v>108</v>
      </c>
      <c r="BM197" s="1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421</v>
      </c>
      <c r="CV197">
        <v>108</v>
      </c>
      <c r="CW197" t="s">
        <v>422</v>
      </c>
      <c r="DA197">
        <v>108</v>
      </c>
      <c r="DB197" t="s">
        <v>422</v>
      </c>
      <c r="DF197">
        <v>108</v>
      </c>
      <c r="DG197" t="s">
        <v>422</v>
      </c>
      <c r="EA197">
        <v>79</v>
      </c>
      <c r="EB197" s="1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HM197">
        <v>76</v>
      </c>
      <c r="HN197" t="str">
        <f>"    p_value_vec_"&amp;HM197&amp;"(s) = p_value_"&amp;HM197&amp;";"</f>
        <v xml:space="preserve">    p_value_vec_76(s) = p_value_76;</v>
      </c>
      <c r="HT197">
        <v>92</v>
      </c>
      <c r="HU197" t="s">
        <v>36</v>
      </c>
      <c r="IA197">
        <v>108</v>
      </c>
      <c r="IB197" t="str">
        <f>"xlswrite('G:\Mi unidad\1. PROYECTOS TELLO 2022\SCM SPILL OVERS\outputs\pobreza\bajo_niv_educ\1%\simulacion_4\output_tests.xlsx',lb_vec_"&amp;IA197&amp;"','lb_vec_"&amp;IA197&amp;"');"</f>
        <v>xlswrite('G:\Mi unidad\1. PROYECTOS TELLO 2022\SCM SPILL OVERS\outputs\pobreza\bajo_niv_educ\1%\simulacion_4\output_tests.xlsx',lb_vec_108','lb_vec_108');</v>
      </c>
      <c r="IO197">
        <v>108</v>
      </c>
      <c r="IP197" t="str">
        <f>"xlswrite('G:\Mi unidad\1. PROYECTOS TELLO 2022\SCM SPILL OVERS\outputs\pobreza\bajo_ingreso\1%\simulacion_4\output_tests.xlsx',lb_vec_"&amp;IO197&amp;"','lb_vec_"&amp;IO197&amp;"');"</f>
        <v>xlswrite('G:\Mi unidad\1. PROYECTOS TELLO 2022\SCM SPILL OVERS\outputs\pobreza\bajo_ingreso\1%\simulacion_4\output_tests.xlsx',lb_vec_108','lb_vec_108');</v>
      </c>
      <c r="JA197">
        <v>108</v>
      </c>
      <c r="JB197" t="str">
        <f>"xlswrite('G:\Mi unidad\1. PROYECTOS TELLO 2022\SCM SPILL OVERS\outputs\pobreza\densidad\1%\simulacion_4\output_tests.xlsx',lb_vec_"&amp;JA197&amp;"','lb_vec_"&amp;JA197&amp;"');"</f>
        <v>xlswrite('G:\Mi unidad\1. PROYECTOS TELLO 2022\SCM SPILL OVERS\outputs\pobreza\densidad\1%\simulacion_4\output_tests.xlsx',lb_vec_108','lb_vec_108');</v>
      </c>
      <c r="JM197">
        <v>108</v>
      </c>
      <c r="JN197" t="str">
        <f>"xlswrite('G:\Mi unidad\1. PROYECTOS TELLO 2022\SCM SPILL OVERS\outputs\pobreza\densidad_g\1%\simulacion_4\output_tests.xlsx',lb_vec_"&amp;JM197&amp;"','lb_vec_"&amp;JM197&amp;"');"</f>
        <v>xlswrite('G:\Mi unidad\1. PROYECTOS TELLO 2022\SCM SPILL OVERS\outputs\pobreza\densidad_g\1%\simulacion_4\output_tests.xlsx',lb_vec_108','lb_vec_108');</v>
      </c>
      <c r="JY197">
        <v>108</v>
      </c>
      <c r="JZ197" t="str">
        <f>"xlswrite('G:\Mi unidad\1. PROYECTOS TELLO 2022\SCM SPILL OVERS\outputs\pobreza\distancia_centro_salud\1%\simulacion_4\output_tests.xlsx',lb_vec_"&amp;JY197&amp;"','lb_vec_"&amp;JY197&amp;"');"</f>
        <v>xlswrite('G:\Mi unidad\1. PROYECTOS TELLO 2022\SCM SPILL OVERS\outputs\pobreza\distancia_centro_salud\1%\simulacion_4\output_tests.xlsx',lb_vec_108','lb_vec_108');</v>
      </c>
      <c r="KL197">
        <v>108</v>
      </c>
      <c r="KM197" t="str">
        <f>"xlswrite('G:\Mi unidad\1. PROYECTOS TELLO 2022\SCM SPILL OVERS\outputs\pobreza\informalidad\1%\simulacion_4\output_tests.xlsx',lb_vec_"&amp;KL197&amp;"','lb_vec_"&amp;KL197&amp;"');"</f>
        <v>xlswrite('G:\Mi unidad\1. PROYECTOS TELLO 2022\SCM SPILL OVERS\outputs\pobreza\informalidad\1%\simulacion_4\output_tests.xlsx',lb_vec_108','lb_vec_108');</v>
      </c>
      <c r="KY197">
        <v>108</v>
      </c>
      <c r="KZ197" t="str">
        <f>"xlswrite('G:\Mi unidad\1. PROYECTOS TELLO 2022\SCM SPILL OVERS\outputs\pobreza\alimentos\1%\simulacion_4\output_tests.xlsx',lb_vec_"&amp;KY197&amp;"','lb_vec_"&amp;KY197&amp;"');"</f>
        <v>xlswrite('G:\Mi unidad\1. PROYECTOS TELLO 2022\SCM SPILL OVERS\outputs\pobreza\alimentos\1%\simulacion_4\output_tests.xlsx',lb_vec_108','lb_vec_108');</v>
      </c>
      <c r="LF197">
        <v>108</v>
      </c>
      <c r="LG197" t="str">
        <f>"xlswrite('G:\Mi unidad\1. PROYECTOS TELLO 2022\SCM SPILL OVERS\outputs\pobreza\jefe_hogar\1%\simulacion_4\output_tests.xlsx',lb_vec_"&amp;LF197&amp;"','lb_vec_"&amp;LF197&amp;"');"</f>
        <v>xlswrite('G:\Mi unidad\1. PROYECTOS TELLO 2022\SCM SPILL OVERS\outputs\pobreza\jefe_hogar\1%\simulacion_4\output_tests.xlsx',lb_vec_108','lb_vec_108');</v>
      </c>
      <c r="LM197">
        <v>108</v>
      </c>
      <c r="LN197" t="str">
        <f>"xlswrite('G:\Mi unidad\1. PROYECTOS TELLO 2022\SCM SPILL OVERS\outputs\pobreza\mujeres\1%\simulacion_4\output_tests.xlsx',lb_vec_"&amp;LM197&amp;"','lb_vec_"&amp;LM197&amp;"');"</f>
        <v>xlswrite('G:\Mi unidad\1. PROYECTOS TELLO 2022\SCM SPILL OVERS\outputs\pobreza\mujeres\1%\simulacion_4\output_tests.xlsx',lb_vec_108','lb_vec_108');</v>
      </c>
      <c r="LY197">
        <v>108</v>
      </c>
      <c r="LZ197" t="str">
        <f>"xlswrite('G:\Mi unidad\1. PROYECTOS TELLO 2022\SCM SPILL OVERS\outputs\pobreza\criminalidad\1%\simulacion_4\output_tests.xlsx',lb_vec_"&amp;LY197&amp;"','lb_vec_"&amp;LY197&amp;"');"</f>
        <v>xlswrite('G:\Mi unidad\1. PROYECTOS TELLO 2022\SCM SPILL OVERS\outputs\pobreza\criminalidad\1%\simulacion_4\output_tests.xlsx',lb_vec_108','lb_vec_108');</v>
      </c>
    </row>
    <row r="198" spans="64:338" x14ac:dyDescent="0.3">
      <c r="BL198">
        <v>108</v>
      </c>
      <c r="BM198" s="1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423</v>
      </c>
      <c r="CV198">
        <v>108</v>
      </c>
      <c r="CW198" t="s">
        <v>421</v>
      </c>
      <c r="DA198">
        <v>108</v>
      </c>
      <c r="DB198" t="s">
        <v>421</v>
      </c>
      <c r="DF198">
        <v>108</v>
      </c>
      <c r="DG198" t="s">
        <v>421</v>
      </c>
      <c r="EA198">
        <v>79</v>
      </c>
      <c r="EB198" s="1" t="str">
        <f>"alpha_hat_"&amp;EA198&amp;" = A_"&amp;EA198&amp;"*gamma_hat_"&amp;EA198&amp;";"</f>
        <v>alpha_hat_79 = A_79*gamma_hat_79;</v>
      </c>
      <c r="HM198">
        <v>76</v>
      </c>
      <c r="HN198" t="str">
        <f>"    lb_vec_"&amp;HM198&amp;"(s) = lb_"&amp;HM198&amp;";"</f>
        <v xml:space="preserve">    lb_vec_76(s) = lb_76;</v>
      </c>
      <c r="HT198">
        <v>92</v>
      </c>
      <c r="HU198" t="s">
        <v>37</v>
      </c>
      <c r="IA198">
        <v>108</v>
      </c>
      <c r="IB198" t="str">
        <f>"xlswrite('G:\Mi unidad\1. PROYECTOS TELLO 2022\SCM SPILL OVERS\outputs\pobreza\bajo_niv_educ\1%\simulacion_4\output_tests.xlsx',ub_vec_"&amp;IA198&amp;"','ub_vec_"&amp;IA198&amp;"');"</f>
        <v>xlswrite('G:\Mi unidad\1. PROYECTOS TELLO 2022\SCM SPILL OVERS\outputs\pobreza\bajo_niv_educ\1%\simulacion_4\output_tests.xlsx',ub_vec_108','ub_vec_108');</v>
      </c>
      <c r="IO198">
        <v>108</v>
      </c>
      <c r="IP198" t="str">
        <f>"xlswrite('G:\Mi unidad\1. PROYECTOS TELLO 2022\SCM SPILL OVERS\outputs\pobreza\bajo_ingreso\1%\simulacion_4\output_tests.xlsx',ub_vec_"&amp;IO198&amp;"','ub_vec_"&amp;IO198&amp;"');"</f>
        <v>xlswrite('G:\Mi unidad\1. PROYECTOS TELLO 2022\SCM SPILL OVERS\outputs\pobreza\bajo_ingreso\1%\simulacion_4\output_tests.xlsx',ub_vec_108','ub_vec_108');</v>
      </c>
      <c r="JA198">
        <v>108</v>
      </c>
      <c r="JB198" t="str">
        <f>"xlswrite('G:\Mi unidad\1. PROYECTOS TELLO 2022\SCM SPILL OVERS\outputs\pobreza\densidad\1%\simulacion_4\output_tests.xlsx',ub_vec_"&amp;JA198&amp;"','ub_vec_"&amp;JA198&amp;"');"</f>
        <v>xlswrite('G:\Mi unidad\1. PROYECTOS TELLO 2022\SCM SPILL OVERS\outputs\pobreza\densidad\1%\simulacion_4\output_tests.xlsx',ub_vec_108','ub_vec_108');</v>
      </c>
      <c r="JM198">
        <v>108</v>
      </c>
      <c r="JN198" t="str">
        <f>"xlswrite('G:\Mi unidad\1. PROYECTOS TELLO 2022\SCM SPILL OVERS\outputs\pobreza\densidad_g\1%\simulacion_4\output_tests.xlsx',ub_vec_"&amp;JM198&amp;"','ub_vec_"&amp;JM198&amp;"');"</f>
        <v>xlswrite('G:\Mi unidad\1. PROYECTOS TELLO 2022\SCM SPILL OVERS\outputs\pobreza\densidad_g\1%\simulacion_4\output_tests.xlsx',ub_vec_108','ub_vec_108');</v>
      </c>
      <c r="JY198">
        <v>108</v>
      </c>
      <c r="JZ198" t="str">
        <f>"xlswrite('G:\Mi unidad\1. PROYECTOS TELLO 2022\SCM SPILL OVERS\outputs\pobreza\distancia_centro_salud\1%\simulacion_4\output_tests.xlsx',ub_vec_"&amp;JY198&amp;"','ub_vec_"&amp;JY198&amp;"');"</f>
        <v>xlswrite('G:\Mi unidad\1. PROYECTOS TELLO 2022\SCM SPILL OVERS\outputs\pobreza\distancia_centro_salud\1%\simulacion_4\output_tests.xlsx',ub_vec_108','ub_vec_108');</v>
      </c>
      <c r="KL198">
        <v>108</v>
      </c>
      <c r="KM198" t="str">
        <f>"xlswrite('G:\Mi unidad\1. PROYECTOS TELLO 2022\SCM SPILL OVERS\outputs\pobreza\informalidad\1%\simulacion_4\output_tests.xlsx',ub_vec_"&amp;KL198&amp;"','ub_vec_"&amp;KL198&amp;"');"</f>
        <v>xlswrite('G:\Mi unidad\1. PROYECTOS TELLO 2022\SCM SPILL OVERS\outputs\pobreza\informalidad\1%\simulacion_4\output_tests.xlsx',ub_vec_108','ub_vec_108');</v>
      </c>
      <c r="KY198">
        <v>108</v>
      </c>
      <c r="KZ198" t="str">
        <f>"xlswrite('G:\Mi unidad\1. PROYECTOS TELLO 2022\SCM SPILL OVERS\outputs\pobreza\alimentos\1%\simulacion_4\output_tests.xlsx',ub_vec_"&amp;KY198&amp;"','ub_vec_"&amp;KY198&amp;"');"</f>
        <v>xlswrite('G:\Mi unidad\1. PROYECTOS TELLO 2022\SCM SPILL OVERS\outputs\pobreza\alimentos\1%\simulacion_4\output_tests.xlsx',ub_vec_108','ub_vec_108');</v>
      </c>
      <c r="LF198">
        <v>108</v>
      </c>
      <c r="LG198" t="str">
        <f>"xlswrite('G:\Mi unidad\1. PROYECTOS TELLO 2022\SCM SPILL OVERS\outputs\pobreza\jefe_hogar\1%\simulacion_4\output_tests.xlsx',ub_vec_"&amp;LF198&amp;"','ub_vec_"&amp;LF198&amp;"');"</f>
        <v>xlswrite('G:\Mi unidad\1. PROYECTOS TELLO 2022\SCM SPILL OVERS\outputs\pobreza\jefe_hogar\1%\simulacion_4\output_tests.xlsx',ub_vec_108','ub_vec_108');</v>
      </c>
      <c r="LM198">
        <v>108</v>
      </c>
      <c r="LN198" t="str">
        <f>"xlswrite('G:\Mi unidad\1. PROYECTOS TELLO 2022\SCM SPILL OVERS\outputs\pobreza\mujeres\1%\simulacion_4\output_tests.xlsx',ub_vec_"&amp;LM198&amp;"','ub_vec_"&amp;LM198&amp;"');"</f>
        <v>xlswrite('G:\Mi unidad\1. PROYECTOS TELLO 2022\SCM SPILL OVERS\outputs\pobreza\mujeres\1%\simulacion_4\output_tests.xlsx',ub_vec_108','ub_vec_108');</v>
      </c>
      <c r="LY198">
        <v>108</v>
      </c>
      <c r="LZ198" t="str">
        <f>"xlswrite('G:\Mi unidad\1. PROYECTOS TELLO 2022\SCM SPILL OVERS\outputs\pobreza\criminalidad\1%\simulacion_4\output_tests.xlsx',ub_vec_"&amp;LY198&amp;"','ub_vec_"&amp;LY198&amp;"');"</f>
        <v>xlswrite('G:\Mi unidad\1. PROYECTOS TELLO 2022\SCM SPILL OVERS\outputs\pobreza\criminalidad\1%\simulacion_4\output_tests.xlsx',ub_vec_108','ub_vec_108');</v>
      </c>
    </row>
    <row r="199" spans="64:338" x14ac:dyDescent="0.3">
      <c r="BL199">
        <v>108</v>
      </c>
      <c r="BM199" s="1" t="str">
        <f>"A_"&amp;BL197&amp;"(:,ind_"&amp;BL197&amp;" == 0) = [];"</f>
        <v>A_108(:,ind_108 == 0) = [];</v>
      </c>
      <c r="BR199">
        <v>108</v>
      </c>
      <c r="BS199" s="1" t="str">
        <f>"ind_"&amp;BR197&amp;" = xlsread('spillover_bajo_niv_educ_"&amp;BR197&amp;".xlsx')"</f>
        <v>ind_108 = xlsread('spillover_bajo_niv_educ_108.xlsx')</v>
      </c>
      <c r="BX199">
        <v>108</v>
      </c>
      <c r="BY199" s="1" t="str">
        <f>"ind_"&amp;BX197&amp;" = xlsread('spillover_bajoingreso_"&amp;BX197&amp;".xlsx')"</f>
        <v>ind_108 = xlsread('spillover_bajoingreso_108.xlsx')</v>
      </c>
      <c r="CD199">
        <v>108</v>
      </c>
      <c r="CE199" s="1" t="str">
        <f>"ind_"&amp;CD197&amp;" = xlsread('spillover_densidad_"&amp;CD197&amp;".xlsx')"</f>
        <v>ind_108 = xlsread('spillover_densidad_108.xlsx')</v>
      </c>
      <c r="CJ199">
        <v>108</v>
      </c>
      <c r="CK199" s="1" t="str">
        <f>"ind_"&amp;CJ197&amp;" = xlsread('spillover_tiempo_cs_"&amp;CJ197&amp;".xlsx')"</f>
        <v>ind_108 = xlsread('spillover_tiempo_cs_108.xlsx')</v>
      </c>
      <c r="CQ199">
        <v>108</v>
      </c>
      <c r="CR199" t="s">
        <v>419</v>
      </c>
      <c r="CV199">
        <v>108</v>
      </c>
      <c r="CW199" t="s">
        <v>424</v>
      </c>
      <c r="DA199">
        <v>108</v>
      </c>
      <c r="DB199" t="s">
        <v>425</v>
      </c>
      <c r="DF199">
        <v>108</v>
      </c>
      <c r="DG199" t="s">
        <v>426</v>
      </c>
      <c r="EA199">
        <v>79</v>
      </c>
      <c r="EB199" s="1" t="str">
        <f>"alpha1_hat_vec_"&amp;EA199&amp;"(s) = alpha_hat_"&amp;EA199&amp;"(1);"</f>
        <v>alpha1_hat_vec_79(s) = alpha_hat_79(1);</v>
      </c>
      <c r="HM199">
        <v>76</v>
      </c>
      <c r="HN199" t="str">
        <f>"    ub_vec_"&amp;HM199&amp;"(s) = ub_"&amp;HM198&amp;";"</f>
        <v xml:space="preserve">    ub_vec_76(s) = ub_76;</v>
      </c>
      <c r="HT199">
        <v>92</v>
      </c>
      <c r="HU199" t="str">
        <f>"    spillover_test_"&amp;HT199&amp;"(s) = sp_andrews(Y_pre_"&amp;HT199&amp;",pobreza_"&amp;HT199&amp;"(:,T+s),A_"&amp;HT199&amp;",C,d,alpha_sig);"</f>
        <v xml:space="preserve">    spillover_test_92(s) = sp_andrews(Y_pre_92,pobreza_92(:,T+s),A_92,C,d,alpha_sig);</v>
      </c>
      <c r="IA199">
        <v>108</v>
      </c>
      <c r="IB199" t="str">
        <f>"xlswrite('G:\Mi unidad\1. PROYECTOS TELLO 2022\SCM SPILL OVERS\outputs\pobreza\bajo_niv_educ\1%\simulacion_4\output_tests.xlsx',p_value_vec_"&amp;IA199&amp;"','p_value_vec_"&amp;IA199&amp;"');"</f>
        <v>xlswrite('G:\Mi unidad\1. PROYECTOS TELLO 2022\SCM SPILL OVERS\outputs\pobreza\bajo_niv_educ\1%\simulacion_4\output_tests.xlsx',p_value_vec_108','p_value_vec_108');</v>
      </c>
      <c r="IO199">
        <v>108</v>
      </c>
      <c r="IP199" t="str">
        <f>"xlswrite('G:\Mi unidad\1. PROYECTOS TELLO 2022\SCM SPILL OVERS\outputs\pobreza\bajo_ingreso\1%\simulacion_4\output_tests.xlsx',p_value_vec_"&amp;IO199&amp;"','p_value_vec_"&amp;IO199&amp;"');"</f>
        <v>xlswrite('G:\Mi unidad\1. PROYECTOS TELLO 2022\SCM SPILL OVERS\outputs\pobreza\bajo_ingreso\1%\simulacion_4\output_tests.xlsx',p_value_vec_108','p_value_vec_108');</v>
      </c>
      <c r="JA199">
        <v>108</v>
      </c>
      <c r="JB199" t="str">
        <f>"xlswrite('G:\Mi unidad\1. PROYECTOS TELLO 2022\SCM SPILL OVERS\outputs\pobreza\densidad\1%\simulacion_4\output_tests.xlsx',p_value_vec_"&amp;JA199&amp;"','p_value_vec_"&amp;JA199&amp;"');"</f>
        <v>xlswrite('G:\Mi unidad\1. PROYECTOS TELLO 2022\SCM SPILL OVERS\outputs\pobreza\densidad\1%\simulacion_4\output_tests.xlsx',p_value_vec_108','p_value_vec_108');</v>
      </c>
      <c r="JM199">
        <v>108</v>
      </c>
      <c r="JN199" t="str">
        <f>"xlswrite('G:\Mi unidad\1. PROYECTOS TELLO 2022\SCM SPILL OVERS\outputs\pobreza\densidad_g\1%\simulacion_4\output_tests.xlsx',p_value_vec_"&amp;JM199&amp;"','p_value_vec_"&amp;JM199&amp;"');"</f>
        <v>xlswrite('G:\Mi unidad\1. PROYECTOS TELLO 2022\SCM SPILL OVERS\outputs\pobreza\densidad_g\1%\simulacion_4\output_tests.xlsx',p_value_vec_108','p_value_vec_108');</v>
      </c>
      <c r="JY199">
        <v>108</v>
      </c>
      <c r="JZ199" t="str">
        <f>"xlswrite('G:\Mi unidad\1. PROYECTOS TELLO 2022\SCM SPILL OVERS\outputs\pobreza\distancia_centro_salud\1%\simulacion_4\output_tests.xlsx',p_value_vec_"&amp;JY199&amp;"','p_value_vec_"&amp;JY199&amp;"');"</f>
        <v>xlswrite('G:\Mi unidad\1. PROYECTOS TELLO 2022\SCM SPILL OVERS\outputs\pobreza\distancia_centro_salud\1%\simulacion_4\output_tests.xlsx',p_value_vec_108','p_value_vec_108');</v>
      </c>
      <c r="KL199">
        <v>108</v>
      </c>
      <c r="KM199" t="str">
        <f>"xlswrite('G:\Mi unidad\1. PROYECTOS TELLO 2022\SCM SPILL OVERS\outputs\pobreza\informalidad\1%\simulacion_4\output_tests.xlsx',p_value_vec_"&amp;KL199&amp;"','p_value_vec_"&amp;KL199&amp;"');"</f>
        <v>xlswrite('G:\Mi unidad\1. PROYECTOS TELLO 2022\SCM SPILL OVERS\outputs\pobreza\informalidad\1%\simulacion_4\output_tests.xlsx',p_value_vec_108','p_value_vec_108');</v>
      </c>
      <c r="KY199">
        <v>108</v>
      </c>
      <c r="KZ199" t="str">
        <f>"xlswrite('G:\Mi unidad\1. PROYECTOS TELLO 2022\SCM SPILL OVERS\outputs\pobreza\alimentos\1%\simulacion_4\output_tests.xlsx',p_value_vec_"&amp;KY199&amp;"','p_value_vec_"&amp;KY199&amp;"');"</f>
        <v>xlswrite('G:\Mi unidad\1. PROYECTOS TELLO 2022\SCM SPILL OVERS\outputs\pobreza\alimentos\1%\simulacion_4\output_tests.xlsx',p_value_vec_108','p_value_vec_108');</v>
      </c>
      <c r="LF199">
        <v>108</v>
      </c>
      <c r="LG199" t="str">
        <f>"xlswrite('G:\Mi unidad\1. PROYECTOS TELLO 2022\SCM SPILL OVERS\outputs\pobreza\jefe_hogar\1%\simulacion_4\output_tests.xlsx',p_value_vec_"&amp;LF199&amp;"','p_value_vec_"&amp;LF199&amp;"');"</f>
        <v>xlswrite('G:\Mi unidad\1. PROYECTOS TELLO 2022\SCM SPILL OVERS\outputs\pobreza\jefe_hogar\1%\simulacion_4\output_tests.xlsx',p_value_vec_108','p_value_vec_108');</v>
      </c>
      <c r="LM199">
        <v>108</v>
      </c>
      <c r="LN199" t="str">
        <f>"xlswrite('G:\Mi unidad\1. PROYECTOS TELLO 2022\SCM SPILL OVERS\outputs\pobreza\mujeres\1%\simulacion_4\output_tests.xlsx',p_value_vec_"&amp;LM199&amp;"','p_value_vec_"&amp;LM199&amp;"');"</f>
        <v>xlswrite('G:\Mi unidad\1. PROYECTOS TELLO 2022\SCM SPILL OVERS\outputs\pobreza\mujeres\1%\simulacion_4\output_tests.xlsx',p_value_vec_108','p_value_vec_108');</v>
      </c>
      <c r="LY199">
        <v>108</v>
      </c>
      <c r="LZ199" t="str">
        <f>"xlswrite('G:\Mi unidad\1. PROYECTOS TELLO 2022\SCM SPILL OVERS\outputs\pobreza\criminalidad\1%\simulacion_4\output_tests.xlsx',p_value_vec_"&amp;LY199&amp;"','p_value_vec_"&amp;LY199&amp;"');"</f>
        <v>xlswrite('G:\Mi unidad\1. PROYECTOS TELLO 2022\SCM SPILL OVERS\outputs\pobreza\criminalidad\1%\simulacion_4\output_tests.xlsx',p_value_vec_108','p_value_vec_108');</v>
      </c>
    </row>
    <row r="200" spans="64:338" x14ac:dyDescent="0.3">
      <c r="BL200">
        <v>108</v>
      </c>
      <c r="BR200">
        <v>108</v>
      </c>
      <c r="BS200" s="1" t="str">
        <f>"A_"&amp;BR197&amp;" = eye(N);"</f>
        <v>A_108 = eye(N);</v>
      </c>
      <c r="BX200">
        <v>108</v>
      </c>
      <c r="BY200" s="1" t="str">
        <f>"A_"&amp;BX197&amp;" = eye(N);"</f>
        <v>A_108 = eye(N);</v>
      </c>
      <c r="CD200">
        <v>108</v>
      </c>
      <c r="CE200" s="1" t="str">
        <f>"A_"&amp;CD197&amp;" = eye(N);"</f>
        <v>A_108 = eye(N);</v>
      </c>
      <c r="CJ200">
        <v>108</v>
      </c>
      <c r="CK200" s="1" t="str">
        <f>"A_"&amp;CJ197&amp;" = eye(N);"</f>
        <v>A_108 = eye(N);</v>
      </c>
      <c r="CQ200">
        <v>108</v>
      </c>
      <c r="CR200" t="s">
        <v>420</v>
      </c>
      <c r="CV200">
        <v>108</v>
      </c>
      <c r="CW200" t="s">
        <v>427</v>
      </c>
      <c r="DA200">
        <v>108</v>
      </c>
      <c r="DB200" t="s">
        <v>427</v>
      </c>
      <c r="DF200">
        <v>108</v>
      </c>
      <c r="DG200" t="s">
        <v>427</v>
      </c>
      <c r="EA200">
        <v>79</v>
      </c>
      <c r="EB200" s="1" t="str">
        <f>"synthetic_control_sp_"&amp;EA200&amp;"(T+s) = Y_"&amp;EA200&amp;"(1,T+s)-alpha1_hat_vec_"&amp;EA200&amp;"(s);"</f>
        <v>synthetic_control_sp_79(T+s) = Y_79(1,T+s)-alpha1_hat_vec_79(s);</v>
      </c>
      <c r="HM200">
        <v>76</v>
      </c>
      <c r="HN200" t="s">
        <v>18</v>
      </c>
      <c r="HT200">
        <v>92</v>
      </c>
      <c r="HU200" t="s">
        <v>18</v>
      </c>
      <c r="IA200">
        <v>108</v>
      </c>
      <c r="IB200" t="str">
        <f>"xlswrite('G:\Mi unidad\1. PROYECTOS TELLO 2022\SCM SPILL OVERS\outputs\pobreza\bajo_niv_educ\1%\simulacion_4\output_tests.xlsx',alpha1_hat_vec_"&amp;IA200&amp;"','alpha1_hat_vec_"&amp;IA200&amp;"');"</f>
        <v>xlswrite('G:\Mi unidad\1. PROYECTOS TELLO 2022\SCM SPILL OVERS\outputs\pobreza\bajo_niv_educ\1%\simulacion_4\output_tests.xlsx',alpha1_hat_vec_108','alpha1_hat_vec_108');</v>
      </c>
      <c r="IO200">
        <v>108</v>
      </c>
      <c r="IP200" t="str">
        <f>"xlswrite('G:\Mi unidad\1. PROYECTOS TELLO 2022\SCM SPILL OVERS\outputs\pobreza\bajo_ingreso\1%\simulacion_4\output_tests.xlsx',alpha1_hat_vec_"&amp;IO200&amp;"','alpha1_hat_vec_"&amp;IO200&amp;"');"</f>
        <v>xlswrite('G:\Mi unidad\1. PROYECTOS TELLO 2022\SCM SPILL OVERS\outputs\pobreza\bajo_ingreso\1%\simulacion_4\output_tests.xlsx',alpha1_hat_vec_108','alpha1_hat_vec_108');</v>
      </c>
      <c r="JA200">
        <v>108</v>
      </c>
      <c r="JB200" t="str">
        <f>"xlswrite('G:\Mi unidad\1. PROYECTOS TELLO 2022\SCM SPILL OVERS\outputs\pobreza\densidad\1%\simulacion_4\output_tests.xlsx',alpha1_hat_vec_"&amp;JA200&amp;"','alpha1_hat_vec_"&amp;JA200&amp;"');"</f>
        <v>xlswrite('G:\Mi unidad\1. PROYECTOS TELLO 2022\SCM SPILL OVERS\outputs\pobreza\densidad\1%\simulacion_4\output_tests.xlsx',alpha1_hat_vec_108','alpha1_hat_vec_108');</v>
      </c>
      <c r="JM200">
        <v>108</v>
      </c>
      <c r="JN200" t="str">
        <f>"xlswrite('G:\Mi unidad\1. PROYECTOS TELLO 2022\SCM SPILL OVERS\outputs\pobreza\densidad_g\1%\simulacion_4\output_tests.xlsx',alpha1_hat_vec_"&amp;JM200&amp;"','alpha1_hat_vec_"&amp;JM200&amp;"');"</f>
        <v>xlswrite('G:\Mi unidad\1. PROYECTOS TELLO 2022\SCM SPILL OVERS\outputs\pobreza\densidad_g\1%\simulacion_4\output_tests.xlsx',alpha1_hat_vec_108','alpha1_hat_vec_108');</v>
      </c>
      <c r="JY200">
        <v>108</v>
      </c>
      <c r="JZ200" t="str">
        <f>"xlswrite('G:\Mi unidad\1. PROYECTOS TELLO 2022\SCM SPILL OVERS\outputs\pobreza\distancia_centro_salud\1%\simulacion_4\output_tests.xlsx',alpha1_hat_vec_"&amp;JY200&amp;"','alpha1_hat_vec_"&amp;JY200&amp;"');"</f>
        <v>xlswrite('G:\Mi unidad\1. PROYECTOS TELLO 2022\SCM SPILL OVERS\outputs\pobreza\distancia_centro_salud\1%\simulacion_4\output_tests.xlsx',alpha1_hat_vec_108','alpha1_hat_vec_108');</v>
      </c>
      <c r="KL200">
        <v>108</v>
      </c>
      <c r="KM200" t="str">
        <f>"xlswrite('G:\Mi unidad\1. PROYECTOS TELLO 2022\SCM SPILL OVERS\outputs\pobreza\informalidad\1%\simulacion_4\output_tests.xlsx',alpha1_hat_vec_"&amp;KL200&amp;"','alpha1_hat_vec_"&amp;KL200&amp;"');"</f>
        <v>xlswrite('G:\Mi unidad\1. PROYECTOS TELLO 2022\SCM SPILL OVERS\outputs\pobreza\informalidad\1%\simulacion_4\output_tests.xlsx',alpha1_hat_vec_108','alpha1_hat_vec_108');</v>
      </c>
      <c r="KY200">
        <v>108</v>
      </c>
      <c r="KZ200" t="str">
        <f>"xlswrite('G:\Mi unidad\1. PROYECTOS TELLO 2022\SCM SPILL OVERS\outputs\pobreza\alimentos\1%\simulacion_4\output_tests.xlsx',alpha1_hat_vec_"&amp;KY200&amp;"','alpha1_hat_vec_"&amp;KY200&amp;"');"</f>
        <v>xlswrite('G:\Mi unidad\1. PROYECTOS TELLO 2022\SCM SPILL OVERS\outputs\pobreza\alimentos\1%\simulacion_4\output_tests.xlsx',alpha1_hat_vec_108','alpha1_hat_vec_108');</v>
      </c>
      <c r="LF200">
        <v>108</v>
      </c>
      <c r="LG200" t="str">
        <f>"xlswrite('G:\Mi unidad\1. PROYECTOS TELLO 2022\SCM SPILL OVERS\outputs\pobreza\jefe_hogar\1%\simulacion_4\output_tests.xlsx',alpha1_hat_vec_"&amp;LF200&amp;"','alpha1_hat_vec_"&amp;LF200&amp;"');"</f>
        <v>xlswrite('G:\Mi unidad\1. PROYECTOS TELLO 2022\SCM SPILL OVERS\outputs\pobreza\jefe_hogar\1%\simulacion_4\output_tests.xlsx',alpha1_hat_vec_108','alpha1_hat_vec_108');</v>
      </c>
      <c r="LM200">
        <v>108</v>
      </c>
      <c r="LN200" t="str">
        <f>"xlswrite('G:\Mi unidad\1. PROYECTOS TELLO 2022\SCM SPILL OVERS\outputs\pobreza\mujeres\1%\simulacion_4\output_tests.xlsx',alpha1_hat_vec_"&amp;LM200&amp;"','alpha1_hat_vec_"&amp;LM200&amp;"');"</f>
        <v>xlswrite('G:\Mi unidad\1. PROYECTOS TELLO 2022\SCM SPILL OVERS\outputs\pobreza\mujeres\1%\simulacion_4\output_tests.xlsx',alpha1_hat_vec_108','alpha1_hat_vec_108');</v>
      </c>
      <c r="LY200">
        <v>108</v>
      </c>
      <c r="LZ200" t="str">
        <f>"xlswrite('G:\Mi unidad\1. PROYECTOS TELLO 2022\SCM SPILL OVERS\outputs\pobreza\criminalidad\1%\simulacion_4\output_tests.xlsx',alpha1_hat_vec_"&amp;LY200&amp;"','alpha1_hat_vec_"&amp;LY200&amp;"');"</f>
        <v>xlswrite('G:\Mi unidad\1. PROYECTOS TELLO 2022\SCM SPILL OVERS\outputs\pobreza\criminalidad\1%\simulacion_4\output_tests.xlsx',alpha1_hat_vec_108','alpha1_hat_vec_108');</v>
      </c>
    </row>
    <row r="201" spans="64:338" x14ac:dyDescent="0.3">
      <c r="BL201">
        <v>108</v>
      </c>
      <c r="BR201">
        <v>108</v>
      </c>
      <c r="BS201" s="1" t="str">
        <f>"A_"&amp;BR197&amp;"(:,ind_"&amp;BR197&amp;" == 0) = [];"</f>
        <v>A_108(:,ind_108 == 0) = [];</v>
      </c>
      <c r="BX201">
        <v>108</v>
      </c>
      <c r="BY201" s="1" t="str">
        <f>"A_"&amp;BX197&amp;"(:,ind_"&amp;BX197&amp;" == 0) = [];"</f>
        <v>A_108(:,ind_108 == 0) = [];</v>
      </c>
      <c r="CD201">
        <v>108</v>
      </c>
      <c r="CE201" s="1" t="str">
        <f>"A_"&amp;CD197&amp;"(:,ind_"&amp;CD197&amp;" == 0) = [];"</f>
        <v>A_108(:,ind_108 == 0) = [];</v>
      </c>
      <c r="CJ201">
        <v>108</v>
      </c>
      <c r="CK201" s="1" t="str">
        <f>"A_"&amp;CJ197&amp;"(:,ind_"&amp;CJ197&amp;" == 0) = [];"</f>
        <v>A_108(:,ind_108 == 0) = [];</v>
      </c>
      <c r="CQ201">
        <v>108</v>
      </c>
      <c r="CR201" t="s">
        <v>422</v>
      </c>
      <c r="CV201">
        <v>108</v>
      </c>
      <c r="CW201" t="s">
        <v>428</v>
      </c>
      <c r="DA201">
        <v>108</v>
      </c>
      <c r="DB201" t="s">
        <v>428</v>
      </c>
      <c r="DF201">
        <v>108</v>
      </c>
      <c r="DG201" t="s">
        <v>428</v>
      </c>
      <c r="EA201">
        <v>79</v>
      </c>
      <c r="EB201" s="3" t="s">
        <v>18</v>
      </c>
      <c r="HM201">
        <v>77</v>
      </c>
      <c r="HN201" t="str">
        <f>"p_value_vec_"&amp;HM201&amp;" = zeros(1,S);"</f>
        <v>p_value_vec_77 = zeros(1,S);</v>
      </c>
      <c r="HT201">
        <v>95</v>
      </c>
      <c r="HU201" t="str">
        <f>"spillover_test_"&amp;HT201&amp;" = zeros(1,S);"</f>
        <v>spillover_test_95 = zeros(1,S);</v>
      </c>
      <c r="IA201">
        <v>108</v>
      </c>
      <c r="IB201" t="str">
        <f>"xlswrite('G:\Mi unidad\1. PROYECTOS TELLO 2022\SCM SPILL OVERS\outputs\pobreza\bajo_niv_educ\1%\simulacion_4\output_tests.xlsx',spillover_test_"&amp;IA201&amp;"','sp_test_"&amp;IA201&amp;"');"</f>
        <v>xlswrite('G:\Mi unidad\1. PROYECTOS TELLO 2022\SCM SPILL OVERS\outputs\pobreza\bajo_niv_educ\1%\simulacion_4\output_tests.xlsx',spillover_test_108','sp_test_108');</v>
      </c>
      <c r="IO201">
        <v>108</v>
      </c>
      <c r="IP201" t="str">
        <f>"xlswrite('G:\Mi unidad\1. PROYECTOS TELLO 2022\SCM SPILL OVERS\outputs\pobreza\bajo_ingreso\1%\simulacion_4\output_tests.xlsx',spillover_test_"&amp;IO201&amp;"','sp_test_"&amp;IO201&amp;"');"</f>
        <v>xlswrite('G:\Mi unidad\1. PROYECTOS TELLO 2022\SCM SPILL OVERS\outputs\pobreza\bajo_ingreso\1%\simulacion_4\output_tests.xlsx',spillover_test_108','sp_test_108');</v>
      </c>
      <c r="JA201">
        <v>108</v>
      </c>
      <c r="JB201" t="str">
        <f>"xlswrite('G:\Mi unidad\1. PROYECTOS TELLO 2022\SCM SPILL OVERS\outputs\pobreza\densidad\1%\simulacion_4\output_tests.xlsx',spillover_test_"&amp;JA201&amp;"','sp_test_"&amp;JA201&amp;"');"</f>
        <v>xlswrite('G:\Mi unidad\1. PROYECTOS TELLO 2022\SCM SPILL OVERS\outputs\pobreza\densidad\1%\simulacion_4\output_tests.xlsx',spillover_test_108','sp_test_108');</v>
      </c>
      <c r="JM201">
        <v>108</v>
      </c>
      <c r="JN201" t="str">
        <f>"xlswrite('G:\Mi unidad\1. PROYECTOS TELLO 2022\SCM SPILL OVERS\outputs\pobreza\densidad_g\1%\simulacion_4\output_tests.xlsx',spillover_test_"&amp;JM201&amp;"','sp_test_"&amp;JM201&amp;"');"</f>
        <v>xlswrite('G:\Mi unidad\1. PROYECTOS TELLO 2022\SCM SPILL OVERS\outputs\pobreza\densidad_g\1%\simulacion_4\output_tests.xlsx',spillover_test_108','sp_test_108');</v>
      </c>
      <c r="JY201">
        <v>108</v>
      </c>
      <c r="JZ201" t="str">
        <f>"xlswrite('G:\Mi unidad\1. PROYECTOS TELLO 2022\SCM SPILL OVERS\outputs\pobreza\distancia_centro_salud\1%\simulacion_4\output_tests.xlsx',spillover_test_"&amp;JY201&amp;"','sp_test_"&amp;JY201&amp;"');"</f>
        <v>xlswrite('G:\Mi unidad\1. PROYECTOS TELLO 2022\SCM SPILL OVERS\outputs\pobreza\distancia_centro_salud\1%\simulacion_4\output_tests.xlsx',spillover_test_108','sp_test_108');</v>
      </c>
      <c r="KL201">
        <v>108</v>
      </c>
      <c r="KM201" t="str">
        <f>"xlswrite('G:\Mi unidad\1. PROYECTOS TELLO 2022\SCM SPILL OVERS\outputs\pobreza\informalidad\1%\simulacion_4\output_tests.xlsx',spillover_test_"&amp;KL201&amp;"','sp_test_"&amp;KL201&amp;"');"</f>
        <v>xlswrite('G:\Mi unidad\1. PROYECTOS TELLO 2022\SCM SPILL OVERS\outputs\pobreza\informalidad\1%\simulacion_4\output_tests.xlsx',spillover_test_108','sp_test_108');</v>
      </c>
      <c r="KY201">
        <v>108</v>
      </c>
      <c r="KZ201" t="str">
        <f>"xlswrite('G:\Mi unidad\1. PROYECTOS TELLO 2022\SCM SPILL OVERS\outputs\pobreza\alimentos\1%\simulacion_4\output_tests.xlsx',spillover_test_"&amp;KY201&amp;"','sp_test_"&amp;KY201&amp;"');"</f>
        <v>xlswrite('G:\Mi unidad\1. PROYECTOS TELLO 2022\SCM SPILL OVERS\outputs\pobreza\alimentos\1%\simulacion_4\output_tests.xlsx',spillover_test_108','sp_test_108');</v>
      </c>
      <c r="LF201">
        <v>108</v>
      </c>
      <c r="LG201" t="str">
        <f>"xlswrite('G:\Mi unidad\1. PROYECTOS TELLO 2022\SCM SPILL OVERS\outputs\pobreza\jefe_hogar\1%\simulacion_4\output_tests.xlsx',spillover_test_"&amp;LF201&amp;"','sp_test_"&amp;LF201&amp;"');"</f>
        <v>xlswrite('G:\Mi unidad\1. PROYECTOS TELLO 2022\SCM SPILL OVERS\outputs\pobreza\jefe_hogar\1%\simulacion_4\output_tests.xlsx',spillover_test_108','sp_test_108');</v>
      </c>
      <c r="LM201">
        <v>108</v>
      </c>
      <c r="LN201" t="str">
        <f>"xlswrite('G:\Mi unidad\1. PROYECTOS TELLO 2022\SCM SPILL OVERS\outputs\pobreza\mujeres\1%\simulacion_4\output_tests.xlsx',spillover_test_"&amp;LM201&amp;"','sp_test_"&amp;LM201&amp;"');"</f>
        <v>xlswrite('G:\Mi unidad\1. PROYECTOS TELLO 2022\SCM SPILL OVERS\outputs\pobreza\mujeres\1%\simulacion_4\output_tests.xlsx',spillover_test_108','sp_test_108');</v>
      </c>
      <c r="LY201">
        <v>108</v>
      </c>
      <c r="LZ201" t="str">
        <f>"xlswrite('G:\Mi unidad\1. PROYECTOS TELLO 2022\SCM SPILL OVERS\outputs\pobreza\criminalidad\1%\simulacion_4\output_tests.xlsx',spillover_test_"&amp;LY201&amp;"','sp_test_"&amp;LY201&amp;"');"</f>
        <v>xlswrite('G:\Mi unidad\1. PROYECTOS TELLO 2022\SCM SPILL OVERS\outputs\pobreza\criminalidad\1%\simulacion_4\output_tests.xlsx',spillover_test_108','sp_test_108');</v>
      </c>
    </row>
    <row r="202" spans="64:338" x14ac:dyDescent="0.3">
      <c r="BL202">
        <v>112</v>
      </c>
      <c r="BM202" s="1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429</v>
      </c>
      <c r="CV202">
        <v>112</v>
      </c>
      <c r="CW202" t="s">
        <v>430</v>
      </c>
      <c r="DA202">
        <v>112</v>
      </c>
      <c r="DB202" t="s">
        <v>430</v>
      </c>
      <c r="DF202">
        <v>112</v>
      </c>
      <c r="DG202" t="s">
        <v>430</v>
      </c>
      <c r="EA202">
        <v>80</v>
      </c>
      <c r="EB202" s="3" t="str">
        <f>"%PROVINCIA "&amp;EA202</f>
        <v>%PROVINCIA 80</v>
      </c>
      <c r="HM202">
        <v>77</v>
      </c>
      <c r="HN202" t="str">
        <f>"lb_vec_"&amp;HM202&amp;" = zeros(1,S);"</f>
        <v>lb_vec_77 = zeros(1,S);</v>
      </c>
      <c r="HT202">
        <v>95</v>
      </c>
      <c r="HU202" t="s">
        <v>35</v>
      </c>
      <c r="IA202">
        <v>112</v>
      </c>
      <c r="IB202" t="str">
        <f>"xlswrite('G:\Mi unidad\1. PROYECTOS TELLO 2022\SCM SPILL OVERS\outputs\pobreza\bajo_niv_educ\1%\simulacion_4\output_tests.xlsx',lb_vec_"&amp;IA202&amp;"','lb_vec_"&amp;IA202&amp;"');"</f>
        <v>xlswrite('G:\Mi unidad\1. PROYECTOS TELLO 2022\SCM SPILL OVERS\outputs\pobreza\bajo_niv_educ\1%\simulacion_4\output_tests.xlsx',lb_vec_112','lb_vec_112');</v>
      </c>
      <c r="IO202">
        <v>112</v>
      </c>
      <c r="IP202" t="str">
        <f>"xlswrite('G:\Mi unidad\1. PROYECTOS TELLO 2022\SCM SPILL OVERS\outputs\pobreza\bajo_ingreso\1%\simulacion_4\output_tests.xlsx',lb_vec_"&amp;IO202&amp;"','lb_vec_"&amp;IO202&amp;"');"</f>
        <v>xlswrite('G:\Mi unidad\1. PROYECTOS TELLO 2022\SCM SPILL OVERS\outputs\pobreza\bajo_ingreso\1%\simulacion_4\output_tests.xlsx',lb_vec_112','lb_vec_112');</v>
      </c>
      <c r="JA202">
        <v>112</v>
      </c>
      <c r="JB202" t="str">
        <f>"xlswrite('G:\Mi unidad\1. PROYECTOS TELLO 2022\SCM SPILL OVERS\outputs\pobreza\densidad\1%\simulacion_4\output_tests.xlsx',lb_vec_"&amp;JA202&amp;"','lb_vec_"&amp;JA202&amp;"');"</f>
        <v>xlswrite('G:\Mi unidad\1. PROYECTOS TELLO 2022\SCM SPILL OVERS\outputs\pobreza\densidad\1%\simulacion_4\output_tests.xlsx',lb_vec_112','lb_vec_112');</v>
      </c>
      <c r="JM202">
        <v>112</v>
      </c>
      <c r="JN202" t="str">
        <f>"xlswrite('G:\Mi unidad\1. PROYECTOS TELLO 2022\SCM SPILL OVERS\outputs\pobreza\densidad_g\1%\simulacion_4\output_tests.xlsx',lb_vec_"&amp;JM202&amp;"','lb_vec_"&amp;JM202&amp;"');"</f>
        <v>xlswrite('G:\Mi unidad\1. PROYECTOS TELLO 2022\SCM SPILL OVERS\outputs\pobreza\densidad_g\1%\simulacion_4\output_tests.xlsx',lb_vec_112','lb_vec_112');</v>
      </c>
      <c r="JY202">
        <v>112</v>
      </c>
      <c r="JZ202" t="str">
        <f>"xlswrite('G:\Mi unidad\1. PROYECTOS TELLO 2022\SCM SPILL OVERS\outputs\pobreza\distancia_centro_salud\1%\simulacion_4\output_tests.xlsx',lb_vec_"&amp;JY202&amp;"','lb_vec_"&amp;JY202&amp;"');"</f>
        <v>xlswrite('G:\Mi unidad\1. PROYECTOS TELLO 2022\SCM SPILL OVERS\outputs\pobreza\distancia_centro_salud\1%\simulacion_4\output_tests.xlsx',lb_vec_112','lb_vec_112');</v>
      </c>
      <c r="KL202">
        <v>112</v>
      </c>
      <c r="KM202" t="str">
        <f>"xlswrite('G:\Mi unidad\1. PROYECTOS TELLO 2022\SCM SPILL OVERS\outputs\pobreza\informalidad\1%\simulacion_4\output_tests.xlsx',lb_vec_"&amp;KL202&amp;"','lb_vec_"&amp;KL202&amp;"');"</f>
        <v>xlswrite('G:\Mi unidad\1. PROYECTOS TELLO 2022\SCM SPILL OVERS\outputs\pobreza\informalidad\1%\simulacion_4\output_tests.xlsx',lb_vec_112','lb_vec_112');</v>
      </c>
      <c r="KY202">
        <v>112</v>
      </c>
      <c r="KZ202" t="str">
        <f>"xlswrite('G:\Mi unidad\1. PROYECTOS TELLO 2022\SCM SPILL OVERS\outputs\pobreza\alimentos\1%\simulacion_4\output_tests.xlsx',lb_vec_"&amp;KY202&amp;"','lb_vec_"&amp;KY202&amp;"');"</f>
        <v>xlswrite('G:\Mi unidad\1. PROYECTOS TELLO 2022\SCM SPILL OVERS\outputs\pobreza\alimentos\1%\simulacion_4\output_tests.xlsx',lb_vec_112','lb_vec_112');</v>
      </c>
      <c r="LF202">
        <v>112</v>
      </c>
      <c r="LG202" t="str">
        <f>"xlswrite('G:\Mi unidad\1. PROYECTOS TELLO 2022\SCM SPILL OVERS\outputs\pobreza\jefe_hogar\1%\simulacion_4\output_tests.xlsx',lb_vec_"&amp;LF202&amp;"','lb_vec_"&amp;LF202&amp;"');"</f>
        <v>xlswrite('G:\Mi unidad\1. PROYECTOS TELLO 2022\SCM SPILL OVERS\outputs\pobreza\jefe_hogar\1%\simulacion_4\output_tests.xlsx',lb_vec_112','lb_vec_112');</v>
      </c>
      <c r="LM202">
        <v>112</v>
      </c>
      <c r="LN202" t="str">
        <f>"xlswrite('G:\Mi unidad\1. PROYECTOS TELLO 2022\SCM SPILL OVERS\outputs\pobreza\mujeres\1%\simulacion_4\output_tests.xlsx',lb_vec_"&amp;LM202&amp;"','lb_vec_"&amp;LM202&amp;"');"</f>
        <v>xlswrite('G:\Mi unidad\1. PROYECTOS TELLO 2022\SCM SPILL OVERS\outputs\pobreza\mujeres\1%\simulacion_4\output_tests.xlsx',lb_vec_112','lb_vec_112');</v>
      </c>
      <c r="LY202">
        <v>112</v>
      </c>
      <c r="LZ202" t="str">
        <f>"xlswrite('G:\Mi unidad\1. PROYECTOS TELLO 2022\SCM SPILL OVERS\outputs\pobreza\criminalidad\1%\simulacion_4\output_tests.xlsx',lb_vec_"&amp;LY202&amp;"','lb_vec_"&amp;LY202&amp;"');"</f>
        <v>xlswrite('G:\Mi unidad\1. PROYECTOS TELLO 2022\SCM SPILL OVERS\outputs\pobreza\criminalidad\1%\simulacion_4\output_tests.xlsx',lb_vec_112','lb_vec_112');</v>
      </c>
    </row>
    <row r="203" spans="64:338" x14ac:dyDescent="0.3">
      <c r="BL203">
        <v>112</v>
      </c>
      <c r="BM203" s="1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431</v>
      </c>
      <c r="CV203">
        <v>112</v>
      </c>
      <c r="CW203" t="s">
        <v>429</v>
      </c>
      <c r="DA203">
        <v>112</v>
      </c>
      <c r="DB203" t="s">
        <v>429</v>
      </c>
      <c r="DF203">
        <v>112</v>
      </c>
      <c r="DG203" t="s">
        <v>429</v>
      </c>
      <c r="EA203">
        <v>80</v>
      </c>
      <c r="EB203" s="3" t="s">
        <v>17</v>
      </c>
      <c r="HM203">
        <v>77</v>
      </c>
      <c r="HN203" t="str">
        <f>"ub_vec_"&amp;HM203&amp;" = zeros(1,S);"</f>
        <v>ub_vec_77 = zeros(1,S);</v>
      </c>
      <c r="HT203">
        <v>95</v>
      </c>
      <c r="HU203" t="s">
        <v>36</v>
      </c>
      <c r="IA203">
        <v>112</v>
      </c>
      <c r="IB203" t="str">
        <f>"xlswrite('G:\Mi unidad\1. PROYECTOS TELLO 2022\SCM SPILL OVERS\outputs\pobreza\bajo_niv_educ\1%\simulacion_4\output_tests.xlsx',ub_vec_"&amp;IA203&amp;"','ub_vec_"&amp;IA203&amp;"');"</f>
        <v>xlswrite('G:\Mi unidad\1. PROYECTOS TELLO 2022\SCM SPILL OVERS\outputs\pobreza\bajo_niv_educ\1%\simulacion_4\output_tests.xlsx',ub_vec_112','ub_vec_112');</v>
      </c>
      <c r="IO203">
        <v>112</v>
      </c>
      <c r="IP203" t="str">
        <f>"xlswrite('G:\Mi unidad\1. PROYECTOS TELLO 2022\SCM SPILL OVERS\outputs\pobreza\bajo_ingreso\1%\simulacion_4\output_tests.xlsx',ub_vec_"&amp;IO203&amp;"','ub_vec_"&amp;IO203&amp;"');"</f>
        <v>xlswrite('G:\Mi unidad\1. PROYECTOS TELLO 2022\SCM SPILL OVERS\outputs\pobreza\bajo_ingreso\1%\simulacion_4\output_tests.xlsx',ub_vec_112','ub_vec_112');</v>
      </c>
      <c r="JA203">
        <v>112</v>
      </c>
      <c r="JB203" t="str">
        <f>"xlswrite('G:\Mi unidad\1. PROYECTOS TELLO 2022\SCM SPILL OVERS\outputs\pobreza\densidad\1%\simulacion_4\output_tests.xlsx',ub_vec_"&amp;JA203&amp;"','ub_vec_"&amp;JA203&amp;"');"</f>
        <v>xlswrite('G:\Mi unidad\1. PROYECTOS TELLO 2022\SCM SPILL OVERS\outputs\pobreza\densidad\1%\simulacion_4\output_tests.xlsx',ub_vec_112','ub_vec_112');</v>
      </c>
      <c r="JM203">
        <v>112</v>
      </c>
      <c r="JN203" t="str">
        <f>"xlswrite('G:\Mi unidad\1. PROYECTOS TELLO 2022\SCM SPILL OVERS\outputs\pobreza\densidad_g\1%\simulacion_4\output_tests.xlsx',ub_vec_"&amp;JM203&amp;"','ub_vec_"&amp;JM203&amp;"');"</f>
        <v>xlswrite('G:\Mi unidad\1. PROYECTOS TELLO 2022\SCM SPILL OVERS\outputs\pobreza\densidad_g\1%\simulacion_4\output_tests.xlsx',ub_vec_112','ub_vec_112');</v>
      </c>
      <c r="JY203">
        <v>112</v>
      </c>
      <c r="JZ203" t="str">
        <f>"xlswrite('G:\Mi unidad\1. PROYECTOS TELLO 2022\SCM SPILL OVERS\outputs\pobreza\distancia_centro_salud\1%\simulacion_4\output_tests.xlsx',ub_vec_"&amp;JY203&amp;"','ub_vec_"&amp;JY203&amp;"');"</f>
        <v>xlswrite('G:\Mi unidad\1. PROYECTOS TELLO 2022\SCM SPILL OVERS\outputs\pobreza\distancia_centro_salud\1%\simulacion_4\output_tests.xlsx',ub_vec_112','ub_vec_112');</v>
      </c>
      <c r="KL203">
        <v>112</v>
      </c>
      <c r="KM203" t="str">
        <f>"xlswrite('G:\Mi unidad\1. PROYECTOS TELLO 2022\SCM SPILL OVERS\outputs\pobreza\informalidad\1%\simulacion_4\output_tests.xlsx',ub_vec_"&amp;KL203&amp;"','ub_vec_"&amp;KL203&amp;"');"</f>
        <v>xlswrite('G:\Mi unidad\1. PROYECTOS TELLO 2022\SCM SPILL OVERS\outputs\pobreza\informalidad\1%\simulacion_4\output_tests.xlsx',ub_vec_112','ub_vec_112');</v>
      </c>
      <c r="KY203">
        <v>112</v>
      </c>
      <c r="KZ203" t="str">
        <f>"xlswrite('G:\Mi unidad\1. PROYECTOS TELLO 2022\SCM SPILL OVERS\outputs\pobreza\alimentos\1%\simulacion_4\output_tests.xlsx',ub_vec_"&amp;KY203&amp;"','ub_vec_"&amp;KY203&amp;"');"</f>
        <v>xlswrite('G:\Mi unidad\1. PROYECTOS TELLO 2022\SCM SPILL OVERS\outputs\pobreza\alimentos\1%\simulacion_4\output_tests.xlsx',ub_vec_112','ub_vec_112');</v>
      </c>
      <c r="LF203">
        <v>112</v>
      </c>
      <c r="LG203" t="str">
        <f>"xlswrite('G:\Mi unidad\1. PROYECTOS TELLO 2022\SCM SPILL OVERS\outputs\pobreza\jefe_hogar\1%\simulacion_4\output_tests.xlsx',ub_vec_"&amp;LF203&amp;"','ub_vec_"&amp;LF203&amp;"');"</f>
        <v>xlswrite('G:\Mi unidad\1. PROYECTOS TELLO 2022\SCM SPILL OVERS\outputs\pobreza\jefe_hogar\1%\simulacion_4\output_tests.xlsx',ub_vec_112','ub_vec_112');</v>
      </c>
      <c r="LM203">
        <v>112</v>
      </c>
      <c r="LN203" t="str">
        <f>"xlswrite('G:\Mi unidad\1. PROYECTOS TELLO 2022\SCM SPILL OVERS\outputs\pobreza\mujeres\1%\simulacion_4\output_tests.xlsx',ub_vec_"&amp;LM203&amp;"','ub_vec_"&amp;LM203&amp;"');"</f>
        <v>xlswrite('G:\Mi unidad\1. PROYECTOS TELLO 2022\SCM SPILL OVERS\outputs\pobreza\mujeres\1%\simulacion_4\output_tests.xlsx',ub_vec_112','ub_vec_112');</v>
      </c>
      <c r="LY203">
        <v>112</v>
      </c>
      <c r="LZ203" t="str">
        <f>"xlswrite('G:\Mi unidad\1. PROYECTOS TELLO 2022\SCM SPILL OVERS\outputs\pobreza\criminalidad\1%\simulacion_4\output_tests.xlsx',ub_vec_"&amp;LY203&amp;"','ub_vec_"&amp;LY203&amp;"');"</f>
        <v>xlswrite('G:\Mi unidad\1. PROYECTOS TELLO 2022\SCM SPILL OVERS\outputs\pobreza\criminalidad\1%\simulacion_4\output_tests.xlsx',ub_vec_112','ub_vec_112');</v>
      </c>
    </row>
    <row r="204" spans="64:338" x14ac:dyDescent="0.3">
      <c r="BL204">
        <v>112</v>
      </c>
      <c r="BM204" s="1" t="str">
        <f>"A_"&amp;BL202&amp;"(:,ind_"&amp;BL202&amp;" == 0) = [];"</f>
        <v>A_112(:,ind_112 == 0) = [];</v>
      </c>
      <c r="BR204">
        <v>112</v>
      </c>
      <c r="BS204" s="1" t="str">
        <f>"ind_"&amp;BR202&amp;" = xlsread('spillover_bajo_niv_educ_"&amp;BR202&amp;".xlsx')"</f>
        <v>ind_112 = xlsread('spillover_bajo_niv_educ_112.xlsx')</v>
      </c>
      <c r="BX204">
        <v>112</v>
      </c>
      <c r="BY204" s="1" t="str">
        <f>"ind_"&amp;BX202&amp;" = xlsread('spillover_bajoingreso_"&amp;BX202&amp;".xlsx')"</f>
        <v>ind_112 = xlsread('spillover_bajoingreso_112.xlsx')</v>
      </c>
      <c r="CD204">
        <v>112</v>
      </c>
      <c r="CE204" s="1" t="str">
        <f>"ind_"&amp;CD202&amp;" = xlsread('spillover_densidad_"&amp;CD202&amp;".xlsx')"</f>
        <v>ind_112 = xlsread('spillover_densidad_112.xlsx')</v>
      </c>
      <c r="CJ204">
        <v>112</v>
      </c>
      <c r="CK204" s="1" t="str">
        <f>"ind_"&amp;CJ202&amp;" = xlsread('spillover_tiempo_cs_"&amp;CJ202&amp;".xlsx')"</f>
        <v>ind_112 = xlsread('spillover_tiempo_cs_112.xlsx')</v>
      </c>
      <c r="CQ204">
        <v>112</v>
      </c>
      <c r="CR204" t="s">
        <v>427</v>
      </c>
      <c r="CV204">
        <v>112</v>
      </c>
      <c r="CW204" t="s">
        <v>432</v>
      </c>
      <c r="DA204">
        <v>112</v>
      </c>
      <c r="DB204" t="s">
        <v>433</v>
      </c>
      <c r="DF204">
        <v>112</v>
      </c>
      <c r="DG204" t="s">
        <v>434</v>
      </c>
      <c r="EA204">
        <v>80</v>
      </c>
      <c r="EB204" s="1" t="str">
        <f>"Y_Ts_"&amp;EA204&amp;" = Y_"&amp;EA204&amp;"(:,T+s);"</f>
        <v>Y_Ts_80 = Y_80(:,T+s);</v>
      </c>
      <c r="HM204">
        <v>77</v>
      </c>
      <c r="HN204" t="s">
        <v>35</v>
      </c>
      <c r="HT204">
        <v>95</v>
      </c>
      <c r="HU204" t="s">
        <v>37</v>
      </c>
      <c r="IA204">
        <v>112</v>
      </c>
      <c r="IB204" t="str">
        <f>"xlswrite('G:\Mi unidad\1. PROYECTOS TELLO 2022\SCM SPILL OVERS\outputs\pobreza\bajo_niv_educ\1%\simulacion_4\output_tests.xlsx',p_value_vec_"&amp;IA204&amp;"','p_value_vec_"&amp;IA204&amp;"');"</f>
        <v>xlswrite('G:\Mi unidad\1. PROYECTOS TELLO 2022\SCM SPILL OVERS\outputs\pobreza\bajo_niv_educ\1%\simulacion_4\output_tests.xlsx',p_value_vec_112','p_value_vec_112');</v>
      </c>
      <c r="IO204">
        <v>112</v>
      </c>
      <c r="IP204" t="str">
        <f>"xlswrite('G:\Mi unidad\1. PROYECTOS TELLO 2022\SCM SPILL OVERS\outputs\pobreza\bajo_ingreso\1%\simulacion_4\output_tests.xlsx',p_value_vec_"&amp;IO204&amp;"','p_value_vec_"&amp;IO204&amp;"');"</f>
        <v>xlswrite('G:\Mi unidad\1. PROYECTOS TELLO 2022\SCM SPILL OVERS\outputs\pobreza\bajo_ingreso\1%\simulacion_4\output_tests.xlsx',p_value_vec_112','p_value_vec_112');</v>
      </c>
      <c r="JA204">
        <v>112</v>
      </c>
      <c r="JB204" t="str">
        <f>"xlswrite('G:\Mi unidad\1. PROYECTOS TELLO 2022\SCM SPILL OVERS\outputs\pobreza\densidad\1%\simulacion_4\output_tests.xlsx',p_value_vec_"&amp;JA204&amp;"','p_value_vec_"&amp;JA204&amp;"');"</f>
        <v>xlswrite('G:\Mi unidad\1. PROYECTOS TELLO 2022\SCM SPILL OVERS\outputs\pobreza\densidad\1%\simulacion_4\output_tests.xlsx',p_value_vec_112','p_value_vec_112');</v>
      </c>
      <c r="JM204">
        <v>112</v>
      </c>
      <c r="JN204" t="str">
        <f>"xlswrite('G:\Mi unidad\1. PROYECTOS TELLO 2022\SCM SPILL OVERS\outputs\pobreza\densidad_g\1%\simulacion_4\output_tests.xlsx',p_value_vec_"&amp;JM204&amp;"','p_value_vec_"&amp;JM204&amp;"');"</f>
        <v>xlswrite('G:\Mi unidad\1. PROYECTOS TELLO 2022\SCM SPILL OVERS\outputs\pobreza\densidad_g\1%\simulacion_4\output_tests.xlsx',p_value_vec_112','p_value_vec_112');</v>
      </c>
      <c r="JY204">
        <v>112</v>
      </c>
      <c r="JZ204" t="str">
        <f>"xlswrite('G:\Mi unidad\1. PROYECTOS TELLO 2022\SCM SPILL OVERS\outputs\pobreza\distancia_centro_salud\1%\simulacion_4\output_tests.xlsx',p_value_vec_"&amp;JY204&amp;"','p_value_vec_"&amp;JY204&amp;"');"</f>
        <v>xlswrite('G:\Mi unidad\1. PROYECTOS TELLO 2022\SCM SPILL OVERS\outputs\pobreza\distancia_centro_salud\1%\simulacion_4\output_tests.xlsx',p_value_vec_112','p_value_vec_112');</v>
      </c>
      <c r="KL204">
        <v>112</v>
      </c>
      <c r="KM204" t="str">
        <f>"xlswrite('G:\Mi unidad\1. PROYECTOS TELLO 2022\SCM SPILL OVERS\outputs\pobreza\informalidad\1%\simulacion_4\output_tests.xlsx',p_value_vec_"&amp;KL204&amp;"','p_value_vec_"&amp;KL204&amp;"');"</f>
        <v>xlswrite('G:\Mi unidad\1. PROYECTOS TELLO 2022\SCM SPILL OVERS\outputs\pobreza\informalidad\1%\simulacion_4\output_tests.xlsx',p_value_vec_112','p_value_vec_112');</v>
      </c>
      <c r="KY204">
        <v>112</v>
      </c>
      <c r="KZ204" t="str">
        <f>"xlswrite('G:\Mi unidad\1. PROYECTOS TELLO 2022\SCM SPILL OVERS\outputs\pobreza\alimentos\1%\simulacion_4\output_tests.xlsx',p_value_vec_"&amp;KY204&amp;"','p_value_vec_"&amp;KY204&amp;"');"</f>
        <v>xlswrite('G:\Mi unidad\1. PROYECTOS TELLO 2022\SCM SPILL OVERS\outputs\pobreza\alimentos\1%\simulacion_4\output_tests.xlsx',p_value_vec_112','p_value_vec_112');</v>
      </c>
      <c r="LF204">
        <v>112</v>
      </c>
      <c r="LG204" t="str">
        <f>"xlswrite('G:\Mi unidad\1. PROYECTOS TELLO 2022\SCM SPILL OVERS\outputs\pobreza\jefe_hogar\1%\simulacion_4\output_tests.xlsx',p_value_vec_"&amp;LF204&amp;"','p_value_vec_"&amp;LF204&amp;"');"</f>
        <v>xlswrite('G:\Mi unidad\1. PROYECTOS TELLO 2022\SCM SPILL OVERS\outputs\pobreza\jefe_hogar\1%\simulacion_4\output_tests.xlsx',p_value_vec_112','p_value_vec_112');</v>
      </c>
      <c r="LM204">
        <v>112</v>
      </c>
      <c r="LN204" t="str">
        <f>"xlswrite('G:\Mi unidad\1. PROYECTOS TELLO 2022\SCM SPILL OVERS\outputs\pobreza\mujeres\1%\simulacion_4\output_tests.xlsx',p_value_vec_"&amp;LM204&amp;"','p_value_vec_"&amp;LM204&amp;"');"</f>
        <v>xlswrite('G:\Mi unidad\1. PROYECTOS TELLO 2022\SCM SPILL OVERS\outputs\pobreza\mujeres\1%\simulacion_4\output_tests.xlsx',p_value_vec_112','p_value_vec_112');</v>
      </c>
      <c r="LY204">
        <v>112</v>
      </c>
      <c r="LZ204" t="str">
        <f>"xlswrite('G:\Mi unidad\1. PROYECTOS TELLO 2022\SCM SPILL OVERS\outputs\pobreza\criminalidad\1%\simulacion_4\output_tests.xlsx',p_value_vec_"&amp;LY204&amp;"','p_value_vec_"&amp;LY204&amp;"');"</f>
        <v>xlswrite('G:\Mi unidad\1. PROYECTOS TELLO 2022\SCM SPILL OVERS\outputs\pobreza\criminalidad\1%\simulacion_4\output_tests.xlsx',p_value_vec_112','p_value_vec_112');</v>
      </c>
    </row>
    <row r="205" spans="64:338" x14ac:dyDescent="0.3">
      <c r="BL205">
        <v>112</v>
      </c>
      <c r="BR205">
        <v>112</v>
      </c>
      <c r="BS205" s="1" t="str">
        <f>"A_"&amp;BR202&amp;" = eye(N);"</f>
        <v>A_112 = eye(N);</v>
      </c>
      <c r="BX205">
        <v>112</v>
      </c>
      <c r="BY205" s="1" t="str">
        <f>"A_"&amp;BX202&amp;" = eye(N);"</f>
        <v>A_112 = eye(N);</v>
      </c>
      <c r="CD205">
        <v>112</v>
      </c>
      <c r="CE205" s="1" t="str">
        <f>"A_"&amp;CD202&amp;" = eye(N);"</f>
        <v>A_112 = eye(N);</v>
      </c>
      <c r="CJ205">
        <v>112</v>
      </c>
      <c r="CK205" s="1" t="str">
        <f>"A_"&amp;CJ202&amp;" = eye(N);"</f>
        <v>A_112 = eye(N);</v>
      </c>
      <c r="CQ205">
        <v>112</v>
      </c>
      <c r="CR205" t="s">
        <v>428</v>
      </c>
      <c r="CV205">
        <v>112</v>
      </c>
      <c r="CW205" t="s">
        <v>435</v>
      </c>
      <c r="DA205">
        <v>112</v>
      </c>
      <c r="DB205" t="s">
        <v>435</v>
      </c>
      <c r="DF205">
        <v>112</v>
      </c>
      <c r="DG205" t="s">
        <v>435</v>
      </c>
      <c r="EA205">
        <v>80</v>
      </c>
      <c r="EB205" s="1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HM205">
        <v>77</v>
      </c>
      <c r="HN205" t="str">
        <f>"    [p_value_"&amp;HM205&amp; ",lb_"&amp;HM205&amp;",ub_"&amp;HM205&amp;"] = sp_andrews_te(Y_pre_"&amp;HM205&amp;",pobreza_"&amp;HM205&amp;"(:,T+s),A_"&amp;HM205&amp;",C,.05);"</f>
        <v xml:space="preserve">    [p_value_77,lb_77,ub_77] = sp_andrews_te(Y_pre_77,pobreza_77(:,T+s),A_77,C,.05);</v>
      </c>
      <c r="HT205">
        <v>95</v>
      </c>
      <c r="HU205" t="str">
        <f>"    spillover_test_"&amp;HT205&amp;"(s) = sp_andrews(Y_pre_"&amp;HT205&amp;",pobreza_"&amp;HT205&amp;"(:,T+s),A_"&amp;HT205&amp;",C,d,alpha_sig);"</f>
        <v xml:space="preserve">    spillover_test_95(s) = sp_andrews(Y_pre_95,pobreza_95(:,T+s),A_95,C,d,alpha_sig);</v>
      </c>
      <c r="IA205">
        <v>112</v>
      </c>
      <c r="IB205" t="str">
        <f>"xlswrite('G:\Mi unidad\1. PROYECTOS TELLO 2022\SCM SPILL OVERS\outputs\pobreza\bajo_niv_educ\1%\simulacion_4\output_tests.xlsx',alpha1_hat_vec_"&amp;IA205&amp;"','alpha1_hat_vec_"&amp;IA205&amp;"');"</f>
        <v>xlswrite('G:\Mi unidad\1. PROYECTOS TELLO 2022\SCM SPILL OVERS\outputs\pobreza\bajo_niv_educ\1%\simulacion_4\output_tests.xlsx',alpha1_hat_vec_112','alpha1_hat_vec_112');</v>
      </c>
      <c r="IO205">
        <v>112</v>
      </c>
      <c r="IP205" t="str">
        <f>"xlswrite('G:\Mi unidad\1. PROYECTOS TELLO 2022\SCM SPILL OVERS\outputs\pobreza\bajo_ingreso\1%\simulacion_4\output_tests.xlsx',alpha1_hat_vec_"&amp;IO205&amp;"','alpha1_hat_vec_"&amp;IO205&amp;"');"</f>
        <v>xlswrite('G:\Mi unidad\1. PROYECTOS TELLO 2022\SCM SPILL OVERS\outputs\pobreza\bajo_ingreso\1%\simulacion_4\output_tests.xlsx',alpha1_hat_vec_112','alpha1_hat_vec_112');</v>
      </c>
      <c r="JA205">
        <v>112</v>
      </c>
      <c r="JB205" t="str">
        <f>"xlswrite('G:\Mi unidad\1. PROYECTOS TELLO 2022\SCM SPILL OVERS\outputs\pobreza\densidad\1%\simulacion_4\output_tests.xlsx',alpha1_hat_vec_"&amp;JA205&amp;"','alpha1_hat_vec_"&amp;JA205&amp;"');"</f>
        <v>xlswrite('G:\Mi unidad\1. PROYECTOS TELLO 2022\SCM SPILL OVERS\outputs\pobreza\densidad\1%\simulacion_4\output_tests.xlsx',alpha1_hat_vec_112','alpha1_hat_vec_112');</v>
      </c>
      <c r="JM205">
        <v>112</v>
      </c>
      <c r="JN205" t="str">
        <f>"xlswrite('G:\Mi unidad\1. PROYECTOS TELLO 2022\SCM SPILL OVERS\outputs\pobreza\densidad_g\1%\simulacion_4\output_tests.xlsx',alpha1_hat_vec_"&amp;JM205&amp;"','alpha1_hat_vec_"&amp;JM205&amp;"');"</f>
        <v>xlswrite('G:\Mi unidad\1. PROYECTOS TELLO 2022\SCM SPILL OVERS\outputs\pobreza\densidad_g\1%\simulacion_4\output_tests.xlsx',alpha1_hat_vec_112','alpha1_hat_vec_112');</v>
      </c>
      <c r="JY205">
        <v>112</v>
      </c>
      <c r="JZ205" t="str">
        <f>"xlswrite('G:\Mi unidad\1. PROYECTOS TELLO 2022\SCM SPILL OVERS\outputs\pobreza\distancia_centro_salud\1%\simulacion_4\output_tests.xlsx',alpha1_hat_vec_"&amp;JY205&amp;"','alpha1_hat_vec_"&amp;JY205&amp;"');"</f>
        <v>xlswrite('G:\Mi unidad\1. PROYECTOS TELLO 2022\SCM SPILL OVERS\outputs\pobreza\distancia_centro_salud\1%\simulacion_4\output_tests.xlsx',alpha1_hat_vec_112','alpha1_hat_vec_112');</v>
      </c>
      <c r="KL205">
        <v>112</v>
      </c>
      <c r="KM205" t="str">
        <f>"xlswrite('G:\Mi unidad\1. PROYECTOS TELLO 2022\SCM SPILL OVERS\outputs\pobreza\informalidad\1%\simulacion_4\output_tests.xlsx',alpha1_hat_vec_"&amp;KL205&amp;"','alpha1_hat_vec_"&amp;KL205&amp;"');"</f>
        <v>xlswrite('G:\Mi unidad\1. PROYECTOS TELLO 2022\SCM SPILL OVERS\outputs\pobreza\informalidad\1%\simulacion_4\output_tests.xlsx',alpha1_hat_vec_112','alpha1_hat_vec_112');</v>
      </c>
      <c r="KY205">
        <v>112</v>
      </c>
      <c r="KZ205" t="str">
        <f>"xlswrite('G:\Mi unidad\1. PROYECTOS TELLO 2022\SCM SPILL OVERS\outputs\pobreza\alimentos\1%\simulacion_4\output_tests.xlsx',alpha1_hat_vec_"&amp;KY205&amp;"','alpha1_hat_vec_"&amp;KY205&amp;"');"</f>
        <v>xlswrite('G:\Mi unidad\1. PROYECTOS TELLO 2022\SCM SPILL OVERS\outputs\pobreza\alimentos\1%\simulacion_4\output_tests.xlsx',alpha1_hat_vec_112','alpha1_hat_vec_112');</v>
      </c>
      <c r="LF205">
        <v>112</v>
      </c>
      <c r="LG205" t="str">
        <f>"xlswrite('G:\Mi unidad\1. PROYECTOS TELLO 2022\SCM SPILL OVERS\outputs\pobreza\jefe_hogar\1%\simulacion_4\output_tests.xlsx',alpha1_hat_vec_"&amp;LF205&amp;"','alpha1_hat_vec_"&amp;LF205&amp;"');"</f>
        <v>xlswrite('G:\Mi unidad\1. PROYECTOS TELLO 2022\SCM SPILL OVERS\outputs\pobreza\jefe_hogar\1%\simulacion_4\output_tests.xlsx',alpha1_hat_vec_112','alpha1_hat_vec_112');</v>
      </c>
      <c r="LM205">
        <v>112</v>
      </c>
      <c r="LN205" t="str">
        <f>"xlswrite('G:\Mi unidad\1. PROYECTOS TELLO 2022\SCM SPILL OVERS\outputs\pobreza\mujeres\1%\simulacion_4\output_tests.xlsx',alpha1_hat_vec_"&amp;LM205&amp;"','alpha1_hat_vec_"&amp;LM205&amp;"');"</f>
        <v>xlswrite('G:\Mi unidad\1. PROYECTOS TELLO 2022\SCM SPILL OVERS\outputs\pobreza\mujeres\1%\simulacion_4\output_tests.xlsx',alpha1_hat_vec_112','alpha1_hat_vec_112');</v>
      </c>
      <c r="LY205">
        <v>112</v>
      </c>
      <c r="LZ205" t="str">
        <f>"xlswrite('G:\Mi unidad\1. PROYECTOS TELLO 2022\SCM SPILL OVERS\outputs\pobreza\criminalidad\1%\simulacion_4\output_tests.xlsx',alpha1_hat_vec_"&amp;LY205&amp;"','alpha1_hat_vec_"&amp;LY205&amp;"');"</f>
        <v>xlswrite('G:\Mi unidad\1. PROYECTOS TELLO 2022\SCM SPILL OVERS\outputs\pobreza\criminalidad\1%\simulacion_4\output_tests.xlsx',alpha1_hat_vec_112','alpha1_hat_vec_112');</v>
      </c>
    </row>
    <row r="206" spans="64:338" x14ac:dyDescent="0.3">
      <c r="BL206">
        <v>112</v>
      </c>
      <c r="BR206">
        <v>112</v>
      </c>
      <c r="BS206" s="1" t="str">
        <f>"A_"&amp;BR202&amp;"(:,ind_"&amp;BR202&amp;" == 0) = [];"</f>
        <v>A_112(:,ind_112 == 0) = [];</v>
      </c>
      <c r="BX206">
        <v>112</v>
      </c>
      <c r="BY206" s="1" t="str">
        <f>"A_"&amp;BX202&amp;"(:,ind_"&amp;BX202&amp;" == 0) = [];"</f>
        <v>A_112(:,ind_112 == 0) = [];</v>
      </c>
      <c r="CD206">
        <v>112</v>
      </c>
      <c r="CE206" s="1" t="str">
        <f>"A_"&amp;CD202&amp;"(:,ind_"&amp;CD202&amp;" == 0) = [];"</f>
        <v>A_112(:,ind_112 == 0) = [];</v>
      </c>
      <c r="CJ206">
        <v>112</v>
      </c>
      <c r="CK206" s="1" t="str">
        <f>"A_"&amp;CJ202&amp;"(:,ind_"&amp;CJ202&amp;" == 0) = [];"</f>
        <v>A_112(:,ind_112 == 0) = [];</v>
      </c>
      <c r="CQ206">
        <v>112</v>
      </c>
      <c r="CR206" t="s">
        <v>429</v>
      </c>
      <c r="CV206">
        <v>112</v>
      </c>
      <c r="CW206" t="s">
        <v>436</v>
      </c>
      <c r="DA206">
        <v>112</v>
      </c>
      <c r="DB206" t="s">
        <v>436</v>
      </c>
      <c r="DF206">
        <v>112</v>
      </c>
      <c r="DG206" t="s">
        <v>436</v>
      </c>
      <c r="EA206">
        <v>80</v>
      </c>
      <c r="EB206" s="1" t="str">
        <f>"alpha_hat_"&amp;EA206&amp;" = A_"&amp;EA206&amp;"*gamma_hat_"&amp;EA206&amp;";"</f>
        <v>alpha_hat_80 = A_80*gamma_hat_80;</v>
      </c>
      <c r="HM206">
        <v>77</v>
      </c>
      <c r="HN206" t="str">
        <f>"    p_value_vec_"&amp;HM206&amp;"(s) = p_value_"&amp;HM206&amp;";"</f>
        <v xml:space="preserve">    p_value_vec_77(s) = p_value_77;</v>
      </c>
      <c r="HT206">
        <v>95</v>
      </c>
      <c r="HU206" t="s">
        <v>18</v>
      </c>
      <c r="IA206">
        <v>112</v>
      </c>
      <c r="IB206" t="str">
        <f>"xlswrite('G:\Mi unidad\1. PROYECTOS TELLO 2022\SCM SPILL OVERS\outputs\pobreza\bajo_niv_educ\1%\simulacion_4\output_tests.xlsx',spillover_test_"&amp;IA206&amp;"','sp_test_"&amp;IA206&amp;"');"</f>
        <v>xlswrite('G:\Mi unidad\1. PROYECTOS TELLO 2022\SCM SPILL OVERS\outputs\pobreza\bajo_niv_educ\1%\simulacion_4\output_tests.xlsx',spillover_test_112','sp_test_112');</v>
      </c>
      <c r="IO206">
        <v>112</v>
      </c>
      <c r="IP206" t="str">
        <f>"xlswrite('G:\Mi unidad\1. PROYECTOS TELLO 2022\SCM SPILL OVERS\outputs\pobreza\bajo_ingreso\1%\simulacion_4\output_tests.xlsx',spillover_test_"&amp;IO206&amp;"','sp_test_"&amp;IO206&amp;"');"</f>
        <v>xlswrite('G:\Mi unidad\1. PROYECTOS TELLO 2022\SCM SPILL OVERS\outputs\pobreza\bajo_ingreso\1%\simulacion_4\output_tests.xlsx',spillover_test_112','sp_test_112');</v>
      </c>
      <c r="JA206">
        <v>112</v>
      </c>
      <c r="JB206" t="str">
        <f>"xlswrite('G:\Mi unidad\1. PROYECTOS TELLO 2022\SCM SPILL OVERS\outputs\pobreza\densidad\1%\simulacion_4\output_tests.xlsx',spillover_test_"&amp;JA206&amp;"','sp_test_"&amp;JA206&amp;"');"</f>
        <v>xlswrite('G:\Mi unidad\1. PROYECTOS TELLO 2022\SCM SPILL OVERS\outputs\pobreza\densidad\1%\simulacion_4\output_tests.xlsx',spillover_test_112','sp_test_112');</v>
      </c>
      <c r="JM206">
        <v>112</v>
      </c>
      <c r="JN206" t="str">
        <f>"xlswrite('G:\Mi unidad\1. PROYECTOS TELLO 2022\SCM SPILL OVERS\outputs\pobreza\densidad_g\1%\simulacion_4\output_tests.xlsx',spillover_test_"&amp;JM206&amp;"','sp_test_"&amp;JM206&amp;"');"</f>
        <v>xlswrite('G:\Mi unidad\1. PROYECTOS TELLO 2022\SCM SPILL OVERS\outputs\pobreza\densidad_g\1%\simulacion_4\output_tests.xlsx',spillover_test_112','sp_test_112');</v>
      </c>
      <c r="JY206">
        <v>112</v>
      </c>
      <c r="JZ206" t="str">
        <f>"xlswrite('G:\Mi unidad\1. PROYECTOS TELLO 2022\SCM SPILL OVERS\outputs\pobreza\distancia_centro_salud\1%\simulacion_4\output_tests.xlsx',spillover_test_"&amp;JY206&amp;"','sp_test_"&amp;JY206&amp;"');"</f>
        <v>xlswrite('G:\Mi unidad\1. PROYECTOS TELLO 2022\SCM SPILL OVERS\outputs\pobreza\distancia_centro_salud\1%\simulacion_4\output_tests.xlsx',spillover_test_112','sp_test_112');</v>
      </c>
      <c r="KL206">
        <v>112</v>
      </c>
      <c r="KM206" t="str">
        <f>"xlswrite('G:\Mi unidad\1. PROYECTOS TELLO 2022\SCM SPILL OVERS\outputs\pobreza\informalidad\1%\simulacion_4\output_tests.xlsx',spillover_test_"&amp;KL206&amp;"','sp_test_"&amp;KL206&amp;"');"</f>
        <v>xlswrite('G:\Mi unidad\1. PROYECTOS TELLO 2022\SCM SPILL OVERS\outputs\pobreza\informalidad\1%\simulacion_4\output_tests.xlsx',spillover_test_112','sp_test_112');</v>
      </c>
      <c r="KY206">
        <v>112</v>
      </c>
      <c r="KZ206" t="str">
        <f>"xlswrite('G:\Mi unidad\1. PROYECTOS TELLO 2022\SCM SPILL OVERS\outputs\pobreza\alimentos\1%\simulacion_4\output_tests.xlsx',spillover_test_"&amp;KY206&amp;"','sp_test_"&amp;KY206&amp;"');"</f>
        <v>xlswrite('G:\Mi unidad\1. PROYECTOS TELLO 2022\SCM SPILL OVERS\outputs\pobreza\alimentos\1%\simulacion_4\output_tests.xlsx',spillover_test_112','sp_test_112');</v>
      </c>
      <c r="LF206">
        <v>112</v>
      </c>
      <c r="LG206" t="str">
        <f>"xlswrite('G:\Mi unidad\1. PROYECTOS TELLO 2022\SCM SPILL OVERS\outputs\pobreza\jefe_hogar\1%\simulacion_4\output_tests.xlsx',spillover_test_"&amp;LF206&amp;"','sp_test_"&amp;LF206&amp;"');"</f>
        <v>xlswrite('G:\Mi unidad\1. PROYECTOS TELLO 2022\SCM SPILL OVERS\outputs\pobreza\jefe_hogar\1%\simulacion_4\output_tests.xlsx',spillover_test_112','sp_test_112');</v>
      </c>
      <c r="LM206">
        <v>112</v>
      </c>
      <c r="LN206" t="str">
        <f>"xlswrite('G:\Mi unidad\1. PROYECTOS TELLO 2022\SCM SPILL OVERS\outputs\pobreza\mujeres\1%\simulacion_4\output_tests.xlsx',spillover_test_"&amp;LM206&amp;"','sp_test_"&amp;LM206&amp;"');"</f>
        <v>xlswrite('G:\Mi unidad\1. PROYECTOS TELLO 2022\SCM SPILL OVERS\outputs\pobreza\mujeres\1%\simulacion_4\output_tests.xlsx',spillover_test_112','sp_test_112');</v>
      </c>
      <c r="LY206">
        <v>112</v>
      </c>
      <c r="LZ206" t="str">
        <f>"xlswrite('G:\Mi unidad\1. PROYECTOS TELLO 2022\SCM SPILL OVERS\outputs\pobreza\criminalidad\1%\simulacion_4\output_tests.xlsx',spillover_test_"&amp;LY206&amp;"','sp_test_"&amp;LY206&amp;"');"</f>
        <v>xlswrite('G:\Mi unidad\1. PROYECTOS TELLO 2022\SCM SPILL OVERS\outputs\pobreza\criminalidad\1%\simulacion_4\output_tests.xlsx',spillover_test_112','sp_test_112');</v>
      </c>
    </row>
    <row r="207" spans="64:338" x14ac:dyDescent="0.3">
      <c r="BL207">
        <v>119</v>
      </c>
      <c r="BM207" s="1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437</v>
      </c>
      <c r="CV207">
        <v>119</v>
      </c>
      <c r="CW207" t="s">
        <v>438</v>
      </c>
      <c r="DA207">
        <v>119</v>
      </c>
      <c r="DB207" t="s">
        <v>438</v>
      </c>
      <c r="DF207">
        <v>119</v>
      </c>
      <c r="DG207" t="s">
        <v>438</v>
      </c>
      <c r="EA207">
        <v>80</v>
      </c>
      <c r="EB207" s="1" t="str">
        <f>"alpha1_hat_vec_"&amp;EA207&amp;"(s) = alpha_hat_"&amp;EA207&amp;"(1);"</f>
        <v>alpha1_hat_vec_80(s) = alpha_hat_80(1);</v>
      </c>
      <c r="HM207">
        <v>77</v>
      </c>
      <c r="HN207" t="str">
        <f>"    lb_vec_"&amp;HM207&amp;"(s) = lb_"&amp;HM207&amp;";"</f>
        <v xml:space="preserve">    lb_vec_77(s) = lb_77;</v>
      </c>
      <c r="HT207">
        <v>100</v>
      </c>
      <c r="HU207" t="str">
        <f>"spillover_test_"&amp;HT207&amp;" = zeros(1,S);"</f>
        <v>spillover_test_100 = zeros(1,S);</v>
      </c>
      <c r="IA207">
        <v>119</v>
      </c>
      <c r="IB207" t="str">
        <f>"xlswrite('G:\Mi unidad\1. PROYECTOS TELLO 2022\SCM SPILL OVERS\outputs\pobreza\bajo_niv_educ\1%\simulacion_4\output_tests.xlsx',lb_vec_"&amp;IA207&amp;"','lb_vec_"&amp;IA207&amp;"');"</f>
        <v>xlswrite('G:\Mi unidad\1. PROYECTOS TELLO 2022\SCM SPILL OVERS\outputs\pobreza\bajo_niv_educ\1%\simulacion_4\output_tests.xlsx',lb_vec_119','lb_vec_119');</v>
      </c>
      <c r="IO207">
        <v>119</v>
      </c>
      <c r="IP207" t="str">
        <f>"xlswrite('G:\Mi unidad\1. PROYECTOS TELLO 2022\SCM SPILL OVERS\outputs\pobreza\bajo_ingreso\1%\simulacion_4\output_tests.xlsx',lb_vec_"&amp;IO207&amp;"','lb_vec_"&amp;IO207&amp;"');"</f>
        <v>xlswrite('G:\Mi unidad\1. PROYECTOS TELLO 2022\SCM SPILL OVERS\outputs\pobreza\bajo_ingreso\1%\simulacion_4\output_tests.xlsx',lb_vec_119','lb_vec_119');</v>
      </c>
      <c r="JA207">
        <v>119</v>
      </c>
      <c r="JB207" t="str">
        <f>"xlswrite('G:\Mi unidad\1. PROYECTOS TELLO 2022\SCM SPILL OVERS\outputs\pobreza\densidad\1%\simulacion_4\output_tests.xlsx',lb_vec_"&amp;JA207&amp;"','lb_vec_"&amp;JA207&amp;"');"</f>
        <v>xlswrite('G:\Mi unidad\1. PROYECTOS TELLO 2022\SCM SPILL OVERS\outputs\pobreza\densidad\1%\simulacion_4\output_tests.xlsx',lb_vec_119','lb_vec_119');</v>
      </c>
      <c r="JM207">
        <v>119</v>
      </c>
      <c r="JN207" t="str">
        <f>"xlswrite('G:\Mi unidad\1. PROYECTOS TELLO 2022\SCM SPILL OVERS\outputs\pobreza\densidad_g\1%\simulacion_4\output_tests.xlsx',lb_vec_"&amp;JM207&amp;"','lb_vec_"&amp;JM207&amp;"');"</f>
        <v>xlswrite('G:\Mi unidad\1. PROYECTOS TELLO 2022\SCM SPILL OVERS\outputs\pobreza\densidad_g\1%\simulacion_4\output_tests.xlsx',lb_vec_119','lb_vec_119');</v>
      </c>
      <c r="JY207">
        <v>119</v>
      </c>
      <c r="JZ207" t="str">
        <f>"xlswrite('G:\Mi unidad\1. PROYECTOS TELLO 2022\SCM SPILL OVERS\outputs\pobreza\distancia_centro_salud\1%\simulacion_4\output_tests.xlsx',lb_vec_"&amp;JY207&amp;"','lb_vec_"&amp;JY207&amp;"');"</f>
        <v>xlswrite('G:\Mi unidad\1. PROYECTOS TELLO 2022\SCM SPILL OVERS\outputs\pobreza\distancia_centro_salud\1%\simulacion_4\output_tests.xlsx',lb_vec_119','lb_vec_119');</v>
      </c>
      <c r="KL207">
        <v>119</v>
      </c>
      <c r="KM207" t="str">
        <f>"xlswrite('G:\Mi unidad\1. PROYECTOS TELLO 2022\SCM SPILL OVERS\outputs\pobreza\informalidad\1%\simulacion_4\output_tests.xlsx',lb_vec_"&amp;KL207&amp;"','lb_vec_"&amp;KL207&amp;"');"</f>
        <v>xlswrite('G:\Mi unidad\1. PROYECTOS TELLO 2022\SCM SPILL OVERS\outputs\pobreza\informalidad\1%\simulacion_4\output_tests.xlsx',lb_vec_119','lb_vec_119');</v>
      </c>
      <c r="KY207">
        <v>119</v>
      </c>
      <c r="KZ207" t="str">
        <f>"xlswrite('G:\Mi unidad\1. PROYECTOS TELLO 2022\SCM SPILL OVERS\outputs\pobreza\alimentos\1%\simulacion_4\output_tests.xlsx',lb_vec_"&amp;KY207&amp;"','lb_vec_"&amp;KY207&amp;"');"</f>
        <v>xlswrite('G:\Mi unidad\1. PROYECTOS TELLO 2022\SCM SPILL OVERS\outputs\pobreza\alimentos\1%\simulacion_4\output_tests.xlsx',lb_vec_119','lb_vec_119');</v>
      </c>
      <c r="LF207">
        <v>119</v>
      </c>
      <c r="LG207" t="str">
        <f>"xlswrite('G:\Mi unidad\1. PROYECTOS TELLO 2022\SCM SPILL OVERS\outputs\pobreza\jefe_hogar\1%\simulacion_4\output_tests.xlsx',lb_vec_"&amp;LF207&amp;"','lb_vec_"&amp;LF207&amp;"');"</f>
        <v>xlswrite('G:\Mi unidad\1. PROYECTOS TELLO 2022\SCM SPILL OVERS\outputs\pobreza\jefe_hogar\1%\simulacion_4\output_tests.xlsx',lb_vec_119','lb_vec_119');</v>
      </c>
      <c r="LM207">
        <v>119</v>
      </c>
      <c r="LN207" t="str">
        <f>"xlswrite('G:\Mi unidad\1. PROYECTOS TELLO 2022\SCM SPILL OVERS\outputs\pobreza\mujeres\1%\simulacion_4\output_tests.xlsx',lb_vec_"&amp;LM207&amp;"','lb_vec_"&amp;LM207&amp;"');"</f>
        <v>xlswrite('G:\Mi unidad\1. PROYECTOS TELLO 2022\SCM SPILL OVERS\outputs\pobreza\mujeres\1%\simulacion_4\output_tests.xlsx',lb_vec_119','lb_vec_119');</v>
      </c>
      <c r="LY207">
        <v>119</v>
      </c>
      <c r="LZ207" t="str">
        <f>"xlswrite('G:\Mi unidad\1. PROYECTOS TELLO 2022\SCM SPILL OVERS\outputs\pobreza\criminalidad\1%\simulacion_4\output_tests.xlsx',lb_vec_"&amp;LY207&amp;"','lb_vec_"&amp;LY207&amp;"');"</f>
        <v>xlswrite('G:\Mi unidad\1. PROYECTOS TELLO 2022\SCM SPILL OVERS\outputs\pobreza\criminalidad\1%\simulacion_4\output_tests.xlsx',lb_vec_119','lb_vec_119');</v>
      </c>
    </row>
    <row r="208" spans="64:338" x14ac:dyDescent="0.3">
      <c r="BL208">
        <v>119</v>
      </c>
      <c r="BM208" s="1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435</v>
      </c>
      <c r="CV208">
        <v>119</v>
      </c>
      <c r="CW208" t="s">
        <v>439</v>
      </c>
      <c r="DA208">
        <v>119</v>
      </c>
      <c r="DB208" t="s">
        <v>439</v>
      </c>
      <c r="DF208">
        <v>119</v>
      </c>
      <c r="DG208" t="s">
        <v>439</v>
      </c>
      <c r="EA208">
        <v>80</v>
      </c>
      <c r="EB208" s="1" t="str">
        <f>"synthetic_control_sp_"&amp;EA208&amp;"(T+s) = Y_"&amp;EA208&amp;"(1,T+s)-alpha1_hat_vec_"&amp;EA208&amp;"(s);"</f>
        <v>synthetic_control_sp_80(T+s) = Y_80(1,T+s)-alpha1_hat_vec_80(s);</v>
      </c>
      <c r="HM208">
        <v>77</v>
      </c>
      <c r="HN208" t="str">
        <f>"    ub_vec_"&amp;HM208&amp;"(s) = ub_"&amp;HM207&amp;";"</f>
        <v xml:space="preserve">    ub_vec_77(s) = ub_77;</v>
      </c>
      <c r="HT208">
        <v>100</v>
      </c>
      <c r="HU208" t="s">
        <v>35</v>
      </c>
      <c r="IA208">
        <v>119</v>
      </c>
      <c r="IB208" t="str">
        <f>"xlswrite('G:\Mi unidad\1. PROYECTOS TELLO 2022\SCM SPILL OVERS\outputs\pobreza\bajo_niv_educ\1%\simulacion_4\output_tests.xlsx',ub_vec_"&amp;IA208&amp;"','ub_vec_"&amp;IA208&amp;"');"</f>
        <v>xlswrite('G:\Mi unidad\1. PROYECTOS TELLO 2022\SCM SPILL OVERS\outputs\pobreza\bajo_niv_educ\1%\simulacion_4\output_tests.xlsx',ub_vec_119','ub_vec_119');</v>
      </c>
      <c r="IO208">
        <v>119</v>
      </c>
      <c r="IP208" t="str">
        <f>"xlswrite('G:\Mi unidad\1. PROYECTOS TELLO 2022\SCM SPILL OVERS\outputs\pobreza\bajo_ingreso\1%\simulacion_4\output_tests.xlsx',ub_vec_"&amp;IO208&amp;"','ub_vec_"&amp;IO208&amp;"');"</f>
        <v>xlswrite('G:\Mi unidad\1. PROYECTOS TELLO 2022\SCM SPILL OVERS\outputs\pobreza\bajo_ingreso\1%\simulacion_4\output_tests.xlsx',ub_vec_119','ub_vec_119');</v>
      </c>
      <c r="JA208">
        <v>119</v>
      </c>
      <c r="JB208" t="str">
        <f>"xlswrite('G:\Mi unidad\1. PROYECTOS TELLO 2022\SCM SPILL OVERS\outputs\pobreza\densidad\1%\simulacion_4\output_tests.xlsx',ub_vec_"&amp;JA208&amp;"','ub_vec_"&amp;JA208&amp;"');"</f>
        <v>xlswrite('G:\Mi unidad\1. PROYECTOS TELLO 2022\SCM SPILL OVERS\outputs\pobreza\densidad\1%\simulacion_4\output_tests.xlsx',ub_vec_119','ub_vec_119');</v>
      </c>
      <c r="JM208">
        <v>119</v>
      </c>
      <c r="JN208" t="str">
        <f>"xlswrite('G:\Mi unidad\1. PROYECTOS TELLO 2022\SCM SPILL OVERS\outputs\pobreza\densidad_g\1%\simulacion_4\output_tests.xlsx',ub_vec_"&amp;JM208&amp;"','ub_vec_"&amp;JM208&amp;"');"</f>
        <v>xlswrite('G:\Mi unidad\1. PROYECTOS TELLO 2022\SCM SPILL OVERS\outputs\pobreza\densidad_g\1%\simulacion_4\output_tests.xlsx',ub_vec_119','ub_vec_119');</v>
      </c>
      <c r="JY208">
        <v>119</v>
      </c>
      <c r="JZ208" t="str">
        <f>"xlswrite('G:\Mi unidad\1. PROYECTOS TELLO 2022\SCM SPILL OVERS\outputs\pobreza\distancia_centro_salud\1%\simulacion_4\output_tests.xlsx',ub_vec_"&amp;JY208&amp;"','ub_vec_"&amp;JY208&amp;"');"</f>
        <v>xlswrite('G:\Mi unidad\1. PROYECTOS TELLO 2022\SCM SPILL OVERS\outputs\pobreza\distancia_centro_salud\1%\simulacion_4\output_tests.xlsx',ub_vec_119','ub_vec_119');</v>
      </c>
      <c r="KL208">
        <v>119</v>
      </c>
      <c r="KM208" t="str">
        <f>"xlswrite('G:\Mi unidad\1. PROYECTOS TELLO 2022\SCM SPILL OVERS\outputs\pobreza\informalidad\1%\simulacion_4\output_tests.xlsx',ub_vec_"&amp;KL208&amp;"','ub_vec_"&amp;KL208&amp;"');"</f>
        <v>xlswrite('G:\Mi unidad\1. PROYECTOS TELLO 2022\SCM SPILL OVERS\outputs\pobreza\informalidad\1%\simulacion_4\output_tests.xlsx',ub_vec_119','ub_vec_119');</v>
      </c>
      <c r="KY208">
        <v>119</v>
      </c>
      <c r="KZ208" t="str">
        <f>"xlswrite('G:\Mi unidad\1. PROYECTOS TELLO 2022\SCM SPILL OVERS\outputs\pobreza\alimentos\1%\simulacion_4\output_tests.xlsx',ub_vec_"&amp;KY208&amp;"','ub_vec_"&amp;KY208&amp;"');"</f>
        <v>xlswrite('G:\Mi unidad\1. PROYECTOS TELLO 2022\SCM SPILL OVERS\outputs\pobreza\alimentos\1%\simulacion_4\output_tests.xlsx',ub_vec_119','ub_vec_119');</v>
      </c>
      <c r="LF208">
        <v>119</v>
      </c>
      <c r="LG208" t="str">
        <f>"xlswrite('G:\Mi unidad\1. PROYECTOS TELLO 2022\SCM SPILL OVERS\outputs\pobreza\jefe_hogar\1%\simulacion_4\output_tests.xlsx',ub_vec_"&amp;LF208&amp;"','ub_vec_"&amp;LF208&amp;"');"</f>
        <v>xlswrite('G:\Mi unidad\1. PROYECTOS TELLO 2022\SCM SPILL OVERS\outputs\pobreza\jefe_hogar\1%\simulacion_4\output_tests.xlsx',ub_vec_119','ub_vec_119');</v>
      </c>
      <c r="LM208">
        <v>119</v>
      </c>
      <c r="LN208" t="str">
        <f>"xlswrite('G:\Mi unidad\1. PROYECTOS TELLO 2022\SCM SPILL OVERS\outputs\pobreza\mujeres\1%\simulacion_4\output_tests.xlsx',ub_vec_"&amp;LM208&amp;"','ub_vec_"&amp;LM208&amp;"');"</f>
        <v>xlswrite('G:\Mi unidad\1. PROYECTOS TELLO 2022\SCM SPILL OVERS\outputs\pobreza\mujeres\1%\simulacion_4\output_tests.xlsx',ub_vec_119','ub_vec_119');</v>
      </c>
      <c r="LY208">
        <v>119</v>
      </c>
      <c r="LZ208" t="str">
        <f>"xlswrite('G:\Mi unidad\1. PROYECTOS TELLO 2022\SCM SPILL OVERS\outputs\pobreza\criminalidad\1%\simulacion_4\output_tests.xlsx',ub_vec_"&amp;LY208&amp;"','ub_vec_"&amp;LY208&amp;"');"</f>
        <v>xlswrite('G:\Mi unidad\1. PROYECTOS TELLO 2022\SCM SPILL OVERS\outputs\pobreza\criminalidad\1%\simulacion_4\output_tests.xlsx',ub_vec_119','ub_vec_119');</v>
      </c>
    </row>
    <row r="209" spans="64:338" x14ac:dyDescent="0.3">
      <c r="BL209">
        <v>119</v>
      </c>
      <c r="BM209" s="1" t="str">
        <f>"A_"&amp;BL207&amp;"(:,ind_"&amp;BL207&amp;" == 0) = [];"</f>
        <v>A_119(:,ind_119 == 0) = [];</v>
      </c>
      <c r="BR209">
        <v>119</v>
      </c>
      <c r="BS209" s="1" t="str">
        <f>"ind_"&amp;BR207&amp;" = xlsread('spillover_bajo_niv_educ_"&amp;BR207&amp;".xlsx')"</f>
        <v>ind_119 = xlsread('spillover_bajo_niv_educ_119.xlsx')</v>
      </c>
      <c r="BX209">
        <v>119</v>
      </c>
      <c r="BY209" s="1" t="str">
        <f>"ind_"&amp;BX207&amp;" = xlsread('spillover_bajoingreso_"&amp;BX207&amp;".xlsx')"</f>
        <v>ind_119 = xlsread('spillover_bajoingreso_119.xlsx')</v>
      </c>
      <c r="CD209">
        <v>119</v>
      </c>
      <c r="CE209" s="1" t="str">
        <f>"ind_"&amp;CD207&amp;" = xlsread('spillover_densidad_"&amp;CD207&amp;".xlsx')"</f>
        <v>ind_119 = xlsread('spillover_densidad_119.xlsx')</v>
      </c>
      <c r="CJ209">
        <v>119</v>
      </c>
      <c r="CK209" s="1" t="str">
        <f>"ind_"&amp;CJ207&amp;" = xlsread('spillover_tiempo_cs_"&amp;CJ207&amp;".xlsx')"</f>
        <v>ind_119 = xlsread('spillover_tiempo_cs_119.xlsx')</v>
      </c>
      <c r="CQ209">
        <v>119</v>
      </c>
      <c r="CR209" t="s">
        <v>436</v>
      </c>
      <c r="CV209">
        <v>119</v>
      </c>
      <c r="CW209" t="s">
        <v>440</v>
      </c>
      <c r="DA209">
        <v>119</v>
      </c>
      <c r="DB209" t="s">
        <v>441</v>
      </c>
      <c r="DF209">
        <v>119</v>
      </c>
      <c r="DG209" t="s">
        <v>442</v>
      </c>
      <c r="EA209">
        <v>80</v>
      </c>
      <c r="EB209" s="3" t="s">
        <v>18</v>
      </c>
      <c r="HM209">
        <v>77</v>
      </c>
      <c r="HN209" t="s">
        <v>18</v>
      </c>
      <c r="HT209">
        <v>100</v>
      </c>
      <c r="HU209" t="s">
        <v>36</v>
      </c>
      <c r="IA209">
        <v>119</v>
      </c>
      <c r="IB209" t="str">
        <f>"xlswrite('G:\Mi unidad\1. PROYECTOS TELLO 2022\SCM SPILL OVERS\outputs\pobreza\bajo_niv_educ\1%\simulacion_4\output_tests.xlsx',p_value_vec_"&amp;IA209&amp;"','p_value_vec_"&amp;IA209&amp;"');"</f>
        <v>xlswrite('G:\Mi unidad\1. PROYECTOS TELLO 2022\SCM SPILL OVERS\outputs\pobreza\bajo_niv_educ\1%\simulacion_4\output_tests.xlsx',p_value_vec_119','p_value_vec_119');</v>
      </c>
      <c r="IO209">
        <v>119</v>
      </c>
      <c r="IP209" t="str">
        <f>"xlswrite('G:\Mi unidad\1. PROYECTOS TELLO 2022\SCM SPILL OVERS\outputs\pobreza\bajo_ingreso\1%\simulacion_4\output_tests.xlsx',p_value_vec_"&amp;IO209&amp;"','p_value_vec_"&amp;IO209&amp;"');"</f>
        <v>xlswrite('G:\Mi unidad\1. PROYECTOS TELLO 2022\SCM SPILL OVERS\outputs\pobreza\bajo_ingreso\1%\simulacion_4\output_tests.xlsx',p_value_vec_119','p_value_vec_119');</v>
      </c>
      <c r="JA209">
        <v>119</v>
      </c>
      <c r="JB209" t="str">
        <f>"xlswrite('G:\Mi unidad\1. PROYECTOS TELLO 2022\SCM SPILL OVERS\outputs\pobreza\densidad\1%\simulacion_4\output_tests.xlsx',p_value_vec_"&amp;JA209&amp;"','p_value_vec_"&amp;JA209&amp;"');"</f>
        <v>xlswrite('G:\Mi unidad\1. PROYECTOS TELLO 2022\SCM SPILL OVERS\outputs\pobreza\densidad\1%\simulacion_4\output_tests.xlsx',p_value_vec_119','p_value_vec_119');</v>
      </c>
      <c r="JM209">
        <v>119</v>
      </c>
      <c r="JN209" t="str">
        <f>"xlswrite('G:\Mi unidad\1. PROYECTOS TELLO 2022\SCM SPILL OVERS\outputs\pobreza\densidad_g\1%\simulacion_4\output_tests.xlsx',p_value_vec_"&amp;JM209&amp;"','p_value_vec_"&amp;JM209&amp;"');"</f>
        <v>xlswrite('G:\Mi unidad\1. PROYECTOS TELLO 2022\SCM SPILL OVERS\outputs\pobreza\densidad_g\1%\simulacion_4\output_tests.xlsx',p_value_vec_119','p_value_vec_119');</v>
      </c>
      <c r="JY209">
        <v>119</v>
      </c>
      <c r="JZ209" t="str">
        <f>"xlswrite('G:\Mi unidad\1. PROYECTOS TELLO 2022\SCM SPILL OVERS\outputs\pobreza\distancia_centro_salud\1%\simulacion_4\output_tests.xlsx',p_value_vec_"&amp;JY209&amp;"','p_value_vec_"&amp;JY209&amp;"');"</f>
        <v>xlswrite('G:\Mi unidad\1. PROYECTOS TELLO 2022\SCM SPILL OVERS\outputs\pobreza\distancia_centro_salud\1%\simulacion_4\output_tests.xlsx',p_value_vec_119','p_value_vec_119');</v>
      </c>
      <c r="KL209">
        <v>119</v>
      </c>
      <c r="KM209" t="str">
        <f>"xlswrite('G:\Mi unidad\1. PROYECTOS TELLO 2022\SCM SPILL OVERS\outputs\pobreza\informalidad\1%\simulacion_4\output_tests.xlsx',p_value_vec_"&amp;KL209&amp;"','p_value_vec_"&amp;KL209&amp;"');"</f>
        <v>xlswrite('G:\Mi unidad\1. PROYECTOS TELLO 2022\SCM SPILL OVERS\outputs\pobreza\informalidad\1%\simulacion_4\output_tests.xlsx',p_value_vec_119','p_value_vec_119');</v>
      </c>
      <c r="KY209">
        <v>119</v>
      </c>
      <c r="KZ209" t="str">
        <f>"xlswrite('G:\Mi unidad\1. PROYECTOS TELLO 2022\SCM SPILL OVERS\outputs\pobreza\alimentos\1%\simulacion_4\output_tests.xlsx',p_value_vec_"&amp;KY209&amp;"','p_value_vec_"&amp;KY209&amp;"');"</f>
        <v>xlswrite('G:\Mi unidad\1. PROYECTOS TELLO 2022\SCM SPILL OVERS\outputs\pobreza\alimentos\1%\simulacion_4\output_tests.xlsx',p_value_vec_119','p_value_vec_119');</v>
      </c>
      <c r="LF209">
        <v>119</v>
      </c>
      <c r="LG209" t="str">
        <f>"xlswrite('G:\Mi unidad\1. PROYECTOS TELLO 2022\SCM SPILL OVERS\outputs\pobreza\jefe_hogar\1%\simulacion_4\output_tests.xlsx',p_value_vec_"&amp;LF209&amp;"','p_value_vec_"&amp;LF209&amp;"');"</f>
        <v>xlswrite('G:\Mi unidad\1. PROYECTOS TELLO 2022\SCM SPILL OVERS\outputs\pobreza\jefe_hogar\1%\simulacion_4\output_tests.xlsx',p_value_vec_119','p_value_vec_119');</v>
      </c>
      <c r="LM209">
        <v>119</v>
      </c>
      <c r="LN209" t="str">
        <f>"xlswrite('G:\Mi unidad\1. PROYECTOS TELLO 2022\SCM SPILL OVERS\outputs\pobreza\mujeres\1%\simulacion_4\output_tests.xlsx',p_value_vec_"&amp;LM209&amp;"','p_value_vec_"&amp;LM209&amp;"');"</f>
        <v>xlswrite('G:\Mi unidad\1. PROYECTOS TELLO 2022\SCM SPILL OVERS\outputs\pobreza\mujeres\1%\simulacion_4\output_tests.xlsx',p_value_vec_119','p_value_vec_119');</v>
      </c>
      <c r="LY209">
        <v>119</v>
      </c>
      <c r="LZ209" t="str">
        <f>"xlswrite('G:\Mi unidad\1. PROYECTOS TELLO 2022\SCM SPILL OVERS\outputs\pobreza\criminalidad\1%\simulacion_4\output_tests.xlsx',p_value_vec_"&amp;LY209&amp;"','p_value_vec_"&amp;LY209&amp;"');"</f>
        <v>xlswrite('G:\Mi unidad\1. PROYECTOS TELLO 2022\SCM SPILL OVERS\outputs\pobreza\criminalidad\1%\simulacion_4\output_tests.xlsx',p_value_vec_119','p_value_vec_119');</v>
      </c>
    </row>
    <row r="210" spans="64:338" x14ac:dyDescent="0.3">
      <c r="BL210">
        <v>119</v>
      </c>
      <c r="BR210">
        <v>119</v>
      </c>
      <c r="BS210" s="1" t="str">
        <f>"A_"&amp;BR207&amp;" = eye(N);"</f>
        <v>A_119 = eye(N);</v>
      </c>
      <c r="BX210">
        <v>119</v>
      </c>
      <c r="BY210" s="1" t="str">
        <f>"A_"&amp;BX207&amp;" = eye(N);"</f>
        <v>A_119 = eye(N);</v>
      </c>
      <c r="CD210">
        <v>119</v>
      </c>
      <c r="CE210" s="1" t="str">
        <f>"A_"&amp;CD207&amp;" = eye(N);"</f>
        <v>A_119 = eye(N);</v>
      </c>
      <c r="CJ210">
        <v>119</v>
      </c>
      <c r="CK210" s="1" t="str">
        <f>"A_"&amp;CJ207&amp;" = eye(N);"</f>
        <v>A_119 = eye(N);</v>
      </c>
      <c r="CQ210">
        <v>119</v>
      </c>
      <c r="CR210" t="s">
        <v>438</v>
      </c>
      <c r="CV210">
        <v>119</v>
      </c>
      <c r="CW210" t="s">
        <v>443</v>
      </c>
      <c r="DA210">
        <v>119</v>
      </c>
      <c r="DB210" t="s">
        <v>443</v>
      </c>
      <c r="DF210">
        <v>119</v>
      </c>
      <c r="DG210" t="s">
        <v>443</v>
      </c>
      <c r="EA210">
        <v>84</v>
      </c>
      <c r="EB210" s="3" t="str">
        <f>"%PROVINCIA "&amp;EA210</f>
        <v>%PROVINCIA 84</v>
      </c>
      <c r="HM210">
        <v>78</v>
      </c>
      <c r="HN210" t="str">
        <f>"p_value_vec_"&amp;HM210&amp;" = zeros(1,S);"</f>
        <v>p_value_vec_78 = zeros(1,S);</v>
      </c>
      <c r="HT210">
        <v>100</v>
      </c>
      <c r="HU210" t="s">
        <v>37</v>
      </c>
      <c r="IA210">
        <v>119</v>
      </c>
      <c r="IB210" t="str">
        <f>"xlswrite('G:\Mi unidad\1. PROYECTOS TELLO 2022\SCM SPILL OVERS\outputs\pobreza\bajo_niv_educ\1%\simulacion_4\output_tests.xlsx',alpha1_hat_vec_"&amp;IA210&amp;"','alpha1_hat_vec_"&amp;IA210&amp;"');"</f>
        <v>xlswrite('G:\Mi unidad\1. PROYECTOS TELLO 2022\SCM SPILL OVERS\outputs\pobreza\bajo_niv_educ\1%\simulacion_4\output_tests.xlsx',alpha1_hat_vec_119','alpha1_hat_vec_119');</v>
      </c>
      <c r="IO210">
        <v>119</v>
      </c>
      <c r="IP210" t="str">
        <f>"xlswrite('G:\Mi unidad\1. PROYECTOS TELLO 2022\SCM SPILL OVERS\outputs\pobreza\bajo_ingreso\1%\simulacion_4\output_tests.xlsx',alpha1_hat_vec_"&amp;IO210&amp;"','alpha1_hat_vec_"&amp;IO210&amp;"');"</f>
        <v>xlswrite('G:\Mi unidad\1. PROYECTOS TELLO 2022\SCM SPILL OVERS\outputs\pobreza\bajo_ingreso\1%\simulacion_4\output_tests.xlsx',alpha1_hat_vec_119','alpha1_hat_vec_119');</v>
      </c>
      <c r="JA210">
        <v>119</v>
      </c>
      <c r="JB210" t="str">
        <f>"xlswrite('G:\Mi unidad\1. PROYECTOS TELLO 2022\SCM SPILL OVERS\outputs\pobreza\densidad\1%\simulacion_4\output_tests.xlsx',alpha1_hat_vec_"&amp;JA210&amp;"','alpha1_hat_vec_"&amp;JA210&amp;"');"</f>
        <v>xlswrite('G:\Mi unidad\1. PROYECTOS TELLO 2022\SCM SPILL OVERS\outputs\pobreza\densidad\1%\simulacion_4\output_tests.xlsx',alpha1_hat_vec_119','alpha1_hat_vec_119');</v>
      </c>
      <c r="JM210">
        <v>119</v>
      </c>
      <c r="JN210" t="str">
        <f>"xlswrite('G:\Mi unidad\1. PROYECTOS TELLO 2022\SCM SPILL OVERS\outputs\pobreza\densidad_g\1%\simulacion_4\output_tests.xlsx',alpha1_hat_vec_"&amp;JM210&amp;"','alpha1_hat_vec_"&amp;JM210&amp;"');"</f>
        <v>xlswrite('G:\Mi unidad\1. PROYECTOS TELLO 2022\SCM SPILL OVERS\outputs\pobreza\densidad_g\1%\simulacion_4\output_tests.xlsx',alpha1_hat_vec_119','alpha1_hat_vec_119');</v>
      </c>
      <c r="JY210">
        <v>119</v>
      </c>
      <c r="JZ210" t="str">
        <f>"xlswrite('G:\Mi unidad\1. PROYECTOS TELLO 2022\SCM SPILL OVERS\outputs\pobreza\distancia_centro_salud\1%\simulacion_4\output_tests.xlsx',alpha1_hat_vec_"&amp;JY210&amp;"','alpha1_hat_vec_"&amp;JY210&amp;"');"</f>
        <v>xlswrite('G:\Mi unidad\1. PROYECTOS TELLO 2022\SCM SPILL OVERS\outputs\pobreza\distancia_centro_salud\1%\simulacion_4\output_tests.xlsx',alpha1_hat_vec_119','alpha1_hat_vec_119');</v>
      </c>
      <c r="KL210">
        <v>119</v>
      </c>
      <c r="KM210" t="str">
        <f>"xlswrite('G:\Mi unidad\1. PROYECTOS TELLO 2022\SCM SPILL OVERS\outputs\pobreza\informalidad\1%\simulacion_4\output_tests.xlsx',alpha1_hat_vec_"&amp;KL210&amp;"','alpha1_hat_vec_"&amp;KL210&amp;"');"</f>
        <v>xlswrite('G:\Mi unidad\1. PROYECTOS TELLO 2022\SCM SPILL OVERS\outputs\pobreza\informalidad\1%\simulacion_4\output_tests.xlsx',alpha1_hat_vec_119','alpha1_hat_vec_119');</v>
      </c>
      <c r="KY210">
        <v>119</v>
      </c>
      <c r="KZ210" t="str">
        <f>"xlswrite('G:\Mi unidad\1. PROYECTOS TELLO 2022\SCM SPILL OVERS\outputs\pobreza\alimentos\1%\simulacion_4\output_tests.xlsx',alpha1_hat_vec_"&amp;KY210&amp;"','alpha1_hat_vec_"&amp;KY210&amp;"');"</f>
        <v>xlswrite('G:\Mi unidad\1. PROYECTOS TELLO 2022\SCM SPILL OVERS\outputs\pobreza\alimentos\1%\simulacion_4\output_tests.xlsx',alpha1_hat_vec_119','alpha1_hat_vec_119');</v>
      </c>
      <c r="LF210">
        <v>119</v>
      </c>
      <c r="LG210" t="str">
        <f>"xlswrite('G:\Mi unidad\1. PROYECTOS TELLO 2022\SCM SPILL OVERS\outputs\pobreza\jefe_hogar\1%\simulacion_4\output_tests.xlsx',alpha1_hat_vec_"&amp;LF210&amp;"','alpha1_hat_vec_"&amp;LF210&amp;"');"</f>
        <v>xlswrite('G:\Mi unidad\1. PROYECTOS TELLO 2022\SCM SPILL OVERS\outputs\pobreza\jefe_hogar\1%\simulacion_4\output_tests.xlsx',alpha1_hat_vec_119','alpha1_hat_vec_119');</v>
      </c>
      <c r="LM210">
        <v>119</v>
      </c>
      <c r="LN210" t="str">
        <f>"xlswrite('G:\Mi unidad\1. PROYECTOS TELLO 2022\SCM SPILL OVERS\outputs\pobreza\mujeres\1%\simulacion_4\output_tests.xlsx',alpha1_hat_vec_"&amp;LM210&amp;"','alpha1_hat_vec_"&amp;LM210&amp;"');"</f>
        <v>xlswrite('G:\Mi unidad\1. PROYECTOS TELLO 2022\SCM SPILL OVERS\outputs\pobreza\mujeres\1%\simulacion_4\output_tests.xlsx',alpha1_hat_vec_119','alpha1_hat_vec_119');</v>
      </c>
      <c r="LY210">
        <v>119</v>
      </c>
      <c r="LZ210" t="str">
        <f>"xlswrite('G:\Mi unidad\1. PROYECTOS TELLO 2022\SCM SPILL OVERS\outputs\pobreza\criminalidad\1%\simulacion_4\output_tests.xlsx',alpha1_hat_vec_"&amp;LY210&amp;"','alpha1_hat_vec_"&amp;LY210&amp;"');"</f>
        <v>xlswrite('G:\Mi unidad\1. PROYECTOS TELLO 2022\SCM SPILL OVERS\outputs\pobreza\criminalidad\1%\simulacion_4\output_tests.xlsx',alpha1_hat_vec_119','alpha1_hat_vec_119');</v>
      </c>
    </row>
    <row r="211" spans="64:338" x14ac:dyDescent="0.3">
      <c r="BL211">
        <v>119</v>
      </c>
      <c r="BR211">
        <v>119</v>
      </c>
      <c r="BS211" s="1" t="str">
        <f>"A_"&amp;BR207&amp;"(:,ind_"&amp;BR207&amp;" == 0) = [];"</f>
        <v>A_119(:,ind_119 == 0) = [];</v>
      </c>
      <c r="BX211">
        <v>119</v>
      </c>
      <c r="BY211" s="1" t="str">
        <f>"A_"&amp;BX207&amp;"(:,ind_"&amp;BX207&amp;" == 0) = [];"</f>
        <v>A_119(:,ind_119 == 0) = [];</v>
      </c>
      <c r="CD211">
        <v>119</v>
      </c>
      <c r="CE211" s="1" t="str">
        <f>"A_"&amp;CD207&amp;"(:,ind_"&amp;CD207&amp;" == 0) = [];"</f>
        <v>A_119(:,ind_119 == 0) = [];</v>
      </c>
      <c r="CJ211">
        <v>119</v>
      </c>
      <c r="CK211" s="1" t="str">
        <f>"A_"&amp;CJ207&amp;"(:,ind_"&amp;CJ207&amp;" == 0) = [];"</f>
        <v>A_119(:,ind_119 == 0) = [];</v>
      </c>
      <c r="CQ211">
        <v>119</v>
      </c>
      <c r="CR211" t="s">
        <v>439</v>
      </c>
      <c r="CV211">
        <v>119</v>
      </c>
      <c r="CW211" t="s">
        <v>444</v>
      </c>
      <c r="DA211">
        <v>119</v>
      </c>
      <c r="DB211" t="s">
        <v>444</v>
      </c>
      <c r="DF211">
        <v>119</v>
      </c>
      <c r="DG211" t="s">
        <v>444</v>
      </c>
      <c r="EA211">
        <v>84</v>
      </c>
      <c r="EB211" s="3" t="s">
        <v>17</v>
      </c>
      <c r="HM211">
        <v>78</v>
      </c>
      <c r="HN211" t="str">
        <f>"lb_vec_"&amp;HM211&amp;" = zeros(1,S);"</f>
        <v>lb_vec_78 = zeros(1,S);</v>
      </c>
      <c r="HT211">
        <v>100</v>
      </c>
      <c r="HU211" t="str">
        <f>"    spillover_test_"&amp;HT211&amp;"(s) = sp_andrews(Y_pre_"&amp;HT211&amp;",pobreza_"&amp;HT211&amp;"(:,T+s),A_"&amp;HT211&amp;",C,d,alpha_sig);"</f>
        <v xml:space="preserve">    spillover_test_100(s) = sp_andrews(Y_pre_100,pobreza_100(:,T+s),A_100,C,d,alpha_sig);</v>
      </c>
      <c r="IA211">
        <v>119</v>
      </c>
      <c r="IB211" t="str">
        <f>"xlswrite('G:\Mi unidad\1. PROYECTOS TELLO 2022\SCM SPILL OVERS\outputs\pobreza\bajo_niv_educ\1%\simulacion_4\output_tests.xlsx',spillover_test_"&amp;IA211&amp;"','sp_test_"&amp;IA211&amp;"');"</f>
        <v>xlswrite('G:\Mi unidad\1. PROYECTOS TELLO 2022\SCM SPILL OVERS\outputs\pobreza\bajo_niv_educ\1%\simulacion_4\output_tests.xlsx',spillover_test_119','sp_test_119');</v>
      </c>
      <c r="IO211">
        <v>119</v>
      </c>
      <c r="IP211" t="str">
        <f>"xlswrite('G:\Mi unidad\1. PROYECTOS TELLO 2022\SCM SPILL OVERS\outputs\pobreza\bajo_ingreso\1%\simulacion_4\output_tests.xlsx',spillover_test_"&amp;IO211&amp;"','sp_test_"&amp;IO211&amp;"');"</f>
        <v>xlswrite('G:\Mi unidad\1. PROYECTOS TELLO 2022\SCM SPILL OVERS\outputs\pobreza\bajo_ingreso\1%\simulacion_4\output_tests.xlsx',spillover_test_119','sp_test_119');</v>
      </c>
      <c r="JA211">
        <v>119</v>
      </c>
      <c r="JB211" t="str">
        <f>"xlswrite('G:\Mi unidad\1. PROYECTOS TELLO 2022\SCM SPILL OVERS\outputs\pobreza\densidad\1%\simulacion_4\output_tests.xlsx',spillover_test_"&amp;JA211&amp;"','sp_test_"&amp;JA211&amp;"');"</f>
        <v>xlswrite('G:\Mi unidad\1. PROYECTOS TELLO 2022\SCM SPILL OVERS\outputs\pobreza\densidad\1%\simulacion_4\output_tests.xlsx',spillover_test_119','sp_test_119');</v>
      </c>
      <c r="JM211">
        <v>119</v>
      </c>
      <c r="JN211" t="str">
        <f>"xlswrite('G:\Mi unidad\1. PROYECTOS TELLO 2022\SCM SPILL OVERS\outputs\pobreza\densidad_g\1%\simulacion_4\output_tests.xlsx',spillover_test_"&amp;JM211&amp;"','sp_test_"&amp;JM211&amp;"');"</f>
        <v>xlswrite('G:\Mi unidad\1. PROYECTOS TELLO 2022\SCM SPILL OVERS\outputs\pobreza\densidad_g\1%\simulacion_4\output_tests.xlsx',spillover_test_119','sp_test_119');</v>
      </c>
      <c r="JY211">
        <v>119</v>
      </c>
      <c r="JZ211" t="str">
        <f>"xlswrite('G:\Mi unidad\1. PROYECTOS TELLO 2022\SCM SPILL OVERS\outputs\pobreza\distancia_centro_salud\1%\simulacion_4\output_tests.xlsx',spillover_test_"&amp;JY211&amp;"','sp_test_"&amp;JY211&amp;"');"</f>
        <v>xlswrite('G:\Mi unidad\1. PROYECTOS TELLO 2022\SCM SPILL OVERS\outputs\pobreza\distancia_centro_salud\1%\simulacion_4\output_tests.xlsx',spillover_test_119','sp_test_119');</v>
      </c>
      <c r="KL211">
        <v>119</v>
      </c>
      <c r="KM211" t="str">
        <f>"xlswrite('G:\Mi unidad\1. PROYECTOS TELLO 2022\SCM SPILL OVERS\outputs\pobreza\informalidad\1%\simulacion_4\output_tests.xlsx',spillover_test_"&amp;KL211&amp;"','sp_test_"&amp;KL211&amp;"');"</f>
        <v>xlswrite('G:\Mi unidad\1. PROYECTOS TELLO 2022\SCM SPILL OVERS\outputs\pobreza\informalidad\1%\simulacion_4\output_tests.xlsx',spillover_test_119','sp_test_119');</v>
      </c>
      <c r="KY211">
        <v>119</v>
      </c>
      <c r="KZ211" t="str">
        <f>"xlswrite('G:\Mi unidad\1. PROYECTOS TELLO 2022\SCM SPILL OVERS\outputs\pobreza\alimentos\1%\simulacion_4\output_tests.xlsx',spillover_test_"&amp;KY211&amp;"','sp_test_"&amp;KY211&amp;"');"</f>
        <v>xlswrite('G:\Mi unidad\1. PROYECTOS TELLO 2022\SCM SPILL OVERS\outputs\pobreza\alimentos\1%\simulacion_4\output_tests.xlsx',spillover_test_119','sp_test_119');</v>
      </c>
      <c r="LF211">
        <v>119</v>
      </c>
      <c r="LG211" t="str">
        <f>"xlswrite('G:\Mi unidad\1. PROYECTOS TELLO 2022\SCM SPILL OVERS\outputs\pobreza\jefe_hogar\1%\simulacion_4\output_tests.xlsx',spillover_test_"&amp;LF211&amp;"','sp_test_"&amp;LF211&amp;"');"</f>
        <v>xlswrite('G:\Mi unidad\1. PROYECTOS TELLO 2022\SCM SPILL OVERS\outputs\pobreza\jefe_hogar\1%\simulacion_4\output_tests.xlsx',spillover_test_119','sp_test_119');</v>
      </c>
      <c r="LM211">
        <v>119</v>
      </c>
      <c r="LN211" t="str">
        <f>"xlswrite('G:\Mi unidad\1. PROYECTOS TELLO 2022\SCM SPILL OVERS\outputs\pobreza\mujeres\1%\simulacion_4\output_tests.xlsx',spillover_test_"&amp;LM211&amp;"','sp_test_"&amp;LM211&amp;"');"</f>
        <v>xlswrite('G:\Mi unidad\1. PROYECTOS TELLO 2022\SCM SPILL OVERS\outputs\pobreza\mujeres\1%\simulacion_4\output_tests.xlsx',spillover_test_119','sp_test_119');</v>
      </c>
      <c r="LY211">
        <v>119</v>
      </c>
      <c r="LZ211" t="str">
        <f>"xlswrite('G:\Mi unidad\1. PROYECTOS TELLO 2022\SCM SPILL OVERS\outputs\pobreza\criminalidad\1%\simulacion_4\output_tests.xlsx',spillover_test_"&amp;LY211&amp;"','sp_test_"&amp;LY211&amp;"');"</f>
        <v>xlswrite('G:\Mi unidad\1. PROYECTOS TELLO 2022\SCM SPILL OVERS\outputs\pobreza\criminalidad\1%\simulacion_4\output_tests.xlsx',spillover_test_119','sp_test_119');</v>
      </c>
    </row>
    <row r="212" spans="64:338" x14ac:dyDescent="0.3">
      <c r="BL212">
        <v>125</v>
      </c>
      <c r="BM212" s="1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445</v>
      </c>
      <c r="CV212">
        <v>125</v>
      </c>
      <c r="CW212" t="s">
        <v>446</v>
      </c>
      <c r="DA212">
        <v>125</v>
      </c>
      <c r="DB212" t="s">
        <v>446</v>
      </c>
      <c r="DF212">
        <v>125</v>
      </c>
      <c r="DG212" t="s">
        <v>446</v>
      </c>
      <c r="EA212">
        <v>84</v>
      </c>
      <c r="EB212" s="1" t="str">
        <f>"Y_Ts_"&amp;EA212&amp;" = Y_"&amp;EA212&amp;"(:,T+s);"</f>
        <v>Y_Ts_84 = Y_84(:,T+s);</v>
      </c>
      <c r="HM212">
        <v>78</v>
      </c>
      <c r="HN212" t="str">
        <f>"ub_vec_"&amp;HM212&amp;" = zeros(1,S);"</f>
        <v>ub_vec_78 = zeros(1,S);</v>
      </c>
      <c r="HT212">
        <v>100</v>
      </c>
      <c r="HU212" t="s">
        <v>18</v>
      </c>
      <c r="IA212">
        <v>125</v>
      </c>
      <c r="IB212" t="str">
        <f>"xlswrite('G:\Mi unidad\1. PROYECTOS TELLO 2022\SCM SPILL OVERS\outputs\pobreza\bajo_niv_educ\1%\simulacion_4\output_tests.xlsx',lb_vec_"&amp;IA212&amp;"','lb_vec_"&amp;IA212&amp;"');"</f>
        <v>xlswrite('G:\Mi unidad\1. PROYECTOS TELLO 2022\SCM SPILL OVERS\outputs\pobreza\bajo_niv_educ\1%\simulacion_4\output_tests.xlsx',lb_vec_125','lb_vec_125');</v>
      </c>
      <c r="IO212">
        <v>125</v>
      </c>
      <c r="IP212" t="str">
        <f>"xlswrite('G:\Mi unidad\1. PROYECTOS TELLO 2022\SCM SPILL OVERS\outputs\pobreza\bajo_ingreso\1%\simulacion_4\output_tests.xlsx',lb_vec_"&amp;IO212&amp;"','lb_vec_"&amp;IO212&amp;"');"</f>
        <v>xlswrite('G:\Mi unidad\1. PROYECTOS TELLO 2022\SCM SPILL OVERS\outputs\pobreza\bajo_ingreso\1%\simulacion_4\output_tests.xlsx',lb_vec_125','lb_vec_125');</v>
      </c>
      <c r="JA212">
        <v>125</v>
      </c>
      <c r="JB212" t="str">
        <f>"xlswrite('G:\Mi unidad\1. PROYECTOS TELLO 2022\SCM SPILL OVERS\outputs\pobreza\densidad\1%\simulacion_4\output_tests.xlsx',lb_vec_"&amp;JA212&amp;"','lb_vec_"&amp;JA212&amp;"');"</f>
        <v>xlswrite('G:\Mi unidad\1. PROYECTOS TELLO 2022\SCM SPILL OVERS\outputs\pobreza\densidad\1%\simulacion_4\output_tests.xlsx',lb_vec_125','lb_vec_125');</v>
      </c>
      <c r="JM212">
        <v>125</v>
      </c>
      <c r="JN212" t="str">
        <f>"xlswrite('G:\Mi unidad\1. PROYECTOS TELLO 2022\SCM SPILL OVERS\outputs\pobreza\densidad_g\1%\simulacion_4\output_tests.xlsx',lb_vec_"&amp;JM212&amp;"','lb_vec_"&amp;JM212&amp;"');"</f>
        <v>xlswrite('G:\Mi unidad\1. PROYECTOS TELLO 2022\SCM SPILL OVERS\outputs\pobreza\densidad_g\1%\simulacion_4\output_tests.xlsx',lb_vec_125','lb_vec_125');</v>
      </c>
      <c r="JY212">
        <v>125</v>
      </c>
      <c r="JZ212" t="str">
        <f>"xlswrite('G:\Mi unidad\1. PROYECTOS TELLO 2022\SCM SPILL OVERS\outputs\pobreza\distancia_centro_salud\1%\simulacion_4\output_tests.xlsx',lb_vec_"&amp;JY212&amp;"','lb_vec_"&amp;JY212&amp;"');"</f>
        <v>xlswrite('G:\Mi unidad\1. PROYECTOS TELLO 2022\SCM SPILL OVERS\outputs\pobreza\distancia_centro_salud\1%\simulacion_4\output_tests.xlsx',lb_vec_125','lb_vec_125');</v>
      </c>
      <c r="KL212">
        <v>125</v>
      </c>
      <c r="KM212" t="str">
        <f>"xlswrite('G:\Mi unidad\1. PROYECTOS TELLO 2022\SCM SPILL OVERS\outputs\pobreza\informalidad\1%\simulacion_4\output_tests.xlsx',lb_vec_"&amp;KL212&amp;"','lb_vec_"&amp;KL212&amp;"');"</f>
        <v>xlswrite('G:\Mi unidad\1. PROYECTOS TELLO 2022\SCM SPILL OVERS\outputs\pobreza\informalidad\1%\simulacion_4\output_tests.xlsx',lb_vec_125','lb_vec_125');</v>
      </c>
      <c r="KY212">
        <v>125</v>
      </c>
      <c r="KZ212" t="str">
        <f>"xlswrite('G:\Mi unidad\1. PROYECTOS TELLO 2022\SCM SPILL OVERS\outputs\pobreza\alimentos\1%\simulacion_4\output_tests.xlsx',lb_vec_"&amp;KY212&amp;"','lb_vec_"&amp;KY212&amp;"');"</f>
        <v>xlswrite('G:\Mi unidad\1. PROYECTOS TELLO 2022\SCM SPILL OVERS\outputs\pobreza\alimentos\1%\simulacion_4\output_tests.xlsx',lb_vec_125','lb_vec_125');</v>
      </c>
      <c r="LF212">
        <v>125</v>
      </c>
      <c r="LG212" t="str">
        <f>"xlswrite('G:\Mi unidad\1. PROYECTOS TELLO 2022\SCM SPILL OVERS\outputs\pobreza\jefe_hogar\1%\simulacion_4\output_tests.xlsx',lb_vec_"&amp;LF212&amp;"','lb_vec_"&amp;LF212&amp;"');"</f>
        <v>xlswrite('G:\Mi unidad\1. PROYECTOS TELLO 2022\SCM SPILL OVERS\outputs\pobreza\jefe_hogar\1%\simulacion_4\output_tests.xlsx',lb_vec_125','lb_vec_125');</v>
      </c>
      <c r="LM212">
        <v>125</v>
      </c>
      <c r="LN212" t="str">
        <f>"xlswrite('G:\Mi unidad\1. PROYECTOS TELLO 2022\SCM SPILL OVERS\outputs\pobreza\mujeres\1%\simulacion_4\output_tests.xlsx',lb_vec_"&amp;LM212&amp;"','lb_vec_"&amp;LM212&amp;"');"</f>
        <v>xlswrite('G:\Mi unidad\1. PROYECTOS TELLO 2022\SCM SPILL OVERS\outputs\pobreza\mujeres\1%\simulacion_4\output_tests.xlsx',lb_vec_125','lb_vec_125');</v>
      </c>
      <c r="LY212">
        <v>125</v>
      </c>
      <c r="LZ212" t="str">
        <f>"xlswrite('G:\Mi unidad\1. PROYECTOS TELLO 2022\SCM SPILL OVERS\outputs\pobreza\criminalidad\1%\simulacion_4\output_tests.xlsx',lb_vec_"&amp;LY212&amp;"','lb_vec_"&amp;LY212&amp;"');"</f>
        <v>xlswrite('G:\Mi unidad\1. PROYECTOS TELLO 2022\SCM SPILL OVERS\outputs\pobreza\criminalidad\1%\simulacion_4\output_tests.xlsx',lb_vec_125','lb_vec_125');</v>
      </c>
    </row>
    <row r="213" spans="64:338" x14ac:dyDescent="0.3">
      <c r="BL213">
        <v>125</v>
      </c>
      <c r="BM213" s="1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443</v>
      </c>
      <c r="CV213">
        <v>125</v>
      </c>
      <c r="CW213" t="s">
        <v>447</v>
      </c>
      <c r="DA213">
        <v>125</v>
      </c>
      <c r="DB213" t="s">
        <v>447</v>
      </c>
      <c r="DF213">
        <v>125</v>
      </c>
      <c r="DG213" t="s">
        <v>447</v>
      </c>
      <c r="EA213">
        <v>84</v>
      </c>
      <c r="EB213" s="1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HM213">
        <v>78</v>
      </c>
      <c r="HN213" t="s">
        <v>35</v>
      </c>
      <c r="HT213">
        <v>104</v>
      </c>
      <c r="HU213" t="str">
        <f>"spillover_test_"&amp;HT213&amp;" = zeros(1,S);"</f>
        <v>spillover_test_104 = zeros(1,S);</v>
      </c>
      <c r="IA213">
        <v>125</v>
      </c>
      <c r="IB213" t="str">
        <f>"xlswrite('G:\Mi unidad\1. PROYECTOS TELLO 2022\SCM SPILL OVERS\outputs\pobreza\bajo_niv_educ\1%\simulacion_4\output_tests.xlsx',ub_vec_"&amp;IA213&amp;"','ub_vec_"&amp;IA213&amp;"');"</f>
        <v>xlswrite('G:\Mi unidad\1. PROYECTOS TELLO 2022\SCM SPILL OVERS\outputs\pobreza\bajo_niv_educ\1%\simulacion_4\output_tests.xlsx',ub_vec_125','ub_vec_125');</v>
      </c>
      <c r="IO213">
        <v>125</v>
      </c>
      <c r="IP213" t="str">
        <f>"xlswrite('G:\Mi unidad\1. PROYECTOS TELLO 2022\SCM SPILL OVERS\outputs\pobreza\bajo_ingreso\1%\simulacion_4\output_tests.xlsx',ub_vec_"&amp;IO213&amp;"','ub_vec_"&amp;IO213&amp;"');"</f>
        <v>xlswrite('G:\Mi unidad\1. PROYECTOS TELLO 2022\SCM SPILL OVERS\outputs\pobreza\bajo_ingreso\1%\simulacion_4\output_tests.xlsx',ub_vec_125','ub_vec_125');</v>
      </c>
      <c r="JA213">
        <v>125</v>
      </c>
      <c r="JB213" t="str">
        <f>"xlswrite('G:\Mi unidad\1. PROYECTOS TELLO 2022\SCM SPILL OVERS\outputs\pobreza\densidad\1%\simulacion_4\output_tests.xlsx',ub_vec_"&amp;JA213&amp;"','ub_vec_"&amp;JA213&amp;"');"</f>
        <v>xlswrite('G:\Mi unidad\1. PROYECTOS TELLO 2022\SCM SPILL OVERS\outputs\pobreza\densidad\1%\simulacion_4\output_tests.xlsx',ub_vec_125','ub_vec_125');</v>
      </c>
      <c r="JM213">
        <v>125</v>
      </c>
      <c r="JN213" t="str">
        <f>"xlswrite('G:\Mi unidad\1. PROYECTOS TELLO 2022\SCM SPILL OVERS\outputs\pobreza\densidad_g\1%\simulacion_4\output_tests.xlsx',ub_vec_"&amp;JM213&amp;"','ub_vec_"&amp;JM213&amp;"');"</f>
        <v>xlswrite('G:\Mi unidad\1. PROYECTOS TELLO 2022\SCM SPILL OVERS\outputs\pobreza\densidad_g\1%\simulacion_4\output_tests.xlsx',ub_vec_125','ub_vec_125');</v>
      </c>
      <c r="JY213">
        <v>125</v>
      </c>
      <c r="JZ213" t="str">
        <f>"xlswrite('G:\Mi unidad\1. PROYECTOS TELLO 2022\SCM SPILL OVERS\outputs\pobreza\distancia_centro_salud\1%\simulacion_4\output_tests.xlsx',ub_vec_"&amp;JY213&amp;"','ub_vec_"&amp;JY213&amp;"');"</f>
        <v>xlswrite('G:\Mi unidad\1. PROYECTOS TELLO 2022\SCM SPILL OVERS\outputs\pobreza\distancia_centro_salud\1%\simulacion_4\output_tests.xlsx',ub_vec_125','ub_vec_125');</v>
      </c>
      <c r="KL213">
        <v>125</v>
      </c>
      <c r="KM213" t="str">
        <f>"xlswrite('G:\Mi unidad\1. PROYECTOS TELLO 2022\SCM SPILL OVERS\outputs\pobreza\informalidad\1%\simulacion_4\output_tests.xlsx',ub_vec_"&amp;KL213&amp;"','ub_vec_"&amp;KL213&amp;"');"</f>
        <v>xlswrite('G:\Mi unidad\1. PROYECTOS TELLO 2022\SCM SPILL OVERS\outputs\pobreza\informalidad\1%\simulacion_4\output_tests.xlsx',ub_vec_125','ub_vec_125');</v>
      </c>
      <c r="KY213">
        <v>125</v>
      </c>
      <c r="KZ213" t="str">
        <f>"xlswrite('G:\Mi unidad\1. PROYECTOS TELLO 2022\SCM SPILL OVERS\outputs\pobreza\alimentos\1%\simulacion_4\output_tests.xlsx',ub_vec_"&amp;KY213&amp;"','ub_vec_"&amp;KY213&amp;"');"</f>
        <v>xlswrite('G:\Mi unidad\1. PROYECTOS TELLO 2022\SCM SPILL OVERS\outputs\pobreza\alimentos\1%\simulacion_4\output_tests.xlsx',ub_vec_125','ub_vec_125');</v>
      </c>
      <c r="LF213">
        <v>125</v>
      </c>
      <c r="LG213" t="str">
        <f>"xlswrite('G:\Mi unidad\1. PROYECTOS TELLO 2022\SCM SPILL OVERS\outputs\pobreza\jefe_hogar\1%\simulacion_4\output_tests.xlsx',ub_vec_"&amp;LF213&amp;"','ub_vec_"&amp;LF213&amp;"');"</f>
        <v>xlswrite('G:\Mi unidad\1. PROYECTOS TELLO 2022\SCM SPILL OVERS\outputs\pobreza\jefe_hogar\1%\simulacion_4\output_tests.xlsx',ub_vec_125','ub_vec_125');</v>
      </c>
      <c r="LM213">
        <v>125</v>
      </c>
      <c r="LN213" t="str">
        <f>"xlswrite('G:\Mi unidad\1. PROYECTOS TELLO 2022\SCM SPILL OVERS\outputs\pobreza\mujeres\1%\simulacion_4\output_tests.xlsx',ub_vec_"&amp;LM213&amp;"','ub_vec_"&amp;LM213&amp;"');"</f>
        <v>xlswrite('G:\Mi unidad\1. PROYECTOS TELLO 2022\SCM SPILL OVERS\outputs\pobreza\mujeres\1%\simulacion_4\output_tests.xlsx',ub_vec_125','ub_vec_125');</v>
      </c>
      <c r="LY213">
        <v>125</v>
      </c>
      <c r="LZ213" t="str">
        <f>"xlswrite('G:\Mi unidad\1. PROYECTOS TELLO 2022\SCM SPILL OVERS\outputs\pobreza\criminalidad\1%\simulacion_4\output_tests.xlsx',ub_vec_"&amp;LY213&amp;"','ub_vec_"&amp;LY213&amp;"');"</f>
        <v>xlswrite('G:\Mi unidad\1. PROYECTOS TELLO 2022\SCM SPILL OVERS\outputs\pobreza\criminalidad\1%\simulacion_4\output_tests.xlsx',ub_vec_125','ub_vec_125');</v>
      </c>
    </row>
    <row r="214" spans="64:338" x14ac:dyDescent="0.3">
      <c r="BL214">
        <v>125</v>
      </c>
      <c r="BM214" s="1" t="str">
        <f>"A_"&amp;BL212&amp;"(:,ind_"&amp;BL212&amp;" == 0) = [];"</f>
        <v>A_125(:,ind_125 == 0) = [];</v>
      </c>
      <c r="BR214">
        <v>125</v>
      </c>
      <c r="BS214" s="1" t="str">
        <f>"ind_"&amp;BR212&amp;" = xlsread('spillover_bajo_niv_educ_"&amp;BR212&amp;".xlsx')"</f>
        <v>ind_125 = xlsread('spillover_bajo_niv_educ_125.xlsx')</v>
      </c>
      <c r="BX214">
        <v>125</v>
      </c>
      <c r="BY214" s="1" t="str">
        <f>"ind_"&amp;BX212&amp;" = xlsread('spillover_bajoingreso_"&amp;BX212&amp;".xlsx')"</f>
        <v>ind_125 = xlsread('spillover_bajoingreso_125.xlsx')</v>
      </c>
      <c r="CD214">
        <v>125</v>
      </c>
      <c r="CE214" s="1" t="str">
        <f>"ind_"&amp;CD212&amp;" = xlsread('spillover_densidad_"&amp;CD212&amp;".xlsx')"</f>
        <v>ind_125 = xlsread('spillover_densidad_125.xlsx')</v>
      </c>
      <c r="CJ214">
        <v>125</v>
      </c>
      <c r="CK214" s="1" t="str">
        <f>"ind_"&amp;CJ212&amp;" = xlsread('spillover_tiempo_cs_"&amp;CJ212&amp;".xlsx')"</f>
        <v>ind_125 = xlsread('spillover_tiempo_cs_125.xlsx')</v>
      </c>
      <c r="CQ214">
        <v>125</v>
      </c>
      <c r="CR214" t="s">
        <v>444</v>
      </c>
      <c r="CV214">
        <v>125</v>
      </c>
      <c r="CW214" t="s">
        <v>448</v>
      </c>
      <c r="DA214">
        <v>125</v>
      </c>
      <c r="DB214" t="s">
        <v>449</v>
      </c>
      <c r="DF214">
        <v>125</v>
      </c>
      <c r="DG214" t="s">
        <v>450</v>
      </c>
      <c r="EA214">
        <v>84</v>
      </c>
      <c r="EB214" s="1" t="str">
        <f>"alpha_hat_"&amp;EA214&amp;" = A_"&amp;EA214&amp;"*gamma_hat_"&amp;EA214&amp;";"</f>
        <v>alpha_hat_84 = A_84*gamma_hat_84;</v>
      </c>
      <c r="HM214">
        <v>78</v>
      </c>
      <c r="HN214" t="str">
        <f>"    [p_value_"&amp;HM214&amp; ",lb_"&amp;HM214&amp;",ub_"&amp;HM214&amp;"] = sp_andrews_te(Y_pre_"&amp;HM214&amp;",pobreza_"&amp;HM214&amp;"(:,T+s),A_"&amp;HM214&amp;",C,.05);"</f>
        <v xml:space="preserve">    [p_value_78,lb_78,ub_78] = sp_andrews_te(Y_pre_78,pobreza_78(:,T+s),A_78,C,.05);</v>
      </c>
      <c r="HT214">
        <v>104</v>
      </c>
      <c r="HU214" t="s">
        <v>35</v>
      </c>
      <c r="IA214">
        <v>125</v>
      </c>
      <c r="IB214" t="str">
        <f>"xlswrite('G:\Mi unidad\1. PROYECTOS TELLO 2022\SCM SPILL OVERS\outputs\pobreza\bajo_niv_educ\1%\simulacion_4\output_tests.xlsx',p_value_vec_"&amp;IA214&amp;"','p_value_vec_"&amp;IA214&amp;"');"</f>
        <v>xlswrite('G:\Mi unidad\1. PROYECTOS TELLO 2022\SCM SPILL OVERS\outputs\pobreza\bajo_niv_educ\1%\simulacion_4\output_tests.xlsx',p_value_vec_125','p_value_vec_125');</v>
      </c>
      <c r="IO214">
        <v>125</v>
      </c>
      <c r="IP214" t="str">
        <f>"xlswrite('G:\Mi unidad\1. PROYECTOS TELLO 2022\SCM SPILL OVERS\outputs\pobreza\bajo_ingreso\1%\simulacion_4\output_tests.xlsx',p_value_vec_"&amp;IO214&amp;"','p_value_vec_"&amp;IO214&amp;"');"</f>
        <v>xlswrite('G:\Mi unidad\1. PROYECTOS TELLO 2022\SCM SPILL OVERS\outputs\pobreza\bajo_ingreso\1%\simulacion_4\output_tests.xlsx',p_value_vec_125','p_value_vec_125');</v>
      </c>
      <c r="JA214">
        <v>125</v>
      </c>
      <c r="JB214" t="str">
        <f>"xlswrite('G:\Mi unidad\1. PROYECTOS TELLO 2022\SCM SPILL OVERS\outputs\pobreza\densidad\1%\simulacion_4\output_tests.xlsx',p_value_vec_"&amp;JA214&amp;"','p_value_vec_"&amp;JA214&amp;"');"</f>
        <v>xlswrite('G:\Mi unidad\1. PROYECTOS TELLO 2022\SCM SPILL OVERS\outputs\pobreza\densidad\1%\simulacion_4\output_tests.xlsx',p_value_vec_125','p_value_vec_125');</v>
      </c>
      <c r="JM214">
        <v>125</v>
      </c>
      <c r="JN214" t="str">
        <f>"xlswrite('G:\Mi unidad\1. PROYECTOS TELLO 2022\SCM SPILL OVERS\outputs\pobreza\densidad_g\1%\simulacion_4\output_tests.xlsx',p_value_vec_"&amp;JM214&amp;"','p_value_vec_"&amp;JM214&amp;"');"</f>
        <v>xlswrite('G:\Mi unidad\1. PROYECTOS TELLO 2022\SCM SPILL OVERS\outputs\pobreza\densidad_g\1%\simulacion_4\output_tests.xlsx',p_value_vec_125','p_value_vec_125');</v>
      </c>
      <c r="JY214">
        <v>125</v>
      </c>
      <c r="JZ214" t="str">
        <f>"xlswrite('G:\Mi unidad\1. PROYECTOS TELLO 2022\SCM SPILL OVERS\outputs\pobreza\distancia_centro_salud\1%\simulacion_4\output_tests.xlsx',p_value_vec_"&amp;JY214&amp;"','p_value_vec_"&amp;JY214&amp;"');"</f>
        <v>xlswrite('G:\Mi unidad\1. PROYECTOS TELLO 2022\SCM SPILL OVERS\outputs\pobreza\distancia_centro_salud\1%\simulacion_4\output_tests.xlsx',p_value_vec_125','p_value_vec_125');</v>
      </c>
      <c r="KL214">
        <v>125</v>
      </c>
      <c r="KM214" t="str">
        <f>"xlswrite('G:\Mi unidad\1. PROYECTOS TELLO 2022\SCM SPILL OVERS\outputs\pobreza\informalidad\1%\simulacion_4\output_tests.xlsx',p_value_vec_"&amp;KL214&amp;"','p_value_vec_"&amp;KL214&amp;"');"</f>
        <v>xlswrite('G:\Mi unidad\1. PROYECTOS TELLO 2022\SCM SPILL OVERS\outputs\pobreza\informalidad\1%\simulacion_4\output_tests.xlsx',p_value_vec_125','p_value_vec_125');</v>
      </c>
      <c r="KY214">
        <v>125</v>
      </c>
      <c r="KZ214" t="str">
        <f>"xlswrite('G:\Mi unidad\1. PROYECTOS TELLO 2022\SCM SPILL OVERS\outputs\pobreza\alimentos\1%\simulacion_4\output_tests.xlsx',p_value_vec_"&amp;KY214&amp;"','p_value_vec_"&amp;KY214&amp;"');"</f>
        <v>xlswrite('G:\Mi unidad\1. PROYECTOS TELLO 2022\SCM SPILL OVERS\outputs\pobreza\alimentos\1%\simulacion_4\output_tests.xlsx',p_value_vec_125','p_value_vec_125');</v>
      </c>
      <c r="LF214">
        <v>125</v>
      </c>
      <c r="LG214" t="str">
        <f>"xlswrite('G:\Mi unidad\1. PROYECTOS TELLO 2022\SCM SPILL OVERS\outputs\pobreza\jefe_hogar\1%\simulacion_4\output_tests.xlsx',p_value_vec_"&amp;LF214&amp;"','p_value_vec_"&amp;LF214&amp;"');"</f>
        <v>xlswrite('G:\Mi unidad\1. PROYECTOS TELLO 2022\SCM SPILL OVERS\outputs\pobreza\jefe_hogar\1%\simulacion_4\output_tests.xlsx',p_value_vec_125','p_value_vec_125');</v>
      </c>
      <c r="LM214">
        <v>125</v>
      </c>
      <c r="LN214" t="str">
        <f>"xlswrite('G:\Mi unidad\1. PROYECTOS TELLO 2022\SCM SPILL OVERS\outputs\pobreza\mujeres\1%\simulacion_4\output_tests.xlsx',p_value_vec_"&amp;LM214&amp;"','p_value_vec_"&amp;LM214&amp;"');"</f>
        <v>xlswrite('G:\Mi unidad\1. PROYECTOS TELLO 2022\SCM SPILL OVERS\outputs\pobreza\mujeres\1%\simulacion_4\output_tests.xlsx',p_value_vec_125','p_value_vec_125');</v>
      </c>
      <c r="LY214">
        <v>125</v>
      </c>
      <c r="LZ214" t="str">
        <f>"xlswrite('G:\Mi unidad\1. PROYECTOS TELLO 2022\SCM SPILL OVERS\outputs\pobreza\criminalidad\1%\simulacion_4\output_tests.xlsx',p_value_vec_"&amp;LY214&amp;"','p_value_vec_"&amp;LY214&amp;"');"</f>
        <v>xlswrite('G:\Mi unidad\1. PROYECTOS TELLO 2022\SCM SPILL OVERS\outputs\pobreza\criminalidad\1%\simulacion_4\output_tests.xlsx',p_value_vec_125','p_value_vec_125');</v>
      </c>
    </row>
    <row r="215" spans="64:338" x14ac:dyDescent="0.3">
      <c r="BL215">
        <v>125</v>
      </c>
      <c r="BR215">
        <v>125</v>
      </c>
      <c r="BS215" s="1" t="str">
        <f>"A_"&amp;BR212&amp;" = eye(N);"</f>
        <v>A_125 = eye(N);</v>
      </c>
      <c r="BX215">
        <v>125</v>
      </c>
      <c r="BY215" s="1" t="str">
        <f>"A_"&amp;BX212&amp;" = eye(N);"</f>
        <v>A_125 = eye(N);</v>
      </c>
      <c r="CD215">
        <v>125</v>
      </c>
      <c r="CE215" s="1" t="str">
        <f>"A_"&amp;CD212&amp;" = eye(N);"</f>
        <v>A_125 = eye(N);</v>
      </c>
      <c r="CJ215">
        <v>125</v>
      </c>
      <c r="CK215" s="1" t="str">
        <f>"A_"&amp;CJ212&amp;" = eye(N);"</f>
        <v>A_125 = eye(N);</v>
      </c>
      <c r="CQ215">
        <v>125</v>
      </c>
      <c r="CR215" t="s">
        <v>446</v>
      </c>
      <c r="CV215">
        <v>125</v>
      </c>
      <c r="CW215" t="s">
        <v>451</v>
      </c>
      <c r="DA215">
        <v>125</v>
      </c>
      <c r="DB215" t="s">
        <v>451</v>
      </c>
      <c r="DF215">
        <v>125</v>
      </c>
      <c r="DG215" t="s">
        <v>451</v>
      </c>
      <c r="EA215">
        <v>84</v>
      </c>
      <c r="EB215" s="1" t="str">
        <f>"alpha1_hat_vec_"&amp;EA215&amp;"(s) = alpha_hat_"&amp;EA215&amp;"(1);"</f>
        <v>alpha1_hat_vec_84(s) = alpha_hat_84(1);</v>
      </c>
      <c r="HM215">
        <v>78</v>
      </c>
      <c r="HN215" t="str">
        <f>"    p_value_vec_"&amp;HM215&amp;"(s) = p_value_"&amp;HM215&amp;";"</f>
        <v xml:space="preserve">    p_value_vec_78(s) = p_value_78;</v>
      </c>
      <c r="HT215">
        <v>104</v>
      </c>
      <c r="HU215" t="s">
        <v>36</v>
      </c>
      <c r="IA215">
        <v>125</v>
      </c>
      <c r="IB215" t="str">
        <f>"xlswrite('G:\Mi unidad\1. PROYECTOS TELLO 2022\SCM SPILL OVERS\outputs\pobreza\bajo_niv_educ\1%\simulacion_4\output_tests.xlsx',alpha1_hat_vec_"&amp;IA215&amp;"','alpha1_hat_vec_"&amp;IA215&amp;"');"</f>
        <v>xlswrite('G:\Mi unidad\1. PROYECTOS TELLO 2022\SCM SPILL OVERS\outputs\pobreza\bajo_niv_educ\1%\simulacion_4\output_tests.xlsx',alpha1_hat_vec_125','alpha1_hat_vec_125');</v>
      </c>
      <c r="IO215">
        <v>125</v>
      </c>
      <c r="IP215" t="str">
        <f>"xlswrite('G:\Mi unidad\1. PROYECTOS TELLO 2022\SCM SPILL OVERS\outputs\pobreza\bajo_ingreso\1%\simulacion_4\output_tests.xlsx',alpha1_hat_vec_"&amp;IO215&amp;"','alpha1_hat_vec_"&amp;IO215&amp;"');"</f>
        <v>xlswrite('G:\Mi unidad\1. PROYECTOS TELLO 2022\SCM SPILL OVERS\outputs\pobreza\bajo_ingreso\1%\simulacion_4\output_tests.xlsx',alpha1_hat_vec_125','alpha1_hat_vec_125');</v>
      </c>
      <c r="JA215">
        <v>125</v>
      </c>
      <c r="JB215" t="str">
        <f>"xlswrite('G:\Mi unidad\1. PROYECTOS TELLO 2022\SCM SPILL OVERS\outputs\pobreza\densidad\1%\simulacion_4\output_tests.xlsx',alpha1_hat_vec_"&amp;JA215&amp;"','alpha1_hat_vec_"&amp;JA215&amp;"');"</f>
        <v>xlswrite('G:\Mi unidad\1. PROYECTOS TELLO 2022\SCM SPILL OVERS\outputs\pobreza\densidad\1%\simulacion_4\output_tests.xlsx',alpha1_hat_vec_125','alpha1_hat_vec_125');</v>
      </c>
      <c r="JM215">
        <v>125</v>
      </c>
      <c r="JN215" t="str">
        <f>"xlswrite('G:\Mi unidad\1. PROYECTOS TELLO 2022\SCM SPILL OVERS\outputs\pobreza\densidad_g\1%\simulacion_4\output_tests.xlsx',alpha1_hat_vec_"&amp;JM215&amp;"','alpha1_hat_vec_"&amp;JM215&amp;"');"</f>
        <v>xlswrite('G:\Mi unidad\1. PROYECTOS TELLO 2022\SCM SPILL OVERS\outputs\pobreza\densidad_g\1%\simulacion_4\output_tests.xlsx',alpha1_hat_vec_125','alpha1_hat_vec_125');</v>
      </c>
      <c r="JY215">
        <v>125</v>
      </c>
      <c r="JZ215" t="str">
        <f>"xlswrite('G:\Mi unidad\1. PROYECTOS TELLO 2022\SCM SPILL OVERS\outputs\pobreza\distancia_centro_salud\1%\simulacion_4\output_tests.xlsx',alpha1_hat_vec_"&amp;JY215&amp;"','alpha1_hat_vec_"&amp;JY215&amp;"');"</f>
        <v>xlswrite('G:\Mi unidad\1. PROYECTOS TELLO 2022\SCM SPILL OVERS\outputs\pobreza\distancia_centro_salud\1%\simulacion_4\output_tests.xlsx',alpha1_hat_vec_125','alpha1_hat_vec_125');</v>
      </c>
      <c r="KL215">
        <v>125</v>
      </c>
      <c r="KM215" t="str">
        <f>"xlswrite('G:\Mi unidad\1. PROYECTOS TELLO 2022\SCM SPILL OVERS\outputs\pobreza\informalidad\1%\simulacion_4\output_tests.xlsx',alpha1_hat_vec_"&amp;KL215&amp;"','alpha1_hat_vec_"&amp;KL215&amp;"');"</f>
        <v>xlswrite('G:\Mi unidad\1. PROYECTOS TELLO 2022\SCM SPILL OVERS\outputs\pobreza\informalidad\1%\simulacion_4\output_tests.xlsx',alpha1_hat_vec_125','alpha1_hat_vec_125');</v>
      </c>
      <c r="KY215">
        <v>125</v>
      </c>
      <c r="KZ215" t="str">
        <f>"xlswrite('G:\Mi unidad\1. PROYECTOS TELLO 2022\SCM SPILL OVERS\outputs\pobreza\alimentos\1%\simulacion_4\output_tests.xlsx',alpha1_hat_vec_"&amp;KY215&amp;"','alpha1_hat_vec_"&amp;KY215&amp;"');"</f>
        <v>xlswrite('G:\Mi unidad\1. PROYECTOS TELLO 2022\SCM SPILL OVERS\outputs\pobreza\alimentos\1%\simulacion_4\output_tests.xlsx',alpha1_hat_vec_125','alpha1_hat_vec_125');</v>
      </c>
      <c r="LF215">
        <v>125</v>
      </c>
      <c r="LG215" t="str">
        <f>"xlswrite('G:\Mi unidad\1. PROYECTOS TELLO 2022\SCM SPILL OVERS\outputs\pobreza\jefe_hogar\1%\simulacion_4\output_tests.xlsx',alpha1_hat_vec_"&amp;LF215&amp;"','alpha1_hat_vec_"&amp;LF215&amp;"');"</f>
        <v>xlswrite('G:\Mi unidad\1. PROYECTOS TELLO 2022\SCM SPILL OVERS\outputs\pobreza\jefe_hogar\1%\simulacion_4\output_tests.xlsx',alpha1_hat_vec_125','alpha1_hat_vec_125');</v>
      </c>
      <c r="LM215">
        <v>125</v>
      </c>
      <c r="LN215" t="str">
        <f>"xlswrite('G:\Mi unidad\1. PROYECTOS TELLO 2022\SCM SPILL OVERS\outputs\pobreza\mujeres\1%\simulacion_4\output_tests.xlsx',alpha1_hat_vec_"&amp;LM215&amp;"','alpha1_hat_vec_"&amp;LM215&amp;"');"</f>
        <v>xlswrite('G:\Mi unidad\1. PROYECTOS TELLO 2022\SCM SPILL OVERS\outputs\pobreza\mujeres\1%\simulacion_4\output_tests.xlsx',alpha1_hat_vec_125','alpha1_hat_vec_125');</v>
      </c>
      <c r="LY215">
        <v>125</v>
      </c>
      <c r="LZ215" t="str">
        <f>"xlswrite('G:\Mi unidad\1. PROYECTOS TELLO 2022\SCM SPILL OVERS\outputs\pobreza\criminalidad\1%\simulacion_4\output_tests.xlsx',alpha1_hat_vec_"&amp;LY215&amp;"','alpha1_hat_vec_"&amp;LY215&amp;"');"</f>
        <v>xlswrite('G:\Mi unidad\1. PROYECTOS TELLO 2022\SCM SPILL OVERS\outputs\pobreza\criminalidad\1%\simulacion_4\output_tests.xlsx',alpha1_hat_vec_125','alpha1_hat_vec_125');</v>
      </c>
    </row>
    <row r="216" spans="64:338" x14ac:dyDescent="0.3">
      <c r="BL216">
        <v>125</v>
      </c>
      <c r="BR216">
        <v>125</v>
      </c>
      <c r="BS216" s="1" t="str">
        <f>"A_"&amp;BR212&amp;"(:,ind_"&amp;BR212&amp;" == 0) = [];"</f>
        <v>A_125(:,ind_125 == 0) = [];</v>
      </c>
      <c r="BX216">
        <v>125</v>
      </c>
      <c r="BY216" s="1" t="str">
        <f>"A_"&amp;BX212&amp;"(:,ind_"&amp;BX212&amp;" == 0) = [];"</f>
        <v>A_125(:,ind_125 == 0) = [];</v>
      </c>
      <c r="CD216">
        <v>125</v>
      </c>
      <c r="CE216" s="1" t="str">
        <f>"A_"&amp;CD212&amp;"(:,ind_"&amp;CD212&amp;" == 0) = [];"</f>
        <v>A_125(:,ind_125 == 0) = [];</v>
      </c>
      <c r="CJ216">
        <v>125</v>
      </c>
      <c r="CK216" s="1" t="str">
        <f>"A_"&amp;CJ212&amp;"(:,ind_"&amp;CJ212&amp;" == 0) = [];"</f>
        <v>A_125(:,ind_125 == 0) = [];</v>
      </c>
      <c r="CQ216">
        <v>125</v>
      </c>
      <c r="CR216" t="s">
        <v>447</v>
      </c>
      <c r="CV216">
        <v>125</v>
      </c>
      <c r="CW216" t="s">
        <v>452</v>
      </c>
      <c r="DA216">
        <v>125</v>
      </c>
      <c r="DB216" t="s">
        <v>452</v>
      </c>
      <c r="DF216">
        <v>125</v>
      </c>
      <c r="DG216" t="s">
        <v>452</v>
      </c>
      <c r="EA216">
        <v>84</v>
      </c>
      <c r="EB216" s="1" t="str">
        <f>"synthetic_control_sp_"&amp;EA216&amp;"(T+s) = Y_"&amp;EA216&amp;"(1,T+s)-alpha1_hat_vec_"&amp;EA216&amp;"(s);"</f>
        <v>synthetic_control_sp_84(T+s) = Y_84(1,T+s)-alpha1_hat_vec_84(s);</v>
      </c>
      <c r="HM216">
        <v>78</v>
      </c>
      <c r="HN216" t="str">
        <f>"    lb_vec_"&amp;HM216&amp;"(s) = lb_"&amp;HM216&amp;";"</f>
        <v xml:space="preserve">    lb_vec_78(s) = lb_78;</v>
      </c>
      <c r="HT216">
        <v>104</v>
      </c>
      <c r="HU216" t="s">
        <v>37</v>
      </c>
      <c r="IA216">
        <v>125</v>
      </c>
      <c r="IB216" t="str">
        <f>"xlswrite('G:\Mi unidad\1. PROYECTOS TELLO 2022\SCM SPILL OVERS\outputs\pobreza\bajo_niv_educ\1%\simulacion_4\output_tests.xlsx',spillover_test_"&amp;IA216&amp;"','sp_test_"&amp;IA216&amp;"');"</f>
        <v>xlswrite('G:\Mi unidad\1. PROYECTOS TELLO 2022\SCM SPILL OVERS\outputs\pobreza\bajo_niv_educ\1%\simulacion_4\output_tests.xlsx',spillover_test_125','sp_test_125');</v>
      </c>
      <c r="IO216">
        <v>125</v>
      </c>
      <c r="IP216" t="str">
        <f>"xlswrite('G:\Mi unidad\1. PROYECTOS TELLO 2022\SCM SPILL OVERS\outputs\pobreza\bajo_ingreso\1%\simulacion_4\output_tests.xlsx',spillover_test_"&amp;IO216&amp;"','sp_test_"&amp;IO216&amp;"');"</f>
        <v>xlswrite('G:\Mi unidad\1. PROYECTOS TELLO 2022\SCM SPILL OVERS\outputs\pobreza\bajo_ingreso\1%\simulacion_4\output_tests.xlsx',spillover_test_125','sp_test_125');</v>
      </c>
      <c r="JA216">
        <v>125</v>
      </c>
      <c r="JB216" t="str">
        <f>"xlswrite('G:\Mi unidad\1. PROYECTOS TELLO 2022\SCM SPILL OVERS\outputs\pobreza\densidad\1%\simulacion_4\output_tests.xlsx',spillover_test_"&amp;JA216&amp;"','sp_test_"&amp;JA216&amp;"');"</f>
        <v>xlswrite('G:\Mi unidad\1. PROYECTOS TELLO 2022\SCM SPILL OVERS\outputs\pobreza\densidad\1%\simulacion_4\output_tests.xlsx',spillover_test_125','sp_test_125');</v>
      </c>
      <c r="JM216">
        <v>125</v>
      </c>
      <c r="JN216" t="str">
        <f>"xlswrite('G:\Mi unidad\1. PROYECTOS TELLO 2022\SCM SPILL OVERS\outputs\pobreza\densidad_g\1%\simulacion_4\output_tests.xlsx',spillover_test_"&amp;JM216&amp;"','sp_test_"&amp;JM216&amp;"');"</f>
        <v>xlswrite('G:\Mi unidad\1. PROYECTOS TELLO 2022\SCM SPILL OVERS\outputs\pobreza\densidad_g\1%\simulacion_4\output_tests.xlsx',spillover_test_125','sp_test_125');</v>
      </c>
      <c r="JY216">
        <v>125</v>
      </c>
      <c r="JZ216" t="str">
        <f>"xlswrite('G:\Mi unidad\1. PROYECTOS TELLO 2022\SCM SPILL OVERS\outputs\pobreza\distancia_centro_salud\1%\simulacion_4\output_tests.xlsx',spillover_test_"&amp;JY216&amp;"','sp_test_"&amp;JY216&amp;"');"</f>
        <v>xlswrite('G:\Mi unidad\1. PROYECTOS TELLO 2022\SCM SPILL OVERS\outputs\pobreza\distancia_centro_salud\1%\simulacion_4\output_tests.xlsx',spillover_test_125','sp_test_125');</v>
      </c>
      <c r="KL216">
        <v>125</v>
      </c>
      <c r="KM216" t="str">
        <f>"xlswrite('G:\Mi unidad\1. PROYECTOS TELLO 2022\SCM SPILL OVERS\outputs\pobreza\informalidad\1%\simulacion_4\output_tests.xlsx',spillover_test_"&amp;KL216&amp;"','sp_test_"&amp;KL216&amp;"');"</f>
        <v>xlswrite('G:\Mi unidad\1. PROYECTOS TELLO 2022\SCM SPILL OVERS\outputs\pobreza\informalidad\1%\simulacion_4\output_tests.xlsx',spillover_test_125','sp_test_125');</v>
      </c>
      <c r="KY216">
        <v>125</v>
      </c>
      <c r="KZ216" t="str">
        <f>"xlswrite('G:\Mi unidad\1. PROYECTOS TELLO 2022\SCM SPILL OVERS\outputs\pobreza\alimentos\1%\simulacion_4\output_tests.xlsx',spillover_test_"&amp;KY216&amp;"','sp_test_"&amp;KY216&amp;"');"</f>
        <v>xlswrite('G:\Mi unidad\1. PROYECTOS TELLO 2022\SCM SPILL OVERS\outputs\pobreza\alimentos\1%\simulacion_4\output_tests.xlsx',spillover_test_125','sp_test_125');</v>
      </c>
      <c r="LF216">
        <v>125</v>
      </c>
      <c r="LG216" t="str">
        <f>"xlswrite('G:\Mi unidad\1. PROYECTOS TELLO 2022\SCM SPILL OVERS\outputs\pobreza\jefe_hogar\1%\simulacion_4\output_tests.xlsx',spillover_test_"&amp;LF216&amp;"','sp_test_"&amp;LF216&amp;"');"</f>
        <v>xlswrite('G:\Mi unidad\1. PROYECTOS TELLO 2022\SCM SPILL OVERS\outputs\pobreza\jefe_hogar\1%\simulacion_4\output_tests.xlsx',spillover_test_125','sp_test_125');</v>
      </c>
      <c r="LM216">
        <v>125</v>
      </c>
      <c r="LN216" t="str">
        <f>"xlswrite('G:\Mi unidad\1. PROYECTOS TELLO 2022\SCM SPILL OVERS\outputs\pobreza\mujeres\1%\simulacion_4\output_tests.xlsx',spillover_test_"&amp;LM216&amp;"','sp_test_"&amp;LM216&amp;"');"</f>
        <v>xlswrite('G:\Mi unidad\1. PROYECTOS TELLO 2022\SCM SPILL OVERS\outputs\pobreza\mujeres\1%\simulacion_4\output_tests.xlsx',spillover_test_125','sp_test_125');</v>
      </c>
      <c r="LY216">
        <v>125</v>
      </c>
      <c r="LZ216" t="str">
        <f>"xlswrite('G:\Mi unidad\1. PROYECTOS TELLO 2022\SCM SPILL OVERS\outputs\pobreza\criminalidad\1%\simulacion_4\output_tests.xlsx',spillover_test_"&amp;LY216&amp;"','sp_test_"&amp;LY216&amp;"');"</f>
        <v>xlswrite('G:\Mi unidad\1. PROYECTOS TELLO 2022\SCM SPILL OVERS\outputs\pobreza\criminalidad\1%\simulacion_4\output_tests.xlsx',spillover_test_125','sp_test_125');</v>
      </c>
    </row>
    <row r="217" spans="64:338" x14ac:dyDescent="0.3">
      <c r="BL217">
        <v>129</v>
      </c>
      <c r="BM217" s="1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453</v>
      </c>
      <c r="CV217">
        <v>129</v>
      </c>
      <c r="CW217" t="s">
        <v>454</v>
      </c>
      <c r="DA217">
        <v>129</v>
      </c>
      <c r="DB217" t="s">
        <v>454</v>
      </c>
      <c r="DF217">
        <v>129</v>
      </c>
      <c r="DG217" t="s">
        <v>454</v>
      </c>
      <c r="EA217">
        <v>84</v>
      </c>
      <c r="EB217" s="3" t="s">
        <v>18</v>
      </c>
      <c r="HM217">
        <v>78</v>
      </c>
      <c r="HN217" t="str">
        <f>"    ub_vec_"&amp;HM217&amp;"(s) = ub_"&amp;HM216&amp;";"</f>
        <v xml:space="preserve">    ub_vec_78(s) = ub_78;</v>
      </c>
      <c r="HT217">
        <v>104</v>
      </c>
      <c r="HU217" t="str">
        <f>"    spillover_test_"&amp;HT217&amp;"(s) = sp_andrews(Y_pre_"&amp;HT217&amp;",pobreza_"&amp;HT217&amp;"(:,T+s),A_"&amp;HT217&amp;",C,d,alpha_sig);"</f>
        <v xml:space="preserve">    spillover_test_104(s) = sp_andrews(Y_pre_104,pobreza_104(:,T+s),A_104,C,d,alpha_sig);</v>
      </c>
      <c r="IA217">
        <v>129</v>
      </c>
      <c r="IB217" t="str">
        <f>"xlswrite('G:\Mi unidad\1. PROYECTOS TELLO 2022\SCM SPILL OVERS\outputs\pobreza\bajo_niv_educ\1%\simulacion_4\output_tests.xlsx',lb_vec_"&amp;IA217&amp;"','lb_vec_"&amp;IA217&amp;"');"</f>
        <v>xlswrite('G:\Mi unidad\1. PROYECTOS TELLO 2022\SCM SPILL OVERS\outputs\pobreza\bajo_niv_educ\1%\simulacion_4\output_tests.xlsx',lb_vec_129','lb_vec_129');</v>
      </c>
      <c r="IO217">
        <v>129</v>
      </c>
      <c r="IP217" t="str">
        <f>"xlswrite('G:\Mi unidad\1. PROYECTOS TELLO 2022\SCM SPILL OVERS\outputs\pobreza\bajo_ingreso\1%\simulacion_4\output_tests.xlsx',lb_vec_"&amp;IO217&amp;"','lb_vec_"&amp;IO217&amp;"');"</f>
        <v>xlswrite('G:\Mi unidad\1. PROYECTOS TELLO 2022\SCM SPILL OVERS\outputs\pobreza\bajo_ingreso\1%\simulacion_4\output_tests.xlsx',lb_vec_129','lb_vec_129');</v>
      </c>
      <c r="JA217">
        <v>129</v>
      </c>
      <c r="JB217" t="str">
        <f>"xlswrite('G:\Mi unidad\1. PROYECTOS TELLO 2022\SCM SPILL OVERS\outputs\pobreza\densidad\1%\simulacion_4\output_tests.xlsx',lb_vec_"&amp;JA217&amp;"','lb_vec_"&amp;JA217&amp;"');"</f>
        <v>xlswrite('G:\Mi unidad\1. PROYECTOS TELLO 2022\SCM SPILL OVERS\outputs\pobreza\densidad\1%\simulacion_4\output_tests.xlsx',lb_vec_129','lb_vec_129');</v>
      </c>
      <c r="JM217">
        <v>129</v>
      </c>
      <c r="JN217" t="str">
        <f>"xlswrite('G:\Mi unidad\1. PROYECTOS TELLO 2022\SCM SPILL OVERS\outputs\pobreza\densidad_g\1%\simulacion_4\output_tests.xlsx',lb_vec_"&amp;JM217&amp;"','lb_vec_"&amp;JM217&amp;"');"</f>
        <v>xlswrite('G:\Mi unidad\1. PROYECTOS TELLO 2022\SCM SPILL OVERS\outputs\pobreza\densidad_g\1%\simulacion_4\output_tests.xlsx',lb_vec_129','lb_vec_129');</v>
      </c>
      <c r="JY217">
        <v>129</v>
      </c>
      <c r="JZ217" t="str">
        <f>"xlswrite('G:\Mi unidad\1. PROYECTOS TELLO 2022\SCM SPILL OVERS\outputs\pobreza\distancia_centro_salud\1%\simulacion_4\output_tests.xlsx',lb_vec_"&amp;JY217&amp;"','lb_vec_"&amp;JY217&amp;"');"</f>
        <v>xlswrite('G:\Mi unidad\1. PROYECTOS TELLO 2022\SCM SPILL OVERS\outputs\pobreza\distancia_centro_salud\1%\simulacion_4\output_tests.xlsx',lb_vec_129','lb_vec_129');</v>
      </c>
      <c r="KL217">
        <v>129</v>
      </c>
      <c r="KM217" t="str">
        <f>"xlswrite('G:\Mi unidad\1. PROYECTOS TELLO 2022\SCM SPILL OVERS\outputs\pobreza\informalidad\1%\simulacion_4\output_tests.xlsx',lb_vec_"&amp;KL217&amp;"','lb_vec_"&amp;KL217&amp;"');"</f>
        <v>xlswrite('G:\Mi unidad\1. PROYECTOS TELLO 2022\SCM SPILL OVERS\outputs\pobreza\informalidad\1%\simulacion_4\output_tests.xlsx',lb_vec_129','lb_vec_129');</v>
      </c>
      <c r="KY217">
        <v>129</v>
      </c>
      <c r="KZ217" t="str">
        <f>"xlswrite('G:\Mi unidad\1. PROYECTOS TELLO 2022\SCM SPILL OVERS\outputs\pobreza\alimentos\1%\simulacion_4\output_tests.xlsx',lb_vec_"&amp;KY217&amp;"','lb_vec_"&amp;KY217&amp;"');"</f>
        <v>xlswrite('G:\Mi unidad\1. PROYECTOS TELLO 2022\SCM SPILL OVERS\outputs\pobreza\alimentos\1%\simulacion_4\output_tests.xlsx',lb_vec_129','lb_vec_129');</v>
      </c>
      <c r="LF217">
        <v>129</v>
      </c>
      <c r="LG217" t="str">
        <f>"xlswrite('G:\Mi unidad\1. PROYECTOS TELLO 2022\SCM SPILL OVERS\outputs\pobreza\jefe_hogar\1%\simulacion_4\output_tests.xlsx',lb_vec_"&amp;LF217&amp;"','lb_vec_"&amp;LF217&amp;"');"</f>
        <v>xlswrite('G:\Mi unidad\1. PROYECTOS TELLO 2022\SCM SPILL OVERS\outputs\pobreza\jefe_hogar\1%\simulacion_4\output_tests.xlsx',lb_vec_129','lb_vec_129');</v>
      </c>
      <c r="LM217">
        <v>129</v>
      </c>
      <c r="LN217" t="str">
        <f>"xlswrite('G:\Mi unidad\1. PROYECTOS TELLO 2022\SCM SPILL OVERS\outputs\pobreza\mujeres\1%\simulacion_4\output_tests.xlsx',lb_vec_"&amp;LM217&amp;"','lb_vec_"&amp;LM217&amp;"');"</f>
        <v>xlswrite('G:\Mi unidad\1. PROYECTOS TELLO 2022\SCM SPILL OVERS\outputs\pobreza\mujeres\1%\simulacion_4\output_tests.xlsx',lb_vec_129','lb_vec_129');</v>
      </c>
      <c r="LY217">
        <v>129</v>
      </c>
      <c r="LZ217" t="str">
        <f>"xlswrite('G:\Mi unidad\1. PROYECTOS TELLO 2022\SCM SPILL OVERS\outputs\pobreza\criminalidad\1%\simulacion_4\output_tests.xlsx',lb_vec_"&amp;LY217&amp;"','lb_vec_"&amp;LY217&amp;"');"</f>
        <v>xlswrite('G:\Mi unidad\1. PROYECTOS TELLO 2022\SCM SPILL OVERS\outputs\pobreza\criminalidad\1%\simulacion_4\output_tests.xlsx',lb_vec_129','lb_vec_129');</v>
      </c>
    </row>
    <row r="218" spans="64:338" x14ac:dyDescent="0.3">
      <c r="BL218">
        <v>129</v>
      </c>
      <c r="BM218" s="1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451</v>
      </c>
      <c r="CV218">
        <v>129</v>
      </c>
      <c r="CW218" t="s">
        <v>455</v>
      </c>
      <c r="DA218">
        <v>129</v>
      </c>
      <c r="DB218" t="s">
        <v>455</v>
      </c>
      <c r="DF218">
        <v>129</v>
      </c>
      <c r="DG218" t="s">
        <v>455</v>
      </c>
      <c r="EA218">
        <v>86</v>
      </c>
      <c r="EB218" s="3" t="str">
        <f>"%PROVINCIA "&amp;EA218</f>
        <v>%PROVINCIA 86</v>
      </c>
      <c r="HM218">
        <v>78</v>
      </c>
      <c r="HN218" t="s">
        <v>18</v>
      </c>
      <c r="HT218">
        <v>104</v>
      </c>
      <c r="HU218" t="s">
        <v>18</v>
      </c>
      <c r="IA218">
        <v>129</v>
      </c>
      <c r="IB218" t="str">
        <f>"xlswrite('G:\Mi unidad\1. PROYECTOS TELLO 2022\SCM SPILL OVERS\outputs\pobreza\bajo_niv_educ\1%\simulacion_4\output_tests.xlsx',ub_vec_"&amp;IA218&amp;"','ub_vec_"&amp;IA218&amp;"');"</f>
        <v>xlswrite('G:\Mi unidad\1. PROYECTOS TELLO 2022\SCM SPILL OVERS\outputs\pobreza\bajo_niv_educ\1%\simulacion_4\output_tests.xlsx',ub_vec_129','ub_vec_129');</v>
      </c>
      <c r="IO218">
        <v>129</v>
      </c>
      <c r="IP218" t="str">
        <f>"xlswrite('G:\Mi unidad\1. PROYECTOS TELLO 2022\SCM SPILL OVERS\outputs\pobreza\bajo_ingreso\1%\simulacion_4\output_tests.xlsx',ub_vec_"&amp;IO218&amp;"','ub_vec_"&amp;IO218&amp;"');"</f>
        <v>xlswrite('G:\Mi unidad\1. PROYECTOS TELLO 2022\SCM SPILL OVERS\outputs\pobreza\bajo_ingreso\1%\simulacion_4\output_tests.xlsx',ub_vec_129','ub_vec_129');</v>
      </c>
      <c r="JA218">
        <v>129</v>
      </c>
      <c r="JB218" t="str">
        <f>"xlswrite('G:\Mi unidad\1. PROYECTOS TELLO 2022\SCM SPILL OVERS\outputs\pobreza\densidad\1%\simulacion_4\output_tests.xlsx',ub_vec_"&amp;JA218&amp;"','ub_vec_"&amp;JA218&amp;"');"</f>
        <v>xlswrite('G:\Mi unidad\1. PROYECTOS TELLO 2022\SCM SPILL OVERS\outputs\pobreza\densidad\1%\simulacion_4\output_tests.xlsx',ub_vec_129','ub_vec_129');</v>
      </c>
      <c r="JM218">
        <v>129</v>
      </c>
      <c r="JN218" t="str">
        <f>"xlswrite('G:\Mi unidad\1. PROYECTOS TELLO 2022\SCM SPILL OVERS\outputs\pobreza\densidad_g\1%\simulacion_4\output_tests.xlsx',ub_vec_"&amp;JM218&amp;"','ub_vec_"&amp;JM218&amp;"');"</f>
        <v>xlswrite('G:\Mi unidad\1. PROYECTOS TELLO 2022\SCM SPILL OVERS\outputs\pobreza\densidad_g\1%\simulacion_4\output_tests.xlsx',ub_vec_129','ub_vec_129');</v>
      </c>
      <c r="JY218">
        <v>129</v>
      </c>
      <c r="JZ218" t="str">
        <f>"xlswrite('G:\Mi unidad\1. PROYECTOS TELLO 2022\SCM SPILL OVERS\outputs\pobreza\distancia_centro_salud\1%\simulacion_4\output_tests.xlsx',ub_vec_"&amp;JY218&amp;"','ub_vec_"&amp;JY218&amp;"');"</f>
        <v>xlswrite('G:\Mi unidad\1. PROYECTOS TELLO 2022\SCM SPILL OVERS\outputs\pobreza\distancia_centro_salud\1%\simulacion_4\output_tests.xlsx',ub_vec_129','ub_vec_129');</v>
      </c>
      <c r="KL218">
        <v>129</v>
      </c>
      <c r="KM218" t="str">
        <f>"xlswrite('G:\Mi unidad\1. PROYECTOS TELLO 2022\SCM SPILL OVERS\outputs\pobreza\informalidad\1%\simulacion_4\output_tests.xlsx',ub_vec_"&amp;KL218&amp;"','ub_vec_"&amp;KL218&amp;"');"</f>
        <v>xlswrite('G:\Mi unidad\1. PROYECTOS TELLO 2022\SCM SPILL OVERS\outputs\pobreza\informalidad\1%\simulacion_4\output_tests.xlsx',ub_vec_129','ub_vec_129');</v>
      </c>
      <c r="KY218">
        <v>129</v>
      </c>
      <c r="KZ218" t="str">
        <f>"xlswrite('G:\Mi unidad\1. PROYECTOS TELLO 2022\SCM SPILL OVERS\outputs\pobreza\alimentos\1%\simulacion_4\output_tests.xlsx',ub_vec_"&amp;KY218&amp;"','ub_vec_"&amp;KY218&amp;"');"</f>
        <v>xlswrite('G:\Mi unidad\1. PROYECTOS TELLO 2022\SCM SPILL OVERS\outputs\pobreza\alimentos\1%\simulacion_4\output_tests.xlsx',ub_vec_129','ub_vec_129');</v>
      </c>
      <c r="LF218">
        <v>129</v>
      </c>
      <c r="LG218" t="str">
        <f>"xlswrite('G:\Mi unidad\1. PROYECTOS TELLO 2022\SCM SPILL OVERS\outputs\pobreza\jefe_hogar\1%\simulacion_4\output_tests.xlsx',ub_vec_"&amp;LF218&amp;"','ub_vec_"&amp;LF218&amp;"');"</f>
        <v>xlswrite('G:\Mi unidad\1. PROYECTOS TELLO 2022\SCM SPILL OVERS\outputs\pobreza\jefe_hogar\1%\simulacion_4\output_tests.xlsx',ub_vec_129','ub_vec_129');</v>
      </c>
      <c r="LM218">
        <v>129</v>
      </c>
      <c r="LN218" t="str">
        <f>"xlswrite('G:\Mi unidad\1. PROYECTOS TELLO 2022\SCM SPILL OVERS\outputs\pobreza\mujeres\1%\simulacion_4\output_tests.xlsx',ub_vec_"&amp;LM218&amp;"','ub_vec_"&amp;LM218&amp;"');"</f>
        <v>xlswrite('G:\Mi unidad\1. PROYECTOS TELLO 2022\SCM SPILL OVERS\outputs\pobreza\mujeres\1%\simulacion_4\output_tests.xlsx',ub_vec_129','ub_vec_129');</v>
      </c>
      <c r="LY218">
        <v>129</v>
      </c>
      <c r="LZ218" t="str">
        <f>"xlswrite('G:\Mi unidad\1. PROYECTOS TELLO 2022\SCM SPILL OVERS\outputs\pobreza\criminalidad\1%\simulacion_4\output_tests.xlsx',ub_vec_"&amp;LY218&amp;"','ub_vec_"&amp;LY218&amp;"');"</f>
        <v>xlswrite('G:\Mi unidad\1. PROYECTOS TELLO 2022\SCM SPILL OVERS\outputs\pobreza\criminalidad\1%\simulacion_4\output_tests.xlsx',ub_vec_129','ub_vec_129');</v>
      </c>
    </row>
    <row r="219" spans="64:338" x14ac:dyDescent="0.3">
      <c r="BL219">
        <v>129</v>
      </c>
      <c r="BM219" s="1" t="str">
        <f>"A_"&amp;BL217&amp;"(:,ind_"&amp;BL217&amp;" == 0) = [];"</f>
        <v>A_129(:,ind_129 == 0) = [];</v>
      </c>
      <c r="BR219">
        <v>129</v>
      </c>
      <c r="BS219" s="1" t="str">
        <f>"ind_"&amp;BR217&amp;" = xlsread('spillover_bajo_niv_educ_"&amp;BR217&amp;".xlsx')"</f>
        <v>ind_129 = xlsread('spillover_bajo_niv_educ_129.xlsx')</v>
      </c>
      <c r="BX219">
        <v>129</v>
      </c>
      <c r="BY219" s="1" t="str">
        <f>"ind_"&amp;BX217&amp;" = xlsread('spillover_bajoingreso_"&amp;BX217&amp;".xlsx')"</f>
        <v>ind_129 = xlsread('spillover_bajoingreso_129.xlsx')</v>
      </c>
      <c r="CD219">
        <v>129</v>
      </c>
      <c r="CE219" s="1" t="str">
        <f>"ind_"&amp;CD217&amp;" = xlsread('spillover_densidad_"&amp;CD217&amp;".xlsx')"</f>
        <v>ind_129 = xlsread('spillover_densidad_129.xlsx')</v>
      </c>
      <c r="CJ219">
        <v>129</v>
      </c>
      <c r="CK219" s="1" t="str">
        <f>"ind_"&amp;CJ217&amp;" = xlsread('spillover_tiempo_cs_"&amp;CJ217&amp;".xlsx')"</f>
        <v>ind_129 = xlsread('spillover_tiempo_cs_129.xlsx')</v>
      </c>
      <c r="CQ219">
        <v>129</v>
      </c>
      <c r="CR219" t="s">
        <v>452</v>
      </c>
      <c r="CV219">
        <v>129</v>
      </c>
      <c r="CW219" t="s">
        <v>456</v>
      </c>
      <c r="DA219">
        <v>129</v>
      </c>
      <c r="DB219" t="s">
        <v>457</v>
      </c>
      <c r="DF219">
        <v>129</v>
      </c>
      <c r="DG219" t="s">
        <v>458</v>
      </c>
      <c r="EA219">
        <v>86</v>
      </c>
      <c r="EB219" s="3" t="s">
        <v>17</v>
      </c>
      <c r="HM219">
        <v>79</v>
      </c>
      <c r="HN219" t="str">
        <f>"p_value_vec_"&amp;HM219&amp;" = zeros(1,S);"</f>
        <v>p_value_vec_79 = zeros(1,S);</v>
      </c>
      <c r="HT219">
        <v>105</v>
      </c>
      <c r="HU219" t="str">
        <f>"spillover_test_"&amp;HT219&amp;" = zeros(1,S);"</f>
        <v>spillover_test_105 = zeros(1,S);</v>
      </c>
      <c r="IA219">
        <v>129</v>
      </c>
      <c r="IB219" t="str">
        <f>"xlswrite('G:\Mi unidad\1. PROYECTOS TELLO 2022\SCM SPILL OVERS\outputs\pobreza\bajo_niv_educ\1%\simulacion_4\output_tests.xlsx',p_value_vec_"&amp;IA219&amp;"','p_value_vec_"&amp;IA219&amp;"');"</f>
        <v>xlswrite('G:\Mi unidad\1. PROYECTOS TELLO 2022\SCM SPILL OVERS\outputs\pobreza\bajo_niv_educ\1%\simulacion_4\output_tests.xlsx',p_value_vec_129','p_value_vec_129');</v>
      </c>
      <c r="IO219">
        <v>129</v>
      </c>
      <c r="IP219" t="str">
        <f>"xlswrite('G:\Mi unidad\1. PROYECTOS TELLO 2022\SCM SPILL OVERS\outputs\pobreza\bajo_ingreso\1%\simulacion_4\output_tests.xlsx',p_value_vec_"&amp;IO219&amp;"','p_value_vec_"&amp;IO219&amp;"');"</f>
        <v>xlswrite('G:\Mi unidad\1. PROYECTOS TELLO 2022\SCM SPILL OVERS\outputs\pobreza\bajo_ingreso\1%\simulacion_4\output_tests.xlsx',p_value_vec_129','p_value_vec_129');</v>
      </c>
      <c r="JA219">
        <v>129</v>
      </c>
      <c r="JB219" t="str">
        <f>"xlswrite('G:\Mi unidad\1. PROYECTOS TELLO 2022\SCM SPILL OVERS\outputs\pobreza\densidad\1%\simulacion_4\output_tests.xlsx',p_value_vec_"&amp;JA219&amp;"','p_value_vec_"&amp;JA219&amp;"');"</f>
        <v>xlswrite('G:\Mi unidad\1. PROYECTOS TELLO 2022\SCM SPILL OVERS\outputs\pobreza\densidad\1%\simulacion_4\output_tests.xlsx',p_value_vec_129','p_value_vec_129');</v>
      </c>
      <c r="JM219">
        <v>129</v>
      </c>
      <c r="JN219" t="str">
        <f>"xlswrite('G:\Mi unidad\1. PROYECTOS TELLO 2022\SCM SPILL OVERS\outputs\pobreza\densidad_g\1%\simulacion_4\output_tests.xlsx',p_value_vec_"&amp;JM219&amp;"','p_value_vec_"&amp;JM219&amp;"');"</f>
        <v>xlswrite('G:\Mi unidad\1. PROYECTOS TELLO 2022\SCM SPILL OVERS\outputs\pobreza\densidad_g\1%\simulacion_4\output_tests.xlsx',p_value_vec_129','p_value_vec_129');</v>
      </c>
      <c r="JY219">
        <v>129</v>
      </c>
      <c r="JZ219" t="str">
        <f>"xlswrite('G:\Mi unidad\1. PROYECTOS TELLO 2022\SCM SPILL OVERS\outputs\pobreza\distancia_centro_salud\1%\simulacion_4\output_tests.xlsx',p_value_vec_"&amp;JY219&amp;"','p_value_vec_"&amp;JY219&amp;"');"</f>
        <v>xlswrite('G:\Mi unidad\1. PROYECTOS TELLO 2022\SCM SPILL OVERS\outputs\pobreza\distancia_centro_salud\1%\simulacion_4\output_tests.xlsx',p_value_vec_129','p_value_vec_129');</v>
      </c>
      <c r="KL219">
        <v>129</v>
      </c>
      <c r="KM219" t="str">
        <f>"xlswrite('G:\Mi unidad\1. PROYECTOS TELLO 2022\SCM SPILL OVERS\outputs\pobreza\informalidad\1%\simulacion_4\output_tests.xlsx',p_value_vec_"&amp;KL219&amp;"','p_value_vec_"&amp;KL219&amp;"');"</f>
        <v>xlswrite('G:\Mi unidad\1. PROYECTOS TELLO 2022\SCM SPILL OVERS\outputs\pobreza\informalidad\1%\simulacion_4\output_tests.xlsx',p_value_vec_129','p_value_vec_129');</v>
      </c>
      <c r="KY219">
        <v>129</v>
      </c>
      <c r="KZ219" t="str">
        <f>"xlswrite('G:\Mi unidad\1. PROYECTOS TELLO 2022\SCM SPILL OVERS\outputs\pobreza\alimentos\1%\simulacion_4\output_tests.xlsx',p_value_vec_"&amp;KY219&amp;"','p_value_vec_"&amp;KY219&amp;"');"</f>
        <v>xlswrite('G:\Mi unidad\1. PROYECTOS TELLO 2022\SCM SPILL OVERS\outputs\pobreza\alimentos\1%\simulacion_4\output_tests.xlsx',p_value_vec_129','p_value_vec_129');</v>
      </c>
      <c r="LF219">
        <v>129</v>
      </c>
      <c r="LG219" t="str">
        <f>"xlswrite('G:\Mi unidad\1. PROYECTOS TELLO 2022\SCM SPILL OVERS\outputs\pobreza\jefe_hogar\1%\simulacion_4\output_tests.xlsx',p_value_vec_"&amp;LF219&amp;"','p_value_vec_"&amp;LF219&amp;"');"</f>
        <v>xlswrite('G:\Mi unidad\1. PROYECTOS TELLO 2022\SCM SPILL OVERS\outputs\pobreza\jefe_hogar\1%\simulacion_4\output_tests.xlsx',p_value_vec_129','p_value_vec_129');</v>
      </c>
      <c r="LM219">
        <v>129</v>
      </c>
      <c r="LN219" t="str">
        <f>"xlswrite('G:\Mi unidad\1. PROYECTOS TELLO 2022\SCM SPILL OVERS\outputs\pobreza\mujeres\1%\simulacion_4\output_tests.xlsx',p_value_vec_"&amp;LM219&amp;"','p_value_vec_"&amp;LM219&amp;"');"</f>
        <v>xlswrite('G:\Mi unidad\1. PROYECTOS TELLO 2022\SCM SPILL OVERS\outputs\pobreza\mujeres\1%\simulacion_4\output_tests.xlsx',p_value_vec_129','p_value_vec_129');</v>
      </c>
      <c r="LY219">
        <v>129</v>
      </c>
      <c r="LZ219" t="str">
        <f>"xlswrite('G:\Mi unidad\1. PROYECTOS TELLO 2022\SCM SPILL OVERS\outputs\pobreza\criminalidad\1%\simulacion_4\output_tests.xlsx',p_value_vec_"&amp;LY219&amp;"','p_value_vec_"&amp;LY219&amp;"');"</f>
        <v>xlswrite('G:\Mi unidad\1. PROYECTOS TELLO 2022\SCM SPILL OVERS\outputs\pobreza\criminalidad\1%\simulacion_4\output_tests.xlsx',p_value_vec_129','p_value_vec_129');</v>
      </c>
    </row>
    <row r="220" spans="64:338" x14ac:dyDescent="0.3">
      <c r="BL220">
        <v>129</v>
      </c>
      <c r="BR220">
        <v>129</v>
      </c>
      <c r="BS220" s="1" t="str">
        <f>"A_"&amp;BR217&amp;" = eye(N);"</f>
        <v>A_129 = eye(N);</v>
      </c>
      <c r="BX220">
        <v>129</v>
      </c>
      <c r="BY220" s="1" t="str">
        <f>"A_"&amp;BX217&amp;" = eye(N);"</f>
        <v>A_129 = eye(N);</v>
      </c>
      <c r="CD220">
        <v>129</v>
      </c>
      <c r="CE220" s="1" t="str">
        <f>"A_"&amp;CD217&amp;" = eye(N);"</f>
        <v>A_129 = eye(N);</v>
      </c>
      <c r="CJ220">
        <v>129</v>
      </c>
      <c r="CK220" s="1" t="str">
        <f>"A_"&amp;CJ217&amp;" = eye(N);"</f>
        <v>A_129 = eye(N);</v>
      </c>
      <c r="CQ220">
        <v>129</v>
      </c>
      <c r="CR220" t="s">
        <v>454</v>
      </c>
      <c r="CV220">
        <v>129</v>
      </c>
      <c r="CW220" t="s">
        <v>459</v>
      </c>
      <c r="DA220">
        <v>129</v>
      </c>
      <c r="DB220" t="s">
        <v>459</v>
      </c>
      <c r="DF220">
        <v>129</v>
      </c>
      <c r="DG220" t="s">
        <v>459</v>
      </c>
      <c r="EA220">
        <v>86</v>
      </c>
      <c r="EB220" s="1" t="str">
        <f>"Y_Ts_"&amp;EA220&amp;" = Y_"&amp;EA220&amp;"(:,T+s);"</f>
        <v>Y_Ts_86 = Y_86(:,T+s);</v>
      </c>
      <c r="HM220">
        <v>79</v>
      </c>
      <c r="HN220" t="str">
        <f>"lb_vec_"&amp;HM220&amp;" = zeros(1,S);"</f>
        <v>lb_vec_79 = zeros(1,S);</v>
      </c>
      <c r="HT220">
        <v>105</v>
      </c>
      <c r="HU220" t="s">
        <v>35</v>
      </c>
      <c r="IA220">
        <v>129</v>
      </c>
      <c r="IB220" t="str">
        <f>"xlswrite('G:\Mi unidad\1. PROYECTOS TELLO 2022\SCM SPILL OVERS\outputs\pobreza\bajo_niv_educ\1%\simulacion_4\output_tests.xlsx',alpha1_hat_vec_"&amp;IA220&amp;"','alpha1_hat_vec_"&amp;IA220&amp;"');"</f>
        <v>xlswrite('G:\Mi unidad\1. PROYECTOS TELLO 2022\SCM SPILL OVERS\outputs\pobreza\bajo_niv_educ\1%\simulacion_4\output_tests.xlsx',alpha1_hat_vec_129','alpha1_hat_vec_129');</v>
      </c>
      <c r="IO220">
        <v>129</v>
      </c>
      <c r="IP220" t="str">
        <f>"xlswrite('G:\Mi unidad\1. PROYECTOS TELLO 2022\SCM SPILL OVERS\outputs\pobreza\bajo_ingreso\1%\simulacion_4\output_tests.xlsx',alpha1_hat_vec_"&amp;IO220&amp;"','alpha1_hat_vec_"&amp;IO220&amp;"');"</f>
        <v>xlswrite('G:\Mi unidad\1. PROYECTOS TELLO 2022\SCM SPILL OVERS\outputs\pobreza\bajo_ingreso\1%\simulacion_4\output_tests.xlsx',alpha1_hat_vec_129','alpha1_hat_vec_129');</v>
      </c>
      <c r="JA220">
        <v>129</v>
      </c>
      <c r="JB220" t="str">
        <f>"xlswrite('G:\Mi unidad\1. PROYECTOS TELLO 2022\SCM SPILL OVERS\outputs\pobreza\densidad\1%\simulacion_4\output_tests.xlsx',alpha1_hat_vec_"&amp;JA220&amp;"','alpha1_hat_vec_"&amp;JA220&amp;"');"</f>
        <v>xlswrite('G:\Mi unidad\1. PROYECTOS TELLO 2022\SCM SPILL OVERS\outputs\pobreza\densidad\1%\simulacion_4\output_tests.xlsx',alpha1_hat_vec_129','alpha1_hat_vec_129');</v>
      </c>
      <c r="JM220">
        <v>129</v>
      </c>
      <c r="JN220" t="str">
        <f>"xlswrite('G:\Mi unidad\1. PROYECTOS TELLO 2022\SCM SPILL OVERS\outputs\pobreza\densidad_g\1%\simulacion_4\output_tests.xlsx',alpha1_hat_vec_"&amp;JM220&amp;"','alpha1_hat_vec_"&amp;JM220&amp;"');"</f>
        <v>xlswrite('G:\Mi unidad\1. PROYECTOS TELLO 2022\SCM SPILL OVERS\outputs\pobreza\densidad_g\1%\simulacion_4\output_tests.xlsx',alpha1_hat_vec_129','alpha1_hat_vec_129');</v>
      </c>
      <c r="JY220">
        <v>129</v>
      </c>
      <c r="JZ220" t="str">
        <f>"xlswrite('G:\Mi unidad\1. PROYECTOS TELLO 2022\SCM SPILL OVERS\outputs\pobreza\distancia_centro_salud\1%\simulacion_4\output_tests.xlsx',alpha1_hat_vec_"&amp;JY220&amp;"','alpha1_hat_vec_"&amp;JY220&amp;"');"</f>
        <v>xlswrite('G:\Mi unidad\1. PROYECTOS TELLO 2022\SCM SPILL OVERS\outputs\pobreza\distancia_centro_salud\1%\simulacion_4\output_tests.xlsx',alpha1_hat_vec_129','alpha1_hat_vec_129');</v>
      </c>
      <c r="KL220">
        <v>129</v>
      </c>
      <c r="KM220" t="str">
        <f>"xlswrite('G:\Mi unidad\1. PROYECTOS TELLO 2022\SCM SPILL OVERS\outputs\pobreza\informalidad\1%\simulacion_4\output_tests.xlsx',alpha1_hat_vec_"&amp;KL220&amp;"','alpha1_hat_vec_"&amp;KL220&amp;"');"</f>
        <v>xlswrite('G:\Mi unidad\1. PROYECTOS TELLO 2022\SCM SPILL OVERS\outputs\pobreza\informalidad\1%\simulacion_4\output_tests.xlsx',alpha1_hat_vec_129','alpha1_hat_vec_129');</v>
      </c>
      <c r="KY220">
        <v>129</v>
      </c>
      <c r="KZ220" t="str">
        <f>"xlswrite('G:\Mi unidad\1. PROYECTOS TELLO 2022\SCM SPILL OVERS\outputs\pobreza\alimentos\1%\simulacion_4\output_tests.xlsx',alpha1_hat_vec_"&amp;KY220&amp;"','alpha1_hat_vec_"&amp;KY220&amp;"');"</f>
        <v>xlswrite('G:\Mi unidad\1. PROYECTOS TELLO 2022\SCM SPILL OVERS\outputs\pobreza\alimentos\1%\simulacion_4\output_tests.xlsx',alpha1_hat_vec_129','alpha1_hat_vec_129');</v>
      </c>
      <c r="LF220">
        <v>129</v>
      </c>
      <c r="LG220" t="str">
        <f>"xlswrite('G:\Mi unidad\1. PROYECTOS TELLO 2022\SCM SPILL OVERS\outputs\pobreza\jefe_hogar\1%\simulacion_4\output_tests.xlsx',alpha1_hat_vec_"&amp;LF220&amp;"','alpha1_hat_vec_"&amp;LF220&amp;"');"</f>
        <v>xlswrite('G:\Mi unidad\1. PROYECTOS TELLO 2022\SCM SPILL OVERS\outputs\pobreza\jefe_hogar\1%\simulacion_4\output_tests.xlsx',alpha1_hat_vec_129','alpha1_hat_vec_129');</v>
      </c>
      <c r="LM220">
        <v>129</v>
      </c>
      <c r="LN220" t="str">
        <f>"xlswrite('G:\Mi unidad\1. PROYECTOS TELLO 2022\SCM SPILL OVERS\outputs\pobreza\mujeres\1%\simulacion_4\output_tests.xlsx',alpha1_hat_vec_"&amp;LM220&amp;"','alpha1_hat_vec_"&amp;LM220&amp;"');"</f>
        <v>xlswrite('G:\Mi unidad\1. PROYECTOS TELLO 2022\SCM SPILL OVERS\outputs\pobreza\mujeres\1%\simulacion_4\output_tests.xlsx',alpha1_hat_vec_129','alpha1_hat_vec_129');</v>
      </c>
      <c r="LY220">
        <v>129</v>
      </c>
      <c r="LZ220" t="str">
        <f>"xlswrite('G:\Mi unidad\1. PROYECTOS TELLO 2022\SCM SPILL OVERS\outputs\pobreza\criminalidad\1%\simulacion_4\output_tests.xlsx',alpha1_hat_vec_"&amp;LY220&amp;"','alpha1_hat_vec_"&amp;LY220&amp;"');"</f>
        <v>xlswrite('G:\Mi unidad\1. PROYECTOS TELLO 2022\SCM SPILL OVERS\outputs\pobreza\criminalidad\1%\simulacion_4\output_tests.xlsx',alpha1_hat_vec_129','alpha1_hat_vec_129');</v>
      </c>
    </row>
    <row r="221" spans="64:338" x14ac:dyDescent="0.3">
      <c r="BL221">
        <v>129</v>
      </c>
      <c r="BR221">
        <v>129</v>
      </c>
      <c r="BS221" s="1" t="str">
        <f>"A_"&amp;BR217&amp;"(:,ind_"&amp;BR217&amp;" == 0) = [];"</f>
        <v>A_129(:,ind_129 == 0) = [];</v>
      </c>
      <c r="BX221">
        <v>129</v>
      </c>
      <c r="BY221" s="1" t="str">
        <f>"A_"&amp;BX217&amp;"(:,ind_"&amp;BX217&amp;" == 0) = [];"</f>
        <v>A_129(:,ind_129 == 0) = [];</v>
      </c>
      <c r="CD221">
        <v>129</v>
      </c>
      <c r="CE221" s="1" t="str">
        <f>"A_"&amp;CD217&amp;"(:,ind_"&amp;CD217&amp;" == 0) = [];"</f>
        <v>A_129(:,ind_129 == 0) = [];</v>
      </c>
      <c r="CJ221">
        <v>129</v>
      </c>
      <c r="CK221" s="1" t="str">
        <f>"A_"&amp;CJ217&amp;"(:,ind_"&amp;CJ217&amp;" == 0) = [];"</f>
        <v>A_129(:,ind_129 == 0) = [];</v>
      </c>
      <c r="CQ221">
        <v>129</v>
      </c>
      <c r="CR221" t="s">
        <v>455</v>
      </c>
      <c r="CV221">
        <v>129</v>
      </c>
      <c r="CW221" t="s">
        <v>460</v>
      </c>
      <c r="DA221">
        <v>129</v>
      </c>
      <c r="DB221" t="s">
        <v>460</v>
      </c>
      <c r="DF221">
        <v>129</v>
      </c>
      <c r="DG221" t="s">
        <v>460</v>
      </c>
      <c r="EA221">
        <v>86</v>
      </c>
      <c r="EB221" s="1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HM221">
        <v>79</v>
      </c>
      <c r="HN221" t="str">
        <f>"ub_vec_"&amp;HM221&amp;" = zeros(1,S);"</f>
        <v>ub_vec_79 = zeros(1,S);</v>
      </c>
      <c r="HT221">
        <v>105</v>
      </c>
      <c r="HU221" t="s">
        <v>36</v>
      </c>
      <c r="IA221">
        <v>129</v>
      </c>
      <c r="IB221" t="str">
        <f>"xlswrite('G:\Mi unidad\1. PROYECTOS TELLO 2022\SCM SPILL OVERS\outputs\pobreza\bajo_niv_educ\1%\simulacion_4\output_tests.xlsx',spillover_test_"&amp;IA221&amp;"','sp_test_"&amp;IA221&amp;"');"</f>
        <v>xlswrite('G:\Mi unidad\1. PROYECTOS TELLO 2022\SCM SPILL OVERS\outputs\pobreza\bajo_niv_educ\1%\simulacion_4\output_tests.xlsx',spillover_test_129','sp_test_129');</v>
      </c>
      <c r="IO221">
        <v>129</v>
      </c>
      <c r="IP221" t="str">
        <f>"xlswrite('G:\Mi unidad\1. PROYECTOS TELLO 2022\SCM SPILL OVERS\outputs\pobreza\bajo_ingreso\1%\simulacion_4\output_tests.xlsx',spillover_test_"&amp;IO221&amp;"','sp_test_"&amp;IO221&amp;"');"</f>
        <v>xlswrite('G:\Mi unidad\1. PROYECTOS TELLO 2022\SCM SPILL OVERS\outputs\pobreza\bajo_ingreso\1%\simulacion_4\output_tests.xlsx',spillover_test_129','sp_test_129');</v>
      </c>
      <c r="JA221">
        <v>129</v>
      </c>
      <c r="JB221" t="str">
        <f>"xlswrite('G:\Mi unidad\1. PROYECTOS TELLO 2022\SCM SPILL OVERS\outputs\pobreza\densidad\1%\simulacion_4\output_tests.xlsx',spillover_test_"&amp;JA221&amp;"','sp_test_"&amp;JA221&amp;"');"</f>
        <v>xlswrite('G:\Mi unidad\1. PROYECTOS TELLO 2022\SCM SPILL OVERS\outputs\pobreza\densidad\1%\simulacion_4\output_tests.xlsx',spillover_test_129','sp_test_129');</v>
      </c>
      <c r="JM221">
        <v>129</v>
      </c>
      <c r="JN221" t="str">
        <f>"xlswrite('G:\Mi unidad\1. PROYECTOS TELLO 2022\SCM SPILL OVERS\outputs\pobreza\densidad_g\1%\simulacion_4\output_tests.xlsx',spillover_test_"&amp;JM221&amp;"','sp_test_"&amp;JM221&amp;"');"</f>
        <v>xlswrite('G:\Mi unidad\1. PROYECTOS TELLO 2022\SCM SPILL OVERS\outputs\pobreza\densidad_g\1%\simulacion_4\output_tests.xlsx',spillover_test_129','sp_test_129');</v>
      </c>
      <c r="JY221">
        <v>129</v>
      </c>
      <c r="JZ221" t="str">
        <f>"xlswrite('G:\Mi unidad\1. PROYECTOS TELLO 2022\SCM SPILL OVERS\outputs\pobreza\distancia_centro_salud\1%\simulacion_4\output_tests.xlsx',spillover_test_"&amp;JY221&amp;"','sp_test_"&amp;JY221&amp;"');"</f>
        <v>xlswrite('G:\Mi unidad\1. PROYECTOS TELLO 2022\SCM SPILL OVERS\outputs\pobreza\distancia_centro_salud\1%\simulacion_4\output_tests.xlsx',spillover_test_129','sp_test_129');</v>
      </c>
      <c r="KL221">
        <v>129</v>
      </c>
      <c r="KM221" t="str">
        <f>"xlswrite('G:\Mi unidad\1. PROYECTOS TELLO 2022\SCM SPILL OVERS\outputs\pobreza\informalidad\1%\simulacion_4\output_tests.xlsx',spillover_test_"&amp;KL221&amp;"','sp_test_"&amp;KL221&amp;"');"</f>
        <v>xlswrite('G:\Mi unidad\1. PROYECTOS TELLO 2022\SCM SPILL OVERS\outputs\pobreza\informalidad\1%\simulacion_4\output_tests.xlsx',spillover_test_129','sp_test_129');</v>
      </c>
      <c r="KY221">
        <v>129</v>
      </c>
      <c r="KZ221" t="str">
        <f>"xlswrite('G:\Mi unidad\1. PROYECTOS TELLO 2022\SCM SPILL OVERS\outputs\pobreza\alimentos\1%\simulacion_4\output_tests.xlsx',spillover_test_"&amp;KY221&amp;"','sp_test_"&amp;KY221&amp;"');"</f>
        <v>xlswrite('G:\Mi unidad\1. PROYECTOS TELLO 2022\SCM SPILL OVERS\outputs\pobreza\alimentos\1%\simulacion_4\output_tests.xlsx',spillover_test_129','sp_test_129');</v>
      </c>
      <c r="LF221">
        <v>129</v>
      </c>
      <c r="LG221" t="str">
        <f>"xlswrite('G:\Mi unidad\1. PROYECTOS TELLO 2022\SCM SPILL OVERS\outputs\pobreza\jefe_hogar\1%\simulacion_4\output_tests.xlsx',spillover_test_"&amp;LF221&amp;"','sp_test_"&amp;LF221&amp;"');"</f>
        <v>xlswrite('G:\Mi unidad\1. PROYECTOS TELLO 2022\SCM SPILL OVERS\outputs\pobreza\jefe_hogar\1%\simulacion_4\output_tests.xlsx',spillover_test_129','sp_test_129');</v>
      </c>
      <c r="LM221">
        <v>129</v>
      </c>
      <c r="LN221" t="str">
        <f>"xlswrite('G:\Mi unidad\1. PROYECTOS TELLO 2022\SCM SPILL OVERS\outputs\pobreza\mujeres\1%\simulacion_4\output_tests.xlsx',spillover_test_"&amp;LM221&amp;"','sp_test_"&amp;LM221&amp;"');"</f>
        <v>xlswrite('G:\Mi unidad\1. PROYECTOS TELLO 2022\SCM SPILL OVERS\outputs\pobreza\mujeres\1%\simulacion_4\output_tests.xlsx',spillover_test_129','sp_test_129');</v>
      </c>
      <c r="LY221">
        <v>129</v>
      </c>
      <c r="LZ221" t="str">
        <f>"xlswrite('G:\Mi unidad\1. PROYECTOS TELLO 2022\SCM SPILL OVERS\outputs\pobreza\criminalidad\1%\simulacion_4\output_tests.xlsx',spillover_test_"&amp;LY221&amp;"','sp_test_"&amp;LY221&amp;"');"</f>
        <v>xlswrite('G:\Mi unidad\1. PROYECTOS TELLO 2022\SCM SPILL OVERS\outputs\pobreza\criminalidad\1%\simulacion_4\output_tests.xlsx',spillover_test_129','sp_test_129');</v>
      </c>
    </row>
    <row r="222" spans="64:338" x14ac:dyDescent="0.3">
      <c r="BL222">
        <v>130</v>
      </c>
      <c r="BM222" s="1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461</v>
      </c>
      <c r="CV222">
        <v>130</v>
      </c>
      <c r="CW222" t="s">
        <v>462</v>
      </c>
      <c r="DA222">
        <v>130</v>
      </c>
      <c r="DB222" t="s">
        <v>462</v>
      </c>
      <c r="DF222">
        <v>130</v>
      </c>
      <c r="DG222" t="s">
        <v>462</v>
      </c>
      <c r="EA222">
        <v>86</v>
      </c>
      <c r="EB222" s="1" t="str">
        <f>"alpha_hat_"&amp;EA222&amp;" = A_"&amp;EA222&amp;"*gamma_hat_"&amp;EA222&amp;";"</f>
        <v>alpha_hat_86 = A_86*gamma_hat_86;</v>
      </c>
      <c r="HM222">
        <v>79</v>
      </c>
      <c r="HN222" t="s">
        <v>35</v>
      </c>
      <c r="HT222">
        <v>105</v>
      </c>
      <c r="HU222" t="s">
        <v>37</v>
      </c>
      <c r="IA222">
        <v>130</v>
      </c>
      <c r="IB222" t="str">
        <f>"xlswrite('G:\Mi unidad\1. PROYECTOS TELLO 2022\SCM SPILL OVERS\outputs\pobreza\bajo_niv_educ\1%\simulacion_4\output_tests.xlsx',lb_vec_"&amp;IA222&amp;"','lb_vec_"&amp;IA222&amp;"');"</f>
        <v>xlswrite('G:\Mi unidad\1. PROYECTOS TELLO 2022\SCM SPILL OVERS\outputs\pobreza\bajo_niv_educ\1%\simulacion_4\output_tests.xlsx',lb_vec_130','lb_vec_130');</v>
      </c>
      <c r="IO222">
        <v>130</v>
      </c>
      <c r="IP222" t="str">
        <f>"xlswrite('G:\Mi unidad\1. PROYECTOS TELLO 2022\SCM SPILL OVERS\outputs\pobreza\bajo_ingreso\1%\simulacion_4\output_tests.xlsx',lb_vec_"&amp;IO222&amp;"','lb_vec_"&amp;IO222&amp;"');"</f>
        <v>xlswrite('G:\Mi unidad\1. PROYECTOS TELLO 2022\SCM SPILL OVERS\outputs\pobreza\bajo_ingreso\1%\simulacion_4\output_tests.xlsx',lb_vec_130','lb_vec_130');</v>
      </c>
      <c r="JA222">
        <v>130</v>
      </c>
      <c r="JB222" t="str">
        <f>"xlswrite('G:\Mi unidad\1. PROYECTOS TELLO 2022\SCM SPILL OVERS\outputs\pobreza\densidad\1%\simulacion_4\output_tests.xlsx',lb_vec_"&amp;JA222&amp;"','lb_vec_"&amp;JA222&amp;"');"</f>
        <v>xlswrite('G:\Mi unidad\1. PROYECTOS TELLO 2022\SCM SPILL OVERS\outputs\pobreza\densidad\1%\simulacion_4\output_tests.xlsx',lb_vec_130','lb_vec_130');</v>
      </c>
      <c r="JM222">
        <v>130</v>
      </c>
      <c r="JN222" t="str">
        <f>"xlswrite('G:\Mi unidad\1. PROYECTOS TELLO 2022\SCM SPILL OVERS\outputs\pobreza\densidad_g\1%\simulacion_4\output_tests.xlsx',lb_vec_"&amp;JM222&amp;"','lb_vec_"&amp;JM222&amp;"');"</f>
        <v>xlswrite('G:\Mi unidad\1. PROYECTOS TELLO 2022\SCM SPILL OVERS\outputs\pobreza\densidad_g\1%\simulacion_4\output_tests.xlsx',lb_vec_130','lb_vec_130');</v>
      </c>
      <c r="JY222">
        <v>130</v>
      </c>
      <c r="JZ222" t="str">
        <f>"xlswrite('G:\Mi unidad\1. PROYECTOS TELLO 2022\SCM SPILL OVERS\outputs\pobreza\distancia_centro_salud\1%\simulacion_4\output_tests.xlsx',lb_vec_"&amp;JY222&amp;"','lb_vec_"&amp;JY222&amp;"');"</f>
        <v>xlswrite('G:\Mi unidad\1. PROYECTOS TELLO 2022\SCM SPILL OVERS\outputs\pobreza\distancia_centro_salud\1%\simulacion_4\output_tests.xlsx',lb_vec_130','lb_vec_130');</v>
      </c>
      <c r="KL222">
        <v>130</v>
      </c>
      <c r="KM222" t="str">
        <f>"xlswrite('G:\Mi unidad\1. PROYECTOS TELLO 2022\SCM SPILL OVERS\outputs\pobreza\informalidad\1%\simulacion_4\output_tests.xlsx',lb_vec_"&amp;KL222&amp;"','lb_vec_"&amp;KL222&amp;"');"</f>
        <v>xlswrite('G:\Mi unidad\1. PROYECTOS TELLO 2022\SCM SPILL OVERS\outputs\pobreza\informalidad\1%\simulacion_4\output_tests.xlsx',lb_vec_130','lb_vec_130');</v>
      </c>
      <c r="KY222">
        <v>130</v>
      </c>
      <c r="KZ222" t="str">
        <f>"xlswrite('G:\Mi unidad\1. PROYECTOS TELLO 2022\SCM SPILL OVERS\outputs\pobreza\alimentos\1%\simulacion_4\output_tests.xlsx',lb_vec_"&amp;KY222&amp;"','lb_vec_"&amp;KY222&amp;"');"</f>
        <v>xlswrite('G:\Mi unidad\1. PROYECTOS TELLO 2022\SCM SPILL OVERS\outputs\pobreza\alimentos\1%\simulacion_4\output_tests.xlsx',lb_vec_130','lb_vec_130');</v>
      </c>
      <c r="LF222">
        <v>130</v>
      </c>
      <c r="LG222" t="str">
        <f>"xlswrite('G:\Mi unidad\1. PROYECTOS TELLO 2022\SCM SPILL OVERS\outputs\pobreza\jefe_hogar\1%\simulacion_4\output_tests.xlsx',lb_vec_"&amp;LF222&amp;"','lb_vec_"&amp;LF222&amp;"');"</f>
        <v>xlswrite('G:\Mi unidad\1. PROYECTOS TELLO 2022\SCM SPILL OVERS\outputs\pobreza\jefe_hogar\1%\simulacion_4\output_tests.xlsx',lb_vec_130','lb_vec_130');</v>
      </c>
      <c r="LM222">
        <v>130</v>
      </c>
      <c r="LN222" t="str">
        <f>"xlswrite('G:\Mi unidad\1. PROYECTOS TELLO 2022\SCM SPILL OVERS\outputs\pobreza\mujeres\1%\simulacion_4\output_tests.xlsx',lb_vec_"&amp;LM222&amp;"','lb_vec_"&amp;LM222&amp;"');"</f>
        <v>xlswrite('G:\Mi unidad\1. PROYECTOS TELLO 2022\SCM SPILL OVERS\outputs\pobreza\mujeres\1%\simulacion_4\output_tests.xlsx',lb_vec_130','lb_vec_130');</v>
      </c>
      <c r="LY222">
        <v>130</v>
      </c>
      <c r="LZ222" t="str">
        <f>"xlswrite('G:\Mi unidad\1. PROYECTOS TELLO 2022\SCM SPILL OVERS\outputs\pobreza\criminalidad\1%\simulacion_4\output_tests.xlsx',lb_vec_"&amp;LY222&amp;"','lb_vec_"&amp;LY222&amp;"');"</f>
        <v>xlswrite('G:\Mi unidad\1. PROYECTOS TELLO 2022\SCM SPILL OVERS\outputs\pobreza\criminalidad\1%\simulacion_4\output_tests.xlsx',lb_vec_130','lb_vec_130');</v>
      </c>
    </row>
    <row r="223" spans="64:338" x14ac:dyDescent="0.3">
      <c r="BL223">
        <v>130</v>
      </c>
      <c r="BM223" s="1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459</v>
      </c>
      <c r="CV223">
        <v>130</v>
      </c>
      <c r="CW223" t="s">
        <v>463</v>
      </c>
      <c r="DA223">
        <v>130</v>
      </c>
      <c r="DB223" t="s">
        <v>463</v>
      </c>
      <c r="DF223">
        <v>130</v>
      </c>
      <c r="DG223" t="s">
        <v>463</v>
      </c>
      <c r="EA223">
        <v>86</v>
      </c>
      <c r="EB223" s="1" t="str">
        <f>"alpha1_hat_vec_"&amp;EA223&amp;"(s) = alpha_hat_"&amp;EA223&amp;"(1);"</f>
        <v>alpha1_hat_vec_86(s) = alpha_hat_86(1);</v>
      </c>
      <c r="HM223">
        <v>79</v>
      </c>
      <c r="HN223" t="str">
        <f>"    [p_value_"&amp;HM223&amp; ",lb_"&amp;HM223&amp;",ub_"&amp;HM223&amp;"] = sp_andrews_te(Y_pre_"&amp;HM223&amp;",pobreza_"&amp;HM223&amp;"(:,T+s),A_"&amp;HM223&amp;",C,.05);"</f>
        <v xml:space="preserve">    [p_value_79,lb_79,ub_79] = sp_andrews_te(Y_pre_79,pobreza_79(:,T+s),A_79,C,.05);</v>
      </c>
      <c r="HT223">
        <v>105</v>
      </c>
      <c r="HU223" t="str">
        <f>"    spillover_test_"&amp;HT223&amp;"(s) = sp_andrews(Y_pre_"&amp;HT223&amp;",pobreza_"&amp;HT223&amp;"(:,T+s),A_"&amp;HT223&amp;",C,d,alpha_sig);"</f>
        <v xml:space="preserve">    spillover_test_105(s) = sp_andrews(Y_pre_105,pobreza_105(:,T+s),A_105,C,d,alpha_sig);</v>
      </c>
      <c r="IA223">
        <v>130</v>
      </c>
      <c r="IB223" t="str">
        <f>"xlswrite('G:\Mi unidad\1. PROYECTOS TELLO 2022\SCM SPILL OVERS\outputs\pobreza\bajo_niv_educ\1%\simulacion_4\output_tests.xlsx',ub_vec_"&amp;IA223&amp;"','ub_vec_"&amp;IA223&amp;"');"</f>
        <v>xlswrite('G:\Mi unidad\1. PROYECTOS TELLO 2022\SCM SPILL OVERS\outputs\pobreza\bajo_niv_educ\1%\simulacion_4\output_tests.xlsx',ub_vec_130','ub_vec_130');</v>
      </c>
      <c r="IO223">
        <v>130</v>
      </c>
      <c r="IP223" t="str">
        <f>"xlswrite('G:\Mi unidad\1. PROYECTOS TELLO 2022\SCM SPILL OVERS\outputs\pobreza\bajo_ingreso\1%\simulacion_4\output_tests.xlsx',ub_vec_"&amp;IO223&amp;"','ub_vec_"&amp;IO223&amp;"');"</f>
        <v>xlswrite('G:\Mi unidad\1. PROYECTOS TELLO 2022\SCM SPILL OVERS\outputs\pobreza\bajo_ingreso\1%\simulacion_4\output_tests.xlsx',ub_vec_130','ub_vec_130');</v>
      </c>
      <c r="JA223">
        <v>130</v>
      </c>
      <c r="JB223" t="str">
        <f>"xlswrite('G:\Mi unidad\1. PROYECTOS TELLO 2022\SCM SPILL OVERS\outputs\pobreza\densidad\1%\simulacion_4\output_tests.xlsx',ub_vec_"&amp;JA223&amp;"','ub_vec_"&amp;JA223&amp;"');"</f>
        <v>xlswrite('G:\Mi unidad\1. PROYECTOS TELLO 2022\SCM SPILL OVERS\outputs\pobreza\densidad\1%\simulacion_4\output_tests.xlsx',ub_vec_130','ub_vec_130');</v>
      </c>
      <c r="JM223">
        <v>130</v>
      </c>
      <c r="JN223" t="str">
        <f>"xlswrite('G:\Mi unidad\1. PROYECTOS TELLO 2022\SCM SPILL OVERS\outputs\pobreza\densidad_g\1%\simulacion_4\output_tests.xlsx',ub_vec_"&amp;JM223&amp;"','ub_vec_"&amp;JM223&amp;"');"</f>
        <v>xlswrite('G:\Mi unidad\1. PROYECTOS TELLO 2022\SCM SPILL OVERS\outputs\pobreza\densidad_g\1%\simulacion_4\output_tests.xlsx',ub_vec_130','ub_vec_130');</v>
      </c>
      <c r="JY223">
        <v>130</v>
      </c>
      <c r="JZ223" t="str">
        <f>"xlswrite('G:\Mi unidad\1. PROYECTOS TELLO 2022\SCM SPILL OVERS\outputs\pobreza\distancia_centro_salud\1%\simulacion_4\output_tests.xlsx',ub_vec_"&amp;JY223&amp;"','ub_vec_"&amp;JY223&amp;"');"</f>
        <v>xlswrite('G:\Mi unidad\1. PROYECTOS TELLO 2022\SCM SPILL OVERS\outputs\pobreza\distancia_centro_salud\1%\simulacion_4\output_tests.xlsx',ub_vec_130','ub_vec_130');</v>
      </c>
      <c r="KL223">
        <v>130</v>
      </c>
      <c r="KM223" t="str">
        <f>"xlswrite('G:\Mi unidad\1. PROYECTOS TELLO 2022\SCM SPILL OVERS\outputs\pobreza\informalidad\1%\simulacion_4\output_tests.xlsx',ub_vec_"&amp;KL223&amp;"','ub_vec_"&amp;KL223&amp;"');"</f>
        <v>xlswrite('G:\Mi unidad\1. PROYECTOS TELLO 2022\SCM SPILL OVERS\outputs\pobreza\informalidad\1%\simulacion_4\output_tests.xlsx',ub_vec_130','ub_vec_130');</v>
      </c>
      <c r="KY223">
        <v>130</v>
      </c>
      <c r="KZ223" t="str">
        <f>"xlswrite('G:\Mi unidad\1. PROYECTOS TELLO 2022\SCM SPILL OVERS\outputs\pobreza\alimentos\1%\simulacion_4\output_tests.xlsx',ub_vec_"&amp;KY223&amp;"','ub_vec_"&amp;KY223&amp;"');"</f>
        <v>xlswrite('G:\Mi unidad\1. PROYECTOS TELLO 2022\SCM SPILL OVERS\outputs\pobreza\alimentos\1%\simulacion_4\output_tests.xlsx',ub_vec_130','ub_vec_130');</v>
      </c>
      <c r="LF223">
        <v>130</v>
      </c>
      <c r="LG223" t="str">
        <f>"xlswrite('G:\Mi unidad\1. PROYECTOS TELLO 2022\SCM SPILL OVERS\outputs\pobreza\jefe_hogar\1%\simulacion_4\output_tests.xlsx',ub_vec_"&amp;LF223&amp;"','ub_vec_"&amp;LF223&amp;"');"</f>
        <v>xlswrite('G:\Mi unidad\1. PROYECTOS TELLO 2022\SCM SPILL OVERS\outputs\pobreza\jefe_hogar\1%\simulacion_4\output_tests.xlsx',ub_vec_130','ub_vec_130');</v>
      </c>
      <c r="LM223">
        <v>130</v>
      </c>
      <c r="LN223" t="str">
        <f>"xlswrite('G:\Mi unidad\1. PROYECTOS TELLO 2022\SCM SPILL OVERS\outputs\pobreza\mujeres\1%\simulacion_4\output_tests.xlsx',ub_vec_"&amp;LM223&amp;"','ub_vec_"&amp;LM223&amp;"');"</f>
        <v>xlswrite('G:\Mi unidad\1. PROYECTOS TELLO 2022\SCM SPILL OVERS\outputs\pobreza\mujeres\1%\simulacion_4\output_tests.xlsx',ub_vec_130','ub_vec_130');</v>
      </c>
      <c r="LY223">
        <v>130</v>
      </c>
      <c r="LZ223" t="str">
        <f>"xlswrite('G:\Mi unidad\1. PROYECTOS TELLO 2022\SCM SPILL OVERS\outputs\pobreza\criminalidad\1%\simulacion_4\output_tests.xlsx',ub_vec_"&amp;LY223&amp;"','ub_vec_"&amp;LY223&amp;"');"</f>
        <v>xlswrite('G:\Mi unidad\1. PROYECTOS TELLO 2022\SCM SPILL OVERS\outputs\pobreza\criminalidad\1%\simulacion_4\output_tests.xlsx',ub_vec_130','ub_vec_130');</v>
      </c>
    </row>
    <row r="224" spans="64:338" x14ac:dyDescent="0.3">
      <c r="BL224">
        <v>130</v>
      </c>
      <c r="BM224" s="1" t="str">
        <f>"A_"&amp;BL222&amp;"(:,ind_"&amp;BL222&amp;" == 0) = [];"</f>
        <v>A_130(:,ind_130 == 0) = [];</v>
      </c>
      <c r="BR224">
        <v>130</v>
      </c>
      <c r="BS224" s="1" t="str">
        <f>"ind_"&amp;BR222&amp;" = xlsread('spillover_bajo_niv_educ_"&amp;BR222&amp;".xlsx')"</f>
        <v>ind_130 = xlsread('spillover_bajo_niv_educ_130.xlsx')</v>
      </c>
      <c r="BX224">
        <v>130</v>
      </c>
      <c r="BY224" s="1" t="str">
        <f>"ind_"&amp;BX222&amp;" = xlsread('spillover_bajoingreso_"&amp;BX222&amp;".xlsx')"</f>
        <v>ind_130 = xlsread('spillover_bajoingreso_130.xlsx')</v>
      </c>
      <c r="CD224">
        <v>130</v>
      </c>
      <c r="CE224" s="1" t="str">
        <f>"ind_"&amp;CD222&amp;" = xlsread('spillover_densidad_"&amp;CD222&amp;".xlsx')"</f>
        <v>ind_130 = xlsread('spillover_densidad_130.xlsx')</v>
      </c>
      <c r="CJ224">
        <v>130</v>
      </c>
      <c r="CK224" s="1" t="str">
        <f>"ind_"&amp;CJ222&amp;" = xlsread('spillover_tiempo_cs_"&amp;CJ222&amp;".xlsx')"</f>
        <v>ind_130 = xlsread('spillover_tiempo_cs_130.xlsx')</v>
      </c>
      <c r="CQ224">
        <v>130</v>
      </c>
      <c r="CR224" t="s">
        <v>460</v>
      </c>
      <c r="CV224">
        <v>130</v>
      </c>
      <c r="CW224" t="s">
        <v>464</v>
      </c>
      <c r="DA224">
        <v>130</v>
      </c>
      <c r="DB224" t="s">
        <v>465</v>
      </c>
      <c r="DF224">
        <v>130</v>
      </c>
      <c r="DG224" t="s">
        <v>466</v>
      </c>
      <c r="EA224">
        <v>86</v>
      </c>
      <c r="EB224" s="1" t="str">
        <f>"synthetic_control_sp_"&amp;EA224&amp;"(T+s) = Y_"&amp;EA224&amp;"(1,T+s)-alpha1_hat_vec_"&amp;EA224&amp;"(s);"</f>
        <v>synthetic_control_sp_86(T+s) = Y_86(1,T+s)-alpha1_hat_vec_86(s);</v>
      </c>
      <c r="HM224">
        <v>79</v>
      </c>
      <c r="HN224" t="str">
        <f>"    p_value_vec_"&amp;HM224&amp;"(s) = p_value_"&amp;HM224&amp;";"</f>
        <v xml:space="preserve">    p_value_vec_79(s) = p_value_79;</v>
      </c>
      <c r="HT224">
        <v>105</v>
      </c>
      <c r="HU224" t="s">
        <v>18</v>
      </c>
      <c r="IA224">
        <v>130</v>
      </c>
      <c r="IB224" t="str">
        <f>"xlswrite('G:\Mi unidad\1. PROYECTOS TELLO 2022\SCM SPILL OVERS\outputs\pobreza\bajo_niv_educ\1%\simulacion_4\output_tests.xlsx',p_value_vec_"&amp;IA224&amp;"','p_value_vec_"&amp;IA224&amp;"');"</f>
        <v>xlswrite('G:\Mi unidad\1. PROYECTOS TELLO 2022\SCM SPILL OVERS\outputs\pobreza\bajo_niv_educ\1%\simulacion_4\output_tests.xlsx',p_value_vec_130','p_value_vec_130');</v>
      </c>
      <c r="IO224">
        <v>130</v>
      </c>
      <c r="IP224" t="str">
        <f>"xlswrite('G:\Mi unidad\1. PROYECTOS TELLO 2022\SCM SPILL OVERS\outputs\pobreza\bajo_ingreso\1%\simulacion_4\output_tests.xlsx',p_value_vec_"&amp;IO224&amp;"','p_value_vec_"&amp;IO224&amp;"');"</f>
        <v>xlswrite('G:\Mi unidad\1. PROYECTOS TELLO 2022\SCM SPILL OVERS\outputs\pobreza\bajo_ingreso\1%\simulacion_4\output_tests.xlsx',p_value_vec_130','p_value_vec_130');</v>
      </c>
      <c r="JA224">
        <v>130</v>
      </c>
      <c r="JB224" t="str">
        <f>"xlswrite('G:\Mi unidad\1. PROYECTOS TELLO 2022\SCM SPILL OVERS\outputs\pobreza\densidad\1%\simulacion_4\output_tests.xlsx',p_value_vec_"&amp;JA224&amp;"','p_value_vec_"&amp;JA224&amp;"');"</f>
        <v>xlswrite('G:\Mi unidad\1. PROYECTOS TELLO 2022\SCM SPILL OVERS\outputs\pobreza\densidad\1%\simulacion_4\output_tests.xlsx',p_value_vec_130','p_value_vec_130');</v>
      </c>
      <c r="JM224">
        <v>130</v>
      </c>
      <c r="JN224" t="str">
        <f>"xlswrite('G:\Mi unidad\1. PROYECTOS TELLO 2022\SCM SPILL OVERS\outputs\pobreza\densidad_g\1%\simulacion_4\output_tests.xlsx',p_value_vec_"&amp;JM224&amp;"','p_value_vec_"&amp;JM224&amp;"');"</f>
        <v>xlswrite('G:\Mi unidad\1. PROYECTOS TELLO 2022\SCM SPILL OVERS\outputs\pobreza\densidad_g\1%\simulacion_4\output_tests.xlsx',p_value_vec_130','p_value_vec_130');</v>
      </c>
      <c r="JY224">
        <v>130</v>
      </c>
      <c r="JZ224" t="str">
        <f>"xlswrite('G:\Mi unidad\1. PROYECTOS TELLO 2022\SCM SPILL OVERS\outputs\pobreza\distancia_centro_salud\1%\simulacion_4\output_tests.xlsx',p_value_vec_"&amp;JY224&amp;"','p_value_vec_"&amp;JY224&amp;"');"</f>
        <v>xlswrite('G:\Mi unidad\1. PROYECTOS TELLO 2022\SCM SPILL OVERS\outputs\pobreza\distancia_centro_salud\1%\simulacion_4\output_tests.xlsx',p_value_vec_130','p_value_vec_130');</v>
      </c>
      <c r="KL224">
        <v>130</v>
      </c>
      <c r="KM224" t="str">
        <f>"xlswrite('G:\Mi unidad\1. PROYECTOS TELLO 2022\SCM SPILL OVERS\outputs\pobreza\informalidad\1%\simulacion_4\output_tests.xlsx',p_value_vec_"&amp;KL224&amp;"','p_value_vec_"&amp;KL224&amp;"');"</f>
        <v>xlswrite('G:\Mi unidad\1. PROYECTOS TELLO 2022\SCM SPILL OVERS\outputs\pobreza\informalidad\1%\simulacion_4\output_tests.xlsx',p_value_vec_130','p_value_vec_130');</v>
      </c>
      <c r="KY224">
        <v>130</v>
      </c>
      <c r="KZ224" t="str">
        <f>"xlswrite('G:\Mi unidad\1. PROYECTOS TELLO 2022\SCM SPILL OVERS\outputs\pobreza\alimentos\1%\simulacion_4\output_tests.xlsx',p_value_vec_"&amp;KY224&amp;"','p_value_vec_"&amp;KY224&amp;"');"</f>
        <v>xlswrite('G:\Mi unidad\1. PROYECTOS TELLO 2022\SCM SPILL OVERS\outputs\pobreza\alimentos\1%\simulacion_4\output_tests.xlsx',p_value_vec_130','p_value_vec_130');</v>
      </c>
      <c r="LF224">
        <v>130</v>
      </c>
      <c r="LG224" t="str">
        <f>"xlswrite('G:\Mi unidad\1. PROYECTOS TELLO 2022\SCM SPILL OVERS\outputs\pobreza\jefe_hogar\1%\simulacion_4\output_tests.xlsx',p_value_vec_"&amp;LF224&amp;"','p_value_vec_"&amp;LF224&amp;"');"</f>
        <v>xlswrite('G:\Mi unidad\1. PROYECTOS TELLO 2022\SCM SPILL OVERS\outputs\pobreza\jefe_hogar\1%\simulacion_4\output_tests.xlsx',p_value_vec_130','p_value_vec_130');</v>
      </c>
      <c r="LM224">
        <v>130</v>
      </c>
      <c r="LN224" t="str">
        <f>"xlswrite('G:\Mi unidad\1. PROYECTOS TELLO 2022\SCM SPILL OVERS\outputs\pobreza\mujeres\1%\simulacion_4\output_tests.xlsx',p_value_vec_"&amp;LM224&amp;"','p_value_vec_"&amp;LM224&amp;"');"</f>
        <v>xlswrite('G:\Mi unidad\1. PROYECTOS TELLO 2022\SCM SPILL OVERS\outputs\pobreza\mujeres\1%\simulacion_4\output_tests.xlsx',p_value_vec_130','p_value_vec_130');</v>
      </c>
      <c r="LY224">
        <v>130</v>
      </c>
      <c r="LZ224" t="str">
        <f>"xlswrite('G:\Mi unidad\1. PROYECTOS TELLO 2022\SCM SPILL OVERS\outputs\pobreza\criminalidad\1%\simulacion_4\output_tests.xlsx',p_value_vec_"&amp;LY224&amp;"','p_value_vec_"&amp;LY224&amp;"');"</f>
        <v>xlswrite('G:\Mi unidad\1. PROYECTOS TELLO 2022\SCM SPILL OVERS\outputs\pobreza\criminalidad\1%\simulacion_4\output_tests.xlsx',p_value_vec_130','p_value_vec_130');</v>
      </c>
    </row>
    <row r="225" spans="64:338" x14ac:dyDescent="0.3">
      <c r="BL225">
        <v>130</v>
      </c>
      <c r="BR225">
        <v>130</v>
      </c>
      <c r="BS225" s="1" t="str">
        <f>"A_"&amp;BR222&amp;" = eye(N);"</f>
        <v>A_130 = eye(N);</v>
      </c>
      <c r="BX225">
        <v>130</v>
      </c>
      <c r="BY225" s="1" t="str">
        <f>"A_"&amp;BX222&amp;" = eye(N);"</f>
        <v>A_130 = eye(N);</v>
      </c>
      <c r="CD225">
        <v>130</v>
      </c>
      <c r="CE225" s="1" t="str">
        <f>"A_"&amp;CD222&amp;" = eye(N);"</f>
        <v>A_130 = eye(N);</v>
      </c>
      <c r="CJ225">
        <v>130</v>
      </c>
      <c r="CK225" s="1" t="str">
        <f>"A_"&amp;CJ222&amp;" = eye(N);"</f>
        <v>A_130 = eye(N);</v>
      </c>
      <c r="CQ225">
        <v>130</v>
      </c>
      <c r="CR225" t="s">
        <v>462</v>
      </c>
      <c r="CV225">
        <v>130</v>
      </c>
      <c r="CW225" t="s">
        <v>467</v>
      </c>
      <c r="DA225">
        <v>130</v>
      </c>
      <c r="DB225" t="s">
        <v>467</v>
      </c>
      <c r="DF225">
        <v>130</v>
      </c>
      <c r="DG225" t="s">
        <v>467</v>
      </c>
      <c r="EA225">
        <v>86</v>
      </c>
      <c r="EB225" s="3" t="s">
        <v>18</v>
      </c>
      <c r="HM225">
        <v>79</v>
      </c>
      <c r="HN225" t="str">
        <f>"    lb_vec_"&amp;HM225&amp;"(s) = lb_"&amp;HM225&amp;";"</f>
        <v xml:space="preserve">    lb_vec_79(s) = lb_79;</v>
      </c>
      <c r="HT225">
        <v>106</v>
      </c>
      <c r="HU225" t="str">
        <f>"spillover_test_"&amp;HT225&amp;" = zeros(1,S);"</f>
        <v>spillover_test_106 = zeros(1,S);</v>
      </c>
      <c r="IA225">
        <v>130</v>
      </c>
      <c r="IB225" t="str">
        <f>"xlswrite('G:\Mi unidad\1. PROYECTOS TELLO 2022\SCM SPILL OVERS\outputs\pobreza\bajo_niv_educ\1%\simulacion_4\output_tests.xlsx',alpha1_hat_vec_"&amp;IA225&amp;"','alpha1_hat_vec_"&amp;IA225&amp;"');"</f>
        <v>xlswrite('G:\Mi unidad\1. PROYECTOS TELLO 2022\SCM SPILL OVERS\outputs\pobreza\bajo_niv_educ\1%\simulacion_4\output_tests.xlsx',alpha1_hat_vec_130','alpha1_hat_vec_130');</v>
      </c>
      <c r="IO225">
        <v>130</v>
      </c>
      <c r="IP225" t="str">
        <f>"xlswrite('G:\Mi unidad\1. PROYECTOS TELLO 2022\SCM SPILL OVERS\outputs\pobreza\bajo_ingreso\1%\simulacion_4\output_tests.xlsx',alpha1_hat_vec_"&amp;IO225&amp;"','alpha1_hat_vec_"&amp;IO225&amp;"');"</f>
        <v>xlswrite('G:\Mi unidad\1. PROYECTOS TELLO 2022\SCM SPILL OVERS\outputs\pobreza\bajo_ingreso\1%\simulacion_4\output_tests.xlsx',alpha1_hat_vec_130','alpha1_hat_vec_130');</v>
      </c>
      <c r="JA225">
        <v>130</v>
      </c>
      <c r="JB225" t="str">
        <f>"xlswrite('G:\Mi unidad\1. PROYECTOS TELLO 2022\SCM SPILL OVERS\outputs\pobreza\densidad\1%\simulacion_4\output_tests.xlsx',alpha1_hat_vec_"&amp;JA225&amp;"','alpha1_hat_vec_"&amp;JA225&amp;"');"</f>
        <v>xlswrite('G:\Mi unidad\1. PROYECTOS TELLO 2022\SCM SPILL OVERS\outputs\pobreza\densidad\1%\simulacion_4\output_tests.xlsx',alpha1_hat_vec_130','alpha1_hat_vec_130');</v>
      </c>
      <c r="JM225">
        <v>130</v>
      </c>
      <c r="JN225" t="str">
        <f>"xlswrite('G:\Mi unidad\1. PROYECTOS TELLO 2022\SCM SPILL OVERS\outputs\pobreza\densidad_g\1%\simulacion_4\output_tests.xlsx',alpha1_hat_vec_"&amp;JM225&amp;"','alpha1_hat_vec_"&amp;JM225&amp;"');"</f>
        <v>xlswrite('G:\Mi unidad\1. PROYECTOS TELLO 2022\SCM SPILL OVERS\outputs\pobreza\densidad_g\1%\simulacion_4\output_tests.xlsx',alpha1_hat_vec_130','alpha1_hat_vec_130');</v>
      </c>
      <c r="JY225">
        <v>130</v>
      </c>
      <c r="JZ225" t="str">
        <f>"xlswrite('G:\Mi unidad\1. PROYECTOS TELLO 2022\SCM SPILL OVERS\outputs\pobreza\distancia_centro_salud\1%\simulacion_4\output_tests.xlsx',alpha1_hat_vec_"&amp;JY225&amp;"','alpha1_hat_vec_"&amp;JY225&amp;"');"</f>
        <v>xlswrite('G:\Mi unidad\1. PROYECTOS TELLO 2022\SCM SPILL OVERS\outputs\pobreza\distancia_centro_salud\1%\simulacion_4\output_tests.xlsx',alpha1_hat_vec_130','alpha1_hat_vec_130');</v>
      </c>
      <c r="KL225">
        <v>130</v>
      </c>
      <c r="KM225" t="str">
        <f>"xlswrite('G:\Mi unidad\1. PROYECTOS TELLO 2022\SCM SPILL OVERS\outputs\pobreza\informalidad\1%\simulacion_4\output_tests.xlsx',alpha1_hat_vec_"&amp;KL225&amp;"','alpha1_hat_vec_"&amp;KL225&amp;"');"</f>
        <v>xlswrite('G:\Mi unidad\1. PROYECTOS TELLO 2022\SCM SPILL OVERS\outputs\pobreza\informalidad\1%\simulacion_4\output_tests.xlsx',alpha1_hat_vec_130','alpha1_hat_vec_130');</v>
      </c>
      <c r="KY225">
        <v>130</v>
      </c>
      <c r="KZ225" t="str">
        <f>"xlswrite('G:\Mi unidad\1. PROYECTOS TELLO 2022\SCM SPILL OVERS\outputs\pobreza\alimentos\1%\simulacion_4\output_tests.xlsx',alpha1_hat_vec_"&amp;KY225&amp;"','alpha1_hat_vec_"&amp;KY225&amp;"');"</f>
        <v>xlswrite('G:\Mi unidad\1. PROYECTOS TELLO 2022\SCM SPILL OVERS\outputs\pobreza\alimentos\1%\simulacion_4\output_tests.xlsx',alpha1_hat_vec_130','alpha1_hat_vec_130');</v>
      </c>
      <c r="LF225">
        <v>130</v>
      </c>
      <c r="LG225" t="str">
        <f>"xlswrite('G:\Mi unidad\1. PROYECTOS TELLO 2022\SCM SPILL OVERS\outputs\pobreza\jefe_hogar\1%\simulacion_4\output_tests.xlsx',alpha1_hat_vec_"&amp;LF225&amp;"','alpha1_hat_vec_"&amp;LF225&amp;"');"</f>
        <v>xlswrite('G:\Mi unidad\1. PROYECTOS TELLO 2022\SCM SPILL OVERS\outputs\pobreza\jefe_hogar\1%\simulacion_4\output_tests.xlsx',alpha1_hat_vec_130','alpha1_hat_vec_130');</v>
      </c>
      <c r="LM225">
        <v>130</v>
      </c>
      <c r="LN225" t="str">
        <f>"xlswrite('G:\Mi unidad\1. PROYECTOS TELLO 2022\SCM SPILL OVERS\outputs\pobreza\mujeres\1%\simulacion_4\output_tests.xlsx',alpha1_hat_vec_"&amp;LM225&amp;"','alpha1_hat_vec_"&amp;LM225&amp;"');"</f>
        <v>xlswrite('G:\Mi unidad\1. PROYECTOS TELLO 2022\SCM SPILL OVERS\outputs\pobreza\mujeres\1%\simulacion_4\output_tests.xlsx',alpha1_hat_vec_130','alpha1_hat_vec_130');</v>
      </c>
      <c r="LY225">
        <v>130</v>
      </c>
      <c r="LZ225" t="str">
        <f>"xlswrite('G:\Mi unidad\1. PROYECTOS TELLO 2022\SCM SPILL OVERS\outputs\pobreza\criminalidad\1%\simulacion_4\output_tests.xlsx',alpha1_hat_vec_"&amp;LY225&amp;"','alpha1_hat_vec_"&amp;LY225&amp;"');"</f>
        <v>xlswrite('G:\Mi unidad\1. PROYECTOS TELLO 2022\SCM SPILL OVERS\outputs\pobreza\criminalidad\1%\simulacion_4\output_tests.xlsx',alpha1_hat_vec_130','alpha1_hat_vec_130');</v>
      </c>
    </row>
    <row r="226" spans="64:338" x14ac:dyDescent="0.3">
      <c r="BL226">
        <v>130</v>
      </c>
      <c r="BR226">
        <v>130</v>
      </c>
      <c r="BS226" s="1" t="str">
        <f>"A_"&amp;BR222&amp;"(:,ind_"&amp;BR222&amp;" == 0) = [];"</f>
        <v>A_130(:,ind_130 == 0) = [];</v>
      </c>
      <c r="BX226">
        <v>130</v>
      </c>
      <c r="BY226" s="1" t="str">
        <f>"A_"&amp;BX222&amp;"(:,ind_"&amp;BX222&amp;" == 0) = [];"</f>
        <v>A_130(:,ind_130 == 0) = [];</v>
      </c>
      <c r="CD226">
        <v>130</v>
      </c>
      <c r="CE226" s="1" t="str">
        <f>"A_"&amp;CD222&amp;"(:,ind_"&amp;CD222&amp;" == 0) = [];"</f>
        <v>A_130(:,ind_130 == 0) = [];</v>
      </c>
      <c r="CJ226">
        <v>130</v>
      </c>
      <c r="CK226" s="1" t="str">
        <f>"A_"&amp;CJ222&amp;"(:,ind_"&amp;CJ222&amp;" == 0) = [];"</f>
        <v>A_130(:,ind_130 == 0) = [];</v>
      </c>
      <c r="CQ226">
        <v>130</v>
      </c>
      <c r="CR226" t="s">
        <v>463</v>
      </c>
      <c r="CV226">
        <v>130</v>
      </c>
      <c r="CW226" t="s">
        <v>468</v>
      </c>
      <c r="DA226">
        <v>130</v>
      </c>
      <c r="DB226" t="s">
        <v>468</v>
      </c>
      <c r="DF226">
        <v>130</v>
      </c>
      <c r="DG226" t="s">
        <v>468</v>
      </c>
      <c r="EA226">
        <v>87</v>
      </c>
      <c r="EB226" s="3" t="str">
        <f>"%PROVINCIA "&amp;EA226</f>
        <v>%PROVINCIA 87</v>
      </c>
      <c r="HM226">
        <v>79</v>
      </c>
      <c r="HN226" t="str">
        <f>"    ub_vec_"&amp;HM226&amp;"(s) = ub_"&amp;HM225&amp;";"</f>
        <v xml:space="preserve">    ub_vec_79(s) = ub_79;</v>
      </c>
      <c r="HT226">
        <v>106</v>
      </c>
      <c r="HU226" t="s">
        <v>35</v>
      </c>
      <c r="IA226">
        <v>130</v>
      </c>
      <c r="IB226" t="str">
        <f>"xlswrite('G:\Mi unidad\1. PROYECTOS TELLO 2022\SCM SPILL OVERS\outputs\pobreza\bajo_niv_educ\1%\simulacion_4\output_tests.xlsx',spillover_test_"&amp;IA226&amp;"','sp_test_"&amp;IA226&amp;"');"</f>
        <v>xlswrite('G:\Mi unidad\1. PROYECTOS TELLO 2022\SCM SPILL OVERS\outputs\pobreza\bajo_niv_educ\1%\simulacion_4\output_tests.xlsx',spillover_test_130','sp_test_130');</v>
      </c>
      <c r="IO226">
        <v>130</v>
      </c>
      <c r="IP226" t="str">
        <f>"xlswrite('G:\Mi unidad\1. PROYECTOS TELLO 2022\SCM SPILL OVERS\outputs\pobreza\bajo_ingreso\1%\simulacion_4\output_tests.xlsx',spillover_test_"&amp;IO226&amp;"','sp_test_"&amp;IO226&amp;"');"</f>
        <v>xlswrite('G:\Mi unidad\1. PROYECTOS TELLO 2022\SCM SPILL OVERS\outputs\pobreza\bajo_ingreso\1%\simulacion_4\output_tests.xlsx',spillover_test_130','sp_test_130');</v>
      </c>
      <c r="JA226">
        <v>130</v>
      </c>
      <c r="JB226" t="str">
        <f>"xlswrite('G:\Mi unidad\1. PROYECTOS TELLO 2022\SCM SPILL OVERS\outputs\pobreza\densidad\1%\simulacion_4\output_tests.xlsx',spillover_test_"&amp;JA226&amp;"','sp_test_"&amp;JA226&amp;"');"</f>
        <v>xlswrite('G:\Mi unidad\1. PROYECTOS TELLO 2022\SCM SPILL OVERS\outputs\pobreza\densidad\1%\simulacion_4\output_tests.xlsx',spillover_test_130','sp_test_130');</v>
      </c>
      <c r="JM226">
        <v>130</v>
      </c>
      <c r="JN226" t="str">
        <f>"xlswrite('G:\Mi unidad\1. PROYECTOS TELLO 2022\SCM SPILL OVERS\outputs\pobreza\densidad_g\1%\simulacion_4\output_tests.xlsx',spillover_test_"&amp;JM226&amp;"','sp_test_"&amp;JM226&amp;"');"</f>
        <v>xlswrite('G:\Mi unidad\1. PROYECTOS TELLO 2022\SCM SPILL OVERS\outputs\pobreza\densidad_g\1%\simulacion_4\output_tests.xlsx',spillover_test_130','sp_test_130');</v>
      </c>
      <c r="JY226">
        <v>130</v>
      </c>
      <c r="JZ226" t="str">
        <f>"xlswrite('G:\Mi unidad\1. PROYECTOS TELLO 2022\SCM SPILL OVERS\outputs\pobreza\distancia_centro_salud\1%\simulacion_4\output_tests.xlsx',spillover_test_"&amp;JY226&amp;"','sp_test_"&amp;JY226&amp;"');"</f>
        <v>xlswrite('G:\Mi unidad\1. PROYECTOS TELLO 2022\SCM SPILL OVERS\outputs\pobreza\distancia_centro_salud\1%\simulacion_4\output_tests.xlsx',spillover_test_130','sp_test_130');</v>
      </c>
      <c r="KL226">
        <v>130</v>
      </c>
      <c r="KM226" t="str">
        <f>"xlswrite('G:\Mi unidad\1. PROYECTOS TELLO 2022\SCM SPILL OVERS\outputs\pobreza\informalidad\1%\simulacion_4\output_tests.xlsx',spillover_test_"&amp;KL226&amp;"','sp_test_"&amp;KL226&amp;"');"</f>
        <v>xlswrite('G:\Mi unidad\1. PROYECTOS TELLO 2022\SCM SPILL OVERS\outputs\pobreza\informalidad\1%\simulacion_4\output_tests.xlsx',spillover_test_130','sp_test_130');</v>
      </c>
      <c r="KY226">
        <v>130</v>
      </c>
      <c r="KZ226" t="str">
        <f>"xlswrite('G:\Mi unidad\1. PROYECTOS TELLO 2022\SCM SPILL OVERS\outputs\pobreza\alimentos\1%\simulacion_4\output_tests.xlsx',spillover_test_"&amp;KY226&amp;"','sp_test_"&amp;KY226&amp;"');"</f>
        <v>xlswrite('G:\Mi unidad\1. PROYECTOS TELLO 2022\SCM SPILL OVERS\outputs\pobreza\alimentos\1%\simulacion_4\output_tests.xlsx',spillover_test_130','sp_test_130');</v>
      </c>
      <c r="LF226">
        <v>130</v>
      </c>
      <c r="LG226" t="str">
        <f>"xlswrite('G:\Mi unidad\1. PROYECTOS TELLO 2022\SCM SPILL OVERS\outputs\pobreza\jefe_hogar\1%\simulacion_4\output_tests.xlsx',spillover_test_"&amp;LF226&amp;"','sp_test_"&amp;LF226&amp;"');"</f>
        <v>xlswrite('G:\Mi unidad\1. PROYECTOS TELLO 2022\SCM SPILL OVERS\outputs\pobreza\jefe_hogar\1%\simulacion_4\output_tests.xlsx',spillover_test_130','sp_test_130');</v>
      </c>
      <c r="LM226">
        <v>130</v>
      </c>
      <c r="LN226" t="str">
        <f>"xlswrite('G:\Mi unidad\1. PROYECTOS TELLO 2022\SCM SPILL OVERS\outputs\pobreza\mujeres\1%\simulacion_4\output_tests.xlsx',spillover_test_"&amp;LM226&amp;"','sp_test_"&amp;LM226&amp;"');"</f>
        <v>xlswrite('G:\Mi unidad\1. PROYECTOS TELLO 2022\SCM SPILL OVERS\outputs\pobreza\mujeres\1%\simulacion_4\output_tests.xlsx',spillover_test_130','sp_test_130');</v>
      </c>
      <c r="LY226">
        <v>130</v>
      </c>
      <c r="LZ226" t="str">
        <f>"xlswrite('G:\Mi unidad\1. PROYECTOS TELLO 2022\SCM SPILL OVERS\outputs\pobreza\criminalidad\1%\simulacion_4\output_tests.xlsx',spillover_test_"&amp;LY226&amp;"','sp_test_"&amp;LY226&amp;"');"</f>
        <v>xlswrite('G:\Mi unidad\1. PROYECTOS TELLO 2022\SCM SPILL OVERS\outputs\pobreza\criminalidad\1%\simulacion_4\output_tests.xlsx',spillover_test_130','sp_test_130');</v>
      </c>
    </row>
    <row r="227" spans="64:338" x14ac:dyDescent="0.3">
      <c r="BL227">
        <v>133</v>
      </c>
      <c r="BM227" s="1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469</v>
      </c>
      <c r="CV227">
        <v>133</v>
      </c>
      <c r="CW227" t="s">
        <v>470</v>
      </c>
      <c r="DA227">
        <v>133</v>
      </c>
      <c r="DB227" t="s">
        <v>470</v>
      </c>
      <c r="DF227">
        <v>133</v>
      </c>
      <c r="DG227" t="s">
        <v>470</v>
      </c>
      <c r="EA227">
        <v>87</v>
      </c>
      <c r="EB227" s="3" t="s">
        <v>17</v>
      </c>
      <c r="HM227">
        <v>79</v>
      </c>
      <c r="HN227" t="s">
        <v>18</v>
      </c>
      <c r="HT227">
        <v>106</v>
      </c>
      <c r="HU227" t="s">
        <v>36</v>
      </c>
      <c r="IA227">
        <v>133</v>
      </c>
      <c r="IB227" t="str">
        <f>"xlswrite('G:\Mi unidad\1. PROYECTOS TELLO 2022\SCM SPILL OVERS\outputs\pobreza\bajo_niv_educ\1%\simulacion_4\output_tests.xlsx',lb_vec_"&amp;IA227&amp;"','lb_vec_"&amp;IA227&amp;"');"</f>
        <v>xlswrite('G:\Mi unidad\1. PROYECTOS TELLO 2022\SCM SPILL OVERS\outputs\pobreza\bajo_niv_educ\1%\simulacion_4\output_tests.xlsx',lb_vec_133','lb_vec_133');</v>
      </c>
      <c r="IO227">
        <v>133</v>
      </c>
      <c r="IP227" t="str">
        <f>"xlswrite('G:\Mi unidad\1. PROYECTOS TELLO 2022\SCM SPILL OVERS\outputs\pobreza\bajo_ingreso\1%\simulacion_4\output_tests.xlsx',lb_vec_"&amp;IO227&amp;"','lb_vec_"&amp;IO227&amp;"');"</f>
        <v>xlswrite('G:\Mi unidad\1. PROYECTOS TELLO 2022\SCM SPILL OVERS\outputs\pobreza\bajo_ingreso\1%\simulacion_4\output_tests.xlsx',lb_vec_133','lb_vec_133');</v>
      </c>
      <c r="JA227">
        <v>133</v>
      </c>
      <c r="JB227" t="str">
        <f>"xlswrite('G:\Mi unidad\1. PROYECTOS TELLO 2022\SCM SPILL OVERS\outputs\pobreza\densidad\1%\simulacion_4\output_tests.xlsx',lb_vec_"&amp;JA227&amp;"','lb_vec_"&amp;JA227&amp;"');"</f>
        <v>xlswrite('G:\Mi unidad\1. PROYECTOS TELLO 2022\SCM SPILL OVERS\outputs\pobreza\densidad\1%\simulacion_4\output_tests.xlsx',lb_vec_133','lb_vec_133');</v>
      </c>
      <c r="JM227">
        <v>133</v>
      </c>
      <c r="JN227" t="str">
        <f>"xlswrite('G:\Mi unidad\1. PROYECTOS TELLO 2022\SCM SPILL OVERS\outputs\pobreza\densidad_g\1%\simulacion_4\output_tests.xlsx',lb_vec_"&amp;JM227&amp;"','lb_vec_"&amp;JM227&amp;"');"</f>
        <v>xlswrite('G:\Mi unidad\1. PROYECTOS TELLO 2022\SCM SPILL OVERS\outputs\pobreza\densidad_g\1%\simulacion_4\output_tests.xlsx',lb_vec_133','lb_vec_133');</v>
      </c>
      <c r="JY227">
        <v>133</v>
      </c>
      <c r="JZ227" t="str">
        <f>"xlswrite('G:\Mi unidad\1. PROYECTOS TELLO 2022\SCM SPILL OVERS\outputs\pobreza\distancia_centro_salud\1%\simulacion_4\output_tests.xlsx',lb_vec_"&amp;JY227&amp;"','lb_vec_"&amp;JY227&amp;"');"</f>
        <v>xlswrite('G:\Mi unidad\1. PROYECTOS TELLO 2022\SCM SPILL OVERS\outputs\pobreza\distancia_centro_salud\1%\simulacion_4\output_tests.xlsx',lb_vec_133','lb_vec_133');</v>
      </c>
      <c r="KL227">
        <v>133</v>
      </c>
      <c r="KM227" t="str">
        <f>"xlswrite('G:\Mi unidad\1. PROYECTOS TELLO 2022\SCM SPILL OVERS\outputs\pobreza\informalidad\1%\simulacion_4\output_tests.xlsx',lb_vec_"&amp;KL227&amp;"','lb_vec_"&amp;KL227&amp;"');"</f>
        <v>xlswrite('G:\Mi unidad\1. PROYECTOS TELLO 2022\SCM SPILL OVERS\outputs\pobreza\informalidad\1%\simulacion_4\output_tests.xlsx',lb_vec_133','lb_vec_133');</v>
      </c>
      <c r="KY227">
        <v>133</v>
      </c>
      <c r="KZ227" t="str">
        <f>"xlswrite('G:\Mi unidad\1. PROYECTOS TELLO 2022\SCM SPILL OVERS\outputs\pobreza\alimentos\1%\simulacion_4\output_tests.xlsx',lb_vec_"&amp;KY227&amp;"','lb_vec_"&amp;KY227&amp;"');"</f>
        <v>xlswrite('G:\Mi unidad\1. PROYECTOS TELLO 2022\SCM SPILL OVERS\outputs\pobreza\alimentos\1%\simulacion_4\output_tests.xlsx',lb_vec_133','lb_vec_133');</v>
      </c>
      <c r="LF227">
        <v>133</v>
      </c>
      <c r="LG227" t="str">
        <f>"xlswrite('G:\Mi unidad\1. PROYECTOS TELLO 2022\SCM SPILL OVERS\outputs\pobreza\jefe_hogar\1%\simulacion_4\output_tests.xlsx',lb_vec_"&amp;LF227&amp;"','lb_vec_"&amp;LF227&amp;"');"</f>
        <v>xlswrite('G:\Mi unidad\1. PROYECTOS TELLO 2022\SCM SPILL OVERS\outputs\pobreza\jefe_hogar\1%\simulacion_4\output_tests.xlsx',lb_vec_133','lb_vec_133');</v>
      </c>
      <c r="LM227">
        <v>133</v>
      </c>
      <c r="LN227" t="str">
        <f>"xlswrite('G:\Mi unidad\1. PROYECTOS TELLO 2022\SCM SPILL OVERS\outputs\pobreza\mujeres\1%\simulacion_4\output_tests.xlsx',lb_vec_"&amp;LM227&amp;"','lb_vec_"&amp;LM227&amp;"');"</f>
        <v>xlswrite('G:\Mi unidad\1. PROYECTOS TELLO 2022\SCM SPILL OVERS\outputs\pobreza\mujeres\1%\simulacion_4\output_tests.xlsx',lb_vec_133','lb_vec_133');</v>
      </c>
      <c r="LY227">
        <v>133</v>
      </c>
      <c r="LZ227" t="str">
        <f>"xlswrite('G:\Mi unidad\1. PROYECTOS TELLO 2022\SCM SPILL OVERS\outputs\pobreza\criminalidad\1%\simulacion_4\output_tests.xlsx',lb_vec_"&amp;LY227&amp;"','lb_vec_"&amp;LY227&amp;"');"</f>
        <v>xlswrite('G:\Mi unidad\1. PROYECTOS TELLO 2022\SCM SPILL OVERS\outputs\pobreza\criminalidad\1%\simulacion_4\output_tests.xlsx',lb_vec_133','lb_vec_133');</v>
      </c>
    </row>
    <row r="228" spans="64:338" x14ac:dyDescent="0.3">
      <c r="BL228">
        <v>133</v>
      </c>
      <c r="BM228" s="1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467</v>
      </c>
      <c r="CV228">
        <v>133</v>
      </c>
      <c r="CW228" t="s">
        <v>471</v>
      </c>
      <c r="DA228">
        <v>133</v>
      </c>
      <c r="DB228" t="s">
        <v>471</v>
      </c>
      <c r="DF228">
        <v>133</v>
      </c>
      <c r="DG228" t="s">
        <v>471</v>
      </c>
      <c r="EA228">
        <v>87</v>
      </c>
      <c r="EB228" s="1" t="str">
        <f>"Y_Ts_"&amp;EA228&amp;" = Y_"&amp;EA228&amp;"(:,T+s);"</f>
        <v>Y_Ts_87 = Y_87(:,T+s);</v>
      </c>
      <c r="HM228">
        <v>80</v>
      </c>
      <c r="HN228" t="str">
        <f>"p_value_vec_"&amp;HM228&amp;" = zeros(1,S);"</f>
        <v>p_value_vec_80 = zeros(1,S);</v>
      </c>
      <c r="HT228">
        <v>106</v>
      </c>
      <c r="HU228" t="s">
        <v>37</v>
      </c>
      <c r="IA228">
        <v>133</v>
      </c>
      <c r="IB228" t="str">
        <f>"xlswrite('G:\Mi unidad\1. PROYECTOS TELLO 2022\SCM SPILL OVERS\outputs\pobreza\bajo_niv_educ\1%\simulacion_4\output_tests.xlsx',ub_vec_"&amp;IA228&amp;"','ub_vec_"&amp;IA228&amp;"');"</f>
        <v>xlswrite('G:\Mi unidad\1. PROYECTOS TELLO 2022\SCM SPILL OVERS\outputs\pobreza\bajo_niv_educ\1%\simulacion_4\output_tests.xlsx',ub_vec_133','ub_vec_133');</v>
      </c>
      <c r="IO228">
        <v>133</v>
      </c>
      <c r="IP228" t="str">
        <f>"xlswrite('G:\Mi unidad\1. PROYECTOS TELLO 2022\SCM SPILL OVERS\outputs\pobreza\bajo_ingreso\1%\simulacion_4\output_tests.xlsx',ub_vec_"&amp;IO228&amp;"','ub_vec_"&amp;IO228&amp;"');"</f>
        <v>xlswrite('G:\Mi unidad\1. PROYECTOS TELLO 2022\SCM SPILL OVERS\outputs\pobreza\bajo_ingreso\1%\simulacion_4\output_tests.xlsx',ub_vec_133','ub_vec_133');</v>
      </c>
      <c r="JA228">
        <v>133</v>
      </c>
      <c r="JB228" t="str">
        <f>"xlswrite('G:\Mi unidad\1. PROYECTOS TELLO 2022\SCM SPILL OVERS\outputs\pobreza\densidad\1%\simulacion_4\output_tests.xlsx',ub_vec_"&amp;JA228&amp;"','ub_vec_"&amp;JA228&amp;"');"</f>
        <v>xlswrite('G:\Mi unidad\1. PROYECTOS TELLO 2022\SCM SPILL OVERS\outputs\pobreza\densidad\1%\simulacion_4\output_tests.xlsx',ub_vec_133','ub_vec_133');</v>
      </c>
      <c r="JM228">
        <v>133</v>
      </c>
      <c r="JN228" t="str">
        <f>"xlswrite('G:\Mi unidad\1. PROYECTOS TELLO 2022\SCM SPILL OVERS\outputs\pobreza\densidad_g\1%\simulacion_4\output_tests.xlsx',ub_vec_"&amp;JM228&amp;"','ub_vec_"&amp;JM228&amp;"');"</f>
        <v>xlswrite('G:\Mi unidad\1. PROYECTOS TELLO 2022\SCM SPILL OVERS\outputs\pobreza\densidad_g\1%\simulacion_4\output_tests.xlsx',ub_vec_133','ub_vec_133');</v>
      </c>
      <c r="JY228">
        <v>133</v>
      </c>
      <c r="JZ228" t="str">
        <f>"xlswrite('G:\Mi unidad\1. PROYECTOS TELLO 2022\SCM SPILL OVERS\outputs\pobreza\distancia_centro_salud\1%\simulacion_4\output_tests.xlsx',ub_vec_"&amp;JY228&amp;"','ub_vec_"&amp;JY228&amp;"');"</f>
        <v>xlswrite('G:\Mi unidad\1. PROYECTOS TELLO 2022\SCM SPILL OVERS\outputs\pobreza\distancia_centro_salud\1%\simulacion_4\output_tests.xlsx',ub_vec_133','ub_vec_133');</v>
      </c>
      <c r="KL228">
        <v>133</v>
      </c>
      <c r="KM228" t="str">
        <f>"xlswrite('G:\Mi unidad\1. PROYECTOS TELLO 2022\SCM SPILL OVERS\outputs\pobreza\informalidad\1%\simulacion_4\output_tests.xlsx',ub_vec_"&amp;KL228&amp;"','ub_vec_"&amp;KL228&amp;"');"</f>
        <v>xlswrite('G:\Mi unidad\1. PROYECTOS TELLO 2022\SCM SPILL OVERS\outputs\pobreza\informalidad\1%\simulacion_4\output_tests.xlsx',ub_vec_133','ub_vec_133');</v>
      </c>
      <c r="KY228">
        <v>133</v>
      </c>
      <c r="KZ228" t="str">
        <f>"xlswrite('G:\Mi unidad\1. PROYECTOS TELLO 2022\SCM SPILL OVERS\outputs\pobreza\alimentos\1%\simulacion_4\output_tests.xlsx',ub_vec_"&amp;KY228&amp;"','ub_vec_"&amp;KY228&amp;"');"</f>
        <v>xlswrite('G:\Mi unidad\1. PROYECTOS TELLO 2022\SCM SPILL OVERS\outputs\pobreza\alimentos\1%\simulacion_4\output_tests.xlsx',ub_vec_133','ub_vec_133');</v>
      </c>
      <c r="LF228">
        <v>133</v>
      </c>
      <c r="LG228" t="str">
        <f>"xlswrite('G:\Mi unidad\1. PROYECTOS TELLO 2022\SCM SPILL OVERS\outputs\pobreza\jefe_hogar\1%\simulacion_4\output_tests.xlsx',ub_vec_"&amp;LF228&amp;"','ub_vec_"&amp;LF228&amp;"');"</f>
        <v>xlswrite('G:\Mi unidad\1. PROYECTOS TELLO 2022\SCM SPILL OVERS\outputs\pobreza\jefe_hogar\1%\simulacion_4\output_tests.xlsx',ub_vec_133','ub_vec_133');</v>
      </c>
      <c r="LM228">
        <v>133</v>
      </c>
      <c r="LN228" t="str">
        <f>"xlswrite('G:\Mi unidad\1. PROYECTOS TELLO 2022\SCM SPILL OVERS\outputs\pobreza\mujeres\1%\simulacion_4\output_tests.xlsx',ub_vec_"&amp;LM228&amp;"','ub_vec_"&amp;LM228&amp;"');"</f>
        <v>xlswrite('G:\Mi unidad\1. PROYECTOS TELLO 2022\SCM SPILL OVERS\outputs\pobreza\mujeres\1%\simulacion_4\output_tests.xlsx',ub_vec_133','ub_vec_133');</v>
      </c>
      <c r="LY228">
        <v>133</v>
      </c>
      <c r="LZ228" t="str">
        <f>"xlswrite('G:\Mi unidad\1. PROYECTOS TELLO 2022\SCM SPILL OVERS\outputs\pobreza\criminalidad\1%\simulacion_4\output_tests.xlsx',ub_vec_"&amp;LY228&amp;"','ub_vec_"&amp;LY228&amp;"');"</f>
        <v>xlswrite('G:\Mi unidad\1. PROYECTOS TELLO 2022\SCM SPILL OVERS\outputs\pobreza\criminalidad\1%\simulacion_4\output_tests.xlsx',ub_vec_133','ub_vec_133');</v>
      </c>
    </row>
    <row r="229" spans="64:338" x14ac:dyDescent="0.3">
      <c r="BL229">
        <v>133</v>
      </c>
      <c r="BM229" s="1" t="str">
        <f>"A_"&amp;BL227&amp;"(:,ind_"&amp;BL227&amp;" == 0) = [];"</f>
        <v>A_133(:,ind_133 == 0) = [];</v>
      </c>
      <c r="BR229">
        <v>133</v>
      </c>
      <c r="BS229" s="1" t="str">
        <f>"ind_"&amp;BR227&amp;" = xlsread('spillover_bajo_niv_educ_"&amp;BR227&amp;".xlsx')"</f>
        <v>ind_133 = xlsread('spillover_bajo_niv_educ_133.xlsx')</v>
      </c>
      <c r="BX229">
        <v>133</v>
      </c>
      <c r="BY229" s="1" t="str">
        <f>"ind_"&amp;BX227&amp;" = xlsread('spillover_bajoingreso_"&amp;BX227&amp;".xlsx')"</f>
        <v>ind_133 = xlsread('spillover_bajoingreso_133.xlsx')</v>
      </c>
      <c r="CD229">
        <v>133</v>
      </c>
      <c r="CE229" s="1" t="str">
        <f>"ind_"&amp;CD227&amp;" = xlsread('spillover_densidad_"&amp;CD227&amp;".xlsx')"</f>
        <v>ind_133 = xlsread('spillover_densidad_133.xlsx')</v>
      </c>
      <c r="CJ229">
        <v>133</v>
      </c>
      <c r="CK229" s="1" t="str">
        <f>"ind_"&amp;CJ227&amp;" = xlsread('spillover_tiempo_cs_"&amp;CJ227&amp;".xlsx')"</f>
        <v>ind_133 = xlsread('spillover_tiempo_cs_133.xlsx')</v>
      </c>
      <c r="CQ229">
        <v>133</v>
      </c>
      <c r="CR229" t="s">
        <v>468</v>
      </c>
      <c r="CV229">
        <v>133</v>
      </c>
      <c r="CW229" t="s">
        <v>472</v>
      </c>
      <c r="DA229">
        <v>133</v>
      </c>
      <c r="DB229" t="s">
        <v>473</v>
      </c>
      <c r="DF229">
        <v>133</v>
      </c>
      <c r="DG229" t="s">
        <v>474</v>
      </c>
      <c r="EA229">
        <v>87</v>
      </c>
      <c r="EB229" s="1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HM229">
        <v>80</v>
      </c>
      <c r="HN229" t="str">
        <f>"lb_vec_"&amp;HM229&amp;" = zeros(1,S);"</f>
        <v>lb_vec_80 = zeros(1,S);</v>
      </c>
      <c r="HT229">
        <v>106</v>
      </c>
      <c r="HU229" t="str">
        <f>"    spillover_test_"&amp;HT229&amp;"(s) = sp_andrews(Y_pre_"&amp;HT229&amp;",pobreza_"&amp;HT229&amp;"(:,T+s),A_"&amp;HT229&amp;",C,d,alpha_sig);"</f>
        <v xml:space="preserve">    spillover_test_106(s) = sp_andrews(Y_pre_106,pobreza_106(:,T+s),A_106,C,d,alpha_sig);</v>
      </c>
      <c r="IA229">
        <v>133</v>
      </c>
      <c r="IB229" t="str">
        <f>"xlswrite('G:\Mi unidad\1. PROYECTOS TELLO 2022\SCM SPILL OVERS\outputs\pobreza\bajo_niv_educ\1%\simulacion_4\output_tests.xlsx',p_value_vec_"&amp;IA229&amp;"','p_value_vec_"&amp;IA229&amp;"');"</f>
        <v>xlswrite('G:\Mi unidad\1. PROYECTOS TELLO 2022\SCM SPILL OVERS\outputs\pobreza\bajo_niv_educ\1%\simulacion_4\output_tests.xlsx',p_value_vec_133','p_value_vec_133');</v>
      </c>
      <c r="IO229">
        <v>133</v>
      </c>
      <c r="IP229" t="str">
        <f>"xlswrite('G:\Mi unidad\1. PROYECTOS TELLO 2022\SCM SPILL OVERS\outputs\pobreza\bajo_ingreso\1%\simulacion_4\output_tests.xlsx',p_value_vec_"&amp;IO229&amp;"','p_value_vec_"&amp;IO229&amp;"');"</f>
        <v>xlswrite('G:\Mi unidad\1. PROYECTOS TELLO 2022\SCM SPILL OVERS\outputs\pobreza\bajo_ingreso\1%\simulacion_4\output_tests.xlsx',p_value_vec_133','p_value_vec_133');</v>
      </c>
      <c r="JA229">
        <v>133</v>
      </c>
      <c r="JB229" t="str">
        <f>"xlswrite('G:\Mi unidad\1. PROYECTOS TELLO 2022\SCM SPILL OVERS\outputs\pobreza\densidad\1%\simulacion_4\output_tests.xlsx',p_value_vec_"&amp;JA229&amp;"','p_value_vec_"&amp;JA229&amp;"');"</f>
        <v>xlswrite('G:\Mi unidad\1. PROYECTOS TELLO 2022\SCM SPILL OVERS\outputs\pobreza\densidad\1%\simulacion_4\output_tests.xlsx',p_value_vec_133','p_value_vec_133');</v>
      </c>
      <c r="JM229">
        <v>133</v>
      </c>
      <c r="JN229" t="str">
        <f>"xlswrite('G:\Mi unidad\1. PROYECTOS TELLO 2022\SCM SPILL OVERS\outputs\pobreza\densidad_g\1%\simulacion_4\output_tests.xlsx',p_value_vec_"&amp;JM229&amp;"','p_value_vec_"&amp;JM229&amp;"');"</f>
        <v>xlswrite('G:\Mi unidad\1. PROYECTOS TELLO 2022\SCM SPILL OVERS\outputs\pobreza\densidad_g\1%\simulacion_4\output_tests.xlsx',p_value_vec_133','p_value_vec_133');</v>
      </c>
      <c r="JY229">
        <v>133</v>
      </c>
      <c r="JZ229" t="str">
        <f>"xlswrite('G:\Mi unidad\1. PROYECTOS TELLO 2022\SCM SPILL OVERS\outputs\pobreza\distancia_centro_salud\1%\simulacion_4\output_tests.xlsx',p_value_vec_"&amp;JY229&amp;"','p_value_vec_"&amp;JY229&amp;"');"</f>
        <v>xlswrite('G:\Mi unidad\1. PROYECTOS TELLO 2022\SCM SPILL OVERS\outputs\pobreza\distancia_centro_salud\1%\simulacion_4\output_tests.xlsx',p_value_vec_133','p_value_vec_133');</v>
      </c>
      <c r="KL229">
        <v>133</v>
      </c>
      <c r="KM229" t="str">
        <f>"xlswrite('G:\Mi unidad\1. PROYECTOS TELLO 2022\SCM SPILL OVERS\outputs\pobreza\informalidad\1%\simulacion_4\output_tests.xlsx',p_value_vec_"&amp;KL229&amp;"','p_value_vec_"&amp;KL229&amp;"');"</f>
        <v>xlswrite('G:\Mi unidad\1. PROYECTOS TELLO 2022\SCM SPILL OVERS\outputs\pobreza\informalidad\1%\simulacion_4\output_tests.xlsx',p_value_vec_133','p_value_vec_133');</v>
      </c>
      <c r="KY229">
        <v>133</v>
      </c>
      <c r="KZ229" t="str">
        <f>"xlswrite('G:\Mi unidad\1. PROYECTOS TELLO 2022\SCM SPILL OVERS\outputs\pobreza\alimentos\1%\simulacion_4\output_tests.xlsx',p_value_vec_"&amp;KY229&amp;"','p_value_vec_"&amp;KY229&amp;"');"</f>
        <v>xlswrite('G:\Mi unidad\1. PROYECTOS TELLO 2022\SCM SPILL OVERS\outputs\pobreza\alimentos\1%\simulacion_4\output_tests.xlsx',p_value_vec_133','p_value_vec_133');</v>
      </c>
      <c r="LF229">
        <v>133</v>
      </c>
      <c r="LG229" t="str">
        <f>"xlswrite('G:\Mi unidad\1. PROYECTOS TELLO 2022\SCM SPILL OVERS\outputs\pobreza\jefe_hogar\1%\simulacion_4\output_tests.xlsx',p_value_vec_"&amp;LF229&amp;"','p_value_vec_"&amp;LF229&amp;"');"</f>
        <v>xlswrite('G:\Mi unidad\1. PROYECTOS TELLO 2022\SCM SPILL OVERS\outputs\pobreza\jefe_hogar\1%\simulacion_4\output_tests.xlsx',p_value_vec_133','p_value_vec_133');</v>
      </c>
      <c r="LM229">
        <v>133</v>
      </c>
      <c r="LN229" t="str">
        <f>"xlswrite('G:\Mi unidad\1. PROYECTOS TELLO 2022\SCM SPILL OVERS\outputs\pobreza\mujeres\1%\simulacion_4\output_tests.xlsx',p_value_vec_"&amp;LM229&amp;"','p_value_vec_"&amp;LM229&amp;"');"</f>
        <v>xlswrite('G:\Mi unidad\1. PROYECTOS TELLO 2022\SCM SPILL OVERS\outputs\pobreza\mujeres\1%\simulacion_4\output_tests.xlsx',p_value_vec_133','p_value_vec_133');</v>
      </c>
      <c r="LY229">
        <v>133</v>
      </c>
      <c r="LZ229" t="str">
        <f>"xlswrite('G:\Mi unidad\1. PROYECTOS TELLO 2022\SCM SPILL OVERS\outputs\pobreza\criminalidad\1%\simulacion_4\output_tests.xlsx',p_value_vec_"&amp;LY229&amp;"','p_value_vec_"&amp;LY229&amp;"');"</f>
        <v>xlswrite('G:\Mi unidad\1. PROYECTOS TELLO 2022\SCM SPILL OVERS\outputs\pobreza\criminalidad\1%\simulacion_4\output_tests.xlsx',p_value_vec_133','p_value_vec_133');</v>
      </c>
    </row>
    <row r="230" spans="64:338" x14ac:dyDescent="0.3">
      <c r="BL230">
        <v>133</v>
      </c>
      <c r="BR230">
        <v>133</v>
      </c>
      <c r="BS230" s="1" t="str">
        <f>"A_"&amp;BR227&amp;" = eye(N);"</f>
        <v>A_133 = eye(N);</v>
      </c>
      <c r="BX230">
        <v>133</v>
      </c>
      <c r="BY230" s="1" t="str">
        <f>"A_"&amp;BX227&amp;" = eye(N);"</f>
        <v>A_133 = eye(N);</v>
      </c>
      <c r="CD230">
        <v>133</v>
      </c>
      <c r="CE230" s="1" t="str">
        <f>"A_"&amp;CD227&amp;" = eye(N);"</f>
        <v>A_133 = eye(N);</v>
      </c>
      <c r="CJ230">
        <v>133</v>
      </c>
      <c r="CK230" s="1" t="str">
        <f>"A_"&amp;CJ227&amp;" = eye(N);"</f>
        <v>A_133 = eye(N);</v>
      </c>
      <c r="CQ230">
        <v>133</v>
      </c>
      <c r="CR230" t="s">
        <v>470</v>
      </c>
      <c r="CV230">
        <v>133</v>
      </c>
      <c r="CW230" t="s">
        <v>475</v>
      </c>
      <c r="DA230">
        <v>133</v>
      </c>
      <c r="DB230" t="s">
        <v>475</v>
      </c>
      <c r="DF230">
        <v>133</v>
      </c>
      <c r="DG230" t="s">
        <v>475</v>
      </c>
      <c r="EA230">
        <v>87</v>
      </c>
      <c r="EB230" s="1" t="str">
        <f>"alpha_hat_"&amp;EA230&amp;" = A_"&amp;EA230&amp;"*gamma_hat_"&amp;EA230&amp;";"</f>
        <v>alpha_hat_87 = A_87*gamma_hat_87;</v>
      </c>
      <c r="HM230">
        <v>80</v>
      </c>
      <c r="HN230" t="str">
        <f>"ub_vec_"&amp;HM230&amp;" = zeros(1,S);"</f>
        <v>ub_vec_80 = zeros(1,S);</v>
      </c>
      <c r="HT230">
        <v>106</v>
      </c>
      <c r="HU230" t="s">
        <v>18</v>
      </c>
      <c r="IA230">
        <v>133</v>
      </c>
      <c r="IB230" t="str">
        <f>"xlswrite('G:\Mi unidad\1. PROYECTOS TELLO 2022\SCM SPILL OVERS\outputs\pobreza\bajo_niv_educ\1%\simulacion_4\output_tests.xlsx',alpha1_hat_vec_"&amp;IA230&amp;"','alpha1_hat_vec_"&amp;IA230&amp;"');"</f>
        <v>xlswrite('G:\Mi unidad\1. PROYECTOS TELLO 2022\SCM SPILL OVERS\outputs\pobreza\bajo_niv_educ\1%\simulacion_4\output_tests.xlsx',alpha1_hat_vec_133','alpha1_hat_vec_133');</v>
      </c>
      <c r="IO230">
        <v>133</v>
      </c>
      <c r="IP230" t="str">
        <f>"xlswrite('G:\Mi unidad\1. PROYECTOS TELLO 2022\SCM SPILL OVERS\outputs\pobreza\bajo_ingreso\1%\simulacion_4\output_tests.xlsx',alpha1_hat_vec_"&amp;IO230&amp;"','alpha1_hat_vec_"&amp;IO230&amp;"');"</f>
        <v>xlswrite('G:\Mi unidad\1. PROYECTOS TELLO 2022\SCM SPILL OVERS\outputs\pobreza\bajo_ingreso\1%\simulacion_4\output_tests.xlsx',alpha1_hat_vec_133','alpha1_hat_vec_133');</v>
      </c>
      <c r="JA230">
        <v>133</v>
      </c>
      <c r="JB230" t="str">
        <f>"xlswrite('G:\Mi unidad\1. PROYECTOS TELLO 2022\SCM SPILL OVERS\outputs\pobreza\densidad\1%\simulacion_4\output_tests.xlsx',alpha1_hat_vec_"&amp;JA230&amp;"','alpha1_hat_vec_"&amp;JA230&amp;"');"</f>
        <v>xlswrite('G:\Mi unidad\1. PROYECTOS TELLO 2022\SCM SPILL OVERS\outputs\pobreza\densidad\1%\simulacion_4\output_tests.xlsx',alpha1_hat_vec_133','alpha1_hat_vec_133');</v>
      </c>
      <c r="JM230">
        <v>133</v>
      </c>
      <c r="JN230" t="str">
        <f>"xlswrite('G:\Mi unidad\1. PROYECTOS TELLO 2022\SCM SPILL OVERS\outputs\pobreza\densidad_g\1%\simulacion_4\output_tests.xlsx',alpha1_hat_vec_"&amp;JM230&amp;"','alpha1_hat_vec_"&amp;JM230&amp;"');"</f>
        <v>xlswrite('G:\Mi unidad\1. PROYECTOS TELLO 2022\SCM SPILL OVERS\outputs\pobreza\densidad_g\1%\simulacion_4\output_tests.xlsx',alpha1_hat_vec_133','alpha1_hat_vec_133');</v>
      </c>
      <c r="JY230">
        <v>133</v>
      </c>
      <c r="JZ230" t="str">
        <f>"xlswrite('G:\Mi unidad\1. PROYECTOS TELLO 2022\SCM SPILL OVERS\outputs\pobreza\distancia_centro_salud\1%\simulacion_4\output_tests.xlsx',alpha1_hat_vec_"&amp;JY230&amp;"','alpha1_hat_vec_"&amp;JY230&amp;"');"</f>
        <v>xlswrite('G:\Mi unidad\1. PROYECTOS TELLO 2022\SCM SPILL OVERS\outputs\pobreza\distancia_centro_salud\1%\simulacion_4\output_tests.xlsx',alpha1_hat_vec_133','alpha1_hat_vec_133');</v>
      </c>
      <c r="KL230">
        <v>133</v>
      </c>
      <c r="KM230" t="str">
        <f>"xlswrite('G:\Mi unidad\1. PROYECTOS TELLO 2022\SCM SPILL OVERS\outputs\pobreza\informalidad\1%\simulacion_4\output_tests.xlsx',alpha1_hat_vec_"&amp;KL230&amp;"','alpha1_hat_vec_"&amp;KL230&amp;"');"</f>
        <v>xlswrite('G:\Mi unidad\1. PROYECTOS TELLO 2022\SCM SPILL OVERS\outputs\pobreza\informalidad\1%\simulacion_4\output_tests.xlsx',alpha1_hat_vec_133','alpha1_hat_vec_133');</v>
      </c>
      <c r="KY230">
        <v>133</v>
      </c>
      <c r="KZ230" t="str">
        <f>"xlswrite('G:\Mi unidad\1. PROYECTOS TELLO 2022\SCM SPILL OVERS\outputs\pobreza\alimentos\1%\simulacion_4\output_tests.xlsx',alpha1_hat_vec_"&amp;KY230&amp;"','alpha1_hat_vec_"&amp;KY230&amp;"');"</f>
        <v>xlswrite('G:\Mi unidad\1. PROYECTOS TELLO 2022\SCM SPILL OVERS\outputs\pobreza\alimentos\1%\simulacion_4\output_tests.xlsx',alpha1_hat_vec_133','alpha1_hat_vec_133');</v>
      </c>
      <c r="LF230">
        <v>133</v>
      </c>
      <c r="LG230" t="str">
        <f>"xlswrite('G:\Mi unidad\1. PROYECTOS TELLO 2022\SCM SPILL OVERS\outputs\pobreza\jefe_hogar\1%\simulacion_4\output_tests.xlsx',alpha1_hat_vec_"&amp;LF230&amp;"','alpha1_hat_vec_"&amp;LF230&amp;"');"</f>
        <v>xlswrite('G:\Mi unidad\1. PROYECTOS TELLO 2022\SCM SPILL OVERS\outputs\pobreza\jefe_hogar\1%\simulacion_4\output_tests.xlsx',alpha1_hat_vec_133','alpha1_hat_vec_133');</v>
      </c>
      <c r="LM230">
        <v>133</v>
      </c>
      <c r="LN230" t="str">
        <f>"xlswrite('G:\Mi unidad\1. PROYECTOS TELLO 2022\SCM SPILL OVERS\outputs\pobreza\mujeres\1%\simulacion_4\output_tests.xlsx',alpha1_hat_vec_"&amp;LM230&amp;"','alpha1_hat_vec_"&amp;LM230&amp;"');"</f>
        <v>xlswrite('G:\Mi unidad\1. PROYECTOS TELLO 2022\SCM SPILL OVERS\outputs\pobreza\mujeres\1%\simulacion_4\output_tests.xlsx',alpha1_hat_vec_133','alpha1_hat_vec_133');</v>
      </c>
      <c r="LY230">
        <v>133</v>
      </c>
      <c r="LZ230" t="str">
        <f>"xlswrite('G:\Mi unidad\1. PROYECTOS TELLO 2022\SCM SPILL OVERS\outputs\pobreza\criminalidad\1%\simulacion_4\output_tests.xlsx',alpha1_hat_vec_"&amp;LY230&amp;"','alpha1_hat_vec_"&amp;LY230&amp;"');"</f>
        <v>xlswrite('G:\Mi unidad\1. PROYECTOS TELLO 2022\SCM SPILL OVERS\outputs\pobreza\criminalidad\1%\simulacion_4\output_tests.xlsx',alpha1_hat_vec_133','alpha1_hat_vec_133');</v>
      </c>
    </row>
    <row r="231" spans="64:338" x14ac:dyDescent="0.3">
      <c r="BL231">
        <v>133</v>
      </c>
      <c r="BR231">
        <v>133</v>
      </c>
      <c r="BS231" s="1" t="str">
        <f>"A_"&amp;BR227&amp;"(:,ind_"&amp;BR227&amp;" == 0) = [];"</f>
        <v>A_133(:,ind_133 == 0) = [];</v>
      </c>
      <c r="BX231">
        <v>133</v>
      </c>
      <c r="BY231" s="1" t="str">
        <f>"A_"&amp;BX227&amp;"(:,ind_"&amp;BX227&amp;" == 0) = [];"</f>
        <v>A_133(:,ind_133 == 0) = [];</v>
      </c>
      <c r="CD231">
        <v>133</v>
      </c>
      <c r="CE231" s="1" t="str">
        <f>"A_"&amp;CD227&amp;"(:,ind_"&amp;CD227&amp;" == 0) = [];"</f>
        <v>A_133(:,ind_133 == 0) = [];</v>
      </c>
      <c r="CJ231">
        <v>133</v>
      </c>
      <c r="CK231" s="1" t="str">
        <f>"A_"&amp;CJ227&amp;"(:,ind_"&amp;CJ227&amp;" == 0) = [];"</f>
        <v>A_133(:,ind_133 == 0) = [];</v>
      </c>
      <c r="CQ231">
        <v>133</v>
      </c>
      <c r="CR231" t="s">
        <v>471</v>
      </c>
      <c r="CV231">
        <v>133</v>
      </c>
      <c r="CW231" t="s">
        <v>476</v>
      </c>
      <c r="DA231">
        <v>133</v>
      </c>
      <c r="DB231" t="s">
        <v>476</v>
      </c>
      <c r="DF231">
        <v>133</v>
      </c>
      <c r="DG231" t="s">
        <v>476</v>
      </c>
      <c r="EA231">
        <v>87</v>
      </c>
      <c r="EB231" s="1" t="str">
        <f>"alpha1_hat_vec_"&amp;EA231&amp;"(s) = alpha_hat_"&amp;EA231&amp;"(1);"</f>
        <v>alpha1_hat_vec_87(s) = alpha_hat_87(1);</v>
      </c>
      <c r="HM231">
        <v>80</v>
      </c>
      <c r="HN231" t="s">
        <v>35</v>
      </c>
      <c r="HT231">
        <v>107</v>
      </c>
      <c r="HU231" t="str">
        <f>"spillover_test_"&amp;HT231&amp;" = zeros(1,S);"</f>
        <v>spillover_test_107 = zeros(1,S);</v>
      </c>
      <c r="IA231">
        <v>133</v>
      </c>
      <c r="IB231" t="str">
        <f>"xlswrite('G:\Mi unidad\1. PROYECTOS TELLO 2022\SCM SPILL OVERS\outputs\pobreza\bajo_niv_educ\1%\simulacion_4\output_tests.xlsx',spillover_test_"&amp;IA231&amp;"','sp_test_"&amp;IA231&amp;"');"</f>
        <v>xlswrite('G:\Mi unidad\1. PROYECTOS TELLO 2022\SCM SPILL OVERS\outputs\pobreza\bajo_niv_educ\1%\simulacion_4\output_tests.xlsx',spillover_test_133','sp_test_133');</v>
      </c>
      <c r="IO231">
        <v>133</v>
      </c>
      <c r="IP231" t="str">
        <f>"xlswrite('G:\Mi unidad\1. PROYECTOS TELLO 2022\SCM SPILL OVERS\outputs\pobreza\bajo_ingreso\1%\simulacion_4\output_tests.xlsx',spillover_test_"&amp;IO231&amp;"','sp_test_"&amp;IO231&amp;"');"</f>
        <v>xlswrite('G:\Mi unidad\1. PROYECTOS TELLO 2022\SCM SPILL OVERS\outputs\pobreza\bajo_ingreso\1%\simulacion_4\output_tests.xlsx',spillover_test_133','sp_test_133');</v>
      </c>
      <c r="JA231">
        <v>133</v>
      </c>
      <c r="JB231" t="str">
        <f>"xlswrite('G:\Mi unidad\1. PROYECTOS TELLO 2022\SCM SPILL OVERS\outputs\pobreza\densidad\1%\simulacion_4\output_tests.xlsx',spillover_test_"&amp;JA231&amp;"','sp_test_"&amp;JA231&amp;"');"</f>
        <v>xlswrite('G:\Mi unidad\1. PROYECTOS TELLO 2022\SCM SPILL OVERS\outputs\pobreza\densidad\1%\simulacion_4\output_tests.xlsx',spillover_test_133','sp_test_133');</v>
      </c>
      <c r="JM231">
        <v>133</v>
      </c>
      <c r="JN231" t="str">
        <f>"xlswrite('G:\Mi unidad\1. PROYECTOS TELLO 2022\SCM SPILL OVERS\outputs\pobreza\densidad_g\1%\simulacion_4\output_tests.xlsx',spillover_test_"&amp;JM231&amp;"','sp_test_"&amp;JM231&amp;"');"</f>
        <v>xlswrite('G:\Mi unidad\1. PROYECTOS TELLO 2022\SCM SPILL OVERS\outputs\pobreza\densidad_g\1%\simulacion_4\output_tests.xlsx',spillover_test_133','sp_test_133');</v>
      </c>
      <c r="JY231">
        <v>133</v>
      </c>
      <c r="JZ231" t="str">
        <f>"xlswrite('G:\Mi unidad\1. PROYECTOS TELLO 2022\SCM SPILL OVERS\outputs\pobreza\distancia_centro_salud\1%\simulacion_4\output_tests.xlsx',spillover_test_"&amp;JY231&amp;"','sp_test_"&amp;JY231&amp;"');"</f>
        <v>xlswrite('G:\Mi unidad\1. PROYECTOS TELLO 2022\SCM SPILL OVERS\outputs\pobreza\distancia_centro_salud\1%\simulacion_4\output_tests.xlsx',spillover_test_133','sp_test_133');</v>
      </c>
      <c r="KL231">
        <v>133</v>
      </c>
      <c r="KM231" t="str">
        <f>"xlswrite('G:\Mi unidad\1. PROYECTOS TELLO 2022\SCM SPILL OVERS\outputs\pobreza\informalidad\1%\simulacion_4\output_tests.xlsx',spillover_test_"&amp;KL231&amp;"','sp_test_"&amp;KL231&amp;"');"</f>
        <v>xlswrite('G:\Mi unidad\1. PROYECTOS TELLO 2022\SCM SPILL OVERS\outputs\pobreza\informalidad\1%\simulacion_4\output_tests.xlsx',spillover_test_133','sp_test_133');</v>
      </c>
      <c r="KY231">
        <v>133</v>
      </c>
      <c r="KZ231" t="str">
        <f>"xlswrite('G:\Mi unidad\1. PROYECTOS TELLO 2022\SCM SPILL OVERS\outputs\pobreza\alimentos\1%\simulacion_4\output_tests.xlsx',spillover_test_"&amp;KY231&amp;"','sp_test_"&amp;KY231&amp;"');"</f>
        <v>xlswrite('G:\Mi unidad\1. PROYECTOS TELLO 2022\SCM SPILL OVERS\outputs\pobreza\alimentos\1%\simulacion_4\output_tests.xlsx',spillover_test_133','sp_test_133');</v>
      </c>
      <c r="LF231">
        <v>133</v>
      </c>
      <c r="LG231" t="str">
        <f>"xlswrite('G:\Mi unidad\1. PROYECTOS TELLO 2022\SCM SPILL OVERS\outputs\pobreza\jefe_hogar\1%\simulacion_4\output_tests.xlsx',spillover_test_"&amp;LF231&amp;"','sp_test_"&amp;LF231&amp;"');"</f>
        <v>xlswrite('G:\Mi unidad\1. PROYECTOS TELLO 2022\SCM SPILL OVERS\outputs\pobreza\jefe_hogar\1%\simulacion_4\output_tests.xlsx',spillover_test_133','sp_test_133');</v>
      </c>
      <c r="LM231">
        <v>133</v>
      </c>
      <c r="LN231" t="str">
        <f>"xlswrite('G:\Mi unidad\1. PROYECTOS TELLO 2022\SCM SPILL OVERS\outputs\pobreza\mujeres\1%\simulacion_4\output_tests.xlsx',spillover_test_"&amp;LM231&amp;"','sp_test_"&amp;LM231&amp;"');"</f>
        <v>xlswrite('G:\Mi unidad\1. PROYECTOS TELLO 2022\SCM SPILL OVERS\outputs\pobreza\mujeres\1%\simulacion_4\output_tests.xlsx',spillover_test_133','sp_test_133');</v>
      </c>
      <c r="LY231">
        <v>133</v>
      </c>
      <c r="LZ231" t="str">
        <f>"xlswrite('G:\Mi unidad\1. PROYECTOS TELLO 2022\SCM SPILL OVERS\outputs\pobreza\criminalidad\1%\simulacion_4\output_tests.xlsx',spillover_test_"&amp;LY231&amp;"','sp_test_"&amp;LY231&amp;"');"</f>
        <v>xlswrite('G:\Mi unidad\1. PROYECTOS TELLO 2022\SCM SPILL OVERS\outputs\pobreza\criminalidad\1%\simulacion_4\output_tests.xlsx',spillover_test_133','sp_test_133');</v>
      </c>
    </row>
    <row r="232" spans="64:338" x14ac:dyDescent="0.3">
      <c r="BL232">
        <v>139</v>
      </c>
      <c r="BM232" s="1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477</v>
      </c>
      <c r="CV232">
        <v>139</v>
      </c>
      <c r="CW232" t="s">
        <v>478</v>
      </c>
      <c r="DA232">
        <v>139</v>
      </c>
      <c r="DB232" t="s">
        <v>478</v>
      </c>
      <c r="DF232">
        <v>139</v>
      </c>
      <c r="DG232" t="s">
        <v>478</v>
      </c>
      <c r="EA232">
        <v>87</v>
      </c>
      <c r="EB232" s="1" t="str">
        <f>"synthetic_control_sp_"&amp;EA232&amp;"(T+s) = Y_"&amp;EA232&amp;"(1,T+s)-alpha1_hat_vec_"&amp;EA232&amp;"(s);"</f>
        <v>synthetic_control_sp_87(T+s) = Y_87(1,T+s)-alpha1_hat_vec_87(s);</v>
      </c>
      <c r="HM232">
        <v>80</v>
      </c>
      <c r="HN232" t="str">
        <f>"    [p_value_"&amp;HM232&amp; ",lb_"&amp;HM232&amp;",ub_"&amp;HM232&amp;"] = sp_andrews_te(Y_pre_"&amp;HM232&amp;",pobreza_"&amp;HM232&amp;"(:,T+s),A_"&amp;HM232&amp;",C,.05);"</f>
        <v xml:space="preserve">    [p_value_80,lb_80,ub_80] = sp_andrews_te(Y_pre_80,pobreza_80(:,T+s),A_80,C,.05);</v>
      </c>
      <c r="HT232">
        <v>107</v>
      </c>
      <c r="HU232" t="s">
        <v>35</v>
      </c>
      <c r="IA232">
        <v>139</v>
      </c>
      <c r="IB232" t="str">
        <f>"xlswrite('G:\Mi unidad\1. PROYECTOS TELLO 2022\SCM SPILL OVERS\outputs\pobreza\bajo_niv_educ\1%\simulacion_4\output_tests.xlsx',lb_vec_"&amp;IA232&amp;"','lb_vec_"&amp;IA232&amp;"');"</f>
        <v>xlswrite('G:\Mi unidad\1. PROYECTOS TELLO 2022\SCM SPILL OVERS\outputs\pobreza\bajo_niv_educ\1%\simulacion_4\output_tests.xlsx',lb_vec_139','lb_vec_139');</v>
      </c>
      <c r="IO232">
        <v>139</v>
      </c>
      <c r="IP232" t="str">
        <f>"xlswrite('G:\Mi unidad\1. PROYECTOS TELLO 2022\SCM SPILL OVERS\outputs\pobreza\bajo_ingreso\1%\simulacion_4\output_tests.xlsx',lb_vec_"&amp;IO232&amp;"','lb_vec_"&amp;IO232&amp;"');"</f>
        <v>xlswrite('G:\Mi unidad\1. PROYECTOS TELLO 2022\SCM SPILL OVERS\outputs\pobreza\bajo_ingreso\1%\simulacion_4\output_tests.xlsx',lb_vec_139','lb_vec_139');</v>
      </c>
      <c r="JA232">
        <v>139</v>
      </c>
      <c r="JB232" t="str">
        <f>"xlswrite('G:\Mi unidad\1. PROYECTOS TELLO 2022\SCM SPILL OVERS\outputs\pobreza\densidad\1%\simulacion_4\output_tests.xlsx',lb_vec_"&amp;JA232&amp;"','lb_vec_"&amp;JA232&amp;"');"</f>
        <v>xlswrite('G:\Mi unidad\1. PROYECTOS TELLO 2022\SCM SPILL OVERS\outputs\pobreza\densidad\1%\simulacion_4\output_tests.xlsx',lb_vec_139','lb_vec_139');</v>
      </c>
      <c r="JM232">
        <v>139</v>
      </c>
      <c r="JN232" t="str">
        <f>"xlswrite('G:\Mi unidad\1. PROYECTOS TELLO 2022\SCM SPILL OVERS\outputs\pobreza\densidad_g\1%\simulacion_4\output_tests.xlsx',lb_vec_"&amp;JM232&amp;"','lb_vec_"&amp;JM232&amp;"');"</f>
        <v>xlswrite('G:\Mi unidad\1. PROYECTOS TELLO 2022\SCM SPILL OVERS\outputs\pobreza\densidad_g\1%\simulacion_4\output_tests.xlsx',lb_vec_139','lb_vec_139');</v>
      </c>
      <c r="JY232">
        <v>139</v>
      </c>
      <c r="JZ232" t="str">
        <f>"xlswrite('G:\Mi unidad\1. PROYECTOS TELLO 2022\SCM SPILL OVERS\outputs\pobreza\distancia_centro_salud\1%\simulacion_4\output_tests.xlsx',lb_vec_"&amp;JY232&amp;"','lb_vec_"&amp;JY232&amp;"');"</f>
        <v>xlswrite('G:\Mi unidad\1. PROYECTOS TELLO 2022\SCM SPILL OVERS\outputs\pobreza\distancia_centro_salud\1%\simulacion_4\output_tests.xlsx',lb_vec_139','lb_vec_139');</v>
      </c>
      <c r="KL232">
        <v>139</v>
      </c>
      <c r="KM232" t="str">
        <f>"xlswrite('G:\Mi unidad\1. PROYECTOS TELLO 2022\SCM SPILL OVERS\outputs\pobreza\informalidad\1%\simulacion_4\output_tests.xlsx',lb_vec_"&amp;KL232&amp;"','lb_vec_"&amp;KL232&amp;"');"</f>
        <v>xlswrite('G:\Mi unidad\1. PROYECTOS TELLO 2022\SCM SPILL OVERS\outputs\pobreza\informalidad\1%\simulacion_4\output_tests.xlsx',lb_vec_139','lb_vec_139');</v>
      </c>
      <c r="KY232">
        <v>139</v>
      </c>
      <c r="KZ232" t="str">
        <f>"xlswrite('G:\Mi unidad\1. PROYECTOS TELLO 2022\SCM SPILL OVERS\outputs\pobreza\alimentos\1%\simulacion_4\output_tests.xlsx',lb_vec_"&amp;KY232&amp;"','lb_vec_"&amp;KY232&amp;"');"</f>
        <v>xlswrite('G:\Mi unidad\1. PROYECTOS TELLO 2022\SCM SPILL OVERS\outputs\pobreza\alimentos\1%\simulacion_4\output_tests.xlsx',lb_vec_139','lb_vec_139');</v>
      </c>
      <c r="LF232">
        <v>139</v>
      </c>
      <c r="LG232" t="str">
        <f>"xlswrite('G:\Mi unidad\1. PROYECTOS TELLO 2022\SCM SPILL OVERS\outputs\pobreza\jefe_hogar\1%\simulacion_4\output_tests.xlsx',lb_vec_"&amp;LF232&amp;"','lb_vec_"&amp;LF232&amp;"');"</f>
        <v>xlswrite('G:\Mi unidad\1. PROYECTOS TELLO 2022\SCM SPILL OVERS\outputs\pobreza\jefe_hogar\1%\simulacion_4\output_tests.xlsx',lb_vec_139','lb_vec_139');</v>
      </c>
      <c r="LM232">
        <v>139</v>
      </c>
      <c r="LN232" t="str">
        <f>"xlswrite('G:\Mi unidad\1. PROYECTOS TELLO 2022\SCM SPILL OVERS\outputs\pobreza\mujeres\1%\simulacion_4\output_tests.xlsx',lb_vec_"&amp;LM232&amp;"','lb_vec_"&amp;LM232&amp;"');"</f>
        <v>xlswrite('G:\Mi unidad\1. PROYECTOS TELLO 2022\SCM SPILL OVERS\outputs\pobreza\mujeres\1%\simulacion_4\output_tests.xlsx',lb_vec_139','lb_vec_139');</v>
      </c>
      <c r="LY232">
        <v>139</v>
      </c>
      <c r="LZ232" t="str">
        <f>"xlswrite('G:\Mi unidad\1. PROYECTOS TELLO 2022\SCM SPILL OVERS\outputs\pobreza\criminalidad\1%\simulacion_4\output_tests.xlsx',lb_vec_"&amp;LY232&amp;"','lb_vec_"&amp;LY232&amp;"');"</f>
        <v>xlswrite('G:\Mi unidad\1. PROYECTOS TELLO 2022\SCM SPILL OVERS\outputs\pobreza\criminalidad\1%\simulacion_4\output_tests.xlsx',lb_vec_139','lb_vec_139');</v>
      </c>
    </row>
    <row r="233" spans="64:338" x14ac:dyDescent="0.3">
      <c r="BL233">
        <v>139</v>
      </c>
      <c r="BM233" s="1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475</v>
      </c>
      <c r="CV233">
        <v>139</v>
      </c>
      <c r="CW233" t="s">
        <v>479</v>
      </c>
      <c r="DA233">
        <v>139</v>
      </c>
      <c r="DB233" t="s">
        <v>479</v>
      </c>
      <c r="DF233">
        <v>139</v>
      </c>
      <c r="DG233" t="s">
        <v>479</v>
      </c>
      <c r="EA233">
        <v>87</v>
      </c>
      <c r="EB233" s="3" t="s">
        <v>18</v>
      </c>
      <c r="HM233">
        <v>80</v>
      </c>
      <c r="HN233" t="str">
        <f>"    p_value_vec_"&amp;HM233&amp;"(s) = p_value_"&amp;HM233&amp;";"</f>
        <v xml:space="preserve">    p_value_vec_80(s) = p_value_80;</v>
      </c>
      <c r="HT233">
        <v>107</v>
      </c>
      <c r="HU233" t="s">
        <v>36</v>
      </c>
      <c r="IA233">
        <v>139</v>
      </c>
      <c r="IB233" t="str">
        <f>"xlswrite('G:\Mi unidad\1. PROYECTOS TELLO 2022\SCM SPILL OVERS\outputs\pobreza\bajo_niv_educ\1%\simulacion_4\output_tests.xlsx',ub_vec_"&amp;IA233&amp;"','ub_vec_"&amp;IA233&amp;"');"</f>
        <v>xlswrite('G:\Mi unidad\1. PROYECTOS TELLO 2022\SCM SPILL OVERS\outputs\pobreza\bajo_niv_educ\1%\simulacion_4\output_tests.xlsx',ub_vec_139','ub_vec_139');</v>
      </c>
      <c r="IO233">
        <v>139</v>
      </c>
      <c r="IP233" t="str">
        <f>"xlswrite('G:\Mi unidad\1. PROYECTOS TELLO 2022\SCM SPILL OVERS\outputs\pobreza\bajo_ingreso\1%\simulacion_4\output_tests.xlsx',ub_vec_"&amp;IO233&amp;"','ub_vec_"&amp;IO233&amp;"');"</f>
        <v>xlswrite('G:\Mi unidad\1. PROYECTOS TELLO 2022\SCM SPILL OVERS\outputs\pobreza\bajo_ingreso\1%\simulacion_4\output_tests.xlsx',ub_vec_139','ub_vec_139');</v>
      </c>
      <c r="JA233">
        <v>139</v>
      </c>
      <c r="JB233" t="str">
        <f>"xlswrite('G:\Mi unidad\1. PROYECTOS TELLO 2022\SCM SPILL OVERS\outputs\pobreza\densidad\1%\simulacion_4\output_tests.xlsx',ub_vec_"&amp;JA233&amp;"','ub_vec_"&amp;JA233&amp;"');"</f>
        <v>xlswrite('G:\Mi unidad\1. PROYECTOS TELLO 2022\SCM SPILL OVERS\outputs\pobreza\densidad\1%\simulacion_4\output_tests.xlsx',ub_vec_139','ub_vec_139');</v>
      </c>
      <c r="JM233">
        <v>139</v>
      </c>
      <c r="JN233" t="str">
        <f>"xlswrite('G:\Mi unidad\1. PROYECTOS TELLO 2022\SCM SPILL OVERS\outputs\pobreza\densidad_g\1%\simulacion_4\output_tests.xlsx',ub_vec_"&amp;JM233&amp;"','ub_vec_"&amp;JM233&amp;"');"</f>
        <v>xlswrite('G:\Mi unidad\1. PROYECTOS TELLO 2022\SCM SPILL OVERS\outputs\pobreza\densidad_g\1%\simulacion_4\output_tests.xlsx',ub_vec_139','ub_vec_139');</v>
      </c>
      <c r="JY233">
        <v>139</v>
      </c>
      <c r="JZ233" t="str">
        <f>"xlswrite('G:\Mi unidad\1. PROYECTOS TELLO 2022\SCM SPILL OVERS\outputs\pobreza\distancia_centro_salud\1%\simulacion_4\output_tests.xlsx',ub_vec_"&amp;JY233&amp;"','ub_vec_"&amp;JY233&amp;"');"</f>
        <v>xlswrite('G:\Mi unidad\1. PROYECTOS TELLO 2022\SCM SPILL OVERS\outputs\pobreza\distancia_centro_salud\1%\simulacion_4\output_tests.xlsx',ub_vec_139','ub_vec_139');</v>
      </c>
      <c r="KL233">
        <v>139</v>
      </c>
      <c r="KM233" t="str">
        <f>"xlswrite('G:\Mi unidad\1. PROYECTOS TELLO 2022\SCM SPILL OVERS\outputs\pobreza\informalidad\1%\simulacion_4\output_tests.xlsx',ub_vec_"&amp;KL233&amp;"','ub_vec_"&amp;KL233&amp;"');"</f>
        <v>xlswrite('G:\Mi unidad\1. PROYECTOS TELLO 2022\SCM SPILL OVERS\outputs\pobreza\informalidad\1%\simulacion_4\output_tests.xlsx',ub_vec_139','ub_vec_139');</v>
      </c>
      <c r="KY233">
        <v>139</v>
      </c>
      <c r="KZ233" t="str">
        <f>"xlswrite('G:\Mi unidad\1. PROYECTOS TELLO 2022\SCM SPILL OVERS\outputs\pobreza\alimentos\1%\simulacion_4\output_tests.xlsx',ub_vec_"&amp;KY233&amp;"','ub_vec_"&amp;KY233&amp;"');"</f>
        <v>xlswrite('G:\Mi unidad\1. PROYECTOS TELLO 2022\SCM SPILL OVERS\outputs\pobreza\alimentos\1%\simulacion_4\output_tests.xlsx',ub_vec_139','ub_vec_139');</v>
      </c>
      <c r="LF233">
        <v>139</v>
      </c>
      <c r="LG233" t="str">
        <f>"xlswrite('G:\Mi unidad\1. PROYECTOS TELLO 2022\SCM SPILL OVERS\outputs\pobreza\jefe_hogar\1%\simulacion_4\output_tests.xlsx',ub_vec_"&amp;LF233&amp;"','ub_vec_"&amp;LF233&amp;"');"</f>
        <v>xlswrite('G:\Mi unidad\1. PROYECTOS TELLO 2022\SCM SPILL OVERS\outputs\pobreza\jefe_hogar\1%\simulacion_4\output_tests.xlsx',ub_vec_139','ub_vec_139');</v>
      </c>
      <c r="LM233">
        <v>139</v>
      </c>
      <c r="LN233" t="str">
        <f>"xlswrite('G:\Mi unidad\1. PROYECTOS TELLO 2022\SCM SPILL OVERS\outputs\pobreza\mujeres\1%\simulacion_4\output_tests.xlsx',ub_vec_"&amp;LM233&amp;"','ub_vec_"&amp;LM233&amp;"');"</f>
        <v>xlswrite('G:\Mi unidad\1. PROYECTOS TELLO 2022\SCM SPILL OVERS\outputs\pobreza\mujeres\1%\simulacion_4\output_tests.xlsx',ub_vec_139','ub_vec_139');</v>
      </c>
      <c r="LY233">
        <v>139</v>
      </c>
      <c r="LZ233" t="str">
        <f>"xlswrite('G:\Mi unidad\1. PROYECTOS TELLO 2022\SCM SPILL OVERS\outputs\pobreza\criminalidad\1%\simulacion_4\output_tests.xlsx',ub_vec_"&amp;LY233&amp;"','ub_vec_"&amp;LY233&amp;"');"</f>
        <v>xlswrite('G:\Mi unidad\1. PROYECTOS TELLO 2022\SCM SPILL OVERS\outputs\pobreza\criminalidad\1%\simulacion_4\output_tests.xlsx',ub_vec_139','ub_vec_139');</v>
      </c>
    </row>
    <row r="234" spans="64:338" x14ac:dyDescent="0.3">
      <c r="BL234">
        <v>139</v>
      </c>
      <c r="BM234" s="1" t="str">
        <f>"A_"&amp;BL232&amp;"(:,ind_"&amp;BL232&amp;" == 0) = [];"</f>
        <v>A_139(:,ind_139 == 0) = [];</v>
      </c>
      <c r="BR234">
        <v>139</v>
      </c>
      <c r="BS234" s="1" t="str">
        <f>"ind_"&amp;BR232&amp;" = xlsread('spillover_bajo_niv_educ_"&amp;BR232&amp;".xlsx')"</f>
        <v>ind_139 = xlsread('spillover_bajo_niv_educ_139.xlsx')</v>
      </c>
      <c r="BX234">
        <v>139</v>
      </c>
      <c r="BY234" s="1" t="str">
        <f>"ind_"&amp;BX232&amp;" = xlsread('spillover_bajoingreso_"&amp;BX232&amp;".xlsx')"</f>
        <v>ind_139 = xlsread('spillover_bajoingreso_139.xlsx')</v>
      </c>
      <c r="CD234">
        <v>139</v>
      </c>
      <c r="CE234" s="1" t="str">
        <f>"ind_"&amp;CD232&amp;" = xlsread('spillover_densidad_"&amp;CD232&amp;".xlsx')"</f>
        <v>ind_139 = xlsread('spillover_densidad_139.xlsx')</v>
      </c>
      <c r="CJ234">
        <v>139</v>
      </c>
      <c r="CK234" s="1" t="str">
        <f>"ind_"&amp;CJ232&amp;" = xlsread('spillover_tiempo_cs_"&amp;CJ232&amp;".xlsx')"</f>
        <v>ind_139 = xlsread('spillover_tiempo_cs_139.xlsx')</v>
      </c>
      <c r="CQ234">
        <v>139</v>
      </c>
      <c r="CR234" t="s">
        <v>476</v>
      </c>
      <c r="CV234">
        <v>139</v>
      </c>
      <c r="CW234" t="s">
        <v>480</v>
      </c>
      <c r="DA234">
        <v>139</v>
      </c>
      <c r="DB234" t="s">
        <v>481</v>
      </c>
      <c r="DF234">
        <v>139</v>
      </c>
      <c r="DG234" t="s">
        <v>482</v>
      </c>
      <c r="EA234">
        <v>88</v>
      </c>
      <c r="EB234" s="3" t="str">
        <f>"%PROVINCIA "&amp;EA234</f>
        <v>%PROVINCIA 88</v>
      </c>
      <c r="HM234">
        <v>80</v>
      </c>
      <c r="HN234" t="str">
        <f>"    lb_vec_"&amp;HM234&amp;"(s) = lb_"&amp;HM234&amp;";"</f>
        <v xml:space="preserve">    lb_vec_80(s) = lb_80;</v>
      </c>
      <c r="HT234">
        <v>107</v>
      </c>
      <c r="HU234" t="s">
        <v>37</v>
      </c>
      <c r="IA234">
        <v>139</v>
      </c>
      <c r="IB234" t="str">
        <f>"xlswrite('G:\Mi unidad\1. PROYECTOS TELLO 2022\SCM SPILL OVERS\outputs\pobreza\bajo_niv_educ\1%\simulacion_4\output_tests.xlsx',p_value_vec_"&amp;IA234&amp;"','p_value_vec_"&amp;IA234&amp;"');"</f>
        <v>xlswrite('G:\Mi unidad\1. PROYECTOS TELLO 2022\SCM SPILL OVERS\outputs\pobreza\bajo_niv_educ\1%\simulacion_4\output_tests.xlsx',p_value_vec_139','p_value_vec_139');</v>
      </c>
      <c r="IO234">
        <v>139</v>
      </c>
      <c r="IP234" t="str">
        <f>"xlswrite('G:\Mi unidad\1. PROYECTOS TELLO 2022\SCM SPILL OVERS\outputs\pobreza\bajo_ingreso\1%\simulacion_4\output_tests.xlsx',p_value_vec_"&amp;IO234&amp;"','p_value_vec_"&amp;IO234&amp;"');"</f>
        <v>xlswrite('G:\Mi unidad\1. PROYECTOS TELLO 2022\SCM SPILL OVERS\outputs\pobreza\bajo_ingreso\1%\simulacion_4\output_tests.xlsx',p_value_vec_139','p_value_vec_139');</v>
      </c>
      <c r="JA234">
        <v>139</v>
      </c>
      <c r="JB234" t="str">
        <f>"xlswrite('G:\Mi unidad\1. PROYECTOS TELLO 2022\SCM SPILL OVERS\outputs\pobreza\densidad\1%\simulacion_4\output_tests.xlsx',p_value_vec_"&amp;JA234&amp;"','p_value_vec_"&amp;JA234&amp;"');"</f>
        <v>xlswrite('G:\Mi unidad\1. PROYECTOS TELLO 2022\SCM SPILL OVERS\outputs\pobreza\densidad\1%\simulacion_4\output_tests.xlsx',p_value_vec_139','p_value_vec_139');</v>
      </c>
      <c r="JM234">
        <v>139</v>
      </c>
      <c r="JN234" t="str">
        <f>"xlswrite('G:\Mi unidad\1. PROYECTOS TELLO 2022\SCM SPILL OVERS\outputs\pobreza\densidad_g\1%\simulacion_4\output_tests.xlsx',p_value_vec_"&amp;JM234&amp;"','p_value_vec_"&amp;JM234&amp;"');"</f>
        <v>xlswrite('G:\Mi unidad\1. PROYECTOS TELLO 2022\SCM SPILL OVERS\outputs\pobreza\densidad_g\1%\simulacion_4\output_tests.xlsx',p_value_vec_139','p_value_vec_139');</v>
      </c>
      <c r="JY234">
        <v>139</v>
      </c>
      <c r="JZ234" t="str">
        <f>"xlswrite('G:\Mi unidad\1. PROYECTOS TELLO 2022\SCM SPILL OVERS\outputs\pobreza\distancia_centro_salud\1%\simulacion_4\output_tests.xlsx',p_value_vec_"&amp;JY234&amp;"','p_value_vec_"&amp;JY234&amp;"');"</f>
        <v>xlswrite('G:\Mi unidad\1. PROYECTOS TELLO 2022\SCM SPILL OVERS\outputs\pobreza\distancia_centro_salud\1%\simulacion_4\output_tests.xlsx',p_value_vec_139','p_value_vec_139');</v>
      </c>
      <c r="KL234">
        <v>139</v>
      </c>
      <c r="KM234" t="str">
        <f>"xlswrite('G:\Mi unidad\1. PROYECTOS TELLO 2022\SCM SPILL OVERS\outputs\pobreza\informalidad\1%\simulacion_4\output_tests.xlsx',p_value_vec_"&amp;KL234&amp;"','p_value_vec_"&amp;KL234&amp;"');"</f>
        <v>xlswrite('G:\Mi unidad\1. PROYECTOS TELLO 2022\SCM SPILL OVERS\outputs\pobreza\informalidad\1%\simulacion_4\output_tests.xlsx',p_value_vec_139','p_value_vec_139');</v>
      </c>
      <c r="KY234">
        <v>139</v>
      </c>
      <c r="KZ234" t="str">
        <f>"xlswrite('G:\Mi unidad\1. PROYECTOS TELLO 2022\SCM SPILL OVERS\outputs\pobreza\alimentos\1%\simulacion_4\output_tests.xlsx',p_value_vec_"&amp;KY234&amp;"','p_value_vec_"&amp;KY234&amp;"');"</f>
        <v>xlswrite('G:\Mi unidad\1. PROYECTOS TELLO 2022\SCM SPILL OVERS\outputs\pobreza\alimentos\1%\simulacion_4\output_tests.xlsx',p_value_vec_139','p_value_vec_139');</v>
      </c>
      <c r="LF234">
        <v>139</v>
      </c>
      <c r="LG234" t="str">
        <f>"xlswrite('G:\Mi unidad\1. PROYECTOS TELLO 2022\SCM SPILL OVERS\outputs\pobreza\jefe_hogar\1%\simulacion_4\output_tests.xlsx',p_value_vec_"&amp;LF234&amp;"','p_value_vec_"&amp;LF234&amp;"');"</f>
        <v>xlswrite('G:\Mi unidad\1. PROYECTOS TELLO 2022\SCM SPILL OVERS\outputs\pobreza\jefe_hogar\1%\simulacion_4\output_tests.xlsx',p_value_vec_139','p_value_vec_139');</v>
      </c>
      <c r="LM234">
        <v>139</v>
      </c>
      <c r="LN234" t="str">
        <f>"xlswrite('G:\Mi unidad\1. PROYECTOS TELLO 2022\SCM SPILL OVERS\outputs\pobreza\mujeres\1%\simulacion_4\output_tests.xlsx',p_value_vec_"&amp;LM234&amp;"','p_value_vec_"&amp;LM234&amp;"');"</f>
        <v>xlswrite('G:\Mi unidad\1. PROYECTOS TELLO 2022\SCM SPILL OVERS\outputs\pobreza\mujeres\1%\simulacion_4\output_tests.xlsx',p_value_vec_139','p_value_vec_139');</v>
      </c>
      <c r="LY234">
        <v>139</v>
      </c>
      <c r="LZ234" t="str">
        <f>"xlswrite('G:\Mi unidad\1. PROYECTOS TELLO 2022\SCM SPILL OVERS\outputs\pobreza\criminalidad\1%\simulacion_4\output_tests.xlsx',p_value_vec_"&amp;LY234&amp;"','p_value_vec_"&amp;LY234&amp;"');"</f>
        <v>xlswrite('G:\Mi unidad\1. PROYECTOS TELLO 2022\SCM SPILL OVERS\outputs\pobreza\criminalidad\1%\simulacion_4\output_tests.xlsx',p_value_vec_139','p_value_vec_139');</v>
      </c>
    </row>
    <row r="235" spans="64:338" x14ac:dyDescent="0.3">
      <c r="BL235">
        <v>139</v>
      </c>
      <c r="BR235">
        <v>139</v>
      </c>
      <c r="BS235" s="1" t="str">
        <f>"A_"&amp;BR232&amp;" = eye(N);"</f>
        <v>A_139 = eye(N);</v>
      </c>
      <c r="BX235">
        <v>139</v>
      </c>
      <c r="BY235" s="1" t="str">
        <f>"A_"&amp;BX232&amp;" = eye(N);"</f>
        <v>A_139 = eye(N);</v>
      </c>
      <c r="CD235">
        <v>139</v>
      </c>
      <c r="CE235" s="1" t="str">
        <f>"A_"&amp;CD232&amp;" = eye(N);"</f>
        <v>A_139 = eye(N);</v>
      </c>
      <c r="CJ235">
        <v>139</v>
      </c>
      <c r="CK235" s="1" t="str">
        <f>"A_"&amp;CJ232&amp;" = eye(N);"</f>
        <v>A_139 = eye(N);</v>
      </c>
      <c r="CQ235">
        <v>139</v>
      </c>
      <c r="CR235" t="s">
        <v>479</v>
      </c>
      <c r="CV235">
        <v>139</v>
      </c>
      <c r="CW235" t="s">
        <v>483</v>
      </c>
      <c r="DA235">
        <v>139</v>
      </c>
      <c r="DB235" t="s">
        <v>483</v>
      </c>
      <c r="DF235">
        <v>139</v>
      </c>
      <c r="DG235" t="s">
        <v>483</v>
      </c>
      <c r="EA235">
        <v>88</v>
      </c>
      <c r="EB235" s="3" t="s">
        <v>17</v>
      </c>
      <c r="HM235">
        <v>80</v>
      </c>
      <c r="HN235" t="str">
        <f>"    ub_vec_"&amp;HM235&amp;"(s) = ub_"&amp;HM234&amp;";"</f>
        <v xml:space="preserve">    ub_vec_80(s) = ub_80;</v>
      </c>
      <c r="HT235">
        <v>107</v>
      </c>
      <c r="HU235" t="str">
        <f>"    spillover_test_"&amp;HT235&amp;"(s) = sp_andrews(Y_pre_"&amp;HT235&amp;",pobreza_"&amp;HT235&amp;"(:,T+s),A_"&amp;HT235&amp;",C,d,alpha_sig);"</f>
        <v xml:space="preserve">    spillover_test_107(s) = sp_andrews(Y_pre_107,pobreza_107(:,T+s),A_107,C,d,alpha_sig);</v>
      </c>
      <c r="IA235">
        <v>139</v>
      </c>
      <c r="IB235" t="str">
        <f>"xlswrite('G:\Mi unidad\1. PROYECTOS TELLO 2022\SCM SPILL OVERS\outputs\pobreza\bajo_niv_educ\1%\simulacion_4\output_tests.xlsx',alpha1_hat_vec_"&amp;IA235&amp;"','alpha1_hat_vec_"&amp;IA235&amp;"');"</f>
        <v>xlswrite('G:\Mi unidad\1. PROYECTOS TELLO 2022\SCM SPILL OVERS\outputs\pobreza\bajo_niv_educ\1%\simulacion_4\output_tests.xlsx',alpha1_hat_vec_139','alpha1_hat_vec_139');</v>
      </c>
      <c r="IO235">
        <v>139</v>
      </c>
      <c r="IP235" t="str">
        <f>"xlswrite('G:\Mi unidad\1. PROYECTOS TELLO 2022\SCM SPILL OVERS\outputs\pobreza\bajo_ingreso\1%\simulacion_4\output_tests.xlsx',alpha1_hat_vec_"&amp;IO235&amp;"','alpha1_hat_vec_"&amp;IO235&amp;"');"</f>
        <v>xlswrite('G:\Mi unidad\1. PROYECTOS TELLO 2022\SCM SPILL OVERS\outputs\pobreza\bajo_ingreso\1%\simulacion_4\output_tests.xlsx',alpha1_hat_vec_139','alpha1_hat_vec_139');</v>
      </c>
      <c r="JA235">
        <v>139</v>
      </c>
      <c r="JB235" t="str">
        <f>"xlswrite('G:\Mi unidad\1. PROYECTOS TELLO 2022\SCM SPILL OVERS\outputs\pobreza\densidad\1%\simulacion_4\output_tests.xlsx',alpha1_hat_vec_"&amp;JA235&amp;"','alpha1_hat_vec_"&amp;JA235&amp;"');"</f>
        <v>xlswrite('G:\Mi unidad\1. PROYECTOS TELLO 2022\SCM SPILL OVERS\outputs\pobreza\densidad\1%\simulacion_4\output_tests.xlsx',alpha1_hat_vec_139','alpha1_hat_vec_139');</v>
      </c>
      <c r="JM235">
        <v>139</v>
      </c>
      <c r="JN235" t="str">
        <f>"xlswrite('G:\Mi unidad\1. PROYECTOS TELLO 2022\SCM SPILL OVERS\outputs\pobreza\densidad_g\1%\simulacion_4\output_tests.xlsx',alpha1_hat_vec_"&amp;JM235&amp;"','alpha1_hat_vec_"&amp;JM235&amp;"');"</f>
        <v>xlswrite('G:\Mi unidad\1. PROYECTOS TELLO 2022\SCM SPILL OVERS\outputs\pobreza\densidad_g\1%\simulacion_4\output_tests.xlsx',alpha1_hat_vec_139','alpha1_hat_vec_139');</v>
      </c>
      <c r="JY235">
        <v>139</v>
      </c>
      <c r="JZ235" t="str">
        <f>"xlswrite('G:\Mi unidad\1. PROYECTOS TELLO 2022\SCM SPILL OVERS\outputs\pobreza\distancia_centro_salud\1%\simulacion_4\output_tests.xlsx',alpha1_hat_vec_"&amp;JY235&amp;"','alpha1_hat_vec_"&amp;JY235&amp;"');"</f>
        <v>xlswrite('G:\Mi unidad\1. PROYECTOS TELLO 2022\SCM SPILL OVERS\outputs\pobreza\distancia_centro_salud\1%\simulacion_4\output_tests.xlsx',alpha1_hat_vec_139','alpha1_hat_vec_139');</v>
      </c>
      <c r="KL235">
        <v>139</v>
      </c>
      <c r="KM235" t="str">
        <f>"xlswrite('G:\Mi unidad\1. PROYECTOS TELLO 2022\SCM SPILL OVERS\outputs\pobreza\informalidad\1%\simulacion_4\output_tests.xlsx',alpha1_hat_vec_"&amp;KL235&amp;"','alpha1_hat_vec_"&amp;KL235&amp;"');"</f>
        <v>xlswrite('G:\Mi unidad\1. PROYECTOS TELLO 2022\SCM SPILL OVERS\outputs\pobreza\informalidad\1%\simulacion_4\output_tests.xlsx',alpha1_hat_vec_139','alpha1_hat_vec_139');</v>
      </c>
      <c r="KY235">
        <v>139</v>
      </c>
      <c r="KZ235" t="str">
        <f>"xlswrite('G:\Mi unidad\1. PROYECTOS TELLO 2022\SCM SPILL OVERS\outputs\pobreza\alimentos\1%\simulacion_4\output_tests.xlsx',alpha1_hat_vec_"&amp;KY235&amp;"','alpha1_hat_vec_"&amp;KY235&amp;"');"</f>
        <v>xlswrite('G:\Mi unidad\1. PROYECTOS TELLO 2022\SCM SPILL OVERS\outputs\pobreza\alimentos\1%\simulacion_4\output_tests.xlsx',alpha1_hat_vec_139','alpha1_hat_vec_139');</v>
      </c>
      <c r="LF235">
        <v>139</v>
      </c>
      <c r="LG235" t="str">
        <f>"xlswrite('G:\Mi unidad\1. PROYECTOS TELLO 2022\SCM SPILL OVERS\outputs\pobreza\jefe_hogar\1%\simulacion_4\output_tests.xlsx',alpha1_hat_vec_"&amp;LF235&amp;"','alpha1_hat_vec_"&amp;LF235&amp;"');"</f>
        <v>xlswrite('G:\Mi unidad\1. PROYECTOS TELLO 2022\SCM SPILL OVERS\outputs\pobreza\jefe_hogar\1%\simulacion_4\output_tests.xlsx',alpha1_hat_vec_139','alpha1_hat_vec_139');</v>
      </c>
      <c r="LM235">
        <v>139</v>
      </c>
      <c r="LN235" t="str">
        <f>"xlswrite('G:\Mi unidad\1. PROYECTOS TELLO 2022\SCM SPILL OVERS\outputs\pobreza\mujeres\1%\simulacion_4\output_tests.xlsx',alpha1_hat_vec_"&amp;LM235&amp;"','alpha1_hat_vec_"&amp;LM235&amp;"');"</f>
        <v>xlswrite('G:\Mi unidad\1. PROYECTOS TELLO 2022\SCM SPILL OVERS\outputs\pobreza\mujeres\1%\simulacion_4\output_tests.xlsx',alpha1_hat_vec_139','alpha1_hat_vec_139');</v>
      </c>
      <c r="LY235">
        <v>139</v>
      </c>
      <c r="LZ235" t="str">
        <f>"xlswrite('G:\Mi unidad\1. PROYECTOS TELLO 2022\SCM SPILL OVERS\outputs\pobreza\criminalidad\1%\simulacion_4\output_tests.xlsx',alpha1_hat_vec_"&amp;LY235&amp;"','alpha1_hat_vec_"&amp;LY235&amp;"');"</f>
        <v>xlswrite('G:\Mi unidad\1. PROYECTOS TELLO 2022\SCM SPILL OVERS\outputs\pobreza\criminalidad\1%\simulacion_4\output_tests.xlsx',alpha1_hat_vec_139','alpha1_hat_vec_139');</v>
      </c>
    </row>
    <row r="236" spans="64:338" x14ac:dyDescent="0.3">
      <c r="BL236">
        <v>139</v>
      </c>
      <c r="BR236">
        <v>139</v>
      </c>
      <c r="BS236" s="1" t="str">
        <f>"A_"&amp;BR232&amp;"(:,ind_"&amp;BR232&amp;" == 0) = [];"</f>
        <v>A_139(:,ind_139 == 0) = [];</v>
      </c>
      <c r="BX236">
        <v>139</v>
      </c>
      <c r="BY236" s="1" t="str">
        <f>"A_"&amp;BX232&amp;"(:,ind_"&amp;BX232&amp;" == 0) = [];"</f>
        <v>A_139(:,ind_139 == 0) = [];</v>
      </c>
      <c r="CD236">
        <v>139</v>
      </c>
      <c r="CE236" s="1" t="str">
        <f>"A_"&amp;CD232&amp;"(:,ind_"&amp;CD232&amp;" == 0) = [];"</f>
        <v>A_139(:,ind_139 == 0) = [];</v>
      </c>
      <c r="CJ236">
        <v>139</v>
      </c>
      <c r="CK236" s="1" t="str">
        <f>"A_"&amp;CJ232&amp;"(:,ind_"&amp;CJ232&amp;" == 0) = [];"</f>
        <v>A_139(:,ind_139 == 0) = [];</v>
      </c>
      <c r="CQ236">
        <v>139</v>
      </c>
      <c r="CR236" t="s">
        <v>484</v>
      </c>
      <c r="CV236">
        <v>139</v>
      </c>
      <c r="CW236" t="s">
        <v>485</v>
      </c>
      <c r="DA236">
        <v>139</v>
      </c>
      <c r="DB236" t="s">
        <v>485</v>
      </c>
      <c r="DF236">
        <v>139</v>
      </c>
      <c r="DG236" t="s">
        <v>485</v>
      </c>
      <c r="EA236">
        <v>88</v>
      </c>
      <c r="EB236" s="1" t="str">
        <f>"Y_Ts_"&amp;EA236&amp;" = Y_"&amp;EA236&amp;"(:,T+s);"</f>
        <v>Y_Ts_88 = Y_88(:,T+s);</v>
      </c>
      <c r="HM236">
        <v>80</v>
      </c>
      <c r="HN236" t="s">
        <v>18</v>
      </c>
      <c r="HT236">
        <v>107</v>
      </c>
      <c r="HU236" t="s">
        <v>18</v>
      </c>
      <c r="IA236">
        <v>139</v>
      </c>
      <c r="IB236" t="str">
        <f>"xlswrite('G:\Mi unidad\1. PROYECTOS TELLO 2022\SCM SPILL OVERS\outputs\pobreza\bajo_niv_educ\1%\simulacion_4\output_tests.xlsx',spillover_test_"&amp;IA236&amp;"','sp_test_"&amp;IA236&amp;"');"</f>
        <v>xlswrite('G:\Mi unidad\1. PROYECTOS TELLO 2022\SCM SPILL OVERS\outputs\pobreza\bajo_niv_educ\1%\simulacion_4\output_tests.xlsx',spillover_test_139','sp_test_139');</v>
      </c>
      <c r="IO236">
        <v>139</v>
      </c>
      <c r="IP236" t="str">
        <f>"xlswrite('G:\Mi unidad\1. PROYECTOS TELLO 2022\SCM SPILL OVERS\outputs\pobreza\bajo_ingreso\1%\simulacion_4\output_tests.xlsx',spillover_test_"&amp;IO236&amp;"','sp_test_"&amp;IO236&amp;"');"</f>
        <v>xlswrite('G:\Mi unidad\1. PROYECTOS TELLO 2022\SCM SPILL OVERS\outputs\pobreza\bajo_ingreso\1%\simulacion_4\output_tests.xlsx',spillover_test_139','sp_test_139');</v>
      </c>
      <c r="JA236">
        <v>139</v>
      </c>
      <c r="JB236" t="str">
        <f>"xlswrite('G:\Mi unidad\1. PROYECTOS TELLO 2022\SCM SPILL OVERS\outputs\pobreza\densidad\1%\simulacion_4\output_tests.xlsx',spillover_test_"&amp;JA236&amp;"','sp_test_"&amp;JA236&amp;"');"</f>
        <v>xlswrite('G:\Mi unidad\1. PROYECTOS TELLO 2022\SCM SPILL OVERS\outputs\pobreza\densidad\1%\simulacion_4\output_tests.xlsx',spillover_test_139','sp_test_139');</v>
      </c>
      <c r="JM236">
        <v>139</v>
      </c>
      <c r="JN236" t="str">
        <f>"xlswrite('G:\Mi unidad\1. PROYECTOS TELLO 2022\SCM SPILL OVERS\outputs\pobreza\densidad_g\1%\simulacion_4\output_tests.xlsx',spillover_test_"&amp;JM236&amp;"','sp_test_"&amp;JM236&amp;"');"</f>
        <v>xlswrite('G:\Mi unidad\1. PROYECTOS TELLO 2022\SCM SPILL OVERS\outputs\pobreza\densidad_g\1%\simulacion_4\output_tests.xlsx',spillover_test_139','sp_test_139');</v>
      </c>
      <c r="JY236">
        <v>139</v>
      </c>
      <c r="JZ236" t="str">
        <f>"xlswrite('G:\Mi unidad\1. PROYECTOS TELLO 2022\SCM SPILL OVERS\outputs\pobreza\distancia_centro_salud\1%\simulacion_4\output_tests.xlsx',spillover_test_"&amp;JY236&amp;"','sp_test_"&amp;JY236&amp;"');"</f>
        <v>xlswrite('G:\Mi unidad\1. PROYECTOS TELLO 2022\SCM SPILL OVERS\outputs\pobreza\distancia_centro_salud\1%\simulacion_4\output_tests.xlsx',spillover_test_139','sp_test_139');</v>
      </c>
      <c r="KL236">
        <v>139</v>
      </c>
      <c r="KM236" t="str">
        <f>"xlswrite('G:\Mi unidad\1. PROYECTOS TELLO 2022\SCM SPILL OVERS\outputs\pobreza\informalidad\1%\simulacion_4\output_tests.xlsx',spillover_test_"&amp;KL236&amp;"','sp_test_"&amp;KL236&amp;"');"</f>
        <v>xlswrite('G:\Mi unidad\1. PROYECTOS TELLO 2022\SCM SPILL OVERS\outputs\pobreza\informalidad\1%\simulacion_4\output_tests.xlsx',spillover_test_139','sp_test_139');</v>
      </c>
      <c r="KY236">
        <v>139</v>
      </c>
      <c r="KZ236" t="str">
        <f>"xlswrite('G:\Mi unidad\1. PROYECTOS TELLO 2022\SCM SPILL OVERS\outputs\pobreza\alimentos\1%\simulacion_4\output_tests.xlsx',spillover_test_"&amp;KY236&amp;"','sp_test_"&amp;KY236&amp;"');"</f>
        <v>xlswrite('G:\Mi unidad\1. PROYECTOS TELLO 2022\SCM SPILL OVERS\outputs\pobreza\alimentos\1%\simulacion_4\output_tests.xlsx',spillover_test_139','sp_test_139');</v>
      </c>
      <c r="LF236">
        <v>139</v>
      </c>
      <c r="LG236" t="str">
        <f>"xlswrite('G:\Mi unidad\1. PROYECTOS TELLO 2022\SCM SPILL OVERS\outputs\pobreza\jefe_hogar\1%\simulacion_4\output_tests.xlsx',spillover_test_"&amp;LF236&amp;"','sp_test_"&amp;LF236&amp;"');"</f>
        <v>xlswrite('G:\Mi unidad\1. PROYECTOS TELLO 2022\SCM SPILL OVERS\outputs\pobreza\jefe_hogar\1%\simulacion_4\output_tests.xlsx',spillover_test_139','sp_test_139');</v>
      </c>
      <c r="LM236">
        <v>139</v>
      </c>
      <c r="LN236" t="str">
        <f>"xlswrite('G:\Mi unidad\1. PROYECTOS TELLO 2022\SCM SPILL OVERS\outputs\pobreza\mujeres\1%\simulacion_4\output_tests.xlsx',spillover_test_"&amp;LM236&amp;"','sp_test_"&amp;LM236&amp;"');"</f>
        <v>xlswrite('G:\Mi unidad\1. PROYECTOS TELLO 2022\SCM SPILL OVERS\outputs\pobreza\mujeres\1%\simulacion_4\output_tests.xlsx',spillover_test_139','sp_test_139');</v>
      </c>
      <c r="LY236">
        <v>139</v>
      </c>
      <c r="LZ236" t="str">
        <f>"xlswrite('G:\Mi unidad\1. PROYECTOS TELLO 2022\SCM SPILL OVERS\outputs\pobreza\criminalidad\1%\simulacion_4\output_tests.xlsx',spillover_test_"&amp;LY236&amp;"','sp_test_"&amp;LY236&amp;"');"</f>
        <v>xlswrite('G:\Mi unidad\1. PROYECTOS TELLO 2022\SCM SPILL OVERS\outputs\pobreza\criminalidad\1%\simulacion_4\output_tests.xlsx',spillover_test_139','sp_test_139');</v>
      </c>
    </row>
    <row r="237" spans="64:338" x14ac:dyDescent="0.3">
      <c r="BL237">
        <v>140</v>
      </c>
      <c r="BM237" s="1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483</v>
      </c>
      <c r="CV237">
        <v>140</v>
      </c>
      <c r="CW237" t="s">
        <v>486</v>
      </c>
      <c r="DA237">
        <v>140</v>
      </c>
      <c r="DB237" t="s">
        <v>486</v>
      </c>
      <c r="DF237">
        <v>140</v>
      </c>
      <c r="DG237" t="s">
        <v>486</v>
      </c>
      <c r="EA237">
        <v>88</v>
      </c>
      <c r="EB237" s="1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HM237">
        <v>84</v>
      </c>
      <c r="HN237" t="str">
        <f>"p_value_vec_"&amp;HM237&amp;" = zeros(1,S);"</f>
        <v>p_value_vec_84 = zeros(1,S);</v>
      </c>
      <c r="HT237">
        <v>108</v>
      </c>
      <c r="HU237" t="str">
        <f>"spillover_test_"&amp;HT237&amp;" = zeros(1,S);"</f>
        <v>spillover_test_108 = zeros(1,S);</v>
      </c>
      <c r="IA237">
        <v>140</v>
      </c>
      <c r="IB237" t="str">
        <f>"xlswrite('G:\Mi unidad\1. PROYECTOS TELLO 2022\SCM SPILL OVERS\outputs\pobreza\bajo_niv_educ\1%\simulacion_4\output_tests.xlsx',lb_vec_"&amp;IA237&amp;"','lb_vec_"&amp;IA237&amp;"');"</f>
        <v>xlswrite('G:\Mi unidad\1. PROYECTOS TELLO 2022\SCM SPILL OVERS\outputs\pobreza\bajo_niv_educ\1%\simulacion_4\output_tests.xlsx',lb_vec_140','lb_vec_140');</v>
      </c>
      <c r="IO237">
        <v>140</v>
      </c>
      <c r="IP237" t="str">
        <f>"xlswrite('G:\Mi unidad\1. PROYECTOS TELLO 2022\SCM SPILL OVERS\outputs\pobreza\bajo_ingreso\1%\simulacion_4\output_tests.xlsx',lb_vec_"&amp;IO237&amp;"','lb_vec_"&amp;IO237&amp;"');"</f>
        <v>xlswrite('G:\Mi unidad\1. PROYECTOS TELLO 2022\SCM SPILL OVERS\outputs\pobreza\bajo_ingreso\1%\simulacion_4\output_tests.xlsx',lb_vec_140','lb_vec_140');</v>
      </c>
      <c r="JA237">
        <v>140</v>
      </c>
      <c r="JB237" t="str">
        <f>"xlswrite('G:\Mi unidad\1. PROYECTOS TELLO 2022\SCM SPILL OVERS\outputs\pobreza\densidad\1%\simulacion_4\output_tests.xlsx',lb_vec_"&amp;JA237&amp;"','lb_vec_"&amp;JA237&amp;"');"</f>
        <v>xlswrite('G:\Mi unidad\1. PROYECTOS TELLO 2022\SCM SPILL OVERS\outputs\pobreza\densidad\1%\simulacion_4\output_tests.xlsx',lb_vec_140','lb_vec_140');</v>
      </c>
      <c r="JM237">
        <v>140</v>
      </c>
      <c r="JN237" t="str">
        <f>"xlswrite('G:\Mi unidad\1. PROYECTOS TELLO 2022\SCM SPILL OVERS\outputs\pobreza\densidad_g\1%\simulacion_4\output_tests.xlsx',lb_vec_"&amp;JM237&amp;"','lb_vec_"&amp;JM237&amp;"');"</f>
        <v>xlswrite('G:\Mi unidad\1. PROYECTOS TELLO 2022\SCM SPILL OVERS\outputs\pobreza\densidad_g\1%\simulacion_4\output_tests.xlsx',lb_vec_140','lb_vec_140');</v>
      </c>
      <c r="JY237">
        <v>140</v>
      </c>
      <c r="JZ237" t="str">
        <f>"xlswrite('G:\Mi unidad\1. PROYECTOS TELLO 2022\SCM SPILL OVERS\outputs\pobreza\distancia_centro_salud\1%\simulacion_4\output_tests.xlsx',lb_vec_"&amp;JY237&amp;"','lb_vec_"&amp;JY237&amp;"');"</f>
        <v>xlswrite('G:\Mi unidad\1. PROYECTOS TELLO 2022\SCM SPILL OVERS\outputs\pobreza\distancia_centro_salud\1%\simulacion_4\output_tests.xlsx',lb_vec_140','lb_vec_140');</v>
      </c>
      <c r="KL237">
        <v>140</v>
      </c>
      <c r="KM237" t="str">
        <f>"xlswrite('G:\Mi unidad\1. PROYECTOS TELLO 2022\SCM SPILL OVERS\outputs\pobreza\informalidad\1%\simulacion_4\output_tests.xlsx',lb_vec_"&amp;KL237&amp;"','lb_vec_"&amp;KL237&amp;"');"</f>
        <v>xlswrite('G:\Mi unidad\1. PROYECTOS TELLO 2022\SCM SPILL OVERS\outputs\pobreza\informalidad\1%\simulacion_4\output_tests.xlsx',lb_vec_140','lb_vec_140');</v>
      </c>
      <c r="KY237">
        <v>140</v>
      </c>
      <c r="KZ237" t="str">
        <f>"xlswrite('G:\Mi unidad\1. PROYECTOS TELLO 2022\SCM SPILL OVERS\outputs\pobreza\alimentos\1%\simulacion_4\output_tests.xlsx',lb_vec_"&amp;KY237&amp;"','lb_vec_"&amp;KY237&amp;"');"</f>
        <v>xlswrite('G:\Mi unidad\1. PROYECTOS TELLO 2022\SCM SPILL OVERS\outputs\pobreza\alimentos\1%\simulacion_4\output_tests.xlsx',lb_vec_140','lb_vec_140');</v>
      </c>
      <c r="LF237">
        <v>140</v>
      </c>
      <c r="LG237" t="str">
        <f>"xlswrite('G:\Mi unidad\1. PROYECTOS TELLO 2022\SCM SPILL OVERS\outputs\pobreza\jefe_hogar\1%\simulacion_4\output_tests.xlsx',lb_vec_"&amp;LF237&amp;"','lb_vec_"&amp;LF237&amp;"');"</f>
        <v>xlswrite('G:\Mi unidad\1. PROYECTOS TELLO 2022\SCM SPILL OVERS\outputs\pobreza\jefe_hogar\1%\simulacion_4\output_tests.xlsx',lb_vec_140','lb_vec_140');</v>
      </c>
      <c r="LM237">
        <v>140</v>
      </c>
      <c r="LN237" t="str">
        <f>"xlswrite('G:\Mi unidad\1. PROYECTOS TELLO 2022\SCM SPILL OVERS\outputs\pobreza\mujeres\1%\simulacion_4\output_tests.xlsx',lb_vec_"&amp;LM237&amp;"','lb_vec_"&amp;LM237&amp;"');"</f>
        <v>xlswrite('G:\Mi unidad\1. PROYECTOS TELLO 2022\SCM SPILL OVERS\outputs\pobreza\mujeres\1%\simulacion_4\output_tests.xlsx',lb_vec_140','lb_vec_140');</v>
      </c>
      <c r="LY237">
        <v>140</v>
      </c>
      <c r="LZ237" t="str">
        <f>"xlswrite('G:\Mi unidad\1. PROYECTOS TELLO 2022\SCM SPILL OVERS\outputs\pobreza\criminalidad\1%\simulacion_4\output_tests.xlsx',lb_vec_"&amp;LY237&amp;"','lb_vec_"&amp;LY237&amp;"');"</f>
        <v>xlswrite('G:\Mi unidad\1. PROYECTOS TELLO 2022\SCM SPILL OVERS\outputs\pobreza\criminalidad\1%\simulacion_4\output_tests.xlsx',lb_vec_140','lb_vec_140');</v>
      </c>
    </row>
    <row r="238" spans="64:338" x14ac:dyDescent="0.3">
      <c r="BL238">
        <v>140</v>
      </c>
      <c r="BM238" s="1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485</v>
      </c>
      <c r="CV238">
        <v>140</v>
      </c>
      <c r="CW238" t="s">
        <v>487</v>
      </c>
      <c r="DA238">
        <v>140</v>
      </c>
      <c r="DB238" t="s">
        <v>487</v>
      </c>
      <c r="DF238">
        <v>140</v>
      </c>
      <c r="DG238" t="s">
        <v>487</v>
      </c>
      <c r="EA238">
        <v>88</v>
      </c>
      <c r="EB238" s="1" t="str">
        <f>"alpha_hat_"&amp;EA238&amp;" = A_"&amp;EA238&amp;"*gamma_hat_"&amp;EA238&amp;";"</f>
        <v>alpha_hat_88 = A_88*gamma_hat_88;</v>
      </c>
      <c r="HM238">
        <v>84</v>
      </c>
      <c r="HN238" t="str">
        <f>"lb_vec_"&amp;HM238&amp;" = zeros(1,S);"</f>
        <v>lb_vec_84 = zeros(1,S);</v>
      </c>
      <c r="HT238">
        <v>108</v>
      </c>
      <c r="HU238" t="s">
        <v>35</v>
      </c>
      <c r="IA238">
        <v>140</v>
      </c>
      <c r="IB238" t="str">
        <f>"xlswrite('G:\Mi unidad\1. PROYECTOS TELLO 2022\SCM SPILL OVERS\outputs\pobreza\bajo_niv_educ\1%\simulacion_4\output_tests.xlsx',ub_vec_"&amp;IA238&amp;"','ub_vec_"&amp;IA238&amp;"');"</f>
        <v>xlswrite('G:\Mi unidad\1. PROYECTOS TELLO 2022\SCM SPILL OVERS\outputs\pobreza\bajo_niv_educ\1%\simulacion_4\output_tests.xlsx',ub_vec_140','ub_vec_140');</v>
      </c>
      <c r="IO238">
        <v>140</v>
      </c>
      <c r="IP238" t="str">
        <f>"xlswrite('G:\Mi unidad\1. PROYECTOS TELLO 2022\SCM SPILL OVERS\outputs\pobreza\bajo_ingreso\1%\simulacion_4\output_tests.xlsx',ub_vec_"&amp;IO238&amp;"','ub_vec_"&amp;IO238&amp;"');"</f>
        <v>xlswrite('G:\Mi unidad\1. PROYECTOS TELLO 2022\SCM SPILL OVERS\outputs\pobreza\bajo_ingreso\1%\simulacion_4\output_tests.xlsx',ub_vec_140','ub_vec_140');</v>
      </c>
      <c r="JA238">
        <v>140</v>
      </c>
      <c r="JB238" t="str">
        <f>"xlswrite('G:\Mi unidad\1. PROYECTOS TELLO 2022\SCM SPILL OVERS\outputs\pobreza\densidad\1%\simulacion_4\output_tests.xlsx',ub_vec_"&amp;JA238&amp;"','ub_vec_"&amp;JA238&amp;"');"</f>
        <v>xlswrite('G:\Mi unidad\1. PROYECTOS TELLO 2022\SCM SPILL OVERS\outputs\pobreza\densidad\1%\simulacion_4\output_tests.xlsx',ub_vec_140','ub_vec_140');</v>
      </c>
      <c r="JM238">
        <v>140</v>
      </c>
      <c r="JN238" t="str">
        <f>"xlswrite('G:\Mi unidad\1. PROYECTOS TELLO 2022\SCM SPILL OVERS\outputs\pobreza\densidad_g\1%\simulacion_4\output_tests.xlsx',ub_vec_"&amp;JM238&amp;"','ub_vec_"&amp;JM238&amp;"');"</f>
        <v>xlswrite('G:\Mi unidad\1. PROYECTOS TELLO 2022\SCM SPILL OVERS\outputs\pobreza\densidad_g\1%\simulacion_4\output_tests.xlsx',ub_vec_140','ub_vec_140');</v>
      </c>
      <c r="JY238">
        <v>140</v>
      </c>
      <c r="JZ238" t="str">
        <f>"xlswrite('G:\Mi unidad\1. PROYECTOS TELLO 2022\SCM SPILL OVERS\outputs\pobreza\distancia_centro_salud\1%\simulacion_4\output_tests.xlsx',ub_vec_"&amp;JY238&amp;"','ub_vec_"&amp;JY238&amp;"');"</f>
        <v>xlswrite('G:\Mi unidad\1. PROYECTOS TELLO 2022\SCM SPILL OVERS\outputs\pobreza\distancia_centro_salud\1%\simulacion_4\output_tests.xlsx',ub_vec_140','ub_vec_140');</v>
      </c>
      <c r="KL238">
        <v>140</v>
      </c>
      <c r="KM238" t="str">
        <f>"xlswrite('G:\Mi unidad\1. PROYECTOS TELLO 2022\SCM SPILL OVERS\outputs\pobreza\informalidad\1%\simulacion_4\output_tests.xlsx',ub_vec_"&amp;KL238&amp;"','ub_vec_"&amp;KL238&amp;"');"</f>
        <v>xlswrite('G:\Mi unidad\1. PROYECTOS TELLO 2022\SCM SPILL OVERS\outputs\pobreza\informalidad\1%\simulacion_4\output_tests.xlsx',ub_vec_140','ub_vec_140');</v>
      </c>
      <c r="KY238">
        <v>140</v>
      </c>
      <c r="KZ238" t="str">
        <f>"xlswrite('G:\Mi unidad\1. PROYECTOS TELLO 2022\SCM SPILL OVERS\outputs\pobreza\alimentos\1%\simulacion_4\output_tests.xlsx',ub_vec_"&amp;KY238&amp;"','ub_vec_"&amp;KY238&amp;"');"</f>
        <v>xlswrite('G:\Mi unidad\1. PROYECTOS TELLO 2022\SCM SPILL OVERS\outputs\pobreza\alimentos\1%\simulacion_4\output_tests.xlsx',ub_vec_140','ub_vec_140');</v>
      </c>
      <c r="LF238">
        <v>140</v>
      </c>
      <c r="LG238" t="str">
        <f>"xlswrite('G:\Mi unidad\1. PROYECTOS TELLO 2022\SCM SPILL OVERS\outputs\pobreza\jefe_hogar\1%\simulacion_4\output_tests.xlsx',ub_vec_"&amp;LF238&amp;"','ub_vec_"&amp;LF238&amp;"');"</f>
        <v>xlswrite('G:\Mi unidad\1. PROYECTOS TELLO 2022\SCM SPILL OVERS\outputs\pobreza\jefe_hogar\1%\simulacion_4\output_tests.xlsx',ub_vec_140','ub_vec_140');</v>
      </c>
      <c r="LM238">
        <v>140</v>
      </c>
      <c r="LN238" t="str">
        <f>"xlswrite('G:\Mi unidad\1. PROYECTOS TELLO 2022\SCM SPILL OVERS\outputs\pobreza\mujeres\1%\simulacion_4\output_tests.xlsx',ub_vec_"&amp;LM238&amp;"','ub_vec_"&amp;LM238&amp;"');"</f>
        <v>xlswrite('G:\Mi unidad\1. PROYECTOS TELLO 2022\SCM SPILL OVERS\outputs\pobreza\mujeres\1%\simulacion_4\output_tests.xlsx',ub_vec_140','ub_vec_140');</v>
      </c>
      <c r="LY238">
        <v>140</v>
      </c>
      <c r="LZ238" t="str">
        <f>"xlswrite('G:\Mi unidad\1. PROYECTOS TELLO 2022\SCM SPILL OVERS\outputs\pobreza\criminalidad\1%\simulacion_4\output_tests.xlsx',ub_vec_"&amp;LY238&amp;"','ub_vec_"&amp;LY238&amp;"');"</f>
        <v>xlswrite('G:\Mi unidad\1. PROYECTOS TELLO 2022\SCM SPILL OVERS\outputs\pobreza\criminalidad\1%\simulacion_4\output_tests.xlsx',ub_vec_140','ub_vec_140');</v>
      </c>
    </row>
    <row r="239" spans="64:338" x14ac:dyDescent="0.3">
      <c r="BL239">
        <v>140</v>
      </c>
      <c r="BM239" s="1" t="str">
        <f>"A_"&amp;BL237&amp;"(:,ind_"&amp;BL237&amp;" == 0) = [];"</f>
        <v>A_140(:,ind_140 == 0) = [];</v>
      </c>
      <c r="BR239">
        <v>140</v>
      </c>
      <c r="BS239" s="1" t="str">
        <f>"ind_"&amp;BR237&amp;" = xlsread('spillover_bajo_niv_educ_"&amp;BR237&amp;".xlsx')"</f>
        <v>ind_140 = xlsread('spillover_bajo_niv_educ_140.xlsx')</v>
      </c>
      <c r="BX239">
        <v>140</v>
      </c>
      <c r="BY239" s="1" t="str">
        <f>"ind_"&amp;BX237&amp;" = xlsread('spillover_bajoingreso_"&amp;BX237&amp;".xlsx')"</f>
        <v>ind_140 = xlsread('spillover_bajoingreso_140.xlsx')</v>
      </c>
      <c r="CD239">
        <v>140</v>
      </c>
      <c r="CE239" s="1" t="str">
        <f>"ind_"&amp;CD237&amp;" = xlsread('spillover_densidad_"&amp;CD237&amp;".xlsx')"</f>
        <v>ind_140 = xlsread('spillover_densidad_140.xlsx')</v>
      </c>
      <c r="CJ239">
        <v>140</v>
      </c>
      <c r="CK239" s="1" t="str">
        <f>"ind_"&amp;CJ237&amp;" = xlsread('spillover_tiempo_cs_"&amp;CJ237&amp;".xlsx')"</f>
        <v>ind_140 = xlsread('spillover_tiempo_cs_140.xlsx')</v>
      </c>
      <c r="CQ239">
        <v>140</v>
      </c>
      <c r="CR239" t="s">
        <v>486</v>
      </c>
      <c r="CV239">
        <v>140</v>
      </c>
      <c r="CW239" t="s">
        <v>488</v>
      </c>
      <c r="DA239">
        <v>140</v>
      </c>
      <c r="DB239" t="s">
        <v>489</v>
      </c>
      <c r="DF239">
        <v>140</v>
      </c>
      <c r="DG239" t="s">
        <v>490</v>
      </c>
      <c r="EA239">
        <v>88</v>
      </c>
      <c r="EB239" s="1" t="str">
        <f>"alpha1_hat_vec_"&amp;EA239&amp;"(s) = alpha_hat_"&amp;EA239&amp;"(1);"</f>
        <v>alpha1_hat_vec_88(s) = alpha_hat_88(1);</v>
      </c>
      <c r="HM239">
        <v>84</v>
      </c>
      <c r="HN239" t="str">
        <f>"ub_vec_"&amp;HM239&amp;" = zeros(1,S);"</f>
        <v>ub_vec_84 = zeros(1,S);</v>
      </c>
      <c r="HT239">
        <v>108</v>
      </c>
      <c r="HU239" t="s">
        <v>36</v>
      </c>
      <c r="IA239">
        <v>140</v>
      </c>
      <c r="IB239" t="str">
        <f>"xlswrite('G:\Mi unidad\1. PROYECTOS TELLO 2022\SCM SPILL OVERS\outputs\pobreza\bajo_niv_educ\1%\simulacion_4\output_tests.xlsx',p_value_vec_"&amp;IA239&amp;"','p_value_vec_"&amp;IA239&amp;"');"</f>
        <v>xlswrite('G:\Mi unidad\1. PROYECTOS TELLO 2022\SCM SPILL OVERS\outputs\pobreza\bajo_niv_educ\1%\simulacion_4\output_tests.xlsx',p_value_vec_140','p_value_vec_140');</v>
      </c>
      <c r="IO239">
        <v>140</v>
      </c>
      <c r="IP239" t="str">
        <f>"xlswrite('G:\Mi unidad\1. PROYECTOS TELLO 2022\SCM SPILL OVERS\outputs\pobreza\bajo_ingreso\1%\simulacion_4\output_tests.xlsx',p_value_vec_"&amp;IO239&amp;"','p_value_vec_"&amp;IO239&amp;"');"</f>
        <v>xlswrite('G:\Mi unidad\1. PROYECTOS TELLO 2022\SCM SPILL OVERS\outputs\pobreza\bajo_ingreso\1%\simulacion_4\output_tests.xlsx',p_value_vec_140','p_value_vec_140');</v>
      </c>
      <c r="JA239">
        <v>140</v>
      </c>
      <c r="JB239" t="str">
        <f>"xlswrite('G:\Mi unidad\1. PROYECTOS TELLO 2022\SCM SPILL OVERS\outputs\pobreza\densidad\1%\simulacion_4\output_tests.xlsx',p_value_vec_"&amp;JA239&amp;"','p_value_vec_"&amp;JA239&amp;"');"</f>
        <v>xlswrite('G:\Mi unidad\1. PROYECTOS TELLO 2022\SCM SPILL OVERS\outputs\pobreza\densidad\1%\simulacion_4\output_tests.xlsx',p_value_vec_140','p_value_vec_140');</v>
      </c>
      <c r="JM239">
        <v>140</v>
      </c>
      <c r="JN239" t="str">
        <f>"xlswrite('G:\Mi unidad\1. PROYECTOS TELLO 2022\SCM SPILL OVERS\outputs\pobreza\densidad_g\1%\simulacion_4\output_tests.xlsx',p_value_vec_"&amp;JM239&amp;"','p_value_vec_"&amp;JM239&amp;"');"</f>
        <v>xlswrite('G:\Mi unidad\1. PROYECTOS TELLO 2022\SCM SPILL OVERS\outputs\pobreza\densidad_g\1%\simulacion_4\output_tests.xlsx',p_value_vec_140','p_value_vec_140');</v>
      </c>
      <c r="JY239">
        <v>140</v>
      </c>
      <c r="JZ239" t="str">
        <f>"xlswrite('G:\Mi unidad\1. PROYECTOS TELLO 2022\SCM SPILL OVERS\outputs\pobreza\distancia_centro_salud\1%\simulacion_4\output_tests.xlsx',p_value_vec_"&amp;JY239&amp;"','p_value_vec_"&amp;JY239&amp;"');"</f>
        <v>xlswrite('G:\Mi unidad\1. PROYECTOS TELLO 2022\SCM SPILL OVERS\outputs\pobreza\distancia_centro_salud\1%\simulacion_4\output_tests.xlsx',p_value_vec_140','p_value_vec_140');</v>
      </c>
      <c r="KL239">
        <v>140</v>
      </c>
      <c r="KM239" t="str">
        <f>"xlswrite('G:\Mi unidad\1. PROYECTOS TELLO 2022\SCM SPILL OVERS\outputs\pobreza\informalidad\1%\simulacion_4\output_tests.xlsx',p_value_vec_"&amp;KL239&amp;"','p_value_vec_"&amp;KL239&amp;"');"</f>
        <v>xlswrite('G:\Mi unidad\1. PROYECTOS TELLO 2022\SCM SPILL OVERS\outputs\pobreza\informalidad\1%\simulacion_4\output_tests.xlsx',p_value_vec_140','p_value_vec_140');</v>
      </c>
      <c r="KY239">
        <v>140</v>
      </c>
      <c r="KZ239" t="str">
        <f>"xlswrite('G:\Mi unidad\1. PROYECTOS TELLO 2022\SCM SPILL OVERS\outputs\pobreza\alimentos\1%\simulacion_4\output_tests.xlsx',p_value_vec_"&amp;KY239&amp;"','p_value_vec_"&amp;KY239&amp;"');"</f>
        <v>xlswrite('G:\Mi unidad\1. PROYECTOS TELLO 2022\SCM SPILL OVERS\outputs\pobreza\alimentos\1%\simulacion_4\output_tests.xlsx',p_value_vec_140','p_value_vec_140');</v>
      </c>
      <c r="LF239">
        <v>140</v>
      </c>
      <c r="LG239" t="str">
        <f>"xlswrite('G:\Mi unidad\1. PROYECTOS TELLO 2022\SCM SPILL OVERS\outputs\pobreza\jefe_hogar\1%\simulacion_4\output_tests.xlsx',p_value_vec_"&amp;LF239&amp;"','p_value_vec_"&amp;LF239&amp;"');"</f>
        <v>xlswrite('G:\Mi unidad\1. PROYECTOS TELLO 2022\SCM SPILL OVERS\outputs\pobreza\jefe_hogar\1%\simulacion_4\output_tests.xlsx',p_value_vec_140','p_value_vec_140');</v>
      </c>
      <c r="LM239">
        <v>140</v>
      </c>
      <c r="LN239" t="str">
        <f>"xlswrite('G:\Mi unidad\1. PROYECTOS TELLO 2022\SCM SPILL OVERS\outputs\pobreza\mujeres\1%\simulacion_4\output_tests.xlsx',p_value_vec_"&amp;LM239&amp;"','p_value_vec_"&amp;LM239&amp;"');"</f>
        <v>xlswrite('G:\Mi unidad\1. PROYECTOS TELLO 2022\SCM SPILL OVERS\outputs\pobreza\mujeres\1%\simulacion_4\output_tests.xlsx',p_value_vec_140','p_value_vec_140');</v>
      </c>
      <c r="LY239">
        <v>140</v>
      </c>
      <c r="LZ239" t="str">
        <f>"xlswrite('G:\Mi unidad\1. PROYECTOS TELLO 2022\SCM SPILL OVERS\outputs\pobreza\criminalidad\1%\simulacion_4\output_tests.xlsx',p_value_vec_"&amp;LY239&amp;"','p_value_vec_"&amp;LY239&amp;"');"</f>
        <v>xlswrite('G:\Mi unidad\1. PROYECTOS TELLO 2022\SCM SPILL OVERS\outputs\pobreza\criminalidad\1%\simulacion_4\output_tests.xlsx',p_value_vec_140','p_value_vec_140');</v>
      </c>
    </row>
    <row r="240" spans="64:338" x14ac:dyDescent="0.3">
      <c r="BL240">
        <v>140</v>
      </c>
      <c r="BR240">
        <v>140</v>
      </c>
      <c r="BS240" s="1" t="str">
        <f>"A_"&amp;BR237&amp;" = eye(N);"</f>
        <v>A_140 = eye(N);</v>
      </c>
      <c r="BX240">
        <v>140</v>
      </c>
      <c r="BY240" s="1" t="str">
        <f>"A_"&amp;BX237&amp;" = eye(N);"</f>
        <v>A_140 = eye(N);</v>
      </c>
      <c r="CD240">
        <v>140</v>
      </c>
      <c r="CE240" s="1" t="str">
        <f>"A_"&amp;CD237&amp;" = eye(N);"</f>
        <v>A_140 = eye(N);</v>
      </c>
      <c r="CJ240">
        <v>140</v>
      </c>
      <c r="CK240" s="1" t="str">
        <f>"A_"&amp;CJ237&amp;" = eye(N);"</f>
        <v>A_140 = eye(N);</v>
      </c>
      <c r="CQ240">
        <v>140</v>
      </c>
      <c r="CR240" t="s">
        <v>487</v>
      </c>
      <c r="CV240">
        <v>140</v>
      </c>
      <c r="CW240" t="s">
        <v>491</v>
      </c>
      <c r="DA240">
        <v>140</v>
      </c>
      <c r="DB240" t="s">
        <v>491</v>
      </c>
      <c r="DF240">
        <v>140</v>
      </c>
      <c r="DG240" t="s">
        <v>491</v>
      </c>
      <c r="EA240">
        <v>88</v>
      </c>
      <c r="EB240" s="1" t="str">
        <f>"synthetic_control_sp_"&amp;EA240&amp;"(T+s) = Y_"&amp;EA240&amp;"(1,T+s)-alpha1_hat_vec_"&amp;EA240&amp;"(s);"</f>
        <v>synthetic_control_sp_88(T+s) = Y_88(1,T+s)-alpha1_hat_vec_88(s);</v>
      </c>
      <c r="HM240">
        <v>84</v>
      </c>
      <c r="HN240" t="s">
        <v>35</v>
      </c>
      <c r="HT240">
        <v>108</v>
      </c>
      <c r="HU240" t="s">
        <v>37</v>
      </c>
      <c r="IA240">
        <v>140</v>
      </c>
      <c r="IB240" t="str">
        <f>"xlswrite('G:\Mi unidad\1. PROYECTOS TELLO 2022\SCM SPILL OVERS\outputs\pobreza\bajo_niv_educ\1%\simulacion_4\output_tests.xlsx',alpha1_hat_vec_"&amp;IA240&amp;"','alpha1_hat_vec_"&amp;IA240&amp;"');"</f>
        <v>xlswrite('G:\Mi unidad\1. PROYECTOS TELLO 2022\SCM SPILL OVERS\outputs\pobreza\bajo_niv_educ\1%\simulacion_4\output_tests.xlsx',alpha1_hat_vec_140','alpha1_hat_vec_140');</v>
      </c>
      <c r="IO240">
        <v>140</v>
      </c>
      <c r="IP240" t="str">
        <f>"xlswrite('G:\Mi unidad\1. PROYECTOS TELLO 2022\SCM SPILL OVERS\outputs\pobreza\bajo_ingreso\1%\simulacion_4\output_tests.xlsx',alpha1_hat_vec_"&amp;IO240&amp;"','alpha1_hat_vec_"&amp;IO240&amp;"');"</f>
        <v>xlswrite('G:\Mi unidad\1. PROYECTOS TELLO 2022\SCM SPILL OVERS\outputs\pobreza\bajo_ingreso\1%\simulacion_4\output_tests.xlsx',alpha1_hat_vec_140','alpha1_hat_vec_140');</v>
      </c>
      <c r="JA240">
        <v>140</v>
      </c>
      <c r="JB240" t="str">
        <f>"xlswrite('G:\Mi unidad\1. PROYECTOS TELLO 2022\SCM SPILL OVERS\outputs\pobreza\densidad\1%\simulacion_4\output_tests.xlsx',alpha1_hat_vec_"&amp;JA240&amp;"','alpha1_hat_vec_"&amp;JA240&amp;"');"</f>
        <v>xlswrite('G:\Mi unidad\1. PROYECTOS TELLO 2022\SCM SPILL OVERS\outputs\pobreza\densidad\1%\simulacion_4\output_tests.xlsx',alpha1_hat_vec_140','alpha1_hat_vec_140');</v>
      </c>
      <c r="JM240">
        <v>140</v>
      </c>
      <c r="JN240" t="str">
        <f>"xlswrite('G:\Mi unidad\1. PROYECTOS TELLO 2022\SCM SPILL OVERS\outputs\pobreza\densidad_g\1%\simulacion_4\output_tests.xlsx',alpha1_hat_vec_"&amp;JM240&amp;"','alpha1_hat_vec_"&amp;JM240&amp;"');"</f>
        <v>xlswrite('G:\Mi unidad\1. PROYECTOS TELLO 2022\SCM SPILL OVERS\outputs\pobreza\densidad_g\1%\simulacion_4\output_tests.xlsx',alpha1_hat_vec_140','alpha1_hat_vec_140');</v>
      </c>
      <c r="JY240">
        <v>140</v>
      </c>
      <c r="JZ240" t="str">
        <f>"xlswrite('G:\Mi unidad\1. PROYECTOS TELLO 2022\SCM SPILL OVERS\outputs\pobreza\distancia_centro_salud\1%\simulacion_4\output_tests.xlsx',alpha1_hat_vec_"&amp;JY240&amp;"','alpha1_hat_vec_"&amp;JY240&amp;"');"</f>
        <v>xlswrite('G:\Mi unidad\1. PROYECTOS TELLO 2022\SCM SPILL OVERS\outputs\pobreza\distancia_centro_salud\1%\simulacion_4\output_tests.xlsx',alpha1_hat_vec_140','alpha1_hat_vec_140');</v>
      </c>
      <c r="KL240">
        <v>140</v>
      </c>
      <c r="KM240" t="str">
        <f>"xlswrite('G:\Mi unidad\1. PROYECTOS TELLO 2022\SCM SPILL OVERS\outputs\pobreza\informalidad\1%\simulacion_4\output_tests.xlsx',alpha1_hat_vec_"&amp;KL240&amp;"','alpha1_hat_vec_"&amp;KL240&amp;"');"</f>
        <v>xlswrite('G:\Mi unidad\1. PROYECTOS TELLO 2022\SCM SPILL OVERS\outputs\pobreza\informalidad\1%\simulacion_4\output_tests.xlsx',alpha1_hat_vec_140','alpha1_hat_vec_140');</v>
      </c>
      <c r="KY240">
        <v>140</v>
      </c>
      <c r="KZ240" t="str">
        <f>"xlswrite('G:\Mi unidad\1. PROYECTOS TELLO 2022\SCM SPILL OVERS\outputs\pobreza\alimentos\1%\simulacion_4\output_tests.xlsx',alpha1_hat_vec_"&amp;KY240&amp;"','alpha1_hat_vec_"&amp;KY240&amp;"');"</f>
        <v>xlswrite('G:\Mi unidad\1. PROYECTOS TELLO 2022\SCM SPILL OVERS\outputs\pobreza\alimentos\1%\simulacion_4\output_tests.xlsx',alpha1_hat_vec_140','alpha1_hat_vec_140');</v>
      </c>
      <c r="LF240">
        <v>140</v>
      </c>
      <c r="LG240" t="str">
        <f>"xlswrite('G:\Mi unidad\1. PROYECTOS TELLO 2022\SCM SPILL OVERS\outputs\pobreza\jefe_hogar\1%\simulacion_4\output_tests.xlsx',alpha1_hat_vec_"&amp;LF240&amp;"','alpha1_hat_vec_"&amp;LF240&amp;"');"</f>
        <v>xlswrite('G:\Mi unidad\1. PROYECTOS TELLO 2022\SCM SPILL OVERS\outputs\pobreza\jefe_hogar\1%\simulacion_4\output_tests.xlsx',alpha1_hat_vec_140','alpha1_hat_vec_140');</v>
      </c>
      <c r="LM240">
        <v>140</v>
      </c>
      <c r="LN240" t="str">
        <f>"xlswrite('G:\Mi unidad\1. PROYECTOS TELLO 2022\SCM SPILL OVERS\outputs\pobreza\mujeres\1%\simulacion_4\output_tests.xlsx',alpha1_hat_vec_"&amp;LM240&amp;"','alpha1_hat_vec_"&amp;LM240&amp;"');"</f>
        <v>xlswrite('G:\Mi unidad\1. PROYECTOS TELLO 2022\SCM SPILL OVERS\outputs\pobreza\mujeres\1%\simulacion_4\output_tests.xlsx',alpha1_hat_vec_140','alpha1_hat_vec_140');</v>
      </c>
      <c r="LY240">
        <v>140</v>
      </c>
      <c r="LZ240" t="str">
        <f>"xlswrite('G:\Mi unidad\1. PROYECTOS TELLO 2022\SCM SPILL OVERS\outputs\pobreza\criminalidad\1%\simulacion_4\output_tests.xlsx',alpha1_hat_vec_"&amp;LY240&amp;"','alpha1_hat_vec_"&amp;LY240&amp;"');"</f>
        <v>xlswrite('G:\Mi unidad\1. PROYECTOS TELLO 2022\SCM SPILL OVERS\outputs\pobreza\criminalidad\1%\simulacion_4\output_tests.xlsx',alpha1_hat_vec_140','alpha1_hat_vec_140');</v>
      </c>
    </row>
    <row r="241" spans="64:338" x14ac:dyDescent="0.3">
      <c r="BL241">
        <v>140</v>
      </c>
      <c r="BR241">
        <v>140</v>
      </c>
      <c r="BS241" s="1" t="str">
        <f>"A_"&amp;BR237&amp;"(:,ind_"&amp;BR237&amp;" == 0) = [];"</f>
        <v>A_140(:,ind_140 == 0) = [];</v>
      </c>
      <c r="BX241">
        <v>140</v>
      </c>
      <c r="BY241" s="1" t="str">
        <f>"A_"&amp;BX237&amp;"(:,ind_"&amp;BX237&amp;" == 0) = [];"</f>
        <v>A_140(:,ind_140 == 0) = [];</v>
      </c>
      <c r="CD241">
        <v>140</v>
      </c>
      <c r="CE241" s="1" t="str">
        <f>"A_"&amp;CD237&amp;"(:,ind_"&amp;CD237&amp;" == 0) = [];"</f>
        <v>A_140(:,ind_140 == 0) = [];</v>
      </c>
      <c r="CJ241">
        <v>140</v>
      </c>
      <c r="CK241" s="1" t="str">
        <f>"A_"&amp;CJ237&amp;"(:,ind_"&amp;CJ237&amp;" == 0) = [];"</f>
        <v>A_140(:,ind_140 == 0) = [];</v>
      </c>
      <c r="CQ241">
        <v>140</v>
      </c>
      <c r="CR241" t="s">
        <v>492</v>
      </c>
      <c r="CV241">
        <v>140</v>
      </c>
      <c r="CW241" t="s">
        <v>493</v>
      </c>
      <c r="DA241">
        <v>140</v>
      </c>
      <c r="DB241" t="s">
        <v>493</v>
      </c>
      <c r="DF241">
        <v>140</v>
      </c>
      <c r="DG241" t="s">
        <v>493</v>
      </c>
      <c r="EA241">
        <v>88</v>
      </c>
      <c r="EB241" s="3" t="s">
        <v>18</v>
      </c>
      <c r="HM241">
        <v>84</v>
      </c>
      <c r="HN241" t="str">
        <f>"    [p_value_"&amp;HM241&amp; ",lb_"&amp;HM241&amp;",ub_"&amp;HM241&amp;"] = sp_andrews_te(Y_pre_"&amp;HM241&amp;",pobreza_"&amp;HM241&amp;"(:,T+s),A_"&amp;HM241&amp;",C,.05);"</f>
        <v xml:space="preserve">    [p_value_84,lb_84,ub_84] = sp_andrews_te(Y_pre_84,pobreza_84(:,T+s),A_84,C,.05);</v>
      </c>
      <c r="HT241">
        <v>108</v>
      </c>
      <c r="HU241" t="str">
        <f>"    spillover_test_"&amp;HT241&amp;"(s) = sp_andrews(Y_pre_"&amp;HT241&amp;",pobreza_"&amp;HT241&amp;"(:,T+s),A_"&amp;HT241&amp;",C,d,alpha_sig);"</f>
        <v xml:space="preserve">    spillover_test_108(s) = sp_andrews(Y_pre_108,pobreza_108(:,T+s),A_108,C,d,alpha_sig);</v>
      </c>
      <c r="IA241">
        <v>140</v>
      </c>
      <c r="IB241" t="str">
        <f>"xlswrite('G:\Mi unidad\1. PROYECTOS TELLO 2022\SCM SPILL OVERS\outputs\pobreza\bajo_niv_educ\1%\simulacion_4\output_tests.xlsx',spillover_test_"&amp;IA241&amp;"','sp_test_"&amp;IA241&amp;"');"</f>
        <v>xlswrite('G:\Mi unidad\1. PROYECTOS TELLO 2022\SCM SPILL OVERS\outputs\pobreza\bajo_niv_educ\1%\simulacion_4\output_tests.xlsx',spillover_test_140','sp_test_140');</v>
      </c>
      <c r="IO241">
        <v>140</v>
      </c>
      <c r="IP241" t="str">
        <f>"xlswrite('G:\Mi unidad\1. PROYECTOS TELLO 2022\SCM SPILL OVERS\outputs\pobreza\bajo_ingreso\1%\simulacion_4\output_tests.xlsx',spillover_test_"&amp;IO241&amp;"','sp_test_"&amp;IO241&amp;"');"</f>
        <v>xlswrite('G:\Mi unidad\1. PROYECTOS TELLO 2022\SCM SPILL OVERS\outputs\pobreza\bajo_ingreso\1%\simulacion_4\output_tests.xlsx',spillover_test_140','sp_test_140');</v>
      </c>
      <c r="JA241">
        <v>140</v>
      </c>
      <c r="JB241" t="str">
        <f>"xlswrite('G:\Mi unidad\1. PROYECTOS TELLO 2022\SCM SPILL OVERS\outputs\pobreza\densidad\1%\simulacion_4\output_tests.xlsx',spillover_test_"&amp;JA241&amp;"','sp_test_"&amp;JA241&amp;"');"</f>
        <v>xlswrite('G:\Mi unidad\1. PROYECTOS TELLO 2022\SCM SPILL OVERS\outputs\pobreza\densidad\1%\simulacion_4\output_tests.xlsx',spillover_test_140','sp_test_140');</v>
      </c>
      <c r="JM241">
        <v>140</v>
      </c>
      <c r="JN241" t="str">
        <f>"xlswrite('G:\Mi unidad\1. PROYECTOS TELLO 2022\SCM SPILL OVERS\outputs\pobreza\densidad_g\1%\simulacion_4\output_tests.xlsx',spillover_test_"&amp;JM241&amp;"','sp_test_"&amp;JM241&amp;"');"</f>
        <v>xlswrite('G:\Mi unidad\1. PROYECTOS TELLO 2022\SCM SPILL OVERS\outputs\pobreza\densidad_g\1%\simulacion_4\output_tests.xlsx',spillover_test_140','sp_test_140');</v>
      </c>
      <c r="JY241">
        <v>140</v>
      </c>
      <c r="JZ241" t="str">
        <f>"xlswrite('G:\Mi unidad\1. PROYECTOS TELLO 2022\SCM SPILL OVERS\outputs\pobreza\distancia_centro_salud\1%\simulacion_4\output_tests.xlsx',spillover_test_"&amp;JY241&amp;"','sp_test_"&amp;JY241&amp;"');"</f>
        <v>xlswrite('G:\Mi unidad\1. PROYECTOS TELLO 2022\SCM SPILL OVERS\outputs\pobreza\distancia_centro_salud\1%\simulacion_4\output_tests.xlsx',spillover_test_140','sp_test_140');</v>
      </c>
      <c r="KL241">
        <v>140</v>
      </c>
      <c r="KM241" t="str">
        <f>"xlswrite('G:\Mi unidad\1. PROYECTOS TELLO 2022\SCM SPILL OVERS\outputs\pobreza\informalidad\1%\simulacion_4\output_tests.xlsx',spillover_test_"&amp;KL241&amp;"','sp_test_"&amp;KL241&amp;"');"</f>
        <v>xlswrite('G:\Mi unidad\1. PROYECTOS TELLO 2022\SCM SPILL OVERS\outputs\pobreza\informalidad\1%\simulacion_4\output_tests.xlsx',spillover_test_140','sp_test_140');</v>
      </c>
      <c r="KY241">
        <v>140</v>
      </c>
      <c r="KZ241" t="str">
        <f>"xlswrite('G:\Mi unidad\1. PROYECTOS TELLO 2022\SCM SPILL OVERS\outputs\pobreza\alimentos\1%\simulacion_4\output_tests.xlsx',spillover_test_"&amp;KY241&amp;"','sp_test_"&amp;KY241&amp;"');"</f>
        <v>xlswrite('G:\Mi unidad\1. PROYECTOS TELLO 2022\SCM SPILL OVERS\outputs\pobreza\alimentos\1%\simulacion_4\output_tests.xlsx',spillover_test_140','sp_test_140');</v>
      </c>
      <c r="LF241">
        <v>140</v>
      </c>
      <c r="LG241" t="str">
        <f>"xlswrite('G:\Mi unidad\1. PROYECTOS TELLO 2022\SCM SPILL OVERS\outputs\pobreza\jefe_hogar\1%\simulacion_4\output_tests.xlsx',spillover_test_"&amp;LF241&amp;"','sp_test_"&amp;LF241&amp;"');"</f>
        <v>xlswrite('G:\Mi unidad\1. PROYECTOS TELLO 2022\SCM SPILL OVERS\outputs\pobreza\jefe_hogar\1%\simulacion_4\output_tests.xlsx',spillover_test_140','sp_test_140');</v>
      </c>
      <c r="LM241">
        <v>140</v>
      </c>
      <c r="LN241" t="str">
        <f>"xlswrite('G:\Mi unidad\1. PROYECTOS TELLO 2022\SCM SPILL OVERS\outputs\pobreza\mujeres\1%\simulacion_4\output_tests.xlsx',spillover_test_"&amp;LM241&amp;"','sp_test_"&amp;LM241&amp;"');"</f>
        <v>xlswrite('G:\Mi unidad\1. PROYECTOS TELLO 2022\SCM SPILL OVERS\outputs\pobreza\mujeres\1%\simulacion_4\output_tests.xlsx',spillover_test_140','sp_test_140');</v>
      </c>
      <c r="LY241">
        <v>140</v>
      </c>
      <c r="LZ241" t="str">
        <f>"xlswrite('G:\Mi unidad\1. PROYECTOS TELLO 2022\SCM SPILL OVERS\outputs\pobreza\criminalidad\1%\simulacion_4\output_tests.xlsx',spillover_test_"&amp;LY241&amp;"','sp_test_"&amp;LY241&amp;"');"</f>
        <v>xlswrite('G:\Mi unidad\1. PROYECTOS TELLO 2022\SCM SPILL OVERS\outputs\pobreza\criminalidad\1%\simulacion_4\output_tests.xlsx',spillover_test_140','sp_test_140');</v>
      </c>
    </row>
    <row r="242" spans="64:338" x14ac:dyDescent="0.3">
      <c r="BL242">
        <v>141</v>
      </c>
      <c r="BM242" s="1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491</v>
      </c>
      <c r="CV242">
        <v>141</v>
      </c>
      <c r="CW242" t="s">
        <v>494</v>
      </c>
      <c r="DA242">
        <v>141</v>
      </c>
      <c r="DB242" t="s">
        <v>494</v>
      </c>
      <c r="DF242">
        <v>141</v>
      </c>
      <c r="DG242" t="s">
        <v>494</v>
      </c>
      <c r="EA242">
        <v>89</v>
      </c>
      <c r="EB242" s="3" t="str">
        <f>"%PROVINCIA "&amp;EA242</f>
        <v>%PROVINCIA 89</v>
      </c>
      <c r="HM242">
        <v>84</v>
      </c>
      <c r="HN242" t="str">
        <f>"    p_value_vec_"&amp;HM242&amp;"(s) = p_value_"&amp;HM242&amp;";"</f>
        <v xml:space="preserve">    p_value_vec_84(s) = p_value_84;</v>
      </c>
      <c r="HT242">
        <v>108</v>
      </c>
      <c r="HU242" t="s">
        <v>18</v>
      </c>
      <c r="IA242">
        <v>141</v>
      </c>
      <c r="IB242" t="str">
        <f>"xlswrite('G:\Mi unidad\1. PROYECTOS TELLO 2022\SCM SPILL OVERS\outputs\pobreza\bajo_niv_educ\1%\simulacion_4\output_tests.xlsx',lb_vec_"&amp;IA242&amp;"','lb_vec_"&amp;IA242&amp;"');"</f>
        <v>xlswrite('G:\Mi unidad\1. PROYECTOS TELLO 2022\SCM SPILL OVERS\outputs\pobreza\bajo_niv_educ\1%\simulacion_4\output_tests.xlsx',lb_vec_141','lb_vec_141');</v>
      </c>
      <c r="IO242">
        <v>141</v>
      </c>
      <c r="IP242" t="str">
        <f>"xlswrite('G:\Mi unidad\1. PROYECTOS TELLO 2022\SCM SPILL OVERS\outputs\pobreza\bajo_ingreso\1%\simulacion_4\output_tests.xlsx',lb_vec_"&amp;IO242&amp;"','lb_vec_"&amp;IO242&amp;"');"</f>
        <v>xlswrite('G:\Mi unidad\1. PROYECTOS TELLO 2022\SCM SPILL OVERS\outputs\pobreza\bajo_ingreso\1%\simulacion_4\output_tests.xlsx',lb_vec_141','lb_vec_141');</v>
      </c>
      <c r="JA242">
        <v>141</v>
      </c>
      <c r="JB242" t="str">
        <f>"xlswrite('G:\Mi unidad\1. PROYECTOS TELLO 2022\SCM SPILL OVERS\outputs\pobreza\densidad\1%\simulacion_4\output_tests.xlsx',lb_vec_"&amp;JA242&amp;"','lb_vec_"&amp;JA242&amp;"');"</f>
        <v>xlswrite('G:\Mi unidad\1. PROYECTOS TELLO 2022\SCM SPILL OVERS\outputs\pobreza\densidad\1%\simulacion_4\output_tests.xlsx',lb_vec_141','lb_vec_141');</v>
      </c>
      <c r="JM242">
        <v>141</v>
      </c>
      <c r="JN242" t="str">
        <f>"xlswrite('G:\Mi unidad\1. PROYECTOS TELLO 2022\SCM SPILL OVERS\outputs\pobreza\densidad_g\1%\simulacion_4\output_tests.xlsx',lb_vec_"&amp;JM242&amp;"','lb_vec_"&amp;JM242&amp;"');"</f>
        <v>xlswrite('G:\Mi unidad\1. PROYECTOS TELLO 2022\SCM SPILL OVERS\outputs\pobreza\densidad_g\1%\simulacion_4\output_tests.xlsx',lb_vec_141','lb_vec_141');</v>
      </c>
      <c r="JY242">
        <v>141</v>
      </c>
      <c r="JZ242" t="str">
        <f>"xlswrite('G:\Mi unidad\1. PROYECTOS TELLO 2022\SCM SPILL OVERS\outputs\pobreza\distancia_centro_salud\1%\simulacion_4\output_tests.xlsx',lb_vec_"&amp;JY242&amp;"','lb_vec_"&amp;JY242&amp;"');"</f>
        <v>xlswrite('G:\Mi unidad\1. PROYECTOS TELLO 2022\SCM SPILL OVERS\outputs\pobreza\distancia_centro_salud\1%\simulacion_4\output_tests.xlsx',lb_vec_141','lb_vec_141');</v>
      </c>
      <c r="KL242">
        <v>141</v>
      </c>
      <c r="KM242" t="str">
        <f>"xlswrite('G:\Mi unidad\1. PROYECTOS TELLO 2022\SCM SPILL OVERS\outputs\pobreza\informalidad\1%\simulacion_4\output_tests.xlsx',lb_vec_"&amp;KL242&amp;"','lb_vec_"&amp;KL242&amp;"');"</f>
        <v>xlswrite('G:\Mi unidad\1. PROYECTOS TELLO 2022\SCM SPILL OVERS\outputs\pobreza\informalidad\1%\simulacion_4\output_tests.xlsx',lb_vec_141','lb_vec_141');</v>
      </c>
      <c r="KY242">
        <v>141</v>
      </c>
      <c r="KZ242" t="str">
        <f>"xlswrite('G:\Mi unidad\1. PROYECTOS TELLO 2022\SCM SPILL OVERS\outputs\pobreza\alimentos\1%\simulacion_4\output_tests.xlsx',lb_vec_"&amp;KY242&amp;"','lb_vec_"&amp;KY242&amp;"');"</f>
        <v>xlswrite('G:\Mi unidad\1. PROYECTOS TELLO 2022\SCM SPILL OVERS\outputs\pobreza\alimentos\1%\simulacion_4\output_tests.xlsx',lb_vec_141','lb_vec_141');</v>
      </c>
      <c r="LF242">
        <v>141</v>
      </c>
      <c r="LG242" t="str">
        <f>"xlswrite('G:\Mi unidad\1. PROYECTOS TELLO 2022\SCM SPILL OVERS\outputs\pobreza\jefe_hogar\1%\simulacion_4\output_tests.xlsx',lb_vec_"&amp;LF242&amp;"','lb_vec_"&amp;LF242&amp;"');"</f>
        <v>xlswrite('G:\Mi unidad\1. PROYECTOS TELLO 2022\SCM SPILL OVERS\outputs\pobreza\jefe_hogar\1%\simulacion_4\output_tests.xlsx',lb_vec_141','lb_vec_141');</v>
      </c>
      <c r="LM242">
        <v>141</v>
      </c>
      <c r="LN242" t="str">
        <f>"xlswrite('G:\Mi unidad\1. PROYECTOS TELLO 2022\SCM SPILL OVERS\outputs\pobreza\mujeres\1%\simulacion_4\output_tests.xlsx',lb_vec_"&amp;LM242&amp;"','lb_vec_"&amp;LM242&amp;"');"</f>
        <v>xlswrite('G:\Mi unidad\1. PROYECTOS TELLO 2022\SCM SPILL OVERS\outputs\pobreza\mujeres\1%\simulacion_4\output_tests.xlsx',lb_vec_141','lb_vec_141');</v>
      </c>
      <c r="LY242">
        <v>141</v>
      </c>
      <c r="LZ242" t="str">
        <f>"xlswrite('G:\Mi unidad\1. PROYECTOS TELLO 2022\SCM SPILL OVERS\outputs\pobreza\criminalidad\1%\simulacion_4\output_tests.xlsx',lb_vec_"&amp;LY242&amp;"','lb_vec_"&amp;LY242&amp;"');"</f>
        <v>xlswrite('G:\Mi unidad\1. PROYECTOS TELLO 2022\SCM SPILL OVERS\outputs\pobreza\criminalidad\1%\simulacion_4\output_tests.xlsx',lb_vec_141','lb_vec_141');</v>
      </c>
    </row>
    <row r="243" spans="64:338" x14ac:dyDescent="0.3">
      <c r="BL243">
        <v>141</v>
      </c>
      <c r="BM243" s="1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493</v>
      </c>
      <c r="CV243">
        <v>141</v>
      </c>
      <c r="CW243" t="s">
        <v>495</v>
      </c>
      <c r="DA243">
        <v>141</v>
      </c>
      <c r="DB243" t="s">
        <v>495</v>
      </c>
      <c r="DF243">
        <v>141</v>
      </c>
      <c r="DG243" t="s">
        <v>495</v>
      </c>
      <c r="EA243">
        <v>89</v>
      </c>
      <c r="EB243" s="3" t="s">
        <v>17</v>
      </c>
      <c r="HM243">
        <v>84</v>
      </c>
      <c r="HN243" t="str">
        <f>"    lb_vec_"&amp;HM243&amp;"(s) = lb_"&amp;HM243&amp;";"</f>
        <v xml:space="preserve">    lb_vec_84(s) = lb_84;</v>
      </c>
      <c r="HT243">
        <v>112</v>
      </c>
      <c r="HU243" t="str">
        <f>"spillover_test_"&amp;HT243&amp;" = zeros(1,S);"</f>
        <v>spillover_test_112 = zeros(1,S);</v>
      </c>
      <c r="IA243">
        <v>141</v>
      </c>
      <c r="IB243" t="str">
        <f>"xlswrite('G:\Mi unidad\1. PROYECTOS TELLO 2022\SCM SPILL OVERS\outputs\pobreza\bajo_niv_educ\1%\simulacion_4\output_tests.xlsx',ub_vec_"&amp;IA243&amp;"','ub_vec_"&amp;IA243&amp;"');"</f>
        <v>xlswrite('G:\Mi unidad\1. PROYECTOS TELLO 2022\SCM SPILL OVERS\outputs\pobreza\bajo_niv_educ\1%\simulacion_4\output_tests.xlsx',ub_vec_141','ub_vec_141');</v>
      </c>
      <c r="IO243">
        <v>141</v>
      </c>
      <c r="IP243" t="str">
        <f>"xlswrite('G:\Mi unidad\1. PROYECTOS TELLO 2022\SCM SPILL OVERS\outputs\pobreza\bajo_ingreso\1%\simulacion_4\output_tests.xlsx',ub_vec_"&amp;IO243&amp;"','ub_vec_"&amp;IO243&amp;"');"</f>
        <v>xlswrite('G:\Mi unidad\1. PROYECTOS TELLO 2022\SCM SPILL OVERS\outputs\pobreza\bajo_ingreso\1%\simulacion_4\output_tests.xlsx',ub_vec_141','ub_vec_141');</v>
      </c>
      <c r="JA243">
        <v>141</v>
      </c>
      <c r="JB243" t="str">
        <f>"xlswrite('G:\Mi unidad\1. PROYECTOS TELLO 2022\SCM SPILL OVERS\outputs\pobreza\densidad\1%\simulacion_4\output_tests.xlsx',ub_vec_"&amp;JA243&amp;"','ub_vec_"&amp;JA243&amp;"');"</f>
        <v>xlswrite('G:\Mi unidad\1. PROYECTOS TELLO 2022\SCM SPILL OVERS\outputs\pobreza\densidad\1%\simulacion_4\output_tests.xlsx',ub_vec_141','ub_vec_141');</v>
      </c>
      <c r="JM243">
        <v>141</v>
      </c>
      <c r="JN243" t="str">
        <f>"xlswrite('G:\Mi unidad\1. PROYECTOS TELLO 2022\SCM SPILL OVERS\outputs\pobreza\densidad_g\1%\simulacion_4\output_tests.xlsx',ub_vec_"&amp;JM243&amp;"','ub_vec_"&amp;JM243&amp;"');"</f>
        <v>xlswrite('G:\Mi unidad\1. PROYECTOS TELLO 2022\SCM SPILL OVERS\outputs\pobreza\densidad_g\1%\simulacion_4\output_tests.xlsx',ub_vec_141','ub_vec_141');</v>
      </c>
      <c r="JY243">
        <v>141</v>
      </c>
      <c r="JZ243" t="str">
        <f>"xlswrite('G:\Mi unidad\1. PROYECTOS TELLO 2022\SCM SPILL OVERS\outputs\pobreza\distancia_centro_salud\1%\simulacion_4\output_tests.xlsx',ub_vec_"&amp;JY243&amp;"','ub_vec_"&amp;JY243&amp;"');"</f>
        <v>xlswrite('G:\Mi unidad\1. PROYECTOS TELLO 2022\SCM SPILL OVERS\outputs\pobreza\distancia_centro_salud\1%\simulacion_4\output_tests.xlsx',ub_vec_141','ub_vec_141');</v>
      </c>
      <c r="KL243">
        <v>141</v>
      </c>
      <c r="KM243" t="str">
        <f>"xlswrite('G:\Mi unidad\1. PROYECTOS TELLO 2022\SCM SPILL OVERS\outputs\pobreza\informalidad\1%\simulacion_4\output_tests.xlsx',ub_vec_"&amp;KL243&amp;"','ub_vec_"&amp;KL243&amp;"');"</f>
        <v>xlswrite('G:\Mi unidad\1. PROYECTOS TELLO 2022\SCM SPILL OVERS\outputs\pobreza\informalidad\1%\simulacion_4\output_tests.xlsx',ub_vec_141','ub_vec_141');</v>
      </c>
      <c r="KY243">
        <v>141</v>
      </c>
      <c r="KZ243" t="str">
        <f>"xlswrite('G:\Mi unidad\1. PROYECTOS TELLO 2022\SCM SPILL OVERS\outputs\pobreza\alimentos\1%\simulacion_4\output_tests.xlsx',ub_vec_"&amp;KY243&amp;"','ub_vec_"&amp;KY243&amp;"');"</f>
        <v>xlswrite('G:\Mi unidad\1. PROYECTOS TELLO 2022\SCM SPILL OVERS\outputs\pobreza\alimentos\1%\simulacion_4\output_tests.xlsx',ub_vec_141','ub_vec_141');</v>
      </c>
      <c r="LF243">
        <v>141</v>
      </c>
      <c r="LG243" t="str">
        <f>"xlswrite('G:\Mi unidad\1. PROYECTOS TELLO 2022\SCM SPILL OVERS\outputs\pobreza\jefe_hogar\1%\simulacion_4\output_tests.xlsx',ub_vec_"&amp;LF243&amp;"','ub_vec_"&amp;LF243&amp;"');"</f>
        <v>xlswrite('G:\Mi unidad\1. PROYECTOS TELLO 2022\SCM SPILL OVERS\outputs\pobreza\jefe_hogar\1%\simulacion_4\output_tests.xlsx',ub_vec_141','ub_vec_141');</v>
      </c>
      <c r="LM243">
        <v>141</v>
      </c>
      <c r="LN243" t="str">
        <f>"xlswrite('G:\Mi unidad\1. PROYECTOS TELLO 2022\SCM SPILL OVERS\outputs\pobreza\mujeres\1%\simulacion_4\output_tests.xlsx',ub_vec_"&amp;LM243&amp;"','ub_vec_"&amp;LM243&amp;"');"</f>
        <v>xlswrite('G:\Mi unidad\1. PROYECTOS TELLO 2022\SCM SPILL OVERS\outputs\pobreza\mujeres\1%\simulacion_4\output_tests.xlsx',ub_vec_141','ub_vec_141');</v>
      </c>
      <c r="LY243">
        <v>141</v>
      </c>
      <c r="LZ243" t="str">
        <f>"xlswrite('G:\Mi unidad\1. PROYECTOS TELLO 2022\SCM SPILL OVERS\outputs\pobreza\criminalidad\1%\simulacion_4\output_tests.xlsx',ub_vec_"&amp;LY243&amp;"','ub_vec_"&amp;LY243&amp;"');"</f>
        <v>xlswrite('G:\Mi unidad\1. PROYECTOS TELLO 2022\SCM SPILL OVERS\outputs\pobreza\criminalidad\1%\simulacion_4\output_tests.xlsx',ub_vec_141','ub_vec_141');</v>
      </c>
    </row>
    <row r="244" spans="64:338" x14ac:dyDescent="0.3">
      <c r="BL244">
        <v>141</v>
      </c>
      <c r="BM244" s="1" t="str">
        <f>"A_"&amp;BL242&amp;"(:,ind_"&amp;BL242&amp;" == 0) = [];"</f>
        <v>A_141(:,ind_141 == 0) = [];</v>
      </c>
      <c r="BR244">
        <v>141</v>
      </c>
      <c r="BS244" s="1" t="str">
        <f>"ind_"&amp;BR242&amp;" = xlsread('spillover_bajo_niv_educ_"&amp;BR242&amp;".xlsx')"</f>
        <v>ind_141 = xlsread('spillover_bajo_niv_educ_141.xlsx')</v>
      </c>
      <c r="BX244">
        <v>141</v>
      </c>
      <c r="BY244" s="1" t="str">
        <f>"ind_"&amp;BX242&amp;" = xlsread('spillover_bajoingreso_"&amp;BX242&amp;".xlsx')"</f>
        <v>ind_141 = xlsread('spillover_bajoingreso_141.xlsx')</v>
      </c>
      <c r="CD244">
        <v>141</v>
      </c>
      <c r="CE244" s="1" t="str">
        <f>"ind_"&amp;CD242&amp;" = xlsread('spillover_densidad_"&amp;CD242&amp;".xlsx')"</f>
        <v>ind_141 = xlsread('spillover_densidad_141.xlsx')</v>
      </c>
      <c r="CJ244">
        <v>141</v>
      </c>
      <c r="CK244" s="1" t="str">
        <f>"ind_"&amp;CJ242&amp;" = xlsread('spillover_tiempo_cs_"&amp;CJ242&amp;".xlsx')"</f>
        <v>ind_141 = xlsread('spillover_tiempo_cs_141.xlsx')</v>
      </c>
      <c r="CQ244">
        <v>141</v>
      </c>
      <c r="CR244" t="s">
        <v>494</v>
      </c>
      <c r="CV244">
        <v>141</v>
      </c>
      <c r="CW244" t="s">
        <v>496</v>
      </c>
      <c r="DA244">
        <v>141</v>
      </c>
      <c r="DB244" t="s">
        <v>497</v>
      </c>
      <c r="DF244">
        <v>141</v>
      </c>
      <c r="DG244" t="s">
        <v>498</v>
      </c>
      <c r="EA244">
        <v>89</v>
      </c>
      <c r="EB244" s="1" t="str">
        <f>"Y_Ts_"&amp;EA244&amp;" = Y_"&amp;EA244&amp;"(:,T+s);"</f>
        <v>Y_Ts_89 = Y_89(:,T+s);</v>
      </c>
      <c r="HM244">
        <v>84</v>
      </c>
      <c r="HN244" t="str">
        <f>"    ub_vec_"&amp;HM244&amp;"(s) = ub_"&amp;HM243&amp;";"</f>
        <v xml:space="preserve">    ub_vec_84(s) = ub_84;</v>
      </c>
      <c r="HT244">
        <v>112</v>
      </c>
      <c r="HU244" t="s">
        <v>35</v>
      </c>
      <c r="IA244">
        <v>141</v>
      </c>
      <c r="IB244" t="str">
        <f>"xlswrite('G:\Mi unidad\1. PROYECTOS TELLO 2022\SCM SPILL OVERS\outputs\pobreza\bajo_niv_educ\1%\simulacion_4\output_tests.xlsx',p_value_vec_"&amp;IA244&amp;"','p_value_vec_"&amp;IA244&amp;"');"</f>
        <v>xlswrite('G:\Mi unidad\1. PROYECTOS TELLO 2022\SCM SPILL OVERS\outputs\pobreza\bajo_niv_educ\1%\simulacion_4\output_tests.xlsx',p_value_vec_141','p_value_vec_141');</v>
      </c>
      <c r="IO244">
        <v>141</v>
      </c>
      <c r="IP244" t="str">
        <f>"xlswrite('G:\Mi unidad\1. PROYECTOS TELLO 2022\SCM SPILL OVERS\outputs\pobreza\bajo_ingreso\1%\simulacion_4\output_tests.xlsx',p_value_vec_"&amp;IO244&amp;"','p_value_vec_"&amp;IO244&amp;"');"</f>
        <v>xlswrite('G:\Mi unidad\1. PROYECTOS TELLO 2022\SCM SPILL OVERS\outputs\pobreza\bajo_ingreso\1%\simulacion_4\output_tests.xlsx',p_value_vec_141','p_value_vec_141');</v>
      </c>
      <c r="JA244">
        <v>141</v>
      </c>
      <c r="JB244" t="str">
        <f>"xlswrite('G:\Mi unidad\1. PROYECTOS TELLO 2022\SCM SPILL OVERS\outputs\pobreza\densidad\1%\simulacion_4\output_tests.xlsx',p_value_vec_"&amp;JA244&amp;"','p_value_vec_"&amp;JA244&amp;"');"</f>
        <v>xlswrite('G:\Mi unidad\1. PROYECTOS TELLO 2022\SCM SPILL OVERS\outputs\pobreza\densidad\1%\simulacion_4\output_tests.xlsx',p_value_vec_141','p_value_vec_141');</v>
      </c>
      <c r="JM244">
        <v>141</v>
      </c>
      <c r="JN244" t="str">
        <f>"xlswrite('G:\Mi unidad\1. PROYECTOS TELLO 2022\SCM SPILL OVERS\outputs\pobreza\densidad_g\1%\simulacion_4\output_tests.xlsx',p_value_vec_"&amp;JM244&amp;"','p_value_vec_"&amp;JM244&amp;"');"</f>
        <v>xlswrite('G:\Mi unidad\1. PROYECTOS TELLO 2022\SCM SPILL OVERS\outputs\pobreza\densidad_g\1%\simulacion_4\output_tests.xlsx',p_value_vec_141','p_value_vec_141');</v>
      </c>
      <c r="JY244">
        <v>141</v>
      </c>
      <c r="JZ244" t="str">
        <f>"xlswrite('G:\Mi unidad\1. PROYECTOS TELLO 2022\SCM SPILL OVERS\outputs\pobreza\distancia_centro_salud\1%\simulacion_4\output_tests.xlsx',p_value_vec_"&amp;JY244&amp;"','p_value_vec_"&amp;JY244&amp;"');"</f>
        <v>xlswrite('G:\Mi unidad\1. PROYECTOS TELLO 2022\SCM SPILL OVERS\outputs\pobreza\distancia_centro_salud\1%\simulacion_4\output_tests.xlsx',p_value_vec_141','p_value_vec_141');</v>
      </c>
      <c r="KL244">
        <v>141</v>
      </c>
      <c r="KM244" t="str">
        <f>"xlswrite('G:\Mi unidad\1. PROYECTOS TELLO 2022\SCM SPILL OVERS\outputs\pobreza\informalidad\1%\simulacion_4\output_tests.xlsx',p_value_vec_"&amp;KL244&amp;"','p_value_vec_"&amp;KL244&amp;"');"</f>
        <v>xlswrite('G:\Mi unidad\1. PROYECTOS TELLO 2022\SCM SPILL OVERS\outputs\pobreza\informalidad\1%\simulacion_4\output_tests.xlsx',p_value_vec_141','p_value_vec_141');</v>
      </c>
      <c r="KY244">
        <v>141</v>
      </c>
      <c r="KZ244" t="str">
        <f>"xlswrite('G:\Mi unidad\1. PROYECTOS TELLO 2022\SCM SPILL OVERS\outputs\pobreza\alimentos\1%\simulacion_4\output_tests.xlsx',p_value_vec_"&amp;KY244&amp;"','p_value_vec_"&amp;KY244&amp;"');"</f>
        <v>xlswrite('G:\Mi unidad\1. PROYECTOS TELLO 2022\SCM SPILL OVERS\outputs\pobreza\alimentos\1%\simulacion_4\output_tests.xlsx',p_value_vec_141','p_value_vec_141');</v>
      </c>
      <c r="LF244">
        <v>141</v>
      </c>
      <c r="LG244" t="str">
        <f>"xlswrite('G:\Mi unidad\1. PROYECTOS TELLO 2022\SCM SPILL OVERS\outputs\pobreza\jefe_hogar\1%\simulacion_4\output_tests.xlsx',p_value_vec_"&amp;LF244&amp;"','p_value_vec_"&amp;LF244&amp;"');"</f>
        <v>xlswrite('G:\Mi unidad\1. PROYECTOS TELLO 2022\SCM SPILL OVERS\outputs\pobreza\jefe_hogar\1%\simulacion_4\output_tests.xlsx',p_value_vec_141','p_value_vec_141');</v>
      </c>
      <c r="LM244">
        <v>141</v>
      </c>
      <c r="LN244" t="str">
        <f>"xlswrite('G:\Mi unidad\1. PROYECTOS TELLO 2022\SCM SPILL OVERS\outputs\pobreza\mujeres\1%\simulacion_4\output_tests.xlsx',p_value_vec_"&amp;LM244&amp;"','p_value_vec_"&amp;LM244&amp;"');"</f>
        <v>xlswrite('G:\Mi unidad\1. PROYECTOS TELLO 2022\SCM SPILL OVERS\outputs\pobreza\mujeres\1%\simulacion_4\output_tests.xlsx',p_value_vec_141','p_value_vec_141');</v>
      </c>
      <c r="LY244">
        <v>141</v>
      </c>
      <c r="LZ244" t="str">
        <f>"xlswrite('G:\Mi unidad\1. PROYECTOS TELLO 2022\SCM SPILL OVERS\outputs\pobreza\criminalidad\1%\simulacion_4\output_tests.xlsx',p_value_vec_"&amp;LY244&amp;"','p_value_vec_"&amp;LY244&amp;"');"</f>
        <v>xlswrite('G:\Mi unidad\1. PROYECTOS TELLO 2022\SCM SPILL OVERS\outputs\pobreza\criminalidad\1%\simulacion_4\output_tests.xlsx',p_value_vec_141','p_value_vec_141');</v>
      </c>
    </row>
    <row r="245" spans="64:338" x14ac:dyDescent="0.3">
      <c r="BL245">
        <v>141</v>
      </c>
      <c r="BR245">
        <v>141</v>
      </c>
      <c r="BS245" s="1" t="str">
        <f>"A_"&amp;BR242&amp;" = eye(N);"</f>
        <v>A_141 = eye(N);</v>
      </c>
      <c r="BX245">
        <v>141</v>
      </c>
      <c r="BY245" s="1" t="str">
        <f>"A_"&amp;BX242&amp;" = eye(N);"</f>
        <v>A_141 = eye(N);</v>
      </c>
      <c r="CD245">
        <v>141</v>
      </c>
      <c r="CE245" s="1" t="str">
        <f>"A_"&amp;CD242&amp;" = eye(N);"</f>
        <v>A_141 = eye(N);</v>
      </c>
      <c r="CJ245">
        <v>141</v>
      </c>
      <c r="CK245" s="1" t="str">
        <f>"A_"&amp;CJ242&amp;" = eye(N);"</f>
        <v>A_141 = eye(N);</v>
      </c>
      <c r="CQ245">
        <v>141</v>
      </c>
      <c r="CR245" t="s">
        <v>495</v>
      </c>
      <c r="CV245">
        <v>141</v>
      </c>
      <c r="CW245" t="s">
        <v>499</v>
      </c>
      <c r="DA245">
        <v>141</v>
      </c>
      <c r="DB245" t="s">
        <v>499</v>
      </c>
      <c r="DF245">
        <v>141</v>
      </c>
      <c r="DG245" t="s">
        <v>499</v>
      </c>
      <c r="EA245">
        <v>89</v>
      </c>
      <c r="EB245" s="1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HM245">
        <v>84</v>
      </c>
      <c r="HN245" t="s">
        <v>18</v>
      </c>
      <c r="HT245">
        <v>112</v>
      </c>
      <c r="HU245" t="s">
        <v>36</v>
      </c>
      <c r="IA245">
        <v>141</v>
      </c>
      <c r="IB245" t="str">
        <f>"xlswrite('G:\Mi unidad\1. PROYECTOS TELLO 2022\SCM SPILL OVERS\outputs\pobreza\bajo_niv_educ\1%\simulacion_4\output_tests.xlsx',alpha1_hat_vec_"&amp;IA245&amp;"','alpha1_hat_vec_"&amp;IA245&amp;"');"</f>
        <v>xlswrite('G:\Mi unidad\1. PROYECTOS TELLO 2022\SCM SPILL OVERS\outputs\pobreza\bajo_niv_educ\1%\simulacion_4\output_tests.xlsx',alpha1_hat_vec_141','alpha1_hat_vec_141');</v>
      </c>
      <c r="IO245">
        <v>141</v>
      </c>
      <c r="IP245" t="str">
        <f>"xlswrite('G:\Mi unidad\1. PROYECTOS TELLO 2022\SCM SPILL OVERS\outputs\pobreza\bajo_ingreso\1%\simulacion_4\output_tests.xlsx',alpha1_hat_vec_"&amp;IO245&amp;"','alpha1_hat_vec_"&amp;IO245&amp;"');"</f>
        <v>xlswrite('G:\Mi unidad\1. PROYECTOS TELLO 2022\SCM SPILL OVERS\outputs\pobreza\bajo_ingreso\1%\simulacion_4\output_tests.xlsx',alpha1_hat_vec_141','alpha1_hat_vec_141');</v>
      </c>
      <c r="JA245">
        <v>141</v>
      </c>
      <c r="JB245" t="str">
        <f>"xlswrite('G:\Mi unidad\1. PROYECTOS TELLO 2022\SCM SPILL OVERS\outputs\pobreza\densidad\1%\simulacion_4\output_tests.xlsx',alpha1_hat_vec_"&amp;JA245&amp;"','alpha1_hat_vec_"&amp;JA245&amp;"');"</f>
        <v>xlswrite('G:\Mi unidad\1. PROYECTOS TELLO 2022\SCM SPILL OVERS\outputs\pobreza\densidad\1%\simulacion_4\output_tests.xlsx',alpha1_hat_vec_141','alpha1_hat_vec_141');</v>
      </c>
      <c r="JM245">
        <v>141</v>
      </c>
      <c r="JN245" t="str">
        <f>"xlswrite('G:\Mi unidad\1. PROYECTOS TELLO 2022\SCM SPILL OVERS\outputs\pobreza\densidad_g\1%\simulacion_4\output_tests.xlsx',alpha1_hat_vec_"&amp;JM245&amp;"','alpha1_hat_vec_"&amp;JM245&amp;"');"</f>
        <v>xlswrite('G:\Mi unidad\1. PROYECTOS TELLO 2022\SCM SPILL OVERS\outputs\pobreza\densidad_g\1%\simulacion_4\output_tests.xlsx',alpha1_hat_vec_141','alpha1_hat_vec_141');</v>
      </c>
      <c r="JY245">
        <v>141</v>
      </c>
      <c r="JZ245" t="str">
        <f>"xlswrite('G:\Mi unidad\1. PROYECTOS TELLO 2022\SCM SPILL OVERS\outputs\pobreza\distancia_centro_salud\1%\simulacion_4\output_tests.xlsx',alpha1_hat_vec_"&amp;JY245&amp;"','alpha1_hat_vec_"&amp;JY245&amp;"');"</f>
        <v>xlswrite('G:\Mi unidad\1. PROYECTOS TELLO 2022\SCM SPILL OVERS\outputs\pobreza\distancia_centro_salud\1%\simulacion_4\output_tests.xlsx',alpha1_hat_vec_141','alpha1_hat_vec_141');</v>
      </c>
      <c r="KL245">
        <v>141</v>
      </c>
      <c r="KM245" t="str">
        <f>"xlswrite('G:\Mi unidad\1. PROYECTOS TELLO 2022\SCM SPILL OVERS\outputs\pobreza\informalidad\1%\simulacion_4\output_tests.xlsx',alpha1_hat_vec_"&amp;KL245&amp;"','alpha1_hat_vec_"&amp;KL245&amp;"');"</f>
        <v>xlswrite('G:\Mi unidad\1. PROYECTOS TELLO 2022\SCM SPILL OVERS\outputs\pobreza\informalidad\1%\simulacion_4\output_tests.xlsx',alpha1_hat_vec_141','alpha1_hat_vec_141');</v>
      </c>
      <c r="KY245">
        <v>141</v>
      </c>
      <c r="KZ245" t="str">
        <f>"xlswrite('G:\Mi unidad\1. PROYECTOS TELLO 2022\SCM SPILL OVERS\outputs\pobreza\alimentos\1%\simulacion_4\output_tests.xlsx',alpha1_hat_vec_"&amp;KY245&amp;"','alpha1_hat_vec_"&amp;KY245&amp;"');"</f>
        <v>xlswrite('G:\Mi unidad\1. PROYECTOS TELLO 2022\SCM SPILL OVERS\outputs\pobreza\alimentos\1%\simulacion_4\output_tests.xlsx',alpha1_hat_vec_141','alpha1_hat_vec_141');</v>
      </c>
      <c r="LF245">
        <v>141</v>
      </c>
      <c r="LG245" t="str">
        <f>"xlswrite('G:\Mi unidad\1. PROYECTOS TELLO 2022\SCM SPILL OVERS\outputs\pobreza\jefe_hogar\1%\simulacion_4\output_tests.xlsx',alpha1_hat_vec_"&amp;LF245&amp;"','alpha1_hat_vec_"&amp;LF245&amp;"');"</f>
        <v>xlswrite('G:\Mi unidad\1. PROYECTOS TELLO 2022\SCM SPILL OVERS\outputs\pobreza\jefe_hogar\1%\simulacion_4\output_tests.xlsx',alpha1_hat_vec_141','alpha1_hat_vec_141');</v>
      </c>
      <c r="LM245">
        <v>141</v>
      </c>
      <c r="LN245" t="str">
        <f>"xlswrite('G:\Mi unidad\1. PROYECTOS TELLO 2022\SCM SPILL OVERS\outputs\pobreza\mujeres\1%\simulacion_4\output_tests.xlsx',alpha1_hat_vec_"&amp;LM245&amp;"','alpha1_hat_vec_"&amp;LM245&amp;"');"</f>
        <v>xlswrite('G:\Mi unidad\1. PROYECTOS TELLO 2022\SCM SPILL OVERS\outputs\pobreza\mujeres\1%\simulacion_4\output_tests.xlsx',alpha1_hat_vec_141','alpha1_hat_vec_141');</v>
      </c>
      <c r="LY245">
        <v>141</v>
      </c>
      <c r="LZ245" t="str">
        <f>"xlswrite('G:\Mi unidad\1. PROYECTOS TELLO 2022\SCM SPILL OVERS\outputs\pobreza\criminalidad\1%\simulacion_4\output_tests.xlsx',alpha1_hat_vec_"&amp;LY245&amp;"','alpha1_hat_vec_"&amp;LY245&amp;"');"</f>
        <v>xlswrite('G:\Mi unidad\1. PROYECTOS TELLO 2022\SCM SPILL OVERS\outputs\pobreza\criminalidad\1%\simulacion_4\output_tests.xlsx',alpha1_hat_vec_141','alpha1_hat_vec_141');</v>
      </c>
    </row>
    <row r="246" spans="64:338" x14ac:dyDescent="0.3">
      <c r="BL246">
        <v>141</v>
      </c>
      <c r="BR246">
        <v>141</v>
      </c>
      <c r="BS246" s="1" t="str">
        <f>"A_"&amp;BR242&amp;"(:,ind_"&amp;BR242&amp;" == 0) = [];"</f>
        <v>A_141(:,ind_141 == 0) = [];</v>
      </c>
      <c r="BX246">
        <v>141</v>
      </c>
      <c r="BY246" s="1" t="str">
        <f>"A_"&amp;BX242&amp;"(:,ind_"&amp;BX242&amp;" == 0) = [];"</f>
        <v>A_141(:,ind_141 == 0) = [];</v>
      </c>
      <c r="CD246">
        <v>141</v>
      </c>
      <c r="CE246" s="1" t="str">
        <f>"A_"&amp;CD242&amp;"(:,ind_"&amp;CD242&amp;" == 0) = [];"</f>
        <v>A_141(:,ind_141 == 0) = [];</v>
      </c>
      <c r="CJ246">
        <v>141</v>
      </c>
      <c r="CK246" s="1" t="str">
        <f>"A_"&amp;CJ242&amp;"(:,ind_"&amp;CJ242&amp;" == 0) = [];"</f>
        <v>A_141(:,ind_141 == 0) = [];</v>
      </c>
      <c r="CQ246">
        <v>141</v>
      </c>
      <c r="CR246" t="s">
        <v>500</v>
      </c>
      <c r="CV246">
        <v>141</v>
      </c>
      <c r="CW246" t="s">
        <v>501</v>
      </c>
      <c r="DA246">
        <v>141</v>
      </c>
      <c r="DB246" t="s">
        <v>501</v>
      </c>
      <c r="DF246">
        <v>141</v>
      </c>
      <c r="DG246" t="s">
        <v>501</v>
      </c>
      <c r="EA246">
        <v>89</v>
      </c>
      <c r="EB246" s="1" t="str">
        <f>"alpha_hat_"&amp;EA246&amp;" = A_"&amp;EA246&amp;"*gamma_hat_"&amp;EA246&amp;";"</f>
        <v>alpha_hat_89 = A_89*gamma_hat_89;</v>
      </c>
      <c r="HM246">
        <v>86</v>
      </c>
      <c r="HN246" t="str">
        <f>"p_value_vec_"&amp;HM246&amp;" = zeros(1,S);"</f>
        <v>p_value_vec_86 = zeros(1,S);</v>
      </c>
      <c r="HT246">
        <v>112</v>
      </c>
      <c r="HU246" t="s">
        <v>37</v>
      </c>
      <c r="IA246">
        <v>141</v>
      </c>
      <c r="IB246" t="str">
        <f>"xlswrite('G:\Mi unidad\1. PROYECTOS TELLO 2022\SCM SPILL OVERS\outputs\pobreza\bajo_niv_educ\1%\simulacion_4\output_tests.xlsx',spillover_test_"&amp;IA246&amp;"','sp_test_"&amp;IA246&amp;"');"</f>
        <v>xlswrite('G:\Mi unidad\1. PROYECTOS TELLO 2022\SCM SPILL OVERS\outputs\pobreza\bajo_niv_educ\1%\simulacion_4\output_tests.xlsx',spillover_test_141','sp_test_141');</v>
      </c>
      <c r="IO246">
        <v>141</v>
      </c>
      <c r="IP246" t="str">
        <f>"xlswrite('G:\Mi unidad\1. PROYECTOS TELLO 2022\SCM SPILL OVERS\outputs\pobreza\bajo_ingreso\1%\simulacion_4\output_tests.xlsx',spillover_test_"&amp;IO246&amp;"','sp_test_"&amp;IO246&amp;"');"</f>
        <v>xlswrite('G:\Mi unidad\1. PROYECTOS TELLO 2022\SCM SPILL OVERS\outputs\pobreza\bajo_ingreso\1%\simulacion_4\output_tests.xlsx',spillover_test_141','sp_test_141');</v>
      </c>
      <c r="JA246">
        <v>141</v>
      </c>
      <c r="JB246" t="str">
        <f>"xlswrite('G:\Mi unidad\1. PROYECTOS TELLO 2022\SCM SPILL OVERS\outputs\pobreza\densidad\1%\simulacion_4\output_tests.xlsx',spillover_test_"&amp;JA246&amp;"','sp_test_"&amp;JA246&amp;"');"</f>
        <v>xlswrite('G:\Mi unidad\1. PROYECTOS TELLO 2022\SCM SPILL OVERS\outputs\pobreza\densidad\1%\simulacion_4\output_tests.xlsx',spillover_test_141','sp_test_141');</v>
      </c>
      <c r="JM246">
        <v>141</v>
      </c>
      <c r="JN246" t="str">
        <f>"xlswrite('G:\Mi unidad\1. PROYECTOS TELLO 2022\SCM SPILL OVERS\outputs\pobreza\densidad_g\1%\simulacion_4\output_tests.xlsx',spillover_test_"&amp;JM246&amp;"','sp_test_"&amp;JM246&amp;"');"</f>
        <v>xlswrite('G:\Mi unidad\1. PROYECTOS TELLO 2022\SCM SPILL OVERS\outputs\pobreza\densidad_g\1%\simulacion_4\output_tests.xlsx',spillover_test_141','sp_test_141');</v>
      </c>
      <c r="JY246">
        <v>141</v>
      </c>
      <c r="JZ246" t="str">
        <f>"xlswrite('G:\Mi unidad\1. PROYECTOS TELLO 2022\SCM SPILL OVERS\outputs\pobreza\distancia_centro_salud\1%\simulacion_4\output_tests.xlsx',spillover_test_"&amp;JY246&amp;"','sp_test_"&amp;JY246&amp;"');"</f>
        <v>xlswrite('G:\Mi unidad\1. PROYECTOS TELLO 2022\SCM SPILL OVERS\outputs\pobreza\distancia_centro_salud\1%\simulacion_4\output_tests.xlsx',spillover_test_141','sp_test_141');</v>
      </c>
      <c r="KL246">
        <v>141</v>
      </c>
      <c r="KM246" t="str">
        <f>"xlswrite('G:\Mi unidad\1. PROYECTOS TELLO 2022\SCM SPILL OVERS\outputs\pobreza\informalidad\1%\simulacion_4\output_tests.xlsx',spillover_test_"&amp;KL246&amp;"','sp_test_"&amp;KL246&amp;"');"</f>
        <v>xlswrite('G:\Mi unidad\1. PROYECTOS TELLO 2022\SCM SPILL OVERS\outputs\pobreza\informalidad\1%\simulacion_4\output_tests.xlsx',spillover_test_141','sp_test_141');</v>
      </c>
      <c r="KY246">
        <v>141</v>
      </c>
      <c r="KZ246" t="str">
        <f>"xlswrite('G:\Mi unidad\1. PROYECTOS TELLO 2022\SCM SPILL OVERS\outputs\pobreza\alimentos\1%\simulacion_4\output_tests.xlsx',spillover_test_"&amp;KY246&amp;"','sp_test_"&amp;KY246&amp;"');"</f>
        <v>xlswrite('G:\Mi unidad\1. PROYECTOS TELLO 2022\SCM SPILL OVERS\outputs\pobreza\alimentos\1%\simulacion_4\output_tests.xlsx',spillover_test_141','sp_test_141');</v>
      </c>
      <c r="LF246">
        <v>141</v>
      </c>
      <c r="LG246" t="str">
        <f>"xlswrite('G:\Mi unidad\1. PROYECTOS TELLO 2022\SCM SPILL OVERS\outputs\pobreza\jefe_hogar\1%\simulacion_4\output_tests.xlsx',spillover_test_"&amp;LF246&amp;"','sp_test_"&amp;LF246&amp;"');"</f>
        <v>xlswrite('G:\Mi unidad\1. PROYECTOS TELLO 2022\SCM SPILL OVERS\outputs\pobreza\jefe_hogar\1%\simulacion_4\output_tests.xlsx',spillover_test_141','sp_test_141');</v>
      </c>
      <c r="LM246">
        <v>141</v>
      </c>
      <c r="LN246" t="str">
        <f>"xlswrite('G:\Mi unidad\1. PROYECTOS TELLO 2022\SCM SPILL OVERS\outputs\pobreza\mujeres\1%\simulacion_4\output_tests.xlsx',spillover_test_"&amp;LM246&amp;"','sp_test_"&amp;LM246&amp;"');"</f>
        <v>xlswrite('G:\Mi unidad\1. PROYECTOS TELLO 2022\SCM SPILL OVERS\outputs\pobreza\mujeres\1%\simulacion_4\output_tests.xlsx',spillover_test_141','sp_test_141');</v>
      </c>
      <c r="LY246">
        <v>141</v>
      </c>
      <c r="LZ246" t="str">
        <f>"xlswrite('G:\Mi unidad\1. PROYECTOS TELLO 2022\SCM SPILL OVERS\outputs\pobreza\criminalidad\1%\simulacion_4\output_tests.xlsx',spillover_test_"&amp;LY246&amp;"','sp_test_"&amp;LY246&amp;"');"</f>
        <v>xlswrite('G:\Mi unidad\1. PROYECTOS TELLO 2022\SCM SPILL OVERS\outputs\pobreza\criminalidad\1%\simulacion_4\output_tests.xlsx',spillover_test_141','sp_test_141');</v>
      </c>
    </row>
    <row r="247" spans="64:338" x14ac:dyDescent="0.3">
      <c r="BL247">
        <v>144</v>
      </c>
      <c r="BM247" s="1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499</v>
      </c>
      <c r="CV247">
        <v>144</v>
      </c>
      <c r="CW247" t="s">
        <v>502</v>
      </c>
      <c r="DA247">
        <v>144</v>
      </c>
      <c r="DB247" t="s">
        <v>502</v>
      </c>
      <c r="DF247">
        <v>144</v>
      </c>
      <c r="DG247" t="s">
        <v>502</v>
      </c>
      <c r="EA247">
        <v>89</v>
      </c>
      <c r="EB247" s="1" t="str">
        <f>"alpha1_hat_vec_"&amp;EA247&amp;"(s) = alpha_hat_"&amp;EA247&amp;"(1);"</f>
        <v>alpha1_hat_vec_89(s) = alpha_hat_89(1);</v>
      </c>
      <c r="HM247">
        <v>86</v>
      </c>
      <c r="HN247" t="str">
        <f>"lb_vec_"&amp;HM247&amp;" = zeros(1,S);"</f>
        <v>lb_vec_86 = zeros(1,S);</v>
      </c>
      <c r="HT247">
        <v>112</v>
      </c>
      <c r="HU247" t="str">
        <f>"    spillover_test_"&amp;HT247&amp;"(s) = sp_andrews(Y_pre_"&amp;HT247&amp;",pobreza_"&amp;HT247&amp;"(:,T+s),A_"&amp;HT247&amp;",C,d,alpha_sig);"</f>
        <v xml:space="preserve">    spillover_test_112(s) = sp_andrews(Y_pre_112,pobreza_112(:,T+s),A_112,C,d,alpha_sig);</v>
      </c>
      <c r="IA247">
        <v>144</v>
      </c>
      <c r="IB247" t="str">
        <f>"xlswrite('G:\Mi unidad\1. PROYECTOS TELLO 2022\SCM SPILL OVERS\outputs\pobreza\bajo_niv_educ\1%\simulacion_4\output_tests.xlsx',lb_vec_"&amp;IA247&amp;"','lb_vec_"&amp;IA247&amp;"');"</f>
        <v>xlswrite('G:\Mi unidad\1. PROYECTOS TELLO 2022\SCM SPILL OVERS\outputs\pobreza\bajo_niv_educ\1%\simulacion_4\output_tests.xlsx',lb_vec_144','lb_vec_144');</v>
      </c>
      <c r="IO247">
        <v>144</v>
      </c>
      <c r="IP247" t="str">
        <f>"xlswrite('G:\Mi unidad\1. PROYECTOS TELLO 2022\SCM SPILL OVERS\outputs\pobreza\bajo_ingreso\1%\simulacion_4\output_tests.xlsx',lb_vec_"&amp;IO247&amp;"','lb_vec_"&amp;IO247&amp;"');"</f>
        <v>xlswrite('G:\Mi unidad\1. PROYECTOS TELLO 2022\SCM SPILL OVERS\outputs\pobreza\bajo_ingreso\1%\simulacion_4\output_tests.xlsx',lb_vec_144','lb_vec_144');</v>
      </c>
      <c r="JA247">
        <v>144</v>
      </c>
      <c r="JB247" t="str">
        <f>"xlswrite('G:\Mi unidad\1. PROYECTOS TELLO 2022\SCM SPILL OVERS\outputs\pobreza\densidad\1%\simulacion_4\output_tests.xlsx',lb_vec_"&amp;JA247&amp;"','lb_vec_"&amp;JA247&amp;"');"</f>
        <v>xlswrite('G:\Mi unidad\1. PROYECTOS TELLO 2022\SCM SPILL OVERS\outputs\pobreza\densidad\1%\simulacion_4\output_tests.xlsx',lb_vec_144','lb_vec_144');</v>
      </c>
      <c r="JM247">
        <v>144</v>
      </c>
      <c r="JN247" t="str">
        <f>"xlswrite('G:\Mi unidad\1. PROYECTOS TELLO 2022\SCM SPILL OVERS\outputs\pobreza\densidad_g\1%\simulacion_4\output_tests.xlsx',lb_vec_"&amp;JM247&amp;"','lb_vec_"&amp;JM247&amp;"');"</f>
        <v>xlswrite('G:\Mi unidad\1. PROYECTOS TELLO 2022\SCM SPILL OVERS\outputs\pobreza\densidad_g\1%\simulacion_4\output_tests.xlsx',lb_vec_144','lb_vec_144');</v>
      </c>
      <c r="JY247">
        <v>144</v>
      </c>
      <c r="JZ247" t="str">
        <f>"xlswrite('G:\Mi unidad\1. PROYECTOS TELLO 2022\SCM SPILL OVERS\outputs\pobreza\distancia_centro_salud\1%\simulacion_4\output_tests.xlsx',lb_vec_"&amp;JY247&amp;"','lb_vec_"&amp;JY247&amp;"');"</f>
        <v>xlswrite('G:\Mi unidad\1. PROYECTOS TELLO 2022\SCM SPILL OVERS\outputs\pobreza\distancia_centro_salud\1%\simulacion_4\output_tests.xlsx',lb_vec_144','lb_vec_144');</v>
      </c>
      <c r="KL247">
        <v>144</v>
      </c>
      <c r="KM247" t="str">
        <f>"xlswrite('G:\Mi unidad\1. PROYECTOS TELLO 2022\SCM SPILL OVERS\outputs\pobreza\informalidad\1%\simulacion_4\output_tests.xlsx',lb_vec_"&amp;KL247&amp;"','lb_vec_"&amp;KL247&amp;"');"</f>
        <v>xlswrite('G:\Mi unidad\1. PROYECTOS TELLO 2022\SCM SPILL OVERS\outputs\pobreza\informalidad\1%\simulacion_4\output_tests.xlsx',lb_vec_144','lb_vec_144');</v>
      </c>
      <c r="KY247">
        <v>144</v>
      </c>
      <c r="KZ247" t="str">
        <f>"xlswrite('G:\Mi unidad\1. PROYECTOS TELLO 2022\SCM SPILL OVERS\outputs\pobreza\alimentos\1%\simulacion_4\output_tests.xlsx',lb_vec_"&amp;KY247&amp;"','lb_vec_"&amp;KY247&amp;"');"</f>
        <v>xlswrite('G:\Mi unidad\1. PROYECTOS TELLO 2022\SCM SPILL OVERS\outputs\pobreza\alimentos\1%\simulacion_4\output_tests.xlsx',lb_vec_144','lb_vec_144');</v>
      </c>
      <c r="LF247">
        <v>144</v>
      </c>
      <c r="LG247" t="str">
        <f>"xlswrite('G:\Mi unidad\1. PROYECTOS TELLO 2022\SCM SPILL OVERS\outputs\pobreza\jefe_hogar\1%\simulacion_4\output_tests.xlsx',lb_vec_"&amp;LF247&amp;"','lb_vec_"&amp;LF247&amp;"');"</f>
        <v>xlswrite('G:\Mi unidad\1. PROYECTOS TELLO 2022\SCM SPILL OVERS\outputs\pobreza\jefe_hogar\1%\simulacion_4\output_tests.xlsx',lb_vec_144','lb_vec_144');</v>
      </c>
      <c r="LM247">
        <v>144</v>
      </c>
      <c r="LN247" t="str">
        <f>"xlswrite('G:\Mi unidad\1. PROYECTOS TELLO 2022\SCM SPILL OVERS\outputs\pobreza\mujeres\1%\simulacion_4\output_tests.xlsx',lb_vec_"&amp;LM247&amp;"','lb_vec_"&amp;LM247&amp;"');"</f>
        <v>xlswrite('G:\Mi unidad\1. PROYECTOS TELLO 2022\SCM SPILL OVERS\outputs\pobreza\mujeres\1%\simulacion_4\output_tests.xlsx',lb_vec_144','lb_vec_144');</v>
      </c>
      <c r="LY247">
        <v>144</v>
      </c>
      <c r="LZ247" t="str">
        <f>"xlswrite('G:\Mi unidad\1. PROYECTOS TELLO 2022\SCM SPILL OVERS\outputs\pobreza\criminalidad\1%\simulacion_4\output_tests.xlsx',lb_vec_"&amp;LY247&amp;"','lb_vec_"&amp;LY247&amp;"');"</f>
        <v>xlswrite('G:\Mi unidad\1. PROYECTOS TELLO 2022\SCM SPILL OVERS\outputs\pobreza\criminalidad\1%\simulacion_4\output_tests.xlsx',lb_vec_144','lb_vec_144');</v>
      </c>
    </row>
    <row r="248" spans="64:338" x14ac:dyDescent="0.3">
      <c r="BL248">
        <v>144</v>
      </c>
      <c r="BM248" s="1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501</v>
      </c>
      <c r="CV248">
        <v>144</v>
      </c>
      <c r="CW248" t="s">
        <v>503</v>
      </c>
      <c r="DA248">
        <v>144</v>
      </c>
      <c r="DB248" t="s">
        <v>503</v>
      </c>
      <c r="DF248">
        <v>144</v>
      </c>
      <c r="DG248" t="s">
        <v>503</v>
      </c>
      <c r="EA248">
        <v>89</v>
      </c>
      <c r="EB248" s="1" t="str">
        <f>"synthetic_control_sp_"&amp;EA248&amp;"(T+s) = Y_"&amp;EA248&amp;"(1,T+s)-alpha1_hat_vec_"&amp;EA248&amp;"(s);"</f>
        <v>synthetic_control_sp_89(T+s) = Y_89(1,T+s)-alpha1_hat_vec_89(s);</v>
      </c>
      <c r="HM248">
        <v>86</v>
      </c>
      <c r="HN248" t="str">
        <f>"ub_vec_"&amp;HM248&amp;" = zeros(1,S);"</f>
        <v>ub_vec_86 = zeros(1,S);</v>
      </c>
      <c r="HT248">
        <v>112</v>
      </c>
      <c r="HU248" t="s">
        <v>18</v>
      </c>
      <c r="IA248">
        <v>144</v>
      </c>
      <c r="IB248" t="str">
        <f>"xlswrite('G:\Mi unidad\1. PROYECTOS TELLO 2022\SCM SPILL OVERS\outputs\pobreza\bajo_niv_educ\1%\simulacion_4\output_tests.xlsx',ub_vec_"&amp;IA248&amp;"','ub_vec_"&amp;IA248&amp;"');"</f>
        <v>xlswrite('G:\Mi unidad\1. PROYECTOS TELLO 2022\SCM SPILL OVERS\outputs\pobreza\bajo_niv_educ\1%\simulacion_4\output_tests.xlsx',ub_vec_144','ub_vec_144');</v>
      </c>
      <c r="IO248">
        <v>144</v>
      </c>
      <c r="IP248" t="str">
        <f>"xlswrite('G:\Mi unidad\1. PROYECTOS TELLO 2022\SCM SPILL OVERS\outputs\pobreza\bajo_ingreso\1%\simulacion_4\output_tests.xlsx',ub_vec_"&amp;IO248&amp;"','ub_vec_"&amp;IO248&amp;"');"</f>
        <v>xlswrite('G:\Mi unidad\1. PROYECTOS TELLO 2022\SCM SPILL OVERS\outputs\pobreza\bajo_ingreso\1%\simulacion_4\output_tests.xlsx',ub_vec_144','ub_vec_144');</v>
      </c>
      <c r="JA248">
        <v>144</v>
      </c>
      <c r="JB248" t="str">
        <f>"xlswrite('G:\Mi unidad\1. PROYECTOS TELLO 2022\SCM SPILL OVERS\outputs\pobreza\densidad\1%\simulacion_4\output_tests.xlsx',ub_vec_"&amp;JA248&amp;"','ub_vec_"&amp;JA248&amp;"');"</f>
        <v>xlswrite('G:\Mi unidad\1. PROYECTOS TELLO 2022\SCM SPILL OVERS\outputs\pobreza\densidad\1%\simulacion_4\output_tests.xlsx',ub_vec_144','ub_vec_144');</v>
      </c>
      <c r="JM248">
        <v>144</v>
      </c>
      <c r="JN248" t="str">
        <f>"xlswrite('G:\Mi unidad\1. PROYECTOS TELLO 2022\SCM SPILL OVERS\outputs\pobreza\densidad_g\1%\simulacion_4\output_tests.xlsx',ub_vec_"&amp;JM248&amp;"','ub_vec_"&amp;JM248&amp;"');"</f>
        <v>xlswrite('G:\Mi unidad\1. PROYECTOS TELLO 2022\SCM SPILL OVERS\outputs\pobreza\densidad_g\1%\simulacion_4\output_tests.xlsx',ub_vec_144','ub_vec_144');</v>
      </c>
      <c r="JY248">
        <v>144</v>
      </c>
      <c r="JZ248" t="str">
        <f>"xlswrite('G:\Mi unidad\1. PROYECTOS TELLO 2022\SCM SPILL OVERS\outputs\pobreza\distancia_centro_salud\1%\simulacion_4\output_tests.xlsx',ub_vec_"&amp;JY248&amp;"','ub_vec_"&amp;JY248&amp;"');"</f>
        <v>xlswrite('G:\Mi unidad\1. PROYECTOS TELLO 2022\SCM SPILL OVERS\outputs\pobreza\distancia_centro_salud\1%\simulacion_4\output_tests.xlsx',ub_vec_144','ub_vec_144');</v>
      </c>
      <c r="KL248">
        <v>144</v>
      </c>
      <c r="KM248" t="str">
        <f>"xlswrite('G:\Mi unidad\1. PROYECTOS TELLO 2022\SCM SPILL OVERS\outputs\pobreza\informalidad\1%\simulacion_4\output_tests.xlsx',ub_vec_"&amp;KL248&amp;"','ub_vec_"&amp;KL248&amp;"');"</f>
        <v>xlswrite('G:\Mi unidad\1. PROYECTOS TELLO 2022\SCM SPILL OVERS\outputs\pobreza\informalidad\1%\simulacion_4\output_tests.xlsx',ub_vec_144','ub_vec_144');</v>
      </c>
      <c r="KY248">
        <v>144</v>
      </c>
      <c r="KZ248" t="str">
        <f>"xlswrite('G:\Mi unidad\1. PROYECTOS TELLO 2022\SCM SPILL OVERS\outputs\pobreza\alimentos\1%\simulacion_4\output_tests.xlsx',ub_vec_"&amp;KY248&amp;"','ub_vec_"&amp;KY248&amp;"');"</f>
        <v>xlswrite('G:\Mi unidad\1. PROYECTOS TELLO 2022\SCM SPILL OVERS\outputs\pobreza\alimentos\1%\simulacion_4\output_tests.xlsx',ub_vec_144','ub_vec_144');</v>
      </c>
      <c r="LF248">
        <v>144</v>
      </c>
      <c r="LG248" t="str">
        <f>"xlswrite('G:\Mi unidad\1. PROYECTOS TELLO 2022\SCM SPILL OVERS\outputs\pobreza\jefe_hogar\1%\simulacion_4\output_tests.xlsx',ub_vec_"&amp;LF248&amp;"','ub_vec_"&amp;LF248&amp;"');"</f>
        <v>xlswrite('G:\Mi unidad\1. PROYECTOS TELLO 2022\SCM SPILL OVERS\outputs\pobreza\jefe_hogar\1%\simulacion_4\output_tests.xlsx',ub_vec_144','ub_vec_144');</v>
      </c>
      <c r="LM248">
        <v>144</v>
      </c>
      <c r="LN248" t="str">
        <f>"xlswrite('G:\Mi unidad\1. PROYECTOS TELLO 2022\SCM SPILL OVERS\outputs\pobreza\mujeres\1%\simulacion_4\output_tests.xlsx',ub_vec_"&amp;LM248&amp;"','ub_vec_"&amp;LM248&amp;"');"</f>
        <v>xlswrite('G:\Mi unidad\1. PROYECTOS TELLO 2022\SCM SPILL OVERS\outputs\pobreza\mujeres\1%\simulacion_4\output_tests.xlsx',ub_vec_144','ub_vec_144');</v>
      </c>
      <c r="LY248">
        <v>144</v>
      </c>
      <c r="LZ248" t="str">
        <f>"xlswrite('G:\Mi unidad\1. PROYECTOS TELLO 2022\SCM SPILL OVERS\outputs\pobreza\criminalidad\1%\simulacion_4\output_tests.xlsx',ub_vec_"&amp;LY248&amp;"','ub_vec_"&amp;LY248&amp;"');"</f>
        <v>xlswrite('G:\Mi unidad\1. PROYECTOS TELLO 2022\SCM SPILL OVERS\outputs\pobreza\criminalidad\1%\simulacion_4\output_tests.xlsx',ub_vec_144','ub_vec_144');</v>
      </c>
    </row>
    <row r="249" spans="64:338" x14ac:dyDescent="0.3">
      <c r="BL249">
        <v>144</v>
      </c>
      <c r="BM249" s="1" t="str">
        <f>"A_"&amp;BL247&amp;"(:,ind_"&amp;BL247&amp;" == 0) = [];"</f>
        <v>A_144(:,ind_144 == 0) = [];</v>
      </c>
      <c r="BR249">
        <v>144</v>
      </c>
      <c r="BS249" s="1" t="str">
        <f>"ind_"&amp;BR247&amp;" = xlsread('spillover_bajo_niv_educ_"&amp;BR247&amp;".xlsx')"</f>
        <v>ind_144 = xlsread('spillover_bajo_niv_educ_144.xlsx')</v>
      </c>
      <c r="BX249">
        <v>144</v>
      </c>
      <c r="BY249" s="1" t="str">
        <f>"ind_"&amp;BX247&amp;" = xlsread('spillover_bajoingreso_"&amp;BX247&amp;".xlsx')"</f>
        <v>ind_144 = xlsread('spillover_bajoingreso_144.xlsx')</v>
      </c>
      <c r="CD249">
        <v>144</v>
      </c>
      <c r="CE249" s="1" t="str">
        <f>"ind_"&amp;CD247&amp;" = xlsread('spillover_densidad_"&amp;CD247&amp;".xlsx')"</f>
        <v>ind_144 = xlsread('spillover_densidad_144.xlsx')</v>
      </c>
      <c r="CJ249">
        <v>144</v>
      </c>
      <c r="CK249" s="1" t="str">
        <f>"ind_"&amp;CJ247&amp;" = xlsread('spillover_tiempo_cs_"&amp;CJ247&amp;".xlsx')"</f>
        <v>ind_144 = xlsread('spillover_tiempo_cs_144.xlsx')</v>
      </c>
      <c r="CQ249">
        <v>144</v>
      </c>
      <c r="CR249" t="s">
        <v>502</v>
      </c>
      <c r="CV249">
        <v>144</v>
      </c>
      <c r="CW249" t="s">
        <v>504</v>
      </c>
      <c r="DA249">
        <v>144</v>
      </c>
      <c r="DB249" t="s">
        <v>505</v>
      </c>
      <c r="DF249">
        <v>144</v>
      </c>
      <c r="DG249" t="s">
        <v>506</v>
      </c>
      <c r="EA249">
        <v>89</v>
      </c>
      <c r="EB249" s="3" t="s">
        <v>18</v>
      </c>
      <c r="HM249">
        <v>86</v>
      </c>
      <c r="HN249" t="s">
        <v>35</v>
      </c>
      <c r="HT249">
        <v>119</v>
      </c>
      <c r="HU249" t="str">
        <f>"spillover_test_"&amp;HT249&amp;" = zeros(1,S);"</f>
        <v>spillover_test_119 = zeros(1,S);</v>
      </c>
      <c r="IA249">
        <v>144</v>
      </c>
      <c r="IB249" t="str">
        <f>"xlswrite('G:\Mi unidad\1. PROYECTOS TELLO 2022\SCM SPILL OVERS\outputs\pobreza\bajo_niv_educ\1%\simulacion_4\output_tests.xlsx',p_value_vec_"&amp;IA249&amp;"','p_value_vec_"&amp;IA249&amp;"');"</f>
        <v>xlswrite('G:\Mi unidad\1. PROYECTOS TELLO 2022\SCM SPILL OVERS\outputs\pobreza\bajo_niv_educ\1%\simulacion_4\output_tests.xlsx',p_value_vec_144','p_value_vec_144');</v>
      </c>
      <c r="IO249">
        <v>144</v>
      </c>
      <c r="IP249" t="str">
        <f>"xlswrite('G:\Mi unidad\1. PROYECTOS TELLO 2022\SCM SPILL OVERS\outputs\pobreza\bajo_ingreso\1%\simulacion_4\output_tests.xlsx',p_value_vec_"&amp;IO249&amp;"','p_value_vec_"&amp;IO249&amp;"');"</f>
        <v>xlswrite('G:\Mi unidad\1. PROYECTOS TELLO 2022\SCM SPILL OVERS\outputs\pobreza\bajo_ingreso\1%\simulacion_4\output_tests.xlsx',p_value_vec_144','p_value_vec_144');</v>
      </c>
      <c r="JA249">
        <v>144</v>
      </c>
      <c r="JB249" t="str">
        <f>"xlswrite('G:\Mi unidad\1. PROYECTOS TELLO 2022\SCM SPILL OVERS\outputs\pobreza\densidad\1%\simulacion_4\output_tests.xlsx',p_value_vec_"&amp;JA249&amp;"','p_value_vec_"&amp;JA249&amp;"');"</f>
        <v>xlswrite('G:\Mi unidad\1. PROYECTOS TELLO 2022\SCM SPILL OVERS\outputs\pobreza\densidad\1%\simulacion_4\output_tests.xlsx',p_value_vec_144','p_value_vec_144');</v>
      </c>
      <c r="JM249">
        <v>144</v>
      </c>
      <c r="JN249" t="str">
        <f>"xlswrite('G:\Mi unidad\1. PROYECTOS TELLO 2022\SCM SPILL OVERS\outputs\pobreza\densidad_g\1%\simulacion_4\output_tests.xlsx',p_value_vec_"&amp;JM249&amp;"','p_value_vec_"&amp;JM249&amp;"');"</f>
        <v>xlswrite('G:\Mi unidad\1. PROYECTOS TELLO 2022\SCM SPILL OVERS\outputs\pobreza\densidad_g\1%\simulacion_4\output_tests.xlsx',p_value_vec_144','p_value_vec_144');</v>
      </c>
      <c r="JY249">
        <v>144</v>
      </c>
      <c r="JZ249" t="str">
        <f>"xlswrite('G:\Mi unidad\1. PROYECTOS TELLO 2022\SCM SPILL OVERS\outputs\pobreza\distancia_centro_salud\1%\simulacion_4\output_tests.xlsx',p_value_vec_"&amp;JY249&amp;"','p_value_vec_"&amp;JY249&amp;"');"</f>
        <v>xlswrite('G:\Mi unidad\1. PROYECTOS TELLO 2022\SCM SPILL OVERS\outputs\pobreza\distancia_centro_salud\1%\simulacion_4\output_tests.xlsx',p_value_vec_144','p_value_vec_144');</v>
      </c>
      <c r="KL249">
        <v>144</v>
      </c>
      <c r="KM249" t="str">
        <f>"xlswrite('G:\Mi unidad\1. PROYECTOS TELLO 2022\SCM SPILL OVERS\outputs\pobreza\informalidad\1%\simulacion_4\output_tests.xlsx',p_value_vec_"&amp;KL249&amp;"','p_value_vec_"&amp;KL249&amp;"');"</f>
        <v>xlswrite('G:\Mi unidad\1. PROYECTOS TELLO 2022\SCM SPILL OVERS\outputs\pobreza\informalidad\1%\simulacion_4\output_tests.xlsx',p_value_vec_144','p_value_vec_144');</v>
      </c>
      <c r="KY249">
        <v>144</v>
      </c>
      <c r="KZ249" t="str">
        <f>"xlswrite('G:\Mi unidad\1. PROYECTOS TELLO 2022\SCM SPILL OVERS\outputs\pobreza\alimentos\1%\simulacion_4\output_tests.xlsx',p_value_vec_"&amp;KY249&amp;"','p_value_vec_"&amp;KY249&amp;"');"</f>
        <v>xlswrite('G:\Mi unidad\1. PROYECTOS TELLO 2022\SCM SPILL OVERS\outputs\pobreza\alimentos\1%\simulacion_4\output_tests.xlsx',p_value_vec_144','p_value_vec_144');</v>
      </c>
      <c r="LF249">
        <v>144</v>
      </c>
      <c r="LG249" t="str">
        <f>"xlswrite('G:\Mi unidad\1. PROYECTOS TELLO 2022\SCM SPILL OVERS\outputs\pobreza\jefe_hogar\1%\simulacion_4\output_tests.xlsx',p_value_vec_"&amp;LF249&amp;"','p_value_vec_"&amp;LF249&amp;"');"</f>
        <v>xlswrite('G:\Mi unidad\1. PROYECTOS TELLO 2022\SCM SPILL OVERS\outputs\pobreza\jefe_hogar\1%\simulacion_4\output_tests.xlsx',p_value_vec_144','p_value_vec_144');</v>
      </c>
      <c r="LM249">
        <v>144</v>
      </c>
      <c r="LN249" t="str">
        <f>"xlswrite('G:\Mi unidad\1. PROYECTOS TELLO 2022\SCM SPILL OVERS\outputs\pobreza\mujeres\1%\simulacion_4\output_tests.xlsx',p_value_vec_"&amp;LM249&amp;"','p_value_vec_"&amp;LM249&amp;"');"</f>
        <v>xlswrite('G:\Mi unidad\1. PROYECTOS TELLO 2022\SCM SPILL OVERS\outputs\pobreza\mujeres\1%\simulacion_4\output_tests.xlsx',p_value_vec_144','p_value_vec_144');</v>
      </c>
      <c r="LY249">
        <v>144</v>
      </c>
      <c r="LZ249" t="str">
        <f>"xlswrite('G:\Mi unidad\1. PROYECTOS TELLO 2022\SCM SPILL OVERS\outputs\pobreza\criminalidad\1%\simulacion_4\output_tests.xlsx',p_value_vec_"&amp;LY249&amp;"','p_value_vec_"&amp;LY249&amp;"');"</f>
        <v>xlswrite('G:\Mi unidad\1. PROYECTOS TELLO 2022\SCM SPILL OVERS\outputs\pobreza\criminalidad\1%\simulacion_4\output_tests.xlsx',p_value_vec_144','p_value_vec_144');</v>
      </c>
    </row>
    <row r="250" spans="64:338" x14ac:dyDescent="0.3">
      <c r="BL250">
        <v>144</v>
      </c>
      <c r="BR250">
        <v>144</v>
      </c>
      <c r="BS250" s="1" t="str">
        <f>"A_"&amp;BR247&amp;" = eye(N);"</f>
        <v>A_144 = eye(N);</v>
      </c>
      <c r="BX250">
        <v>144</v>
      </c>
      <c r="BY250" s="1" t="str">
        <f>"A_"&amp;BX247&amp;" = eye(N);"</f>
        <v>A_144 = eye(N);</v>
      </c>
      <c r="CD250">
        <v>144</v>
      </c>
      <c r="CE250" s="1" t="str">
        <f>"A_"&amp;CD247&amp;" = eye(N);"</f>
        <v>A_144 = eye(N);</v>
      </c>
      <c r="CJ250">
        <v>144</v>
      </c>
      <c r="CK250" s="1" t="str">
        <f>"A_"&amp;CJ247&amp;" = eye(N);"</f>
        <v>A_144 = eye(N);</v>
      </c>
      <c r="CQ250">
        <v>144</v>
      </c>
      <c r="CR250" t="s">
        <v>503</v>
      </c>
      <c r="CV250">
        <v>144</v>
      </c>
      <c r="CW250" t="s">
        <v>507</v>
      </c>
      <c r="DA250">
        <v>144</v>
      </c>
      <c r="DB250" t="s">
        <v>507</v>
      </c>
      <c r="DF250">
        <v>144</v>
      </c>
      <c r="DG250" t="s">
        <v>507</v>
      </c>
      <c r="EA250">
        <v>91</v>
      </c>
      <c r="EB250" s="3" t="str">
        <f>"%PROVINCIA "&amp;EA250</f>
        <v>%PROVINCIA 91</v>
      </c>
      <c r="HM250">
        <v>86</v>
      </c>
      <c r="HN250" t="str">
        <f>"    [p_value_"&amp;HM250&amp; ",lb_"&amp;HM250&amp;",ub_"&amp;HM250&amp;"] = sp_andrews_te(Y_pre_"&amp;HM250&amp;",pobreza_"&amp;HM250&amp;"(:,T+s),A_"&amp;HM250&amp;",C,.05);"</f>
        <v xml:space="preserve">    [p_value_86,lb_86,ub_86] = sp_andrews_te(Y_pre_86,pobreza_86(:,T+s),A_86,C,.05);</v>
      </c>
      <c r="HT250">
        <v>119</v>
      </c>
      <c r="HU250" t="s">
        <v>35</v>
      </c>
      <c r="IA250">
        <v>144</v>
      </c>
      <c r="IB250" t="str">
        <f>"xlswrite('G:\Mi unidad\1. PROYECTOS TELLO 2022\SCM SPILL OVERS\outputs\pobreza\bajo_niv_educ\1%\simulacion_4\output_tests.xlsx',alpha1_hat_vec_"&amp;IA250&amp;"','alpha1_hat_vec_"&amp;IA250&amp;"');"</f>
        <v>xlswrite('G:\Mi unidad\1. PROYECTOS TELLO 2022\SCM SPILL OVERS\outputs\pobreza\bajo_niv_educ\1%\simulacion_4\output_tests.xlsx',alpha1_hat_vec_144','alpha1_hat_vec_144');</v>
      </c>
      <c r="IO250">
        <v>144</v>
      </c>
      <c r="IP250" t="str">
        <f>"xlswrite('G:\Mi unidad\1. PROYECTOS TELLO 2022\SCM SPILL OVERS\outputs\pobreza\bajo_ingreso\1%\simulacion_4\output_tests.xlsx',alpha1_hat_vec_"&amp;IO250&amp;"','alpha1_hat_vec_"&amp;IO250&amp;"');"</f>
        <v>xlswrite('G:\Mi unidad\1. PROYECTOS TELLO 2022\SCM SPILL OVERS\outputs\pobreza\bajo_ingreso\1%\simulacion_4\output_tests.xlsx',alpha1_hat_vec_144','alpha1_hat_vec_144');</v>
      </c>
      <c r="JA250">
        <v>144</v>
      </c>
      <c r="JB250" t="str">
        <f>"xlswrite('G:\Mi unidad\1. PROYECTOS TELLO 2022\SCM SPILL OVERS\outputs\pobreza\densidad\1%\simulacion_4\output_tests.xlsx',alpha1_hat_vec_"&amp;JA250&amp;"','alpha1_hat_vec_"&amp;JA250&amp;"');"</f>
        <v>xlswrite('G:\Mi unidad\1. PROYECTOS TELLO 2022\SCM SPILL OVERS\outputs\pobreza\densidad\1%\simulacion_4\output_tests.xlsx',alpha1_hat_vec_144','alpha1_hat_vec_144');</v>
      </c>
      <c r="JM250">
        <v>144</v>
      </c>
      <c r="JN250" t="str">
        <f>"xlswrite('G:\Mi unidad\1. PROYECTOS TELLO 2022\SCM SPILL OVERS\outputs\pobreza\densidad_g\1%\simulacion_4\output_tests.xlsx',alpha1_hat_vec_"&amp;JM250&amp;"','alpha1_hat_vec_"&amp;JM250&amp;"');"</f>
        <v>xlswrite('G:\Mi unidad\1. PROYECTOS TELLO 2022\SCM SPILL OVERS\outputs\pobreza\densidad_g\1%\simulacion_4\output_tests.xlsx',alpha1_hat_vec_144','alpha1_hat_vec_144');</v>
      </c>
      <c r="JY250">
        <v>144</v>
      </c>
      <c r="JZ250" t="str">
        <f>"xlswrite('G:\Mi unidad\1. PROYECTOS TELLO 2022\SCM SPILL OVERS\outputs\pobreza\distancia_centro_salud\1%\simulacion_4\output_tests.xlsx',alpha1_hat_vec_"&amp;JY250&amp;"','alpha1_hat_vec_"&amp;JY250&amp;"');"</f>
        <v>xlswrite('G:\Mi unidad\1. PROYECTOS TELLO 2022\SCM SPILL OVERS\outputs\pobreza\distancia_centro_salud\1%\simulacion_4\output_tests.xlsx',alpha1_hat_vec_144','alpha1_hat_vec_144');</v>
      </c>
      <c r="KL250">
        <v>144</v>
      </c>
      <c r="KM250" t="str">
        <f>"xlswrite('G:\Mi unidad\1. PROYECTOS TELLO 2022\SCM SPILL OVERS\outputs\pobreza\informalidad\1%\simulacion_4\output_tests.xlsx',alpha1_hat_vec_"&amp;KL250&amp;"','alpha1_hat_vec_"&amp;KL250&amp;"');"</f>
        <v>xlswrite('G:\Mi unidad\1. PROYECTOS TELLO 2022\SCM SPILL OVERS\outputs\pobreza\informalidad\1%\simulacion_4\output_tests.xlsx',alpha1_hat_vec_144','alpha1_hat_vec_144');</v>
      </c>
      <c r="KY250">
        <v>144</v>
      </c>
      <c r="KZ250" t="str">
        <f>"xlswrite('G:\Mi unidad\1. PROYECTOS TELLO 2022\SCM SPILL OVERS\outputs\pobreza\alimentos\1%\simulacion_4\output_tests.xlsx',alpha1_hat_vec_"&amp;KY250&amp;"','alpha1_hat_vec_"&amp;KY250&amp;"');"</f>
        <v>xlswrite('G:\Mi unidad\1. PROYECTOS TELLO 2022\SCM SPILL OVERS\outputs\pobreza\alimentos\1%\simulacion_4\output_tests.xlsx',alpha1_hat_vec_144','alpha1_hat_vec_144');</v>
      </c>
      <c r="LF250">
        <v>144</v>
      </c>
      <c r="LG250" t="str">
        <f>"xlswrite('G:\Mi unidad\1. PROYECTOS TELLO 2022\SCM SPILL OVERS\outputs\pobreza\jefe_hogar\1%\simulacion_4\output_tests.xlsx',alpha1_hat_vec_"&amp;LF250&amp;"','alpha1_hat_vec_"&amp;LF250&amp;"');"</f>
        <v>xlswrite('G:\Mi unidad\1. PROYECTOS TELLO 2022\SCM SPILL OVERS\outputs\pobreza\jefe_hogar\1%\simulacion_4\output_tests.xlsx',alpha1_hat_vec_144','alpha1_hat_vec_144');</v>
      </c>
      <c r="LM250">
        <v>144</v>
      </c>
      <c r="LN250" t="str">
        <f>"xlswrite('G:\Mi unidad\1. PROYECTOS TELLO 2022\SCM SPILL OVERS\outputs\pobreza\mujeres\1%\simulacion_4\output_tests.xlsx',alpha1_hat_vec_"&amp;LM250&amp;"','alpha1_hat_vec_"&amp;LM250&amp;"');"</f>
        <v>xlswrite('G:\Mi unidad\1. PROYECTOS TELLO 2022\SCM SPILL OVERS\outputs\pobreza\mujeres\1%\simulacion_4\output_tests.xlsx',alpha1_hat_vec_144','alpha1_hat_vec_144');</v>
      </c>
      <c r="LY250">
        <v>144</v>
      </c>
      <c r="LZ250" t="str">
        <f>"xlswrite('G:\Mi unidad\1. PROYECTOS TELLO 2022\SCM SPILL OVERS\outputs\pobreza\criminalidad\1%\simulacion_4\output_tests.xlsx',alpha1_hat_vec_"&amp;LY250&amp;"','alpha1_hat_vec_"&amp;LY250&amp;"');"</f>
        <v>xlswrite('G:\Mi unidad\1. PROYECTOS TELLO 2022\SCM SPILL OVERS\outputs\pobreza\criminalidad\1%\simulacion_4\output_tests.xlsx',alpha1_hat_vec_144','alpha1_hat_vec_144');</v>
      </c>
    </row>
    <row r="251" spans="64:338" x14ac:dyDescent="0.3">
      <c r="BL251">
        <v>144</v>
      </c>
      <c r="BR251">
        <v>144</v>
      </c>
      <c r="BS251" s="1" t="str">
        <f>"A_"&amp;BR247&amp;"(:,ind_"&amp;BR247&amp;" == 0) = [];"</f>
        <v>A_144(:,ind_144 == 0) = [];</v>
      </c>
      <c r="BX251">
        <v>144</v>
      </c>
      <c r="BY251" s="1" t="str">
        <f>"A_"&amp;BX247&amp;"(:,ind_"&amp;BX247&amp;" == 0) = [];"</f>
        <v>A_144(:,ind_144 == 0) = [];</v>
      </c>
      <c r="CD251">
        <v>144</v>
      </c>
      <c r="CE251" s="1" t="str">
        <f>"A_"&amp;CD247&amp;"(:,ind_"&amp;CD247&amp;" == 0) = [];"</f>
        <v>A_144(:,ind_144 == 0) = [];</v>
      </c>
      <c r="CJ251">
        <v>144</v>
      </c>
      <c r="CK251" s="1" t="str">
        <f>"A_"&amp;CJ247&amp;"(:,ind_"&amp;CJ247&amp;" == 0) = [];"</f>
        <v>A_144(:,ind_144 == 0) = [];</v>
      </c>
      <c r="CQ251">
        <v>144</v>
      </c>
      <c r="CR251" t="s">
        <v>508</v>
      </c>
      <c r="CV251">
        <v>144</v>
      </c>
      <c r="CW251" t="s">
        <v>509</v>
      </c>
      <c r="DA251">
        <v>144</v>
      </c>
      <c r="DB251" t="s">
        <v>509</v>
      </c>
      <c r="DF251">
        <v>144</v>
      </c>
      <c r="DG251" t="s">
        <v>509</v>
      </c>
      <c r="EA251">
        <v>91</v>
      </c>
      <c r="EB251" s="3" t="s">
        <v>17</v>
      </c>
      <c r="HM251">
        <v>86</v>
      </c>
      <c r="HN251" t="str">
        <f>"    p_value_vec_"&amp;HM251&amp;"(s) = p_value_"&amp;HM251&amp;";"</f>
        <v xml:space="preserve">    p_value_vec_86(s) = p_value_86;</v>
      </c>
      <c r="HT251">
        <v>119</v>
      </c>
      <c r="HU251" t="s">
        <v>36</v>
      </c>
      <c r="IA251">
        <v>144</v>
      </c>
      <c r="IB251" t="str">
        <f>"xlswrite('G:\Mi unidad\1. PROYECTOS TELLO 2022\SCM SPILL OVERS\outputs\pobreza\bajo_niv_educ\1%\simulacion_4\output_tests.xlsx',spillover_test_"&amp;IA251&amp;"','sp_test_"&amp;IA251&amp;"');"</f>
        <v>xlswrite('G:\Mi unidad\1. PROYECTOS TELLO 2022\SCM SPILL OVERS\outputs\pobreza\bajo_niv_educ\1%\simulacion_4\output_tests.xlsx',spillover_test_144','sp_test_144');</v>
      </c>
      <c r="IO251">
        <v>144</v>
      </c>
      <c r="IP251" t="str">
        <f>"xlswrite('G:\Mi unidad\1. PROYECTOS TELLO 2022\SCM SPILL OVERS\outputs\pobreza\bajo_ingreso\1%\simulacion_4\output_tests.xlsx',spillover_test_"&amp;IO251&amp;"','sp_test_"&amp;IO251&amp;"');"</f>
        <v>xlswrite('G:\Mi unidad\1. PROYECTOS TELLO 2022\SCM SPILL OVERS\outputs\pobreza\bajo_ingreso\1%\simulacion_4\output_tests.xlsx',spillover_test_144','sp_test_144');</v>
      </c>
      <c r="JA251">
        <v>144</v>
      </c>
      <c r="JB251" t="str">
        <f>"xlswrite('G:\Mi unidad\1. PROYECTOS TELLO 2022\SCM SPILL OVERS\outputs\pobreza\densidad\1%\simulacion_4\output_tests.xlsx',spillover_test_"&amp;JA251&amp;"','sp_test_"&amp;JA251&amp;"');"</f>
        <v>xlswrite('G:\Mi unidad\1. PROYECTOS TELLO 2022\SCM SPILL OVERS\outputs\pobreza\densidad\1%\simulacion_4\output_tests.xlsx',spillover_test_144','sp_test_144');</v>
      </c>
      <c r="JM251">
        <v>144</v>
      </c>
      <c r="JN251" t="str">
        <f>"xlswrite('G:\Mi unidad\1. PROYECTOS TELLO 2022\SCM SPILL OVERS\outputs\pobreza\densidad_g\1%\simulacion_4\output_tests.xlsx',spillover_test_"&amp;JM251&amp;"','sp_test_"&amp;JM251&amp;"');"</f>
        <v>xlswrite('G:\Mi unidad\1. PROYECTOS TELLO 2022\SCM SPILL OVERS\outputs\pobreza\densidad_g\1%\simulacion_4\output_tests.xlsx',spillover_test_144','sp_test_144');</v>
      </c>
      <c r="JY251">
        <v>144</v>
      </c>
      <c r="JZ251" t="str">
        <f>"xlswrite('G:\Mi unidad\1. PROYECTOS TELLO 2022\SCM SPILL OVERS\outputs\pobreza\distancia_centro_salud\1%\simulacion_4\output_tests.xlsx',spillover_test_"&amp;JY251&amp;"','sp_test_"&amp;JY251&amp;"');"</f>
        <v>xlswrite('G:\Mi unidad\1. PROYECTOS TELLO 2022\SCM SPILL OVERS\outputs\pobreza\distancia_centro_salud\1%\simulacion_4\output_tests.xlsx',spillover_test_144','sp_test_144');</v>
      </c>
      <c r="KL251">
        <v>144</v>
      </c>
      <c r="KM251" t="str">
        <f>"xlswrite('G:\Mi unidad\1. PROYECTOS TELLO 2022\SCM SPILL OVERS\outputs\pobreza\informalidad\1%\simulacion_4\output_tests.xlsx',spillover_test_"&amp;KL251&amp;"','sp_test_"&amp;KL251&amp;"');"</f>
        <v>xlswrite('G:\Mi unidad\1. PROYECTOS TELLO 2022\SCM SPILL OVERS\outputs\pobreza\informalidad\1%\simulacion_4\output_tests.xlsx',spillover_test_144','sp_test_144');</v>
      </c>
      <c r="KY251">
        <v>144</v>
      </c>
      <c r="KZ251" t="str">
        <f>"xlswrite('G:\Mi unidad\1. PROYECTOS TELLO 2022\SCM SPILL OVERS\outputs\pobreza\alimentos\1%\simulacion_4\output_tests.xlsx',spillover_test_"&amp;KY251&amp;"','sp_test_"&amp;KY251&amp;"');"</f>
        <v>xlswrite('G:\Mi unidad\1. PROYECTOS TELLO 2022\SCM SPILL OVERS\outputs\pobreza\alimentos\1%\simulacion_4\output_tests.xlsx',spillover_test_144','sp_test_144');</v>
      </c>
      <c r="LF251">
        <v>144</v>
      </c>
      <c r="LG251" t="str">
        <f>"xlswrite('G:\Mi unidad\1. PROYECTOS TELLO 2022\SCM SPILL OVERS\outputs\pobreza\jefe_hogar\1%\simulacion_4\output_tests.xlsx',spillover_test_"&amp;LF251&amp;"','sp_test_"&amp;LF251&amp;"');"</f>
        <v>xlswrite('G:\Mi unidad\1. PROYECTOS TELLO 2022\SCM SPILL OVERS\outputs\pobreza\jefe_hogar\1%\simulacion_4\output_tests.xlsx',spillover_test_144','sp_test_144');</v>
      </c>
      <c r="LM251">
        <v>144</v>
      </c>
      <c r="LN251" t="str">
        <f>"xlswrite('G:\Mi unidad\1. PROYECTOS TELLO 2022\SCM SPILL OVERS\outputs\pobreza\mujeres\1%\simulacion_4\output_tests.xlsx',spillover_test_"&amp;LM251&amp;"','sp_test_"&amp;LM251&amp;"');"</f>
        <v>xlswrite('G:\Mi unidad\1. PROYECTOS TELLO 2022\SCM SPILL OVERS\outputs\pobreza\mujeres\1%\simulacion_4\output_tests.xlsx',spillover_test_144','sp_test_144');</v>
      </c>
      <c r="LY251">
        <v>144</v>
      </c>
      <c r="LZ251" t="str">
        <f>"xlswrite('G:\Mi unidad\1. PROYECTOS TELLO 2022\SCM SPILL OVERS\outputs\pobreza\criminalidad\1%\simulacion_4\output_tests.xlsx',spillover_test_"&amp;LY251&amp;"','sp_test_"&amp;LY251&amp;"');"</f>
        <v>xlswrite('G:\Mi unidad\1. PROYECTOS TELLO 2022\SCM SPILL OVERS\outputs\pobreza\criminalidad\1%\simulacion_4\output_tests.xlsx',spillover_test_144','sp_test_144');</v>
      </c>
    </row>
    <row r="252" spans="64:338" x14ac:dyDescent="0.3">
      <c r="BL252">
        <v>149</v>
      </c>
      <c r="BM252" s="1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507</v>
      </c>
      <c r="CV252">
        <v>149</v>
      </c>
      <c r="CW252" t="s">
        <v>510</v>
      </c>
      <c r="DA252">
        <v>149</v>
      </c>
      <c r="DB252" t="s">
        <v>510</v>
      </c>
      <c r="DF252">
        <v>149</v>
      </c>
      <c r="DG252" t="s">
        <v>510</v>
      </c>
      <c r="EA252">
        <v>91</v>
      </c>
      <c r="EB252" s="1" t="str">
        <f>"Y_Ts_"&amp;EA252&amp;" = Y_"&amp;EA252&amp;"(:,T+s);"</f>
        <v>Y_Ts_91 = Y_91(:,T+s);</v>
      </c>
      <c r="HM252">
        <v>86</v>
      </c>
      <c r="HN252" t="str">
        <f>"    lb_vec_"&amp;HM252&amp;"(s) = lb_"&amp;HM252&amp;";"</f>
        <v xml:space="preserve">    lb_vec_86(s) = lb_86;</v>
      </c>
      <c r="HT252">
        <v>119</v>
      </c>
      <c r="HU252" t="s">
        <v>37</v>
      </c>
      <c r="IA252">
        <v>149</v>
      </c>
      <c r="IB252" t="str">
        <f>"xlswrite('G:\Mi unidad\1. PROYECTOS TELLO 2022\SCM SPILL OVERS\outputs\pobreza\bajo_niv_educ\1%\simulacion_4\output_tests.xlsx',lb_vec_"&amp;IA252&amp;"','lb_vec_"&amp;IA252&amp;"');"</f>
        <v>xlswrite('G:\Mi unidad\1. PROYECTOS TELLO 2022\SCM SPILL OVERS\outputs\pobreza\bajo_niv_educ\1%\simulacion_4\output_tests.xlsx',lb_vec_149','lb_vec_149');</v>
      </c>
      <c r="IO252">
        <v>149</v>
      </c>
      <c r="IP252" t="str">
        <f>"xlswrite('G:\Mi unidad\1. PROYECTOS TELLO 2022\SCM SPILL OVERS\outputs\pobreza\bajo_ingreso\1%\simulacion_4\output_tests.xlsx',lb_vec_"&amp;IO252&amp;"','lb_vec_"&amp;IO252&amp;"');"</f>
        <v>xlswrite('G:\Mi unidad\1. PROYECTOS TELLO 2022\SCM SPILL OVERS\outputs\pobreza\bajo_ingreso\1%\simulacion_4\output_tests.xlsx',lb_vec_149','lb_vec_149');</v>
      </c>
      <c r="JA252">
        <v>149</v>
      </c>
      <c r="JB252" t="str">
        <f>"xlswrite('G:\Mi unidad\1. PROYECTOS TELLO 2022\SCM SPILL OVERS\outputs\pobreza\densidad\1%\simulacion_4\output_tests.xlsx',lb_vec_"&amp;JA252&amp;"','lb_vec_"&amp;JA252&amp;"');"</f>
        <v>xlswrite('G:\Mi unidad\1. PROYECTOS TELLO 2022\SCM SPILL OVERS\outputs\pobreza\densidad\1%\simulacion_4\output_tests.xlsx',lb_vec_149','lb_vec_149');</v>
      </c>
      <c r="JM252">
        <v>149</v>
      </c>
      <c r="JN252" t="str">
        <f>"xlswrite('G:\Mi unidad\1. PROYECTOS TELLO 2022\SCM SPILL OVERS\outputs\pobreza\densidad_g\1%\simulacion_4\output_tests.xlsx',lb_vec_"&amp;JM252&amp;"','lb_vec_"&amp;JM252&amp;"');"</f>
        <v>xlswrite('G:\Mi unidad\1. PROYECTOS TELLO 2022\SCM SPILL OVERS\outputs\pobreza\densidad_g\1%\simulacion_4\output_tests.xlsx',lb_vec_149','lb_vec_149');</v>
      </c>
      <c r="JY252">
        <v>149</v>
      </c>
      <c r="JZ252" t="str">
        <f>"xlswrite('G:\Mi unidad\1. PROYECTOS TELLO 2022\SCM SPILL OVERS\outputs\pobreza\distancia_centro_salud\1%\simulacion_4\output_tests.xlsx',lb_vec_"&amp;JY252&amp;"','lb_vec_"&amp;JY252&amp;"');"</f>
        <v>xlswrite('G:\Mi unidad\1. PROYECTOS TELLO 2022\SCM SPILL OVERS\outputs\pobreza\distancia_centro_salud\1%\simulacion_4\output_tests.xlsx',lb_vec_149','lb_vec_149');</v>
      </c>
      <c r="KL252">
        <v>149</v>
      </c>
      <c r="KM252" t="str">
        <f>"xlswrite('G:\Mi unidad\1. PROYECTOS TELLO 2022\SCM SPILL OVERS\outputs\pobreza\informalidad\1%\simulacion_4\output_tests.xlsx',lb_vec_"&amp;KL252&amp;"','lb_vec_"&amp;KL252&amp;"');"</f>
        <v>xlswrite('G:\Mi unidad\1. PROYECTOS TELLO 2022\SCM SPILL OVERS\outputs\pobreza\informalidad\1%\simulacion_4\output_tests.xlsx',lb_vec_149','lb_vec_149');</v>
      </c>
      <c r="KY252">
        <v>149</v>
      </c>
      <c r="KZ252" t="str">
        <f>"xlswrite('G:\Mi unidad\1. PROYECTOS TELLO 2022\SCM SPILL OVERS\outputs\pobreza\alimentos\1%\simulacion_4\output_tests.xlsx',lb_vec_"&amp;KY252&amp;"','lb_vec_"&amp;KY252&amp;"');"</f>
        <v>xlswrite('G:\Mi unidad\1. PROYECTOS TELLO 2022\SCM SPILL OVERS\outputs\pobreza\alimentos\1%\simulacion_4\output_tests.xlsx',lb_vec_149','lb_vec_149');</v>
      </c>
      <c r="LF252">
        <v>149</v>
      </c>
      <c r="LG252" t="str">
        <f>"xlswrite('G:\Mi unidad\1. PROYECTOS TELLO 2022\SCM SPILL OVERS\outputs\pobreza\jefe_hogar\1%\simulacion_4\output_tests.xlsx',lb_vec_"&amp;LF252&amp;"','lb_vec_"&amp;LF252&amp;"');"</f>
        <v>xlswrite('G:\Mi unidad\1. PROYECTOS TELLO 2022\SCM SPILL OVERS\outputs\pobreza\jefe_hogar\1%\simulacion_4\output_tests.xlsx',lb_vec_149','lb_vec_149');</v>
      </c>
      <c r="LM252">
        <v>149</v>
      </c>
      <c r="LN252" t="str">
        <f>"xlswrite('G:\Mi unidad\1. PROYECTOS TELLO 2022\SCM SPILL OVERS\outputs\pobreza\mujeres\1%\simulacion_4\output_tests.xlsx',lb_vec_"&amp;LM252&amp;"','lb_vec_"&amp;LM252&amp;"');"</f>
        <v>xlswrite('G:\Mi unidad\1. PROYECTOS TELLO 2022\SCM SPILL OVERS\outputs\pobreza\mujeres\1%\simulacion_4\output_tests.xlsx',lb_vec_149','lb_vec_149');</v>
      </c>
      <c r="LY252">
        <v>149</v>
      </c>
      <c r="LZ252" t="str">
        <f>"xlswrite('G:\Mi unidad\1. PROYECTOS TELLO 2022\SCM SPILL OVERS\outputs\pobreza\criminalidad\1%\simulacion_4\output_tests.xlsx',lb_vec_"&amp;LY252&amp;"','lb_vec_"&amp;LY252&amp;"');"</f>
        <v>xlswrite('G:\Mi unidad\1. PROYECTOS TELLO 2022\SCM SPILL OVERS\outputs\pobreza\criminalidad\1%\simulacion_4\output_tests.xlsx',lb_vec_149','lb_vec_149');</v>
      </c>
    </row>
    <row r="253" spans="64:338" x14ac:dyDescent="0.3">
      <c r="BL253">
        <v>149</v>
      </c>
      <c r="BM253" s="1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509</v>
      </c>
      <c r="CV253">
        <v>149</v>
      </c>
      <c r="CW253" t="s">
        <v>511</v>
      </c>
      <c r="DA253">
        <v>149</v>
      </c>
      <c r="DB253" t="s">
        <v>511</v>
      </c>
      <c r="DF253">
        <v>149</v>
      </c>
      <c r="DG253" t="s">
        <v>511</v>
      </c>
      <c r="EA253">
        <v>91</v>
      </c>
      <c r="EB253" s="1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HM253">
        <v>86</v>
      </c>
      <c r="HN253" t="str">
        <f>"    ub_vec_"&amp;HM253&amp;"(s) = ub_"&amp;HM252&amp;";"</f>
        <v xml:space="preserve">    ub_vec_86(s) = ub_86;</v>
      </c>
      <c r="HT253">
        <v>119</v>
      </c>
      <c r="HU253" t="str">
        <f>"    spillover_test_"&amp;HT253&amp;"(s) = sp_andrews(Y_pre_"&amp;HT253&amp;",pobreza_"&amp;HT253&amp;"(:,T+s),A_"&amp;HT253&amp;",C,d,alpha_sig);"</f>
        <v xml:space="preserve">    spillover_test_119(s) = sp_andrews(Y_pre_119,pobreza_119(:,T+s),A_119,C,d,alpha_sig);</v>
      </c>
      <c r="IA253">
        <v>149</v>
      </c>
      <c r="IB253" t="str">
        <f>"xlswrite('G:\Mi unidad\1. PROYECTOS TELLO 2022\SCM SPILL OVERS\outputs\pobreza\bajo_niv_educ\1%\simulacion_4\output_tests.xlsx',ub_vec_"&amp;IA253&amp;"','ub_vec_"&amp;IA253&amp;"');"</f>
        <v>xlswrite('G:\Mi unidad\1. PROYECTOS TELLO 2022\SCM SPILL OVERS\outputs\pobreza\bajo_niv_educ\1%\simulacion_4\output_tests.xlsx',ub_vec_149','ub_vec_149');</v>
      </c>
      <c r="IO253">
        <v>149</v>
      </c>
      <c r="IP253" t="str">
        <f>"xlswrite('G:\Mi unidad\1. PROYECTOS TELLO 2022\SCM SPILL OVERS\outputs\pobreza\bajo_ingreso\1%\simulacion_4\output_tests.xlsx',ub_vec_"&amp;IO253&amp;"','ub_vec_"&amp;IO253&amp;"');"</f>
        <v>xlswrite('G:\Mi unidad\1. PROYECTOS TELLO 2022\SCM SPILL OVERS\outputs\pobreza\bajo_ingreso\1%\simulacion_4\output_tests.xlsx',ub_vec_149','ub_vec_149');</v>
      </c>
      <c r="JA253">
        <v>149</v>
      </c>
      <c r="JB253" t="str">
        <f>"xlswrite('G:\Mi unidad\1. PROYECTOS TELLO 2022\SCM SPILL OVERS\outputs\pobreza\densidad\1%\simulacion_4\output_tests.xlsx',ub_vec_"&amp;JA253&amp;"','ub_vec_"&amp;JA253&amp;"');"</f>
        <v>xlswrite('G:\Mi unidad\1. PROYECTOS TELLO 2022\SCM SPILL OVERS\outputs\pobreza\densidad\1%\simulacion_4\output_tests.xlsx',ub_vec_149','ub_vec_149');</v>
      </c>
      <c r="JM253">
        <v>149</v>
      </c>
      <c r="JN253" t="str">
        <f>"xlswrite('G:\Mi unidad\1. PROYECTOS TELLO 2022\SCM SPILL OVERS\outputs\pobreza\densidad_g\1%\simulacion_4\output_tests.xlsx',ub_vec_"&amp;JM253&amp;"','ub_vec_"&amp;JM253&amp;"');"</f>
        <v>xlswrite('G:\Mi unidad\1. PROYECTOS TELLO 2022\SCM SPILL OVERS\outputs\pobreza\densidad_g\1%\simulacion_4\output_tests.xlsx',ub_vec_149','ub_vec_149');</v>
      </c>
      <c r="JY253">
        <v>149</v>
      </c>
      <c r="JZ253" t="str">
        <f>"xlswrite('G:\Mi unidad\1. PROYECTOS TELLO 2022\SCM SPILL OVERS\outputs\pobreza\distancia_centro_salud\1%\simulacion_4\output_tests.xlsx',ub_vec_"&amp;JY253&amp;"','ub_vec_"&amp;JY253&amp;"');"</f>
        <v>xlswrite('G:\Mi unidad\1. PROYECTOS TELLO 2022\SCM SPILL OVERS\outputs\pobreza\distancia_centro_salud\1%\simulacion_4\output_tests.xlsx',ub_vec_149','ub_vec_149');</v>
      </c>
      <c r="KL253">
        <v>149</v>
      </c>
      <c r="KM253" t="str">
        <f>"xlswrite('G:\Mi unidad\1. PROYECTOS TELLO 2022\SCM SPILL OVERS\outputs\pobreza\informalidad\1%\simulacion_4\output_tests.xlsx',ub_vec_"&amp;KL253&amp;"','ub_vec_"&amp;KL253&amp;"');"</f>
        <v>xlswrite('G:\Mi unidad\1. PROYECTOS TELLO 2022\SCM SPILL OVERS\outputs\pobreza\informalidad\1%\simulacion_4\output_tests.xlsx',ub_vec_149','ub_vec_149');</v>
      </c>
      <c r="KY253">
        <v>149</v>
      </c>
      <c r="KZ253" t="str">
        <f>"xlswrite('G:\Mi unidad\1. PROYECTOS TELLO 2022\SCM SPILL OVERS\outputs\pobreza\alimentos\1%\simulacion_4\output_tests.xlsx',ub_vec_"&amp;KY253&amp;"','ub_vec_"&amp;KY253&amp;"');"</f>
        <v>xlswrite('G:\Mi unidad\1. PROYECTOS TELLO 2022\SCM SPILL OVERS\outputs\pobreza\alimentos\1%\simulacion_4\output_tests.xlsx',ub_vec_149','ub_vec_149');</v>
      </c>
      <c r="LF253">
        <v>149</v>
      </c>
      <c r="LG253" t="str">
        <f>"xlswrite('G:\Mi unidad\1. PROYECTOS TELLO 2022\SCM SPILL OVERS\outputs\pobreza\jefe_hogar\1%\simulacion_4\output_tests.xlsx',ub_vec_"&amp;LF253&amp;"','ub_vec_"&amp;LF253&amp;"');"</f>
        <v>xlswrite('G:\Mi unidad\1. PROYECTOS TELLO 2022\SCM SPILL OVERS\outputs\pobreza\jefe_hogar\1%\simulacion_4\output_tests.xlsx',ub_vec_149','ub_vec_149');</v>
      </c>
      <c r="LM253">
        <v>149</v>
      </c>
      <c r="LN253" t="str">
        <f>"xlswrite('G:\Mi unidad\1. PROYECTOS TELLO 2022\SCM SPILL OVERS\outputs\pobreza\mujeres\1%\simulacion_4\output_tests.xlsx',ub_vec_"&amp;LM253&amp;"','ub_vec_"&amp;LM253&amp;"');"</f>
        <v>xlswrite('G:\Mi unidad\1. PROYECTOS TELLO 2022\SCM SPILL OVERS\outputs\pobreza\mujeres\1%\simulacion_4\output_tests.xlsx',ub_vec_149','ub_vec_149');</v>
      </c>
      <c r="LY253">
        <v>149</v>
      </c>
      <c r="LZ253" t="str">
        <f>"xlswrite('G:\Mi unidad\1. PROYECTOS TELLO 2022\SCM SPILL OVERS\outputs\pobreza\criminalidad\1%\simulacion_4\output_tests.xlsx',ub_vec_"&amp;LY253&amp;"','ub_vec_"&amp;LY253&amp;"');"</f>
        <v>xlswrite('G:\Mi unidad\1. PROYECTOS TELLO 2022\SCM SPILL OVERS\outputs\pobreza\criminalidad\1%\simulacion_4\output_tests.xlsx',ub_vec_149','ub_vec_149');</v>
      </c>
    </row>
    <row r="254" spans="64:338" x14ac:dyDescent="0.3">
      <c r="BL254">
        <v>149</v>
      </c>
      <c r="BM254" s="1" t="str">
        <f>"A_"&amp;BL252&amp;"(:,ind_"&amp;BL252&amp;" == 0) = [];"</f>
        <v>A_149(:,ind_149 == 0) = [];</v>
      </c>
      <c r="BR254">
        <v>149</v>
      </c>
      <c r="BS254" s="1" t="str">
        <f>"ind_"&amp;BR252&amp;" = xlsread('spillover_bajo_niv_educ_"&amp;BR252&amp;".xlsx')"</f>
        <v>ind_149 = xlsread('spillover_bajo_niv_educ_149.xlsx')</v>
      </c>
      <c r="BX254">
        <v>149</v>
      </c>
      <c r="BY254" s="1" t="str">
        <f>"ind_"&amp;BX252&amp;" = xlsread('spillover_bajoingreso_"&amp;BX252&amp;".xlsx')"</f>
        <v>ind_149 = xlsread('spillover_bajoingreso_149.xlsx')</v>
      </c>
      <c r="CD254">
        <v>149</v>
      </c>
      <c r="CE254" s="1" t="str">
        <f>"ind_"&amp;CD252&amp;" = xlsread('spillover_densidad_"&amp;CD252&amp;".xlsx')"</f>
        <v>ind_149 = xlsread('spillover_densidad_149.xlsx')</v>
      </c>
      <c r="CJ254">
        <v>149</v>
      </c>
      <c r="CK254" s="1" t="str">
        <f>"ind_"&amp;CJ252&amp;" = xlsread('spillover_tiempo_cs_"&amp;CJ252&amp;".xlsx')"</f>
        <v>ind_149 = xlsread('spillover_tiempo_cs_149.xlsx')</v>
      </c>
      <c r="CQ254">
        <v>149</v>
      </c>
      <c r="CR254" t="s">
        <v>510</v>
      </c>
      <c r="CV254">
        <v>149</v>
      </c>
      <c r="CW254" t="s">
        <v>512</v>
      </c>
      <c r="DA254">
        <v>149</v>
      </c>
      <c r="DB254" t="s">
        <v>513</v>
      </c>
      <c r="DF254">
        <v>149</v>
      </c>
      <c r="DG254" t="s">
        <v>514</v>
      </c>
      <c r="EA254">
        <v>91</v>
      </c>
      <c r="EB254" s="1" t="str">
        <f>"alpha_hat_"&amp;EA254&amp;" = A_"&amp;EA254&amp;"*gamma_hat_"&amp;EA254&amp;";"</f>
        <v>alpha_hat_91 = A_91*gamma_hat_91;</v>
      </c>
      <c r="HM254">
        <v>86</v>
      </c>
      <c r="HN254" t="s">
        <v>18</v>
      </c>
      <c r="HT254">
        <v>119</v>
      </c>
      <c r="HU254" t="s">
        <v>18</v>
      </c>
      <c r="IA254">
        <v>149</v>
      </c>
      <c r="IB254" t="str">
        <f>"xlswrite('G:\Mi unidad\1. PROYECTOS TELLO 2022\SCM SPILL OVERS\outputs\pobreza\bajo_niv_educ\1%\simulacion_4\output_tests.xlsx',p_value_vec_"&amp;IA254&amp;"','p_value_vec_"&amp;IA254&amp;"');"</f>
        <v>xlswrite('G:\Mi unidad\1. PROYECTOS TELLO 2022\SCM SPILL OVERS\outputs\pobreza\bajo_niv_educ\1%\simulacion_4\output_tests.xlsx',p_value_vec_149','p_value_vec_149');</v>
      </c>
      <c r="IO254">
        <v>149</v>
      </c>
      <c r="IP254" t="str">
        <f>"xlswrite('G:\Mi unidad\1. PROYECTOS TELLO 2022\SCM SPILL OVERS\outputs\pobreza\bajo_ingreso\1%\simulacion_4\output_tests.xlsx',p_value_vec_"&amp;IO254&amp;"','p_value_vec_"&amp;IO254&amp;"');"</f>
        <v>xlswrite('G:\Mi unidad\1. PROYECTOS TELLO 2022\SCM SPILL OVERS\outputs\pobreza\bajo_ingreso\1%\simulacion_4\output_tests.xlsx',p_value_vec_149','p_value_vec_149');</v>
      </c>
      <c r="JA254">
        <v>149</v>
      </c>
      <c r="JB254" t="str">
        <f>"xlswrite('G:\Mi unidad\1. PROYECTOS TELLO 2022\SCM SPILL OVERS\outputs\pobreza\densidad\1%\simulacion_4\output_tests.xlsx',p_value_vec_"&amp;JA254&amp;"','p_value_vec_"&amp;JA254&amp;"');"</f>
        <v>xlswrite('G:\Mi unidad\1. PROYECTOS TELLO 2022\SCM SPILL OVERS\outputs\pobreza\densidad\1%\simulacion_4\output_tests.xlsx',p_value_vec_149','p_value_vec_149');</v>
      </c>
      <c r="JM254">
        <v>149</v>
      </c>
      <c r="JN254" t="str">
        <f>"xlswrite('G:\Mi unidad\1. PROYECTOS TELLO 2022\SCM SPILL OVERS\outputs\pobreza\densidad_g\1%\simulacion_4\output_tests.xlsx',p_value_vec_"&amp;JM254&amp;"','p_value_vec_"&amp;JM254&amp;"');"</f>
        <v>xlswrite('G:\Mi unidad\1. PROYECTOS TELLO 2022\SCM SPILL OVERS\outputs\pobreza\densidad_g\1%\simulacion_4\output_tests.xlsx',p_value_vec_149','p_value_vec_149');</v>
      </c>
      <c r="JY254">
        <v>149</v>
      </c>
      <c r="JZ254" t="str">
        <f>"xlswrite('G:\Mi unidad\1. PROYECTOS TELLO 2022\SCM SPILL OVERS\outputs\pobreza\distancia_centro_salud\1%\simulacion_4\output_tests.xlsx',p_value_vec_"&amp;JY254&amp;"','p_value_vec_"&amp;JY254&amp;"');"</f>
        <v>xlswrite('G:\Mi unidad\1. PROYECTOS TELLO 2022\SCM SPILL OVERS\outputs\pobreza\distancia_centro_salud\1%\simulacion_4\output_tests.xlsx',p_value_vec_149','p_value_vec_149');</v>
      </c>
      <c r="KL254">
        <v>149</v>
      </c>
      <c r="KM254" t="str">
        <f>"xlswrite('G:\Mi unidad\1. PROYECTOS TELLO 2022\SCM SPILL OVERS\outputs\pobreza\informalidad\1%\simulacion_4\output_tests.xlsx',p_value_vec_"&amp;KL254&amp;"','p_value_vec_"&amp;KL254&amp;"');"</f>
        <v>xlswrite('G:\Mi unidad\1. PROYECTOS TELLO 2022\SCM SPILL OVERS\outputs\pobreza\informalidad\1%\simulacion_4\output_tests.xlsx',p_value_vec_149','p_value_vec_149');</v>
      </c>
      <c r="KY254">
        <v>149</v>
      </c>
      <c r="KZ254" t="str">
        <f>"xlswrite('G:\Mi unidad\1. PROYECTOS TELLO 2022\SCM SPILL OVERS\outputs\pobreza\alimentos\1%\simulacion_4\output_tests.xlsx',p_value_vec_"&amp;KY254&amp;"','p_value_vec_"&amp;KY254&amp;"');"</f>
        <v>xlswrite('G:\Mi unidad\1. PROYECTOS TELLO 2022\SCM SPILL OVERS\outputs\pobreza\alimentos\1%\simulacion_4\output_tests.xlsx',p_value_vec_149','p_value_vec_149');</v>
      </c>
      <c r="LF254">
        <v>149</v>
      </c>
      <c r="LG254" t="str">
        <f>"xlswrite('G:\Mi unidad\1. PROYECTOS TELLO 2022\SCM SPILL OVERS\outputs\pobreza\jefe_hogar\1%\simulacion_4\output_tests.xlsx',p_value_vec_"&amp;LF254&amp;"','p_value_vec_"&amp;LF254&amp;"');"</f>
        <v>xlswrite('G:\Mi unidad\1. PROYECTOS TELLO 2022\SCM SPILL OVERS\outputs\pobreza\jefe_hogar\1%\simulacion_4\output_tests.xlsx',p_value_vec_149','p_value_vec_149');</v>
      </c>
      <c r="LM254">
        <v>149</v>
      </c>
      <c r="LN254" t="str">
        <f>"xlswrite('G:\Mi unidad\1. PROYECTOS TELLO 2022\SCM SPILL OVERS\outputs\pobreza\mujeres\1%\simulacion_4\output_tests.xlsx',p_value_vec_"&amp;LM254&amp;"','p_value_vec_"&amp;LM254&amp;"');"</f>
        <v>xlswrite('G:\Mi unidad\1. PROYECTOS TELLO 2022\SCM SPILL OVERS\outputs\pobreza\mujeres\1%\simulacion_4\output_tests.xlsx',p_value_vec_149','p_value_vec_149');</v>
      </c>
      <c r="LY254">
        <v>149</v>
      </c>
      <c r="LZ254" t="str">
        <f>"xlswrite('G:\Mi unidad\1. PROYECTOS TELLO 2022\SCM SPILL OVERS\outputs\pobreza\criminalidad\1%\simulacion_4\output_tests.xlsx',p_value_vec_"&amp;LY254&amp;"','p_value_vec_"&amp;LY254&amp;"');"</f>
        <v>xlswrite('G:\Mi unidad\1. PROYECTOS TELLO 2022\SCM SPILL OVERS\outputs\pobreza\criminalidad\1%\simulacion_4\output_tests.xlsx',p_value_vec_149','p_value_vec_149');</v>
      </c>
    </row>
    <row r="255" spans="64:338" x14ac:dyDescent="0.3">
      <c r="BL255">
        <v>149</v>
      </c>
      <c r="BR255">
        <v>149</v>
      </c>
      <c r="BS255" s="1" t="str">
        <f>"A_"&amp;BR252&amp;" = eye(N);"</f>
        <v>A_149 = eye(N);</v>
      </c>
      <c r="BX255">
        <v>149</v>
      </c>
      <c r="BY255" s="1" t="str">
        <f>"A_"&amp;BX252&amp;" = eye(N);"</f>
        <v>A_149 = eye(N);</v>
      </c>
      <c r="CD255">
        <v>149</v>
      </c>
      <c r="CE255" s="1" t="str">
        <f>"A_"&amp;CD252&amp;" = eye(N);"</f>
        <v>A_149 = eye(N);</v>
      </c>
      <c r="CJ255">
        <v>149</v>
      </c>
      <c r="CK255" s="1" t="str">
        <f>"A_"&amp;CJ252&amp;" = eye(N);"</f>
        <v>A_149 = eye(N);</v>
      </c>
      <c r="CQ255">
        <v>149</v>
      </c>
      <c r="CR255" t="s">
        <v>511</v>
      </c>
      <c r="CV255">
        <v>149</v>
      </c>
      <c r="CW255" t="s">
        <v>515</v>
      </c>
      <c r="DA255">
        <v>149</v>
      </c>
      <c r="DB255" t="s">
        <v>515</v>
      </c>
      <c r="DF255">
        <v>149</v>
      </c>
      <c r="DG255" t="s">
        <v>515</v>
      </c>
      <c r="EA255">
        <v>91</v>
      </c>
      <c r="EB255" s="1" t="str">
        <f>"alpha1_hat_vec_"&amp;EA255&amp;"(s) = alpha_hat_"&amp;EA255&amp;"(1);"</f>
        <v>alpha1_hat_vec_91(s) = alpha_hat_91(1);</v>
      </c>
      <c r="HM255">
        <v>87</v>
      </c>
      <c r="HN255" t="str">
        <f>"p_value_vec_"&amp;HM255&amp;" = zeros(1,S);"</f>
        <v>p_value_vec_87 = zeros(1,S);</v>
      </c>
      <c r="HT255">
        <v>125</v>
      </c>
      <c r="HU255" t="str">
        <f>"spillover_test_"&amp;HT255&amp;" = zeros(1,S);"</f>
        <v>spillover_test_125 = zeros(1,S);</v>
      </c>
      <c r="IA255">
        <v>149</v>
      </c>
      <c r="IB255" t="str">
        <f>"xlswrite('G:\Mi unidad\1. PROYECTOS TELLO 2022\SCM SPILL OVERS\outputs\pobreza\bajo_niv_educ\1%\simulacion_4\output_tests.xlsx',alpha1_hat_vec_"&amp;IA255&amp;"','alpha1_hat_vec_"&amp;IA255&amp;"');"</f>
        <v>xlswrite('G:\Mi unidad\1. PROYECTOS TELLO 2022\SCM SPILL OVERS\outputs\pobreza\bajo_niv_educ\1%\simulacion_4\output_tests.xlsx',alpha1_hat_vec_149','alpha1_hat_vec_149');</v>
      </c>
      <c r="IO255">
        <v>149</v>
      </c>
      <c r="IP255" t="str">
        <f>"xlswrite('G:\Mi unidad\1. PROYECTOS TELLO 2022\SCM SPILL OVERS\outputs\pobreza\bajo_ingreso\1%\simulacion_4\output_tests.xlsx',alpha1_hat_vec_"&amp;IO255&amp;"','alpha1_hat_vec_"&amp;IO255&amp;"');"</f>
        <v>xlswrite('G:\Mi unidad\1. PROYECTOS TELLO 2022\SCM SPILL OVERS\outputs\pobreza\bajo_ingreso\1%\simulacion_4\output_tests.xlsx',alpha1_hat_vec_149','alpha1_hat_vec_149');</v>
      </c>
      <c r="JA255">
        <v>149</v>
      </c>
      <c r="JB255" t="str">
        <f>"xlswrite('G:\Mi unidad\1. PROYECTOS TELLO 2022\SCM SPILL OVERS\outputs\pobreza\densidad\1%\simulacion_4\output_tests.xlsx',alpha1_hat_vec_"&amp;JA255&amp;"','alpha1_hat_vec_"&amp;JA255&amp;"');"</f>
        <v>xlswrite('G:\Mi unidad\1. PROYECTOS TELLO 2022\SCM SPILL OVERS\outputs\pobreza\densidad\1%\simulacion_4\output_tests.xlsx',alpha1_hat_vec_149','alpha1_hat_vec_149');</v>
      </c>
      <c r="JM255">
        <v>149</v>
      </c>
      <c r="JN255" t="str">
        <f>"xlswrite('G:\Mi unidad\1. PROYECTOS TELLO 2022\SCM SPILL OVERS\outputs\pobreza\densidad_g\1%\simulacion_4\output_tests.xlsx',alpha1_hat_vec_"&amp;JM255&amp;"','alpha1_hat_vec_"&amp;JM255&amp;"');"</f>
        <v>xlswrite('G:\Mi unidad\1. PROYECTOS TELLO 2022\SCM SPILL OVERS\outputs\pobreza\densidad_g\1%\simulacion_4\output_tests.xlsx',alpha1_hat_vec_149','alpha1_hat_vec_149');</v>
      </c>
      <c r="JY255">
        <v>149</v>
      </c>
      <c r="JZ255" t="str">
        <f>"xlswrite('G:\Mi unidad\1. PROYECTOS TELLO 2022\SCM SPILL OVERS\outputs\pobreza\distancia_centro_salud\1%\simulacion_4\output_tests.xlsx',alpha1_hat_vec_"&amp;JY255&amp;"','alpha1_hat_vec_"&amp;JY255&amp;"');"</f>
        <v>xlswrite('G:\Mi unidad\1. PROYECTOS TELLO 2022\SCM SPILL OVERS\outputs\pobreza\distancia_centro_salud\1%\simulacion_4\output_tests.xlsx',alpha1_hat_vec_149','alpha1_hat_vec_149');</v>
      </c>
      <c r="KL255">
        <v>149</v>
      </c>
      <c r="KM255" t="str">
        <f>"xlswrite('G:\Mi unidad\1. PROYECTOS TELLO 2022\SCM SPILL OVERS\outputs\pobreza\informalidad\1%\simulacion_4\output_tests.xlsx',alpha1_hat_vec_"&amp;KL255&amp;"','alpha1_hat_vec_"&amp;KL255&amp;"');"</f>
        <v>xlswrite('G:\Mi unidad\1. PROYECTOS TELLO 2022\SCM SPILL OVERS\outputs\pobreza\informalidad\1%\simulacion_4\output_tests.xlsx',alpha1_hat_vec_149','alpha1_hat_vec_149');</v>
      </c>
      <c r="KY255">
        <v>149</v>
      </c>
      <c r="KZ255" t="str">
        <f>"xlswrite('G:\Mi unidad\1. PROYECTOS TELLO 2022\SCM SPILL OVERS\outputs\pobreza\alimentos\1%\simulacion_4\output_tests.xlsx',alpha1_hat_vec_"&amp;KY255&amp;"','alpha1_hat_vec_"&amp;KY255&amp;"');"</f>
        <v>xlswrite('G:\Mi unidad\1. PROYECTOS TELLO 2022\SCM SPILL OVERS\outputs\pobreza\alimentos\1%\simulacion_4\output_tests.xlsx',alpha1_hat_vec_149','alpha1_hat_vec_149');</v>
      </c>
      <c r="LF255">
        <v>149</v>
      </c>
      <c r="LG255" t="str">
        <f>"xlswrite('G:\Mi unidad\1. PROYECTOS TELLO 2022\SCM SPILL OVERS\outputs\pobreza\jefe_hogar\1%\simulacion_4\output_tests.xlsx',alpha1_hat_vec_"&amp;LF255&amp;"','alpha1_hat_vec_"&amp;LF255&amp;"');"</f>
        <v>xlswrite('G:\Mi unidad\1. PROYECTOS TELLO 2022\SCM SPILL OVERS\outputs\pobreza\jefe_hogar\1%\simulacion_4\output_tests.xlsx',alpha1_hat_vec_149','alpha1_hat_vec_149');</v>
      </c>
      <c r="LM255">
        <v>149</v>
      </c>
      <c r="LN255" t="str">
        <f>"xlswrite('G:\Mi unidad\1. PROYECTOS TELLO 2022\SCM SPILL OVERS\outputs\pobreza\mujeres\1%\simulacion_4\output_tests.xlsx',alpha1_hat_vec_"&amp;LM255&amp;"','alpha1_hat_vec_"&amp;LM255&amp;"');"</f>
        <v>xlswrite('G:\Mi unidad\1. PROYECTOS TELLO 2022\SCM SPILL OVERS\outputs\pobreza\mujeres\1%\simulacion_4\output_tests.xlsx',alpha1_hat_vec_149','alpha1_hat_vec_149');</v>
      </c>
      <c r="LY255">
        <v>149</v>
      </c>
      <c r="LZ255" t="str">
        <f>"xlswrite('G:\Mi unidad\1. PROYECTOS TELLO 2022\SCM SPILL OVERS\outputs\pobreza\criminalidad\1%\simulacion_4\output_tests.xlsx',alpha1_hat_vec_"&amp;LY255&amp;"','alpha1_hat_vec_"&amp;LY255&amp;"');"</f>
        <v>xlswrite('G:\Mi unidad\1. PROYECTOS TELLO 2022\SCM SPILL OVERS\outputs\pobreza\criminalidad\1%\simulacion_4\output_tests.xlsx',alpha1_hat_vec_149','alpha1_hat_vec_149');</v>
      </c>
    </row>
    <row r="256" spans="64:338" x14ac:dyDescent="0.3">
      <c r="BL256">
        <v>149</v>
      </c>
      <c r="BR256">
        <v>149</v>
      </c>
      <c r="BS256" s="1" t="str">
        <f>"A_"&amp;BR252&amp;"(:,ind_"&amp;BR252&amp;" == 0) = [];"</f>
        <v>A_149(:,ind_149 == 0) = [];</v>
      </c>
      <c r="BX256">
        <v>149</v>
      </c>
      <c r="BY256" s="1" t="str">
        <f>"A_"&amp;BX252&amp;"(:,ind_"&amp;BX252&amp;" == 0) = [];"</f>
        <v>A_149(:,ind_149 == 0) = [];</v>
      </c>
      <c r="CD256">
        <v>149</v>
      </c>
      <c r="CE256" s="1" t="str">
        <f>"A_"&amp;CD252&amp;"(:,ind_"&amp;CD252&amp;" == 0) = [];"</f>
        <v>A_149(:,ind_149 == 0) = [];</v>
      </c>
      <c r="CJ256">
        <v>149</v>
      </c>
      <c r="CK256" s="1" t="str">
        <f>"A_"&amp;CJ252&amp;"(:,ind_"&amp;CJ252&amp;" == 0) = [];"</f>
        <v>A_149(:,ind_149 == 0) = [];</v>
      </c>
      <c r="CQ256">
        <v>149</v>
      </c>
      <c r="CR256" t="s">
        <v>516</v>
      </c>
      <c r="CV256">
        <v>149</v>
      </c>
      <c r="CW256" t="s">
        <v>517</v>
      </c>
      <c r="DA256">
        <v>149</v>
      </c>
      <c r="DB256" t="s">
        <v>517</v>
      </c>
      <c r="DF256">
        <v>149</v>
      </c>
      <c r="DG256" t="s">
        <v>517</v>
      </c>
      <c r="EA256">
        <v>91</v>
      </c>
      <c r="EB256" s="1" t="str">
        <f>"synthetic_control_sp_"&amp;EA256&amp;"(T+s) = Y_"&amp;EA256&amp;"(1,T+s)-alpha1_hat_vec_"&amp;EA256&amp;"(s);"</f>
        <v>synthetic_control_sp_91(T+s) = Y_91(1,T+s)-alpha1_hat_vec_91(s);</v>
      </c>
      <c r="HM256">
        <v>87</v>
      </c>
      <c r="HN256" t="str">
        <f>"lb_vec_"&amp;HM256&amp;" = zeros(1,S);"</f>
        <v>lb_vec_87 = zeros(1,S);</v>
      </c>
      <c r="HT256">
        <v>125</v>
      </c>
      <c r="HU256" t="s">
        <v>35</v>
      </c>
      <c r="IA256">
        <v>149</v>
      </c>
      <c r="IB256" t="str">
        <f>"xlswrite('G:\Mi unidad\1. PROYECTOS TELLO 2022\SCM SPILL OVERS\outputs\pobreza\bajo_niv_educ\1%\simulacion_4\output_tests.xlsx',spillover_test_"&amp;IA256&amp;"','sp_test_"&amp;IA256&amp;"');"</f>
        <v>xlswrite('G:\Mi unidad\1. PROYECTOS TELLO 2022\SCM SPILL OVERS\outputs\pobreza\bajo_niv_educ\1%\simulacion_4\output_tests.xlsx',spillover_test_149','sp_test_149');</v>
      </c>
      <c r="IO256">
        <v>149</v>
      </c>
      <c r="IP256" t="str">
        <f>"xlswrite('G:\Mi unidad\1. PROYECTOS TELLO 2022\SCM SPILL OVERS\outputs\pobreza\bajo_ingreso\1%\simulacion_4\output_tests.xlsx',spillover_test_"&amp;IO256&amp;"','sp_test_"&amp;IO256&amp;"');"</f>
        <v>xlswrite('G:\Mi unidad\1. PROYECTOS TELLO 2022\SCM SPILL OVERS\outputs\pobreza\bajo_ingreso\1%\simulacion_4\output_tests.xlsx',spillover_test_149','sp_test_149');</v>
      </c>
      <c r="JA256">
        <v>149</v>
      </c>
      <c r="JB256" t="str">
        <f>"xlswrite('G:\Mi unidad\1. PROYECTOS TELLO 2022\SCM SPILL OVERS\outputs\pobreza\densidad\1%\simulacion_4\output_tests.xlsx',spillover_test_"&amp;JA256&amp;"','sp_test_"&amp;JA256&amp;"');"</f>
        <v>xlswrite('G:\Mi unidad\1. PROYECTOS TELLO 2022\SCM SPILL OVERS\outputs\pobreza\densidad\1%\simulacion_4\output_tests.xlsx',spillover_test_149','sp_test_149');</v>
      </c>
      <c r="JM256">
        <v>149</v>
      </c>
      <c r="JN256" t="str">
        <f>"xlswrite('G:\Mi unidad\1. PROYECTOS TELLO 2022\SCM SPILL OVERS\outputs\pobreza\densidad_g\1%\simulacion_4\output_tests.xlsx',spillover_test_"&amp;JM256&amp;"','sp_test_"&amp;JM256&amp;"');"</f>
        <v>xlswrite('G:\Mi unidad\1. PROYECTOS TELLO 2022\SCM SPILL OVERS\outputs\pobreza\densidad_g\1%\simulacion_4\output_tests.xlsx',spillover_test_149','sp_test_149');</v>
      </c>
      <c r="JY256">
        <v>149</v>
      </c>
      <c r="JZ256" t="str">
        <f>"xlswrite('G:\Mi unidad\1. PROYECTOS TELLO 2022\SCM SPILL OVERS\outputs\pobreza\distancia_centro_salud\1%\simulacion_4\output_tests.xlsx',spillover_test_"&amp;JY256&amp;"','sp_test_"&amp;JY256&amp;"');"</f>
        <v>xlswrite('G:\Mi unidad\1. PROYECTOS TELLO 2022\SCM SPILL OVERS\outputs\pobreza\distancia_centro_salud\1%\simulacion_4\output_tests.xlsx',spillover_test_149','sp_test_149');</v>
      </c>
      <c r="KL256">
        <v>149</v>
      </c>
      <c r="KM256" t="str">
        <f>"xlswrite('G:\Mi unidad\1. PROYECTOS TELLO 2022\SCM SPILL OVERS\outputs\pobreza\informalidad\1%\simulacion_4\output_tests.xlsx',spillover_test_"&amp;KL256&amp;"','sp_test_"&amp;KL256&amp;"');"</f>
        <v>xlswrite('G:\Mi unidad\1. PROYECTOS TELLO 2022\SCM SPILL OVERS\outputs\pobreza\informalidad\1%\simulacion_4\output_tests.xlsx',spillover_test_149','sp_test_149');</v>
      </c>
      <c r="KY256">
        <v>149</v>
      </c>
      <c r="KZ256" t="str">
        <f>"xlswrite('G:\Mi unidad\1. PROYECTOS TELLO 2022\SCM SPILL OVERS\outputs\pobreza\alimentos\1%\simulacion_4\output_tests.xlsx',spillover_test_"&amp;KY256&amp;"','sp_test_"&amp;KY256&amp;"');"</f>
        <v>xlswrite('G:\Mi unidad\1. PROYECTOS TELLO 2022\SCM SPILL OVERS\outputs\pobreza\alimentos\1%\simulacion_4\output_tests.xlsx',spillover_test_149','sp_test_149');</v>
      </c>
      <c r="LF256">
        <v>149</v>
      </c>
      <c r="LG256" t="str">
        <f>"xlswrite('G:\Mi unidad\1. PROYECTOS TELLO 2022\SCM SPILL OVERS\outputs\pobreza\jefe_hogar\1%\simulacion_4\output_tests.xlsx',spillover_test_"&amp;LF256&amp;"','sp_test_"&amp;LF256&amp;"');"</f>
        <v>xlswrite('G:\Mi unidad\1. PROYECTOS TELLO 2022\SCM SPILL OVERS\outputs\pobreza\jefe_hogar\1%\simulacion_4\output_tests.xlsx',spillover_test_149','sp_test_149');</v>
      </c>
      <c r="LM256">
        <v>149</v>
      </c>
      <c r="LN256" t="str">
        <f>"xlswrite('G:\Mi unidad\1. PROYECTOS TELLO 2022\SCM SPILL OVERS\outputs\pobreza\mujeres\1%\simulacion_4\output_tests.xlsx',spillover_test_"&amp;LM256&amp;"','sp_test_"&amp;LM256&amp;"');"</f>
        <v>xlswrite('G:\Mi unidad\1. PROYECTOS TELLO 2022\SCM SPILL OVERS\outputs\pobreza\mujeres\1%\simulacion_4\output_tests.xlsx',spillover_test_149','sp_test_149');</v>
      </c>
      <c r="LY256">
        <v>149</v>
      </c>
      <c r="LZ256" t="str">
        <f>"xlswrite('G:\Mi unidad\1. PROYECTOS TELLO 2022\SCM SPILL OVERS\outputs\pobreza\criminalidad\1%\simulacion_4\output_tests.xlsx',spillover_test_"&amp;LY256&amp;"','sp_test_"&amp;LY256&amp;"');"</f>
        <v>xlswrite('G:\Mi unidad\1. PROYECTOS TELLO 2022\SCM SPILL OVERS\outputs\pobreza\criminalidad\1%\simulacion_4\output_tests.xlsx',spillover_test_149','sp_test_149');</v>
      </c>
    </row>
    <row r="257" spans="64:338" x14ac:dyDescent="0.3">
      <c r="BL257">
        <v>150</v>
      </c>
      <c r="BM257" s="1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515</v>
      </c>
      <c r="CV257">
        <v>150</v>
      </c>
      <c r="CW257" t="s">
        <v>518</v>
      </c>
      <c r="DA257">
        <v>150</v>
      </c>
      <c r="DB257" t="s">
        <v>518</v>
      </c>
      <c r="DF257">
        <v>150</v>
      </c>
      <c r="DG257" t="s">
        <v>518</v>
      </c>
      <c r="EA257">
        <v>91</v>
      </c>
      <c r="EB257" s="3" t="s">
        <v>18</v>
      </c>
      <c r="HM257">
        <v>87</v>
      </c>
      <c r="HN257" t="str">
        <f>"ub_vec_"&amp;HM257&amp;" = zeros(1,S);"</f>
        <v>ub_vec_87 = zeros(1,S);</v>
      </c>
      <c r="HT257">
        <v>125</v>
      </c>
      <c r="HU257" t="s">
        <v>36</v>
      </c>
      <c r="IA257">
        <v>150</v>
      </c>
      <c r="IB257" t="str">
        <f>"xlswrite('G:\Mi unidad\1. PROYECTOS TELLO 2022\SCM SPILL OVERS\outputs\pobreza\bajo_niv_educ\1%\simulacion_4\output_tests.xlsx',lb_vec_"&amp;IA257&amp;"','lb_vec_"&amp;IA257&amp;"');"</f>
        <v>xlswrite('G:\Mi unidad\1. PROYECTOS TELLO 2022\SCM SPILL OVERS\outputs\pobreza\bajo_niv_educ\1%\simulacion_4\output_tests.xlsx',lb_vec_150','lb_vec_150');</v>
      </c>
      <c r="IO257">
        <v>150</v>
      </c>
      <c r="IP257" t="str">
        <f>"xlswrite('G:\Mi unidad\1. PROYECTOS TELLO 2022\SCM SPILL OVERS\outputs\pobreza\bajo_ingreso\1%\simulacion_4\output_tests.xlsx',lb_vec_"&amp;IO257&amp;"','lb_vec_"&amp;IO257&amp;"');"</f>
        <v>xlswrite('G:\Mi unidad\1. PROYECTOS TELLO 2022\SCM SPILL OVERS\outputs\pobreza\bajo_ingreso\1%\simulacion_4\output_tests.xlsx',lb_vec_150','lb_vec_150');</v>
      </c>
      <c r="JA257">
        <v>150</v>
      </c>
      <c r="JB257" t="str">
        <f>"xlswrite('G:\Mi unidad\1. PROYECTOS TELLO 2022\SCM SPILL OVERS\outputs\pobreza\densidad\1%\simulacion_4\output_tests.xlsx',lb_vec_"&amp;JA257&amp;"','lb_vec_"&amp;JA257&amp;"');"</f>
        <v>xlswrite('G:\Mi unidad\1. PROYECTOS TELLO 2022\SCM SPILL OVERS\outputs\pobreza\densidad\1%\simulacion_4\output_tests.xlsx',lb_vec_150','lb_vec_150');</v>
      </c>
      <c r="JM257">
        <v>150</v>
      </c>
      <c r="JN257" t="str">
        <f>"xlswrite('G:\Mi unidad\1. PROYECTOS TELLO 2022\SCM SPILL OVERS\outputs\pobreza\densidad_g\1%\simulacion_4\output_tests.xlsx',lb_vec_"&amp;JM257&amp;"','lb_vec_"&amp;JM257&amp;"');"</f>
        <v>xlswrite('G:\Mi unidad\1. PROYECTOS TELLO 2022\SCM SPILL OVERS\outputs\pobreza\densidad_g\1%\simulacion_4\output_tests.xlsx',lb_vec_150','lb_vec_150');</v>
      </c>
      <c r="JY257">
        <v>150</v>
      </c>
      <c r="JZ257" t="str">
        <f>"xlswrite('G:\Mi unidad\1. PROYECTOS TELLO 2022\SCM SPILL OVERS\outputs\pobreza\distancia_centro_salud\1%\simulacion_4\output_tests.xlsx',lb_vec_"&amp;JY257&amp;"','lb_vec_"&amp;JY257&amp;"');"</f>
        <v>xlswrite('G:\Mi unidad\1. PROYECTOS TELLO 2022\SCM SPILL OVERS\outputs\pobreza\distancia_centro_salud\1%\simulacion_4\output_tests.xlsx',lb_vec_150','lb_vec_150');</v>
      </c>
      <c r="KL257">
        <v>150</v>
      </c>
      <c r="KM257" t="str">
        <f>"xlswrite('G:\Mi unidad\1. PROYECTOS TELLO 2022\SCM SPILL OVERS\outputs\pobreza\informalidad\1%\simulacion_4\output_tests.xlsx',lb_vec_"&amp;KL257&amp;"','lb_vec_"&amp;KL257&amp;"');"</f>
        <v>xlswrite('G:\Mi unidad\1. PROYECTOS TELLO 2022\SCM SPILL OVERS\outputs\pobreza\informalidad\1%\simulacion_4\output_tests.xlsx',lb_vec_150','lb_vec_150');</v>
      </c>
      <c r="KY257">
        <v>150</v>
      </c>
      <c r="KZ257" t="str">
        <f>"xlswrite('G:\Mi unidad\1. PROYECTOS TELLO 2022\SCM SPILL OVERS\outputs\pobreza\alimentos\1%\simulacion_4\output_tests.xlsx',lb_vec_"&amp;KY257&amp;"','lb_vec_"&amp;KY257&amp;"');"</f>
        <v>xlswrite('G:\Mi unidad\1. PROYECTOS TELLO 2022\SCM SPILL OVERS\outputs\pobreza\alimentos\1%\simulacion_4\output_tests.xlsx',lb_vec_150','lb_vec_150');</v>
      </c>
      <c r="LF257">
        <v>150</v>
      </c>
      <c r="LG257" t="str">
        <f>"xlswrite('G:\Mi unidad\1. PROYECTOS TELLO 2022\SCM SPILL OVERS\outputs\pobreza\jefe_hogar\1%\simulacion_4\output_tests.xlsx',lb_vec_"&amp;LF257&amp;"','lb_vec_"&amp;LF257&amp;"');"</f>
        <v>xlswrite('G:\Mi unidad\1. PROYECTOS TELLO 2022\SCM SPILL OVERS\outputs\pobreza\jefe_hogar\1%\simulacion_4\output_tests.xlsx',lb_vec_150','lb_vec_150');</v>
      </c>
      <c r="LM257">
        <v>150</v>
      </c>
      <c r="LN257" t="str">
        <f>"xlswrite('G:\Mi unidad\1. PROYECTOS TELLO 2022\SCM SPILL OVERS\outputs\pobreza\mujeres\1%\simulacion_4\output_tests.xlsx',lb_vec_"&amp;LM257&amp;"','lb_vec_"&amp;LM257&amp;"');"</f>
        <v>xlswrite('G:\Mi unidad\1. PROYECTOS TELLO 2022\SCM SPILL OVERS\outputs\pobreza\mujeres\1%\simulacion_4\output_tests.xlsx',lb_vec_150','lb_vec_150');</v>
      </c>
      <c r="LY257">
        <v>150</v>
      </c>
      <c r="LZ257" t="str">
        <f>"xlswrite('G:\Mi unidad\1. PROYECTOS TELLO 2022\SCM SPILL OVERS\outputs\pobreza\criminalidad\1%\simulacion_4\output_tests.xlsx',lb_vec_"&amp;LY257&amp;"','lb_vec_"&amp;LY257&amp;"');"</f>
        <v>xlswrite('G:\Mi unidad\1. PROYECTOS TELLO 2022\SCM SPILL OVERS\outputs\pobreza\criminalidad\1%\simulacion_4\output_tests.xlsx',lb_vec_150','lb_vec_150');</v>
      </c>
    </row>
    <row r="258" spans="64:338" x14ac:dyDescent="0.3">
      <c r="BL258">
        <v>150</v>
      </c>
      <c r="BM258" s="1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517</v>
      </c>
      <c r="CV258">
        <v>150</v>
      </c>
      <c r="CW258" t="s">
        <v>519</v>
      </c>
      <c r="DA258">
        <v>150</v>
      </c>
      <c r="DB258" t="s">
        <v>519</v>
      </c>
      <c r="DF258">
        <v>150</v>
      </c>
      <c r="DG258" t="s">
        <v>519</v>
      </c>
      <c r="EA258">
        <v>92</v>
      </c>
      <c r="EB258" s="3" t="str">
        <f>"%PROVINCIA "&amp;EA258</f>
        <v>%PROVINCIA 92</v>
      </c>
      <c r="HM258">
        <v>87</v>
      </c>
      <c r="HN258" t="s">
        <v>35</v>
      </c>
      <c r="HT258">
        <v>125</v>
      </c>
      <c r="HU258" t="s">
        <v>37</v>
      </c>
      <c r="IA258">
        <v>150</v>
      </c>
      <c r="IB258" t="str">
        <f>"xlswrite('G:\Mi unidad\1. PROYECTOS TELLO 2022\SCM SPILL OVERS\outputs\pobreza\bajo_niv_educ\1%\simulacion_4\output_tests.xlsx',ub_vec_"&amp;IA258&amp;"','ub_vec_"&amp;IA258&amp;"');"</f>
        <v>xlswrite('G:\Mi unidad\1. PROYECTOS TELLO 2022\SCM SPILL OVERS\outputs\pobreza\bajo_niv_educ\1%\simulacion_4\output_tests.xlsx',ub_vec_150','ub_vec_150');</v>
      </c>
      <c r="IO258">
        <v>150</v>
      </c>
      <c r="IP258" t="str">
        <f>"xlswrite('G:\Mi unidad\1. PROYECTOS TELLO 2022\SCM SPILL OVERS\outputs\pobreza\bajo_ingreso\1%\simulacion_4\output_tests.xlsx',ub_vec_"&amp;IO258&amp;"','ub_vec_"&amp;IO258&amp;"');"</f>
        <v>xlswrite('G:\Mi unidad\1. PROYECTOS TELLO 2022\SCM SPILL OVERS\outputs\pobreza\bajo_ingreso\1%\simulacion_4\output_tests.xlsx',ub_vec_150','ub_vec_150');</v>
      </c>
      <c r="JA258">
        <v>150</v>
      </c>
      <c r="JB258" t="str">
        <f>"xlswrite('G:\Mi unidad\1. PROYECTOS TELLO 2022\SCM SPILL OVERS\outputs\pobreza\densidad\1%\simulacion_4\output_tests.xlsx',ub_vec_"&amp;JA258&amp;"','ub_vec_"&amp;JA258&amp;"');"</f>
        <v>xlswrite('G:\Mi unidad\1. PROYECTOS TELLO 2022\SCM SPILL OVERS\outputs\pobreza\densidad\1%\simulacion_4\output_tests.xlsx',ub_vec_150','ub_vec_150');</v>
      </c>
      <c r="JM258">
        <v>150</v>
      </c>
      <c r="JN258" t="str">
        <f>"xlswrite('G:\Mi unidad\1. PROYECTOS TELLO 2022\SCM SPILL OVERS\outputs\pobreza\densidad_g\1%\simulacion_4\output_tests.xlsx',ub_vec_"&amp;JM258&amp;"','ub_vec_"&amp;JM258&amp;"');"</f>
        <v>xlswrite('G:\Mi unidad\1. PROYECTOS TELLO 2022\SCM SPILL OVERS\outputs\pobreza\densidad_g\1%\simulacion_4\output_tests.xlsx',ub_vec_150','ub_vec_150');</v>
      </c>
      <c r="JY258">
        <v>150</v>
      </c>
      <c r="JZ258" t="str">
        <f>"xlswrite('G:\Mi unidad\1. PROYECTOS TELLO 2022\SCM SPILL OVERS\outputs\pobreza\distancia_centro_salud\1%\simulacion_4\output_tests.xlsx',ub_vec_"&amp;JY258&amp;"','ub_vec_"&amp;JY258&amp;"');"</f>
        <v>xlswrite('G:\Mi unidad\1. PROYECTOS TELLO 2022\SCM SPILL OVERS\outputs\pobreza\distancia_centro_salud\1%\simulacion_4\output_tests.xlsx',ub_vec_150','ub_vec_150');</v>
      </c>
      <c r="KL258">
        <v>150</v>
      </c>
      <c r="KM258" t="str">
        <f>"xlswrite('G:\Mi unidad\1. PROYECTOS TELLO 2022\SCM SPILL OVERS\outputs\pobreza\informalidad\1%\simulacion_4\output_tests.xlsx',ub_vec_"&amp;KL258&amp;"','ub_vec_"&amp;KL258&amp;"');"</f>
        <v>xlswrite('G:\Mi unidad\1. PROYECTOS TELLO 2022\SCM SPILL OVERS\outputs\pobreza\informalidad\1%\simulacion_4\output_tests.xlsx',ub_vec_150','ub_vec_150');</v>
      </c>
      <c r="KY258">
        <v>150</v>
      </c>
      <c r="KZ258" t="str">
        <f>"xlswrite('G:\Mi unidad\1. PROYECTOS TELLO 2022\SCM SPILL OVERS\outputs\pobreza\alimentos\1%\simulacion_4\output_tests.xlsx',ub_vec_"&amp;KY258&amp;"','ub_vec_"&amp;KY258&amp;"');"</f>
        <v>xlswrite('G:\Mi unidad\1. PROYECTOS TELLO 2022\SCM SPILL OVERS\outputs\pobreza\alimentos\1%\simulacion_4\output_tests.xlsx',ub_vec_150','ub_vec_150');</v>
      </c>
      <c r="LF258">
        <v>150</v>
      </c>
      <c r="LG258" t="str">
        <f>"xlswrite('G:\Mi unidad\1. PROYECTOS TELLO 2022\SCM SPILL OVERS\outputs\pobreza\jefe_hogar\1%\simulacion_4\output_tests.xlsx',ub_vec_"&amp;LF258&amp;"','ub_vec_"&amp;LF258&amp;"');"</f>
        <v>xlswrite('G:\Mi unidad\1. PROYECTOS TELLO 2022\SCM SPILL OVERS\outputs\pobreza\jefe_hogar\1%\simulacion_4\output_tests.xlsx',ub_vec_150','ub_vec_150');</v>
      </c>
      <c r="LM258">
        <v>150</v>
      </c>
      <c r="LN258" t="str">
        <f>"xlswrite('G:\Mi unidad\1. PROYECTOS TELLO 2022\SCM SPILL OVERS\outputs\pobreza\mujeres\1%\simulacion_4\output_tests.xlsx',ub_vec_"&amp;LM258&amp;"','ub_vec_"&amp;LM258&amp;"');"</f>
        <v>xlswrite('G:\Mi unidad\1. PROYECTOS TELLO 2022\SCM SPILL OVERS\outputs\pobreza\mujeres\1%\simulacion_4\output_tests.xlsx',ub_vec_150','ub_vec_150');</v>
      </c>
      <c r="LY258">
        <v>150</v>
      </c>
      <c r="LZ258" t="str">
        <f>"xlswrite('G:\Mi unidad\1. PROYECTOS TELLO 2022\SCM SPILL OVERS\outputs\pobreza\criminalidad\1%\simulacion_4\output_tests.xlsx',ub_vec_"&amp;LY258&amp;"','ub_vec_"&amp;LY258&amp;"');"</f>
        <v>xlswrite('G:\Mi unidad\1. PROYECTOS TELLO 2022\SCM SPILL OVERS\outputs\pobreza\criminalidad\1%\simulacion_4\output_tests.xlsx',ub_vec_150','ub_vec_150');</v>
      </c>
    </row>
    <row r="259" spans="64:338" x14ac:dyDescent="0.3">
      <c r="BL259">
        <v>150</v>
      </c>
      <c r="BM259" s="1" t="str">
        <f>"A_"&amp;BL257&amp;"(:,ind_"&amp;BL257&amp;" == 0) = [];"</f>
        <v>A_150(:,ind_150 == 0) = [];</v>
      </c>
      <c r="BR259">
        <v>150</v>
      </c>
      <c r="BS259" s="1" t="str">
        <f>"ind_"&amp;BR257&amp;" = xlsread('spillover_bajo_niv_educ_"&amp;BR257&amp;".xlsx')"</f>
        <v>ind_150 = xlsread('spillover_bajo_niv_educ_150.xlsx')</v>
      </c>
      <c r="BX259">
        <v>150</v>
      </c>
      <c r="BY259" s="1" t="str">
        <f>"ind_"&amp;BX257&amp;" = xlsread('spillover_bajoingreso_"&amp;BX257&amp;".xlsx')"</f>
        <v>ind_150 = xlsread('spillover_bajoingreso_150.xlsx')</v>
      </c>
      <c r="CD259">
        <v>150</v>
      </c>
      <c r="CE259" s="1" t="str">
        <f>"ind_"&amp;CD257&amp;" = xlsread('spillover_densidad_"&amp;CD257&amp;".xlsx')"</f>
        <v>ind_150 = xlsread('spillover_densidad_150.xlsx')</v>
      </c>
      <c r="CJ259">
        <v>150</v>
      </c>
      <c r="CK259" s="1" t="str">
        <f>"ind_"&amp;CJ257&amp;" = xlsread('spillover_tiempo_cs_"&amp;CJ257&amp;".xlsx')"</f>
        <v>ind_150 = xlsread('spillover_tiempo_cs_150.xlsx')</v>
      </c>
      <c r="CQ259">
        <v>150</v>
      </c>
      <c r="CR259" t="s">
        <v>518</v>
      </c>
      <c r="CV259">
        <v>150</v>
      </c>
      <c r="CW259" t="s">
        <v>520</v>
      </c>
      <c r="DA259">
        <v>150</v>
      </c>
      <c r="DB259" t="s">
        <v>521</v>
      </c>
      <c r="DF259">
        <v>150</v>
      </c>
      <c r="DG259" t="s">
        <v>522</v>
      </c>
      <c r="EA259">
        <v>92</v>
      </c>
      <c r="EB259" s="3" t="s">
        <v>17</v>
      </c>
      <c r="HM259">
        <v>87</v>
      </c>
      <c r="HN259" t="str">
        <f>"    [p_value_"&amp;HM259&amp; ",lb_"&amp;HM259&amp;",ub_"&amp;HM259&amp;"] = sp_andrews_te(Y_pre_"&amp;HM259&amp;",pobreza_"&amp;HM259&amp;"(:,T+s),A_"&amp;HM259&amp;",C,.05);"</f>
        <v xml:space="preserve">    [p_value_87,lb_87,ub_87] = sp_andrews_te(Y_pre_87,pobreza_87(:,T+s),A_87,C,.05);</v>
      </c>
      <c r="HT259">
        <v>125</v>
      </c>
      <c r="HU259" t="str">
        <f>"    spillover_test_"&amp;HT259&amp;"(s) = sp_andrews(Y_pre_"&amp;HT259&amp;",pobreza_"&amp;HT259&amp;"(:,T+s),A_"&amp;HT259&amp;",C,d,alpha_sig);"</f>
        <v xml:space="preserve">    spillover_test_125(s) = sp_andrews(Y_pre_125,pobreza_125(:,T+s),A_125,C,d,alpha_sig);</v>
      </c>
      <c r="IA259">
        <v>150</v>
      </c>
      <c r="IB259" t="str">
        <f>"xlswrite('G:\Mi unidad\1. PROYECTOS TELLO 2022\SCM SPILL OVERS\outputs\pobreza\bajo_niv_educ\1%\simulacion_4\output_tests.xlsx',p_value_vec_"&amp;IA259&amp;"','p_value_vec_"&amp;IA259&amp;"');"</f>
        <v>xlswrite('G:\Mi unidad\1. PROYECTOS TELLO 2022\SCM SPILL OVERS\outputs\pobreza\bajo_niv_educ\1%\simulacion_4\output_tests.xlsx',p_value_vec_150','p_value_vec_150');</v>
      </c>
      <c r="IO259">
        <v>150</v>
      </c>
      <c r="IP259" t="str">
        <f>"xlswrite('G:\Mi unidad\1. PROYECTOS TELLO 2022\SCM SPILL OVERS\outputs\pobreza\bajo_ingreso\1%\simulacion_4\output_tests.xlsx',p_value_vec_"&amp;IO259&amp;"','p_value_vec_"&amp;IO259&amp;"');"</f>
        <v>xlswrite('G:\Mi unidad\1. PROYECTOS TELLO 2022\SCM SPILL OVERS\outputs\pobreza\bajo_ingreso\1%\simulacion_4\output_tests.xlsx',p_value_vec_150','p_value_vec_150');</v>
      </c>
      <c r="JA259">
        <v>150</v>
      </c>
      <c r="JB259" t="str">
        <f>"xlswrite('G:\Mi unidad\1. PROYECTOS TELLO 2022\SCM SPILL OVERS\outputs\pobreza\densidad\1%\simulacion_4\output_tests.xlsx',p_value_vec_"&amp;JA259&amp;"','p_value_vec_"&amp;JA259&amp;"');"</f>
        <v>xlswrite('G:\Mi unidad\1. PROYECTOS TELLO 2022\SCM SPILL OVERS\outputs\pobreza\densidad\1%\simulacion_4\output_tests.xlsx',p_value_vec_150','p_value_vec_150');</v>
      </c>
      <c r="JM259">
        <v>150</v>
      </c>
      <c r="JN259" t="str">
        <f>"xlswrite('G:\Mi unidad\1. PROYECTOS TELLO 2022\SCM SPILL OVERS\outputs\pobreza\densidad_g\1%\simulacion_4\output_tests.xlsx',p_value_vec_"&amp;JM259&amp;"','p_value_vec_"&amp;JM259&amp;"');"</f>
        <v>xlswrite('G:\Mi unidad\1. PROYECTOS TELLO 2022\SCM SPILL OVERS\outputs\pobreza\densidad_g\1%\simulacion_4\output_tests.xlsx',p_value_vec_150','p_value_vec_150');</v>
      </c>
      <c r="JY259">
        <v>150</v>
      </c>
      <c r="JZ259" t="str">
        <f>"xlswrite('G:\Mi unidad\1. PROYECTOS TELLO 2022\SCM SPILL OVERS\outputs\pobreza\distancia_centro_salud\1%\simulacion_4\output_tests.xlsx',p_value_vec_"&amp;JY259&amp;"','p_value_vec_"&amp;JY259&amp;"');"</f>
        <v>xlswrite('G:\Mi unidad\1. PROYECTOS TELLO 2022\SCM SPILL OVERS\outputs\pobreza\distancia_centro_salud\1%\simulacion_4\output_tests.xlsx',p_value_vec_150','p_value_vec_150');</v>
      </c>
      <c r="KL259">
        <v>150</v>
      </c>
      <c r="KM259" t="str">
        <f>"xlswrite('G:\Mi unidad\1. PROYECTOS TELLO 2022\SCM SPILL OVERS\outputs\pobreza\informalidad\1%\simulacion_4\output_tests.xlsx',p_value_vec_"&amp;KL259&amp;"','p_value_vec_"&amp;KL259&amp;"');"</f>
        <v>xlswrite('G:\Mi unidad\1. PROYECTOS TELLO 2022\SCM SPILL OVERS\outputs\pobreza\informalidad\1%\simulacion_4\output_tests.xlsx',p_value_vec_150','p_value_vec_150');</v>
      </c>
      <c r="KY259">
        <v>150</v>
      </c>
      <c r="KZ259" t="str">
        <f>"xlswrite('G:\Mi unidad\1. PROYECTOS TELLO 2022\SCM SPILL OVERS\outputs\pobreza\alimentos\1%\simulacion_4\output_tests.xlsx',p_value_vec_"&amp;KY259&amp;"','p_value_vec_"&amp;KY259&amp;"');"</f>
        <v>xlswrite('G:\Mi unidad\1. PROYECTOS TELLO 2022\SCM SPILL OVERS\outputs\pobreza\alimentos\1%\simulacion_4\output_tests.xlsx',p_value_vec_150','p_value_vec_150');</v>
      </c>
      <c r="LF259">
        <v>150</v>
      </c>
      <c r="LG259" t="str">
        <f>"xlswrite('G:\Mi unidad\1. PROYECTOS TELLO 2022\SCM SPILL OVERS\outputs\pobreza\jefe_hogar\1%\simulacion_4\output_tests.xlsx',p_value_vec_"&amp;LF259&amp;"','p_value_vec_"&amp;LF259&amp;"');"</f>
        <v>xlswrite('G:\Mi unidad\1. PROYECTOS TELLO 2022\SCM SPILL OVERS\outputs\pobreza\jefe_hogar\1%\simulacion_4\output_tests.xlsx',p_value_vec_150','p_value_vec_150');</v>
      </c>
      <c r="LM259">
        <v>150</v>
      </c>
      <c r="LN259" t="str">
        <f>"xlswrite('G:\Mi unidad\1. PROYECTOS TELLO 2022\SCM SPILL OVERS\outputs\pobreza\mujeres\1%\simulacion_4\output_tests.xlsx',p_value_vec_"&amp;LM259&amp;"','p_value_vec_"&amp;LM259&amp;"');"</f>
        <v>xlswrite('G:\Mi unidad\1. PROYECTOS TELLO 2022\SCM SPILL OVERS\outputs\pobreza\mujeres\1%\simulacion_4\output_tests.xlsx',p_value_vec_150','p_value_vec_150');</v>
      </c>
      <c r="LY259">
        <v>150</v>
      </c>
      <c r="LZ259" t="str">
        <f>"xlswrite('G:\Mi unidad\1. PROYECTOS TELLO 2022\SCM SPILL OVERS\outputs\pobreza\criminalidad\1%\simulacion_4\output_tests.xlsx',p_value_vec_"&amp;LY259&amp;"','p_value_vec_"&amp;LY259&amp;"');"</f>
        <v>xlswrite('G:\Mi unidad\1. PROYECTOS TELLO 2022\SCM SPILL OVERS\outputs\pobreza\criminalidad\1%\simulacion_4\output_tests.xlsx',p_value_vec_150','p_value_vec_150');</v>
      </c>
    </row>
    <row r="260" spans="64:338" x14ac:dyDescent="0.3">
      <c r="BL260">
        <v>150</v>
      </c>
      <c r="BR260">
        <v>150</v>
      </c>
      <c r="BS260" s="1" t="str">
        <f>"A_"&amp;BR257&amp;" = eye(N);"</f>
        <v>A_150 = eye(N);</v>
      </c>
      <c r="BX260">
        <v>150</v>
      </c>
      <c r="BY260" s="1" t="str">
        <f>"A_"&amp;BX257&amp;" = eye(N);"</f>
        <v>A_150 = eye(N);</v>
      </c>
      <c r="CD260">
        <v>150</v>
      </c>
      <c r="CE260" s="1" t="str">
        <f>"A_"&amp;CD257&amp;" = eye(N);"</f>
        <v>A_150 = eye(N);</v>
      </c>
      <c r="CJ260">
        <v>150</v>
      </c>
      <c r="CK260" s="1" t="str">
        <f>"A_"&amp;CJ257&amp;" = eye(N);"</f>
        <v>A_150 = eye(N);</v>
      </c>
      <c r="CQ260">
        <v>150</v>
      </c>
      <c r="CR260" t="s">
        <v>519</v>
      </c>
      <c r="CV260">
        <v>150</v>
      </c>
      <c r="CW260" t="s">
        <v>523</v>
      </c>
      <c r="DA260">
        <v>150</v>
      </c>
      <c r="DB260" t="s">
        <v>523</v>
      </c>
      <c r="DF260">
        <v>150</v>
      </c>
      <c r="DG260" t="s">
        <v>523</v>
      </c>
      <c r="EA260">
        <v>92</v>
      </c>
      <c r="EB260" s="1" t="str">
        <f>"Y_Ts_"&amp;EA260&amp;" = Y_"&amp;EA260&amp;"(:,T+s);"</f>
        <v>Y_Ts_92 = Y_92(:,T+s);</v>
      </c>
      <c r="HM260">
        <v>87</v>
      </c>
      <c r="HN260" t="str">
        <f>"    p_value_vec_"&amp;HM260&amp;"(s) = p_value_"&amp;HM260&amp;";"</f>
        <v xml:space="preserve">    p_value_vec_87(s) = p_value_87;</v>
      </c>
      <c r="HT260">
        <v>125</v>
      </c>
      <c r="HU260" t="s">
        <v>18</v>
      </c>
      <c r="IA260">
        <v>150</v>
      </c>
      <c r="IB260" t="str">
        <f>"xlswrite('G:\Mi unidad\1. PROYECTOS TELLO 2022\SCM SPILL OVERS\outputs\pobreza\bajo_niv_educ\1%\simulacion_4\output_tests.xlsx',alpha1_hat_vec_"&amp;IA260&amp;"','alpha1_hat_vec_"&amp;IA260&amp;"');"</f>
        <v>xlswrite('G:\Mi unidad\1. PROYECTOS TELLO 2022\SCM SPILL OVERS\outputs\pobreza\bajo_niv_educ\1%\simulacion_4\output_tests.xlsx',alpha1_hat_vec_150','alpha1_hat_vec_150');</v>
      </c>
      <c r="IO260">
        <v>150</v>
      </c>
      <c r="IP260" t="str">
        <f>"xlswrite('G:\Mi unidad\1. PROYECTOS TELLO 2022\SCM SPILL OVERS\outputs\pobreza\bajo_ingreso\1%\simulacion_4\output_tests.xlsx',alpha1_hat_vec_"&amp;IO260&amp;"','alpha1_hat_vec_"&amp;IO260&amp;"');"</f>
        <v>xlswrite('G:\Mi unidad\1. PROYECTOS TELLO 2022\SCM SPILL OVERS\outputs\pobreza\bajo_ingreso\1%\simulacion_4\output_tests.xlsx',alpha1_hat_vec_150','alpha1_hat_vec_150');</v>
      </c>
      <c r="JA260">
        <v>150</v>
      </c>
      <c r="JB260" t="str">
        <f>"xlswrite('G:\Mi unidad\1. PROYECTOS TELLO 2022\SCM SPILL OVERS\outputs\pobreza\densidad\1%\simulacion_4\output_tests.xlsx',alpha1_hat_vec_"&amp;JA260&amp;"','alpha1_hat_vec_"&amp;JA260&amp;"');"</f>
        <v>xlswrite('G:\Mi unidad\1. PROYECTOS TELLO 2022\SCM SPILL OVERS\outputs\pobreza\densidad\1%\simulacion_4\output_tests.xlsx',alpha1_hat_vec_150','alpha1_hat_vec_150');</v>
      </c>
      <c r="JM260">
        <v>150</v>
      </c>
      <c r="JN260" t="str">
        <f>"xlswrite('G:\Mi unidad\1. PROYECTOS TELLO 2022\SCM SPILL OVERS\outputs\pobreza\densidad_g\1%\simulacion_4\output_tests.xlsx',alpha1_hat_vec_"&amp;JM260&amp;"','alpha1_hat_vec_"&amp;JM260&amp;"');"</f>
        <v>xlswrite('G:\Mi unidad\1. PROYECTOS TELLO 2022\SCM SPILL OVERS\outputs\pobreza\densidad_g\1%\simulacion_4\output_tests.xlsx',alpha1_hat_vec_150','alpha1_hat_vec_150');</v>
      </c>
      <c r="JY260">
        <v>150</v>
      </c>
      <c r="JZ260" t="str">
        <f>"xlswrite('G:\Mi unidad\1. PROYECTOS TELLO 2022\SCM SPILL OVERS\outputs\pobreza\distancia_centro_salud\1%\simulacion_4\output_tests.xlsx',alpha1_hat_vec_"&amp;JY260&amp;"','alpha1_hat_vec_"&amp;JY260&amp;"');"</f>
        <v>xlswrite('G:\Mi unidad\1. PROYECTOS TELLO 2022\SCM SPILL OVERS\outputs\pobreza\distancia_centro_salud\1%\simulacion_4\output_tests.xlsx',alpha1_hat_vec_150','alpha1_hat_vec_150');</v>
      </c>
      <c r="KL260">
        <v>150</v>
      </c>
      <c r="KM260" t="str">
        <f>"xlswrite('G:\Mi unidad\1. PROYECTOS TELLO 2022\SCM SPILL OVERS\outputs\pobreza\informalidad\1%\simulacion_4\output_tests.xlsx',alpha1_hat_vec_"&amp;KL260&amp;"','alpha1_hat_vec_"&amp;KL260&amp;"');"</f>
        <v>xlswrite('G:\Mi unidad\1. PROYECTOS TELLO 2022\SCM SPILL OVERS\outputs\pobreza\informalidad\1%\simulacion_4\output_tests.xlsx',alpha1_hat_vec_150','alpha1_hat_vec_150');</v>
      </c>
      <c r="KY260">
        <v>150</v>
      </c>
      <c r="KZ260" t="str">
        <f>"xlswrite('G:\Mi unidad\1. PROYECTOS TELLO 2022\SCM SPILL OVERS\outputs\pobreza\alimentos\1%\simulacion_4\output_tests.xlsx',alpha1_hat_vec_"&amp;KY260&amp;"','alpha1_hat_vec_"&amp;KY260&amp;"');"</f>
        <v>xlswrite('G:\Mi unidad\1. PROYECTOS TELLO 2022\SCM SPILL OVERS\outputs\pobreza\alimentos\1%\simulacion_4\output_tests.xlsx',alpha1_hat_vec_150','alpha1_hat_vec_150');</v>
      </c>
      <c r="LF260">
        <v>150</v>
      </c>
      <c r="LG260" t="str">
        <f>"xlswrite('G:\Mi unidad\1. PROYECTOS TELLO 2022\SCM SPILL OVERS\outputs\pobreza\jefe_hogar\1%\simulacion_4\output_tests.xlsx',alpha1_hat_vec_"&amp;LF260&amp;"','alpha1_hat_vec_"&amp;LF260&amp;"');"</f>
        <v>xlswrite('G:\Mi unidad\1. PROYECTOS TELLO 2022\SCM SPILL OVERS\outputs\pobreza\jefe_hogar\1%\simulacion_4\output_tests.xlsx',alpha1_hat_vec_150','alpha1_hat_vec_150');</v>
      </c>
      <c r="LM260">
        <v>150</v>
      </c>
      <c r="LN260" t="str">
        <f>"xlswrite('G:\Mi unidad\1. PROYECTOS TELLO 2022\SCM SPILL OVERS\outputs\pobreza\mujeres\1%\simulacion_4\output_tests.xlsx',alpha1_hat_vec_"&amp;LM260&amp;"','alpha1_hat_vec_"&amp;LM260&amp;"');"</f>
        <v>xlswrite('G:\Mi unidad\1. PROYECTOS TELLO 2022\SCM SPILL OVERS\outputs\pobreza\mujeres\1%\simulacion_4\output_tests.xlsx',alpha1_hat_vec_150','alpha1_hat_vec_150');</v>
      </c>
      <c r="LY260">
        <v>150</v>
      </c>
      <c r="LZ260" t="str">
        <f>"xlswrite('G:\Mi unidad\1. PROYECTOS TELLO 2022\SCM SPILL OVERS\outputs\pobreza\criminalidad\1%\simulacion_4\output_tests.xlsx',alpha1_hat_vec_"&amp;LY260&amp;"','alpha1_hat_vec_"&amp;LY260&amp;"');"</f>
        <v>xlswrite('G:\Mi unidad\1. PROYECTOS TELLO 2022\SCM SPILL OVERS\outputs\pobreza\criminalidad\1%\simulacion_4\output_tests.xlsx',alpha1_hat_vec_150','alpha1_hat_vec_150');</v>
      </c>
    </row>
    <row r="261" spans="64:338" x14ac:dyDescent="0.3">
      <c r="BL261">
        <v>150</v>
      </c>
      <c r="BR261">
        <v>150</v>
      </c>
      <c r="BS261" s="1" t="str">
        <f>"A_"&amp;BR257&amp;"(:,ind_"&amp;BR257&amp;" == 0) = [];"</f>
        <v>A_150(:,ind_150 == 0) = [];</v>
      </c>
      <c r="BX261">
        <v>150</v>
      </c>
      <c r="BY261" s="1" t="str">
        <f>"A_"&amp;BX257&amp;"(:,ind_"&amp;BX257&amp;" == 0) = [];"</f>
        <v>A_150(:,ind_150 == 0) = [];</v>
      </c>
      <c r="CD261">
        <v>150</v>
      </c>
      <c r="CE261" s="1" t="str">
        <f>"A_"&amp;CD257&amp;"(:,ind_"&amp;CD257&amp;" == 0) = [];"</f>
        <v>A_150(:,ind_150 == 0) = [];</v>
      </c>
      <c r="CJ261">
        <v>150</v>
      </c>
      <c r="CK261" s="1" t="str">
        <f>"A_"&amp;CJ257&amp;"(:,ind_"&amp;CJ257&amp;" == 0) = [];"</f>
        <v>A_150(:,ind_150 == 0) = [];</v>
      </c>
      <c r="CQ261">
        <v>150</v>
      </c>
      <c r="CR261" t="s">
        <v>524</v>
      </c>
      <c r="CV261">
        <v>150</v>
      </c>
      <c r="CW261" t="s">
        <v>525</v>
      </c>
      <c r="DA261">
        <v>150</v>
      </c>
      <c r="DB261" t="s">
        <v>525</v>
      </c>
      <c r="DF261">
        <v>150</v>
      </c>
      <c r="DG261" t="s">
        <v>525</v>
      </c>
      <c r="EA261">
        <v>92</v>
      </c>
      <c r="EB261" s="1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HM261">
        <v>87</v>
      </c>
      <c r="HN261" t="str">
        <f>"    lb_vec_"&amp;HM261&amp;"(s) = lb_"&amp;HM261&amp;";"</f>
        <v xml:space="preserve">    lb_vec_87(s) = lb_87;</v>
      </c>
      <c r="HT261">
        <v>129</v>
      </c>
      <c r="HU261" t="str">
        <f>"spillover_test_"&amp;HT261&amp;" = zeros(1,S);"</f>
        <v>spillover_test_129 = zeros(1,S);</v>
      </c>
      <c r="IA261">
        <v>150</v>
      </c>
      <c r="IB261" t="str">
        <f>"xlswrite('G:\Mi unidad\1. PROYECTOS TELLO 2022\SCM SPILL OVERS\outputs\pobreza\bajo_niv_educ\1%\simulacion_4\output_tests.xlsx',spillover_test_"&amp;IA261&amp;"','sp_test_"&amp;IA261&amp;"');"</f>
        <v>xlswrite('G:\Mi unidad\1. PROYECTOS TELLO 2022\SCM SPILL OVERS\outputs\pobreza\bajo_niv_educ\1%\simulacion_4\output_tests.xlsx',spillover_test_150','sp_test_150');</v>
      </c>
      <c r="IO261">
        <v>150</v>
      </c>
      <c r="IP261" t="str">
        <f>"xlswrite('G:\Mi unidad\1. PROYECTOS TELLO 2022\SCM SPILL OVERS\outputs\pobreza\bajo_ingreso\1%\simulacion_4\output_tests.xlsx',spillover_test_"&amp;IO261&amp;"','sp_test_"&amp;IO261&amp;"');"</f>
        <v>xlswrite('G:\Mi unidad\1. PROYECTOS TELLO 2022\SCM SPILL OVERS\outputs\pobreza\bajo_ingreso\1%\simulacion_4\output_tests.xlsx',spillover_test_150','sp_test_150');</v>
      </c>
      <c r="JA261">
        <v>150</v>
      </c>
      <c r="JB261" t="str">
        <f>"xlswrite('G:\Mi unidad\1. PROYECTOS TELLO 2022\SCM SPILL OVERS\outputs\pobreza\densidad\1%\simulacion_4\output_tests.xlsx',spillover_test_"&amp;JA261&amp;"','sp_test_"&amp;JA261&amp;"');"</f>
        <v>xlswrite('G:\Mi unidad\1. PROYECTOS TELLO 2022\SCM SPILL OVERS\outputs\pobreza\densidad\1%\simulacion_4\output_tests.xlsx',spillover_test_150','sp_test_150');</v>
      </c>
      <c r="JM261">
        <v>150</v>
      </c>
      <c r="JN261" t="str">
        <f>"xlswrite('G:\Mi unidad\1. PROYECTOS TELLO 2022\SCM SPILL OVERS\outputs\pobreza\densidad_g\1%\simulacion_4\output_tests.xlsx',spillover_test_"&amp;JM261&amp;"','sp_test_"&amp;JM261&amp;"');"</f>
        <v>xlswrite('G:\Mi unidad\1. PROYECTOS TELLO 2022\SCM SPILL OVERS\outputs\pobreza\densidad_g\1%\simulacion_4\output_tests.xlsx',spillover_test_150','sp_test_150');</v>
      </c>
      <c r="JY261">
        <v>150</v>
      </c>
      <c r="JZ261" t="str">
        <f>"xlswrite('G:\Mi unidad\1. PROYECTOS TELLO 2022\SCM SPILL OVERS\outputs\pobreza\distancia_centro_salud\1%\simulacion_4\output_tests.xlsx',spillover_test_"&amp;JY261&amp;"','sp_test_"&amp;JY261&amp;"');"</f>
        <v>xlswrite('G:\Mi unidad\1. PROYECTOS TELLO 2022\SCM SPILL OVERS\outputs\pobreza\distancia_centro_salud\1%\simulacion_4\output_tests.xlsx',spillover_test_150','sp_test_150');</v>
      </c>
      <c r="KL261">
        <v>150</v>
      </c>
      <c r="KM261" t="str">
        <f>"xlswrite('G:\Mi unidad\1. PROYECTOS TELLO 2022\SCM SPILL OVERS\outputs\pobreza\informalidad\1%\simulacion_4\output_tests.xlsx',spillover_test_"&amp;KL261&amp;"','sp_test_"&amp;KL261&amp;"');"</f>
        <v>xlswrite('G:\Mi unidad\1. PROYECTOS TELLO 2022\SCM SPILL OVERS\outputs\pobreza\informalidad\1%\simulacion_4\output_tests.xlsx',spillover_test_150','sp_test_150');</v>
      </c>
      <c r="KY261">
        <v>150</v>
      </c>
      <c r="KZ261" t="str">
        <f>"xlswrite('G:\Mi unidad\1. PROYECTOS TELLO 2022\SCM SPILL OVERS\outputs\pobreza\alimentos\1%\simulacion_4\output_tests.xlsx',spillover_test_"&amp;KY261&amp;"','sp_test_"&amp;KY261&amp;"');"</f>
        <v>xlswrite('G:\Mi unidad\1. PROYECTOS TELLO 2022\SCM SPILL OVERS\outputs\pobreza\alimentos\1%\simulacion_4\output_tests.xlsx',spillover_test_150','sp_test_150');</v>
      </c>
      <c r="LF261">
        <v>150</v>
      </c>
      <c r="LG261" t="str">
        <f>"xlswrite('G:\Mi unidad\1. PROYECTOS TELLO 2022\SCM SPILL OVERS\outputs\pobreza\jefe_hogar\1%\simulacion_4\output_tests.xlsx',spillover_test_"&amp;LF261&amp;"','sp_test_"&amp;LF261&amp;"');"</f>
        <v>xlswrite('G:\Mi unidad\1. PROYECTOS TELLO 2022\SCM SPILL OVERS\outputs\pobreza\jefe_hogar\1%\simulacion_4\output_tests.xlsx',spillover_test_150','sp_test_150');</v>
      </c>
      <c r="LM261">
        <v>150</v>
      </c>
      <c r="LN261" t="str">
        <f>"xlswrite('G:\Mi unidad\1. PROYECTOS TELLO 2022\SCM SPILL OVERS\outputs\pobreza\mujeres\1%\simulacion_4\output_tests.xlsx',spillover_test_"&amp;LM261&amp;"','sp_test_"&amp;LM261&amp;"');"</f>
        <v>xlswrite('G:\Mi unidad\1. PROYECTOS TELLO 2022\SCM SPILL OVERS\outputs\pobreza\mujeres\1%\simulacion_4\output_tests.xlsx',spillover_test_150','sp_test_150');</v>
      </c>
      <c r="LY261">
        <v>150</v>
      </c>
      <c r="LZ261" t="str">
        <f>"xlswrite('G:\Mi unidad\1. PROYECTOS TELLO 2022\SCM SPILL OVERS\outputs\pobreza\criminalidad\1%\simulacion_4\output_tests.xlsx',spillover_test_"&amp;LY261&amp;"','sp_test_"&amp;LY261&amp;"');"</f>
        <v>xlswrite('G:\Mi unidad\1. PROYECTOS TELLO 2022\SCM SPILL OVERS\outputs\pobreza\criminalidad\1%\simulacion_4\output_tests.xlsx',spillover_test_150','sp_test_150');</v>
      </c>
    </row>
    <row r="262" spans="64:338" x14ac:dyDescent="0.3">
      <c r="BL262">
        <v>152</v>
      </c>
      <c r="BM262" s="1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523</v>
      </c>
      <c r="CV262">
        <v>152</v>
      </c>
      <c r="CW262" t="s">
        <v>526</v>
      </c>
      <c r="DA262">
        <v>152</v>
      </c>
      <c r="DB262" t="s">
        <v>526</v>
      </c>
      <c r="DF262">
        <v>152</v>
      </c>
      <c r="DG262" t="s">
        <v>526</v>
      </c>
      <c r="EA262">
        <v>92</v>
      </c>
      <c r="EB262" s="1" t="str">
        <f>"alpha_hat_"&amp;EA262&amp;" = A_"&amp;EA262&amp;"*gamma_hat_"&amp;EA262&amp;";"</f>
        <v>alpha_hat_92 = A_92*gamma_hat_92;</v>
      </c>
      <c r="HM262">
        <v>87</v>
      </c>
      <c r="HN262" t="str">
        <f>"    ub_vec_"&amp;HM262&amp;"(s) = ub_"&amp;HM261&amp;";"</f>
        <v xml:space="preserve">    ub_vec_87(s) = ub_87;</v>
      </c>
      <c r="HT262">
        <v>129</v>
      </c>
      <c r="HU262" t="s">
        <v>35</v>
      </c>
      <c r="IA262">
        <v>152</v>
      </c>
      <c r="IB262" t="str">
        <f>"xlswrite('G:\Mi unidad\1. PROYECTOS TELLO 2022\SCM SPILL OVERS\outputs\pobreza\bajo_niv_educ\1%\simulacion_4\output_tests.xlsx',lb_vec_"&amp;IA262&amp;"','lb_vec_"&amp;IA262&amp;"');"</f>
        <v>xlswrite('G:\Mi unidad\1. PROYECTOS TELLO 2022\SCM SPILL OVERS\outputs\pobreza\bajo_niv_educ\1%\simulacion_4\output_tests.xlsx',lb_vec_152','lb_vec_152');</v>
      </c>
      <c r="IO262">
        <v>152</v>
      </c>
      <c r="IP262" t="str">
        <f>"xlswrite('G:\Mi unidad\1. PROYECTOS TELLO 2022\SCM SPILL OVERS\outputs\pobreza\bajo_ingreso\1%\simulacion_4\output_tests.xlsx',lb_vec_"&amp;IO262&amp;"','lb_vec_"&amp;IO262&amp;"');"</f>
        <v>xlswrite('G:\Mi unidad\1. PROYECTOS TELLO 2022\SCM SPILL OVERS\outputs\pobreza\bajo_ingreso\1%\simulacion_4\output_tests.xlsx',lb_vec_152','lb_vec_152');</v>
      </c>
      <c r="JA262">
        <v>152</v>
      </c>
      <c r="JB262" t="str">
        <f>"xlswrite('G:\Mi unidad\1. PROYECTOS TELLO 2022\SCM SPILL OVERS\outputs\pobreza\densidad\1%\simulacion_4\output_tests.xlsx',lb_vec_"&amp;JA262&amp;"','lb_vec_"&amp;JA262&amp;"');"</f>
        <v>xlswrite('G:\Mi unidad\1. PROYECTOS TELLO 2022\SCM SPILL OVERS\outputs\pobreza\densidad\1%\simulacion_4\output_tests.xlsx',lb_vec_152','lb_vec_152');</v>
      </c>
      <c r="JM262">
        <v>152</v>
      </c>
      <c r="JN262" t="str">
        <f>"xlswrite('G:\Mi unidad\1. PROYECTOS TELLO 2022\SCM SPILL OVERS\outputs\pobreza\densidad_g\1%\simulacion_4\output_tests.xlsx',lb_vec_"&amp;JM262&amp;"','lb_vec_"&amp;JM262&amp;"');"</f>
        <v>xlswrite('G:\Mi unidad\1. PROYECTOS TELLO 2022\SCM SPILL OVERS\outputs\pobreza\densidad_g\1%\simulacion_4\output_tests.xlsx',lb_vec_152','lb_vec_152');</v>
      </c>
      <c r="JY262">
        <v>152</v>
      </c>
      <c r="JZ262" t="str">
        <f>"xlswrite('G:\Mi unidad\1. PROYECTOS TELLO 2022\SCM SPILL OVERS\outputs\pobreza\distancia_centro_salud\1%\simulacion_4\output_tests.xlsx',lb_vec_"&amp;JY262&amp;"','lb_vec_"&amp;JY262&amp;"');"</f>
        <v>xlswrite('G:\Mi unidad\1. PROYECTOS TELLO 2022\SCM SPILL OVERS\outputs\pobreza\distancia_centro_salud\1%\simulacion_4\output_tests.xlsx',lb_vec_152','lb_vec_152');</v>
      </c>
      <c r="KL262">
        <v>152</v>
      </c>
      <c r="KM262" t="str">
        <f>"xlswrite('G:\Mi unidad\1. PROYECTOS TELLO 2022\SCM SPILL OVERS\outputs\pobreza\informalidad\1%\simulacion_4\output_tests.xlsx',lb_vec_"&amp;KL262&amp;"','lb_vec_"&amp;KL262&amp;"');"</f>
        <v>xlswrite('G:\Mi unidad\1. PROYECTOS TELLO 2022\SCM SPILL OVERS\outputs\pobreza\informalidad\1%\simulacion_4\output_tests.xlsx',lb_vec_152','lb_vec_152');</v>
      </c>
      <c r="KY262">
        <v>152</v>
      </c>
      <c r="KZ262" t="str">
        <f>"xlswrite('G:\Mi unidad\1. PROYECTOS TELLO 2022\SCM SPILL OVERS\outputs\pobreza\alimentos\1%\simulacion_4\output_tests.xlsx',lb_vec_"&amp;KY262&amp;"','lb_vec_"&amp;KY262&amp;"');"</f>
        <v>xlswrite('G:\Mi unidad\1. PROYECTOS TELLO 2022\SCM SPILL OVERS\outputs\pobreza\alimentos\1%\simulacion_4\output_tests.xlsx',lb_vec_152','lb_vec_152');</v>
      </c>
      <c r="LF262">
        <v>152</v>
      </c>
      <c r="LG262" t="str">
        <f>"xlswrite('G:\Mi unidad\1. PROYECTOS TELLO 2022\SCM SPILL OVERS\outputs\pobreza\jefe_hogar\1%\simulacion_4\output_tests.xlsx',lb_vec_"&amp;LF262&amp;"','lb_vec_"&amp;LF262&amp;"');"</f>
        <v>xlswrite('G:\Mi unidad\1. PROYECTOS TELLO 2022\SCM SPILL OVERS\outputs\pobreza\jefe_hogar\1%\simulacion_4\output_tests.xlsx',lb_vec_152','lb_vec_152');</v>
      </c>
      <c r="LM262">
        <v>152</v>
      </c>
      <c r="LN262" t="str">
        <f>"xlswrite('G:\Mi unidad\1. PROYECTOS TELLO 2022\SCM SPILL OVERS\outputs\pobreza\mujeres\1%\simulacion_4\output_tests.xlsx',lb_vec_"&amp;LM262&amp;"','lb_vec_"&amp;LM262&amp;"');"</f>
        <v>xlswrite('G:\Mi unidad\1. PROYECTOS TELLO 2022\SCM SPILL OVERS\outputs\pobreza\mujeres\1%\simulacion_4\output_tests.xlsx',lb_vec_152','lb_vec_152');</v>
      </c>
      <c r="LY262">
        <v>152</v>
      </c>
      <c r="LZ262" t="str">
        <f>"xlswrite('G:\Mi unidad\1. PROYECTOS TELLO 2022\SCM SPILL OVERS\outputs\pobreza\criminalidad\1%\simulacion_4\output_tests.xlsx',lb_vec_"&amp;LY262&amp;"','lb_vec_"&amp;LY262&amp;"');"</f>
        <v>xlswrite('G:\Mi unidad\1. PROYECTOS TELLO 2022\SCM SPILL OVERS\outputs\pobreza\criminalidad\1%\simulacion_4\output_tests.xlsx',lb_vec_152','lb_vec_152');</v>
      </c>
    </row>
    <row r="263" spans="64:338" x14ac:dyDescent="0.3">
      <c r="BL263">
        <v>152</v>
      </c>
      <c r="BM263" s="1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525</v>
      </c>
      <c r="CV263">
        <v>152</v>
      </c>
      <c r="CW263" t="s">
        <v>527</v>
      </c>
      <c r="DA263">
        <v>152</v>
      </c>
      <c r="DB263" t="s">
        <v>527</v>
      </c>
      <c r="DF263">
        <v>152</v>
      </c>
      <c r="DG263" t="s">
        <v>527</v>
      </c>
      <c r="EA263">
        <v>92</v>
      </c>
      <c r="EB263" s="1" t="str">
        <f>"alpha1_hat_vec_"&amp;EA263&amp;"(s) = alpha_hat_"&amp;EA263&amp;"(1);"</f>
        <v>alpha1_hat_vec_92(s) = alpha_hat_92(1);</v>
      </c>
      <c r="HM263">
        <v>87</v>
      </c>
      <c r="HN263" t="s">
        <v>18</v>
      </c>
      <c r="HT263">
        <v>129</v>
      </c>
      <c r="HU263" t="s">
        <v>36</v>
      </c>
      <c r="IA263">
        <v>152</v>
      </c>
      <c r="IB263" t="str">
        <f>"xlswrite('G:\Mi unidad\1. PROYECTOS TELLO 2022\SCM SPILL OVERS\outputs\pobreza\bajo_niv_educ\1%\simulacion_4\output_tests.xlsx',ub_vec_"&amp;IA263&amp;"','ub_vec_"&amp;IA263&amp;"');"</f>
        <v>xlswrite('G:\Mi unidad\1. PROYECTOS TELLO 2022\SCM SPILL OVERS\outputs\pobreza\bajo_niv_educ\1%\simulacion_4\output_tests.xlsx',ub_vec_152','ub_vec_152');</v>
      </c>
      <c r="IO263">
        <v>152</v>
      </c>
      <c r="IP263" t="str">
        <f>"xlswrite('G:\Mi unidad\1. PROYECTOS TELLO 2022\SCM SPILL OVERS\outputs\pobreza\bajo_ingreso\1%\simulacion_4\output_tests.xlsx',ub_vec_"&amp;IO263&amp;"','ub_vec_"&amp;IO263&amp;"');"</f>
        <v>xlswrite('G:\Mi unidad\1. PROYECTOS TELLO 2022\SCM SPILL OVERS\outputs\pobreza\bajo_ingreso\1%\simulacion_4\output_tests.xlsx',ub_vec_152','ub_vec_152');</v>
      </c>
      <c r="JA263">
        <v>152</v>
      </c>
      <c r="JB263" t="str">
        <f>"xlswrite('G:\Mi unidad\1. PROYECTOS TELLO 2022\SCM SPILL OVERS\outputs\pobreza\densidad\1%\simulacion_4\output_tests.xlsx',ub_vec_"&amp;JA263&amp;"','ub_vec_"&amp;JA263&amp;"');"</f>
        <v>xlswrite('G:\Mi unidad\1. PROYECTOS TELLO 2022\SCM SPILL OVERS\outputs\pobreza\densidad\1%\simulacion_4\output_tests.xlsx',ub_vec_152','ub_vec_152');</v>
      </c>
      <c r="JM263">
        <v>152</v>
      </c>
      <c r="JN263" t="str">
        <f>"xlswrite('G:\Mi unidad\1. PROYECTOS TELLO 2022\SCM SPILL OVERS\outputs\pobreza\densidad_g\1%\simulacion_4\output_tests.xlsx',ub_vec_"&amp;JM263&amp;"','ub_vec_"&amp;JM263&amp;"');"</f>
        <v>xlswrite('G:\Mi unidad\1. PROYECTOS TELLO 2022\SCM SPILL OVERS\outputs\pobreza\densidad_g\1%\simulacion_4\output_tests.xlsx',ub_vec_152','ub_vec_152');</v>
      </c>
      <c r="JY263">
        <v>152</v>
      </c>
      <c r="JZ263" t="str">
        <f>"xlswrite('G:\Mi unidad\1. PROYECTOS TELLO 2022\SCM SPILL OVERS\outputs\pobreza\distancia_centro_salud\1%\simulacion_4\output_tests.xlsx',ub_vec_"&amp;JY263&amp;"','ub_vec_"&amp;JY263&amp;"');"</f>
        <v>xlswrite('G:\Mi unidad\1. PROYECTOS TELLO 2022\SCM SPILL OVERS\outputs\pobreza\distancia_centro_salud\1%\simulacion_4\output_tests.xlsx',ub_vec_152','ub_vec_152');</v>
      </c>
      <c r="KL263">
        <v>152</v>
      </c>
      <c r="KM263" t="str">
        <f>"xlswrite('G:\Mi unidad\1. PROYECTOS TELLO 2022\SCM SPILL OVERS\outputs\pobreza\informalidad\1%\simulacion_4\output_tests.xlsx',ub_vec_"&amp;KL263&amp;"','ub_vec_"&amp;KL263&amp;"');"</f>
        <v>xlswrite('G:\Mi unidad\1. PROYECTOS TELLO 2022\SCM SPILL OVERS\outputs\pobreza\informalidad\1%\simulacion_4\output_tests.xlsx',ub_vec_152','ub_vec_152');</v>
      </c>
      <c r="KY263">
        <v>152</v>
      </c>
      <c r="KZ263" t="str">
        <f>"xlswrite('G:\Mi unidad\1. PROYECTOS TELLO 2022\SCM SPILL OVERS\outputs\pobreza\alimentos\1%\simulacion_4\output_tests.xlsx',ub_vec_"&amp;KY263&amp;"','ub_vec_"&amp;KY263&amp;"');"</f>
        <v>xlswrite('G:\Mi unidad\1. PROYECTOS TELLO 2022\SCM SPILL OVERS\outputs\pobreza\alimentos\1%\simulacion_4\output_tests.xlsx',ub_vec_152','ub_vec_152');</v>
      </c>
      <c r="LF263">
        <v>152</v>
      </c>
      <c r="LG263" t="str">
        <f>"xlswrite('G:\Mi unidad\1. PROYECTOS TELLO 2022\SCM SPILL OVERS\outputs\pobreza\jefe_hogar\1%\simulacion_4\output_tests.xlsx',ub_vec_"&amp;LF263&amp;"','ub_vec_"&amp;LF263&amp;"');"</f>
        <v>xlswrite('G:\Mi unidad\1. PROYECTOS TELLO 2022\SCM SPILL OVERS\outputs\pobreza\jefe_hogar\1%\simulacion_4\output_tests.xlsx',ub_vec_152','ub_vec_152');</v>
      </c>
      <c r="LM263">
        <v>152</v>
      </c>
      <c r="LN263" t="str">
        <f>"xlswrite('G:\Mi unidad\1. PROYECTOS TELLO 2022\SCM SPILL OVERS\outputs\pobreza\mujeres\1%\simulacion_4\output_tests.xlsx',ub_vec_"&amp;LM263&amp;"','ub_vec_"&amp;LM263&amp;"');"</f>
        <v>xlswrite('G:\Mi unidad\1. PROYECTOS TELLO 2022\SCM SPILL OVERS\outputs\pobreza\mujeres\1%\simulacion_4\output_tests.xlsx',ub_vec_152','ub_vec_152');</v>
      </c>
      <c r="LY263">
        <v>152</v>
      </c>
      <c r="LZ263" t="str">
        <f>"xlswrite('G:\Mi unidad\1. PROYECTOS TELLO 2022\SCM SPILL OVERS\outputs\pobreza\criminalidad\1%\simulacion_4\output_tests.xlsx',ub_vec_"&amp;LY263&amp;"','ub_vec_"&amp;LY263&amp;"');"</f>
        <v>xlswrite('G:\Mi unidad\1. PROYECTOS TELLO 2022\SCM SPILL OVERS\outputs\pobreza\criminalidad\1%\simulacion_4\output_tests.xlsx',ub_vec_152','ub_vec_152');</v>
      </c>
    </row>
    <row r="264" spans="64:338" x14ac:dyDescent="0.3">
      <c r="BL264">
        <v>152</v>
      </c>
      <c r="BM264" s="1" t="str">
        <f>"A_"&amp;BL262&amp;"(:,ind_"&amp;BL262&amp;" == 0) = [];"</f>
        <v>A_152(:,ind_152 == 0) = [];</v>
      </c>
      <c r="BR264">
        <v>152</v>
      </c>
      <c r="BS264" s="1" t="str">
        <f>"ind_"&amp;BR262&amp;" = xlsread('spillover_bajo_niv_educ_"&amp;BR262&amp;".xlsx')"</f>
        <v>ind_152 = xlsread('spillover_bajo_niv_educ_152.xlsx')</v>
      </c>
      <c r="BX264">
        <v>152</v>
      </c>
      <c r="BY264" s="1" t="str">
        <f>"ind_"&amp;BX262&amp;" = xlsread('spillover_bajoingreso_"&amp;BX262&amp;".xlsx')"</f>
        <v>ind_152 = xlsread('spillover_bajoingreso_152.xlsx')</v>
      </c>
      <c r="CD264">
        <v>152</v>
      </c>
      <c r="CE264" s="1" t="str">
        <f>"ind_"&amp;CD262&amp;" = xlsread('spillover_densidad_"&amp;CD262&amp;".xlsx')"</f>
        <v>ind_152 = xlsread('spillover_densidad_152.xlsx')</v>
      </c>
      <c r="CJ264">
        <v>152</v>
      </c>
      <c r="CK264" s="1" t="str">
        <f>"ind_"&amp;CJ262&amp;" = xlsread('spillover_tiempo_cs_"&amp;CJ262&amp;".xlsx')"</f>
        <v>ind_152 = xlsread('spillover_tiempo_cs_152.xlsx')</v>
      </c>
      <c r="CQ264">
        <v>152</v>
      </c>
      <c r="CR264" t="s">
        <v>527</v>
      </c>
      <c r="CV264">
        <v>152</v>
      </c>
      <c r="CW264" t="s">
        <v>528</v>
      </c>
      <c r="DA264">
        <v>152</v>
      </c>
      <c r="DB264" t="s">
        <v>529</v>
      </c>
      <c r="DF264">
        <v>152</v>
      </c>
      <c r="DG264" t="s">
        <v>530</v>
      </c>
      <c r="EA264">
        <v>92</v>
      </c>
      <c r="EB264" s="1" t="str">
        <f>"synthetic_control_sp_"&amp;EA264&amp;"(T+s) = Y_"&amp;EA264&amp;"(1,T+s)-alpha1_hat_vec_"&amp;EA264&amp;"(s);"</f>
        <v>synthetic_control_sp_92(T+s) = Y_92(1,T+s)-alpha1_hat_vec_92(s);</v>
      </c>
      <c r="HM264">
        <v>88</v>
      </c>
      <c r="HN264" t="str">
        <f>"p_value_vec_"&amp;HM264&amp;" = zeros(1,S);"</f>
        <v>p_value_vec_88 = zeros(1,S);</v>
      </c>
      <c r="HT264">
        <v>129</v>
      </c>
      <c r="HU264" t="s">
        <v>37</v>
      </c>
      <c r="IA264">
        <v>152</v>
      </c>
      <c r="IB264" t="str">
        <f>"xlswrite('G:\Mi unidad\1. PROYECTOS TELLO 2022\SCM SPILL OVERS\outputs\pobreza\bajo_niv_educ\1%\simulacion_4\output_tests.xlsx',p_value_vec_"&amp;IA264&amp;"','p_value_vec_"&amp;IA264&amp;"');"</f>
        <v>xlswrite('G:\Mi unidad\1. PROYECTOS TELLO 2022\SCM SPILL OVERS\outputs\pobreza\bajo_niv_educ\1%\simulacion_4\output_tests.xlsx',p_value_vec_152','p_value_vec_152');</v>
      </c>
      <c r="IO264">
        <v>152</v>
      </c>
      <c r="IP264" t="str">
        <f>"xlswrite('G:\Mi unidad\1. PROYECTOS TELLO 2022\SCM SPILL OVERS\outputs\pobreza\bajo_ingreso\1%\simulacion_4\output_tests.xlsx',p_value_vec_"&amp;IO264&amp;"','p_value_vec_"&amp;IO264&amp;"');"</f>
        <v>xlswrite('G:\Mi unidad\1. PROYECTOS TELLO 2022\SCM SPILL OVERS\outputs\pobreza\bajo_ingreso\1%\simulacion_4\output_tests.xlsx',p_value_vec_152','p_value_vec_152');</v>
      </c>
      <c r="JA264">
        <v>152</v>
      </c>
      <c r="JB264" t="str">
        <f>"xlswrite('G:\Mi unidad\1. PROYECTOS TELLO 2022\SCM SPILL OVERS\outputs\pobreza\densidad\1%\simulacion_4\output_tests.xlsx',p_value_vec_"&amp;JA264&amp;"','p_value_vec_"&amp;JA264&amp;"');"</f>
        <v>xlswrite('G:\Mi unidad\1. PROYECTOS TELLO 2022\SCM SPILL OVERS\outputs\pobreza\densidad\1%\simulacion_4\output_tests.xlsx',p_value_vec_152','p_value_vec_152');</v>
      </c>
      <c r="JM264">
        <v>152</v>
      </c>
      <c r="JN264" t="str">
        <f>"xlswrite('G:\Mi unidad\1. PROYECTOS TELLO 2022\SCM SPILL OVERS\outputs\pobreza\densidad_g\1%\simulacion_4\output_tests.xlsx',p_value_vec_"&amp;JM264&amp;"','p_value_vec_"&amp;JM264&amp;"');"</f>
        <v>xlswrite('G:\Mi unidad\1. PROYECTOS TELLO 2022\SCM SPILL OVERS\outputs\pobreza\densidad_g\1%\simulacion_4\output_tests.xlsx',p_value_vec_152','p_value_vec_152');</v>
      </c>
      <c r="JY264">
        <v>152</v>
      </c>
      <c r="JZ264" t="str">
        <f>"xlswrite('G:\Mi unidad\1. PROYECTOS TELLO 2022\SCM SPILL OVERS\outputs\pobreza\distancia_centro_salud\1%\simulacion_4\output_tests.xlsx',p_value_vec_"&amp;JY264&amp;"','p_value_vec_"&amp;JY264&amp;"');"</f>
        <v>xlswrite('G:\Mi unidad\1. PROYECTOS TELLO 2022\SCM SPILL OVERS\outputs\pobreza\distancia_centro_salud\1%\simulacion_4\output_tests.xlsx',p_value_vec_152','p_value_vec_152');</v>
      </c>
      <c r="KL264">
        <v>152</v>
      </c>
      <c r="KM264" t="str">
        <f>"xlswrite('G:\Mi unidad\1. PROYECTOS TELLO 2022\SCM SPILL OVERS\outputs\pobreza\informalidad\1%\simulacion_4\output_tests.xlsx',p_value_vec_"&amp;KL264&amp;"','p_value_vec_"&amp;KL264&amp;"');"</f>
        <v>xlswrite('G:\Mi unidad\1. PROYECTOS TELLO 2022\SCM SPILL OVERS\outputs\pobreza\informalidad\1%\simulacion_4\output_tests.xlsx',p_value_vec_152','p_value_vec_152');</v>
      </c>
      <c r="KY264">
        <v>152</v>
      </c>
      <c r="KZ264" t="str">
        <f>"xlswrite('G:\Mi unidad\1. PROYECTOS TELLO 2022\SCM SPILL OVERS\outputs\pobreza\alimentos\1%\simulacion_4\output_tests.xlsx',p_value_vec_"&amp;KY264&amp;"','p_value_vec_"&amp;KY264&amp;"');"</f>
        <v>xlswrite('G:\Mi unidad\1. PROYECTOS TELLO 2022\SCM SPILL OVERS\outputs\pobreza\alimentos\1%\simulacion_4\output_tests.xlsx',p_value_vec_152','p_value_vec_152');</v>
      </c>
      <c r="LF264">
        <v>152</v>
      </c>
      <c r="LG264" t="str">
        <f>"xlswrite('G:\Mi unidad\1. PROYECTOS TELLO 2022\SCM SPILL OVERS\outputs\pobreza\jefe_hogar\1%\simulacion_4\output_tests.xlsx',p_value_vec_"&amp;LF264&amp;"','p_value_vec_"&amp;LF264&amp;"');"</f>
        <v>xlswrite('G:\Mi unidad\1. PROYECTOS TELLO 2022\SCM SPILL OVERS\outputs\pobreza\jefe_hogar\1%\simulacion_4\output_tests.xlsx',p_value_vec_152','p_value_vec_152');</v>
      </c>
      <c r="LM264">
        <v>152</v>
      </c>
      <c r="LN264" t="str">
        <f>"xlswrite('G:\Mi unidad\1. PROYECTOS TELLO 2022\SCM SPILL OVERS\outputs\pobreza\mujeres\1%\simulacion_4\output_tests.xlsx',p_value_vec_"&amp;LM264&amp;"','p_value_vec_"&amp;LM264&amp;"');"</f>
        <v>xlswrite('G:\Mi unidad\1. PROYECTOS TELLO 2022\SCM SPILL OVERS\outputs\pobreza\mujeres\1%\simulacion_4\output_tests.xlsx',p_value_vec_152','p_value_vec_152');</v>
      </c>
      <c r="LY264">
        <v>152</v>
      </c>
      <c r="LZ264" t="str">
        <f>"xlswrite('G:\Mi unidad\1. PROYECTOS TELLO 2022\SCM SPILL OVERS\outputs\pobreza\criminalidad\1%\simulacion_4\output_tests.xlsx',p_value_vec_"&amp;LY264&amp;"','p_value_vec_"&amp;LY264&amp;"');"</f>
        <v>xlswrite('G:\Mi unidad\1. PROYECTOS TELLO 2022\SCM SPILL OVERS\outputs\pobreza\criminalidad\1%\simulacion_4\output_tests.xlsx',p_value_vec_152','p_value_vec_152');</v>
      </c>
    </row>
    <row r="265" spans="64:338" x14ac:dyDescent="0.3">
      <c r="BL265">
        <v>152</v>
      </c>
      <c r="BR265">
        <v>152</v>
      </c>
      <c r="BS265" s="1" t="str">
        <f>"A_"&amp;BR262&amp;" = eye(N);"</f>
        <v>A_152 = eye(N);</v>
      </c>
      <c r="BX265">
        <v>152</v>
      </c>
      <c r="BY265" s="1" t="str">
        <f>"A_"&amp;BX262&amp;" = eye(N);"</f>
        <v>A_152 = eye(N);</v>
      </c>
      <c r="CD265">
        <v>152</v>
      </c>
      <c r="CE265" s="1" t="str">
        <f>"A_"&amp;CD262&amp;" = eye(N);"</f>
        <v>A_152 = eye(N);</v>
      </c>
      <c r="CJ265">
        <v>152</v>
      </c>
      <c r="CK265" s="1" t="str">
        <f>"A_"&amp;CJ262&amp;" = eye(N);"</f>
        <v>A_152 = eye(N);</v>
      </c>
      <c r="CQ265">
        <v>152</v>
      </c>
      <c r="CR265" t="s">
        <v>531</v>
      </c>
      <c r="CV265">
        <v>152</v>
      </c>
      <c r="CW265" t="s">
        <v>532</v>
      </c>
      <c r="DA265">
        <v>152</v>
      </c>
      <c r="DB265" t="s">
        <v>532</v>
      </c>
      <c r="DF265">
        <v>152</v>
      </c>
      <c r="DG265" t="s">
        <v>532</v>
      </c>
      <c r="EA265">
        <v>92</v>
      </c>
      <c r="EB265" s="3" t="s">
        <v>18</v>
      </c>
      <c r="HM265">
        <v>88</v>
      </c>
      <c r="HN265" t="str">
        <f>"lb_vec_"&amp;HM265&amp;" = zeros(1,S);"</f>
        <v>lb_vec_88 = zeros(1,S);</v>
      </c>
      <c r="HT265">
        <v>129</v>
      </c>
      <c r="HU265" t="str">
        <f>"    spillover_test_"&amp;HT265&amp;"(s) = sp_andrews(Y_pre_"&amp;HT265&amp;",pobreza_"&amp;HT265&amp;"(:,T+s),A_"&amp;HT265&amp;",C,d,alpha_sig);"</f>
        <v xml:space="preserve">    spillover_test_129(s) = sp_andrews(Y_pre_129,pobreza_129(:,T+s),A_129,C,d,alpha_sig);</v>
      </c>
      <c r="IA265">
        <v>152</v>
      </c>
      <c r="IB265" t="str">
        <f>"xlswrite('G:\Mi unidad\1. PROYECTOS TELLO 2022\SCM SPILL OVERS\outputs\pobreza\bajo_niv_educ\1%\simulacion_4\output_tests.xlsx',alpha1_hat_vec_"&amp;IA265&amp;"','alpha1_hat_vec_"&amp;IA265&amp;"');"</f>
        <v>xlswrite('G:\Mi unidad\1. PROYECTOS TELLO 2022\SCM SPILL OVERS\outputs\pobreza\bajo_niv_educ\1%\simulacion_4\output_tests.xlsx',alpha1_hat_vec_152','alpha1_hat_vec_152');</v>
      </c>
      <c r="IO265">
        <v>152</v>
      </c>
      <c r="IP265" t="str">
        <f>"xlswrite('G:\Mi unidad\1. PROYECTOS TELLO 2022\SCM SPILL OVERS\outputs\pobreza\bajo_ingreso\1%\simulacion_4\output_tests.xlsx',alpha1_hat_vec_"&amp;IO265&amp;"','alpha1_hat_vec_"&amp;IO265&amp;"');"</f>
        <v>xlswrite('G:\Mi unidad\1. PROYECTOS TELLO 2022\SCM SPILL OVERS\outputs\pobreza\bajo_ingreso\1%\simulacion_4\output_tests.xlsx',alpha1_hat_vec_152','alpha1_hat_vec_152');</v>
      </c>
      <c r="JA265">
        <v>152</v>
      </c>
      <c r="JB265" t="str">
        <f>"xlswrite('G:\Mi unidad\1. PROYECTOS TELLO 2022\SCM SPILL OVERS\outputs\pobreza\densidad\1%\simulacion_4\output_tests.xlsx',alpha1_hat_vec_"&amp;JA265&amp;"','alpha1_hat_vec_"&amp;JA265&amp;"');"</f>
        <v>xlswrite('G:\Mi unidad\1. PROYECTOS TELLO 2022\SCM SPILL OVERS\outputs\pobreza\densidad\1%\simulacion_4\output_tests.xlsx',alpha1_hat_vec_152','alpha1_hat_vec_152');</v>
      </c>
      <c r="JM265">
        <v>152</v>
      </c>
      <c r="JN265" t="str">
        <f>"xlswrite('G:\Mi unidad\1. PROYECTOS TELLO 2022\SCM SPILL OVERS\outputs\pobreza\densidad_g\1%\simulacion_4\output_tests.xlsx',alpha1_hat_vec_"&amp;JM265&amp;"','alpha1_hat_vec_"&amp;JM265&amp;"');"</f>
        <v>xlswrite('G:\Mi unidad\1. PROYECTOS TELLO 2022\SCM SPILL OVERS\outputs\pobreza\densidad_g\1%\simulacion_4\output_tests.xlsx',alpha1_hat_vec_152','alpha1_hat_vec_152');</v>
      </c>
      <c r="JY265">
        <v>152</v>
      </c>
      <c r="JZ265" t="str">
        <f>"xlswrite('G:\Mi unidad\1. PROYECTOS TELLO 2022\SCM SPILL OVERS\outputs\pobreza\distancia_centro_salud\1%\simulacion_4\output_tests.xlsx',alpha1_hat_vec_"&amp;JY265&amp;"','alpha1_hat_vec_"&amp;JY265&amp;"');"</f>
        <v>xlswrite('G:\Mi unidad\1. PROYECTOS TELLO 2022\SCM SPILL OVERS\outputs\pobreza\distancia_centro_salud\1%\simulacion_4\output_tests.xlsx',alpha1_hat_vec_152','alpha1_hat_vec_152');</v>
      </c>
      <c r="KL265">
        <v>152</v>
      </c>
      <c r="KM265" t="str">
        <f>"xlswrite('G:\Mi unidad\1. PROYECTOS TELLO 2022\SCM SPILL OVERS\outputs\pobreza\informalidad\1%\simulacion_4\output_tests.xlsx',alpha1_hat_vec_"&amp;KL265&amp;"','alpha1_hat_vec_"&amp;KL265&amp;"');"</f>
        <v>xlswrite('G:\Mi unidad\1. PROYECTOS TELLO 2022\SCM SPILL OVERS\outputs\pobreza\informalidad\1%\simulacion_4\output_tests.xlsx',alpha1_hat_vec_152','alpha1_hat_vec_152');</v>
      </c>
      <c r="KY265">
        <v>152</v>
      </c>
      <c r="KZ265" t="str">
        <f>"xlswrite('G:\Mi unidad\1. PROYECTOS TELLO 2022\SCM SPILL OVERS\outputs\pobreza\alimentos\1%\simulacion_4\output_tests.xlsx',alpha1_hat_vec_"&amp;KY265&amp;"','alpha1_hat_vec_"&amp;KY265&amp;"');"</f>
        <v>xlswrite('G:\Mi unidad\1. PROYECTOS TELLO 2022\SCM SPILL OVERS\outputs\pobreza\alimentos\1%\simulacion_4\output_tests.xlsx',alpha1_hat_vec_152','alpha1_hat_vec_152');</v>
      </c>
      <c r="LF265">
        <v>152</v>
      </c>
      <c r="LG265" t="str">
        <f>"xlswrite('G:\Mi unidad\1. PROYECTOS TELLO 2022\SCM SPILL OVERS\outputs\pobreza\jefe_hogar\1%\simulacion_4\output_tests.xlsx',alpha1_hat_vec_"&amp;LF265&amp;"','alpha1_hat_vec_"&amp;LF265&amp;"');"</f>
        <v>xlswrite('G:\Mi unidad\1. PROYECTOS TELLO 2022\SCM SPILL OVERS\outputs\pobreza\jefe_hogar\1%\simulacion_4\output_tests.xlsx',alpha1_hat_vec_152','alpha1_hat_vec_152');</v>
      </c>
      <c r="LM265">
        <v>152</v>
      </c>
      <c r="LN265" t="str">
        <f>"xlswrite('G:\Mi unidad\1. PROYECTOS TELLO 2022\SCM SPILL OVERS\outputs\pobreza\mujeres\1%\simulacion_4\output_tests.xlsx',alpha1_hat_vec_"&amp;LM265&amp;"','alpha1_hat_vec_"&amp;LM265&amp;"');"</f>
        <v>xlswrite('G:\Mi unidad\1. PROYECTOS TELLO 2022\SCM SPILL OVERS\outputs\pobreza\mujeres\1%\simulacion_4\output_tests.xlsx',alpha1_hat_vec_152','alpha1_hat_vec_152');</v>
      </c>
      <c r="LY265">
        <v>152</v>
      </c>
      <c r="LZ265" t="str">
        <f>"xlswrite('G:\Mi unidad\1. PROYECTOS TELLO 2022\SCM SPILL OVERS\outputs\pobreza\criminalidad\1%\simulacion_4\output_tests.xlsx',alpha1_hat_vec_"&amp;LY265&amp;"','alpha1_hat_vec_"&amp;LY265&amp;"');"</f>
        <v>xlswrite('G:\Mi unidad\1. PROYECTOS TELLO 2022\SCM SPILL OVERS\outputs\pobreza\criminalidad\1%\simulacion_4\output_tests.xlsx',alpha1_hat_vec_152','alpha1_hat_vec_152');</v>
      </c>
    </row>
    <row r="266" spans="64:338" x14ac:dyDescent="0.3">
      <c r="BL266">
        <v>152</v>
      </c>
      <c r="BR266">
        <v>152</v>
      </c>
      <c r="BS266" s="1" t="str">
        <f>"A_"&amp;BR262&amp;"(:,ind_"&amp;BR262&amp;" == 0) = [];"</f>
        <v>A_152(:,ind_152 == 0) = [];</v>
      </c>
      <c r="BX266">
        <v>152</v>
      </c>
      <c r="BY266" s="1" t="str">
        <f>"A_"&amp;BX262&amp;"(:,ind_"&amp;BX262&amp;" == 0) = [];"</f>
        <v>A_152(:,ind_152 == 0) = [];</v>
      </c>
      <c r="CD266">
        <v>152</v>
      </c>
      <c r="CE266" s="1" t="str">
        <f>"A_"&amp;CD262&amp;"(:,ind_"&amp;CD262&amp;" == 0) = [];"</f>
        <v>A_152(:,ind_152 == 0) = [];</v>
      </c>
      <c r="CJ266">
        <v>152</v>
      </c>
      <c r="CK266" s="1" t="str">
        <f>"A_"&amp;CJ262&amp;"(:,ind_"&amp;CJ262&amp;" == 0) = [];"</f>
        <v>A_152(:,ind_152 == 0) = [];</v>
      </c>
      <c r="CQ266">
        <v>152</v>
      </c>
      <c r="CR266" t="s">
        <v>532</v>
      </c>
      <c r="CV266">
        <v>152</v>
      </c>
      <c r="CW266" t="s">
        <v>533</v>
      </c>
      <c r="DA266">
        <v>152</v>
      </c>
      <c r="DB266" t="s">
        <v>533</v>
      </c>
      <c r="DF266">
        <v>152</v>
      </c>
      <c r="DG266" t="s">
        <v>533</v>
      </c>
      <c r="EA266">
        <v>95</v>
      </c>
      <c r="EB266" s="3" t="str">
        <f>"%PROVINCIA "&amp;EA266</f>
        <v>%PROVINCIA 95</v>
      </c>
      <c r="HM266">
        <v>88</v>
      </c>
      <c r="HN266" t="str">
        <f>"ub_vec_"&amp;HM266&amp;" = zeros(1,S);"</f>
        <v>ub_vec_88 = zeros(1,S);</v>
      </c>
      <c r="HT266">
        <v>129</v>
      </c>
      <c r="HU266" t="s">
        <v>18</v>
      </c>
      <c r="IA266">
        <v>152</v>
      </c>
      <c r="IB266" t="str">
        <f>"xlswrite('G:\Mi unidad\1. PROYECTOS TELLO 2022\SCM SPILL OVERS\outputs\pobreza\bajo_niv_educ\1%\simulacion_4\output_tests.xlsx',spillover_test_"&amp;IA266&amp;"','sp_test_"&amp;IA266&amp;"');"</f>
        <v>xlswrite('G:\Mi unidad\1. PROYECTOS TELLO 2022\SCM SPILL OVERS\outputs\pobreza\bajo_niv_educ\1%\simulacion_4\output_tests.xlsx',spillover_test_152','sp_test_152');</v>
      </c>
      <c r="IO266">
        <v>152</v>
      </c>
      <c r="IP266" t="str">
        <f>"xlswrite('G:\Mi unidad\1. PROYECTOS TELLO 2022\SCM SPILL OVERS\outputs\pobreza\bajo_ingreso\1%\simulacion_4\output_tests.xlsx',spillover_test_"&amp;IO266&amp;"','sp_test_"&amp;IO266&amp;"');"</f>
        <v>xlswrite('G:\Mi unidad\1. PROYECTOS TELLO 2022\SCM SPILL OVERS\outputs\pobreza\bajo_ingreso\1%\simulacion_4\output_tests.xlsx',spillover_test_152','sp_test_152');</v>
      </c>
      <c r="JA266">
        <v>152</v>
      </c>
      <c r="JB266" t="str">
        <f>"xlswrite('G:\Mi unidad\1. PROYECTOS TELLO 2022\SCM SPILL OVERS\outputs\pobreza\densidad\1%\simulacion_4\output_tests.xlsx',spillover_test_"&amp;JA266&amp;"','sp_test_"&amp;JA266&amp;"');"</f>
        <v>xlswrite('G:\Mi unidad\1. PROYECTOS TELLO 2022\SCM SPILL OVERS\outputs\pobreza\densidad\1%\simulacion_4\output_tests.xlsx',spillover_test_152','sp_test_152');</v>
      </c>
      <c r="JM266">
        <v>152</v>
      </c>
      <c r="JN266" t="str">
        <f>"xlswrite('G:\Mi unidad\1. PROYECTOS TELLO 2022\SCM SPILL OVERS\outputs\pobreza\densidad_g\1%\simulacion_4\output_tests.xlsx',spillover_test_"&amp;JM266&amp;"','sp_test_"&amp;JM266&amp;"');"</f>
        <v>xlswrite('G:\Mi unidad\1. PROYECTOS TELLO 2022\SCM SPILL OVERS\outputs\pobreza\densidad_g\1%\simulacion_4\output_tests.xlsx',spillover_test_152','sp_test_152');</v>
      </c>
      <c r="JY266">
        <v>152</v>
      </c>
      <c r="JZ266" t="str">
        <f>"xlswrite('G:\Mi unidad\1. PROYECTOS TELLO 2022\SCM SPILL OVERS\outputs\pobreza\distancia_centro_salud\1%\simulacion_4\output_tests.xlsx',spillover_test_"&amp;JY266&amp;"','sp_test_"&amp;JY266&amp;"');"</f>
        <v>xlswrite('G:\Mi unidad\1. PROYECTOS TELLO 2022\SCM SPILL OVERS\outputs\pobreza\distancia_centro_salud\1%\simulacion_4\output_tests.xlsx',spillover_test_152','sp_test_152');</v>
      </c>
      <c r="KL266">
        <v>152</v>
      </c>
      <c r="KM266" t="str">
        <f>"xlswrite('G:\Mi unidad\1. PROYECTOS TELLO 2022\SCM SPILL OVERS\outputs\pobreza\informalidad\1%\simulacion_4\output_tests.xlsx',spillover_test_"&amp;KL266&amp;"','sp_test_"&amp;KL266&amp;"');"</f>
        <v>xlswrite('G:\Mi unidad\1. PROYECTOS TELLO 2022\SCM SPILL OVERS\outputs\pobreza\informalidad\1%\simulacion_4\output_tests.xlsx',spillover_test_152','sp_test_152');</v>
      </c>
      <c r="KY266">
        <v>152</v>
      </c>
      <c r="KZ266" t="str">
        <f>"xlswrite('G:\Mi unidad\1. PROYECTOS TELLO 2022\SCM SPILL OVERS\outputs\pobreza\alimentos\1%\simulacion_4\output_tests.xlsx',spillover_test_"&amp;KY266&amp;"','sp_test_"&amp;KY266&amp;"');"</f>
        <v>xlswrite('G:\Mi unidad\1. PROYECTOS TELLO 2022\SCM SPILL OVERS\outputs\pobreza\alimentos\1%\simulacion_4\output_tests.xlsx',spillover_test_152','sp_test_152');</v>
      </c>
      <c r="LF266">
        <v>152</v>
      </c>
      <c r="LG266" t="str">
        <f>"xlswrite('G:\Mi unidad\1. PROYECTOS TELLO 2022\SCM SPILL OVERS\outputs\pobreza\jefe_hogar\1%\simulacion_4\output_tests.xlsx',spillover_test_"&amp;LF266&amp;"','sp_test_"&amp;LF266&amp;"');"</f>
        <v>xlswrite('G:\Mi unidad\1. PROYECTOS TELLO 2022\SCM SPILL OVERS\outputs\pobreza\jefe_hogar\1%\simulacion_4\output_tests.xlsx',spillover_test_152','sp_test_152');</v>
      </c>
      <c r="LM266">
        <v>152</v>
      </c>
      <c r="LN266" t="str">
        <f>"xlswrite('G:\Mi unidad\1. PROYECTOS TELLO 2022\SCM SPILL OVERS\outputs\pobreza\mujeres\1%\simulacion_4\output_tests.xlsx',spillover_test_"&amp;LM266&amp;"','sp_test_"&amp;LM266&amp;"');"</f>
        <v>xlswrite('G:\Mi unidad\1. PROYECTOS TELLO 2022\SCM SPILL OVERS\outputs\pobreza\mujeres\1%\simulacion_4\output_tests.xlsx',spillover_test_152','sp_test_152');</v>
      </c>
      <c r="LY266">
        <v>152</v>
      </c>
      <c r="LZ266" t="str">
        <f>"xlswrite('G:\Mi unidad\1. PROYECTOS TELLO 2022\SCM SPILL OVERS\outputs\pobreza\criminalidad\1%\simulacion_4\output_tests.xlsx',spillover_test_"&amp;LY266&amp;"','sp_test_"&amp;LY266&amp;"');"</f>
        <v>xlswrite('G:\Mi unidad\1. PROYECTOS TELLO 2022\SCM SPILL OVERS\outputs\pobreza\criminalidad\1%\simulacion_4\output_tests.xlsx',spillover_test_152','sp_test_152');</v>
      </c>
    </row>
    <row r="267" spans="64:338" x14ac:dyDescent="0.3">
      <c r="BL267">
        <v>153</v>
      </c>
      <c r="BM267" s="1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533</v>
      </c>
      <c r="CV267">
        <v>153</v>
      </c>
      <c r="CW267" t="s">
        <v>534</v>
      </c>
      <c r="DA267">
        <v>153</v>
      </c>
      <c r="DB267" t="s">
        <v>534</v>
      </c>
      <c r="DF267">
        <v>153</v>
      </c>
      <c r="DG267" t="s">
        <v>534</v>
      </c>
      <c r="EA267">
        <v>95</v>
      </c>
      <c r="EB267" s="3" t="s">
        <v>17</v>
      </c>
      <c r="HM267">
        <v>88</v>
      </c>
      <c r="HN267" t="s">
        <v>35</v>
      </c>
      <c r="HT267">
        <v>130</v>
      </c>
      <c r="HU267" t="str">
        <f>"spillover_test_"&amp;HT267&amp;" = zeros(1,S);"</f>
        <v>spillover_test_130 = zeros(1,S);</v>
      </c>
      <c r="IA267">
        <v>153</v>
      </c>
      <c r="IB267" t="str">
        <f>"xlswrite('G:\Mi unidad\1. PROYECTOS TELLO 2022\SCM SPILL OVERS\outputs\pobreza\bajo_niv_educ\1%\simulacion_4\output_tests.xlsx',lb_vec_"&amp;IA267&amp;"','lb_vec_"&amp;IA267&amp;"');"</f>
        <v>xlswrite('G:\Mi unidad\1. PROYECTOS TELLO 2022\SCM SPILL OVERS\outputs\pobreza\bajo_niv_educ\1%\simulacion_4\output_tests.xlsx',lb_vec_153','lb_vec_153');</v>
      </c>
      <c r="IO267">
        <v>153</v>
      </c>
      <c r="IP267" t="str">
        <f>"xlswrite('G:\Mi unidad\1. PROYECTOS TELLO 2022\SCM SPILL OVERS\outputs\pobreza\bajo_ingreso\1%\simulacion_4\output_tests.xlsx',lb_vec_"&amp;IO267&amp;"','lb_vec_"&amp;IO267&amp;"');"</f>
        <v>xlswrite('G:\Mi unidad\1. PROYECTOS TELLO 2022\SCM SPILL OVERS\outputs\pobreza\bajo_ingreso\1%\simulacion_4\output_tests.xlsx',lb_vec_153','lb_vec_153');</v>
      </c>
      <c r="JA267">
        <v>153</v>
      </c>
      <c r="JB267" t="str">
        <f>"xlswrite('G:\Mi unidad\1. PROYECTOS TELLO 2022\SCM SPILL OVERS\outputs\pobreza\densidad\1%\simulacion_4\output_tests.xlsx',lb_vec_"&amp;JA267&amp;"','lb_vec_"&amp;JA267&amp;"');"</f>
        <v>xlswrite('G:\Mi unidad\1. PROYECTOS TELLO 2022\SCM SPILL OVERS\outputs\pobreza\densidad\1%\simulacion_4\output_tests.xlsx',lb_vec_153','lb_vec_153');</v>
      </c>
      <c r="JM267">
        <v>153</v>
      </c>
      <c r="JN267" t="str">
        <f>"xlswrite('G:\Mi unidad\1. PROYECTOS TELLO 2022\SCM SPILL OVERS\outputs\pobreza\densidad_g\1%\simulacion_4\output_tests.xlsx',lb_vec_"&amp;JM267&amp;"','lb_vec_"&amp;JM267&amp;"');"</f>
        <v>xlswrite('G:\Mi unidad\1. PROYECTOS TELLO 2022\SCM SPILL OVERS\outputs\pobreza\densidad_g\1%\simulacion_4\output_tests.xlsx',lb_vec_153','lb_vec_153');</v>
      </c>
      <c r="JY267">
        <v>153</v>
      </c>
      <c r="JZ267" t="str">
        <f>"xlswrite('G:\Mi unidad\1. PROYECTOS TELLO 2022\SCM SPILL OVERS\outputs\pobreza\distancia_centro_salud\1%\simulacion_4\output_tests.xlsx',lb_vec_"&amp;JY267&amp;"','lb_vec_"&amp;JY267&amp;"');"</f>
        <v>xlswrite('G:\Mi unidad\1. PROYECTOS TELLO 2022\SCM SPILL OVERS\outputs\pobreza\distancia_centro_salud\1%\simulacion_4\output_tests.xlsx',lb_vec_153','lb_vec_153');</v>
      </c>
      <c r="KL267">
        <v>153</v>
      </c>
      <c r="KM267" t="str">
        <f>"xlswrite('G:\Mi unidad\1. PROYECTOS TELLO 2022\SCM SPILL OVERS\outputs\pobreza\informalidad\1%\simulacion_4\output_tests.xlsx',lb_vec_"&amp;KL267&amp;"','lb_vec_"&amp;KL267&amp;"');"</f>
        <v>xlswrite('G:\Mi unidad\1. PROYECTOS TELLO 2022\SCM SPILL OVERS\outputs\pobreza\informalidad\1%\simulacion_4\output_tests.xlsx',lb_vec_153','lb_vec_153');</v>
      </c>
      <c r="KY267">
        <v>153</v>
      </c>
      <c r="KZ267" t="str">
        <f>"xlswrite('G:\Mi unidad\1. PROYECTOS TELLO 2022\SCM SPILL OVERS\outputs\pobreza\alimentos\1%\simulacion_4\output_tests.xlsx',lb_vec_"&amp;KY267&amp;"','lb_vec_"&amp;KY267&amp;"');"</f>
        <v>xlswrite('G:\Mi unidad\1. PROYECTOS TELLO 2022\SCM SPILL OVERS\outputs\pobreza\alimentos\1%\simulacion_4\output_tests.xlsx',lb_vec_153','lb_vec_153');</v>
      </c>
      <c r="LF267">
        <v>153</v>
      </c>
      <c r="LG267" t="str">
        <f>"xlswrite('G:\Mi unidad\1. PROYECTOS TELLO 2022\SCM SPILL OVERS\outputs\pobreza\jefe_hogar\1%\simulacion_4\output_tests.xlsx',lb_vec_"&amp;LF267&amp;"','lb_vec_"&amp;LF267&amp;"');"</f>
        <v>xlswrite('G:\Mi unidad\1. PROYECTOS TELLO 2022\SCM SPILL OVERS\outputs\pobreza\jefe_hogar\1%\simulacion_4\output_tests.xlsx',lb_vec_153','lb_vec_153');</v>
      </c>
      <c r="LM267">
        <v>153</v>
      </c>
      <c r="LN267" t="str">
        <f>"xlswrite('G:\Mi unidad\1. PROYECTOS TELLO 2022\SCM SPILL OVERS\outputs\pobreza\mujeres\1%\simulacion_4\output_tests.xlsx',lb_vec_"&amp;LM267&amp;"','lb_vec_"&amp;LM267&amp;"');"</f>
        <v>xlswrite('G:\Mi unidad\1. PROYECTOS TELLO 2022\SCM SPILL OVERS\outputs\pobreza\mujeres\1%\simulacion_4\output_tests.xlsx',lb_vec_153','lb_vec_153');</v>
      </c>
      <c r="LY267">
        <v>153</v>
      </c>
      <c r="LZ267" t="str">
        <f>"xlswrite('G:\Mi unidad\1. PROYECTOS TELLO 2022\SCM SPILL OVERS\outputs\pobreza\criminalidad\1%\simulacion_4\output_tests.xlsx',lb_vec_"&amp;LY267&amp;"','lb_vec_"&amp;LY267&amp;"');"</f>
        <v>xlswrite('G:\Mi unidad\1. PROYECTOS TELLO 2022\SCM SPILL OVERS\outputs\pobreza\criminalidad\1%\simulacion_4\output_tests.xlsx',lb_vec_153','lb_vec_153');</v>
      </c>
    </row>
    <row r="268" spans="64:338" x14ac:dyDescent="0.3">
      <c r="BL268">
        <v>153</v>
      </c>
      <c r="BM268" s="1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534</v>
      </c>
      <c r="CV268">
        <v>153</v>
      </c>
      <c r="CW268" t="s">
        <v>535</v>
      </c>
      <c r="DA268">
        <v>153</v>
      </c>
      <c r="DB268" t="s">
        <v>535</v>
      </c>
      <c r="DF268">
        <v>153</v>
      </c>
      <c r="DG268" t="s">
        <v>535</v>
      </c>
      <c r="EA268">
        <v>95</v>
      </c>
      <c r="EB268" s="1" t="str">
        <f>"Y_Ts_"&amp;EA268&amp;" = Y_"&amp;EA268&amp;"(:,T+s);"</f>
        <v>Y_Ts_95 = Y_95(:,T+s);</v>
      </c>
      <c r="HM268">
        <v>88</v>
      </c>
      <c r="HN268" t="str">
        <f>"    [p_value_"&amp;HM268&amp; ",lb_"&amp;HM268&amp;",ub_"&amp;HM268&amp;"] = sp_andrews_te(Y_pre_"&amp;HM268&amp;",pobreza_"&amp;HM268&amp;"(:,T+s),A_"&amp;HM268&amp;",C,.05);"</f>
        <v xml:space="preserve">    [p_value_88,lb_88,ub_88] = sp_andrews_te(Y_pre_88,pobreza_88(:,T+s),A_88,C,.05);</v>
      </c>
      <c r="HT268">
        <v>130</v>
      </c>
      <c r="HU268" t="s">
        <v>35</v>
      </c>
      <c r="IA268">
        <v>153</v>
      </c>
      <c r="IB268" t="str">
        <f>"xlswrite('G:\Mi unidad\1. PROYECTOS TELLO 2022\SCM SPILL OVERS\outputs\pobreza\bajo_niv_educ\1%\simulacion_4\output_tests.xlsx',ub_vec_"&amp;IA268&amp;"','ub_vec_"&amp;IA268&amp;"');"</f>
        <v>xlswrite('G:\Mi unidad\1. PROYECTOS TELLO 2022\SCM SPILL OVERS\outputs\pobreza\bajo_niv_educ\1%\simulacion_4\output_tests.xlsx',ub_vec_153','ub_vec_153');</v>
      </c>
      <c r="IO268">
        <v>153</v>
      </c>
      <c r="IP268" t="str">
        <f>"xlswrite('G:\Mi unidad\1. PROYECTOS TELLO 2022\SCM SPILL OVERS\outputs\pobreza\bajo_ingreso\1%\simulacion_4\output_tests.xlsx',ub_vec_"&amp;IO268&amp;"','ub_vec_"&amp;IO268&amp;"');"</f>
        <v>xlswrite('G:\Mi unidad\1. PROYECTOS TELLO 2022\SCM SPILL OVERS\outputs\pobreza\bajo_ingreso\1%\simulacion_4\output_tests.xlsx',ub_vec_153','ub_vec_153');</v>
      </c>
      <c r="JA268">
        <v>153</v>
      </c>
      <c r="JB268" t="str">
        <f>"xlswrite('G:\Mi unidad\1. PROYECTOS TELLO 2022\SCM SPILL OVERS\outputs\pobreza\densidad\1%\simulacion_4\output_tests.xlsx',ub_vec_"&amp;JA268&amp;"','ub_vec_"&amp;JA268&amp;"');"</f>
        <v>xlswrite('G:\Mi unidad\1. PROYECTOS TELLO 2022\SCM SPILL OVERS\outputs\pobreza\densidad\1%\simulacion_4\output_tests.xlsx',ub_vec_153','ub_vec_153');</v>
      </c>
      <c r="JM268">
        <v>153</v>
      </c>
      <c r="JN268" t="str">
        <f>"xlswrite('G:\Mi unidad\1. PROYECTOS TELLO 2022\SCM SPILL OVERS\outputs\pobreza\densidad_g\1%\simulacion_4\output_tests.xlsx',ub_vec_"&amp;JM268&amp;"','ub_vec_"&amp;JM268&amp;"');"</f>
        <v>xlswrite('G:\Mi unidad\1. PROYECTOS TELLO 2022\SCM SPILL OVERS\outputs\pobreza\densidad_g\1%\simulacion_4\output_tests.xlsx',ub_vec_153','ub_vec_153');</v>
      </c>
      <c r="JY268">
        <v>153</v>
      </c>
      <c r="JZ268" t="str">
        <f>"xlswrite('G:\Mi unidad\1. PROYECTOS TELLO 2022\SCM SPILL OVERS\outputs\pobreza\distancia_centro_salud\1%\simulacion_4\output_tests.xlsx',ub_vec_"&amp;JY268&amp;"','ub_vec_"&amp;JY268&amp;"');"</f>
        <v>xlswrite('G:\Mi unidad\1. PROYECTOS TELLO 2022\SCM SPILL OVERS\outputs\pobreza\distancia_centro_salud\1%\simulacion_4\output_tests.xlsx',ub_vec_153','ub_vec_153');</v>
      </c>
      <c r="KL268">
        <v>153</v>
      </c>
      <c r="KM268" t="str">
        <f>"xlswrite('G:\Mi unidad\1. PROYECTOS TELLO 2022\SCM SPILL OVERS\outputs\pobreza\informalidad\1%\simulacion_4\output_tests.xlsx',ub_vec_"&amp;KL268&amp;"','ub_vec_"&amp;KL268&amp;"');"</f>
        <v>xlswrite('G:\Mi unidad\1. PROYECTOS TELLO 2022\SCM SPILL OVERS\outputs\pobreza\informalidad\1%\simulacion_4\output_tests.xlsx',ub_vec_153','ub_vec_153');</v>
      </c>
      <c r="KY268">
        <v>153</v>
      </c>
      <c r="KZ268" t="str">
        <f>"xlswrite('G:\Mi unidad\1. PROYECTOS TELLO 2022\SCM SPILL OVERS\outputs\pobreza\alimentos\1%\simulacion_4\output_tests.xlsx',ub_vec_"&amp;KY268&amp;"','ub_vec_"&amp;KY268&amp;"');"</f>
        <v>xlswrite('G:\Mi unidad\1. PROYECTOS TELLO 2022\SCM SPILL OVERS\outputs\pobreza\alimentos\1%\simulacion_4\output_tests.xlsx',ub_vec_153','ub_vec_153');</v>
      </c>
      <c r="LF268">
        <v>153</v>
      </c>
      <c r="LG268" t="str">
        <f>"xlswrite('G:\Mi unidad\1. PROYECTOS TELLO 2022\SCM SPILL OVERS\outputs\pobreza\jefe_hogar\1%\simulacion_4\output_tests.xlsx',ub_vec_"&amp;LF268&amp;"','ub_vec_"&amp;LF268&amp;"');"</f>
        <v>xlswrite('G:\Mi unidad\1. PROYECTOS TELLO 2022\SCM SPILL OVERS\outputs\pobreza\jefe_hogar\1%\simulacion_4\output_tests.xlsx',ub_vec_153','ub_vec_153');</v>
      </c>
      <c r="LM268">
        <v>153</v>
      </c>
      <c r="LN268" t="str">
        <f>"xlswrite('G:\Mi unidad\1. PROYECTOS TELLO 2022\SCM SPILL OVERS\outputs\pobreza\mujeres\1%\simulacion_4\output_tests.xlsx',ub_vec_"&amp;LM268&amp;"','ub_vec_"&amp;LM268&amp;"');"</f>
        <v>xlswrite('G:\Mi unidad\1. PROYECTOS TELLO 2022\SCM SPILL OVERS\outputs\pobreza\mujeres\1%\simulacion_4\output_tests.xlsx',ub_vec_153','ub_vec_153');</v>
      </c>
      <c r="LY268">
        <v>153</v>
      </c>
      <c r="LZ268" t="str">
        <f>"xlswrite('G:\Mi unidad\1. PROYECTOS TELLO 2022\SCM SPILL OVERS\outputs\pobreza\criminalidad\1%\simulacion_4\output_tests.xlsx',ub_vec_"&amp;LY268&amp;"','ub_vec_"&amp;LY268&amp;"');"</f>
        <v>xlswrite('G:\Mi unidad\1. PROYECTOS TELLO 2022\SCM SPILL OVERS\outputs\pobreza\criminalidad\1%\simulacion_4\output_tests.xlsx',ub_vec_153','ub_vec_153');</v>
      </c>
    </row>
    <row r="269" spans="64:338" x14ac:dyDescent="0.3">
      <c r="BL269">
        <v>153</v>
      </c>
      <c r="BM269" s="1" t="str">
        <f>"A_"&amp;BL267&amp;"(:,ind_"&amp;BL267&amp;" == 0) = [];"</f>
        <v>A_153(:,ind_153 == 0) = [];</v>
      </c>
      <c r="BR269">
        <v>153</v>
      </c>
      <c r="BS269" s="1" t="str">
        <f>"ind_"&amp;BR267&amp;" = xlsread('spillover_bajo_niv_educ_"&amp;BR267&amp;".xlsx')"</f>
        <v>ind_153 = xlsread('spillover_bajo_niv_educ_153.xlsx')</v>
      </c>
      <c r="BX269">
        <v>153</v>
      </c>
      <c r="BY269" s="1" t="str">
        <f>"ind_"&amp;BX267&amp;" = xlsread('spillover_bajoingreso_"&amp;BX267&amp;".xlsx')"</f>
        <v>ind_153 = xlsread('spillover_bajoingreso_153.xlsx')</v>
      </c>
      <c r="CD269">
        <v>153</v>
      </c>
      <c r="CE269" s="1" t="str">
        <f>"ind_"&amp;CD267&amp;" = xlsread('spillover_densidad_"&amp;CD267&amp;".xlsx')"</f>
        <v>ind_153 = xlsread('spillover_densidad_153.xlsx')</v>
      </c>
      <c r="CJ269">
        <v>153</v>
      </c>
      <c r="CK269" s="1" t="str">
        <f>"ind_"&amp;CJ267&amp;" = xlsread('spillover_tiempo_cs_"&amp;CJ267&amp;".xlsx')"</f>
        <v>ind_153 = xlsread('spillover_tiempo_cs_153.xlsx')</v>
      </c>
      <c r="CQ269">
        <v>153</v>
      </c>
      <c r="CR269" t="s">
        <v>535</v>
      </c>
      <c r="CV269">
        <v>153</v>
      </c>
      <c r="CW269" t="s">
        <v>536</v>
      </c>
      <c r="DA269">
        <v>153</v>
      </c>
      <c r="DB269" t="s">
        <v>537</v>
      </c>
      <c r="DF269">
        <v>153</v>
      </c>
      <c r="DG269" t="s">
        <v>538</v>
      </c>
      <c r="EA269">
        <v>95</v>
      </c>
      <c r="EB269" s="1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HM269">
        <v>88</v>
      </c>
      <c r="HN269" t="str">
        <f>"    p_value_vec_"&amp;HM269&amp;"(s) = p_value_"&amp;HM269&amp;";"</f>
        <v xml:space="preserve">    p_value_vec_88(s) = p_value_88;</v>
      </c>
      <c r="HT269">
        <v>130</v>
      </c>
      <c r="HU269" t="s">
        <v>36</v>
      </c>
      <c r="IA269">
        <v>153</v>
      </c>
      <c r="IB269" t="str">
        <f>"xlswrite('G:\Mi unidad\1. PROYECTOS TELLO 2022\SCM SPILL OVERS\outputs\pobreza\bajo_niv_educ\1%\simulacion_4\output_tests.xlsx',p_value_vec_"&amp;IA269&amp;"','p_value_vec_"&amp;IA269&amp;"');"</f>
        <v>xlswrite('G:\Mi unidad\1. PROYECTOS TELLO 2022\SCM SPILL OVERS\outputs\pobreza\bajo_niv_educ\1%\simulacion_4\output_tests.xlsx',p_value_vec_153','p_value_vec_153');</v>
      </c>
      <c r="IO269">
        <v>153</v>
      </c>
      <c r="IP269" t="str">
        <f>"xlswrite('G:\Mi unidad\1. PROYECTOS TELLO 2022\SCM SPILL OVERS\outputs\pobreza\bajo_ingreso\1%\simulacion_4\output_tests.xlsx',p_value_vec_"&amp;IO269&amp;"','p_value_vec_"&amp;IO269&amp;"');"</f>
        <v>xlswrite('G:\Mi unidad\1. PROYECTOS TELLO 2022\SCM SPILL OVERS\outputs\pobreza\bajo_ingreso\1%\simulacion_4\output_tests.xlsx',p_value_vec_153','p_value_vec_153');</v>
      </c>
      <c r="JA269">
        <v>153</v>
      </c>
      <c r="JB269" t="str">
        <f>"xlswrite('G:\Mi unidad\1. PROYECTOS TELLO 2022\SCM SPILL OVERS\outputs\pobreza\densidad\1%\simulacion_4\output_tests.xlsx',p_value_vec_"&amp;JA269&amp;"','p_value_vec_"&amp;JA269&amp;"');"</f>
        <v>xlswrite('G:\Mi unidad\1. PROYECTOS TELLO 2022\SCM SPILL OVERS\outputs\pobreza\densidad\1%\simulacion_4\output_tests.xlsx',p_value_vec_153','p_value_vec_153');</v>
      </c>
      <c r="JM269">
        <v>153</v>
      </c>
      <c r="JN269" t="str">
        <f>"xlswrite('G:\Mi unidad\1. PROYECTOS TELLO 2022\SCM SPILL OVERS\outputs\pobreza\densidad_g\1%\simulacion_4\output_tests.xlsx',p_value_vec_"&amp;JM269&amp;"','p_value_vec_"&amp;JM269&amp;"');"</f>
        <v>xlswrite('G:\Mi unidad\1. PROYECTOS TELLO 2022\SCM SPILL OVERS\outputs\pobreza\densidad_g\1%\simulacion_4\output_tests.xlsx',p_value_vec_153','p_value_vec_153');</v>
      </c>
      <c r="JY269">
        <v>153</v>
      </c>
      <c r="JZ269" t="str">
        <f>"xlswrite('G:\Mi unidad\1. PROYECTOS TELLO 2022\SCM SPILL OVERS\outputs\pobreza\distancia_centro_salud\1%\simulacion_4\output_tests.xlsx',p_value_vec_"&amp;JY269&amp;"','p_value_vec_"&amp;JY269&amp;"');"</f>
        <v>xlswrite('G:\Mi unidad\1. PROYECTOS TELLO 2022\SCM SPILL OVERS\outputs\pobreza\distancia_centro_salud\1%\simulacion_4\output_tests.xlsx',p_value_vec_153','p_value_vec_153');</v>
      </c>
      <c r="KL269">
        <v>153</v>
      </c>
      <c r="KM269" t="str">
        <f>"xlswrite('G:\Mi unidad\1. PROYECTOS TELLO 2022\SCM SPILL OVERS\outputs\pobreza\informalidad\1%\simulacion_4\output_tests.xlsx',p_value_vec_"&amp;KL269&amp;"','p_value_vec_"&amp;KL269&amp;"');"</f>
        <v>xlswrite('G:\Mi unidad\1. PROYECTOS TELLO 2022\SCM SPILL OVERS\outputs\pobreza\informalidad\1%\simulacion_4\output_tests.xlsx',p_value_vec_153','p_value_vec_153');</v>
      </c>
      <c r="KY269">
        <v>153</v>
      </c>
      <c r="KZ269" t="str">
        <f>"xlswrite('G:\Mi unidad\1. PROYECTOS TELLO 2022\SCM SPILL OVERS\outputs\pobreza\alimentos\1%\simulacion_4\output_tests.xlsx',p_value_vec_"&amp;KY269&amp;"','p_value_vec_"&amp;KY269&amp;"');"</f>
        <v>xlswrite('G:\Mi unidad\1. PROYECTOS TELLO 2022\SCM SPILL OVERS\outputs\pobreza\alimentos\1%\simulacion_4\output_tests.xlsx',p_value_vec_153','p_value_vec_153');</v>
      </c>
      <c r="LF269">
        <v>153</v>
      </c>
      <c r="LG269" t="str">
        <f>"xlswrite('G:\Mi unidad\1. PROYECTOS TELLO 2022\SCM SPILL OVERS\outputs\pobreza\jefe_hogar\1%\simulacion_4\output_tests.xlsx',p_value_vec_"&amp;LF269&amp;"','p_value_vec_"&amp;LF269&amp;"');"</f>
        <v>xlswrite('G:\Mi unidad\1. PROYECTOS TELLO 2022\SCM SPILL OVERS\outputs\pobreza\jefe_hogar\1%\simulacion_4\output_tests.xlsx',p_value_vec_153','p_value_vec_153');</v>
      </c>
      <c r="LM269">
        <v>153</v>
      </c>
      <c r="LN269" t="str">
        <f>"xlswrite('G:\Mi unidad\1. PROYECTOS TELLO 2022\SCM SPILL OVERS\outputs\pobreza\mujeres\1%\simulacion_4\output_tests.xlsx',p_value_vec_"&amp;LM269&amp;"','p_value_vec_"&amp;LM269&amp;"');"</f>
        <v>xlswrite('G:\Mi unidad\1. PROYECTOS TELLO 2022\SCM SPILL OVERS\outputs\pobreza\mujeres\1%\simulacion_4\output_tests.xlsx',p_value_vec_153','p_value_vec_153');</v>
      </c>
      <c r="LY269">
        <v>153</v>
      </c>
      <c r="LZ269" t="str">
        <f>"xlswrite('G:\Mi unidad\1. PROYECTOS TELLO 2022\SCM SPILL OVERS\outputs\pobreza\criminalidad\1%\simulacion_4\output_tests.xlsx',p_value_vec_"&amp;LY269&amp;"','p_value_vec_"&amp;LY269&amp;"');"</f>
        <v>xlswrite('G:\Mi unidad\1. PROYECTOS TELLO 2022\SCM SPILL OVERS\outputs\pobreza\criminalidad\1%\simulacion_4\output_tests.xlsx',p_value_vec_153','p_value_vec_153');</v>
      </c>
    </row>
    <row r="270" spans="64:338" x14ac:dyDescent="0.3">
      <c r="BL270">
        <v>153</v>
      </c>
      <c r="BR270">
        <v>153</v>
      </c>
      <c r="BS270" s="1" t="str">
        <f>"A_"&amp;BR267&amp;" = eye(N);"</f>
        <v>A_153 = eye(N);</v>
      </c>
      <c r="BX270">
        <v>153</v>
      </c>
      <c r="BY270" s="1" t="str">
        <f>"A_"&amp;BX267&amp;" = eye(N);"</f>
        <v>A_153 = eye(N);</v>
      </c>
      <c r="CD270">
        <v>153</v>
      </c>
      <c r="CE270" s="1" t="str">
        <f>"A_"&amp;CD267&amp;" = eye(N);"</f>
        <v>A_153 = eye(N);</v>
      </c>
      <c r="CJ270">
        <v>153</v>
      </c>
      <c r="CK270" s="1" t="str">
        <f>"A_"&amp;CJ267&amp;" = eye(N);"</f>
        <v>A_153 = eye(N);</v>
      </c>
      <c r="CQ270">
        <v>153</v>
      </c>
      <c r="CR270" t="s">
        <v>539</v>
      </c>
      <c r="CV270">
        <v>153</v>
      </c>
      <c r="CW270" t="s">
        <v>540</v>
      </c>
      <c r="DA270">
        <v>153</v>
      </c>
      <c r="DB270" t="s">
        <v>540</v>
      </c>
      <c r="DF270">
        <v>153</v>
      </c>
      <c r="DG270" t="s">
        <v>540</v>
      </c>
      <c r="EA270">
        <v>95</v>
      </c>
      <c r="EB270" s="1" t="str">
        <f>"alpha_hat_"&amp;EA270&amp;" = A_"&amp;EA270&amp;"*gamma_hat_"&amp;EA270&amp;";"</f>
        <v>alpha_hat_95 = A_95*gamma_hat_95;</v>
      </c>
      <c r="HM270">
        <v>88</v>
      </c>
      <c r="HN270" t="str">
        <f>"    lb_vec_"&amp;HM270&amp;"(s) = lb_"&amp;HM270&amp;";"</f>
        <v xml:space="preserve">    lb_vec_88(s) = lb_88;</v>
      </c>
      <c r="HT270">
        <v>130</v>
      </c>
      <c r="HU270" t="s">
        <v>37</v>
      </c>
      <c r="IA270">
        <v>153</v>
      </c>
      <c r="IB270" t="str">
        <f>"xlswrite('G:\Mi unidad\1. PROYECTOS TELLO 2022\SCM SPILL OVERS\outputs\pobreza\bajo_niv_educ\1%\simulacion_4\output_tests.xlsx',alpha1_hat_vec_"&amp;IA270&amp;"','alpha1_hat_vec_"&amp;IA270&amp;"');"</f>
        <v>xlswrite('G:\Mi unidad\1. PROYECTOS TELLO 2022\SCM SPILL OVERS\outputs\pobreza\bajo_niv_educ\1%\simulacion_4\output_tests.xlsx',alpha1_hat_vec_153','alpha1_hat_vec_153');</v>
      </c>
      <c r="IO270">
        <v>153</v>
      </c>
      <c r="IP270" t="str">
        <f>"xlswrite('G:\Mi unidad\1. PROYECTOS TELLO 2022\SCM SPILL OVERS\outputs\pobreza\bajo_ingreso\1%\simulacion_4\output_tests.xlsx',alpha1_hat_vec_"&amp;IO270&amp;"','alpha1_hat_vec_"&amp;IO270&amp;"');"</f>
        <v>xlswrite('G:\Mi unidad\1. PROYECTOS TELLO 2022\SCM SPILL OVERS\outputs\pobreza\bajo_ingreso\1%\simulacion_4\output_tests.xlsx',alpha1_hat_vec_153','alpha1_hat_vec_153');</v>
      </c>
      <c r="JA270">
        <v>153</v>
      </c>
      <c r="JB270" t="str">
        <f>"xlswrite('G:\Mi unidad\1. PROYECTOS TELLO 2022\SCM SPILL OVERS\outputs\pobreza\densidad\1%\simulacion_4\output_tests.xlsx',alpha1_hat_vec_"&amp;JA270&amp;"','alpha1_hat_vec_"&amp;JA270&amp;"');"</f>
        <v>xlswrite('G:\Mi unidad\1. PROYECTOS TELLO 2022\SCM SPILL OVERS\outputs\pobreza\densidad\1%\simulacion_4\output_tests.xlsx',alpha1_hat_vec_153','alpha1_hat_vec_153');</v>
      </c>
      <c r="JM270">
        <v>153</v>
      </c>
      <c r="JN270" t="str">
        <f>"xlswrite('G:\Mi unidad\1. PROYECTOS TELLO 2022\SCM SPILL OVERS\outputs\pobreza\densidad_g\1%\simulacion_4\output_tests.xlsx',alpha1_hat_vec_"&amp;JM270&amp;"','alpha1_hat_vec_"&amp;JM270&amp;"');"</f>
        <v>xlswrite('G:\Mi unidad\1. PROYECTOS TELLO 2022\SCM SPILL OVERS\outputs\pobreza\densidad_g\1%\simulacion_4\output_tests.xlsx',alpha1_hat_vec_153','alpha1_hat_vec_153');</v>
      </c>
      <c r="JY270">
        <v>153</v>
      </c>
      <c r="JZ270" t="str">
        <f>"xlswrite('G:\Mi unidad\1. PROYECTOS TELLO 2022\SCM SPILL OVERS\outputs\pobreza\distancia_centro_salud\1%\simulacion_4\output_tests.xlsx',alpha1_hat_vec_"&amp;JY270&amp;"','alpha1_hat_vec_"&amp;JY270&amp;"');"</f>
        <v>xlswrite('G:\Mi unidad\1. PROYECTOS TELLO 2022\SCM SPILL OVERS\outputs\pobreza\distancia_centro_salud\1%\simulacion_4\output_tests.xlsx',alpha1_hat_vec_153','alpha1_hat_vec_153');</v>
      </c>
      <c r="KL270">
        <v>153</v>
      </c>
      <c r="KM270" t="str">
        <f>"xlswrite('G:\Mi unidad\1. PROYECTOS TELLO 2022\SCM SPILL OVERS\outputs\pobreza\informalidad\1%\simulacion_4\output_tests.xlsx',alpha1_hat_vec_"&amp;KL270&amp;"','alpha1_hat_vec_"&amp;KL270&amp;"');"</f>
        <v>xlswrite('G:\Mi unidad\1. PROYECTOS TELLO 2022\SCM SPILL OVERS\outputs\pobreza\informalidad\1%\simulacion_4\output_tests.xlsx',alpha1_hat_vec_153','alpha1_hat_vec_153');</v>
      </c>
      <c r="KY270">
        <v>153</v>
      </c>
      <c r="KZ270" t="str">
        <f>"xlswrite('G:\Mi unidad\1. PROYECTOS TELLO 2022\SCM SPILL OVERS\outputs\pobreza\alimentos\1%\simulacion_4\output_tests.xlsx',alpha1_hat_vec_"&amp;KY270&amp;"','alpha1_hat_vec_"&amp;KY270&amp;"');"</f>
        <v>xlswrite('G:\Mi unidad\1. PROYECTOS TELLO 2022\SCM SPILL OVERS\outputs\pobreza\alimentos\1%\simulacion_4\output_tests.xlsx',alpha1_hat_vec_153','alpha1_hat_vec_153');</v>
      </c>
      <c r="LF270">
        <v>153</v>
      </c>
      <c r="LG270" t="str">
        <f>"xlswrite('G:\Mi unidad\1. PROYECTOS TELLO 2022\SCM SPILL OVERS\outputs\pobreza\jefe_hogar\1%\simulacion_4\output_tests.xlsx',alpha1_hat_vec_"&amp;LF270&amp;"','alpha1_hat_vec_"&amp;LF270&amp;"');"</f>
        <v>xlswrite('G:\Mi unidad\1. PROYECTOS TELLO 2022\SCM SPILL OVERS\outputs\pobreza\jefe_hogar\1%\simulacion_4\output_tests.xlsx',alpha1_hat_vec_153','alpha1_hat_vec_153');</v>
      </c>
      <c r="LM270">
        <v>153</v>
      </c>
      <c r="LN270" t="str">
        <f>"xlswrite('G:\Mi unidad\1. PROYECTOS TELLO 2022\SCM SPILL OVERS\outputs\pobreza\mujeres\1%\simulacion_4\output_tests.xlsx',alpha1_hat_vec_"&amp;LM270&amp;"','alpha1_hat_vec_"&amp;LM270&amp;"');"</f>
        <v>xlswrite('G:\Mi unidad\1. PROYECTOS TELLO 2022\SCM SPILL OVERS\outputs\pobreza\mujeres\1%\simulacion_4\output_tests.xlsx',alpha1_hat_vec_153','alpha1_hat_vec_153');</v>
      </c>
      <c r="LY270">
        <v>153</v>
      </c>
      <c r="LZ270" t="str">
        <f>"xlswrite('G:\Mi unidad\1. PROYECTOS TELLO 2022\SCM SPILL OVERS\outputs\pobreza\criminalidad\1%\simulacion_4\output_tests.xlsx',alpha1_hat_vec_"&amp;LY270&amp;"','alpha1_hat_vec_"&amp;LY270&amp;"');"</f>
        <v>xlswrite('G:\Mi unidad\1. PROYECTOS TELLO 2022\SCM SPILL OVERS\outputs\pobreza\criminalidad\1%\simulacion_4\output_tests.xlsx',alpha1_hat_vec_153','alpha1_hat_vec_153');</v>
      </c>
    </row>
    <row r="271" spans="64:338" x14ac:dyDescent="0.3">
      <c r="BL271">
        <v>153</v>
      </c>
      <c r="BR271">
        <v>153</v>
      </c>
      <c r="BS271" s="1" t="str">
        <f>"A_"&amp;BR267&amp;"(:,ind_"&amp;BR267&amp;" == 0) = [];"</f>
        <v>A_153(:,ind_153 == 0) = [];</v>
      </c>
      <c r="BX271">
        <v>153</v>
      </c>
      <c r="BY271" s="1" t="str">
        <f>"A_"&amp;BX267&amp;"(:,ind_"&amp;BX267&amp;" == 0) = [];"</f>
        <v>A_153(:,ind_153 == 0) = [];</v>
      </c>
      <c r="CD271">
        <v>153</v>
      </c>
      <c r="CE271" s="1" t="str">
        <f>"A_"&amp;CD267&amp;"(:,ind_"&amp;CD267&amp;" == 0) = [];"</f>
        <v>A_153(:,ind_153 == 0) = [];</v>
      </c>
      <c r="CJ271">
        <v>153</v>
      </c>
      <c r="CK271" s="1" t="str">
        <f>"A_"&amp;CJ267&amp;"(:,ind_"&amp;CJ267&amp;" == 0) = [];"</f>
        <v>A_153(:,ind_153 == 0) = [];</v>
      </c>
      <c r="CQ271">
        <v>153</v>
      </c>
      <c r="CR271" t="s">
        <v>540</v>
      </c>
      <c r="CV271">
        <v>153</v>
      </c>
      <c r="CW271" t="s">
        <v>541</v>
      </c>
      <c r="DA271">
        <v>153</v>
      </c>
      <c r="DB271" t="s">
        <v>541</v>
      </c>
      <c r="DF271">
        <v>153</v>
      </c>
      <c r="DG271" t="s">
        <v>541</v>
      </c>
      <c r="EA271">
        <v>95</v>
      </c>
      <c r="EB271" s="1" t="str">
        <f>"alpha1_hat_vec_"&amp;EA271&amp;"(s) = alpha_hat_"&amp;EA271&amp;"(1);"</f>
        <v>alpha1_hat_vec_95(s) = alpha_hat_95(1);</v>
      </c>
      <c r="HM271">
        <v>88</v>
      </c>
      <c r="HN271" t="str">
        <f>"    ub_vec_"&amp;HM271&amp;"(s) = ub_"&amp;HM270&amp;";"</f>
        <v xml:space="preserve">    ub_vec_88(s) = ub_88;</v>
      </c>
      <c r="HT271">
        <v>130</v>
      </c>
      <c r="HU271" t="str">
        <f>"    spillover_test_"&amp;HT271&amp;"(s) = sp_andrews(Y_pre_"&amp;HT271&amp;",pobreza_"&amp;HT271&amp;"(:,T+s),A_"&amp;HT271&amp;",C,d,alpha_sig);"</f>
        <v xml:space="preserve">    spillover_test_130(s) = sp_andrews(Y_pre_130,pobreza_130(:,T+s),A_130,C,d,alpha_sig);</v>
      </c>
      <c r="IA271">
        <v>153</v>
      </c>
      <c r="IB271" t="str">
        <f>"xlswrite('G:\Mi unidad\1. PROYECTOS TELLO 2022\SCM SPILL OVERS\outputs\pobreza\bajo_niv_educ\1%\simulacion_4\output_tests.xlsx',spillover_test_"&amp;IA271&amp;"','sp_test_"&amp;IA271&amp;"');"</f>
        <v>xlswrite('G:\Mi unidad\1. PROYECTOS TELLO 2022\SCM SPILL OVERS\outputs\pobreza\bajo_niv_educ\1%\simulacion_4\output_tests.xlsx',spillover_test_153','sp_test_153');</v>
      </c>
      <c r="IO271">
        <v>153</v>
      </c>
      <c r="IP271" t="str">
        <f>"xlswrite('G:\Mi unidad\1. PROYECTOS TELLO 2022\SCM SPILL OVERS\outputs\pobreza\bajo_ingreso\1%\simulacion_4\output_tests.xlsx',spillover_test_"&amp;IO271&amp;"','sp_test_"&amp;IO271&amp;"');"</f>
        <v>xlswrite('G:\Mi unidad\1. PROYECTOS TELLO 2022\SCM SPILL OVERS\outputs\pobreza\bajo_ingreso\1%\simulacion_4\output_tests.xlsx',spillover_test_153','sp_test_153');</v>
      </c>
      <c r="JA271">
        <v>153</v>
      </c>
      <c r="JB271" t="str">
        <f>"xlswrite('G:\Mi unidad\1. PROYECTOS TELLO 2022\SCM SPILL OVERS\outputs\pobreza\densidad\1%\simulacion_4\output_tests.xlsx',spillover_test_"&amp;JA271&amp;"','sp_test_"&amp;JA271&amp;"');"</f>
        <v>xlswrite('G:\Mi unidad\1. PROYECTOS TELLO 2022\SCM SPILL OVERS\outputs\pobreza\densidad\1%\simulacion_4\output_tests.xlsx',spillover_test_153','sp_test_153');</v>
      </c>
      <c r="JM271">
        <v>153</v>
      </c>
      <c r="JN271" t="str">
        <f>"xlswrite('G:\Mi unidad\1. PROYECTOS TELLO 2022\SCM SPILL OVERS\outputs\pobreza\densidad_g\1%\simulacion_4\output_tests.xlsx',spillover_test_"&amp;JM271&amp;"','sp_test_"&amp;JM271&amp;"');"</f>
        <v>xlswrite('G:\Mi unidad\1. PROYECTOS TELLO 2022\SCM SPILL OVERS\outputs\pobreza\densidad_g\1%\simulacion_4\output_tests.xlsx',spillover_test_153','sp_test_153');</v>
      </c>
      <c r="JY271">
        <v>153</v>
      </c>
      <c r="JZ271" t="str">
        <f>"xlswrite('G:\Mi unidad\1. PROYECTOS TELLO 2022\SCM SPILL OVERS\outputs\pobreza\distancia_centro_salud\1%\simulacion_4\output_tests.xlsx',spillover_test_"&amp;JY271&amp;"','sp_test_"&amp;JY271&amp;"');"</f>
        <v>xlswrite('G:\Mi unidad\1. PROYECTOS TELLO 2022\SCM SPILL OVERS\outputs\pobreza\distancia_centro_salud\1%\simulacion_4\output_tests.xlsx',spillover_test_153','sp_test_153');</v>
      </c>
      <c r="KL271">
        <v>153</v>
      </c>
      <c r="KM271" t="str">
        <f>"xlswrite('G:\Mi unidad\1. PROYECTOS TELLO 2022\SCM SPILL OVERS\outputs\pobreza\informalidad\1%\simulacion_4\output_tests.xlsx',spillover_test_"&amp;KL271&amp;"','sp_test_"&amp;KL271&amp;"');"</f>
        <v>xlswrite('G:\Mi unidad\1. PROYECTOS TELLO 2022\SCM SPILL OVERS\outputs\pobreza\informalidad\1%\simulacion_4\output_tests.xlsx',spillover_test_153','sp_test_153');</v>
      </c>
      <c r="KY271">
        <v>153</v>
      </c>
      <c r="KZ271" t="str">
        <f>"xlswrite('G:\Mi unidad\1. PROYECTOS TELLO 2022\SCM SPILL OVERS\outputs\pobreza\alimentos\1%\simulacion_4\output_tests.xlsx',spillover_test_"&amp;KY271&amp;"','sp_test_"&amp;KY271&amp;"');"</f>
        <v>xlswrite('G:\Mi unidad\1. PROYECTOS TELLO 2022\SCM SPILL OVERS\outputs\pobreza\alimentos\1%\simulacion_4\output_tests.xlsx',spillover_test_153','sp_test_153');</v>
      </c>
      <c r="LF271">
        <v>153</v>
      </c>
      <c r="LG271" t="str">
        <f>"xlswrite('G:\Mi unidad\1. PROYECTOS TELLO 2022\SCM SPILL OVERS\outputs\pobreza\jefe_hogar\1%\simulacion_4\output_tests.xlsx',spillover_test_"&amp;LF271&amp;"','sp_test_"&amp;LF271&amp;"');"</f>
        <v>xlswrite('G:\Mi unidad\1. PROYECTOS TELLO 2022\SCM SPILL OVERS\outputs\pobreza\jefe_hogar\1%\simulacion_4\output_tests.xlsx',spillover_test_153','sp_test_153');</v>
      </c>
      <c r="LM271">
        <v>153</v>
      </c>
      <c r="LN271" t="str">
        <f>"xlswrite('G:\Mi unidad\1. PROYECTOS TELLO 2022\SCM SPILL OVERS\outputs\pobreza\mujeres\1%\simulacion_4\output_tests.xlsx',spillover_test_"&amp;LM271&amp;"','sp_test_"&amp;LM271&amp;"');"</f>
        <v>xlswrite('G:\Mi unidad\1. PROYECTOS TELLO 2022\SCM SPILL OVERS\outputs\pobreza\mujeres\1%\simulacion_4\output_tests.xlsx',spillover_test_153','sp_test_153');</v>
      </c>
      <c r="LY271">
        <v>153</v>
      </c>
      <c r="LZ271" t="str">
        <f>"xlswrite('G:\Mi unidad\1. PROYECTOS TELLO 2022\SCM SPILL OVERS\outputs\pobreza\criminalidad\1%\simulacion_4\output_tests.xlsx',spillover_test_"&amp;LY271&amp;"','sp_test_"&amp;LY271&amp;"');"</f>
        <v>xlswrite('G:\Mi unidad\1. PROYECTOS TELLO 2022\SCM SPILL OVERS\outputs\pobreza\criminalidad\1%\simulacion_4\output_tests.xlsx',spillover_test_153','sp_test_153');</v>
      </c>
    </row>
    <row r="272" spans="64:338" x14ac:dyDescent="0.3">
      <c r="BL272">
        <v>157</v>
      </c>
      <c r="BM272" s="1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541</v>
      </c>
      <c r="CV272">
        <v>157</v>
      </c>
      <c r="CW272" t="s">
        <v>542</v>
      </c>
      <c r="DA272">
        <v>157</v>
      </c>
      <c r="DB272" t="s">
        <v>542</v>
      </c>
      <c r="DF272">
        <v>157</v>
      </c>
      <c r="DG272" t="s">
        <v>542</v>
      </c>
      <c r="EA272">
        <v>95</v>
      </c>
      <c r="EB272" s="1" t="str">
        <f>"synthetic_control_sp_"&amp;EA272&amp;"(T+s) = Y_"&amp;EA272&amp;"(1,T+s)-alpha1_hat_vec_"&amp;EA272&amp;"(s);"</f>
        <v>synthetic_control_sp_95(T+s) = Y_95(1,T+s)-alpha1_hat_vec_95(s);</v>
      </c>
      <c r="HM272">
        <v>88</v>
      </c>
      <c r="HN272" t="s">
        <v>18</v>
      </c>
      <c r="HT272">
        <v>130</v>
      </c>
      <c r="HU272" t="s">
        <v>18</v>
      </c>
      <c r="IA272">
        <v>157</v>
      </c>
      <c r="IB272" t="str">
        <f>"xlswrite('G:\Mi unidad\1. PROYECTOS TELLO 2022\SCM SPILL OVERS\outputs\pobreza\bajo_niv_educ\1%\simulacion_4\output_tests.xlsx',lb_vec_"&amp;IA272&amp;"','lb_vec_"&amp;IA272&amp;"');"</f>
        <v>xlswrite('G:\Mi unidad\1. PROYECTOS TELLO 2022\SCM SPILL OVERS\outputs\pobreza\bajo_niv_educ\1%\simulacion_4\output_tests.xlsx',lb_vec_157','lb_vec_157');</v>
      </c>
      <c r="IO272">
        <v>157</v>
      </c>
      <c r="IP272" t="str">
        <f>"xlswrite('G:\Mi unidad\1. PROYECTOS TELLO 2022\SCM SPILL OVERS\outputs\pobreza\bajo_ingreso\1%\simulacion_4\output_tests.xlsx',lb_vec_"&amp;IO272&amp;"','lb_vec_"&amp;IO272&amp;"');"</f>
        <v>xlswrite('G:\Mi unidad\1. PROYECTOS TELLO 2022\SCM SPILL OVERS\outputs\pobreza\bajo_ingreso\1%\simulacion_4\output_tests.xlsx',lb_vec_157','lb_vec_157');</v>
      </c>
      <c r="JA272">
        <v>157</v>
      </c>
      <c r="JB272" t="str">
        <f>"xlswrite('G:\Mi unidad\1. PROYECTOS TELLO 2022\SCM SPILL OVERS\outputs\pobreza\densidad\1%\simulacion_4\output_tests.xlsx',lb_vec_"&amp;JA272&amp;"','lb_vec_"&amp;JA272&amp;"');"</f>
        <v>xlswrite('G:\Mi unidad\1. PROYECTOS TELLO 2022\SCM SPILL OVERS\outputs\pobreza\densidad\1%\simulacion_4\output_tests.xlsx',lb_vec_157','lb_vec_157');</v>
      </c>
      <c r="JM272">
        <v>157</v>
      </c>
      <c r="JN272" t="str">
        <f>"xlswrite('G:\Mi unidad\1. PROYECTOS TELLO 2022\SCM SPILL OVERS\outputs\pobreza\densidad_g\1%\simulacion_4\output_tests.xlsx',lb_vec_"&amp;JM272&amp;"','lb_vec_"&amp;JM272&amp;"');"</f>
        <v>xlswrite('G:\Mi unidad\1. PROYECTOS TELLO 2022\SCM SPILL OVERS\outputs\pobreza\densidad_g\1%\simulacion_4\output_tests.xlsx',lb_vec_157','lb_vec_157');</v>
      </c>
      <c r="JY272">
        <v>157</v>
      </c>
      <c r="JZ272" t="str">
        <f>"xlswrite('G:\Mi unidad\1. PROYECTOS TELLO 2022\SCM SPILL OVERS\outputs\pobreza\distancia_centro_salud\1%\simulacion_4\output_tests.xlsx',lb_vec_"&amp;JY272&amp;"','lb_vec_"&amp;JY272&amp;"');"</f>
        <v>xlswrite('G:\Mi unidad\1. PROYECTOS TELLO 2022\SCM SPILL OVERS\outputs\pobreza\distancia_centro_salud\1%\simulacion_4\output_tests.xlsx',lb_vec_157','lb_vec_157');</v>
      </c>
      <c r="KL272">
        <v>157</v>
      </c>
      <c r="KM272" t="str">
        <f>"xlswrite('G:\Mi unidad\1. PROYECTOS TELLO 2022\SCM SPILL OVERS\outputs\pobreza\informalidad\1%\simulacion_4\output_tests.xlsx',lb_vec_"&amp;KL272&amp;"','lb_vec_"&amp;KL272&amp;"');"</f>
        <v>xlswrite('G:\Mi unidad\1. PROYECTOS TELLO 2022\SCM SPILL OVERS\outputs\pobreza\informalidad\1%\simulacion_4\output_tests.xlsx',lb_vec_157','lb_vec_157');</v>
      </c>
      <c r="KY272">
        <v>157</v>
      </c>
      <c r="KZ272" t="str">
        <f>"xlswrite('G:\Mi unidad\1. PROYECTOS TELLO 2022\SCM SPILL OVERS\outputs\pobreza\alimentos\1%\simulacion_4\output_tests.xlsx',lb_vec_"&amp;KY272&amp;"','lb_vec_"&amp;KY272&amp;"');"</f>
        <v>xlswrite('G:\Mi unidad\1. PROYECTOS TELLO 2022\SCM SPILL OVERS\outputs\pobreza\alimentos\1%\simulacion_4\output_tests.xlsx',lb_vec_157','lb_vec_157');</v>
      </c>
      <c r="LF272">
        <v>157</v>
      </c>
      <c r="LG272" t="str">
        <f>"xlswrite('G:\Mi unidad\1. PROYECTOS TELLO 2022\SCM SPILL OVERS\outputs\pobreza\jefe_hogar\1%\simulacion_4\output_tests.xlsx',lb_vec_"&amp;LF272&amp;"','lb_vec_"&amp;LF272&amp;"');"</f>
        <v>xlswrite('G:\Mi unidad\1. PROYECTOS TELLO 2022\SCM SPILL OVERS\outputs\pobreza\jefe_hogar\1%\simulacion_4\output_tests.xlsx',lb_vec_157','lb_vec_157');</v>
      </c>
      <c r="LM272">
        <v>157</v>
      </c>
      <c r="LN272" t="str">
        <f>"xlswrite('G:\Mi unidad\1. PROYECTOS TELLO 2022\SCM SPILL OVERS\outputs\pobreza\mujeres\1%\simulacion_4\output_tests.xlsx',lb_vec_"&amp;LM272&amp;"','lb_vec_"&amp;LM272&amp;"');"</f>
        <v>xlswrite('G:\Mi unidad\1. PROYECTOS TELLO 2022\SCM SPILL OVERS\outputs\pobreza\mujeres\1%\simulacion_4\output_tests.xlsx',lb_vec_157','lb_vec_157');</v>
      </c>
      <c r="LY272">
        <v>157</v>
      </c>
      <c r="LZ272" t="str">
        <f>"xlswrite('G:\Mi unidad\1. PROYECTOS TELLO 2022\SCM SPILL OVERS\outputs\pobreza\criminalidad\1%\simulacion_4\output_tests.xlsx',lb_vec_"&amp;LY272&amp;"','lb_vec_"&amp;LY272&amp;"');"</f>
        <v>xlswrite('G:\Mi unidad\1. PROYECTOS TELLO 2022\SCM SPILL OVERS\outputs\pobreza\criminalidad\1%\simulacion_4\output_tests.xlsx',lb_vec_157','lb_vec_157');</v>
      </c>
    </row>
    <row r="273" spans="64:338" x14ac:dyDescent="0.3">
      <c r="BL273">
        <v>157</v>
      </c>
      <c r="BM273" s="1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542</v>
      </c>
      <c r="CV273">
        <v>157</v>
      </c>
      <c r="CW273" t="s">
        <v>543</v>
      </c>
      <c r="DA273">
        <v>157</v>
      </c>
      <c r="DB273" t="s">
        <v>543</v>
      </c>
      <c r="DF273">
        <v>157</v>
      </c>
      <c r="DG273" t="s">
        <v>543</v>
      </c>
      <c r="EA273">
        <v>95</v>
      </c>
      <c r="EB273" s="3" t="s">
        <v>18</v>
      </c>
      <c r="HM273">
        <v>89</v>
      </c>
      <c r="HN273" t="str">
        <f>"p_value_vec_"&amp;HM273&amp;" = zeros(1,S);"</f>
        <v>p_value_vec_89 = zeros(1,S);</v>
      </c>
      <c r="HT273">
        <v>133</v>
      </c>
      <c r="HU273" t="str">
        <f>"spillover_test_"&amp;HT273&amp;" = zeros(1,S);"</f>
        <v>spillover_test_133 = zeros(1,S);</v>
      </c>
      <c r="IA273">
        <v>157</v>
      </c>
      <c r="IB273" t="str">
        <f>"xlswrite('G:\Mi unidad\1. PROYECTOS TELLO 2022\SCM SPILL OVERS\outputs\pobreza\bajo_niv_educ\1%\simulacion_4\output_tests.xlsx',ub_vec_"&amp;IA273&amp;"','ub_vec_"&amp;IA273&amp;"');"</f>
        <v>xlswrite('G:\Mi unidad\1. PROYECTOS TELLO 2022\SCM SPILL OVERS\outputs\pobreza\bajo_niv_educ\1%\simulacion_4\output_tests.xlsx',ub_vec_157','ub_vec_157');</v>
      </c>
      <c r="IO273">
        <v>157</v>
      </c>
      <c r="IP273" t="str">
        <f>"xlswrite('G:\Mi unidad\1. PROYECTOS TELLO 2022\SCM SPILL OVERS\outputs\pobreza\bajo_ingreso\1%\simulacion_4\output_tests.xlsx',ub_vec_"&amp;IO273&amp;"','ub_vec_"&amp;IO273&amp;"');"</f>
        <v>xlswrite('G:\Mi unidad\1. PROYECTOS TELLO 2022\SCM SPILL OVERS\outputs\pobreza\bajo_ingreso\1%\simulacion_4\output_tests.xlsx',ub_vec_157','ub_vec_157');</v>
      </c>
      <c r="JA273">
        <v>157</v>
      </c>
      <c r="JB273" t="str">
        <f>"xlswrite('G:\Mi unidad\1. PROYECTOS TELLO 2022\SCM SPILL OVERS\outputs\pobreza\densidad\1%\simulacion_4\output_tests.xlsx',ub_vec_"&amp;JA273&amp;"','ub_vec_"&amp;JA273&amp;"');"</f>
        <v>xlswrite('G:\Mi unidad\1. PROYECTOS TELLO 2022\SCM SPILL OVERS\outputs\pobreza\densidad\1%\simulacion_4\output_tests.xlsx',ub_vec_157','ub_vec_157');</v>
      </c>
      <c r="JM273">
        <v>157</v>
      </c>
      <c r="JN273" t="str">
        <f>"xlswrite('G:\Mi unidad\1. PROYECTOS TELLO 2022\SCM SPILL OVERS\outputs\pobreza\densidad_g\1%\simulacion_4\output_tests.xlsx',ub_vec_"&amp;JM273&amp;"','ub_vec_"&amp;JM273&amp;"');"</f>
        <v>xlswrite('G:\Mi unidad\1. PROYECTOS TELLO 2022\SCM SPILL OVERS\outputs\pobreza\densidad_g\1%\simulacion_4\output_tests.xlsx',ub_vec_157','ub_vec_157');</v>
      </c>
      <c r="JY273">
        <v>157</v>
      </c>
      <c r="JZ273" t="str">
        <f>"xlswrite('G:\Mi unidad\1. PROYECTOS TELLO 2022\SCM SPILL OVERS\outputs\pobreza\distancia_centro_salud\1%\simulacion_4\output_tests.xlsx',ub_vec_"&amp;JY273&amp;"','ub_vec_"&amp;JY273&amp;"');"</f>
        <v>xlswrite('G:\Mi unidad\1. PROYECTOS TELLO 2022\SCM SPILL OVERS\outputs\pobreza\distancia_centro_salud\1%\simulacion_4\output_tests.xlsx',ub_vec_157','ub_vec_157');</v>
      </c>
      <c r="KL273">
        <v>157</v>
      </c>
      <c r="KM273" t="str">
        <f>"xlswrite('G:\Mi unidad\1. PROYECTOS TELLO 2022\SCM SPILL OVERS\outputs\pobreza\informalidad\1%\simulacion_4\output_tests.xlsx',ub_vec_"&amp;KL273&amp;"','ub_vec_"&amp;KL273&amp;"');"</f>
        <v>xlswrite('G:\Mi unidad\1. PROYECTOS TELLO 2022\SCM SPILL OVERS\outputs\pobreza\informalidad\1%\simulacion_4\output_tests.xlsx',ub_vec_157','ub_vec_157');</v>
      </c>
      <c r="KY273">
        <v>157</v>
      </c>
      <c r="KZ273" t="str">
        <f>"xlswrite('G:\Mi unidad\1. PROYECTOS TELLO 2022\SCM SPILL OVERS\outputs\pobreza\alimentos\1%\simulacion_4\output_tests.xlsx',ub_vec_"&amp;KY273&amp;"','ub_vec_"&amp;KY273&amp;"');"</f>
        <v>xlswrite('G:\Mi unidad\1. PROYECTOS TELLO 2022\SCM SPILL OVERS\outputs\pobreza\alimentos\1%\simulacion_4\output_tests.xlsx',ub_vec_157','ub_vec_157');</v>
      </c>
      <c r="LF273">
        <v>157</v>
      </c>
      <c r="LG273" t="str">
        <f>"xlswrite('G:\Mi unidad\1. PROYECTOS TELLO 2022\SCM SPILL OVERS\outputs\pobreza\jefe_hogar\1%\simulacion_4\output_tests.xlsx',ub_vec_"&amp;LF273&amp;"','ub_vec_"&amp;LF273&amp;"');"</f>
        <v>xlswrite('G:\Mi unidad\1. PROYECTOS TELLO 2022\SCM SPILL OVERS\outputs\pobreza\jefe_hogar\1%\simulacion_4\output_tests.xlsx',ub_vec_157','ub_vec_157');</v>
      </c>
      <c r="LM273">
        <v>157</v>
      </c>
      <c r="LN273" t="str">
        <f>"xlswrite('G:\Mi unidad\1. PROYECTOS TELLO 2022\SCM SPILL OVERS\outputs\pobreza\mujeres\1%\simulacion_4\output_tests.xlsx',ub_vec_"&amp;LM273&amp;"','ub_vec_"&amp;LM273&amp;"');"</f>
        <v>xlswrite('G:\Mi unidad\1. PROYECTOS TELLO 2022\SCM SPILL OVERS\outputs\pobreza\mujeres\1%\simulacion_4\output_tests.xlsx',ub_vec_157','ub_vec_157');</v>
      </c>
      <c r="LY273">
        <v>157</v>
      </c>
      <c r="LZ273" t="str">
        <f>"xlswrite('G:\Mi unidad\1. PROYECTOS TELLO 2022\SCM SPILL OVERS\outputs\pobreza\criminalidad\1%\simulacion_4\output_tests.xlsx',ub_vec_"&amp;LY273&amp;"','ub_vec_"&amp;LY273&amp;"');"</f>
        <v>xlswrite('G:\Mi unidad\1. PROYECTOS TELLO 2022\SCM SPILL OVERS\outputs\pobreza\criminalidad\1%\simulacion_4\output_tests.xlsx',ub_vec_157','ub_vec_157');</v>
      </c>
    </row>
    <row r="274" spans="64:338" x14ac:dyDescent="0.3">
      <c r="BL274">
        <v>157</v>
      </c>
      <c r="BM274" s="1" t="str">
        <f>"A_"&amp;BL272&amp;"(:,ind_"&amp;BL272&amp;" == 0) = [];"</f>
        <v>A_157(:,ind_157 == 0) = [];</v>
      </c>
      <c r="BR274">
        <v>157</v>
      </c>
      <c r="BS274" s="1" t="str">
        <f>"ind_"&amp;BR272&amp;" = xlsread('spillover_bajo_niv_educ_"&amp;BR272&amp;".xlsx')"</f>
        <v>ind_157 = xlsread('spillover_bajo_niv_educ_157.xlsx')</v>
      </c>
      <c r="BX274">
        <v>157</v>
      </c>
      <c r="BY274" s="1" t="str">
        <f>"ind_"&amp;BX272&amp;" = xlsread('spillover_bajoingreso_"&amp;BX272&amp;".xlsx')"</f>
        <v>ind_157 = xlsread('spillover_bajoingreso_157.xlsx')</v>
      </c>
      <c r="CD274">
        <v>157</v>
      </c>
      <c r="CE274" s="1" t="str">
        <f>"ind_"&amp;CD272&amp;" = xlsread('spillover_densidad_"&amp;CD272&amp;".xlsx')"</f>
        <v>ind_157 = xlsread('spillover_densidad_157.xlsx')</v>
      </c>
      <c r="CJ274">
        <v>157</v>
      </c>
      <c r="CK274" s="1" t="str">
        <f>"ind_"&amp;CJ272&amp;" = xlsread('spillover_tiempo_cs_"&amp;CJ272&amp;".xlsx')"</f>
        <v>ind_157 = xlsread('spillover_tiempo_cs_157.xlsx')</v>
      </c>
      <c r="CQ274">
        <v>157</v>
      </c>
      <c r="CR274" t="s">
        <v>543</v>
      </c>
      <c r="CV274">
        <v>157</v>
      </c>
      <c r="CW274" t="s">
        <v>544</v>
      </c>
      <c r="DA274">
        <v>157</v>
      </c>
      <c r="DB274" t="s">
        <v>545</v>
      </c>
      <c r="DF274">
        <v>157</v>
      </c>
      <c r="DG274" t="s">
        <v>546</v>
      </c>
      <c r="EA274">
        <v>100</v>
      </c>
      <c r="EB274" s="3" t="str">
        <f>"%PROVINCIA "&amp;EA274</f>
        <v>%PROVINCIA 100</v>
      </c>
      <c r="HM274">
        <v>89</v>
      </c>
      <c r="HN274" t="str">
        <f>"lb_vec_"&amp;HM274&amp;" = zeros(1,S);"</f>
        <v>lb_vec_89 = zeros(1,S);</v>
      </c>
      <c r="HT274">
        <v>133</v>
      </c>
      <c r="HU274" t="s">
        <v>35</v>
      </c>
      <c r="IA274">
        <v>157</v>
      </c>
      <c r="IB274" t="str">
        <f>"xlswrite('G:\Mi unidad\1. PROYECTOS TELLO 2022\SCM SPILL OVERS\outputs\pobreza\bajo_niv_educ\1%\simulacion_4\output_tests.xlsx',p_value_vec_"&amp;IA274&amp;"','p_value_vec_"&amp;IA274&amp;"');"</f>
        <v>xlswrite('G:\Mi unidad\1. PROYECTOS TELLO 2022\SCM SPILL OVERS\outputs\pobreza\bajo_niv_educ\1%\simulacion_4\output_tests.xlsx',p_value_vec_157','p_value_vec_157');</v>
      </c>
      <c r="IO274">
        <v>157</v>
      </c>
      <c r="IP274" t="str">
        <f>"xlswrite('G:\Mi unidad\1. PROYECTOS TELLO 2022\SCM SPILL OVERS\outputs\pobreza\bajo_ingreso\1%\simulacion_4\output_tests.xlsx',p_value_vec_"&amp;IO274&amp;"','p_value_vec_"&amp;IO274&amp;"');"</f>
        <v>xlswrite('G:\Mi unidad\1. PROYECTOS TELLO 2022\SCM SPILL OVERS\outputs\pobreza\bajo_ingreso\1%\simulacion_4\output_tests.xlsx',p_value_vec_157','p_value_vec_157');</v>
      </c>
      <c r="JA274">
        <v>157</v>
      </c>
      <c r="JB274" t="str">
        <f>"xlswrite('G:\Mi unidad\1. PROYECTOS TELLO 2022\SCM SPILL OVERS\outputs\pobreza\densidad\1%\simulacion_4\output_tests.xlsx',p_value_vec_"&amp;JA274&amp;"','p_value_vec_"&amp;JA274&amp;"');"</f>
        <v>xlswrite('G:\Mi unidad\1. PROYECTOS TELLO 2022\SCM SPILL OVERS\outputs\pobreza\densidad\1%\simulacion_4\output_tests.xlsx',p_value_vec_157','p_value_vec_157');</v>
      </c>
      <c r="JM274">
        <v>157</v>
      </c>
      <c r="JN274" t="str">
        <f>"xlswrite('G:\Mi unidad\1. PROYECTOS TELLO 2022\SCM SPILL OVERS\outputs\pobreza\densidad_g\1%\simulacion_4\output_tests.xlsx',p_value_vec_"&amp;JM274&amp;"','p_value_vec_"&amp;JM274&amp;"');"</f>
        <v>xlswrite('G:\Mi unidad\1. PROYECTOS TELLO 2022\SCM SPILL OVERS\outputs\pobreza\densidad_g\1%\simulacion_4\output_tests.xlsx',p_value_vec_157','p_value_vec_157');</v>
      </c>
      <c r="JY274">
        <v>157</v>
      </c>
      <c r="JZ274" t="str">
        <f>"xlswrite('G:\Mi unidad\1. PROYECTOS TELLO 2022\SCM SPILL OVERS\outputs\pobreza\distancia_centro_salud\1%\simulacion_4\output_tests.xlsx',p_value_vec_"&amp;JY274&amp;"','p_value_vec_"&amp;JY274&amp;"');"</f>
        <v>xlswrite('G:\Mi unidad\1. PROYECTOS TELLO 2022\SCM SPILL OVERS\outputs\pobreza\distancia_centro_salud\1%\simulacion_4\output_tests.xlsx',p_value_vec_157','p_value_vec_157');</v>
      </c>
      <c r="KL274">
        <v>157</v>
      </c>
      <c r="KM274" t="str">
        <f>"xlswrite('G:\Mi unidad\1. PROYECTOS TELLO 2022\SCM SPILL OVERS\outputs\pobreza\informalidad\1%\simulacion_4\output_tests.xlsx',p_value_vec_"&amp;KL274&amp;"','p_value_vec_"&amp;KL274&amp;"');"</f>
        <v>xlswrite('G:\Mi unidad\1. PROYECTOS TELLO 2022\SCM SPILL OVERS\outputs\pobreza\informalidad\1%\simulacion_4\output_tests.xlsx',p_value_vec_157','p_value_vec_157');</v>
      </c>
      <c r="KY274">
        <v>157</v>
      </c>
      <c r="KZ274" t="str">
        <f>"xlswrite('G:\Mi unidad\1. PROYECTOS TELLO 2022\SCM SPILL OVERS\outputs\pobreza\alimentos\1%\simulacion_4\output_tests.xlsx',p_value_vec_"&amp;KY274&amp;"','p_value_vec_"&amp;KY274&amp;"');"</f>
        <v>xlswrite('G:\Mi unidad\1. PROYECTOS TELLO 2022\SCM SPILL OVERS\outputs\pobreza\alimentos\1%\simulacion_4\output_tests.xlsx',p_value_vec_157','p_value_vec_157');</v>
      </c>
      <c r="LF274">
        <v>157</v>
      </c>
      <c r="LG274" t="str">
        <f>"xlswrite('G:\Mi unidad\1. PROYECTOS TELLO 2022\SCM SPILL OVERS\outputs\pobreza\jefe_hogar\1%\simulacion_4\output_tests.xlsx',p_value_vec_"&amp;LF274&amp;"','p_value_vec_"&amp;LF274&amp;"');"</f>
        <v>xlswrite('G:\Mi unidad\1. PROYECTOS TELLO 2022\SCM SPILL OVERS\outputs\pobreza\jefe_hogar\1%\simulacion_4\output_tests.xlsx',p_value_vec_157','p_value_vec_157');</v>
      </c>
      <c r="LM274">
        <v>157</v>
      </c>
      <c r="LN274" t="str">
        <f>"xlswrite('G:\Mi unidad\1. PROYECTOS TELLO 2022\SCM SPILL OVERS\outputs\pobreza\mujeres\1%\simulacion_4\output_tests.xlsx',p_value_vec_"&amp;LM274&amp;"','p_value_vec_"&amp;LM274&amp;"');"</f>
        <v>xlswrite('G:\Mi unidad\1. PROYECTOS TELLO 2022\SCM SPILL OVERS\outputs\pobreza\mujeres\1%\simulacion_4\output_tests.xlsx',p_value_vec_157','p_value_vec_157');</v>
      </c>
      <c r="LY274">
        <v>157</v>
      </c>
      <c r="LZ274" t="str">
        <f>"xlswrite('G:\Mi unidad\1. PROYECTOS TELLO 2022\SCM SPILL OVERS\outputs\pobreza\criminalidad\1%\simulacion_4\output_tests.xlsx',p_value_vec_"&amp;LY274&amp;"','p_value_vec_"&amp;LY274&amp;"');"</f>
        <v>xlswrite('G:\Mi unidad\1. PROYECTOS TELLO 2022\SCM SPILL OVERS\outputs\pobreza\criminalidad\1%\simulacion_4\output_tests.xlsx',p_value_vec_157','p_value_vec_157');</v>
      </c>
    </row>
    <row r="275" spans="64:338" x14ac:dyDescent="0.3">
      <c r="BL275">
        <v>157</v>
      </c>
      <c r="BR275">
        <v>157</v>
      </c>
      <c r="BS275" s="1" t="str">
        <f>"A_"&amp;BR272&amp;" = eye(N);"</f>
        <v>A_157 = eye(N);</v>
      </c>
      <c r="BX275">
        <v>157</v>
      </c>
      <c r="BY275" s="1" t="str">
        <f>"A_"&amp;BX272&amp;" = eye(N);"</f>
        <v>A_157 = eye(N);</v>
      </c>
      <c r="CD275">
        <v>157</v>
      </c>
      <c r="CE275" s="1" t="str">
        <f>"A_"&amp;CD272&amp;" = eye(N);"</f>
        <v>A_157 = eye(N);</v>
      </c>
      <c r="CJ275">
        <v>157</v>
      </c>
      <c r="CK275" s="1" t="str">
        <f>"A_"&amp;CJ272&amp;" = eye(N);"</f>
        <v>A_157 = eye(N);</v>
      </c>
      <c r="CQ275">
        <v>157</v>
      </c>
      <c r="CR275" t="s">
        <v>547</v>
      </c>
      <c r="CV275">
        <v>157</v>
      </c>
      <c r="CW275" t="s">
        <v>548</v>
      </c>
      <c r="DA275">
        <v>157</v>
      </c>
      <c r="DB275" t="s">
        <v>548</v>
      </c>
      <c r="DF275">
        <v>157</v>
      </c>
      <c r="DG275" t="s">
        <v>548</v>
      </c>
      <c r="EA275">
        <v>100</v>
      </c>
      <c r="EB275" s="3" t="s">
        <v>17</v>
      </c>
      <c r="HM275">
        <v>89</v>
      </c>
      <c r="HN275" t="str">
        <f>"ub_vec_"&amp;HM275&amp;" = zeros(1,S);"</f>
        <v>ub_vec_89 = zeros(1,S);</v>
      </c>
      <c r="HT275">
        <v>133</v>
      </c>
      <c r="HU275" t="s">
        <v>36</v>
      </c>
      <c r="IA275">
        <v>157</v>
      </c>
      <c r="IB275" t="str">
        <f>"xlswrite('G:\Mi unidad\1. PROYECTOS TELLO 2022\SCM SPILL OVERS\outputs\pobreza\bajo_niv_educ\1%\simulacion_4\output_tests.xlsx',alpha1_hat_vec_"&amp;IA275&amp;"','alpha1_hat_vec_"&amp;IA275&amp;"');"</f>
        <v>xlswrite('G:\Mi unidad\1. PROYECTOS TELLO 2022\SCM SPILL OVERS\outputs\pobreza\bajo_niv_educ\1%\simulacion_4\output_tests.xlsx',alpha1_hat_vec_157','alpha1_hat_vec_157');</v>
      </c>
      <c r="IO275">
        <v>157</v>
      </c>
      <c r="IP275" t="str">
        <f>"xlswrite('G:\Mi unidad\1. PROYECTOS TELLO 2022\SCM SPILL OVERS\outputs\pobreza\bajo_ingreso\1%\simulacion_4\output_tests.xlsx',alpha1_hat_vec_"&amp;IO275&amp;"','alpha1_hat_vec_"&amp;IO275&amp;"');"</f>
        <v>xlswrite('G:\Mi unidad\1. PROYECTOS TELLO 2022\SCM SPILL OVERS\outputs\pobreza\bajo_ingreso\1%\simulacion_4\output_tests.xlsx',alpha1_hat_vec_157','alpha1_hat_vec_157');</v>
      </c>
      <c r="JA275">
        <v>157</v>
      </c>
      <c r="JB275" t="str">
        <f>"xlswrite('G:\Mi unidad\1. PROYECTOS TELLO 2022\SCM SPILL OVERS\outputs\pobreza\densidad\1%\simulacion_4\output_tests.xlsx',alpha1_hat_vec_"&amp;JA275&amp;"','alpha1_hat_vec_"&amp;JA275&amp;"');"</f>
        <v>xlswrite('G:\Mi unidad\1. PROYECTOS TELLO 2022\SCM SPILL OVERS\outputs\pobreza\densidad\1%\simulacion_4\output_tests.xlsx',alpha1_hat_vec_157','alpha1_hat_vec_157');</v>
      </c>
      <c r="JM275">
        <v>157</v>
      </c>
      <c r="JN275" t="str">
        <f>"xlswrite('G:\Mi unidad\1. PROYECTOS TELLO 2022\SCM SPILL OVERS\outputs\pobreza\densidad_g\1%\simulacion_4\output_tests.xlsx',alpha1_hat_vec_"&amp;JM275&amp;"','alpha1_hat_vec_"&amp;JM275&amp;"');"</f>
        <v>xlswrite('G:\Mi unidad\1. PROYECTOS TELLO 2022\SCM SPILL OVERS\outputs\pobreza\densidad_g\1%\simulacion_4\output_tests.xlsx',alpha1_hat_vec_157','alpha1_hat_vec_157');</v>
      </c>
      <c r="JY275">
        <v>157</v>
      </c>
      <c r="JZ275" t="str">
        <f>"xlswrite('G:\Mi unidad\1. PROYECTOS TELLO 2022\SCM SPILL OVERS\outputs\pobreza\distancia_centro_salud\1%\simulacion_4\output_tests.xlsx',alpha1_hat_vec_"&amp;JY275&amp;"','alpha1_hat_vec_"&amp;JY275&amp;"');"</f>
        <v>xlswrite('G:\Mi unidad\1. PROYECTOS TELLO 2022\SCM SPILL OVERS\outputs\pobreza\distancia_centro_salud\1%\simulacion_4\output_tests.xlsx',alpha1_hat_vec_157','alpha1_hat_vec_157');</v>
      </c>
      <c r="KL275">
        <v>157</v>
      </c>
      <c r="KM275" t="str">
        <f>"xlswrite('G:\Mi unidad\1. PROYECTOS TELLO 2022\SCM SPILL OVERS\outputs\pobreza\informalidad\1%\simulacion_4\output_tests.xlsx',alpha1_hat_vec_"&amp;KL275&amp;"','alpha1_hat_vec_"&amp;KL275&amp;"');"</f>
        <v>xlswrite('G:\Mi unidad\1. PROYECTOS TELLO 2022\SCM SPILL OVERS\outputs\pobreza\informalidad\1%\simulacion_4\output_tests.xlsx',alpha1_hat_vec_157','alpha1_hat_vec_157');</v>
      </c>
      <c r="KY275">
        <v>157</v>
      </c>
      <c r="KZ275" t="str">
        <f>"xlswrite('G:\Mi unidad\1. PROYECTOS TELLO 2022\SCM SPILL OVERS\outputs\pobreza\alimentos\1%\simulacion_4\output_tests.xlsx',alpha1_hat_vec_"&amp;KY275&amp;"','alpha1_hat_vec_"&amp;KY275&amp;"');"</f>
        <v>xlswrite('G:\Mi unidad\1. PROYECTOS TELLO 2022\SCM SPILL OVERS\outputs\pobreza\alimentos\1%\simulacion_4\output_tests.xlsx',alpha1_hat_vec_157','alpha1_hat_vec_157');</v>
      </c>
      <c r="LF275">
        <v>157</v>
      </c>
      <c r="LG275" t="str">
        <f>"xlswrite('G:\Mi unidad\1. PROYECTOS TELLO 2022\SCM SPILL OVERS\outputs\pobreza\jefe_hogar\1%\simulacion_4\output_tests.xlsx',alpha1_hat_vec_"&amp;LF275&amp;"','alpha1_hat_vec_"&amp;LF275&amp;"');"</f>
        <v>xlswrite('G:\Mi unidad\1. PROYECTOS TELLO 2022\SCM SPILL OVERS\outputs\pobreza\jefe_hogar\1%\simulacion_4\output_tests.xlsx',alpha1_hat_vec_157','alpha1_hat_vec_157');</v>
      </c>
      <c r="LM275">
        <v>157</v>
      </c>
      <c r="LN275" t="str">
        <f>"xlswrite('G:\Mi unidad\1. PROYECTOS TELLO 2022\SCM SPILL OVERS\outputs\pobreza\mujeres\1%\simulacion_4\output_tests.xlsx',alpha1_hat_vec_"&amp;LM275&amp;"','alpha1_hat_vec_"&amp;LM275&amp;"');"</f>
        <v>xlswrite('G:\Mi unidad\1. PROYECTOS TELLO 2022\SCM SPILL OVERS\outputs\pobreza\mujeres\1%\simulacion_4\output_tests.xlsx',alpha1_hat_vec_157','alpha1_hat_vec_157');</v>
      </c>
      <c r="LY275">
        <v>157</v>
      </c>
      <c r="LZ275" t="str">
        <f>"xlswrite('G:\Mi unidad\1. PROYECTOS TELLO 2022\SCM SPILL OVERS\outputs\pobreza\criminalidad\1%\simulacion_4\output_tests.xlsx',alpha1_hat_vec_"&amp;LY275&amp;"','alpha1_hat_vec_"&amp;LY275&amp;"');"</f>
        <v>xlswrite('G:\Mi unidad\1. PROYECTOS TELLO 2022\SCM SPILL OVERS\outputs\pobreza\criminalidad\1%\simulacion_4\output_tests.xlsx',alpha1_hat_vec_157','alpha1_hat_vec_157');</v>
      </c>
    </row>
    <row r="276" spans="64:338" x14ac:dyDescent="0.3">
      <c r="BL276">
        <v>157</v>
      </c>
      <c r="BR276">
        <v>157</v>
      </c>
      <c r="BS276" s="1" t="str">
        <f>"A_"&amp;BR272&amp;"(:,ind_"&amp;BR272&amp;" == 0) = [];"</f>
        <v>A_157(:,ind_157 == 0) = [];</v>
      </c>
      <c r="BX276">
        <v>157</v>
      </c>
      <c r="BY276" s="1" t="str">
        <f>"A_"&amp;BX272&amp;"(:,ind_"&amp;BX272&amp;" == 0) = [];"</f>
        <v>A_157(:,ind_157 == 0) = [];</v>
      </c>
      <c r="CD276">
        <v>157</v>
      </c>
      <c r="CE276" s="1" t="str">
        <f>"A_"&amp;CD272&amp;"(:,ind_"&amp;CD272&amp;" == 0) = [];"</f>
        <v>A_157(:,ind_157 == 0) = [];</v>
      </c>
      <c r="CJ276">
        <v>157</v>
      </c>
      <c r="CK276" s="1" t="str">
        <f>"A_"&amp;CJ272&amp;"(:,ind_"&amp;CJ272&amp;" == 0) = [];"</f>
        <v>A_157(:,ind_157 == 0) = [];</v>
      </c>
      <c r="CQ276">
        <v>157</v>
      </c>
      <c r="CR276" t="s">
        <v>548</v>
      </c>
      <c r="CV276">
        <v>157</v>
      </c>
      <c r="CW276" t="s">
        <v>549</v>
      </c>
      <c r="DA276">
        <v>157</v>
      </c>
      <c r="DB276" t="s">
        <v>549</v>
      </c>
      <c r="DF276">
        <v>157</v>
      </c>
      <c r="DG276" t="s">
        <v>549</v>
      </c>
      <c r="EA276">
        <v>100</v>
      </c>
      <c r="EB276" s="1" t="str">
        <f>"Y_Ts_"&amp;EA276&amp;" = Y_"&amp;EA276&amp;"(:,T+s);"</f>
        <v>Y_Ts_100 = Y_100(:,T+s);</v>
      </c>
      <c r="HM276">
        <v>89</v>
      </c>
      <c r="HN276" t="s">
        <v>35</v>
      </c>
      <c r="HT276">
        <v>133</v>
      </c>
      <c r="HU276" t="s">
        <v>37</v>
      </c>
      <c r="IA276">
        <v>157</v>
      </c>
      <c r="IB276" t="str">
        <f>"xlswrite('G:\Mi unidad\1. PROYECTOS TELLO 2022\SCM SPILL OVERS\outputs\pobreza\bajo_niv_educ\1%\simulacion_4\output_tests.xlsx',spillover_test_"&amp;IA276&amp;"','sp_test_"&amp;IA276&amp;"');"</f>
        <v>xlswrite('G:\Mi unidad\1. PROYECTOS TELLO 2022\SCM SPILL OVERS\outputs\pobreza\bajo_niv_educ\1%\simulacion_4\output_tests.xlsx',spillover_test_157','sp_test_157');</v>
      </c>
      <c r="IM276">
        <v>1</v>
      </c>
      <c r="IO276">
        <v>157</v>
      </c>
      <c r="IP276" t="str">
        <f>"xlswrite('G:\Mi unidad\1. PROYECTOS TELLO 2022\SCM SPILL OVERS\outputs\pobreza\bajo_ingreso\1%\simulacion_4\output_tests.xlsx',spillover_test_"&amp;IO276&amp;"','sp_test_"&amp;IO276&amp;"');"</f>
        <v>xlswrite('G:\Mi unidad\1. PROYECTOS TELLO 2022\SCM SPILL OVERS\outputs\pobreza\bajo_ingreso\1%\simulacion_4\output_tests.xlsx',spillover_test_157','sp_test_157');</v>
      </c>
      <c r="JA276">
        <v>157</v>
      </c>
      <c r="JB276" t="str">
        <f>"xlswrite('G:\Mi unidad\1. PROYECTOS TELLO 2022\SCM SPILL OVERS\outputs\pobreza\densidad\1%\simulacion_4\output_tests.xlsx',spillover_test_"&amp;JA276&amp;"','sp_test_"&amp;JA276&amp;"');"</f>
        <v>xlswrite('G:\Mi unidad\1. PROYECTOS TELLO 2022\SCM SPILL OVERS\outputs\pobreza\densidad\1%\simulacion_4\output_tests.xlsx',spillover_test_157','sp_test_157');</v>
      </c>
      <c r="JM276">
        <v>157</v>
      </c>
      <c r="JN276" t="str">
        <f>"xlswrite('G:\Mi unidad\1. PROYECTOS TELLO 2022\SCM SPILL OVERS\outputs\pobreza\densidad_g\1%\simulacion_4\output_tests.xlsx',spillover_test_"&amp;JM276&amp;"','sp_test_"&amp;JM276&amp;"');"</f>
        <v>xlswrite('G:\Mi unidad\1. PROYECTOS TELLO 2022\SCM SPILL OVERS\outputs\pobreza\densidad_g\1%\simulacion_4\output_tests.xlsx',spillover_test_157','sp_test_157');</v>
      </c>
      <c r="JY276">
        <v>157</v>
      </c>
      <c r="JZ276" t="str">
        <f>"xlswrite('G:\Mi unidad\1. PROYECTOS TELLO 2022\SCM SPILL OVERS\outputs\pobreza\distancia_centro_salud\1%\simulacion_4\output_tests.xlsx',spillover_test_"&amp;JY276&amp;"','sp_test_"&amp;JY276&amp;"');"</f>
        <v>xlswrite('G:\Mi unidad\1. PROYECTOS TELLO 2022\SCM SPILL OVERS\outputs\pobreza\distancia_centro_salud\1%\simulacion_4\output_tests.xlsx',spillover_test_157','sp_test_157');</v>
      </c>
      <c r="KL276">
        <v>157</v>
      </c>
      <c r="KM276" t="str">
        <f>"xlswrite('G:\Mi unidad\1. PROYECTOS TELLO 2022\SCM SPILL OVERS\outputs\pobreza\informalidad\1%\simulacion_4\output_tests.xlsx',spillover_test_"&amp;KL276&amp;"','sp_test_"&amp;KL276&amp;"');"</f>
        <v>xlswrite('G:\Mi unidad\1. PROYECTOS TELLO 2022\SCM SPILL OVERS\outputs\pobreza\informalidad\1%\simulacion_4\output_tests.xlsx',spillover_test_157','sp_test_157');</v>
      </c>
      <c r="KY276">
        <v>157</v>
      </c>
      <c r="KZ276" t="str">
        <f>"xlswrite('G:\Mi unidad\1. PROYECTOS TELLO 2022\SCM SPILL OVERS\outputs\pobreza\alimentos\1%\simulacion_4\output_tests.xlsx',spillover_test_"&amp;KY276&amp;"','sp_test_"&amp;KY276&amp;"');"</f>
        <v>xlswrite('G:\Mi unidad\1. PROYECTOS TELLO 2022\SCM SPILL OVERS\outputs\pobreza\alimentos\1%\simulacion_4\output_tests.xlsx',spillover_test_157','sp_test_157');</v>
      </c>
      <c r="LF276">
        <v>157</v>
      </c>
      <c r="LG276" t="str">
        <f>"xlswrite('G:\Mi unidad\1. PROYECTOS TELLO 2022\SCM SPILL OVERS\outputs\pobreza\jefe_hogar\1%\simulacion_4\output_tests.xlsx',spillover_test_"&amp;LF276&amp;"','sp_test_"&amp;LF276&amp;"');"</f>
        <v>xlswrite('G:\Mi unidad\1. PROYECTOS TELLO 2022\SCM SPILL OVERS\outputs\pobreza\jefe_hogar\1%\simulacion_4\output_tests.xlsx',spillover_test_157','sp_test_157');</v>
      </c>
      <c r="LM276">
        <v>157</v>
      </c>
      <c r="LN276" t="str">
        <f>"xlswrite('G:\Mi unidad\1. PROYECTOS TELLO 2022\SCM SPILL OVERS\outputs\pobreza\mujeres\1%\simulacion_4\output_tests.xlsx',spillover_test_"&amp;LM276&amp;"','sp_test_"&amp;LM276&amp;"');"</f>
        <v>xlswrite('G:\Mi unidad\1. PROYECTOS TELLO 2022\SCM SPILL OVERS\outputs\pobreza\mujeres\1%\simulacion_4\output_tests.xlsx',spillover_test_157','sp_test_157');</v>
      </c>
      <c r="LY276">
        <v>157</v>
      </c>
      <c r="LZ276" t="str">
        <f>"xlswrite('G:\Mi unidad\1. PROYECTOS TELLO 2022\SCM SPILL OVERS\outputs\pobreza\criminalidad\1%\simulacion_4\output_tests.xlsx',spillover_test_"&amp;LY276&amp;"','sp_test_"&amp;LY276&amp;"');"</f>
        <v>xlswrite('G:\Mi unidad\1. PROYECTOS TELLO 2022\SCM SPILL OVERS\outputs\pobreza\criminalidad\1%\simulacion_4\output_tests.xlsx',spillover_test_157','sp_test_157');</v>
      </c>
    </row>
    <row r="277" spans="64:338" x14ac:dyDescent="0.3">
      <c r="BL277">
        <v>158</v>
      </c>
      <c r="BM277" s="1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549</v>
      </c>
      <c r="CV277">
        <v>158</v>
      </c>
      <c r="CW277" t="s">
        <v>550</v>
      </c>
      <c r="DA277">
        <v>158</v>
      </c>
      <c r="DB277" t="s">
        <v>550</v>
      </c>
      <c r="DF277">
        <v>158</v>
      </c>
      <c r="DG277" t="s">
        <v>550</v>
      </c>
      <c r="EA277">
        <v>100</v>
      </c>
      <c r="EB277" s="1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HM277">
        <v>89</v>
      </c>
      <c r="HN277" t="str">
        <f>"    [p_value_"&amp;HM277&amp; ",lb_"&amp;HM277&amp;",ub_"&amp;HM277&amp;"] = sp_andrews_te(Y_pre_"&amp;HM277&amp;",pobreza_"&amp;HM277&amp;"(:,T+s),A_"&amp;HM277&amp;",C,.05);"</f>
        <v xml:space="preserve">    [p_value_89,lb_89,ub_89] = sp_andrews_te(Y_pre_89,pobreza_89(:,T+s),A_89,C,.05);</v>
      </c>
      <c r="HT277">
        <v>133</v>
      </c>
      <c r="HU277" t="str">
        <f>"    spillover_test_"&amp;HT277&amp;"(s) = sp_andrews(Y_pre_"&amp;HT277&amp;",pobreza_"&amp;HT277&amp;"(:,T+s),A_"&amp;HT277&amp;",C,d,alpha_sig);"</f>
        <v xml:space="preserve">    spillover_test_133(s) = sp_andrews(Y_pre_133,pobreza_133(:,T+s),A_133,C,d,alpha_sig);</v>
      </c>
      <c r="IA277">
        <v>158</v>
      </c>
      <c r="IB277" t="str">
        <f>"xlswrite('G:\Mi unidad\1. PROYECTOS TELLO 2022\SCM SPILL OVERS\outputs\pobreza\bajo_niv_educ\1%\simulacion_4\output_tests.xlsx',lb_vec_"&amp;IA277&amp;"','lb_vec_"&amp;IA277&amp;"');"</f>
        <v>xlswrite('G:\Mi unidad\1. PROYECTOS TELLO 2022\SCM SPILL OVERS\outputs\pobreza\bajo_niv_educ\1%\simulacion_4\output_tests.xlsx',lb_vec_158','lb_vec_158');</v>
      </c>
      <c r="IO277">
        <v>158</v>
      </c>
      <c r="IP277" t="str">
        <f>"xlswrite('G:\Mi unidad\1. PROYECTOS TELLO 2022\SCM SPILL OVERS\outputs\pobreza\bajo_ingreso\1%\simulacion_4\output_tests.xlsx',lb_vec_"&amp;IO277&amp;"','lb_vec_"&amp;IO277&amp;"');"</f>
        <v>xlswrite('G:\Mi unidad\1. PROYECTOS TELLO 2022\SCM SPILL OVERS\outputs\pobreza\bajo_ingreso\1%\simulacion_4\output_tests.xlsx',lb_vec_158','lb_vec_158');</v>
      </c>
      <c r="JA277">
        <v>158</v>
      </c>
      <c r="JB277" t="str">
        <f>"xlswrite('G:\Mi unidad\1. PROYECTOS TELLO 2022\SCM SPILL OVERS\outputs\pobreza\densidad\1%\simulacion_4\output_tests.xlsx',lb_vec_"&amp;JA277&amp;"','lb_vec_"&amp;JA277&amp;"');"</f>
        <v>xlswrite('G:\Mi unidad\1. PROYECTOS TELLO 2022\SCM SPILL OVERS\outputs\pobreza\densidad\1%\simulacion_4\output_tests.xlsx',lb_vec_158','lb_vec_158');</v>
      </c>
      <c r="JM277">
        <v>158</v>
      </c>
      <c r="JN277" t="str">
        <f>"xlswrite('G:\Mi unidad\1. PROYECTOS TELLO 2022\SCM SPILL OVERS\outputs\pobreza\densidad_g\1%\simulacion_4\output_tests.xlsx',lb_vec_"&amp;JM277&amp;"','lb_vec_"&amp;JM277&amp;"');"</f>
        <v>xlswrite('G:\Mi unidad\1. PROYECTOS TELLO 2022\SCM SPILL OVERS\outputs\pobreza\densidad_g\1%\simulacion_4\output_tests.xlsx',lb_vec_158','lb_vec_158');</v>
      </c>
      <c r="JY277">
        <v>158</v>
      </c>
      <c r="JZ277" t="str">
        <f>"xlswrite('G:\Mi unidad\1. PROYECTOS TELLO 2022\SCM SPILL OVERS\outputs\pobreza\distancia_centro_salud\1%\simulacion_4\output_tests.xlsx',lb_vec_"&amp;JY277&amp;"','lb_vec_"&amp;JY277&amp;"');"</f>
        <v>xlswrite('G:\Mi unidad\1. PROYECTOS TELLO 2022\SCM SPILL OVERS\outputs\pobreza\distancia_centro_salud\1%\simulacion_4\output_tests.xlsx',lb_vec_158','lb_vec_158');</v>
      </c>
      <c r="KL277">
        <v>158</v>
      </c>
      <c r="KM277" t="str">
        <f>"xlswrite('G:\Mi unidad\1. PROYECTOS TELLO 2022\SCM SPILL OVERS\outputs\pobreza\informalidad\1%\simulacion_4\output_tests.xlsx',lb_vec_"&amp;KL277&amp;"','lb_vec_"&amp;KL277&amp;"');"</f>
        <v>xlswrite('G:\Mi unidad\1. PROYECTOS TELLO 2022\SCM SPILL OVERS\outputs\pobreza\informalidad\1%\simulacion_4\output_tests.xlsx',lb_vec_158','lb_vec_158');</v>
      </c>
      <c r="KY277">
        <v>158</v>
      </c>
      <c r="KZ277" t="str">
        <f>"xlswrite('G:\Mi unidad\1. PROYECTOS TELLO 2022\SCM SPILL OVERS\outputs\pobreza\alimentos\1%\simulacion_4\output_tests.xlsx',lb_vec_"&amp;KY277&amp;"','lb_vec_"&amp;KY277&amp;"');"</f>
        <v>xlswrite('G:\Mi unidad\1. PROYECTOS TELLO 2022\SCM SPILL OVERS\outputs\pobreza\alimentos\1%\simulacion_4\output_tests.xlsx',lb_vec_158','lb_vec_158');</v>
      </c>
      <c r="LF277">
        <v>158</v>
      </c>
      <c r="LG277" t="str">
        <f>"xlswrite('G:\Mi unidad\1. PROYECTOS TELLO 2022\SCM SPILL OVERS\outputs\pobreza\jefe_hogar\1%\simulacion_4\output_tests.xlsx',lb_vec_"&amp;LF277&amp;"','lb_vec_"&amp;LF277&amp;"');"</f>
        <v>xlswrite('G:\Mi unidad\1. PROYECTOS TELLO 2022\SCM SPILL OVERS\outputs\pobreza\jefe_hogar\1%\simulacion_4\output_tests.xlsx',lb_vec_158','lb_vec_158');</v>
      </c>
      <c r="LM277">
        <v>158</v>
      </c>
      <c r="LN277" t="str">
        <f>"xlswrite('G:\Mi unidad\1. PROYECTOS TELLO 2022\SCM SPILL OVERS\outputs\pobreza\mujeres\1%\simulacion_4\output_tests.xlsx',lb_vec_"&amp;LM277&amp;"','lb_vec_"&amp;LM277&amp;"');"</f>
        <v>xlswrite('G:\Mi unidad\1. PROYECTOS TELLO 2022\SCM SPILL OVERS\outputs\pobreza\mujeres\1%\simulacion_4\output_tests.xlsx',lb_vec_158','lb_vec_158');</v>
      </c>
      <c r="LY277">
        <v>158</v>
      </c>
      <c r="LZ277" t="str">
        <f>"xlswrite('G:\Mi unidad\1. PROYECTOS TELLO 2022\SCM SPILL OVERS\outputs\pobreza\criminalidad\1%\simulacion_4\output_tests.xlsx',lb_vec_"&amp;LY277&amp;"','lb_vec_"&amp;LY277&amp;"');"</f>
        <v>xlswrite('G:\Mi unidad\1. PROYECTOS TELLO 2022\SCM SPILL OVERS\outputs\pobreza\criminalidad\1%\simulacion_4\output_tests.xlsx',lb_vec_158','lb_vec_158');</v>
      </c>
    </row>
    <row r="278" spans="64:338" x14ac:dyDescent="0.3">
      <c r="BL278">
        <v>158</v>
      </c>
      <c r="BM278" s="1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550</v>
      </c>
      <c r="CV278">
        <v>158</v>
      </c>
      <c r="CW278" t="s">
        <v>551</v>
      </c>
      <c r="DA278">
        <v>158</v>
      </c>
      <c r="DB278" t="s">
        <v>551</v>
      </c>
      <c r="DF278">
        <v>158</v>
      </c>
      <c r="DG278" t="s">
        <v>551</v>
      </c>
      <c r="EA278">
        <v>100</v>
      </c>
      <c r="EB278" s="1" t="str">
        <f>"alpha_hat_"&amp;EA278&amp;" = A_"&amp;EA278&amp;"*gamma_hat_"&amp;EA278&amp;";"</f>
        <v>alpha_hat_100 = A_100*gamma_hat_100;</v>
      </c>
      <c r="HM278">
        <v>89</v>
      </c>
      <c r="HN278" t="str">
        <f>"    p_value_vec_"&amp;HM278&amp;"(s) = p_value_"&amp;HM278&amp;";"</f>
        <v xml:space="preserve">    p_value_vec_89(s) = p_value_89;</v>
      </c>
      <c r="HT278">
        <v>133</v>
      </c>
      <c r="HU278" t="s">
        <v>18</v>
      </c>
      <c r="IA278">
        <v>158</v>
      </c>
      <c r="IB278" t="str">
        <f>"xlswrite('G:\Mi unidad\1. PROYECTOS TELLO 2022\SCM SPILL OVERS\outputs\pobreza\bajo_niv_educ\1%\simulacion_4\output_tests.xlsx',ub_vec_"&amp;IA278&amp;"','ub_vec_"&amp;IA278&amp;"');"</f>
        <v>xlswrite('G:\Mi unidad\1. PROYECTOS TELLO 2022\SCM SPILL OVERS\outputs\pobreza\bajo_niv_educ\1%\simulacion_4\output_tests.xlsx',ub_vec_158','ub_vec_158');</v>
      </c>
      <c r="IO278">
        <v>158</v>
      </c>
      <c r="IP278" t="str">
        <f>"xlswrite('G:\Mi unidad\1. PROYECTOS TELLO 2022\SCM SPILL OVERS\outputs\pobreza\bajo_ingreso\1%\simulacion_4\output_tests.xlsx',ub_vec_"&amp;IO278&amp;"','ub_vec_"&amp;IO278&amp;"');"</f>
        <v>xlswrite('G:\Mi unidad\1. PROYECTOS TELLO 2022\SCM SPILL OVERS\outputs\pobreza\bajo_ingreso\1%\simulacion_4\output_tests.xlsx',ub_vec_158','ub_vec_158');</v>
      </c>
      <c r="JA278">
        <v>158</v>
      </c>
      <c r="JB278" t="str">
        <f>"xlswrite('G:\Mi unidad\1. PROYECTOS TELLO 2022\SCM SPILL OVERS\outputs\pobreza\densidad\1%\simulacion_4\output_tests.xlsx',ub_vec_"&amp;JA278&amp;"','ub_vec_"&amp;JA278&amp;"');"</f>
        <v>xlswrite('G:\Mi unidad\1. PROYECTOS TELLO 2022\SCM SPILL OVERS\outputs\pobreza\densidad\1%\simulacion_4\output_tests.xlsx',ub_vec_158','ub_vec_158');</v>
      </c>
      <c r="JM278">
        <v>158</v>
      </c>
      <c r="JN278" t="str">
        <f>"xlswrite('G:\Mi unidad\1. PROYECTOS TELLO 2022\SCM SPILL OVERS\outputs\pobreza\densidad_g\1%\simulacion_4\output_tests.xlsx',ub_vec_"&amp;JM278&amp;"','ub_vec_"&amp;JM278&amp;"');"</f>
        <v>xlswrite('G:\Mi unidad\1. PROYECTOS TELLO 2022\SCM SPILL OVERS\outputs\pobreza\densidad_g\1%\simulacion_4\output_tests.xlsx',ub_vec_158','ub_vec_158');</v>
      </c>
      <c r="JY278">
        <v>158</v>
      </c>
      <c r="JZ278" t="str">
        <f>"xlswrite('G:\Mi unidad\1. PROYECTOS TELLO 2022\SCM SPILL OVERS\outputs\pobreza\distancia_centro_salud\1%\simulacion_4\output_tests.xlsx',ub_vec_"&amp;JY278&amp;"','ub_vec_"&amp;JY278&amp;"');"</f>
        <v>xlswrite('G:\Mi unidad\1. PROYECTOS TELLO 2022\SCM SPILL OVERS\outputs\pobreza\distancia_centro_salud\1%\simulacion_4\output_tests.xlsx',ub_vec_158','ub_vec_158');</v>
      </c>
      <c r="KL278">
        <v>158</v>
      </c>
      <c r="KM278" t="str">
        <f>"xlswrite('G:\Mi unidad\1. PROYECTOS TELLO 2022\SCM SPILL OVERS\outputs\pobreza\informalidad\1%\simulacion_4\output_tests.xlsx',ub_vec_"&amp;KL278&amp;"','ub_vec_"&amp;KL278&amp;"');"</f>
        <v>xlswrite('G:\Mi unidad\1. PROYECTOS TELLO 2022\SCM SPILL OVERS\outputs\pobreza\informalidad\1%\simulacion_4\output_tests.xlsx',ub_vec_158','ub_vec_158');</v>
      </c>
      <c r="KY278">
        <v>158</v>
      </c>
      <c r="KZ278" t="str">
        <f>"xlswrite('G:\Mi unidad\1. PROYECTOS TELLO 2022\SCM SPILL OVERS\outputs\pobreza\alimentos\1%\simulacion_4\output_tests.xlsx',ub_vec_"&amp;KY278&amp;"','ub_vec_"&amp;KY278&amp;"');"</f>
        <v>xlswrite('G:\Mi unidad\1. PROYECTOS TELLO 2022\SCM SPILL OVERS\outputs\pobreza\alimentos\1%\simulacion_4\output_tests.xlsx',ub_vec_158','ub_vec_158');</v>
      </c>
      <c r="LF278">
        <v>158</v>
      </c>
      <c r="LG278" t="str">
        <f>"xlswrite('G:\Mi unidad\1. PROYECTOS TELLO 2022\SCM SPILL OVERS\outputs\pobreza\jefe_hogar\1%\simulacion_4\output_tests.xlsx',ub_vec_"&amp;LF278&amp;"','ub_vec_"&amp;LF278&amp;"');"</f>
        <v>xlswrite('G:\Mi unidad\1. PROYECTOS TELLO 2022\SCM SPILL OVERS\outputs\pobreza\jefe_hogar\1%\simulacion_4\output_tests.xlsx',ub_vec_158','ub_vec_158');</v>
      </c>
      <c r="LM278">
        <v>158</v>
      </c>
      <c r="LN278" t="str">
        <f>"xlswrite('G:\Mi unidad\1. PROYECTOS TELLO 2022\SCM SPILL OVERS\outputs\pobreza\mujeres\1%\simulacion_4\output_tests.xlsx',ub_vec_"&amp;LM278&amp;"','ub_vec_"&amp;LM278&amp;"');"</f>
        <v>xlswrite('G:\Mi unidad\1. PROYECTOS TELLO 2022\SCM SPILL OVERS\outputs\pobreza\mujeres\1%\simulacion_4\output_tests.xlsx',ub_vec_158','ub_vec_158');</v>
      </c>
      <c r="LY278">
        <v>158</v>
      </c>
      <c r="LZ278" t="str">
        <f>"xlswrite('G:\Mi unidad\1. PROYECTOS TELLO 2022\SCM SPILL OVERS\outputs\pobreza\criminalidad\1%\simulacion_4\output_tests.xlsx',ub_vec_"&amp;LY278&amp;"','ub_vec_"&amp;LY278&amp;"');"</f>
        <v>xlswrite('G:\Mi unidad\1. PROYECTOS TELLO 2022\SCM SPILL OVERS\outputs\pobreza\criminalidad\1%\simulacion_4\output_tests.xlsx',ub_vec_158','ub_vec_158');</v>
      </c>
    </row>
    <row r="279" spans="64:338" x14ac:dyDescent="0.3">
      <c r="BL279">
        <v>158</v>
      </c>
      <c r="BM279" s="1" t="str">
        <f>"A_"&amp;BL277&amp;"(:,ind_"&amp;BL277&amp;" == 0) = [];"</f>
        <v>A_158(:,ind_158 == 0) = [];</v>
      </c>
      <c r="BR279">
        <v>158</v>
      </c>
      <c r="BS279" s="1" t="str">
        <f>"ind_"&amp;BR277&amp;" = xlsread('spillover_bajo_niv_educ_"&amp;BR277&amp;".xlsx')"</f>
        <v>ind_158 = xlsread('spillover_bajo_niv_educ_158.xlsx')</v>
      </c>
      <c r="BX279">
        <v>158</v>
      </c>
      <c r="BY279" s="1" t="str">
        <f>"ind_"&amp;BX277&amp;" = xlsread('spillover_bajoingreso_"&amp;BX277&amp;".xlsx')"</f>
        <v>ind_158 = xlsread('spillover_bajoingreso_158.xlsx')</v>
      </c>
      <c r="CD279">
        <v>158</v>
      </c>
      <c r="CE279" s="1" t="str">
        <f>"ind_"&amp;CD277&amp;" = xlsread('spillover_densidad_"&amp;CD277&amp;".xlsx')"</f>
        <v>ind_158 = xlsread('spillover_densidad_158.xlsx')</v>
      </c>
      <c r="CJ279">
        <v>158</v>
      </c>
      <c r="CK279" s="1" t="str">
        <f>"ind_"&amp;CJ277&amp;" = xlsread('spillover_tiempo_cs_"&amp;CJ277&amp;".xlsx')"</f>
        <v>ind_158 = xlsread('spillover_tiempo_cs_158.xlsx')</v>
      </c>
      <c r="CQ279">
        <v>158</v>
      </c>
      <c r="CR279" t="s">
        <v>551</v>
      </c>
      <c r="CV279">
        <v>158</v>
      </c>
      <c r="CW279" t="s">
        <v>552</v>
      </c>
      <c r="DA279">
        <v>158</v>
      </c>
      <c r="DB279" t="s">
        <v>553</v>
      </c>
      <c r="DF279">
        <v>158</v>
      </c>
      <c r="DG279" t="s">
        <v>554</v>
      </c>
      <c r="EA279">
        <v>100</v>
      </c>
      <c r="EB279" s="1" t="str">
        <f>"alpha1_hat_vec_"&amp;EA279&amp;"(s) = alpha_hat_"&amp;EA279&amp;"(1);"</f>
        <v>alpha1_hat_vec_100(s) = alpha_hat_100(1);</v>
      </c>
      <c r="HM279">
        <v>89</v>
      </c>
      <c r="HN279" t="str">
        <f>"    lb_vec_"&amp;HM279&amp;"(s) = lb_"&amp;HM279&amp;";"</f>
        <v xml:space="preserve">    lb_vec_89(s) = lb_89;</v>
      </c>
      <c r="HT279">
        <v>139</v>
      </c>
      <c r="HU279" t="str">
        <f>"spillover_test_"&amp;HT279&amp;" = zeros(1,S);"</f>
        <v>spillover_test_139 = zeros(1,S);</v>
      </c>
      <c r="IA279">
        <v>158</v>
      </c>
      <c r="IB279" t="str">
        <f>"xlswrite('G:\Mi unidad\1. PROYECTOS TELLO 2022\SCM SPILL OVERS\outputs\pobreza\bajo_niv_educ\1%\simulacion_4\output_tests.xlsx',p_value_vec_"&amp;IA279&amp;"','p_value_vec_"&amp;IA279&amp;"');"</f>
        <v>xlswrite('G:\Mi unidad\1. PROYECTOS TELLO 2022\SCM SPILL OVERS\outputs\pobreza\bajo_niv_educ\1%\simulacion_4\output_tests.xlsx',p_value_vec_158','p_value_vec_158');</v>
      </c>
      <c r="IO279">
        <v>158</v>
      </c>
      <c r="IP279" t="str">
        <f>"xlswrite('G:\Mi unidad\1. PROYECTOS TELLO 2022\SCM SPILL OVERS\outputs\pobreza\bajo_ingreso\1%\simulacion_4\output_tests.xlsx',p_value_vec_"&amp;IO279&amp;"','p_value_vec_"&amp;IO279&amp;"');"</f>
        <v>xlswrite('G:\Mi unidad\1. PROYECTOS TELLO 2022\SCM SPILL OVERS\outputs\pobreza\bajo_ingreso\1%\simulacion_4\output_tests.xlsx',p_value_vec_158','p_value_vec_158');</v>
      </c>
      <c r="JA279">
        <v>158</v>
      </c>
      <c r="JB279" t="str">
        <f>"xlswrite('G:\Mi unidad\1. PROYECTOS TELLO 2022\SCM SPILL OVERS\outputs\pobreza\densidad\1%\simulacion_4\output_tests.xlsx',p_value_vec_"&amp;JA279&amp;"','p_value_vec_"&amp;JA279&amp;"');"</f>
        <v>xlswrite('G:\Mi unidad\1. PROYECTOS TELLO 2022\SCM SPILL OVERS\outputs\pobreza\densidad\1%\simulacion_4\output_tests.xlsx',p_value_vec_158','p_value_vec_158');</v>
      </c>
      <c r="JM279">
        <v>158</v>
      </c>
      <c r="JN279" t="str">
        <f>"xlswrite('G:\Mi unidad\1. PROYECTOS TELLO 2022\SCM SPILL OVERS\outputs\pobreza\densidad_g\1%\simulacion_4\output_tests.xlsx',p_value_vec_"&amp;JM279&amp;"','p_value_vec_"&amp;JM279&amp;"');"</f>
        <v>xlswrite('G:\Mi unidad\1. PROYECTOS TELLO 2022\SCM SPILL OVERS\outputs\pobreza\densidad_g\1%\simulacion_4\output_tests.xlsx',p_value_vec_158','p_value_vec_158');</v>
      </c>
      <c r="JY279">
        <v>158</v>
      </c>
      <c r="JZ279" t="str">
        <f>"xlswrite('G:\Mi unidad\1. PROYECTOS TELLO 2022\SCM SPILL OVERS\outputs\pobreza\distancia_centro_salud\1%\simulacion_4\output_tests.xlsx',p_value_vec_"&amp;JY279&amp;"','p_value_vec_"&amp;JY279&amp;"');"</f>
        <v>xlswrite('G:\Mi unidad\1. PROYECTOS TELLO 2022\SCM SPILL OVERS\outputs\pobreza\distancia_centro_salud\1%\simulacion_4\output_tests.xlsx',p_value_vec_158','p_value_vec_158');</v>
      </c>
      <c r="KL279">
        <v>158</v>
      </c>
      <c r="KM279" t="str">
        <f>"xlswrite('G:\Mi unidad\1. PROYECTOS TELLO 2022\SCM SPILL OVERS\outputs\pobreza\informalidad\1%\simulacion_4\output_tests.xlsx',p_value_vec_"&amp;KL279&amp;"','p_value_vec_"&amp;KL279&amp;"');"</f>
        <v>xlswrite('G:\Mi unidad\1. PROYECTOS TELLO 2022\SCM SPILL OVERS\outputs\pobreza\informalidad\1%\simulacion_4\output_tests.xlsx',p_value_vec_158','p_value_vec_158');</v>
      </c>
      <c r="KY279">
        <v>158</v>
      </c>
      <c r="KZ279" t="str">
        <f>"xlswrite('G:\Mi unidad\1. PROYECTOS TELLO 2022\SCM SPILL OVERS\outputs\pobreza\alimentos\1%\simulacion_4\output_tests.xlsx',p_value_vec_"&amp;KY279&amp;"','p_value_vec_"&amp;KY279&amp;"');"</f>
        <v>xlswrite('G:\Mi unidad\1. PROYECTOS TELLO 2022\SCM SPILL OVERS\outputs\pobreza\alimentos\1%\simulacion_4\output_tests.xlsx',p_value_vec_158','p_value_vec_158');</v>
      </c>
      <c r="LF279">
        <v>158</v>
      </c>
      <c r="LG279" t="str">
        <f>"xlswrite('G:\Mi unidad\1. PROYECTOS TELLO 2022\SCM SPILL OVERS\outputs\pobreza\jefe_hogar\1%\simulacion_4\output_tests.xlsx',p_value_vec_"&amp;LF279&amp;"','p_value_vec_"&amp;LF279&amp;"');"</f>
        <v>xlswrite('G:\Mi unidad\1. PROYECTOS TELLO 2022\SCM SPILL OVERS\outputs\pobreza\jefe_hogar\1%\simulacion_4\output_tests.xlsx',p_value_vec_158','p_value_vec_158');</v>
      </c>
      <c r="LM279">
        <v>158</v>
      </c>
      <c r="LN279" t="str">
        <f>"xlswrite('G:\Mi unidad\1. PROYECTOS TELLO 2022\SCM SPILL OVERS\outputs\pobreza\mujeres\1%\simulacion_4\output_tests.xlsx',p_value_vec_"&amp;LM279&amp;"','p_value_vec_"&amp;LM279&amp;"');"</f>
        <v>xlswrite('G:\Mi unidad\1. PROYECTOS TELLO 2022\SCM SPILL OVERS\outputs\pobreza\mujeres\1%\simulacion_4\output_tests.xlsx',p_value_vec_158','p_value_vec_158');</v>
      </c>
      <c r="LY279">
        <v>158</v>
      </c>
      <c r="LZ279" t="str">
        <f>"xlswrite('G:\Mi unidad\1. PROYECTOS TELLO 2022\SCM SPILL OVERS\outputs\pobreza\criminalidad\1%\simulacion_4\output_tests.xlsx',p_value_vec_"&amp;LY279&amp;"','p_value_vec_"&amp;LY279&amp;"');"</f>
        <v>xlswrite('G:\Mi unidad\1. PROYECTOS TELLO 2022\SCM SPILL OVERS\outputs\pobreza\criminalidad\1%\simulacion_4\output_tests.xlsx',p_value_vec_158','p_value_vec_158');</v>
      </c>
    </row>
    <row r="280" spans="64:338" x14ac:dyDescent="0.3">
      <c r="BL280">
        <v>158</v>
      </c>
      <c r="BR280">
        <v>158</v>
      </c>
      <c r="BS280" s="1" t="str">
        <f>"A_"&amp;BR277&amp;" = eye(N);"</f>
        <v>A_158 = eye(N);</v>
      </c>
      <c r="BX280">
        <v>158</v>
      </c>
      <c r="BY280" s="1" t="str">
        <f>"A_"&amp;BX277&amp;" = eye(N);"</f>
        <v>A_158 = eye(N);</v>
      </c>
      <c r="CD280">
        <v>158</v>
      </c>
      <c r="CE280" s="1" t="str">
        <f>"A_"&amp;CD277&amp;" = eye(N);"</f>
        <v>A_158 = eye(N);</v>
      </c>
      <c r="CJ280">
        <v>158</v>
      </c>
      <c r="CK280" s="1" t="str">
        <f>"A_"&amp;CJ277&amp;" = eye(N);"</f>
        <v>A_158 = eye(N);</v>
      </c>
      <c r="CQ280">
        <v>158</v>
      </c>
      <c r="CR280" t="s">
        <v>555</v>
      </c>
      <c r="CV280">
        <v>158</v>
      </c>
      <c r="CW280" t="s">
        <v>556</v>
      </c>
      <c r="DA280">
        <v>158</v>
      </c>
      <c r="DB280" t="s">
        <v>556</v>
      </c>
      <c r="DF280">
        <v>158</v>
      </c>
      <c r="DG280" t="s">
        <v>556</v>
      </c>
      <c r="EA280">
        <v>100</v>
      </c>
      <c r="EB280" s="1" t="str">
        <f>"synthetic_control_sp_"&amp;EA280&amp;"(T+s) = Y_"&amp;EA280&amp;"(1,T+s)-alpha1_hat_vec_"&amp;EA280&amp;"(s);"</f>
        <v>synthetic_control_sp_100(T+s) = Y_100(1,T+s)-alpha1_hat_vec_100(s);</v>
      </c>
      <c r="HM280">
        <v>89</v>
      </c>
      <c r="HN280" t="str">
        <f>"    ub_vec_"&amp;HM280&amp;"(s) = ub_"&amp;HM279&amp;";"</f>
        <v xml:space="preserve">    ub_vec_89(s) = ub_89;</v>
      </c>
      <c r="HT280">
        <v>139</v>
      </c>
      <c r="HU280" t="s">
        <v>35</v>
      </c>
      <c r="IA280">
        <v>158</v>
      </c>
      <c r="IB280" t="str">
        <f>"xlswrite('G:\Mi unidad\1. PROYECTOS TELLO 2022\SCM SPILL OVERS\outputs\pobreza\bajo_niv_educ\1%\simulacion_4\output_tests.xlsx',alpha1_hat_vec_"&amp;IA280&amp;"','alpha1_hat_vec_"&amp;IA280&amp;"');"</f>
        <v>xlswrite('G:\Mi unidad\1. PROYECTOS TELLO 2022\SCM SPILL OVERS\outputs\pobreza\bajo_niv_educ\1%\simulacion_4\output_tests.xlsx',alpha1_hat_vec_158','alpha1_hat_vec_158');</v>
      </c>
      <c r="IO280">
        <v>158</v>
      </c>
      <c r="IP280" t="str">
        <f>"xlswrite('G:\Mi unidad\1. PROYECTOS TELLO 2022\SCM SPILL OVERS\outputs\pobreza\bajo_ingreso\1%\simulacion_4\output_tests.xlsx',alpha1_hat_vec_"&amp;IO280&amp;"','alpha1_hat_vec_"&amp;IO280&amp;"');"</f>
        <v>xlswrite('G:\Mi unidad\1. PROYECTOS TELLO 2022\SCM SPILL OVERS\outputs\pobreza\bajo_ingreso\1%\simulacion_4\output_tests.xlsx',alpha1_hat_vec_158','alpha1_hat_vec_158');</v>
      </c>
      <c r="JA280">
        <v>158</v>
      </c>
      <c r="JB280" t="str">
        <f>"xlswrite('G:\Mi unidad\1. PROYECTOS TELLO 2022\SCM SPILL OVERS\outputs\pobreza\densidad\1%\simulacion_4\output_tests.xlsx',alpha1_hat_vec_"&amp;JA280&amp;"','alpha1_hat_vec_"&amp;JA280&amp;"');"</f>
        <v>xlswrite('G:\Mi unidad\1. PROYECTOS TELLO 2022\SCM SPILL OVERS\outputs\pobreza\densidad\1%\simulacion_4\output_tests.xlsx',alpha1_hat_vec_158','alpha1_hat_vec_158');</v>
      </c>
      <c r="JM280">
        <v>158</v>
      </c>
      <c r="JN280" t="str">
        <f>"xlswrite('G:\Mi unidad\1. PROYECTOS TELLO 2022\SCM SPILL OVERS\outputs\pobreza\densidad_g\1%\simulacion_4\output_tests.xlsx',alpha1_hat_vec_"&amp;JM280&amp;"','alpha1_hat_vec_"&amp;JM280&amp;"');"</f>
        <v>xlswrite('G:\Mi unidad\1. PROYECTOS TELLO 2022\SCM SPILL OVERS\outputs\pobreza\densidad_g\1%\simulacion_4\output_tests.xlsx',alpha1_hat_vec_158','alpha1_hat_vec_158');</v>
      </c>
      <c r="JY280">
        <v>158</v>
      </c>
      <c r="JZ280" t="str">
        <f>"xlswrite('G:\Mi unidad\1. PROYECTOS TELLO 2022\SCM SPILL OVERS\outputs\pobreza\distancia_centro_salud\1%\simulacion_4\output_tests.xlsx',alpha1_hat_vec_"&amp;JY280&amp;"','alpha1_hat_vec_"&amp;JY280&amp;"');"</f>
        <v>xlswrite('G:\Mi unidad\1. PROYECTOS TELLO 2022\SCM SPILL OVERS\outputs\pobreza\distancia_centro_salud\1%\simulacion_4\output_tests.xlsx',alpha1_hat_vec_158','alpha1_hat_vec_158');</v>
      </c>
      <c r="KL280">
        <v>158</v>
      </c>
      <c r="KM280" t="str">
        <f>"xlswrite('G:\Mi unidad\1. PROYECTOS TELLO 2022\SCM SPILL OVERS\outputs\pobreza\informalidad\1%\simulacion_4\output_tests.xlsx',alpha1_hat_vec_"&amp;KL280&amp;"','alpha1_hat_vec_"&amp;KL280&amp;"');"</f>
        <v>xlswrite('G:\Mi unidad\1. PROYECTOS TELLO 2022\SCM SPILL OVERS\outputs\pobreza\informalidad\1%\simulacion_4\output_tests.xlsx',alpha1_hat_vec_158','alpha1_hat_vec_158');</v>
      </c>
      <c r="KY280">
        <v>158</v>
      </c>
      <c r="KZ280" t="str">
        <f>"xlswrite('G:\Mi unidad\1. PROYECTOS TELLO 2022\SCM SPILL OVERS\outputs\pobreza\alimentos\1%\simulacion_4\output_tests.xlsx',alpha1_hat_vec_"&amp;KY280&amp;"','alpha1_hat_vec_"&amp;KY280&amp;"');"</f>
        <v>xlswrite('G:\Mi unidad\1. PROYECTOS TELLO 2022\SCM SPILL OVERS\outputs\pobreza\alimentos\1%\simulacion_4\output_tests.xlsx',alpha1_hat_vec_158','alpha1_hat_vec_158');</v>
      </c>
      <c r="LF280">
        <v>158</v>
      </c>
      <c r="LG280" t="str">
        <f>"xlswrite('G:\Mi unidad\1. PROYECTOS TELLO 2022\SCM SPILL OVERS\outputs\pobreza\jefe_hogar\1%\simulacion_4\output_tests.xlsx',alpha1_hat_vec_"&amp;LF280&amp;"','alpha1_hat_vec_"&amp;LF280&amp;"');"</f>
        <v>xlswrite('G:\Mi unidad\1. PROYECTOS TELLO 2022\SCM SPILL OVERS\outputs\pobreza\jefe_hogar\1%\simulacion_4\output_tests.xlsx',alpha1_hat_vec_158','alpha1_hat_vec_158');</v>
      </c>
      <c r="LM280">
        <v>158</v>
      </c>
      <c r="LN280" t="str">
        <f>"xlswrite('G:\Mi unidad\1. PROYECTOS TELLO 2022\SCM SPILL OVERS\outputs\pobreza\mujeres\1%\simulacion_4\output_tests.xlsx',alpha1_hat_vec_"&amp;LM280&amp;"','alpha1_hat_vec_"&amp;LM280&amp;"');"</f>
        <v>xlswrite('G:\Mi unidad\1. PROYECTOS TELLO 2022\SCM SPILL OVERS\outputs\pobreza\mujeres\1%\simulacion_4\output_tests.xlsx',alpha1_hat_vec_158','alpha1_hat_vec_158');</v>
      </c>
      <c r="LY280">
        <v>158</v>
      </c>
      <c r="LZ280" t="str">
        <f>"xlswrite('G:\Mi unidad\1. PROYECTOS TELLO 2022\SCM SPILL OVERS\outputs\pobreza\criminalidad\1%\simulacion_4\output_tests.xlsx',alpha1_hat_vec_"&amp;LY280&amp;"','alpha1_hat_vec_"&amp;LY280&amp;"');"</f>
        <v>xlswrite('G:\Mi unidad\1. PROYECTOS TELLO 2022\SCM SPILL OVERS\outputs\pobreza\criminalidad\1%\simulacion_4\output_tests.xlsx',alpha1_hat_vec_158','alpha1_hat_vec_158');</v>
      </c>
    </row>
    <row r="281" spans="64:338" x14ac:dyDescent="0.3">
      <c r="BL281">
        <v>158</v>
      </c>
      <c r="BR281">
        <v>158</v>
      </c>
      <c r="BS281" s="1" t="str">
        <f>"A_"&amp;BR277&amp;"(:,ind_"&amp;BR277&amp;" == 0) = [];"</f>
        <v>A_158(:,ind_158 == 0) = [];</v>
      </c>
      <c r="BX281">
        <v>158</v>
      </c>
      <c r="BY281" s="1" t="str">
        <f>"A_"&amp;BX277&amp;"(:,ind_"&amp;BX277&amp;" == 0) = [];"</f>
        <v>A_158(:,ind_158 == 0) = [];</v>
      </c>
      <c r="CD281">
        <v>158</v>
      </c>
      <c r="CE281" s="1" t="str">
        <f>"A_"&amp;CD277&amp;"(:,ind_"&amp;CD277&amp;" == 0) = [];"</f>
        <v>A_158(:,ind_158 == 0) = [];</v>
      </c>
      <c r="CJ281">
        <v>158</v>
      </c>
      <c r="CK281" s="1" t="str">
        <f>"A_"&amp;CJ277&amp;"(:,ind_"&amp;CJ277&amp;" == 0) = [];"</f>
        <v>A_158(:,ind_158 == 0) = [];</v>
      </c>
      <c r="CQ281">
        <v>158</v>
      </c>
      <c r="CR281" t="s">
        <v>556</v>
      </c>
      <c r="CV281">
        <v>158</v>
      </c>
      <c r="CW281" t="s">
        <v>557</v>
      </c>
      <c r="DA281">
        <v>158</v>
      </c>
      <c r="DB281" t="s">
        <v>557</v>
      </c>
      <c r="DF281">
        <v>158</v>
      </c>
      <c r="DG281" t="s">
        <v>557</v>
      </c>
      <c r="EA281">
        <v>100</v>
      </c>
      <c r="EB281" s="3" t="s">
        <v>18</v>
      </c>
      <c r="HM281">
        <v>89</v>
      </c>
      <c r="HN281" t="s">
        <v>18</v>
      </c>
      <c r="HT281">
        <v>139</v>
      </c>
      <c r="HU281" t="s">
        <v>36</v>
      </c>
      <c r="IA281">
        <v>158</v>
      </c>
      <c r="IB281" t="str">
        <f>"xlswrite('G:\Mi unidad\1. PROYECTOS TELLO 2022\SCM SPILL OVERS\outputs\pobreza\bajo_niv_educ\1%\simulacion_4\output_tests.xlsx',spillover_test_"&amp;IA281&amp;"','sp_test_"&amp;IA281&amp;"');"</f>
        <v>xlswrite('G:\Mi unidad\1. PROYECTOS TELLO 2022\SCM SPILL OVERS\outputs\pobreza\bajo_niv_educ\1%\simulacion_4\output_tests.xlsx',spillover_test_158','sp_test_158');</v>
      </c>
      <c r="IO281">
        <v>158</v>
      </c>
      <c r="IP281" t="str">
        <f>"xlswrite('G:\Mi unidad\1. PROYECTOS TELLO 2022\SCM SPILL OVERS\outputs\pobreza\bajo_ingreso\1%\simulacion_4\output_tests.xlsx',spillover_test_"&amp;IO281&amp;"','sp_test_"&amp;IO281&amp;"');"</f>
        <v>xlswrite('G:\Mi unidad\1. PROYECTOS TELLO 2022\SCM SPILL OVERS\outputs\pobreza\bajo_ingreso\1%\simulacion_4\output_tests.xlsx',spillover_test_158','sp_test_158');</v>
      </c>
      <c r="JA281">
        <v>158</v>
      </c>
      <c r="JB281" t="str">
        <f>"xlswrite('G:\Mi unidad\1. PROYECTOS TELLO 2022\SCM SPILL OVERS\outputs\pobreza\densidad\1%\simulacion_4\output_tests.xlsx',spillover_test_"&amp;JA281&amp;"','sp_test_"&amp;JA281&amp;"');"</f>
        <v>xlswrite('G:\Mi unidad\1. PROYECTOS TELLO 2022\SCM SPILL OVERS\outputs\pobreza\densidad\1%\simulacion_4\output_tests.xlsx',spillover_test_158','sp_test_158');</v>
      </c>
      <c r="JM281">
        <v>158</v>
      </c>
      <c r="JN281" t="str">
        <f>"xlswrite('G:\Mi unidad\1. PROYECTOS TELLO 2022\SCM SPILL OVERS\outputs\pobreza\densidad_g\1%\simulacion_4\output_tests.xlsx',spillover_test_"&amp;JM281&amp;"','sp_test_"&amp;JM281&amp;"');"</f>
        <v>xlswrite('G:\Mi unidad\1. PROYECTOS TELLO 2022\SCM SPILL OVERS\outputs\pobreza\densidad_g\1%\simulacion_4\output_tests.xlsx',spillover_test_158','sp_test_158');</v>
      </c>
      <c r="JY281">
        <v>158</v>
      </c>
      <c r="JZ281" t="str">
        <f>"xlswrite('G:\Mi unidad\1. PROYECTOS TELLO 2022\SCM SPILL OVERS\outputs\pobreza\distancia_centro_salud\1%\simulacion_4\output_tests.xlsx',spillover_test_"&amp;JY281&amp;"','sp_test_"&amp;JY281&amp;"');"</f>
        <v>xlswrite('G:\Mi unidad\1. PROYECTOS TELLO 2022\SCM SPILL OVERS\outputs\pobreza\distancia_centro_salud\1%\simulacion_4\output_tests.xlsx',spillover_test_158','sp_test_158');</v>
      </c>
      <c r="KL281">
        <v>158</v>
      </c>
      <c r="KM281" t="str">
        <f>"xlswrite('G:\Mi unidad\1. PROYECTOS TELLO 2022\SCM SPILL OVERS\outputs\pobreza\informalidad\1%\simulacion_4\output_tests.xlsx',spillover_test_"&amp;KL281&amp;"','sp_test_"&amp;KL281&amp;"');"</f>
        <v>xlswrite('G:\Mi unidad\1. PROYECTOS TELLO 2022\SCM SPILL OVERS\outputs\pobreza\informalidad\1%\simulacion_4\output_tests.xlsx',spillover_test_158','sp_test_158');</v>
      </c>
      <c r="KY281">
        <v>158</v>
      </c>
      <c r="KZ281" t="str">
        <f>"xlswrite('G:\Mi unidad\1. PROYECTOS TELLO 2022\SCM SPILL OVERS\outputs\pobreza\alimentos\1%\simulacion_4\output_tests.xlsx',spillover_test_"&amp;KY281&amp;"','sp_test_"&amp;KY281&amp;"');"</f>
        <v>xlswrite('G:\Mi unidad\1. PROYECTOS TELLO 2022\SCM SPILL OVERS\outputs\pobreza\alimentos\1%\simulacion_4\output_tests.xlsx',spillover_test_158','sp_test_158');</v>
      </c>
      <c r="LF281">
        <v>158</v>
      </c>
      <c r="LG281" t="str">
        <f>"xlswrite('G:\Mi unidad\1. PROYECTOS TELLO 2022\SCM SPILL OVERS\outputs\pobreza\jefe_hogar\1%\simulacion_4\output_tests.xlsx',spillover_test_"&amp;LF281&amp;"','sp_test_"&amp;LF281&amp;"');"</f>
        <v>xlswrite('G:\Mi unidad\1. PROYECTOS TELLO 2022\SCM SPILL OVERS\outputs\pobreza\jefe_hogar\1%\simulacion_4\output_tests.xlsx',spillover_test_158','sp_test_158');</v>
      </c>
      <c r="LM281">
        <v>158</v>
      </c>
      <c r="LN281" t="str">
        <f>"xlswrite('G:\Mi unidad\1. PROYECTOS TELLO 2022\SCM SPILL OVERS\outputs\pobreza\mujeres\1%\simulacion_4\output_tests.xlsx',spillover_test_"&amp;LM281&amp;"','sp_test_"&amp;LM281&amp;"');"</f>
        <v>xlswrite('G:\Mi unidad\1. PROYECTOS TELLO 2022\SCM SPILL OVERS\outputs\pobreza\mujeres\1%\simulacion_4\output_tests.xlsx',spillover_test_158','sp_test_158');</v>
      </c>
      <c r="LY281">
        <v>158</v>
      </c>
      <c r="LZ281" t="str">
        <f>"xlswrite('G:\Mi unidad\1. PROYECTOS TELLO 2022\SCM SPILL OVERS\outputs\pobreza\criminalidad\1%\simulacion_4\output_tests.xlsx',spillover_test_"&amp;LY281&amp;"','sp_test_"&amp;LY281&amp;"');"</f>
        <v>xlswrite('G:\Mi unidad\1. PROYECTOS TELLO 2022\SCM SPILL OVERS\outputs\pobreza\criminalidad\1%\simulacion_4\output_tests.xlsx',spillover_test_158','sp_test_158');</v>
      </c>
    </row>
    <row r="282" spans="64:338" x14ac:dyDescent="0.3">
      <c r="BL282">
        <v>159</v>
      </c>
      <c r="BM282" s="1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557</v>
      </c>
      <c r="CV282">
        <v>159</v>
      </c>
      <c r="CW282" t="s">
        <v>558</v>
      </c>
      <c r="DA282">
        <v>159</v>
      </c>
      <c r="DB282" t="s">
        <v>558</v>
      </c>
      <c r="DF282">
        <v>159</v>
      </c>
      <c r="DG282" t="s">
        <v>558</v>
      </c>
      <c r="EA282">
        <v>104</v>
      </c>
      <c r="EB282" s="3" t="str">
        <f>"%PROVINCIA "&amp;EA282</f>
        <v>%PROVINCIA 104</v>
      </c>
      <c r="HM282">
        <v>91</v>
      </c>
      <c r="HN282" t="str">
        <f>"p_value_vec_"&amp;HM282&amp;" = zeros(1,S);"</f>
        <v>p_value_vec_91 = zeros(1,S);</v>
      </c>
      <c r="HT282">
        <v>139</v>
      </c>
      <c r="HU282" t="s">
        <v>37</v>
      </c>
      <c r="IA282">
        <v>159</v>
      </c>
      <c r="IB282" t="str">
        <f>"xlswrite('G:\Mi unidad\1. PROYECTOS TELLO 2022\SCM SPILL OVERS\outputs\pobreza\bajo_niv_educ\1%\simulacion_4\output_tests.xlsx',lb_vec_"&amp;IA282&amp;"','lb_vec_"&amp;IA282&amp;"');"</f>
        <v>xlswrite('G:\Mi unidad\1. PROYECTOS TELLO 2022\SCM SPILL OVERS\outputs\pobreza\bajo_niv_educ\1%\simulacion_4\output_tests.xlsx',lb_vec_159','lb_vec_159');</v>
      </c>
      <c r="IO282">
        <v>159</v>
      </c>
      <c r="IP282" t="str">
        <f>"xlswrite('G:\Mi unidad\1. PROYECTOS TELLO 2022\SCM SPILL OVERS\outputs\pobreza\bajo_ingreso\1%\simulacion_4\output_tests.xlsx',lb_vec_"&amp;IO282&amp;"','lb_vec_"&amp;IO282&amp;"');"</f>
        <v>xlswrite('G:\Mi unidad\1. PROYECTOS TELLO 2022\SCM SPILL OVERS\outputs\pobreza\bajo_ingreso\1%\simulacion_4\output_tests.xlsx',lb_vec_159','lb_vec_159');</v>
      </c>
      <c r="JA282">
        <v>159</v>
      </c>
      <c r="JB282" t="str">
        <f>"xlswrite('G:\Mi unidad\1. PROYECTOS TELLO 2022\SCM SPILL OVERS\outputs\pobreza\densidad\1%\simulacion_4\output_tests.xlsx',lb_vec_"&amp;JA282&amp;"','lb_vec_"&amp;JA282&amp;"');"</f>
        <v>xlswrite('G:\Mi unidad\1. PROYECTOS TELLO 2022\SCM SPILL OVERS\outputs\pobreza\densidad\1%\simulacion_4\output_tests.xlsx',lb_vec_159','lb_vec_159');</v>
      </c>
      <c r="JM282">
        <v>159</v>
      </c>
      <c r="JN282" t="str">
        <f>"xlswrite('G:\Mi unidad\1. PROYECTOS TELLO 2022\SCM SPILL OVERS\outputs\pobreza\densidad_g\1%\simulacion_4\output_tests.xlsx',lb_vec_"&amp;JM282&amp;"','lb_vec_"&amp;JM282&amp;"');"</f>
        <v>xlswrite('G:\Mi unidad\1. PROYECTOS TELLO 2022\SCM SPILL OVERS\outputs\pobreza\densidad_g\1%\simulacion_4\output_tests.xlsx',lb_vec_159','lb_vec_159');</v>
      </c>
      <c r="JY282">
        <v>159</v>
      </c>
      <c r="JZ282" t="str">
        <f>"xlswrite('G:\Mi unidad\1. PROYECTOS TELLO 2022\SCM SPILL OVERS\outputs\pobreza\distancia_centro_salud\1%\simulacion_4\output_tests.xlsx',lb_vec_"&amp;JY282&amp;"','lb_vec_"&amp;JY282&amp;"');"</f>
        <v>xlswrite('G:\Mi unidad\1. PROYECTOS TELLO 2022\SCM SPILL OVERS\outputs\pobreza\distancia_centro_salud\1%\simulacion_4\output_tests.xlsx',lb_vec_159','lb_vec_159');</v>
      </c>
      <c r="KL282">
        <v>159</v>
      </c>
      <c r="KM282" t="str">
        <f>"xlswrite('G:\Mi unidad\1. PROYECTOS TELLO 2022\SCM SPILL OVERS\outputs\pobreza\informalidad\1%\simulacion_4\output_tests.xlsx',lb_vec_"&amp;KL282&amp;"','lb_vec_"&amp;KL282&amp;"');"</f>
        <v>xlswrite('G:\Mi unidad\1. PROYECTOS TELLO 2022\SCM SPILL OVERS\outputs\pobreza\informalidad\1%\simulacion_4\output_tests.xlsx',lb_vec_159','lb_vec_159');</v>
      </c>
      <c r="KY282">
        <v>159</v>
      </c>
      <c r="KZ282" t="str">
        <f>"xlswrite('G:\Mi unidad\1. PROYECTOS TELLO 2022\SCM SPILL OVERS\outputs\pobreza\alimentos\1%\simulacion_4\output_tests.xlsx',lb_vec_"&amp;KY282&amp;"','lb_vec_"&amp;KY282&amp;"');"</f>
        <v>xlswrite('G:\Mi unidad\1. PROYECTOS TELLO 2022\SCM SPILL OVERS\outputs\pobreza\alimentos\1%\simulacion_4\output_tests.xlsx',lb_vec_159','lb_vec_159');</v>
      </c>
      <c r="LF282">
        <v>159</v>
      </c>
      <c r="LG282" t="str">
        <f>"xlswrite('G:\Mi unidad\1. PROYECTOS TELLO 2022\SCM SPILL OVERS\outputs\pobreza\jefe_hogar\1%\simulacion_4\output_tests.xlsx',lb_vec_"&amp;LF282&amp;"','lb_vec_"&amp;LF282&amp;"');"</f>
        <v>xlswrite('G:\Mi unidad\1. PROYECTOS TELLO 2022\SCM SPILL OVERS\outputs\pobreza\jefe_hogar\1%\simulacion_4\output_tests.xlsx',lb_vec_159','lb_vec_159');</v>
      </c>
      <c r="LM282">
        <v>159</v>
      </c>
      <c r="LN282" t="str">
        <f>"xlswrite('G:\Mi unidad\1. PROYECTOS TELLO 2022\SCM SPILL OVERS\outputs\pobreza\mujeres\1%\simulacion_4\output_tests.xlsx',lb_vec_"&amp;LM282&amp;"','lb_vec_"&amp;LM282&amp;"');"</f>
        <v>xlswrite('G:\Mi unidad\1. PROYECTOS TELLO 2022\SCM SPILL OVERS\outputs\pobreza\mujeres\1%\simulacion_4\output_tests.xlsx',lb_vec_159','lb_vec_159');</v>
      </c>
      <c r="LY282">
        <v>159</v>
      </c>
      <c r="LZ282" t="str">
        <f>"xlswrite('G:\Mi unidad\1. PROYECTOS TELLO 2022\SCM SPILL OVERS\outputs\pobreza\criminalidad\1%\simulacion_4\output_tests.xlsx',lb_vec_"&amp;LY282&amp;"','lb_vec_"&amp;LY282&amp;"');"</f>
        <v>xlswrite('G:\Mi unidad\1. PROYECTOS TELLO 2022\SCM SPILL OVERS\outputs\pobreza\criminalidad\1%\simulacion_4\output_tests.xlsx',lb_vec_159','lb_vec_159');</v>
      </c>
    </row>
    <row r="283" spans="64:338" x14ac:dyDescent="0.3">
      <c r="BL283">
        <v>159</v>
      </c>
      <c r="BM283" s="1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558</v>
      </c>
      <c r="CV283">
        <v>159</v>
      </c>
      <c r="CW283" t="s">
        <v>559</v>
      </c>
      <c r="DA283">
        <v>159</v>
      </c>
      <c r="DB283" t="s">
        <v>559</v>
      </c>
      <c r="DF283">
        <v>159</v>
      </c>
      <c r="DG283" t="s">
        <v>559</v>
      </c>
      <c r="EA283">
        <v>104</v>
      </c>
      <c r="EB283" s="3" t="s">
        <v>17</v>
      </c>
      <c r="HM283">
        <v>91</v>
      </c>
      <c r="HN283" t="str">
        <f>"lb_vec_"&amp;HM283&amp;" = zeros(1,S);"</f>
        <v>lb_vec_91 = zeros(1,S);</v>
      </c>
      <c r="HT283">
        <v>139</v>
      </c>
      <c r="HU283" t="str">
        <f>"    spillover_test_"&amp;HT283&amp;"(s) = sp_andrews(Y_pre_"&amp;HT283&amp;",pobreza_"&amp;HT283&amp;"(:,T+s),A_"&amp;HT283&amp;",C,d,alpha_sig);"</f>
        <v xml:space="preserve">    spillover_test_139(s) = sp_andrews(Y_pre_139,pobreza_139(:,T+s),A_139,C,d,alpha_sig);</v>
      </c>
      <c r="IA283">
        <v>159</v>
      </c>
      <c r="IB283" t="str">
        <f>"xlswrite('G:\Mi unidad\1. PROYECTOS TELLO 2022\SCM SPILL OVERS\outputs\pobreza\bajo_niv_educ\1%\simulacion_4\output_tests.xlsx',ub_vec_"&amp;IA283&amp;"','ub_vec_"&amp;IA283&amp;"');"</f>
        <v>xlswrite('G:\Mi unidad\1. PROYECTOS TELLO 2022\SCM SPILL OVERS\outputs\pobreza\bajo_niv_educ\1%\simulacion_4\output_tests.xlsx',ub_vec_159','ub_vec_159');</v>
      </c>
      <c r="IO283">
        <v>159</v>
      </c>
      <c r="IP283" t="str">
        <f>"xlswrite('G:\Mi unidad\1. PROYECTOS TELLO 2022\SCM SPILL OVERS\outputs\pobreza\bajo_ingreso\1%\simulacion_4\output_tests.xlsx',ub_vec_"&amp;IO283&amp;"','ub_vec_"&amp;IO283&amp;"');"</f>
        <v>xlswrite('G:\Mi unidad\1. PROYECTOS TELLO 2022\SCM SPILL OVERS\outputs\pobreza\bajo_ingreso\1%\simulacion_4\output_tests.xlsx',ub_vec_159','ub_vec_159');</v>
      </c>
      <c r="JA283">
        <v>159</v>
      </c>
      <c r="JB283" t="str">
        <f>"xlswrite('G:\Mi unidad\1. PROYECTOS TELLO 2022\SCM SPILL OVERS\outputs\pobreza\densidad\1%\simulacion_4\output_tests.xlsx',ub_vec_"&amp;JA283&amp;"','ub_vec_"&amp;JA283&amp;"');"</f>
        <v>xlswrite('G:\Mi unidad\1. PROYECTOS TELLO 2022\SCM SPILL OVERS\outputs\pobreza\densidad\1%\simulacion_4\output_tests.xlsx',ub_vec_159','ub_vec_159');</v>
      </c>
      <c r="JM283">
        <v>159</v>
      </c>
      <c r="JN283" t="str">
        <f>"xlswrite('G:\Mi unidad\1. PROYECTOS TELLO 2022\SCM SPILL OVERS\outputs\pobreza\densidad_g\1%\simulacion_4\output_tests.xlsx',ub_vec_"&amp;JM283&amp;"','ub_vec_"&amp;JM283&amp;"');"</f>
        <v>xlswrite('G:\Mi unidad\1. PROYECTOS TELLO 2022\SCM SPILL OVERS\outputs\pobreza\densidad_g\1%\simulacion_4\output_tests.xlsx',ub_vec_159','ub_vec_159');</v>
      </c>
      <c r="JY283">
        <v>159</v>
      </c>
      <c r="JZ283" t="str">
        <f>"xlswrite('G:\Mi unidad\1. PROYECTOS TELLO 2022\SCM SPILL OVERS\outputs\pobreza\distancia_centro_salud\1%\simulacion_4\output_tests.xlsx',ub_vec_"&amp;JY283&amp;"','ub_vec_"&amp;JY283&amp;"');"</f>
        <v>xlswrite('G:\Mi unidad\1. PROYECTOS TELLO 2022\SCM SPILL OVERS\outputs\pobreza\distancia_centro_salud\1%\simulacion_4\output_tests.xlsx',ub_vec_159','ub_vec_159');</v>
      </c>
      <c r="KL283">
        <v>159</v>
      </c>
      <c r="KM283" t="str">
        <f>"xlswrite('G:\Mi unidad\1. PROYECTOS TELLO 2022\SCM SPILL OVERS\outputs\pobreza\informalidad\1%\simulacion_4\output_tests.xlsx',ub_vec_"&amp;KL283&amp;"','ub_vec_"&amp;KL283&amp;"');"</f>
        <v>xlswrite('G:\Mi unidad\1. PROYECTOS TELLO 2022\SCM SPILL OVERS\outputs\pobreza\informalidad\1%\simulacion_4\output_tests.xlsx',ub_vec_159','ub_vec_159');</v>
      </c>
      <c r="KY283">
        <v>159</v>
      </c>
      <c r="KZ283" t="str">
        <f>"xlswrite('G:\Mi unidad\1. PROYECTOS TELLO 2022\SCM SPILL OVERS\outputs\pobreza\alimentos\1%\simulacion_4\output_tests.xlsx',ub_vec_"&amp;KY283&amp;"','ub_vec_"&amp;KY283&amp;"');"</f>
        <v>xlswrite('G:\Mi unidad\1. PROYECTOS TELLO 2022\SCM SPILL OVERS\outputs\pobreza\alimentos\1%\simulacion_4\output_tests.xlsx',ub_vec_159','ub_vec_159');</v>
      </c>
      <c r="LF283">
        <v>159</v>
      </c>
      <c r="LG283" t="str">
        <f>"xlswrite('G:\Mi unidad\1. PROYECTOS TELLO 2022\SCM SPILL OVERS\outputs\pobreza\jefe_hogar\1%\simulacion_4\output_tests.xlsx',ub_vec_"&amp;LF283&amp;"','ub_vec_"&amp;LF283&amp;"');"</f>
        <v>xlswrite('G:\Mi unidad\1. PROYECTOS TELLO 2022\SCM SPILL OVERS\outputs\pobreza\jefe_hogar\1%\simulacion_4\output_tests.xlsx',ub_vec_159','ub_vec_159');</v>
      </c>
      <c r="LM283">
        <v>159</v>
      </c>
      <c r="LN283" t="str">
        <f>"xlswrite('G:\Mi unidad\1. PROYECTOS TELLO 2022\SCM SPILL OVERS\outputs\pobreza\mujeres\1%\simulacion_4\output_tests.xlsx',ub_vec_"&amp;LM283&amp;"','ub_vec_"&amp;LM283&amp;"');"</f>
        <v>xlswrite('G:\Mi unidad\1. PROYECTOS TELLO 2022\SCM SPILL OVERS\outputs\pobreza\mujeres\1%\simulacion_4\output_tests.xlsx',ub_vec_159','ub_vec_159');</v>
      </c>
      <c r="LY283">
        <v>159</v>
      </c>
      <c r="LZ283" t="str">
        <f>"xlswrite('G:\Mi unidad\1. PROYECTOS TELLO 2022\SCM SPILL OVERS\outputs\pobreza\criminalidad\1%\simulacion_4\output_tests.xlsx',ub_vec_"&amp;LY283&amp;"','ub_vec_"&amp;LY283&amp;"');"</f>
        <v>xlswrite('G:\Mi unidad\1. PROYECTOS TELLO 2022\SCM SPILL OVERS\outputs\pobreza\criminalidad\1%\simulacion_4\output_tests.xlsx',ub_vec_159','ub_vec_159');</v>
      </c>
    </row>
    <row r="284" spans="64:338" x14ac:dyDescent="0.3">
      <c r="BL284">
        <v>159</v>
      </c>
      <c r="BM284" s="1" t="str">
        <f>"A_"&amp;BL282&amp;"(:,ind_"&amp;BL282&amp;" == 0) = [];"</f>
        <v>A_159(:,ind_159 == 0) = [];</v>
      </c>
      <c r="BR284">
        <v>159</v>
      </c>
      <c r="BS284" s="1" t="str">
        <f>"ind_"&amp;BR282&amp;" = xlsread('spillover_bajo_niv_educ_"&amp;BR282&amp;".xlsx')"</f>
        <v>ind_159 = xlsread('spillover_bajo_niv_educ_159.xlsx')</v>
      </c>
      <c r="BX284">
        <v>159</v>
      </c>
      <c r="BY284" s="1" t="str">
        <f>"ind_"&amp;BX282&amp;" = xlsread('spillover_bajoingreso_"&amp;BX282&amp;".xlsx')"</f>
        <v>ind_159 = xlsread('spillover_bajoingreso_159.xlsx')</v>
      </c>
      <c r="CD284">
        <v>159</v>
      </c>
      <c r="CE284" s="1" t="str">
        <f>"ind_"&amp;CD282&amp;" = xlsread('spillover_densidad_"&amp;CD282&amp;".xlsx')"</f>
        <v>ind_159 = xlsread('spillover_densidad_159.xlsx')</v>
      </c>
      <c r="CJ284">
        <v>159</v>
      </c>
      <c r="CK284" s="1" t="str">
        <f>"ind_"&amp;CJ282&amp;" = xlsread('spillover_tiempo_cs_"&amp;CJ282&amp;".xlsx')"</f>
        <v>ind_159 = xlsread('spillover_tiempo_cs_159.xlsx')</v>
      </c>
      <c r="CQ284">
        <v>159</v>
      </c>
      <c r="CR284" t="s">
        <v>559</v>
      </c>
      <c r="CV284">
        <v>159</v>
      </c>
      <c r="CW284" t="s">
        <v>560</v>
      </c>
      <c r="DA284">
        <v>159</v>
      </c>
      <c r="DB284" t="s">
        <v>561</v>
      </c>
      <c r="DF284">
        <v>159</v>
      </c>
      <c r="DG284" t="s">
        <v>562</v>
      </c>
      <c r="EA284">
        <v>104</v>
      </c>
      <c r="EB284" s="1" t="str">
        <f>"Y_Ts_"&amp;EA284&amp;" = Y_"&amp;EA284&amp;"(:,T+s);"</f>
        <v>Y_Ts_104 = Y_104(:,T+s);</v>
      </c>
      <c r="HM284">
        <v>91</v>
      </c>
      <c r="HN284" t="str">
        <f>"ub_vec_"&amp;HM284&amp;" = zeros(1,S);"</f>
        <v>ub_vec_91 = zeros(1,S);</v>
      </c>
      <c r="HT284">
        <v>139</v>
      </c>
      <c r="HU284" t="s">
        <v>18</v>
      </c>
      <c r="IA284">
        <v>159</v>
      </c>
      <c r="IB284" t="str">
        <f>"xlswrite('G:\Mi unidad\1. PROYECTOS TELLO 2022\SCM SPILL OVERS\outputs\pobreza\bajo_niv_educ\1%\simulacion_4\output_tests.xlsx',p_value_vec_"&amp;IA284&amp;"','p_value_vec_"&amp;IA284&amp;"');"</f>
        <v>xlswrite('G:\Mi unidad\1. PROYECTOS TELLO 2022\SCM SPILL OVERS\outputs\pobreza\bajo_niv_educ\1%\simulacion_4\output_tests.xlsx',p_value_vec_159','p_value_vec_159');</v>
      </c>
      <c r="IO284">
        <v>159</v>
      </c>
      <c r="IP284" t="str">
        <f>"xlswrite('G:\Mi unidad\1. PROYECTOS TELLO 2022\SCM SPILL OVERS\outputs\pobreza\bajo_ingreso\1%\simulacion_4\output_tests.xlsx',p_value_vec_"&amp;IO284&amp;"','p_value_vec_"&amp;IO284&amp;"');"</f>
        <v>xlswrite('G:\Mi unidad\1. PROYECTOS TELLO 2022\SCM SPILL OVERS\outputs\pobreza\bajo_ingreso\1%\simulacion_4\output_tests.xlsx',p_value_vec_159','p_value_vec_159');</v>
      </c>
      <c r="JA284">
        <v>159</v>
      </c>
      <c r="JB284" t="str">
        <f>"xlswrite('G:\Mi unidad\1. PROYECTOS TELLO 2022\SCM SPILL OVERS\outputs\pobreza\densidad\1%\simulacion_4\output_tests.xlsx',p_value_vec_"&amp;JA284&amp;"','p_value_vec_"&amp;JA284&amp;"');"</f>
        <v>xlswrite('G:\Mi unidad\1. PROYECTOS TELLO 2022\SCM SPILL OVERS\outputs\pobreza\densidad\1%\simulacion_4\output_tests.xlsx',p_value_vec_159','p_value_vec_159');</v>
      </c>
      <c r="JM284">
        <v>159</v>
      </c>
      <c r="JN284" t="str">
        <f>"xlswrite('G:\Mi unidad\1. PROYECTOS TELLO 2022\SCM SPILL OVERS\outputs\pobreza\densidad_g\1%\simulacion_4\output_tests.xlsx',p_value_vec_"&amp;JM284&amp;"','p_value_vec_"&amp;JM284&amp;"');"</f>
        <v>xlswrite('G:\Mi unidad\1. PROYECTOS TELLO 2022\SCM SPILL OVERS\outputs\pobreza\densidad_g\1%\simulacion_4\output_tests.xlsx',p_value_vec_159','p_value_vec_159');</v>
      </c>
      <c r="JY284">
        <v>159</v>
      </c>
      <c r="JZ284" t="str">
        <f>"xlswrite('G:\Mi unidad\1. PROYECTOS TELLO 2022\SCM SPILL OVERS\outputs\pobreza\distancia_centro_salud\1%\simulacion_4\output_tests.xlsx',p_value_vec_"&amp;JY284&amp;"','p_value_vec_"&amp;JY284&amp;"');"</f>
        <v>xlswrite('G:\Mi unidad\1. PROYECTOS TELLO 2022\SCM SPILL OVERS\outputs\pobreza\distancia_centro_salud\1%\simulacion_4\output_tests.xlsx',p_value_vec_159','p_value_vec_159');</v>
      </c>
      <c r="KL284">
        <v>159</v>
      </c>
      <c r="KM284" t="str">
        <f>"xlswrite('G:\Mi unidad\1. PROYECTOS TELLO 2022\SCM SPILL OVERS\outputs\pobreza\informalidad\1%\simulacion_4\output_tests.xlsx',p_value_vec_"&amp;KL284&amp;"','p_value_vec_"&amp;KL284&amp;"');"</f>
        <v>xlswrite('G:\Mi unidad\1. PROYECTOS TELLO 2022\SCM SPILL OVERS\outputs\pobreza\informalidad\1%\simulacion_4\output_tests.xlsx',p_value_vec_159','p_value_vec_159');</v>
      </c>
      <c r="KY284">
        <v>159</v>
      </c>
      <c r="KZ284" t="str">
        <f>"xlswrite('G:\Mi unidad\1. PROYECTOS TELLO 2022\SCM SPILL OVERS\outputs\pobreza\alimentos\1%\simulacion_4\output_tests.xlsx',p_value_vec_"&amp;KY284&amp;"','p_value_vec_"&amp;KY284&amp;"');"</f>
        <v>xlswrite('G:\Mi unidad\1. PROYECTOS TELLO 2022\SCM SPILL OVERS\outputs\pobreza\alimentos\1%\simulacion_4\output_tests.xlsx',p_value_vec_159','p_value_vec_159');</v>
      </c>
      <c r="LF284">
        <v>159</v>
      </c>
      <c r="LG284" t="str">
        <f>"xlswrite('G:\Mi unidad\1. PROYECTOS TELLO 2022\SCM SPILL OVERS\outputs\pobreza\jefe_hogar\1%\simulacion_4\output_tests.xlsx',p_value_vec_"&amp;LF284&amp;"','p_value_vec_"&amp;LF284&amp;"');"</f>
        <v>xlswrite('G:\Mi unidad\1. PROYECTOS TELLO 2022\SCM SPILL OVERS\outputs\pobreza\jefe_hogar\1%\simulacion_4\output_tests.xlsx',p_value_vec_159','p_value_vec_159');</v>
      </c>
      <c r="LM284">
        <v>159</v>
      </c>
      <c r="LN284" t="str">
        <f>"xlswrite('G:\Mi unidad\1. PROYECTOS TELLO 2022\SCM SPILL OVERS\outputs\pobreza\mujeres\1%\simulacion_4\output_tests.xlsx',p_value_vec_"&amp;LM284&amp;"','p_value_vec_"&amp;LM284&amp;"');"</f>
        <v>xlswrite('G:\Mi unidad\1. PROYECTOS TELLO 2022\SCM SPILL OVERS\outputs\pobreza\mujeres\1%\simulacion_4\output_tests.xlsx',p_value_vec_159','p_value_vec_159');</v>
      </c>
      <c r="LY284">
        <v>159</v>
      </c>
      <c r="LZ284" t="str">
        <f>"xlswrite('G:\Mi unidad\1. PROYECTOS TELLO 2022\SCM SPILL OVERS\outputs\pobreza\criminalidad\1%\simulacion_4\output_tests.xlsx',p_value_vec_"&amp;LY284&amp;"','p_value_vec_"&amp;LY284&amp;"');"</f>
        <v>xlswrite('G:\Mi unidad\1. PROYECTOS TELLO 2022\SCM SPILL OVERS\outputs\pobreza\criminalidad\1%\simulacion_4\output_tests.xlsx',p_value_vec_159','p_value_vec_159');</v>
      </c>
    </row>
    <row r="285" spans="64:338" x14ac:dyDescent="0.3">
      <c r="BL285">
        <v>159</v>
      </c>
      <c r="BR285">
        <v>159</v>
      </c>
      <c r="BS285" s="1" t="str">
        <f>"A_"&amp;BR282&amp;" = eye(N);"</f>
        <v>A_159 = eye(N);</v>
      </c>
      <c r="BX285">
        <v>159</v>
      </c>
      <c r="BY285" s="1" t="str">
        <f>"A_"&amp;BX282&amp;" = eye(N);"</f>
        <v>A_159 = eye(N);</v>
      </c>
      <c r="CD285">
        <v>159</v>
      </c>
      <c r="CE285" s="1" t="str">
        <f>"A_"&amp;CD282&amp;" = eye(N);"</f>
        <v>A_159 = eye(N);</v>
      </c>
      <c r="CJ285">
        <v>159</v>
      </c>
      <c r="CK285" s="1" t="str">
        <f>"A_"&amp;CJ282&amp;" = eye(N);"</f>
        <v>A_159 = eye(N);</v>
      </c>
      <c r="CQ285">
        <v>159</v>
      </c>
      <c r="CR285" t="s">
        <v>563</v>
      </c>
      <c r="CV285">
        <v>159</v>
      </c>
      <c r="CW285" t="s">
        <v>564</v>
      </c>
      <c r="DA285">
        <v>159</v>
      </c>
      <c r="DB285" t="s">
        <v>564</v>
      </c>
      <c r="DF285">
        <v>159</v>
      </c>
      <c r="DG285" t="s">
        <v>564</v>
      </c>
      <c r="EA285">
        <v>104</v>
      </c>
      <c r="EB285" s="1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HM285">
        <v>91</v>
      </c>
      <c r="HN285" t="s">
        <v>35</v>
      </c>
      <c r="HT285">
        <v>140</v>
      </c>
      <c r="HU285" t="str">
        <f>"spillover_test_"&amp;HT285&amp;" = zeros(1,S);"</f>
        <v>spillover_test_140 = zeros(1,S);</v>
      </c>
      <c r="IA285">
        <v>159</v>
      </c>
      <c r="IB285" t="str">
        <f>"xlswrite('G:\Mi unidad\1. PROYECTOS TELLO 2022\SCM SPILL OVERS\outputs\pobreza\bajo_niv_educ\1%\simulacion_4\output_tests.xlsx',alpha1_hat_vec_"&amp;IA285&amp;"','alpha1_hat_vec_"&amp;IA285&amp;"');"</f>
        <v>xlswrite('G:\Mi unidad\1. PROYECTOS TELLO 2022\SCM SPILL OVERS\outputs\pobreza\bajo_niv_educ\1%\simulacion_4\output_tests.xlsx',alpha1_hat_vec_159','alpha1_hat_vec_159');</v>
      </c>
      <c r="IO285">
        <v>159</v>
      </c>
      <c r="IP285" t="str">
        <f>"xlswrite('G:\Mi unidad\1. PROYECTOS TELLO 2022\SCM SPILL OVERS\outputs\pobreza\bajo_ingreso\1%\simulacion_4\output_tests.xlsx',alpha1_hat_vec_"&amp;IO285&amp;"','alpha1_hat_vec_"&amp;IO285&amp;"');"</f>
        <v>xlswrite('G:\Mi unidad\1. PROYECTOS TELLO 2022\SCM SPILL OVERS\outputs\pobreza\bajo_ingreso\1%\simulacion_4\output_tests.xlsx',alpha1_hat_vec_159','alpha1_hat_vec_159');</v>
      </c>
      <c r="JA285">
        <v>159</v>
      </c>
      <c r="JB285" t="str">
        <f>"xlswrite('G:\Mi unidad\1. PROYECTOS TELLO 2022\SCM SPILL OVERS\outputs\pobreza\densidad\1%\simulacion_4\output_tests.xlsx',alpha1_hat_vec_"&amp;JA285&amp;"','alpha1_hat_vec_"&amp;JA285&amp;"');"</f>
        <v>xlswrite('G:\Mi unidad\1. PROYECTOS TELLO 2022\SCM SPILL OVERS\outputs\pobreza\densidad\1%\simulacion_4\output_tests.xlsx',alpha1_hat_vec_159','alpha1_hat_vec_159');</v>
      </c>
      <c r="JM285">
        <v>159</v>
      </c>
      <c r="JN285" t="str">
        <f>"xlswrite('G:\Mi unidad\1. PROYECTOS TELLO 2022\SCM SPILL OVERS\outputs\pobreza\densidad_g\1%\simulacion_4\output_tests.xlsx',alpha1_hat_vec_"&amp;JM285&amp;"','alpha1_hat_vec_"&amp;JM285&amp;"');"</f>
        <v>xlswrite('G:\Mi unidad\1. PROYECTOS TELLO 2022\SCM SPILL OVERS\outputs\pobreza\densidad_g\1%\simulacion_4\output_tests.xlsx',alpha1_hat_vec_159','alpha1_hat_vec_159');</v>
      </c>
      <c r="JY285">
        <v>159</v>
      </c>
      <c r="JZ285" t="str">
        <f>"xlswrite('G:\Mi unidad\1. PROYECTOS TELLO 2022\SCM SPILL OVERS\outputs\pobreza\distancia_centro_salud\1%\simulacion_4\output_tests.xlsx',alpha1_hat_vec_"&amp;JY285&amp;"','alpha1_hat_vec_"&amp;JY285&amp;"');"</f>
        <v>xlswrite('G:\Mi unidad\1. PROYECTOS TELLO 2022\SCM SPILL OVERS\outputs\pobreza\distancia_centro_salud\1%\simulacion_4\output_tests.xlsx',alpha1_hat_vec_159','alpha1_hat_vec_159');</v>
      </c>
      <c r="KL285">
        <v>159</v>
      </c>
      <c r="KM285" t="str">
        <f>"xlswrite('G:\Mi unidad\1. PROYECTOS TELLO 2022\SCM SPILL OVERS\outputs\pobreza\informalidad\1%\simulacion_4\output_tests.xlsx',alpha1_hat_vec_"&amp;KL285&amp;"','alpha1_hat_vec_"&amp;KL285&amp;"');"</f>
        <v>xlswrite('G:\Mi unidad\1. PROYECTOS TELLO 2022\SCM SPILL OVERS\outputs\pobreza\informalidad\1%\simulacion_4\output_tests.xlsx',alpha1_hat_vec_159','alpha1_hat_vec_159');</v>
      </c>
      <c r="KY285">
        <v>159</v>
      </c>
      <c r="KZ285" t="str">
        <f>"xlswrite('G:\Mi unidad\1. PROYECTOS TELLO 2022\SCM SPILL OVERS\outputs\pobreza\alimentos\1%\simulacion_4\output_tests.xlsx',alpha1_hat_vec_"&amp;KY285&amp;"','alpha1_hat_vec_"&amp;KY285&amp;"');"</f>
        <v>xlswrite('G:\Mi unidad\1. PROYECTOS TELLO 2022\SCM SPILL OVERS\outputs\pobreza\alimentos\1%\simulacion_4\output_tests.xlsx',alpha1_hat_vec_159','alpha1_hat_vec_159');</v>
      </c>
      <c r="LF285">
        <v>159</v>
      </c>
      <c r="LG285" t="str">
        <f>"xlswrite('G:\Mi unidad\1. PROYECTOS TELLO 2022\SCM SPILL OVERS\outputs\pobreza\jefe_hogar\1%\simulacion_4\output_tests.xlsx',alpha1_hat_vec_"&amp;LF285&amp;"','alpha1_hat_vec_"&amp;LF285&amp;"');"</f>
        <v>xlswrite('G:\Mi unidad\1. PROYECTOS TELLO 2022\SCM SPILL OVERS\outputs\pobreza\jefe_hogar\1%\simulacion_4\output_tests.xlsx',alpha1_hat_vec_159','alpha1_hat_vec_159');</v>
      </c>
      <c r="LM285">
        <v>159</v>
      </c>
      <c r="LN285" t="str">
        <f>"xlswrite('G:\Mi unidad\1. PROYECTOS TELLO 2022\SCM SPILL OVERS\outputs\pobreza\mujeres\1%\simulacion_4\output_tests.xlsx',alpha1_hat_vec_"&amp;LM285&amp;"','alpha1_hat_vec_"&amp;LM285&amp;"');"</f>
        <v>xlswrite('G:\Mi unidad\1. PROYECTOS TELLO 2022\SCM SPILL OVERS\outputs\pobreza\mujeres\1%\simulacion_4\output_tests.xlsx',alpha1_hat_vec_159','alpha1_hat_vec_159');</v>
      </c>
      <c r="LY285">
        <v>159</v>
      </c>
      <c r="LZ285" t="str">
        <f>"xlswrite('G:\Mi unidad\1. PROYECTOS TELLO 2022\SCM SPILL OVERS\outputs\pobreza\criminalidad\1%\simulacion_4\output_tests.xlsx',alpha1_hat_vec_"&amp;LY285&amp;"','alpha1_hat_vec_"&amp;LY285&amp;"');"</f>
        <v>xlswrite('G:\Mi unidad\1. PROYECTOS TELLO 2022\SCM SPILL OVERS\outputs\pobreza\criminalidad\1%\simulacion_4\output_tests.xlsx',alpha1_hat_vec_159','alpha1_hat_vec_159');</v>
      </c>
    </row>
    <row r="286" spans="64:338" x14ac:dyDescent="0.3">
      <c r="BL286">
        <v>159</v>
      </c>
      <c r="BR286">
        <v>159</v>
      </c>
      <c r="BS286" s="1" t="str">
        <f>"A_"&amp;BR282&amp;"(:,ind_"&amp;BR282&amp;" == 0) = [];"</f>
        <v>A_159(:,ind_159 == 0) = [];</v>
      </c>
      <c r="BX286">
        <v>159</v>
      </c>
      <c r="BY286" s="1" t="str">
        <f>"A_"&amp;BX282&amp;"(:,ind_"&amp;BX282&amp;" == 0) = [];"</f>
        <v>A_159(:,ind_159 == 0) = [];</v>
      </c>
      <c r="CD286">
        <v>159</v>
      </c>
      <c r="CE286" s="1" t="str">
        <f>"A_"&amp;CD282&amp;"(:,ind_"&amp;CD282&amp;" == 0) = [];"</f>
        <v>A_159(:,ind_159 == 0) = [];</v>
      </c>
      <c r="CJ286">
        <v>159</v>
      </c>
      <c r="CK286" s="1" t="str">
        <f>"A_"&amp;CJ282&amp;"(:,ind_"&amp;CJ282&amp;" == 0) = [];"</f>
        <v>A_159(:,ind_159 == 0) = [];</v>
      </c>
      <c r="CQ286">
        <v>159</v>
      </c>
      <c r="CR286" t="s">
        <v>564</v>
      </c>
      <c r="CV286">
        <v>159</v>
      </c>
      <c r="CW286" t="s">
        <v>565</v>
      </c>
      <c r="DA286">
        <v>159</v>
      </c>
      <c r="DB286" t="s">
        <v>565</v>
      </c>
      <c r="DF286">
        <v>159</v>
      </c>
      <c r="DG286" t="s">
        <v>565</v>
      </c>
      <c r="EA286">
        <v>104</v>
      </c>
      <c r="EB286" s="1" t="str">
        <f>"alpha_hat_"&amp;EA286&amp;" = A_"&amp;EA286&amp;"*gamma_hat_"&amp;EA286&amp;";"</f>
        <v>alpha_hat_104 = A_104*gamma_hat_104;</v>
      </c>
      <c r="HM286">
        <v>91</v>
      </c>
      <c r="HN286" t="str">
        <f>"    [p_value_"&amp;HM286&amp; ",lb_"&amp;HM286&amp;",ub_"&amp;HM286&amp;"] = sp_andrews_te(Y_pre_"&amp;HM286&amp;",pobreza_"&amp;HM286&amp;"(:,T+s),A_"&amp;HM286&amp;",C,.05);"</f>
        <v xml:space="preserve">    [p_value_91,lb_91,ub_91] = sp_andrews_te(Y_pre_91,pobreza_91(:,T+s),A_91,C,.05);</v>
      </c>
      <c r="HT286">
        <v>140</v>
      </c>
      <c r="HU286" t="s">
        <v>35</v>
      </c>
      <c r="IA286">
        <v>159</v>
      </c>
      <c r="IB286" t="str">
        <f>"xlswrite('G:\Mi unidad\1. PROYECTOS TELLO 2022\SCM SPILL OVERS\outputs\pobreza\bajo_niv_educ\1%\simulacion_4\output_tests.xlsx',spillover_test_"&amp;IA286&amp;"','sp_test_"&amp;IA286&amp;"');"</f>
        <v>xlswrite('G:\Mi unidad\1. PROYECTOS TELLO 2022\SCM SPILL OVERS\outputs\pobreza\bajo_niv_educ\1%\simulacion_4\output_tests.xlsx',spillover_test_159','sp_test_159');</v>
      </c>
      <c r="IO286">
        <v>159</v>
      </c>
      <c r="IP286" t="str">
        <f>"xlswrite('G:\Mi unidad\1. PROYECTOS TELLO 2022\SCM SPILL OVERS\outputs\pobreza\bajo_ingreso\1%\simulacion_4\output_tests.xlsx',spillover_test_"&amp;IO286&amp;"','sp_test_"&amp;IO286&amp;"');"</f>
        <v>xlswrite('G:\Mi unidad\1. PROYECTOS TELLO 2022\SCM SPILL OVERS\outputs\pobreza\bajo_ingreso\1%\simulacion_4\output_tests.xlsx',spillover_test_159','sp_test_159');</v>
      </c>
      <c r="JA286">
        <v>159</v>
      </c>
      <c r="JB286" t="str">
        <f>"xlswrite('G:\Mi unidad\1. PROYECTOS TELLO 2022\SCM SPILL OVERS\outputs\pobreza\densidad\1%\simulacion_4\output_tests.xlsx',spillover_test_"&amp;JA286&amp;"','sp_test_"&amp;JA286&amp;"');"</f>
        <v>xlswrite('G:\Mi unidad\1. PROYECTOS TELLO 2022\SCM SPILL OVERS\outputs\pobreza\densidad\1%\simulacion_4\output_tests.xlsx',spillover_test_159','sp_test_159');</v>
      </c>
      <c r="JM286">
        <v>159</v>
      </c>
      <c r="JN286" t="str">
        <f>"xlswrite('G:\Mi unidad\1. PROYECTOS TELLO 2022\SCM SPILL OVERS\outputs\pobreza\densidad_g\1%\simulacion_4\output_tests.xlsx',spillover_test_"&amp;JM286&amp;"','sp_test_"&amp;JM286&amp;"');"</f>
        <v>xlswrite('G:\Mi unidad\1. PROYECTOS TELLO 2022\SCM SPILL OVERS\outputs\pobreza\densidad_g\1%\simulacion_4\output_tests.xlsx',spillover_test_159','sp_test_159');</v>
      </c>
      <c r="JY286">
        <v>159</v>
      </c>
      <c r="JZ286" t="str">
        <f>"xlswrite('G:\Mi unidad\1. PROYECTOS TELLO 2022\SCM SPILL OVERS\outputs\pobreza\distancia_centro_salud\1%\simulacion_4\output_tests.xlsx',spillover_test_"&amp;JY286&amp;"','sp_test_"&amp;JY286&amp;"');"</f>
        <v>xlswrite('G:\Mi unidad\1. PROYECTOS TELLO 2022\SCM SPILL OVERS\outputs\pobreza\distancia_centro_salud\1%\simulacion_4\output_tests.xlsx',spillover_test_159','sp_test_159');</v>
      </c>
      <c r="KL286">
        <v>159</v>
      </c>
      <c r="KM286" t="str">
        <f>"xlswrite('G:\Mi unidad\1. PROYECTOS TELLO 2022\SCM SPILL OVERS\outputs\pobreza\informalidad\1%\simulacion_4\output_tests.xlsx',spillover_test_"&amp;KL286&amp;"','sp_test_"&amp;KL286&amp;"');"</f>
        <v>xlswrite('G:\Mi unidad\1. PROYECTOS TELLO 2022\SCM SPILL OVERS\outputs\pobreza\informalidad\1%\simulacion_4\output_tests.xlsx',spillover_test_159','sp_test_159');</v>
      </c>
      <c r="KY286">
        <v>159</v>
      </c>
      <c r="KZ286" t="str">
        <f>"xlswrite('G:\Mi unidad\1. PROYECTOS TELLO 2022\SCM SPILL OVERS\outputs\pobreza\alimentos\1%\simulacion_4\output_tests.xlsx',spillover_test_"&amp;KY286&amp;"','sp_test_"&amp;KY286&amp;"');"</f>
        <v>xlswrite('G:\Mi unidad\1. PROYECTOS TELLO 2022\SCM SPILL OVERS\outputs\pobreza\alimentos\1%\simulacion_4\output_tests.xlsx',spillover_test_159','sp_test_159');</v>
      </c>
      <c r="LF286">
        <v>159</v>
      </c>
      <c r="LG286" t="str">
        <f>"xlswrite('G:\Mi unidad\1. PROYECTOS TELLO 2022\SCM SPILL OVERS\outputs\pobreza\jefe_hogar\1%\simulacion_4\output_tests.xlsx',spillover_test_"&amp;LF286&amp;"','sp_test_"&amp;LF286&amp;"');"</f>
        <v>xlswrite('G:\Mi unidad\1. PROYECTOS TELLO 2022\SCM SPILL OVERS\outputs\pobreza\jefe_hogar\1%\simulacion_4\output_tests.xlsx',spillover_test_159','sp_test_159');</v>
      </c>
      <c r="LM286">
        <v>159</v>
      </c>
      <c r="LN286" t="str">
        <f>"xlswrite('G:\Mi unidad\1. PROYECTOS TELLO 2022\SCM SPILL OVERS\outputs\pobreza\mujeres\1%\simulacion_4\output_tests.xlsx',spillover_test_"&amp;LM286&amp;"','sp_test_"&amp;LM286&amp;"');"</f>
        <v>xlswrite('G:\Mi unidad\1. PROYECTOS TELLO 2022\SCM SPILL OVERS\outputs\pobreza\mujeres\1%\simulacion_4\output_tests.xlsx',spillover_test_159','sp_test_159');</v>
      </c>
      <c r="LY286">
        <v>159</v>
      </c>
      <c r="LZ286" t="str">
        <f>"xlswrite('G:\Mi unidad\1. PROYECTOS TELLO 2022\SCM SPILL OVERS\outputs\pobreza\criminalidad\1%\simulacion_4\output_tests.xlsx',spillover_test_"&amp;LY286&amp;"','sp_test_"&amp;LY286&amp;"');"</f>
        <v>xlswrite('G:\Mi unidad\1. PROYECTOS TELLO 2022\SCM SPILL OVERS\outputs\pobreza\criminalidad\1%\simulacion_4\output_tests.xlsx',spillover_test_159','sp_test_159');</v>
      </c>
    </row>
    <row r="287" spans="64:338" x14ac:dyDescent="0.3">
      <c r="BL287">
        <v>162</v>
      </c>
      <c r="BM287" s="1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565</v>
      </c>
      <c r="CV287">
        <v>162</v>
      </c>
      <c r="CW287" t="s">
        <v>566</v>
      </c>
      <c r="DA287">
        <v>162</v>
      </c>
      <c r="DB287" t="s">
        <v>566</v>
      </c>
      <c r="DF287">
        <v>162</v>
      </c>
      <c r="DG287" t="s">
        <v>566</v>
      </c>
      <c r="EA287">
        <v>104</v>
      </c>
      <c r="EB287" s="1" t="str">
        <f>"alpha1_hat_vec_"&amp;EA287&amp;"(s) = alpha_hat_"&amp;EA287&amp;"(1);"</f>
        <v>alpha1_hat_vec_104(s) = alpha_hat_104(1);</v>
      </c>
      <c r="HM287">
        <v>91</v>
      </c>
      <c r="HN287" t="str">
        <f>"    p_value_vec_"&amp;HM287&amp;"(s) = p_value_"&amp;HM287&amp;";"</f>
        <v xml:space="preserve">    p_value_vec_91(s) = p_value_91;</v>
      </c>
      <c r="HT287">
        <v>140</v>
      </c>
      <c r="HU287" t="s">
        <v>36</v>
      </c>
      <c r="IA287">
        <v>162</v>
      </c>
      <c r="IB287" t="str">
        <f>"xlswrite('G:\Mi unidad\1. PROYECTOS TELLO 2022\SCM SPILL OVERS\outputs\pobreza\bajo_niv_educ\1%\simulacion_4\output_tests.xlsx',lb_vec_"&amp;IA287&amp;"','lb_vec_"&amp;IA287&amp;"');"</f>
        <v>xlswrite('G:\Mi unidad\1. PROYECTOS TELLO 2022\SCM SPILL OVERS\outputs\pobreza\bajo_niv_educ\1%\simulacion_4\output_tests.xlsx',lb_vec_162','lb_vec_162');</v>
      </c>
      <c r="IO287">
        <v>162</v>
      </c>
      <c r="IP287" t="str">
        <f>"xlswrite('G:\Mi unidad\1. PROYECTOS TELLO 2022\SCM SPILL OVERS\outputs\pobreza\bajo_ingreso\1%\simulacion_4\output_tests.xlsx',lb_vec_"&amp;IO287&amp;"','lb_vec_"&amp;IO287&amp;"');"</f>
        <v>xlswrite('G:\Mi unidad\1. PROYECTOS TELLO 2022\SCM SPILL OVERS\outputs\pobreza\bajo_ingreso\1%\simulacion_4\output_tests.xlsx',lb_vec_162','lb_vec_162');</v>
      </c>
      <c r="JA287">
        <v>162</v>
      </c>
      <c r="JB287" t="str">
        <f>"xlswrite('G:\Mi unidad\1. PROYECTOS TELLO 2022\SCM SPILL OVERS\outputs\pobreza\densidad\1%\simulacion_4\output_tests.xlsx',lb_vec_"&amp;JA287&amp;"','lb_vec_"&amp;JA287&amp;"');"</f>
        <v>xlswrite('G:\Mi unidad\1. PROYECTOS TELLO 2022\SCM SPILL OVERS\outputs\pobreza\densidad\1%\simulacion_4\output_tests.xlsx',lb_vec_162','lb_vec_162');</v>
      </c>
      <c r="JM287">
        <v>162</v>
      </c>
      <c r="JN287" t="str">
        <f>"xlswrite('G:\Mi unidad\1. PROYECTOS TELLO 2022\SCM SPILL OVERS\outputs\pobreza\densidad_g\1%\simulacion_4\output_tests.xlsx',lb_vec_"&amp;JM287&amp;"','lb_vec_"&amp;JM287&amp;"');"</f>
        <v>xlswrite('G:\Mi unidad\1. PROYECTOS TELLO 2022\SCM SPILL OVERS\outputs\pobreza\densidad_g\1%\simulacion_4\output_tests.xlsx',lb_vec_162','lb_vec_162');</v>
      </c>
      <c r="JY287">
        <v>162</v>
      </c>
      <c r="JZ287" t="str">
        <f>"xlswrite('G:\Mi unidad\1. PROYECTOS TELLO 2022\SCM SPILL OVERS\outputs\pobreza\distancia_centro_salud\1%\simulacion_4\output_tests.xlsx',lb_vec_"&amp;JY287&amp;"','lb_vec_"&amp;JY287&amp;"');"</f>
        <v>xlswrite('G:\Mi unidad\1. PROYECTOS TELLO 2022\SCM SPILL OVERS\outputs\pobreza\distancia_centro_salud\1%\simulacion_4\output_tests.xlsx',lb_vec_162','lb_vec_162');</v>
      </c>
      <c r="KL287">
        <v>162</v>
      </c>
      <c r="KM287" t="str">
        <f>"xlswrite('G:\Mi unidad\1. PROYECTOS TELLO 2022\SCM SPILL OVERS\outputs\pobreza\informalidad\1%\simulacion_4\output_tests.xlsx',lb_vec_"&amp;KL287&amp;"','lb_vec_"&amp;KL287&amp;"');"</f>
        <v>xlswrite('G:\Mi unidad\1. PROYECTOS TELLO 2022\SCM SPILL OVERS\outputs\pobreza\informalidad\1%\simulacion_4\output_tests.xlsx',lb_vec_162','lb_vec_162');</v>
      </c>
      <c r="KY287">
        <v>162</v>
      </c>
      <c r="KZ287" t="str">
        <f>"xlswrite('G:\Mi unidad\1. PROYECTOS TELLO 2022\SCM SPILL OVERS\outputs\pobreza\alimentos\1%\simulacion_4\output_tests.xlsx',lb_vec_"&amp;KY287&amp;"','lb_vec_"&amp;KY287&amp;"');"</f>
        <v>xlswrite('G:\Mi unidad\1. PROYECTOS TELLO 2022\SCM SPILL OVERS\outputs\pobreza\alimentos\1%\simulacion_4\output_tests.xlsx',lb_vec_162','lb_vec_162');</v>
      </c>
      <c r="LF287">
        <v>162</v>
      </c>
      <c r="LG287" t="str">
        <f>"xlswrite('G:\Mi unidad\1. PROYECTOS TELLO 2022\SCM SPILL OVERS\outputs\pobreza\jefe_hogar\1%\simulacion_4\output_tests.xlsx',lb_vec_"&amp;LF287&amp;"','lb_vec_"&amp;LF287&amp;"');"</f>
        <v>xlswrite('G:\Mi unidad\1. PROYECTOS TELLO 2022\SCM SPILL OVERS\outputs\pobreza\jefe_hogar\1%\simulacion_4\output_tests.xlsx',lb_vec_162','lb_vec_162');</v>
      </c>
      <c r="LM287">
        <v>162</v>
      </c>
      <c r="LN287" t="str">
        <f>"xlswrite('G:\Mi unidad\1. PROYECTOS TELLO 2022\SCM SPILL OVERS\outputs\pobreza\mujeres\1%\simulacion_4\output_tests.xlsx',lb_vec_"&amp;LM287&amp;"','lb_vec_"&amp;LM287&amp;"');"</f>
        <v>xlswrite('G:\Mi unidad\1. PROYECTOS TELLO 2022\SCM SPILL OVERS\outputs\pobreza\mujeres\1%\simulacion_4\output_tests.xlsx',lb_vec_162','lb_vec_162');</v>
      </c>
      <c r="LY287">
        <v>162</v>
      </c>
      <c r="LZ287" t="str">
        <f>"xlswrite('G:\Mi unidad\1. PROYECTOS TELLO 2022\SCM SPILL OVERS\outputs\pobreza\criminalidad\1%\simulacion_4\output_tests.xlsx',lb_vec_"&amp;LY287&amp;"','lb_vec_"&amp;LY287&amp;"');"</f>
        <v>xlswrite('G:\Mi unidad\1. PROYECTOS TELLO 2022\SCM SPILL OVERS\outputs\pobreza\criminalidad\1%\simulacion_4\output_tests.xlsx',lb_vec_162','lb_vec_162');</v>
      </c>
    </row>
    <row r="288" spans="64:338" x14ac:dyDescent="0.3">
      <c r="BL288">
        <v>162</v>
      </c>
      <c r="BM288" s="1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566</v>
      </c>
      <c r="CV288">
        <v>162</v>
      </c>
      <c r="CW288" t="s">
        <v>567</v>
      </c>
      <c r="DA288">
        <v>162</v>
      </c>
      <c r="DB288" t="s">
        <v>567</v>
      </c>
      <c r="DF288">
        <v>162</v>
      </c>
      <c r="DG288" t="s">
        <v>567</v>
      </c>
      <c r="EA288">
        <v>104</v>
      </c>
      <c r="EB288" s="1" t="str">
        <f>"synthetic_control_sp_"&amp;EA288&amp;"(T+s) = Y_"&amp;EA288&amp;"(1,T+s)-alpha1_hat_vec_"&amp;EA288&amp;"(s);"</f>
        <v>synthetic_control_sp_104(T+s) = Y_104(1,T+s)-alpha1_hat_vec_104(s);</v>
      </c>
      <c r="HM288">
        <v>91</v>
      </c>
      <c r="HN288" t="str">
        <f>"    lb_vec_"&amp;HM288&amp;"(s) = lb_"&amp;HM288&amp;";"</f>
        <v xml:space="preserve">    lb_vec_91(s) = lb_91;</v>
      </c>
      <c r="HT288">
        <v>140</v>
      </c>
      <c r="HU288" t="s">
        <v>37</v>
      </c>
      <c r="IA288">
        <v>162</v>
      </c>
      <c r="IB288" t="str">
        <f>"xlswrite('G:\Mi unidad\1. PROYECTOS TELLO 2022\SCM SPILL OVERS\outputs\pobreza\bajo_niv_educ\1%\simulacion_4\output_tests.xlsx',ub_vec_"&amp;IA288&amp;"','ub_vec_"&amp;IA288&amp;"');"</f>
        <v>xlswrite('G:\Mi unidad\1. PROYECTOS TELLO 2022\SCM SPILL OVERS\outputs\pobreza\bajo_niv_educ\1%\simulacion_4\output_tests.xlsx',ub_vec_162','ub_vec_162');</v>
      </c>
      <c r="IO288">
        <v>162</v>
      </c>
      <c r="IP288" t="str">
        <f>"xlswrite('G:\Mi unidad\1. PROYECTOS TELLO 2022\SCM SPILL OVERS\outputs\pobreza\bajo_ingreso\1%\simulacion_4\output_tests.xlsx',ub_vec_"&amp;IO288&amp;"','ub_vec_"&amp;IO288&amp;"');"</f>
        <v>xlswrite('G:\Mi unidad\1. PROYECTOS TELLO 2022\SCM SPILL OVERS\outputs\pobreza\bajo_ingreso\1%\simulacion_4\output_tests.xlsx',ub_vec_162','ub_vec_162');</v>
      </c>
      <c r="JA288">
        <v>162</v>
      </c>
      <c r="JB288" t="str">
        <f>"xlswrite('G:\Mi unidad\1. PROYECTOS TELLO 2022\SCM SPILL OVERS\outputs\pobreza\densidad\1%\simulacion_4\output_tests.xlsx',ub_vec_"&amp;JA288&amp;"','ub_vec_"&amp;JA288&amp;"');"</f>
        <v>xlswrite('G:\Mi unidad\1. PROYECTOS TELLO 2022\SCM SPILL OVERS\outputs\pobreza\densidad\1%\simulacion_4\output_tests.xlsx',ub_vec_162','ub_vec_162');</v>
      </c>
      <c r="JM288">
        <v>162</v>
      </c>
      <c r="JN288" t="str">
        <f>"xlswrite('G:\Mi unidad\1. PROYECTOS TELLO 2022\SCM SPILL OVERS\outputs\pobreza\densidad_g\1%\simulacion_4\output_tests.xlsx',ub_vec_"&amp;JM288&amp;"','ub_vec_"&amp;JM288&amp;"');"</f>
        <v>xlswrite('G:\Mi unidad\1. PROYECTOS TELLO 2022\SCM SPILL OVERS\outputs\pobreza\densidad_g\1%\simulacion_4\output_tests.xlsx',ub_vec_162','ub_vec_162');</v>
      </c>
      <c r="JY288">
        <v>162</v>
      </c>
      <c r="JZ288" t="str">
        <f>"xlswrite('G:\Mi unidad\1. PROYECTOS TELLO 2022\SCM SPILL OVERS\outputs\pobreza\distancia_centro_salud\1%\simulacion_4\output_tests.xlsx',ub_vec_"&amp;JY288&amp;"','ub_vec_"&amp;JY288&amp;"');"</f>
        <v>xlswrite('G:\Mi unidad\1. PROYECTOS TELLO 2022\SCM SPILL OVERS\outputs\pobreza\distancia_centro_salud\1%\simulacion_4\output_tests.xlsx',ub_vec_162','ub_vec_162');</v>
      </c>
      <c r="KL288">
        <v>162</v>
      </c>
      <c r="KM288" t="str">
        <f>"xlswrite('G:\Mi unidad\1. PROYECTOS TELLO 2022\SCM SPILL OVERS\outputs\pobreza\informalidad\1%\simulacion_4\output_tests.xlsx',ub_vec_"&amp;KL288&amp;"','ub_vec_"&amp;KL288&amp;"');"</f>
        <v>xlswrite('G:\Mi unidad\1. PROYECTOS TELLO 2022\SCM SPILL OVERS\outputs\pobreza\informalidad\1%\simulacion_4\output_tests.xlsx',ub_vec_162','ub_vec_162');</v>
      </c>
      <c r="KY288">
        <v>162</v>
      </c>
      <c r="KZ288" t="str">
        <f>"xlswrite('G:\Mi unidad\1. PROYECTOS TELLO 2022\SCM SPILL OVERS\outputs\pobreza\alimentos\1%\simulacion_4\output_tests.xlsx',ub_vec_"&amp;KY288&amp;"','ub_vec_"&amp;KY288&amp;"');"</f>
        <v>xlswrite('G:\Mi unidad\1. PROYECTOS TELLO 2022\SCM SPILL OVERS\outputs\pobreza\alimentos\1%\simulacion_4\output_tests.xlsx',ub_vec_162','ub_vec_162');</v>
      </c>
      <c r="LF288">
        <v>162</v>
      </c>
      <c r="LG288" t="str">
        <f>"xlswrite('G:\Mi unidad\1. PROYECTOS TELLO 2022\SCM SPILL OVERS\outputs\pobreza\jefe_hogar\1%\simulacion_4\output_tests.xlsx',ub_vec_"&amp;LF288&amp;"','ub_vec_"&amp;LF288&amp;"');"</f>
        <v>xlswrite('G:\Mi unidad\1. PROYECTOS TELLO 2022\SCM SPILL OVERS\outputs\pobreza\jefe_hogar\1%\simulacion_4\output_tests.xlsx',ub_vec_162','ub_vec_162');</v>
      </c>
      <c r="LM288">
        <v>162</v>
      </c>
      <c r="LN288" t="str">
        <f>"xlswrite('G:\Mi unidad\1. PROYECTOS TELLO 2022\SCM SPILL OVERS\outputs\pobreza\mujeres\1%\simulacion_4\output_tests.xlsx',ub_vec_"&amp;LM288&amp;"','ub_vec_"&amp;LM288&amp;"');"</f>
        <v>xlswrite('G:\Mi unidad\1. PROYECTOS TELLO 2022\SCM SPILL OVERS\outputs\pobreza\mujeres\1%\simulacion_4\output_tests.xlsx',ub_vec_162','ub_vec_162');</v>
      </c>
      <c r="LY288">
        <v>162</v>
      </c>
      <c r="LZ288" t="str">
        <f>"xlswrite('G:\Mi unidad\1. PROYECTOS TELLO 2022\SCM SPILL OVERS\outputs\pobreza\criminalidad\1%\simulacion_4\output_tests.xlsx',ub_vec_"&amp;LY288&amp;"','ub_vec_"&amp;LY288&amp;"');"</f>
        <v>xlswrite('G:\Mi unidad\1. PROYECTOS TELLO 2022\SCM SPILL OVERS\outputs\pobreza\criminalidad\1%\simulacion_4\output_tests.xlsx',ub_vec_162','ub_vec_162');</v>
      </c>
    </row>
    <row r="289" spans="64:338" x14ac:dyDescent="0.3">
      <c r="BL289">
        <v>162</v>
      </c>
      <c r="BM289" s="1" t="str">
        <f>"A_"&amp;BL287&amp;"(:,ind_"&amp;BL287&amp;" == 0) = [];"</f>
        <v>A_162(:,ind_162 == 0) = [];</v>
      </c>
      <c r="BR289">
        <v>162</v>
      </c>
      <c r="BS289" s="1" t="str">
        <f>"ind_"&amp;BR287&amp;" = xlsread('spillover_bajo_niv_educ_"&amp;BR287&amp;".xlsx')"</f>
        <v>ind_162 = xlsread('spillover_bajo_niv_educ_162.xlsx')</v>
      </c>
      <c r="BX289">
        <v>162</v>
      </c>
      <c r="BY289" s="1" t="str">
        <f>"ind_"&amp;BX287&amp;" = xlsread('spillover_bajoingreso_"&amp;BX287&amp;".xlsx')"</f>
        <v>ind_162 = xlsread('spillover_bajoingreso_162.xlsx')</v>
      </c>
      <c r="CD289">
        <v>162</v>
      </c>
      <c r="CE289" s="1" t="str">
        <f>"ind_"&amp;CD287&amp;" = xlsread('spillover_densidad_"&amp;CD287&amp;".xlsx')"</f>
        <v>ind_162 = xlsread('spillover_densidad_162.xlsx')</v>
      </c>
      <c r="CJ289">
        <v>162</v>
      </c>
      <c r="CK289" s="1" t="str">
        <f>"ind_"&amp;CJ287&amp;" = xlsread('spillover_tiempo_cs_"&amp;CJ287&amp;".xlsx')"</f>
        <v>ind_162 = xlsread('spillover_tiempo_cs_162.xlsx')</v>
      </c>
      <c r="CQ289">
        <v>162</v>
      </c>
      <c r="CR289" t="s">
        <v>567</v>
      </c>
      <c r="CV289">
        <v>162</v>
      </c>
      <c r="CW289" t="s">
        <v>568</v>
      </c>
      <c r="DA289">
        <v>162</v>
      </c>
      <c r="DB289" t="s">
        <v>569</v>
      </c>
      <c r="DF289">
        <v>162</v>
      </c>
      <c r="DG289" t="s">
        <v>570</v>
      </c>
      <c r="EA289">
        <v>104</v>
      </c>
      <c r="EB289" s="3" t="s">
        <v>18</v>
      </c>
      <c r="HM289">
        <v>91</v>
      </c>
      <c r="HN289" t="str">
        <f>"    ub_vec_"&amp;HM289&amp;"(s) = ub_"&amp;HM288&amp;";"</f>
        <v xml:space="preserve">    ub_vec_91(s) = ub_91;</v>
      </c>
      <c r="HT289">
        <v>140</v>
      </c>
      <c r="HU289" t="str">
        <f>"    spillover_test_"&amp;HT289&amp;"(s) = sp_andrews(Y_pre_"&amp;HT289&amp;",pobreza_"&amp;HT289&amp;"(:,T+s),A_"&amp;HT289&amp;",C,d,alpha_sig);"</f>
        <v xml:space="preserve">    spillover_test_140(s) = sp_andrews(Y_pre_140,pobreza_140(:,T+s),A_140,C,d,alpha_sig);</v>
      </c>
      <c r="IA289">
        <v>162</v>
      </c>
      <c r="IB289" t="str">
        <f>"xlswrite('G:\Mi unidad\1. PROYECTOS TELLO 2022\SCM SPILL OVERS\outputs\pobreza\bajo_niv_educ\1%\simulacion_4\output_tests.xlsx',p_value_vec_"&amp;IA289&amp;"','p_value_vec_"&amp;IA289&amp;"');"</f>
        <v>xlswrite('G:\Mi unidad\1. PROYECTOS TELLO 2022\SCM SPILL OVERS\outputs\pobreza\bajo_niv_educ\1%\simulacion_4\output_tests.xlsx',p_value_vec_162','p_value_vec_162');</v>
      </c>
      <c r="IO289">
        <v>162</v>
      </c>
      <c r="IP289" t="str">
        <f>"xlswrite('G:\Mi unidad\1. PROYECTOS TELLO 2022\SCM SPILL OVERS\outputs\pobreza\bajo_ingreso\1%\simulacion_4\output_tests.xlsx',p_value_vec_"&amp;IO289&amp;"','p_value_vec_"&amp;IO289&amp;"');"</f>
        <v>xlswrite('G:\Mi unidad\1. PROYECTOS TELLO 2022\SCM SPILL OVERS\outputs\pobreza\bajo_ingreso\1%\simulacion_4\output_tests.xlsx',p_value_vec_162','p_value_vec_162');</v>
      </c>
      <c r="JA289">
        <v>162</v>
      </c>
      <c r="JB289" t="str">
        <f>"xlswrite('G:\Mi unidad\1. PROYECTOS TELLO 2022\SCM SPILL OVERS\outputs\pobreza\densidad\1%\simulacion_4\output_tests.xlsx',p_value_vec_"&amp;JA289&amp;"','p_value_vec_"&amp;JA289&amp;"');"</f>
        <v>xlswrite('G:\Mi unidad\1. PROYECTOS TELLO 2022\SCM SPILL OVERS\outputs\pobreza\densidad\1%\simulacion_4\output_tests.xlsx',p_value_vec_162','p_value_vec_162');</v>
      </c>
      <c r="JM289">
        <v>162</v>
      </c>
      <c r="JN289" t="str">
        <f>"xlswrite('G:\Mi unidad\1. PROYECTOS TELLO 2022\SCM SPILL OVERS\outputs\pobreza\densidad_g\1%\simulacion_4\output_tests.xlsx',p_value_vec_"&amp;JM289&amp;"','p_value_vec_"&amp;JM289&amp;"');"</f>
        <v>xlswrite('G:\Mi unidad\1. PROYECTOS TELLO 2022\SCM SPILL OVERS\outputs\pobreza\densidad_g\1%\simulacion_4\output_tests.xlsx',p_value_vec_162','p_value_vec_162');</v>
      </c>
      <c r="JY289">
        <v>162</v>
      </c>
      <c r="JZ289" t="str">
        <f>"xlswrite('G:\Mi unidad\1. PROYECTOS TELLO 2022\SCM SPILL OVERS\outputs\pobreza\distancia_centro_salud\1%\simulacion_4\output_tests.xlsx',p_value_vec_"&amp;JY289&amp;"','p_value_vec_"&amp;JY289&amp;"');"</f>
        <v>xlswrite('G:\Mi unidad\1. PROYECTOS TELLO 2022\SCM SPILL OVERS\outputs\pobreza\distancia_centro_salud\1%\simulacion_4\output_tests.xlsx',p_value_vec_162','p_value_vec_162');</v>
      </c>
      <c r="KL289">
        <v>162</v>
      </c>
      <c r="KM289" t="str">
        <f>"xlswrite('G:\Mi unidad\1. PROYECTOS TELLO 2022\SCM SPILL OVERS\outputs\pobreza\informalidad\1%\simulacion_4\output_tests.xlsx',p_value_vec_"&amp;KL289&amp;"','p_value_vec_"&amp;KL289&amp;"');"</f>
        <v>xlswrite('G:\Mi unidad\1. PROYECTOS TELLO 2022\SCM SPILL OVERS\outputs\pobreza\informalidad\1%\simulacion_4\output_tests.xlsx',p_value_vec_162','p_value_vec_162');</v>
      </c>
      <c r="KY289">
        <v>162</v>
      </c>
      <c r="KZ289" t="str">
        <f>"xlswrite('G:\Mi unidad\1. PROYECTOS TELLO 2022\SCM SPILL OVERS\outputs\pobreza\alimentos\1%\simulacion_4\output_tests.xlsx',p_value_vec_"&amp;KY289&amp;"','p_value_vec_"&amp;KY289&amp;"');"</f>
        <v>xlswrite('G:\Mi unidad\1. PROYECTOS TELLO 2022\SCM SPILL OVERS\outputs\pobreza\alimentos\1%\simulacion_4\output_tests.xlsx',p_value_vec_162','p_value_vec_162');</v>
      </c>
      <c r="LF289">
        <v>162</v>
      </c>
      <c r="LG289" t="str">
        <f>"xlswrite('G:\Mi unidad\1. PROYECTOS TELLO 2022\SCM SPILL OVERS\outputs\pobreza\jefe_hogar\1%\simulacion_4\output_tests.xlsx',p_value_vec_"&amp;LF289&amp;"','p_value_vec_"&amp;LF289&amp;"');"</f>
        <v>xlswrite('G:\Mi unidad\1. PROYECTOS TELLO 2022\SCM SPILL OVERS\outputs\pobreza\jefe_hogar\1%\simulacion_4\output_tests.xlsx',p_value_vec_162','p_value_vec_162');</v>
      </c>
      <c r="LM289">
        <v>162</v>
      </c>
      <c r="LN289" t="str">
        <f>"xlswrite('G:\Mi unidad\1. PROYECTOS TELLO 2022\SCM SPILL OVERS\outputs\pobreza\mujeres\1%\simulacion_4\output_tests.xlsx',p_value_vec_"&amp;LM289&amp;"','p_value_vec_"&amp;LM289&amp;"');"</f>
        <v>xlswrite('G:\Mi unidad\1. PROYECTOS TELLO 2022\SCM SPILL OVERS\outputs\pobreza\mujeres\1%\simulacion_4\output_tests.xlsx',p_value_vec_162','p_value_vec_162');</v>
      </c>
      <c r="LY289">
        <v>162</v>
      </c>
      <c r="LZ289" t="str">
        <f>"xlswrite('G:\Mi unidad\1. PROYECTOS TELLO 2022\SCM SPILL OVERS\outputs\pobreza\criminalidad\1%\simulacion_4\output_tests.xlsx',p_value_vec_"&amp;LY289&amp;"','p_value_vec_"&amp;LY289&amp;"');"</f>
        <v>xlswrite('G:\Mi unidad\1. PROYECTOS TELLO 2022\SCM SPILL OVERS\outputs\pobreza\criminalidad\1%\simulacion_4\output_tests.xlsx',p_value_vec_162','p_value_vec_162');</v>
      </c>
    </row>
    <row r="290" spans="64:338" x14ac:dyDescent="0.3">
      <c r="BL290">
        <v>162</v>
      </c>
      <c r="BR290">
        <v>162</v>
      </c>
      <c r="BS290" s="1" t="str">
        <f>"A_"&amp;BR287&amp;" = eye(N);"</f>
        <v>A_162 = eye(N);</v>
      </c>
      <c r="BX290">
        <v>162</v>
      </c>
      <c r="BY290" s="1" t="str">
        <f>"A_"&amp;BX287&amp;" = eye(N);"</f>
        <v>A_162 = eye(N);</v>
      </c>
      <c r="CD290">
        <v>162</v>
      </c>
      <c r="CE290" s="1" t="str">
        <f>"A_"&amp;CD287&amp;" = eye(N);"</f>
        <v>A_162 = eye(N);</v>
      </c>
      <c r="CJ290">
        <v>162</v>
      </c>
      <c r="CK290" s="1" t="str">
        <f>"A_"&amp;CJ287&amp;" = eye(N);"</f>
        <v>A_162 = eye(N);</v>
      </c>
      <c r="CQ290">
        <v>162</v>
      </c>
      <c r="CR290" t="s">
        <v>571</v>
      </c>
      <c r="CV290">
        <v>162</v>
      </c>
      <c r="CW290" t="s">
        <v>572</v>
      </c>
      <c r="DA290">
        <v>162</v>
      </c>
      <c r="DB290" t="s">
        <v>572</v>
      </c>
      <c r="DF290">
        <v>162</v>
      </c>
      <c r="DG290" t="s">
        <v>572</v>
      </c>
      <c r="EA290">
        <v>105</v>
      </c>
      <c r="EB290" s="3" t="str">
        <f>"%PROVINCIA "&amp;EA290</f>
        <v>%PROVINCIA 105</v>
      </c>
      <c r="HM290">
        <v>91</v>
      </c>
      <c r="HN290" t="s">
        <v>18</v>
      </c>
      <c r="HT290">
        <v>140</v>
      </c>
      <c r="HU290" t="s">
        <v>18</v>
      </c>
      <c r="IA290">
        <v>162</v>
      </c>
      <c r="IB290" t="str">
        <f>"xlswrite('G:\Mi unidad\1. PROYECTOS TELLO 2022\SCM SPILL OVERS\outputs\pobreza\bajo_niv_educ\1%\simulacion_4\output_tests.xlsx',alpha1_hat_vec_"&amp;IA290&amp;"','alpha1_hat_vec_"&amp;IA290&amp;"');"</f>
        <v>xlswrite('G:\Mi unidad\1. PROYECTOS TELLO 2022\SCM SPILL OVERS\outputs\pobreza\bajo_niv_educ\1%\simulacion_4\output_tests.xlsx',alpha1_hat_vec_162','alpha1_hat_vec_162');</v>
      </c>
      <c r="IO290">
        <v>162</v>
      </c>
      <c r="IP290" t="str">
        <f>"xlswrite('G:\Mi unidad\1. PROYECTOS TELLO 2022\SCM SPILL OVERS\outputs\pobreza\bajo_ingreso\1%\simulacion_4\output_tests.xlsx',alpha1_hat_vec_"&amp;IO290&amp;"','alpha1_hat_vec_"&amp;IO290&amp;"');"</f>
        <v>xlswrite('G:\Mi unidad\1. PROYECTOS TELLO 2022\SCM SPILL OVERS\outputs\pobreza\bajo_ingreso\1%\simulacion_4\output_tests.xlsx',alpha1_hat_vec_162','alpha1_hat_vec_162');</v>
      </c>
      <c r="JA290">
        <v>162</v>
      </c>
      <c r="JB290" t="str">
        <f>"xlswrite('G:\Mi unidad\1. PROYECTOS TELLO 2022\SCM SPILL OVERS\outputs\pobreza\densidad\1%\simulacion_4\output_tests.xlsx',alpha1_hat_vec_"&amp;JA290&amp;"','alpha1_hat_vec_"&amp;JA290&amp;"');"</f>
        <v>xlswrite('G:\Mi unidad\1. PROYECTOS TELLO 2022\SCM SPILL OVERS\outputs\pobreza\densidad\1%\simulacion_4\output_tests.xlsx',alpha1_hat_vec_162','alpha1_hat_vec_162');</v>
      </c>
      <c r="JM290">
        <v>162</v>
      </c>
      <c r="JN290" t="str">
        <f>"xlswrite('G:\Mi unidad\1. PROYECTOS TELLO 2022\SCM SPILL OVERS\outputs\pobreza\densidad_g\1%\simulacion_4\output_tests.xlsx',alpha1_hat_vec_"&amp;JM290&amp;"','alpha1_hat_vec_"&amp;JM290&amp;"');"</f>
        <v>xlswrite('G:\Mi unidad\1. PROYECTOS TELLO 2022\SCM SPILL OVERS\outputs\pobreza\densidad_g\1%\simulacion_4\output_tests.xlsx',alpha1_hat_vec_162','alpha1_hat_vec_162');</v>
      </c>
      <c r="JY290">
        <v>162</v>
      </c>
      <c r="JZ290" t="str">
        <f>"xlswrite('G:\Mi unidad\1. PROYECTOS TELLO 2022\SCM SPILL OVERS\outputs\pobreza\distancia_centro_salud\1%\simulacion_4\output_tests.xlsx',alpha1_hat_vec_"&amp;JY290&amp;"','alpha1_hat_vec_"&amp;JY290&amp;"');"</f>
        <v>xlswrite('G:\Mi unidad\1. PROYECTOS TELLO 2022\SCM SPILL OVERS\outputs\pobreza\distancia_centro_salud\1%\simulacion_4\output_tests.xlsx',alpha1_hat_vec_162','alpha1_hat_vec_162');</v>
      </c>
      <c r="KL290">
        <v>162</v>
      </c>
      <c r="KM290" t="str">
        <f>"xlswrite('G:\Mi unidad\1. PROYECTOS TELLO 2022\SCM SPILL OVERS\outputs\pobreza\informalidad\1%\simulacion_4\output_tests.xlsx',alpha1_hat_vec_"&amp;KL290&amp;"','alpha1_hat_vec_"&amp;KL290&amp;"');"</f>
        <v>xlswrite('G:\Mi unidad\1. PROYECTOS TELLO 2022\SCM SPILL OVERS\outputs\pobreza\informalidad\1%\simulacion_4\output_tests.xlsx',alpha1_hat_vec_162','alpha1_hat_vec_162');</v>
      </c>
      <c r="KY290">
        <v>162</v>
      </c>
      <c r="KZ290" t="str">
        <f>"xlswrite('G:\Mi unidad\1. PROYECTOS TELLO 2022\SCM SPILL OVERS\outputs\pobreza\alimentos\1%\simulacion_4\output_tests.xlsx',alpha1_hat_vec_"&amp;KY290&amp;"','alpha1_hat_vec_"&amp;KY290&amp;"');"</f>
        <v>xlswrite('G:\Mi unidad\1. PROYECTOS TELLO 2022\SCM SPILL OVERS\outputs\pobreza\alimentos\1%\simulacion_4\output_tests.xlsx',alpha1_hat_vec_162','alpha1_hat_vec_162');</v>
      </c>
      <c r="LF290">
        <v>162</v>
      </c>
      <c r="LG290" t="str">
        <f>"xlswrite('G:\Mi unidad\1. PROYECTOS TELLO 2022\SCM SPILL OVERS\outputs\pobreza\jefe_hogar\1%\simulacion_4\output_tests.xlsx',alpha1_hat_vec_"&amp;LF290&amp;"','alpha1_hat_vec_"&amp;LF290&amp;"');"</f>
        <v>xlswrite('G:\Mi unidad\1. PROYECTOS TELLO 2022\SCM SPILL OVERS\outputs\pobreza\jefe_hogar\1%\simulacion_4\output_tests.xlsx',alpha1_hat_vec_162','alpha1_hat_vec_162');</v>
      </c>
      <c r="LM290">
        <v>162</v>
      </c>
      <c r="LN290" t="str">
        <f>"xlswrite('G:\Mi unidad\1. PROYECTOS TELLO 2022\SCM SPILL OVERS\outputs\pobreza\mujeres\1%\simulacion_4\output_tests.xlsx',alpha1_hat_vec_"&amp;LM290&amp;"','alpha1_hat_vec_"&amp;LM290&amp;"');"</f>
        <v>xlswrite('G:\Mi unidad\1. PROYECTOS TELLO 2022\SCM SPILL OVERS\outputs\pobreza\mujeres\1%\simulacion_4\output_tests.xlsx',alpha1_hat_vec_162','alpha1_hat_vec_162');</v>
      </c>
      <c r="LY290">
        <v>162</v>
      </c>
      <c r="LZ290" t="str">
        <f>"xlswrite('G:\Mi unidad\1. PROYECTOS TELLO 2022\SCM SPILL OVERS\outputs\pobreza\criminalidad\1%\simulacion_4\output_tests.xlsx',alpha1_hat_vec_"&amp;LY290&amp;"','alpha1_hat_vec_"&amp;LY290&amp;"');"</f>
        <v>xlswrite('G:\Mi unidad\1. PROYECTOS TELLO 2022\SCM SPILL OVERS\outputs\pobreza\criminalidad\1%\simulacion_4\output_tests.xlsx',alpha1_hat_vec_162','alpha1_hat_vec_162');</v>
      </c>
    </row>
    <row r="291" spans="64:338" x14ac:dyDescent="0.3">
      <c r="BL291">
        <v>162</v>
      </c>
      <c r="BR291">
        <v>162</v>
      </c>
      <c r="BS291" s="1" t="str">
        <f>"A_"&amp;BR287&amp;"(:,ind_"&amp;BR287&amp;" == 0) = [];"</f>
        <v>A_162(:,ind_162 == 0) = [];</v>
      </c>
      <c r="BX291">
        <v>162</v>
      </c>
      <c r="BY291" s="1" t="str">
        <f>"A_"&amp;BX287&amp;"(:,ind_"&amp;BX287&amp;" == 0) = [];"</f>
        <v>A_162(:,ind_162 == 0) = [];</v>
      </c>
      <c r="CD291">
        <v>162</v>
      </c>
      <c r="CE291" s="1" t="str">
        <f>"A_"&amp;CD287&amp;"(:,ind_"&amp;CD287&amp;" == 0) = [];"</f>
        <v>A_162(:,ind_162 == 0) = [];</v>
      </c>
      <c r="CJ291">
        <v>162</v>
      </c>
      <c r="CK291" s="1" t="str">
        <f>"A_"&amp;CJ287&amp;"(:,ind_"&amp;CJ287&amp;" == 0) = [];"</f>
        <v>A_162(:,ind_162 == 0) = [];</v>
      </c>
      <c r="CQ291">
        <v>162</v>
      </c>
      <c r="CR291" t="s">
        <v>572</v>
      </c>
      <c r="CV291">
        <v>162</v>
      </c>
      <c r="CW291" t="s">
        <v>573</v>
      </c>
      <c r="DA291">
        <v>162</v>
      </c>
      <c r="DB291" t="s">
        <v>573</v>
      </c>
      <c r="DF291">
        <v>162</v>
      </c>
      <c r="DG291" t="s">
        <v>573</v>
      </c>
      <c r="EA291">
        <v>105</v>
      </c>
      <c r="EB291" s="3" t="s">
        <v>17</v>
      </c>
      <c r="HM291">
        <v>92</v>
      </c>
      <c r="HN291" t="str">
        <f>"p_value_vec_"&amp;HM291&amp;" = zeros(1,S);"</f>
        <v>p_value_vec_92 = zeros(1,S);</v>
      </c>
      <c r="HT291">
        <v>141</v>
      </c>
      <c r="HU291" t="str">
        <f>"spillover_test_"&amp;HT291&amp;" = zeros(1,S);"</f>
        <v>spillover_test_141 = zeros(1,S);</v>
      </c>
      <c r="IA291">
        <v>162</v>
      </c>
      <c r="IB291" t="str">
        <f>"xlswrite('G:\Mi unidad\1. PROYECTOS TELLO 2022\SCM SPILL OVERS\outputs\pobreza\bajo_niv_educ\1%\simulacion_4\output_tests.xlsx',spillover_test_"&amp;IA291&amp;"','sp_test_"&amp;IA291&amp;"');"</f>
        <v>xlswrite('G:\Mi unidad\1. PROYECTOS TELLO 2022\SCM SPILL OVERS\outputs\pobreza\bajo_niv_educ\1%\simulacion_4\output_tests.xlsx',spillover_test_162','sp_test_162');</v>
      </c>
      <c r="IO291">
        <v>162</v>
      </c>
      <c r="IP291" t="str">
        <f>"xlswrite('G:\Mi unidad\1. PROYECTOS TELLO 2022\SCM SPILL OVERS\outputs\pobreza\bajo_ingreso\1%\simulacion_4\output_tests.xlsx',spillover_test_"&amp;IO291&amp;"','sp_test_"&amp;IO291&amp;"');"</f>
        <v>xlswrite('G:\Mi unidad\1. PROYECTOS TELLO 2022\SCM SPILL OVERS\outputs\pobreza\bajo_ingreso\1%\simulacion_4\output_tests.xlsx',spillover_test_162','sp_test_162');</v>
      </c>
      <c r="JA291">
        <v>162</v>
      </c>
      <c r="JB291" t="str">
        <f>"xlswrite('G:\Mi unidad\1. PROYECTOS TELLO 2022\SCM SPILL OVERS\outputs\pobreza\densidad\1%\simulacion_4\output_tests.xlsx',spillover_test_"&amp;JA291&amp;"','sp_test_"&amp;JA291&amp;"');"</f>
        <v>xlswrite('G:\Mi unidad\1. PROYECTOS TELLO 2022\SCM SPILL OVERS\outputs\pobreza\densidad\1%\simulacion_4\output_tests.xlsx',spillover_test_162','sp_test_162');</v>
      </c>
      <c r="JM291">
        <v>162</v>
      </c>
      <c r="JN291" t="str">
        <f>"xlswrite('G:\Mi unidad\1. PROYECTOS TELLO 2022\SCM SPILL OVERS\outputs\pobreza\densidad_g\1%\simulacion_4\output_tests.xlsx',spillover_test_"&amp;JM291&amp;"','sp_test_"&amp;JM291&amp;"');"</f>
        <v>xlswrite('G:\Mi unidad\1. PROYECTOS TELLO 2022\SCM SPILL OVERS\outputs\pobreza\densidad_g\1%\simulacion_4\output_tests.xlsx',spillover_test_162','sp_test_162');</v>
      </c>
      <c r="JY291">
        <v>162</v>
      </c>
      <c r="JZ291" t="str">
        <f>"xlswrite('G:\Mi unidad\1. PROYECTOS TELLO 2022\SCM SPILL OVERS\outputs\pobreza\distancia_centro_salud\1%\simulacion_4\output_tests.xlsx',spillover_test_"&amp;JY291&amp;"','sp_test_"&amp;JY291&amp;"');"</f>
        <v>xlswrite('G:\Mi unidad\1. PROYECTOS TELLO 2022\SCM SPILL OVERS\outputs\pobreza\distancia_centro_salud\1%\simulacion_4\output_tests.xlsx',spillover_test_162','sp_test_162');</v>
      </c>
      <c r="KL291">
        <v>162</v>
      </c>
      <c r="KM291" t="str">
        <f>"xlswrite('G:\Mi unidad\1. PROYECTOS TELLO 2022\SCM SPILL OVERS\outputs\pobreza\informalidad\1%\simulacion_4\output_tests.xlsx',spillover_test_"&amp;KL291&amp;"','sp_test_"&amp;KL291&amp;"');"</f>
        <v>xlswrite('G:\Mi unidad\1. PROYECTOS TELLO 2022\SCM SPILL OVERS\outputs\pobreza\informalidad\1%\simulacion_4\output_tests.xlsx',spillover_test_162','sp_test_162');</v>
      </c>
      <c r="KY291">
        <v>162</v>
      </c>
      <c r="KZ291" t="str">
        <f>"xlswrite('G:\Mi unidad\1. PROYECTOS TELLO 2022\SCM SPILL OVERS\outputs\pobreza\alimentos\1%\simulacion_4\output_tests.xlsx',spillover_test_"&amp;KY291&amp;"','sp_test_"&amp;KY291&amp;"');"</f>
        <v>xlswrite('G:\Mi unidad\1. PROYECTOS TELLO 2022\SCM SPILL OVERS\outputs\pobreza\alimentos\1%\simulacion_4\output_tests.xlsx',spillover_test_162','sp_test_162');</v>
      </c>
      <c r="LF291">
        <v>162</v>
      </c>
      <c r="LG291" t="str">
        <f>"xlswrite('G:\Mi unidad\1. PROYECTOS TELLO 2022\SCM SPILL OVERS\outputs\pobreza\jefe_hogar\1%\simulacion_4\output_tests.xlsx',spillover_test_"&amp;LF291&amp;"','sp_test_"&amp;LF291&amp;"');"</f>
        <v>xlswrite('G:\Mi unidad\1. PROYECTOS TELLO 2022\SCM SPILL OVERS\outputs\pobreza\jefe_hogar\1%\simulacion_4\output_tests.xlsx',spillover_test_162','sp_test_162');</v>
      </c>
      <c r="LM291">
        <v>162</v>
      </c>
      <c r="LN291" t="str">
        <f>"xlswrite('G:\Mi unidad\1. PROYECTOS TELLO 2022\SCM SPILL OVERS\outputs\pobreza\mujeres\1%\simulacion_4\output_tests.xlsx',spillover_test_"&amp;LM291&amp;"','sp_test_"&amp;LM291&amp;"');"</f>
        <v>xlswrite('G:\Mi unidad\1. PROYECTOS TELLO 2022\SCM SPILL OVERS\outputs\pobreza\mujeres\1%\simulacion_4\output_tests.xlsx',spillover_test_162','sp_test_162');</v>
      </c>
      <c r="LY291">
        <v>162</v>
      </c>
      <c r="LZ291" t="str">
        <f>"xlswrite('G:\Mi unidad\1. PROYECTOS TELLO 2022\SCM SPILL OVERS\outputs\pobreza\criminalidad\1%\simulacion_4\output_tests.xlsx',spillover_test_"&amp;LY291&amp;"','sp_test_"&amp;LY291&amp;"');"</f>
        <v>xlswrite('G:\Mi unidad\1. PROYECTOS TELLO 2022\SCM SPILL OVERS\outputs\pobreza\criminalidad\1%\simulacion_4\output_tests.xlsx',spillover_test_162','sp_test_162');</v>
      </c>
    </row>
    <row r="292" spans="64:338" x14ac:dyDescent="0.3">
      <c r="BL292">
        <v>169</v>
      </c>
      <c r="BM292" s="1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573</v>
      </c>
      <c r="CV292">
        <v>169</v>
      </c>
      <c r="CW292" t="s">
        <v>574</v>
      </c>
      <c r="DA292">
        <v>169</v>
      </c>
      <c r="DB292" t="s">
        <v>574</v>
      </c>
      <c r="DF292">
        <v>169</v>
      </c>
      <c r="DG292" t="s">
        <v>574</v>
      </c>
      <c r="EA292">
        <v>105</v>
      </c>
      <c r="EB292" s="1" t="str">
        <f>"Y_Ts_"&amp;EA292&amp;" = Y_"&amp;EA292&amp;"(:,T+s);"</f>
        <v>Y_Ts_105 = Y_105(:,T+s);</v>
      </c>
      <c r="HM292">
        <v>92</v>
      </c>
      <c r="HN292" t="str">
        <f>"lb_vec_"&amp;HM292&amp;" = zeros(1,S);"</f>
        <v>lb_vec_92 = zeros(1,S);</v>
      </c>
      <c r="HT292">
        <v>141</v>
      </c>
      <c r="HU292" t="s">
        <v>35</v>
      </c>
      <c r="IA292">
        <v>169</v>
      </c>
      <c r="IB292" t="str">
        <f>"xlswrite('G:\Mi unidad\1. PROYECTOS TELLO 2022\SCM SPILL OVERS\outputs\pobreza\bajo_niv_educ\1%\simulacion_4\output_tests.xlsx',lb_vec_"&amp;IA292&amp;"','lb_vec_"&amp;IA292&amp;"');"</f>
        <v>xlswrite('G:\Mi unidad\1. PROYECTOS TELLO 2022\SCM SPILL OVERS\outputs\pobreza\bajo_niv_educ\1%\simulacion_4\output_tests.xlsx',lb_vec_169','lb_vec_169');</v>
      </c>
      <c r="IO292">
        <v>169</v>
      </c>
      <c r="IP292" t="str">
        <f>"xlswrite('G:\Mi unidad\1. PROYECTOS TELLO 2022\SCM SPILL OVERS\outputs\pobreza\bajo_ingreso\1%\simulacion_4\output_tests.xlsx',lb_vec_"&amp;IO292&amp;"','lb_vec_"&amp;IO292&amp;"');"</f>
        <v>xlswrite('G:\Mi unidad\1. PROYECTOS TELLO 2022\SCM SPILL OVERS\outputs\pobreza\bajo_ingreso\1%\simulacion_4\output_tests.xlsx',lb_vec_169','lb_vec_169');</v>
      </c>
      <c r="JA292">
        <v>169</v>
      </c>
      <c r="JB292" t="str">
        <f>"xlswrite('G:\Mi unidad\1. PROYECTOS TELLO 2022\SCM SPILL OVERS\outputs\pobreza\densidad\1%\simulacion_4\output_tests.xlsx',lb_vec_"&amp;JA292&amp;"','lb_vec_"&amp;JA292&amp;"');"</f>
        <v>xlswrite('G:\Mi unidad\1. PROYECTOS TELLO 2022\SCM SPILL OVERS\outputs\pobreza\densidad\1%\simulacion_4\output_tests.xlsx',lb_vec_169','lb_vec_169');</v>
      </c>
      <c r="JM292">
        <v>169</v>
      </c>
      <c r="JN292" t="str">
        <f>"xlswrite('G:\Mi unidad\1. PROYECTOS TELLO 2022\SCM SPILL OVERS\outputs\pobreza\densidad_g\1%\simulacion_4\output_tests.xlsx',lb_vec_"&amp;JM292&amp;"','lb_vec_"&amp;JM292&amp;"');"</f>
        <v>xlswrite('G:\Mi unidad\1. PROYECTOS TELLO 2022\SCM SPILL OVERS\outputs\pobreza\densidad_g\1%\simulacion_4\output_tests.xlsx',lb_vec_169','lb_vec_169');</v>
      </c>
      <c r="JY292">
        <v>169</v>
      </c>
      <c r="JZ292" t="str">
        <f>"xlswrite('G:\Mi unidad\1. PROYECTOS TELLO 2022\SCM SPILL OVERS\outputs\pobreza\distancia_centro_salud\1%\simulacion_4\output_tests.xlsx',lb_vec_"&amp;JY292&amp;"','lb_vec_"&amp;JY292&amp;"');"</f>
        <v>xlswrite('G:\Mi unidad\1. PROYECTOS TELLO 2022\SCM SPILL OVERS\outputs\pobreza\distancia_centro_salud\1%\simulacion_4\output_tests.xlsx',lb_vec_169','lb_vec_169');</v>
      </c>
      <c r="KL292">
        <v>169</v>
      </c>
      <c r="KM292" t="str">
        <f>"xlswrite('G:\Mi unidad\1. PROYECTOS TELLO 2022\SCM SPILL OVERS\outputs\pobreza\informalidad\1%\simulacion_4\output_tests.xlsx',lb_vec_"&amp;KL292&amp;"','lb_vec_"&amp;KL292&amp;"');"</f>
        <v>xlswrite('G:\Mi unidad\1. PROYECTOS TELLO 2022\SCM SPILL OVERS\outputs\pobreza\informalidad\1%\simulacion_4\output_tests.xlsx',lb_vec_169','lb_vec_169');</v>
      </c>
      <c r="KY292">
        <v>169</v>
      </c>
      <c r="KZ292" t="str">
        <f>"xlswrite('G:\Mi unidad\1. PROYECTOS TELLO 2022\SCM SPILL OVERS\outputs\pobreza\alimentos\1%\simulacion_4\output_tests.xlsx',lb_vec_"&amp;KY292&amp;"','lb_vec_"&amp;KY292&amp;"');"</f>
        <v>xlswrite('G:\Mi unidad\1. PROYECTOS TELLO 2022\SCM SPILL OVERS\outputs\pobreza\alimentos\1%\simulacion_4\output_tests.xlsx',lb_vec_169','lb_vec_169');</v>
      </c>
      <c r="LF292">
        <v>169</v>
      </c>
      <c r="LG292" t="str">
        <f>"xlswrite('G:\Mi unidad\1. PROYECTOS TELLO 2022\SCM SPILL OVERS\outputs\pobreza\jefe_hogar\1%\simulacion_4\output_tests.xlsx',lb_vec_"&amp;LF292&amp;"','lb_vec_"&amp;LF292&amp;"');"</f>
        <v>xlswrite('G:\Mi unidad\1. PROYECTOS TELLO 2022\SCM SPILL OVERS\outputs\pobreza\jefe_hogar\1%\simulacion_4\output_tests.xlsx',lb_vec_169','lb_vec_169');</v>
      </c>
      <c r="LM292">
        <v>169</v>
      </c>
      <c r="LN292" t="str">
        <f>"xlswrite('G:\Mi unidad\1. PROYECTOS TELLO 2022\SCM SPILL OVERS\outputs\pobreza\mujeres\1%\simulacion_4\output_tests.xlsx',lb_vec_"&amp;LM292&amp;"','lb_vec_"&amp;LM292&amp;"');"</f>
        <v>xlswrite('G:\Mi unidad\1. PROYECTOS TELLO 2022\SCM SPILL OVERS\outputs\pobreza\mujeres\1%\simulacion_4\output_tests.xlsx',lb_vec_169','lb_vec_169');</v>
      </c>
      <c r="LY292">
        <v>169</v>
      </c>
      <c r="LZ292" t="str">
        <f>"xlswrite('G:\Mi unidad\1. PROYECTOS TELLO 2022\SCM SPILL OVERS\outputs\pobreza\criminalidad\1%\simulacion_4\output_tests.xlsx',lb_vec_"&amp;LY292&amp;"','lb_vec_"&amp;LY292&amp;"');"</f>
        <v>xlswrite('G:\Mi unidad\1. PROYECTOS TELLO 2022\SCM SPILL OVERS\outputs\pobreza\criminalidad\1%\simulacion_4\output_tests.xlsx',lb_vec_169','lb_vec_169');</v>
      </c>
    </row>
    <row r="293" spans="64:338" x14ac:dyDescent="0.3">
      <c r="BL293">
        <v>169</v>
      </c>
      <c r="BM293" s="1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575</v>
      </c>
      <c r="CV293">
        <v>169</v>
      </c>
      <c r="CW293" t="s">
        <v>575</v>
      </c>
      <c r="DA293">
        <v>169</v>
      </c>
      <c r="DB293" t="s">
        <v>575</v>
      </c>
      <c r="DF293">
        <v>169</v>
      </c>
      <c r="DG293" t="s">
        <v>575</v>
      </c>
      <c r="EA293">
        <v>105</v>
      </c>
      <c r="EB293" s="1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HM293">
        <v>92</v>
      </c>
      <c r="HN293" t="str">
        <f>"ub_vec_"&amp;HM293&amp;" = zeros(1,S);"</f>
        <v>ub_vec_92 = zeros(1,S);</v>
      </c>
      <c r="HT293">
        <v>141</v>
      </c>
      <c r="HU293" t="s">
        <v>36</v>
      </c>
      <c r="IA293">
        <v>169</v>
      </c>
      <c r="IB293" t="str">
        <f>"xlswrite('G:\Mi unidad\1. PROYECTOS TELLO 2022\SCM SPILL OVERS\outputs\pobreza\bajo_niv_educ\1%\simulacion_4\output_tests.xlsx',ub_vec_"&amp;IA293&amp;"','ub_vec_"&amp;IA293&amp;"');"</f>
        <v>xlswrite('G:\Mi unidad\1. PROYECTOS TELLO 2022\SCM SPILL OVERS\outputs\pobreza\bajo_niv_educ\1%\simulacion_4\output_tests.xlsx',ub_vec_169','ub_vec_169');</v>
      </c>
      <c r="IO293">
        <v>169</v>
      </c>
      <c r="IP293" t="str">
        <f>"xlswrite('G:\Mi unidad\1. PROYECTOS TELLO 2022\SCM SPILL OVERS\outputs\pobreza\bajo_ingreso\1%\simulacion_4\output_tests.xlsx',ub_vec_"&amp;IO293&amp;"','ub_vec_"&amp;IO293&amp;"');"</f>
        <v>xlswrite('G:\Mi unidad\1. PROYECTOS TELLO 2022\SCM SPILL OVERS\outputs\pobreza\bajo_ingreso\1%\simulacion_4\output_tests.xlsx',ub_vec_169','ub_vec_169');</v>
      </c>
      <c r="JA293">
        <v>169</v>
      </c>
      <c r="JB293" t="str">
        <f>"xlswrite('G:\Mi unidad\1. PROYECTOS TELLO 2022\SCM SPILL OVERS\outputs\pobreza\densidad\1%\simulacion_4\output_tests.xlsx',ub_vec_"&amp;JA293&amp;"','ub_vec_"&amp;JA293&amp;"');"</f>
        <v>xlswrite('G:\Mi unidad\1. PROYECTOS TELLO 2022\SCM SPILL OVERS\outputs\pobreza\densidad\1%\simulacion_4\output_tests.xlsx',ub_vec_169','ub_vec_169');</v>
      </c>
      <c r="JM293">
        <v>169</v>
      </c>
      <c r="JN293" t="str">
        <f>"xlswrite('G:\Mi unidad\1. PROYECTOS TELLO 2022\SCM SPILL OVERS\outputs\pobreza\densidad_g\1%\simulacion_4\output_tests.xlsx',ub_vec_"&amp;JM293&amp;"','ub_vec_"&amp;JM293&amp;"');"</f>
        <v>xlswrite('G:\Mi unidad\1. PROYECTOS TELLO 2022\SCM SPILL OVERS\outputs\pobreza\densidad_g\1%\simulacion_4\output_tests.xlsx',ub_vec_169','ub_vec_169');</v>
      </c>
      <c r="JY293">
        <v>169</v>
      </c>
      <c r="JZ293" t="str">
        <f>"xlswrite('G:\Mi unidad\1. PROYECTOS TELLO 2022\SCM SPILL OVERS\outputs\pobreza\distancia_centro_salud\1%\simulacion_4\output_tests.xlsx',ub_vec_"&amp;JY293&amp;"','ub_vec_"&amp;JY293&amp;"');"</f>
        <v>xlswrite('G:\Mi unidad\1. PROYECTOS TELLO 2022\SCM SPILL OVERS\outputs\pobreza\distancia_centro_salud\1%\simulacion_4\output_tests.xlsx',ub_vec_169','ub_vec_169');</v>
      </c>
      <c r="KL293">
        <v>169</v>
      </c>
      <c r="KM293" t="str">
        <f>"xlswrite('G:\Mi unidad\1. PROYECTOS TELLO 2022\SCM SPILL OVERS\outputs\pobreza\informalidad\1%\simulacion_4\output_tests.xlsx',ub_vec_"&amp;KL293&amp;"','ub_vec_"&amp;KL293&amp;"');"</f>
        <v>xlswrite('G:\Mi unidad\1. PROYECTOS TELLO 2022\SCM SPILL OVERS\outputs\pobreza\informalidad\1%\simulacion_4\output_tests.xlsx',ub_vec_169','ub_vec_169');</v>
      </c>
      <c r="KY293">
        <v>169</v>
      </c>
      <c r="KZ293" t="str">
        <f>"xlswrite('G:\Mi unidad\1. PROYECTOS TELLO 2022\SCM SPILL OVERS\outputs\pobreza\alimentos\1%\simulacion_4\output_tests.xlsx',ub_vec_"&amp;KY293&amp;"','ub_vec_"&amp;KY293&amp;"');"</f>
        <v>xlswrite('G:\Mi unidad\1. PROYECTOS TELLO 2022\SCM SPILL OVERS\outputs\pobreza\alimentos\1%\simulacion_4\output_tests.xlsx',ub_vec_169','ub_vec_169');</v>
      </c>
      <c r="LF293">
        <v>169</v>
      </c>
      <c r="LG293" t="str">
        <f>"xlswrite('G:\Mi unidad\1. PROYECTOS TELLO 2022\SCM SPILL OVERS\outputs\pobreza\jefe_hogar\1%\simulacion_4\output_tests.xlsx',ub_vec_"&amp;LF293&amp;"','ub_vec_"&amp;LF293&amp;"');"</f>
        <v>xlswrite('G:\Mi unidad\1. PROYECTOS TELLO 2022\SCM SPILL OVERS\outputs\pobreza\jefe_hogar\1%\simulacion_4\output_tests.xlsx',ub_vec_169','ub_vec_169');</v>
      </c>
      <c r="LM293">
        <v>169</v>
      </c>
      <c r="LN293" t="str">
        <f>"xlswrite('G:\Mi unidad\1. PROYECTOS TELLO 2022\SCM SPILL OVERS\outputs\pobreza\mujeres\1%\simulacion_4\output_tests.xlsx',ub_vec_"&amp;LM293&amp;"','ub_vec_"&amp;LM293&amp;"');"</f>
        <v>xlswrite('G:\Mi unidad\1. PROYECTOS TELLO 2022\SCM SPILL OVERS\outputs\pobreza\mujeres\1%\simulacion_4\output_tests.xlsx',ub_vec_169','ub_vec_169');</v>
      </c>
      <c r="LY293">
        <v>169</v>
      </c>
      <c r="LZ293" t="str">
        <f>"xlswrite('G:\Mi unidad\1. PROYECTOS TELLO 2022\SCM SPILL OVERS\outputs\pobreza\criminalidad\1%\simulacion_4\output_tests.xlsx',ub_vec_"&amp;LY293&amp;"','ub_vec_"&amp;LY293&amp;"');"</f>
        <v>xlswrite('G:\Mi unidad\1. PROYECTOS TELLO 2022\SCM SPILL OVERS\outputs\pobreza\criminalidad\1%\simulacion_4\output_tests.xlsx',ub_vec_169','ub_vec_169');</v>
      </c>
    </row>
    <row r="294" spans="64:338" x14ac:dyDescent="0.3">
      <c r="BL294">
        <v>169</v>
      </c>
      <c r="BM294" s="1" t="str">
        <f>"A_"&amp;BL292&amp;"(:,ind_"&amp;BL292&amp;" == 0) = [];"</f>
        <v>A_169(:,ind_169 == 0) = [];</v>
      </c>
      <c r="BR294">
        <v>169</v>
      </c>
      <c r="BS294" s="1" t="str">
        <f>"ind_"&amp;BR292&amp;" = xlsread('spillover_bajo_niv_educ_"&amp;BR292&amp;".xlsx')"</f>
        <v>ind_169 = xlsread('spillover_bajo_niv_educ_169.xlsx')</v>
      </c>
      <c r="BX294">
        <v>169</v>
      </c>
      <c r="BY294" s="1" t="str">
        <f>"ind_"&amp;BX292&amp;" = xlsread('spillover_bajoingreso_"&amp;BX292&amp;".xlsx')"</f>
        <v>ind_169 = xlsread('spillover_bajoingreso_169.xlsx')</v>
      </c>
      <c r="CD294">
        <v>169</v>
      </c>
      <c r="CE294" s="1" t="str">
        <f>"ind_"&amp;CD292&amp;" = xlsread('spillover_densidad_"&amp;CD292&amp;".xlsx')"</f>
        <v>ind_169 = xlsread('spillover_densidad_169.xlsx')</v>
      </c>
      <c r="CJ294">
        <v>169</v>
      </c>
      <c r="CK294" s="1" t="str">
        <f>"ind_"&amp;CJ292&amp;" = xlsread('spillover_tiempo_cs_"&amp;CJ292&amp;".xlsx')"</f>
        <v>ind_169 = xlsread('spillover_tiempo_cs_169.xlsx')</v>
      </c>
      <c r="CQ294">
        <v>169</v>
      </c>
      <c r="CR294" t="s">
        <v>576</v>
      </c>
      <c r="CV294">
        <v>169</v>
      </c>
      <c r="CW294" t="s">
        <v>577</v>
      </c>
      <c r="DA294">
        <v>169</v>
      </c>
      <c r="DB294" t="s">
        <v>578</v>
      </c>
      <c r="DF294">
        <v>169</v>
      </c>
      <c r="DG294" t="s">
        <v>579</v>
      </c>
      <c r="EA294">
        <v>105</v>
      </c>
      <c r="EB294" s="1" t="str">
        <f>"alpha_hat_"&amp;EA294&amp;" = A_"&amp;EA294&amp;"*gamma_hat_"&amp;EA294&amp;";"</f>
        <v>alpha_hat_105 = A_105*gamma_hat_105;</v>
      </c>
      <c r="HM294">
        <v>92</v>
      </c>
      <c r="HN294" t="s">
        <v>35</v>
      </c>
      <c r="HT294">
        <v>141</v>
      </c>
      <c r="HU294" t="s">
        <v>37</v>
      </c>
      <c r="IA294">
        <v>169</v>
      </c>
      <c r="IB294" t="str">
        <f>"xlswrite('G:\Mi unidad\1. PROYECTOS TELLO 2022\SCM SPILL OVERS\outputs\pobreza\bajo_niv_educ\1%\simulacion_4\output_tests.xlsx',p_value_vec_"&amp;IA294&amp;"','p_value_vec_"&amp;IA294&amp;"');"</f>
        <v>xlswrite('G:\Mi unidad\1. PROYECTOS TELLO 2022\SCM SPILL OVERS\outputs\pobreza\bajo_niv_educ\1%\simulacion_4\output_tests.xlsx',p_value_vec_169','p_value_vec_169');</v>
      </c>
      <c r="IO294">
        <v>169</v>
      </c>
      <c r="IP294" t="str">
        <f>"xlswrite('G:\Mi unidad\1. PROYECTOS TELLO 2022\SCM SPILL OVERS\outputs\pobreza\bajo_ingreso\1%\simulacion_4\output_tests.xlsx',p_value_vec_"&amp;IO294&amp;"','p_value_vec_"&amp;IO294&amp;"');"</f>
        <v>xlswrite('G:\Mi unidad\1. PROYECTOS TELLO 2022\SCM SPILL OVERS\outputs\pobreza\bajo_ingreso\1%\simulacion_4\output_tests.xlsx',p_value_vec_169','p_value_vec_169');</v>
      </c>
      <c r="JA294">
        <v>169</v>
      </c>
      <c r="JB294" t="str">
        <f>"xlswrite('G:\Mi unidad\1. PROYECTOS TELLO 2022\SCM SPILL OVERS\outputs\pobreza\densidad\1%\simulacion_4\output_tests.xlsx',p_value_vec_"&amp;JA294&amp;"','p_value_vec_"&amp;JA294&amp;"');"</f>
        <v>xlswrite('G:\Mi unidad\1. PROYECTOS TELLO 2022\SCM SPILL OVERS\outputs\pobreza\densidad\1%\simulacion_4\output_tests.xlsx',p_value_vec_169','p_value_vec_169');</v>
      </c>
      <c r="JM294">
        <v>169</v>
      </c>
      <c r="JN294" t="str">
        <f>"xlswrite('G:\Mi unidad\1. PROYECTOS TELLO 2022\SCM SPILL OVERS\outputs\pobreza\densidad_g\1%\simulacion_4\output_tests.xlsx',p_value_vec_"&amp;JM294&amp;"','p_value_vec_"&amp;JM294&amp;"');"</f>
        <v>xlswrite('G:\Mi unidad\1. PROYECTOS TELLO 2022\SCM SPILL OVERS\outputs\pobreza\densidad_g\1%\simulacion_4\output_tests.xlsx',p_value_vec_169','p_value_vec_169');</v>
      </c>
      <c r="JY294">
        <v>169</v>
      </c>
      <c r="JZ294" t="str">
        <f>"xlswrite('G:\Mi unidad\1. PROYECTOS TELLO 2022\SCM SPILL OVERS\outputs\pobreza\distancia_centro_salud\1%\simulacion_4\output_tests.xlsx',p_value_vec_"&amp;JY294&amp;"','p_value_vec_"&amp;JY294&amp;"');"</f>
        <v>xlswrite('G:\Mi unidad\1. PROYECTOS TELLO 2022\SCM SPILL OVERS\outputs\pobreza\distancia_centro_salud\1%\simulacion_4\output_tests.xlsx',p_value_vec_169','p_value_vec_169');</v>
      </c>
      <c r="KL294">
        <v>169</v>
      </c>
      <c r="KM294" t="str">
        <f>"xlswrite('G:\Mi unidad\1. PROYECTOS TELLO 2022\SCM SPILL OVERS\outputs\pobreza\informalidad\1%\simulacion_4\output_tests.xlsx',p_value_vec_"&amp;KL294&amp;"','p_value_vec_"&amp;KL294&amp;"');"</f>
        <v>xlswrite('G:\Mi unidad\1. PROYECTOS TELLO 2022\SCM SPILL OVERS\outputs\pobreza\informalidad\1%\simulacion_4\output_tests.xlsx',p_value_vec_169','p_value_vec_169');</v>
      </c>
      <c r="KY294">
        <v>169</v>
      </c>
      <c r="KZ294" t="str">
        <f>"xlswrite('G:\Mi unidad\1. PROYECTOS TELLO 2022\SCM SPILL OVERS\outputs\pobreza\alimentos\1%\simulacion_4\output_tests.xlsx',p_value_vec_"&amp;KY294&amp;"','p_value_vec_"&amp;KY294&amp;"');"</f>
        <v>xlswrite('G:\Mi unidad\1. PROYECTOS TELLO 2022\SCM SPILL OVERS\outputs\pobreza\alimentos\1%\simulacion_4\output_tests.xlsx',p_value_vec_169','p_value_vec_169');</v>
      </c>
      <c r="LF294">
        <v>169</v>
      </c>
      <c r="LG294" t="str">
        <f>"xlswrite('G:\Mi unidad\1. PROYECTOS TELLO 2022\SCM SPILL OVERS\outputs\pobreza\jefe_hogar\1%\simulacion_4\output_tests.xlsx',p_value_vec_"&amp;LF294&amp;"','p_value_vec_"&amp;LF294&amp;"');"</f>
        <v>xlswrite('G:\Mi unidad\1. PROYECTOS TELLO 2022\SCM SPILL OVERS\outputs\pobreza\jefe_hogar\1%\simulacion_4\output_tests.xlsx',p_value_vec_169','p_value_vec_169');</v>
      </c>
      <c r="LM294">
        <v>169</v>
      </c>
      <c r="LN294" t="str">
        <f>"xlswrite('G:\Mi unidad\1. PROYECTOS TELLO 2022\SCM SPILL OVERS\outputs\pobreza\mujeres\1%\simulacion_4\output_tests.xlsx',p_value_vec_"&amp;LM294&amp;"','p_value_vec_"&amp;LM294&amp;"');"</f>
        <v>xlswrite('G:\Mi unidad\1. PROYECTOS TELLO 2022\SCM SPILL OVERS\outputs\pobreza\mujeres\1%\simulacion_4\output_tests.xlsx',p_value_vec_169','p_value_vec_169');</v>
      </c>
      <c r="LY294">
        <v>169</v>
      </c>
      <c r="LZ294" t="str">
        <f>"xlswrite('G:\Mi unidad\1. PROYECTOS TELLO 2022\SCM SPILL OVERS\outputs\pobreza\criminalidad\1%\simulacion_4\output_tests.xlsx',p_value_vec_"&amp;LY294&amp;"','p_value_vec_"&amp;LY294&amp;"');"</f>
        <v>xlswrite('G:\Mi unidad\1. PROYECTOS TELLO 2022\SCM SPILL OVERS\outputs\pobreza\criminalidad\1%\simulacion_4\output_tests.xlsx',p_value_vec_169','p_value_vec_169');</v>
      </c>
    </row>
    <row r="295" spans="64:338" x14ac:dyDescent="0.3">
      <c r="BL295">
        <v>169</v>
      </c>
      <c r="BR295">
        <v>169</v>
      </c>
      <c r="BS295" s="1" t="str">
        <f>"A_"&amp;BR292&amp;" = eye(N);"</f>
        <v>A_169 = eye(N);</v>
      </c>
      <c r="BX295">
        <v>169</v>
      </c>
      <c r="BY295" s="1" t="str">
        <f>"A_"&amp;BX292&amp;" = eye(N);"</f>
        <v>A_169 = eye(N);</v>
      </c>
      <c r="CD295">
        <v>169</v>
      </c>
      <c r="CE295" s="1" t="str">
        <f>"A_"&amp;CD292&amp;" = eye(N);"</f>
        <v>A_169 = eye(N);</v>
      </c>
      <c r="CJ295">
        <v>169</v>
      </c>
      <c r="CK295" s="1" t="str">
        <f>"A_"&amp;CJ292&amp;" = eye(N);"</f>
        <v>A_169 = eye(N);</v>
      </c>
      <c r="CQ295">
        <v>169</v>
      </c>
      <c r="CR295" t="s">
        <v>580</v>
      </c>
      <c r="CV295">
        <v>169</v>
      </c>
      <c r="CW295" t="s">
        <v>580</v>
      </c>
      <c r="DA295">
        <v>169</v>
      </c>
      <c r="DB295" t="s">
        <v>580</v>
      </c>
      <c r="DF295">
        <v>169</v>
      </c>
      <c r="DG295" t="s">
        <v>580</v>
      </c>
      <c r="EA295">
        <v>105</v>
      </c>
      <c r="EB295" s="1" t="str">
        <f>"alpha1_hat_vec_"&amp;EA295&amp;"(s) = alpha_hat_"&amp;EA295&amp;"(1);"</f>
        <v>alpha1_hat_vec_105(s) = alpha_hat_105(1);</v>
      </c>
      <c r="HM295">
        <v>92</v>
      </c>
      <c r="HN295" t="str">
        <f>"    [p_value_"&amp;HM295&amp; ",lb_"&amp;HM295&amp;",ub_"&amp;HM295&amp;"] = sp_andrews_te(Y_pre_"&amp;HM295&amp;",pobreza_"&amp;HM295&amp;"(:,T+s),A_"&amp;HM295&amp;",C,.05);"</f>
        <v xml:space="preserve">    [p_value_92,lb_92,ub_92] = sp_andrews_te(Y_pre_92,pobreza_92(:,T+s),A_92,C,.05);</v>
      </c>
      <c r="HT295">
        <v>141</v>
      </c>
      <c r="HU295" t="str">
        <f>"    spillover_test_"&amp;HT295&amp;"(s) = sp_andrews(Y_pre_"&amp;HT295&amp;",pobreza_"&amp;HT295&amp;"(:,T+s),A_"&amp;HT295&amp;",C,d,alpha_sig);"</f>
        <v xml:space="preserve">    spillover_test_141(s) = sp_andrews(Y_pre_141,pobreza_141(:,T+s),A_141,C,d,alpha_sig);</v>
      </c>
      <c r="IA295">
        <v>169</v>
      </c>
      <c r="IB295" t="str">
        <f>"xlswrite('G:\Mi unidad\1. PROYECTOS TELLO 2022\SCM SPILL OVERS\outputs\pobreza\bajo_niv_educ\1%\simulacion_4\output_tests.xlsx',alpha1_hat_vec_"&amp;IA295&amp;"','alpha1_hat_vec_"&amp;IA295&amp;"');"</f>
        <v>xlswrite('G:\Mi unidad\1. PROYECTOS TELLO 2022\SCM SPILL OVERS\outputs\pobreza\bajo_niv_educ\1%\simulacion_4\output_tests.xlsx',alpha1_hat_vec_169','alpha1_hat_vec_169');</v>
      </c>
      <c r="IO295">
        <v>169</v>
      </c>
      <c r="IP295" t="str">
        <f>"xlswrite('G:\Mi unidad\1. PROYECTOS TELLO 2022\SCM SPILL OVERS\outputs\pobreza\bajo_ingreso\1%\simulacion_4\output_tests.xlsx',alpha1_hat_vec_"&amp;IO295&amp;"','alpha1_hat_vec_"&amp;IO295&amp;"');"</f>
        <v>xlswrite('G:\Mi unidad\1. PROYECTOS TELLO 2022\SCM SPILL OVERS\outputs\pobreza\bajo_ingreso\1%\simulacion_4\output_tests.xlsx',alpha1_hat_vec_169','alpha1_hat_vec_169');</v>
      </c>
      <c r="JA295">
        <v>169</v>
      </c>
      <c r="JB295" t="str">
        <f>"xlswrite('G:\Mi unidad\1. PROYECTOS TELLO 2022\SCM SPILL OVERS\outputs\pobreza\densidad\1%\simulacion_4\output_tests.xlsx',alpha1_hat_vec_"&amp;JA295&amp;"','alpha1_hat_vec_"&amp;JA295&amp;"');"</f>
        <v>xlswrite('G:\Mi unidad\1. PROYECTOS TELLO 2022\SCM SPILL OVERS\outputs\pobreza\densidad\1%\simulacion_4\output_tests.xlsx',alpha1_hat_vec_169','alpha1_hat_vec_169');</v>
      </c>
      <c r="JM295">
        <v>169</v>
      </c>
      <c r="JN295" t="str">
        <f>"xlswrite('G:\Mi unidad\1. PROYECTOS TELLO 2022\SCM SPILL OVERS\outputs\pobreza\densidad_g\1%\simulacion_4\output_tests.xlsx',alpha1_hat_vec_"&amp;JM295&amp;"','alpha1_hat_vec_"&amp;JM295&amp;"');"</f>
        <v>xlswrite('G:\Mi unidad\1. PROYECTOS TELLO 2022\SCM SPILL OVERS\outputs\pobreza\densidad_g\1%\simulacion_4\output_tests.xlsx',alpha1_hat_vec_169','alpha1_hat_vec_169');</v>
      </c>
      <c r="JY295">
        <v>169</v>
      </c>
      <c r="JZ295" t="str">
        <f>"xlswrite('G:\Mi unidad\1. PROYECTOS TELLO 2022\SCM SPILL OVERS\outputs\pobreza\distancia_centro_salud\1%\simulacion_4\output_tests.xlsx',alpha1_hat_vec_"&amp;JY295&amp;"','alpha1_hat_vec_"&amp;JY295&amp;"');"</f>
        <v>xlswrite('G:\Mi unidad\1. PROYECTOS TELLO 2022\SCM SPILL OVERS\outputs\pobreza\distancia_centro_salud\1%\simulacion_4\output_tests.xlsx',alpha1_hat_vec_169','alpha1_hat_vec_169');</v>
      </c>
      <c r="KL295">
        <v>169</v>
      </c>
      <c r="KM295" t="str">
        <f>"xlswrite('G:\Mi unidad\1. PROYECTOS TELLO 2022\SCM SPILL OVERS\outputs\pobreza\informalidad\1%\simulacion_4\output_tests.xlsx',alpha1_hat_vec_"&amp;KL295&amp;"','alpha1_hat_vec_"&amp;KL295&amp;"');"</f>
        <v>xlswrite('G:\Mi unidad\1. PROYECTOS TELLO 2022\SCM SPILL OVERS\outputs\pobreza\informalidad\1%\simulacion_4\output_tests.xlsx',alpha1_hat_vec_169','alpha1_hat_vec_169');</v>
      </c>
      <c r="KY295">
        <v>169</v>
      </c>
      <c r="KZ295" t="str">
        <f>"xlswrite('G:\Mi unidad\1. PROYECTOS TELLO 2022\SCM SPILL OVERS\outputs\pobreza\alimentos\1%\simulacion_4\output_tests.xlsx',alpha1_hat_vec_"&amp;KY295&amp;"','alpha1_hat_vec_"&amp;KY295&amp;"');"</f>
        <v>xlswrite('G:\Mi unidad\1. PROYECTOS TELLO 2022\SCM SPILL OVERS\outputs\pobreza\alimentos\1%\simulacion_4\output_tests.xlsx',alpha1_hat_vec_169','alpha1_hat_vec_169');</v>
      </c>
      <c r="LF295">
        <v>169</v>
      </c>
      <c r="LG295" t="str">
        <f>"xlswrite('G:\Mi unidad\1. PROYECTOS TELLO 2022\SCM SPILL OVERS\outputs\pobreza\jefe_hogar\1%\simulacion_4\output_tests.xlsx',alpha1_hat_vec_"&amp;LF295&amp;"','alpha1_hat_vec_"&amp;LF295&amp;"');"</f>
        <v>xlswrite('G:\Mi unidad\1. PROYECTOS TELLO 2022\SCM SPILL OVERS\outputs\pobreza\jefe_hogar\1%\simulacion_4\output_tests.xlsx',alpha1_hat_vec_169','alpha1_hat_vec_169');</v>
      </c>
      <c r="LM295">
        <v>169</v>
      </c>
      <c r="LN295" t="str">
        <f>"xlswrite('G:\Mi unidad\1. PROYECTOS TELLO 2022\SCM SPILL OVERS\outputs\pobreza\mujeres\1%\simulacion_4\output_tests.xlsx',alpha1_hat_vec_"&amp;LM295&amp;"','alpha1_hat_vec_"&amp;LM295&amp;"');"</f>
        <v>xlswrite('G:\Mi unidad\1. PROYECTOS TELLO 2022\SCM SPILL OVERS\outputs\pobreza\mujeres\1%\simulacion_4\output_tests.xlsx',alpha1_hat_vec_169','alpha1_hat_vec_169');</v>
      </c>
      <c r="LY295">
        <v>169</v>
      </c>
      <c r="LZ295" t="str">
        <f>"xlswrite('G:\Mi unidad\1. PROYECTOS TELLO 2022\SCM SPILL OVERS\outputs\pobreza\criminalidad\1%\simulacion_4\output_tests.xlsx',alpha1_hat_vec_"&amp;LY295&amp;"','alpha1_hat_vec_"&amp;LY295&amp;"');"</f>
        <v>xlswrite('G:\Mi unidad\1. PROYECTOS TELLO 2022\SCM SPILL OVERS\outputs\pobreza\criminalidad\1%\simulacion_4\output_tests.xlsx',alpha1_hat_vec_169','alpha1_hat_vec_169');</v>
      </c>
    </row>
    <row r="296" spans="64:338" x14ac:dyDescent="0.3">
      <c r="BL296">
        <v>169</v>
      </c>
      <c r="BR296">
        <v>169</v>
      </c>
      <c r="BS296" s="1" t="str">
        <f>"A_"&amp;BR292&amp;"(:,ind_"&amp;BR292&amp;" == 0) = [];"</f>
        <v>A_169(:,ind_169 == 0) = [];</v>
      </c>
      <c r="BX296">
        <v>169</v>
      </c>
      <c r="BY296" s="1" t="str">
        <f>"A_"&amp;BX292&amp;"(:,ind_"&amp;BX292&amp;" == 0) = [];"</f>
        <v>A_169(:,ind_169 == 0) = [];</v>
      </c>
      <c r="CD296">
        <v>169</v>
      </c>
      <c r="CE296" s="1" t="str">
        <f>"A_"&amp;CD292&amp;"(:,ind_"&amp;CD292&amp;" == 0) = [];"</f>
        <v>A_169(:,ind_169 == 0) = [];</v>
      </c>
      <c r="CJ296">
        <v>169</v>
      </c>
      <c r="CK296" s="1" t="str">
        <f>"A_"&amp;CJ292&amp;"(:,ind_"&amp;CJ292&amp;" == 0) = [];"</f>
        <v>A_169(:,ind_169 == 0) = [];</v>
      </c>
      <c r="CQ296">
        <v>169</v>
      </c>
      <c r="CR296" t="s">
        <v>581</v>
      </c>
      <c r="CV296">
        <v>169</v>
      </c>
      <c r="CW296" t="s">
        <v>581</v>
      </c>
      <c r="DA296">
        <v>169</v>
      </c>
      <c r="DB296" t="s">
        <v>581</v>
      </c>
      <c r="DF296">
        <v>169</v>
      </c>
      <c r="DG296" t="s">
        <v>581</v>
      </c>
      <c r="EA296">
        <v>105</v>
      </c>
      <c r="EB296" s="1" t="str">
        <f>"synthetic_control_sp_"&amp;EA296&amp;"(T+s) = Y_"&amp;EA296&amp;"(1,T+s)-alpha1_hat_vec_"&amp;EA296&amp;"(s);"</f>
        <v>synthetic_control_sp_105(T+s) = Y_105(1,T+s)-alpha1_hat_vec_105(s);</v>
      </c>
      <c r="HM296">
        <v>92</v>
      </c>
      <c r="HN296" t="str">
        <f>"    p_value_vec_"&amp;HM296&amp;"(s) = p_value_"&amp;HM296&amp;";"</f>
        <v xml:space="preserve">    p_value_vec_92(s) = p_value_92;</v>
      </c>
      <c r="HT296">
        <v>141</v>
      </c>
      <c r="HU296" t="s">
        <v>18</v>
      </c>
      <c r="IA296">
        <v>169</v>
      </c>
      <c r="IB296" t="str">
        <f>"xlswrite('G:\Mi unidad\1. PROYECTOS TELLO 2022\SCM SPILL OVERS\outputs\pobreza\bajo_niv_educ\1%\simulacion_4\output_tests.xlsx',spillover_test_"&amp;IA296&amp;"','sp_test_"&amp;IA296&amp;"');"</f>
        <v>xlswrite('G:\Mi unidad\1. PROYECTOS TELLO 2022\SCM SPILL OVERS\outputs\pobreza\bajo_niv_educ\1%\simulacion_4\output_tests.xlsx',spillover_test_169','sp_test_169');</v>
      </c>
      <c r="IO296">
        <v>169</v>
      </c>
      <c r="IP296" t="str">
        <f>"xlswrite('G:\Mi unidad\1. PROYECTOS TELLO 2022\SCM SPILL OVERS\outputs\pobreza\bajo_ingreso\1%\simulacion_4\output_tests.xlsx',spillover_test_"&amp;IO296&amp;"','sp_test_"&amp;IO296&amp;"');"</f>
        <v>xlswrite('G:\Mi unidad\1. PROYECTOS TELLO 2022\SCM SPILL OVERS\outputs\pobreza\bajo_ingreso\1%\simulacion_4\output_tests.xlsx',spillover_test_169','sp_test_169');</v>
      </c>
      <c r="JA296">
        <v>169</v>
      </c>
      <c r="JB296" t="str">
        <f>"xlswrite('G:\Mi unidad\1. PROYECTOS TELLO 2022\SCM SPILL OVERS\outputs\pobreza\densidad\1%\simulacion_4\output_tests.xlsx',spillover_test_"&amp;JA296&amp;"','sp_test_"&amp;JA296&amp;"');"</f>
        <v>xlswrite('G:\Mi unidad\1. PROYECTOS TELLO 2022\SCM SPILL OVERS\outputs\pobreza\densidad\1%\simulacion_4\output_tests.xlsx',spillover_test_169','sp_test_169');</v>
      </c>
      <c r="JM296">
        <v>169</v>
      </c>
      <c r="JN296" t="str">
        <f>"xlswrite('G:\Mi unidad\1. PROYECTOS TELLO 2022\SCM SPILL OVERS\outputs\pobreza\densidad_g\1%\simulacion_4\output_tests.xlsx',spillover_test_"&amp;JM296&amp;"','sp_test_"&amp;JM296&amp;"');"</f>
        <v>xlswrite('G:\Mi unidad\1. PROYECTOS TELLO 2022\SCM SPILL OVERS\outputs\pobreza\densidad_g\1%\simulacion_4\output_tests.xlsx',spillover_test_169','sp_test_169');</v>
      </c>
      <c r="JY296">
        <v>169</v>
      </c>
      <c r="JZ296" t="str">
        <f>"xlswrite('G:\Mi unidad\1. PROYECTOS TELLO 2022\SCM SPILL OVERS\outputs\pobreza\distancia_centro_salud\1%\simulacion_4\output_tests.xlsx',spillover_test_"&amp;JY296&amp;"','sp_test_"&amp;JY296&amp;"');"</f>
        <v>xlswrite('G:\Mi unidad\1. PROYECTOS TELLO 2022\SCM SPILL OVERS\outputs\pobreza\distancia_centro_salud\1%\simulacion_4\output_tests.xlsx',spillover_test_169','sp_test_169');</v>
      </c>
      <c r="KL296">
        <v>169</v>
      </c>
      <c r="KM296" t="str">
        <f>"xlswrite('G:\Mi unidad\1. PROYECTOS TELLO 2022\SCM SPILL OVERS\outputs\pobreza\informalidad\1%\simulacion_4\output_tests.xlsx',spillover_test_"&amp;KL296&amp;"','sp_test_"&amp;KL296&amp;"');"</f>
        <v>xlswrite('G:\Mi unidad\1. PROYECTOS TELLO 2022\SCM SPILL OVERS\outputs\pobreza\informalidad\1%\simulacion_4\output_tests.xlsx',spillover_test_169','sp_test_169');</v>
      </c>
      <c r="KY296">
        <v>169</v>
      </c>
      <c r="KZ296" t="str">
        <f>"xlswrite('G:\Mi unidad\1. PROYECTOS TELLO 2022\SCM SPILL OVERS\outputs\pobreza\alimentos\1%\simulacion_4\output_tests.xlsx',spillover_test_"&amp;KY296&amp;"','sp_test_"&amp;KY296&amp;"');"</f>
        <v>xlswrite('G:\Mi unidad\1. PROYECTOS TELLO 2022\SCM SPILL OVERS\outputs\pobreza\alimentos\1%\simulacion_4\output_tests.xlsx',spillover_test_169','sp_test_169');</v>
      </c>
      <c r="LF296">
        <v>169</v>
      </c>
      <c r="LG296" t="str">
        <f>"xlswrite('G:\Mi unidad\1. PROYECTOS TELLO 2022\SCM SPILL OVERS\outputs\pobreza\jefe_hogar\1%\simulacion_4\output_tests.xlsx',spillover_test_"&amp;LF296&amp;"','sp_test_"&amp;LF296&amp;"');"</f>
        <v>xlswrite('G:\Mi unidad\1. PROYECTOS TELLO 2022\SCM SPILL OVERS\outputs\pobreza\jefe_hogar\1%\simulacion_4\output_tests.xlsx',spillover_test_169','sp_test_169');</v>
      </c>
      <c r="LM296">
        <v>169</v>
      </c>
      <c r="LN296" t="str">
        <f>"xlswrite('G:\Mi unidad\1. PROYECTOS TELLO 2022\SCM SPILL OVERS\outputs\pobreza\mujeres\1%\simulacion_4\output_tests.xlsx',spillover_test_"&amp;LM296&amp;"','sp_test_"&amp;LM296&amp;"');"</f>
        <v>xlswrite('G:\Mi unidad\1. PROYECTOS TELLO 2022\SCM SPILL OVERS\outputs\pobreza\mujeres\1%\simulacion_4\output_tests.xlsx',spillover_test_169','sp_test_169');</v>
      </c>
      <c r="LY296">
        <v>169</v>
      </c>
      <c r="LZ296" t="str">
        <f>"xlswrite('G:\Mi unidad\1. PROYECTOS TELLO 2022\SCM SPILL OVERS\outputs\pobreza\criminalidad\1%\simulacion_4\output_tests.xlsx',spillover_test_"&amp;LY296&amp;"','sp_test_"&amp;LY296&amp;"');"</f>
        <v>xlswrite('G:\Mi unidad\1. PROYECTOS TELLO 2022\SCM SPILL OVERS\outputs\pobreza\criminalidad\1%\simulacion_4\output_tests.xlsx',spillover_test_169','sp_test_169');</v>
      </c>
    </row>
    <row r="297" spans="64:338" x14ac:dyDescent="0.3">
      <c r="EA297">
        <v>105</v>
      </c>
      <c r="EB297" s="3" t="s">
        <v>18</v>
      </c>
      <c r="HM297">
        <v>92</v>
      </c>
      <c r="HN297" t="str">
        <f>"    lb_vec_"&amp;HM297&amp;"(s) = lb_"&amp;HM297&amp;";"</f>
        <v xml:space="preserve">    lb_vec_92(s) = lb_92;</v>
      </c>
      <c r="HT297">
        <v>144</v>
      </c>
      <c r="HU297" t="str">
        <f>"spillover_test_"&amp;HT297&amp;" = zeros(1,S);"</f>
        <v>spillover_test_144 = zeros(1,S);</v>
      </c>
    </row>
    <row r="298" spans="64:338" x14ac:dyDescent="0.3">
      <c r="EA298">
        <v>106</v>
      </c>
      <c r="EB298" s="3" t="str">
        <f>"%PROVINCIA "&amp;EA298</f>
        <v>%PROVINCIA 106</v>
      </c>
      <c r="HM298">
        <v>92</v>
      </c>
      <c r="HN298" t="str">
        <f>"    ub_vec_"&amp;HM298&amp;"(s) = ub_"&amp;HM297&amp;";"</f>
        <v xml:space="preserve">    ub_vec_92(s) = ub_92;</v>
      </c>
      <c r="HT298">
        <v>144</v>
      </c>
      <c r="HU298" t="s">
        <v>35</v>
      </c>
    </row>
    <row r="299" spans="64:338" x14ac:dyDescent="0.3">
      <c r="BS299" s="1"/>
      <c r="BY299" s="1"/>
      <c r="CE299" s="1"/>
      <c r="CK299" s="1"/>
      <c r="EA299">
        <v>106</v>
      </c>
      <c r="EB299" s="3" t="s">
        <v>17</v>
      </c>
      <c r="HM299">
        <v>92</v>
      </c>
      <c r="HN299" t="s">
        <v>18</v>
      </c>
      <c r="HT299">
        <v>144</v>
      </c>
      <c r="HU299" t="s">
        <v>36</v>
      </c>
    </row>
    <row r="300" spans="64:338" x14ac:dyDescent="0.3">
      <c r="BS300" s="1"/>
      <c r="BY300" s="1"/>
      <c r="CE300" s="1"/>
      <c r="CK300" s="1"/>
      <c r="EA300">
        <v>106</v>
      </c>
      <c r="EB300" s="1" t="str">
        <f>"Y_Ts_"&amp;EA300&amp;" = Y_"&amp;EA300&amp;"(:,T+s);"</f>
        <v>Y_Ts_106 = Y_106(:,T+s);</v>
      </c>
      <c r="HM300">
        <v>95</v>
      </c>
      <c r="HN300" t="str">
        <f>"p_value_vec_"&amp;HM300&amp;" = zeros(1,S);"</f>
        <v>p_value_vec_95 = zeros(1,S);</v>
      </c>
      <c r="HT300">
        <v>144</v>
      </c>
      <c r="HU300" t="s">
        <v>37</v>
      </c>
    </row>
    <row r="301" spans="64:338" x14ac:dyDescent="0.3">
      <c r="BS301" s="1"/>
      <c r="BY301" s="1"/>
      <c r="CE301" s="1"/>
      <c r="CK301" s="1"/>
      <c r="EA301">
        <v>106</v>
      </c>
      <c r="EB301" s="1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HM301">
        <v>95</v>
      </c>
      <c r="HN301" t="str">
        <f>"lb_vec_"&amp;HM301&amp;" = zeros(1,S);"</f>
        <v>lb_vec_95 = zeros(1,S);</v>
      </c>
      <c r="HT301">
        <v>144</v>
      </c>
      <c r="HU301" t="str">
        <f>"    spillover_test_"&amp;HT301&amp;"(s) = sp_andrews(Y_pre_"&amp;HT301&amp;",pobreza_"&amp;HT301&amp;"(:,T+s),A_"&amp;HT301&amp;",C,d,alpha_sig);"</f>
        <v xml:space="preserve">    spillover_test_144(s) = sp_andrews(Y_pre_144,pobreza_144(:,T+s),A_144,C,d,alpha_sig);</v>
      </c>
    </row>
    <row r="302" spans="64:338" x14ac:dyDescent="0.3">
      <c r="EA302">
        <v>106</v>
      </c>
      <c r="EB302" s="1" t="str">
        <f>"alpha_hat_"&amp;EA302&amp;" = A_"&amp;EA302&amp;"*gamma_hat_"&amp;EA302&amp;";"</f>
        <v>alpha_hat_106 = A_106*gamma_hat_106;</v>
      </c>
      <c r="HM302">
        <v>95</v>
      </c>
      <c r="HN302" t="str">
        <f>"ub_vec_"&amp;HM302&amp;" = zeros(1,S);"</f>
        <v>ub_vec_95 = zeros(1,S);</v>
      </c>
      <c r="HT302">
        <v>144</v>
      </c>
      <c r="HU302" t="s">
        <v>18</v>
      </c>
    </row>
    <row r="303" spans="64:338" x14ac:dyDescent="0.3">
      <c r="EA303">
        <v>106</v>
      </c>
      <c r="EB303" s="1" t="str">
        <f>"alpha1_hat_vec_"&amp;EA303&amp;"(s) = alpha_hat_"&amp;EA303&amp;"(1);"</f>
        <v>alpha1_hat_vec_106(s) = alpha_hat_106(1);</v>
      </c>
      <c r="HM303">
        <v>95</v>
      </c>
      <c r="HN303" t="s">
        <v>35</v>
      </c>
      <c r="HT303">
        <v>149</v>
      </c>
      <c r="HU303" t="str">
        <f>"spillover_test_"&amp;HT303&amp;" = zeros(1,S);"</f>
        <v>spillover_test_149 = zeros(1,S);</v>
      </c>
    </row>
    <row r="304" spans="64:338" x14ac:dyDescent="0.3">
      <c r="BS304" s="1"/>
      <c r="BY304" s="1"/>
      <c r="CK304" s="1"/>
      <c r="EA304">
        <v>106</v>
      </c>
      <c r="EB304" s="1" t="str">
        <f>"synthetic_control_sp_"&amp;EA304&amp;"(T+s) = Y_"&amp;EA304&amp;"(1,T+s)-alpha1_hat_vec_"&amp;EA304&amp;"(s);"</f>
        <v>synthetic_control_sp_106(T+s) = Y_106(1,T+s)-alpha1_hat_vec_106(s);</v>
      </c>
      <c r="HM304">
        <v>95</v>
      </c>
      <c r="HN304" t="str">
        <f>"    [p_value_"&amp;HM304&amp; ",lb_"&amp;HM304&amp;",ub_"&amp;HM304&amp;"] = sp_andrews_te(Y_pre_"&amp;HM304&amp;",pobreza_"&amp;HM304&amp;"(:,T+s),A_"&amp;HM304&amp;",C,.05);"</f>
        <v xml:space="preserve">    [p_value_95,lb_95,ub_95] = sp_andrews_te(Y_pre_95,pobreza_95(:,T+s),A_95,C,.05);</v>
      </c>
      <c r="HT304">
        <v>149</v>
      </c>
      <c r="HU304" t="s">
        <v>35</v>
      </c>
    </row>
    <row r="305" spans="71:229" x14ac:dyDescent="0.3">
      <c r="BS305" s="1"/>
      <c r="BY305" s="1"/>
      <c r="CK305" s="1"/>
      <c r="EA305">
        <v>106</v>
      </c>
      <c r="EB305" s="3" t="s">
        <v>18</v>
      </c>
      <c r="HM305">
        <v>95</v>
      </c>
      <c r="HN305" t="str">
        <f>"    p_value_vec_"&amp;HM305&amp;"(s) = p_value_"&amp;HM305&amp;";"</f>
        <v xml:space="preserve">    p_value_vec_95(s) = p_value_95;</v>
      </c>
      <c r="HT305">
        <v>149</v>
      </c>
      <c r="HU305" t="s">
        <v>36</v>
      </c>
    </row>
    <row r="306" spans="71:229" x14ac:dyDescent="0.3">
      <c r="BS306" s="1"/>
      <c r="BY306" s="1"/>
      <c r="CK306" s="1"/>
      <c r="EA306">
        <v>107</v>
      </c>
      <c r="EB306" s="3" t="str">
        <f>"%PROVINCIA "&amp;EA306</f>
        <v>%PROVINCIA 107</v>
      </c>
      <c r="HM306">
        <v>95</v>
      </c>
      <c r="HN306" t="str">
        <f>"    lb_vec_"&amp;HM306&amp;"(s) = lb_"&amp;HM306&amp;";"</f>
        <v xml:space="preserve">    lb_vec_95(s) = lb_95;</v>
      </c>
      <c r="HT306">
        <v>149</v>
      </c>
      <c r="HU306" t="s">
        <v>37</v>
      </c>
    </row>
    <row r="307" spans="71:229" x14ac:dyDescent="0.3">
      <c r="EA307">
        <v>107</v>
      </c>
      <c r="EB307" s="3" t="s">
        <v>17</v>
      </c>
      <c r="HM307">
        <v>95</v>
      </c>
      <c r="HN307" t="str">
        <f>"    ub_vec_"&amp;HM307&amp;"(s) = ub_"&amp;HM306&amp;";"</f>
        <v xml:space="preserve">    ub_vec_95(s) = ub_95;</v>
      </c>
      <c r="HT307">
        <v>149</v>
      </c>
      <c r="HU307" t="str">
        <f>"    spillover_test_"&amp;HT307&amp;"(s) = sp_andrews(Y_pre_"&amp;HT307&amp;",pobreza_"&amp;HT307&amp;"(:,T+s),A_"&amp;HT307&amp;",C,d,alpha_sig);"</f>
        <v xml:space="preserve">    spillover_test_149(s) = sp_andrews(Y_pre_149,pobreza_149(:,T+s),A_149,C,d,alpha_sig);</v>
      </c>
    </row>
    <row r="308" spans="71:229" x14ac:dyDescent="0.3">
      <c r="EA308">
        <v>107</v>
      </c>
      <c r="EB308" s="1" t="str">
        <f>"Y_Ts_"&amp;EA308&amp;" = Y_"&amp;EA308&amp;"(:,T+s);"</f>
        <v>Y_Ts_107 = Y_107(:,T+s);</v>
      </c>
      <c r="HM308">
        <v>95</v>
      </c>
      <c r="HN308" t="s">
        <v>18</v>
      </c>
      <c r="HT308">
        <v>149</v>
      </c>
      <c r="HU308" t="s">
        <v>18</v>
      </c>
    </row>
    <row r="309" spans="71:229" x14ac:dyDescent="0.3">
      <c r="BS309" s="1"/>
      <c r="BY309" s="1"/>
      <c r="CK309" s="1"/>
      <c r="EA309">
        <v>107</v>
      </c>
      <c r="EB309" s="1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HM309">
        <v>100</v>
      </c>
      <c r="HN309" t="str">
        <f>"p_value_vec_"&amp;HM309&amp;" = zeros(1,S);"</f>
        <v>p_value_vec_100 = zeros(1,S);</v>
      </c>
      <c r="HT309">
        <v>150</v>
      </c>
      <c r="HU309" t="str">
        <f>"spillover_test_"&amp;HT309&amp;" = zeros(1,S);"</f>
        <v>spillover_test_150 = zeros(1,S);</v>
      </c>
    </row>
    <row r="310" spans="71:229" x14ac:dyDescent="0.3">
      <c r="BS310" s="1"/>
      <c r="BY310" s="1"/>
      <c r="CK310" s="1"/>
      <c r="EA310">
        <v>107</v>
      </c>
      <c r="EB310" s="1" t="str">
        <f>"alpha_hat_"&amp;EA310&amp;" = A_"&amp;EA310&amp;"*gamma_hat_"&amp;EA310&amp;";"</f>
        <v>alpha_hat_107 = A_107*gamma_hat_107;</v>
      </c>
      <c r="HM310">
        <v>100</v>
      </c>
      <c r="HN310" t="str">
        <f>"lb_vec_"&amp;HM310&amp;" = zeros(1,S);"</f>
        <v>lb_vec_100 = zeros(1,S);</v>
      </c>
      <c r="HT310">
        <v>150</v>
      </c>
      <c r="HU310" t="s">
        <v>35</v>
      </c>
    </row>
    <row r="311" spans="71:229" x14ac:dyDescent="0.3">
      <c r="BS311" s="1"/>
      <c r="BY311" s="1"/>
      <c r="CK311" s="1"/>
      <c r="EA311">
        <v>107</v>
      </c>
      <c r="EB311" s="1" t="str">
        <f>"alpha1_hat_vec_"&amp;EA311&amp;"(s) = alpha_hat_"&amp;EA311&amp;"(1);"</f>
        <v>alpha1_hat_vec_107(s) = alpha_hat_107(1);</v>
      </c>
      <c r="HM311">
        <v>100</v>
      </c>
      <c r="HN311" t="str">
        <f>"ub_vec_"&amp;HM311&amp;" = zeros(1,S);"</f>
        <v>ub_vec_100 = zeros(1,S);</v>
      </c>
      <c r="HT311">
        <v>150</v>
      </c>
      <c r="HU311" t="s">
        <v>36</v>
      </c>
    </row>
    <row r="312" spans="71:229" x14ac:dyDescent="0.3">
      <c r="EA312">
        <v>107</v>
      </c>
      <c r="EB312" s="1" t="str">
        <f>"synthetic_control_sp_"&amp;EA312&amp;"(T+s) = Y_"&amp;EA312&amp;"(1,T+s)-alpha1_hat_vec_"&amp;EA312&amp;"(s);"</f>
        <v>synthetic_control_sp_107(T+s) = Y_107(1,T+s)-alpha1_hat_vec_107(s);</v>
      </c>
      <c r="HM312">
        <v>100</v>
      </c>
      <c r="HN312" t="s">
        <v>35</v>
      </c>
      <c r="HT312">
        <v>150</v>
      </c>
      <c r="HU312" t="s">
        <v>37</v>
      </c>
    </row>
    <row r="313" spans="71:229" x14ac:dyDescent="0.3">
      <c r="EA313">
        <v>107</v>
      </c>
      <c r="EB313" s="3" t="s">
        <v>18</v>
      </c>
      <c r="HM313">
        <v>100</v>
      </c>
      <c r="HN313" t="str">
        <f>"    [p_value_"&amp;HM313&amp; ",lb_"&amp;HM313&amp;",ub_"&amp;HM313&amp;"] = sp_andrews_te(Y_pre_"&amp;HM313&amp;",pobreza_"&amp;HM313&amp;"(:,T+s),A_"&amp;HM313&amp;",C,.05);"</f>
        <v xml:space="preserve">    [p_value_100,lb_100,ub_100] = sp_andrews_te(Y_pre_100,pobreza_100(:,T+s),A_100,C,.05);</v>
      </c>
      <c r="HT313">
        <v>150</v>
      </c>
      <c r="HU313" t="str">
        <f>"    spillover_test_"&amp;HT313&amp;"(s) = sp_andrews(Y_pre_"&amp;HT313&amp;",pobreza_"&amp;HT313&amp;"(:,T+s),A_"&amp;HT313&amp;",C,d,alpha_sig);"</f>
        <v xml:space="preserve">    spillover_test_150(s) = sp_andrews(Y_pre_150,pobreza_150(:,T+s),A_150,C,d,alpha_sig);</v>
      </c>
    </row>
    <row r="314" spans="71:229" x14ac:dyDescent="0.3">
      <c r="BS314" s="1"/>
      <c r="BY314" s="1"/>
      <c r="CK314" s="1"/>
      <c r="EA314">
        <v>108</v>
      </c>
      <c r="EB314" s="3" t="str">
        <f>"%PROVINCIA "&amp;EA314</f>
        <v>%PROVINCIA 108</v>
      </c>
      <c r="HM314">
        <v>100</v>
      </c>
      <c r="HN314" t="str">
        <f>"    p_value_vec_"&amp;HM314&amp;"(s) = p_value_"&amp;HM314&amp;";"</f>
        <v xml:space="preserve">    p_value_vec_100(s) = p_value_100;</v>
      </c>
      <c r="HT314">
        <v>150</v>
      </c>
      <c r="HU314" t="s">
        <v>18</v>
      </c>
    </row>
    <row r="315" spans="71:229" x14ac:dyDescent="0.3">
      <c r="BS315" s="1"/>
      <c r="BY315" s="1"/>
      <c r="CK315" s="1"/>
      <c r="EA315">
        <v>108</v>
      </c>
      <c r="EB315" s="3" t="s">
        <v>17</v>
      </c>
      <c r="HM315">
        <v>100</v>
      </c>
      <c r="HN315" t="str">
        <f>"    lb_vec_"&amp;HM315&amp;"(s) = lb_"&amp;HM315&amp;";"</f>
        <v xml:space="preserve">    lb_vec_100(s) = lb_100;</v>
      </c>
      <c r="HT315">
        <v>152</v>
      </c>
      <c r="HU315" t="str">
        <f>"spillover_test_"&amp;HT315&amp;" = zeros(1,S);"</f>
        <v>spillover_test_152 = zeros(1,S);</v>
      </c>
    </row>
    <row r="316" spans="71:229" x14ac:dyDescent="0.3">
      <c r="BS316" s="1"/>
      <c r="BY316" s="1"/>
      <c r="CK316" s="1"/>
      <c r="EA316">
        <v>108</v>
      </c>
      <c r="EB316" s="1" t="str">
        <f>"Y_Ts_"&amp;EA316&amp;" = Y_"&amp;EA316&amp;"(:,T+s);"</f>
        <v>Y_Ts_108 = Y_108(:,T+s);</v>
      </c>
      <c r="HM316">
        <v>100</v>
      </c>
      <c r="HN316" t="str">
        <f>"    ub_vec_"&amp;HM316&amp;"(s) = ub_"&amp;HM315&amp;";"</f>
        <v xml:space="preserve">    ub_vec_100(s) = ub_100;</v>
      </c>
      <c r="HT316">
        <v>152</v>
      </c>
      <c r="HU316" t="s">
        <v>35</v>
      </c>
    </row>
    <row r="317" spans="71:229" x14ac:dyDescent="0.3">
      <c r="EA317">
        <v>108</v>
      </c>
      <c r="EB317" s="1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HM317">
        <v>100</v>
      </c>
      <c r="HN317" t="s">
        <v>18</v>
      </c>
      <c r="HT317">
        <v>152</v>
      </c>
      <c r="HU317" t="s">
        <v>36</v>
      </c>
    </row>
    <row r="318" spans="71:229" x14ac:dyDescent="0.3">
      <c r="EA318">
        <v>108</v>
      </c>
      <c r="EB318" s="1" t="str">
        <f>"alpha_hat_"&amp;EA318&amp;" = A_"&amp;EA318&amp;"*gamma_hat_"&amp;EA318&amp;";"</f>
        <v>alpha_hat_108 = A_108*gamma_hat_108;</v>
      </c>
      <c r="HM318">
        <v>104</v>
      </c>
      <c r="HN318" t="str">
        <f>"p_value_vec_"&amp;HM318&amp;" = zeros(1,S);"</f>
        <v>p_value_vec_104 = zeros(1,S);</v>
      </c>
      <c r="HT318">
        <v>152</v>
      </c>
      <c r="HU318" t="s">
        <v>37</v>
      </c>
    </row>
    <row r="319" spans="71:229" x14ac:dyDescent="0.3">
      <c r="BS319" s="1"/>
      <c r="BY319" s="1"/>
      <c r="CK319" s="1"/>
      <c r="EA319">
        <v>108</v>
      </c>
      <c r="EB319" s="1" t="str">
        <f>"alpha1_hat_vec_"&amp;EA319&amp;"(s) = alpha_hat_"&amp;EA319&amp;"(1);"</f>
        <v>alpha1_hat_vec_108(s) = alpha_hat_108(1);</v>
      </c>
      <c r="HM319">
        <v>104</v>
      </c>
      <c r="HN319" t="str">
        <f>"lb_vec_"&amp;HM319&amp;" = zeros(1,S);"</f>
        <v>lb_vec_104 = zeros(1,S);</v>
      </c>
      <c r="HT319">
        <v>152</v>
      </c>
      <c r="HU319" t="str">
        <f>"    spillover_test_"&amp;HT319&amp;"(s) = sp_andrews(Y_pre_"&amp;HT319&amp;",pobreza_"&amp;HT319&amp;"(:,T+s),A_"&amp;HT319&amp;",C,d,alpha_sig);"</f>
        <v xml:space="preserve">    spillover_test_152(s) = sp_andrews(Y_pre_152,pobreza_152(:,T+s),A_152,C,d,alpha_sig);</v>
      </c>
    </row>
    <row r="320" spans="71:229" x14ac:dyDescent="0.3">
      <c r="BS320" s="1"/>
      <c r="BY320" s="1"/>
      <c r="CK320" s="1"/>
      <c r="EA320">
        <v>108</v>
      </c>
      <c r="EB320" s="1" t="str">
        <f>"synthetic_control_sp_"&amp;EA320&amp;"(T+s) = Y_"&amp;EA320&amp;"(1,T+s)-alpha1_hat_vec_"&amp;EA320&amp;"(s);"</f>
        <v>synthetic_control_sp_108(T+s) = Y_108(1,T+s)-alpha1_hat_vec_108(s);</v>
      </c>
      <c r="HM320">
        <v>104</v>
      </c>
      <c r="HN320" t="str">
        <f>"ub_vec_"&amp;HM320&amp;" = zeros(1,S);"</f>
        <v>ub_vec_104 = zeros(1,S);</v>
      </c>
      <c r="HT320">
        <v>152</v>
      </c>
      <c r="HU320" t="s">
        <v>18</v>
      </c>
    </row>
    <row r="321" spans="71:229" x14ac:dyDescent="0.3">
      <c r="BS321" s="1"/>
      <c r="BY321" s="1"/>
      <c r="CK321" s="1"/>
      <c r="EA321">
        <v>108</v>
      </c>
      <c r="EB321" s="3" t="s">
        <v>18</v>
      </c>
      <c r="HM321">
        <v>104</v>
      </c>
      <c r="HN321" t="s">
        <v>35</v>
      </c>
      <c r="HT321">
        <v>153</v>
      </c>
      <c r="HU321" t="str">
        <f>"spillover_test_"&amp;HT321&amp;" = zeros(1,S);"</f>
        <v>spillover_test_153 = zeros(1,S);</v>
      </c>
    </row>
    <row r="322" spans="71:229" x14ac:dyDescent="0.3">
      <c r="EA322">
        <v>112</v>
      </c>
      <c r="EB322" s="3" t="str">
        <f>"%PROVINCIA "&amp;EA322</f>
        <v>%PROVINCIA 112</v>
      </c>
      <c r="HM322">
        <v>104</v>
      </c>
      <c r="HN322" t="str">
        <f>"    [p_value_"&amp;HM322&amp; ",lb_"&amp;HM322&amp;",ub_"&amp;HM322&amp;"] = sp_andrews_te(Y_pre_"&amp;HM322&amp;",pobreza_"&amp;HM322&amp;"(:,T+s),A_"&amp;HM322&amp;",C,.05);"</f>
        <v xml:space="preserve">    [p_value_104,lb_104,ub_104] = sp_andrews_te(Y_pre_104,pobreza_104(:,T+s),A_104,C,.05);</v>
      </c>
      <c r="HT322">
        <v>153</v>
      </c>
      <c r="HU322" t="s">
        <v>35</v>
      </c>
    </row>
    <row r="323" spans="71:229" x14ac:dyDescent="0.3">
      <c r="EA323">
        <v>112</v>
      </c>
      <c r="EB323" s="3" t="s">
        <v>17</v>
      </c>
      <c r="HM323">
        <v>104</v>
      </c>
      <c r="HN323" t="str">
        <f>"    p_value_vec_"&amp;HM323&amp;"(s) = p_value_"&amp;HM323&amp;";"</f>
        <v xml:space="preserve">    p_value_vec_104(s) = p_value_104;</v>
      </c>
      <c r="HT323">
        <v>153</v>
      </c>
      <c r="HU323" t="s">
        <v>36</v>
      </c>
    </row>
    <row r="324" spans="71:229" x14ac:dyDescent="0.3">
      <c r="CK324" s="1"/>
      <c r="EA324">
        <v>112</v>
      </c>
      <c r="EB324" s="1" t="str">
        <f>"Y_Ts_"&amp;EA324&amp;" = Y_"&amp;EA324&amp;"(:,T+s);"</f>
        <v>Y_Ts_112 = Y_112(:,T+s);</v>
      </c>
      <c r="HM324">
        <v>104</v>
      </c>
      <c r="HN324" t="str">
        <f>"    lb_vec_"&amp;HM324&amp;"(s) = lb_"&amp;HM324&amp;";"</f>
        <v xml:space="preserve">    lb_vec_104(s) = lb_104;</v>
      </c>
      <c r="HT324">
        <v>153</v>
      </c>
      <c r="HU324" t="s">
        <v>37</v>
      </c>
    </row>
    <row r="325" spans="71:229" x14ac:dyDescent="0.3">
      <c r="CK325" s="1"/>
      <c r="EA325">
        <v>112</v>
      </c>
      <c r="EB325" s="1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HM325">
        <v>104</v>
      </c>
      <c r="HN325" t="str">
        <f>"    ub_vec_"&amp;HM325&amp;"(s) = ub_"&amp;HM324&amp;";"</f>
        <v xml:space="preserve">    ub_vec_104(s) = ub_104;</v>
      </c>
      <c r="HT325">
        <v>153</v>
      </c>
      <c r="HU325" t="str">
        <f>"    spillover_test_"&amp;HT325&amp;"(s) = sp_andrews(Y_pre_"&amp;HT325&amp;",pobreza_"&amp;HT325&amp;"(:,T+s),A_"&amp;HT325&amp;",C,d,alpha_sig);"</f>
        <v xml:space="preserve">    spillover_test_153(s) = sp_andrews(Y_pre_153,pobreza_153(:,T+s),A_153,C,d,alpha_sig);</v>
      </c>
    </row>
    <row r="326" spans="71:229" x14ac:dyDescent="0.3">
      <c r="CK326" s="1"/>
      <c r="EA326">
        <v>112</v>
      </c>
      <c r="EB326" s="1" t="str">
        <f>"alpha_hat_"&amp;EA326&amp;" = A_"&amp;EA326&amp;"*gamma_hat_"&amp;EA326&amp;";"</f>
        <v>alpha_hat_112 = A_112*gamma_hat_112;</v>
      </c>
      <c r="HM326">
        <v>104</v>
      </c>
      <c r="HN326" t="s">
        <v>18</v>
      </c>
      <c r="HT326">
        <v>153</v>
      </c>
      <c r="HU326" t="s">
        <v>18</v>
      </c>
    </row>
    <row r="327" spans="71:229" x14ac:dyDescent="0.3">
      <c r="EA327">
        <v>112</v>
      </c>
      <c r="EB327" s="1" t="str">
        <f>"alpha1_hat_vec_"&amp;EA327&amp;"(s) = alpha_hat_"&amp;EA327&amp;"(1);"</f>
        <v>alpha1_hat_vec_112(s) = alpha_hat_112(1);</v>
      </c>
      <c r="HM327">
        <v>105</v>
      </c>
      <c r="HN327" t="str">
        <f>"p_value_vec_"&amp;HM327&amp;" = zeros(1,S);"</f>
        <v>p_value_vec_105 = zeros(1,S);</v>
      </c>
      <c r="HT327">
        <v>157</v>
      </c>
      <c r="HU327" t="str">
        <f>"spillover_test_"&amp;HT327&amp;" = zeros(1,S);"</f>
        <v>spillover_test_157 = zeros(1,S);</v>
      </c>
    </row>
    <row r="328" spans="71:229" x14ac:dyDescent="0.3">
      <c r="EA328">
        <v>112</v>
      </c>
      <c r="EB328" s="1" t="str">
        <f>"synthetic_control_sp_"&amp;EA328&amp;"(T+s) = Y_"&amp;EA328&amp;"(1,T+s)-alpha1_hat_vec_"&amp;EA328&amp;"(s);"</f>
        <v>synthetic_control_sp_112(T+s) = Y_112(1,T+s)-alpha1_hat_vec_112(s);</v>
      </c>
      <c r="HM328">
        <v>105</v>
      </c>
      <c r="HN328" t="str">
        <f>"lb_vec_"&amp;HM328&amp;" = zeros(1,S);"</f>
        <v>lb_vec_105 = zeros(1,S);</v>
      </c>
      <c r="HT328">
        <v>157</v>
      </c>
      <c r="HU328" t="s">
        <v>35</v>
      </c>
    </row>
    <row r="329" spans="71:229" x14ac:dyDescent="0.3">
      <c r="CK329" s="1"/>
      <c r="EA329">
        <v>112</v>
      </c>
      <c r="EB329" s="3" t="s">
        <v>18</v>
      </c>
      <c r="HM329">
        <v>105</v>
      </c>
      <c r="HN329" t="str">
        <f>"ub_vec_"&amp;HM329&amp;" = zeros(1,S);"</f>
        <v>ub_vec_105 = zeros(1,S);</v>
      </c>
      <c r="HT329">
        <v>157</v>
      </c>
      <c r="HU329" t="s">
        <v>36</v>
      </c>
    </row>
    <row r="330" spans="71:229" x14ac:dyDescent="0.3">
      <c r="CK330" s="1"/>
      <c r="EA330">
        <v>119</v>
      </c>
      <c r="EB330" s="3" t="str">
        <f>"%PROVINCIA "&amp;EA330</f>
        <v>%PROVINCIA 119</v>
      </c>
      <c r="HM330">
        <v>105</v>
      </c>
      <c r="HN330" t="s">
        <v>35</v>
      </c>
      <c r="HT330">
        <v>157</v>
      </c>
      <c r="HU330" t="s">
        <v>37</v>
      </c>
    </row>
    <row r="331" spans="71:229" x14ac:dyDescent="0.3">
      <c r="CK331" s="1"/>
      <c r="EA331">
        <v>119</v>
      </c>
      <c r="EB331" s="3" t="s">
        <v>17</v>
      </c>
      <c r="HM331">
        <v>105</v>
      </c>
      <c r="HN331" t="str">
        <f>"    [p_value_"&amp;HM331&amp; ",lb_"&amp;HM331&amp;",ub_"&amp;HM331&amp;"] = sp_andrews_te(Y_pre_"&amp;HM331&amp;",pobreza_"&amp;HM331&amp;"(:,T+s),A_"&amp;HM331&amp;",C,.05);"</f>
        <v xml:space="preserve">    [p_value_105,lb_105,ub_105] = sp_andrews_te(Y_pre_105,pobreza_105(:,T+s),A_105,C,.05);</v>
      </c>
      <c r="HT331">
        <v>157</v>
      </c>
      <c r="HU331" t="str">
        <f>"    spillover_test_"&amp;HT331&amp;"(s) = sp_andrews(Y_pre_"&amp;HT331&amp;",pobreza_"&amp;HT331&amp;"(:,T+s),A_"&amp;HT331&amp;",C,d,alpha_sig);"</f>
        <v xml:space="preserve">    spillover_test_157(s) = sp_andrews(Y_pre_157,pobreza_157(:,T+s),A_157,C,d,alpha_sig);</v>
      </c>
    </row>
    <row r="332" spans="71:229" x14ac:dyDescent="0.3">
      <c r="EA332">
        <v>119</v>
      </c>
      <c r="EB332" s="1" t="str">
        <f>"Y_Ts_"&amp;EA332&amp;" = Y_"&amp;EA332&amp;"(:,T+s);"</f>
        <v>Y_Ts_119 = Y_119(:,T+s);</v>
      </c>
      <c r="HM332">
        <v>105</v>
      </c>
      <c r="HN332" t="str">
        <f>"    p_value_vec_"&amp;HM332&amp;"(s) = p_value_"&amp;HM332&amp;";"</f>
        <v xml:space="preserve">    p_value_vec_105(s) = p_value_105;</v>
      </c>
      <c r="HT332">
        <v>157</v>
      </c>
      <c r="HU332" t="s">
        <v>18</v>
      </c>
    </row>
    <row r="333" spans="71:229" x14ac:dyDescent="0.3">
      <c r="EA333">
        <v>119</v>
      </c>
      <c r="EB333" s="1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HM333">
        <v>105</v>
      </c>
      <c r="HN333" t="str">
        <f>"    lb_vec_"&amp;HM333&amp;"(s) = lb_"&amp;HM333&amp;";"</f>
        <v xml:space="preserve">    lb_vec_105(s) = lb_105;</v>
      </c>
      <c r="HT333">
        <v>158</v>
      </c>
      <c r="HU333" t="str">
        <f>"spillover_test_"&amp;HT333&amp;" = zeros(1,S);"</f>
        <v>spillover_test_158 = zeros(1,S);</v>
      </c>
    </row>
    <row r="334" spans="71:229" x14ac:dyDescent="0.3">
      <c r="CK334" s="1"/>
      <c r="EA334">
        <v>119</v>
      </c>
      <c r="EB334" s="1" t="str">
        <f>"alpha_hat_"&amp;EA334&amp;" = A_"&amp;EA334&amp;"*gamma_hat_"&amp;EA334&amp;";"</f>
        <v>alpha_hat_119 = A_119*gamma_hat_119;</v>
      </c>
      <c r="HM334">
        <v>105</v>
      </c>
      <c r="HN334" t="str">
        <f>"    ub_vec_"&amp;HM334&amp;"(s) = ub_"&amp;HM333&amp;";"</f>
        <v xml:space="preserve">    ub_vec_105(s) = ub_105;</v>
      </c>
      <c r="HT334">
        <v>158</v>
      </c>
      <c r="HU334" t="s">
        <v>35</v>
      </c>
    </row>
    <row r="335" spans="71:229" x14ac:dyDescent="0.3">
      <c r="CK335" s="1"/>
      <c r="EA335">
        <v>119</v>
      </c>
      <c r="EB335" s="1" t="str">
        <f>"alpha1_hat_vec_"&amp;EA335&amp;"(s) = alpha_hat_"&amp;EA335&amp;"(1);"</f>
        <v>alpha1_hat_vec_119(s) = alpha_hat_119(1);</v>
      </c>
      <c r="HM335">
        <v>105</v>
      </c>
      <c r="HN335" t="s">
        <v>18</v>
      </c>
      <c r="HT335">
        <v>158</v>
      </c>
      <c r="HU335" t="s">
        <v>36</v>
      </c>
    </row>
    <row r="336" spans="71:229" x14ac:dyDescent="0.3">
      <c r="CK336" s="1"/>
      <c r="EA336">
        <v>119</v>
      </c>
      <c r="EB336" s="1" t="str">
        <f>"synthetic_control_sp_"&amp;EA336&amp;"(T+s) = Y_"&amp;EA336&amp;"(1,T+s)-alpha1_hat_vec_"&amp;EA336&amp;"(s);"</f>
        <v>synthetic_control_sp_119(T+s) = Y_119(1,T+s)-alpha1_hat_vec_119(s);</v>
      </c>
      <c r="HM336">
        <v>106</v>
      </c>
      <c r="HN336" t="str">
        <f>"p_value_vec_"&amp;HM336&amp;" = zeros(1,S);"</f>
        <v>p_value_vec_106 = zeros(1,S);</v>
      </c>
      <c r="HT336">
        <v>158</v>
      </c>
      <c r="HU336" t="s">
        <v>37</v>
      </c>
    </row>
    <row r="337" spans="89:229" x14ac:dyDescent="0.3">
      <c r="EA337">
        <v>119</v>
      </c>
      <c r="EB337" s="3" t="s">
        <v>18</v>
      </c>
      <c r="HM337">
        <v>106</v>
      </c>
      <c r="HN337" t="str">
        <f>"lb_vec_"&amp;HM337&amp;" = zeros(1,S);"</f>
        <v>lb_vec_106 = zeros(1,S);</v>
      </c>
      <c r="HT337">
        <v>158</v>
      </c>
      <c r="HU337" t="str">
        <f>"    spillover_test_"&amp;HT337&amp;"(s) = sp_andrews(Y_pre_"&amp;HT337&amp;",pobreza_"&amp;HT337&amp;"(:,T+s),A_"&amp;HT337&amp;",C,d,alpha_sig);"</f>
        <v xml:space="preserve">    spillover_test_158(s) = sp_andrews(Y_pre_158,pobreza_158(:,T+s),A_158,C,d,alpha_sig);</v>
      </c>
    </row>
    <row r="338" spans="89:229" x14ac:dyDescent="0.3">
      <c r="EA338">
        <v>125</v>
      </c>
      <c r="EB338" s="3" t="str">
        <f>"%PROVINCIA "&amp;EA338</f>
        <v>%PROVINCIA 125</v>
      </c>
      <c r="HM338">
        <v>106</v>
      </c>
      <c r="HN338" t="str">
        <f>"ub_vec_"&amp;HM338&amp;" = zeros(1,S);"</f>
        <v>ub_vec_106 = zeros(1,S);</v>
      </c>
      <c r="HT338">
        <v>158</v>
      </c>
      <c r="HU338" t="s">
        <v>18</v>
      </c>
    </row>
    <row r="339" spans="89:229" x14ac:dyDescent="0.3">
      <c r="CK339" s="1"/>
      <c r="EA339">
        <v>125</v>
      </c>
      <c r="EB339" s="3" t="s">
        <v>17</v>
      </c>
      <c r="HM339">
        <v>106</v>
      </c>
      <c r="HN339" t="s">
        <v>35</v>
      </c>
      <c r="HT339">
        <v>159</v>
      </c>
      <c r="HU339" t="str">
        <f>"spillover_test_"&amp;HT339&amp;" = zeros(1,S);"</f>
        <v>spillover_test_159 = zeros(1,S);</v>
      </c>
    </row>
    <row r="340" spans="89:229" x14ac:dyDescent="0.3">
      <c r="CK340" s="1"/>
      <c r="EA340">
        <v>125</v>
      </c>
      <c r="EB340" s="1" t="str">
        <f>"Y_Ts_"&amp;EA340&amp;" = Y_"&amp;EA340&amp;"(:,T+s);"</f>
        <v>Y_Ts_125 = Y_125(:,T+s);</v>
      </c>
      <c r="HM340">
        <v>106</v>
      </c>
      <c r="HN340" t="str">
        <f>"    [p_value_"&amp;HM340&amp; ",lb_"&amp;HM340&amp;",ub_"&amp;HM340&amp;"] = sp_andrews_te(Y_pre_"&amp;HM340&amp;",pobreza_"&amp;HM340&amp;"(:,T+s),A_"&amp;HM340&amp;",C,.05);"</f>
        <v xml:space="preserve">    [p_value_106,lb_106,ub_106] = sp_andrews_te(Y_pre_106,pobreza_106(:,T+s),A_106,C,.05);</v>
      </c>
      <c r="HT340">
        <v>159</v>
      </c>
      <c r="HU340" t="s">
        <v>35</v>
      </c>
    </row>
    <row r="341" spans="89:229" x14ac:dyDescent="0.3">
      <c r="CK341" s="1"/>
      <c r="EA341">
        <v>125</v>
      </c>
      <c r="EB341" s="1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HM341">
        <v>106</v>
      </c>
      <c r="HN341" t="str">
        <f>"    p_value_vec_"&amp;HM341&amp;"(s) = p_value_"&amp;HM341&amp;";"</f>
        <v xml:space="preserve">    p_value_vec_106(s) = p_value_106;</v>
      </c>
      <c r="HT341">
        <v>159</v>
      </c>
      <c r="HU341" t="s">
        <v>36</v>
      </c>
    </row>
    <row r="342" spans="89:229" x14ac:dyDescent="0.3">
      <c r="EA342">
        <v>125</v>
      </c>
      <c r="EB342" s="1" t="str">
        <f>"alpha_hat_"&amp;EA342&amp;" = A_"&amp;EA342&amp;"*gamma_hat_"&amp;EA342&amp;";"</f>
        <v>alpha_hat_125 = A_125*gamma_hat_125;</v>
      </c>
      <c r="HM342">
        <v>106</v>
      </c>
      <c r="HN342" t="str">
        <f>"    lb_vec_"&amp;HM342&amp;"(s) = lb_"&amp;HM342&amp;";"</f>
        <v xml:space="preserve">    lb_vec_106(s) = lb_106;</v>
      </c>
      <c r="HT342">
        <v>159</v>
      </c>
      <c r="HU342" t="s">
        <v>37</v>
      </c>
    </row>
    <row r="343" spans="89:229" x14ac:dyDescent="0.3">
      <c r="EA343">
        <v>125</v>
      </c>
      <c r="EB343" s="1" t="str">
        <f>"alpha1_hat_vec_"&amp;EA343&amp;"(s) = alpha_hat_"&amp;EA343&amp;"(1);"</f>
        <v>alpha1_hat_vec_125(s) = alpha_hat_125(1);</v>
      </c>
      <c r="HM343">
        <v>106</v>
      </c>
      <c r="HN343" t="str">
        <f>"    ub_vec_"&amp;HM343&amp;"(s) = ub_"&amp;HM342&amp;";"</f>
        <v xml:space="preserve">    ub_vec_106(s) = ub_106;</v>
      </c>
      <c r="HT343">
        <v>159</v>
      </c>
      <c r="HU343" t="str">
        <f>"    spillover_test_"&amp;HT343&amp;"(s) = sp_andrews(Y_pre_"&amp;HT343&amp;",pobreza_"&amp;HT343&amp;"(:,T+s),A_"&amp;HT343&amp;",C,d,alpha_sig);"</f>
        <v xml:space="preserve">    spillover_test_159(s) = sp_andrews(Y_pre_159,pobreza_159(:,T+s),A_159,C,d,alpha_sig);</v>
      </c>
    </row>
    <row r="344" spans="89:229" x14ac:dyDescent="0.3">
      <c r="CK344" s="1"/>
      <c r="EA344">
        <v>125</v>
      </c>
      <c r="EB344" s="1" t="str">
        <f>"synthetic_control_sp_"&amp;EA344&amp;"(T+s) = Y_"&amp;EA344&amp;"(1,T+s)-alpha1_hat_vec_"&amp;EA344&amp;"(s);"</f>
        <v>synthetic_control_sp_125(T+s) = Y_125(1,T+s)-alpha1_hat_vec_125(s);</v>
      </c>
      <c r="HM344">
        <v>106</v>
      </c>
      <c r="HN344" t="s">
        <v>18</v>
      </c>
      <c r="HT344">
        <v>159</v>
      </c>
      <c r="HU344" t="s">
        <v>18</v>
      </c>
    </row>
    <row r="345" spans="89:229" x14ac:dyDescent="0.3">
      <c r="CK345" s="1"/>
      <c r="EA345">
        <v>125</v>
      </c>
      <c r="EB345" s="3" t="s">
        <v>18</v>
      </c>
      <c r="HM345">
        <v>107</v>
      </c>
      <c r="HN345" t="str">
        <f>"p_value_vec_"&amp;HM345&amp;" = zeros(1,S);"</f>
        <v>p_value_vec_107 = zeros(1,S);</v>
      </c>
      <c r="HT345">
        <v>162</v>
      </c>
      <c r="HU345" t="str">
        <f>"spillover_test_"&amp;HT345&amp;" = zeros(1,S);"</f>
        <v>spillover_test_162 = zeros(1,S);</v>
      </c>
    </row>
    <row r="346" spans="89:229" x14ac:dyDescent="0.3">
      <c r="CK346" s="1"/>
      <c r="EA346">
        <v>129</v>
      </c>
      <c r="EB346" s="3" t="str">
        <f>"%PROVINCIA "&amp;EA346</f>
        <v>%PROVINCIA 129</v>
      </c>
      <c r="HM346">
        <v>107</v>
      </c>
      <c r="HN346" t="str">
        <f>"lb_vec_"&amp;HM346&amp;" = zeros(1,S);"</f>
        <v>lb_vec_107 = zeros(1,S);</v>
      </c>
      <c r="HT346">
        <v>162</v>
      </c>
      <c r="HU346" t="s">
        <v>35</v>
      </c>
    </row>
    <row r="347" spans="89:229" x14ac:dyDescent="0.3">
      <c r="EA347">
        <v>129</v>
      </c>
      <c r="EB347" s="3" t="s">
        <v>17</v>
      </c>
      <c r="HM347">
        <v>107</v>
      </c>
      <c r="HN347" t="str">
        <f>"ub_vec_"&amp;HM347&amp;" = zeros(1,S);"</f>
        <v>ub_vec_107 = zeros(1,S);</v>
      </c>
      <c r="HT347">
        <v>162</v>
      </c>
      <c r="HU347" t="s">
        <v>36</v>
      </c>
    </row>
    <row r="348" spans="89:229" x14ac:dyDescent="0.3">
      <c r="EA348">
        <v>129</v>
      </c>
      <c r="EB348" s="1" t="str">
        <f>"Y_Ts_"&amp;EA348&amp;" = Y_"&amp;EA348&amp;"(:,T+s);"</f>
        <v>Y_Ts_129 = Y_129(:,T+s);</v>
      </c>
      <c r="HM348">
        <v>107</v>
      </c>
      <c r="HN348" t="s">
        <v>35</v>
      </c>
      <c r="HT348">
        <v>162</v>
      </c>
      <c r="HU348" t="s">
        <v>37</v>
      </c>
    </row>
    <row r="349" spans="89:229" x14ac:dyDescent="0.3">
      <c r="CK349" s="1"/>
      <c r="EA349">
        <v>129</v>
      </c>
      <c r="EB349" s="1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HM349">
        <v>107</v>
      </c>
      <c r="HN349" t="str">
        <f>"    [p_value_"&amp;HM349&amp; ",lb_"&amp;HM349&amp;",ub_"&amp;HM349&amp;"] = sp_andrews_te(Y_pre_"&amp;HM349&amp;",pobreza_"&amp;HM349&amp;"(:,T+s),A_"&amp;HM349&amp;",C,.05);"</f>
        <v xml:space="preserve">    [p_value_107,lb_107,ub_107] = sp_andrews_te(Y_pre_107,pobreza_107(:,T+s),A_107,C,.05);</v>
      </c>
      <c r="HT349">
        <v>162</v>
      </c>
      <c r="HU349" t="str">
        <f>"    spillover_test_"&amp;HT349&amp;"(s) = sp_andrews(Y_pre_"&amp;HT349&amp;",pobreza_"&amp;HT349&amp;"(:,T+s),A_"&amp;HT349&amp;",C,d,alpha_sig);"</f>
        <v xml:space="preserve">    spillover_test_162(s) = sp_andrews(Y_pre_162,pobreza_162(:,T+s),A_162,C,d,alpha_sig);</v>
      </c>
    </row>
    <row r="350" spans="89:229" x14ac:dyDescent="0.3">
      <c r="CK350" s="1"/>
      <c r="EA350">
        <v>129</v>
      </c>
      <c r="EB350" s="1" t="str">
        <f>"alpha_hat_"&amp;EA350&amp;" = A_"&amp;EA350&amp;"*gamma_hat_"&amp;EA350&amp;";"</f>
        <v>alpha_hat_129 = A_129*gamma_hat_129;</v>
      </c>
      <c r="HM350">
        <v>107</v>
      </c>
      <c r="HN350" t="str">
        <f>"    p_value_vec_"&amp;HM350&amp;"(s) = p_value_"&amp;HM350&amp;";"</f>
        <v xml:space="preserve">    p_value_vec_107(s) = p_value_107;</v>
      </c>
      <c r="HT350">
        <v>162</v>
      </c>
      <c r="HU350" t="s">
        <v>18</v>
      </c>
    </row>
    <row r="351" spans="89:229" x14ac:dyDescent="0.3">
      <c r="CK351" s="1"/>
      <c r="EA351">
        <v>129</v>
      </c>
      <c r="EB351" s="1" t="str">
        <f>"alpha1_hat_vec_"&amp;EA351&amp;"(s) = alpha_hat_"&amp;EA351&amp;"(1);"</f>
        <v>alpha1_hat_vec_129(s) = alpha_hat_129(1);</v>
      </c>
      <c r="HM351">
        <v>107</v>
      </c>
      <c r="HN351" t="str">
        <f>"    lb_vec_"&amp;HM351&amp;"(s) = lb_"&amp;HM351&amp;";"</f>
        <v xml:space="preserve">    lb_vec_107(s) = lb_107;</v>
      </c>
      <c r="HT351">
        <v>169</v>
      </c>
      <c r="HU351" t="str">
        <f>"spillover_test_"&amp;HT351&amp;" = zeros(1,S);"</f>
        <v>spillover_test_169 = zeros(1,S);</v>
      </c>
    </row>
    <row r="352" spans="89:229" x14ac:dyDescent="0.3">
      <c r="EA352">
        <v>129</v>
      </c>
      <c r="EB352" s="1" t="str">
        <f>"synthetic_control_sp_"&amp;EA352&amp;"(T+s) = Y_"&amp;EA352&amp;"(1,T+s)-alpha1_hat_vec_"&amp;EA352&amp;"(s);"</f>
        <v>synthetic_control_sp_129(T+s) = Y_129(1,T+s)-alpha1_hat_vec_129(s);</v>
      </c>
      <c r="HM352">
        <v>107</v>
      </c>
      <c r="HN352" t="str">
        <f>"    ub_vec_"&amp;HM352&amp;"(s) = ub_"&amp;HM351&amp;";"</f>
        <v xml:space="preserve">    ub_vec_107(s) = ub_107;</v>
      </c>
      <c r="HT352">
        <v>169</v>
      </c>
      <c r="HU352" t="s">
        <v>35</v>
      </c>
    </row>
    <row r="353" spans="89:229" x14ac:dyDescent="0.3">
      <c r="EA353">
        <v>129</v>
      </c>
      <c r="EB353" s="3" t="s">
        <v>18</v>
      </c>
      <c r="HM353">
        <v>107</v>
      </c>
      <c r="HN353" t="s">
        <v>18</v>
      </c>
      <c r="HT353">
        <v>169</v>
      </c>
      <c r="HU353" t="s">
        <v>36</v>
      </c>
    </row>
    <row r="354" spans="89:229" x14ac:dyDescent="0.3">
      <c r="CK354" s="1"/>
      <c r="EA354">
        <v>130</v>
      </c>
      <c r="EB354" s="3" t="str">
        <f>"%PROVINCIA "&amp;EA354</f>
        <v>%PROVINCIA 130</v>
      </c>
      <c r="HM354">
        <v>108</v>
      </c>
      <c r="HN354" t="str">
        <f>"p_value_vec_"&amp;HM354&amp;" = zeros(1,S);"</f>
        <v>p_value_vec_108 = zeros(1,S);</v>
      </c>
      <c r="HT354">
        <v>169</v>
      </c>
      <c r="HU354" t="s">
        <v>37</v>
      </c>
    </row>
    <row r="355" spans="89:229" x14ac:dyDescent="0.3">
      <c r="CK355" s="1"/>
      <c r="EA355">
        <v>130</v>
      </c>
      <c r="EB355" s="3" t="s">
        <v>17</v>
      </c>
      <c r="HM355">
        <v>108</v>
      </c>
      <c r="HN355" t="str">
        <f>"lb_vec_"&amp;HM355&amp;" = zeros(1,S);"</f>
        <v>lb_vec_108 = zeros(1,S);</v>
      </c>
      <c r="HT355">
        <v>169</v>
      </c>
      <c r="HU355" t="str">
        <f>"    spillover_test_"&amp;HT355&amp;"(s) = sp_andrews(Y_pre_"&amp;HT355&amp;",pobreza_"&amp;HT355&amp;"(:,T+s),A_"&amp;HT355&amp;",C,d,alpha_sig);"</f>
        <v xml:space="preserve">    spillover_test_169(s) = sp_andrews(Y_pre_169,pobreza_169(:,T+s),A_169,C,d,alpha_sig);</v>
      </c>
    </row>
    <row r="356" spans="89:229" x14ac:dyDescent="0.3">
      <c r="CK356" s="1"/>
      <c r="EA356">
        <v>130</v>
      </c>
      <c r="EB356" s="1" t="str">
        <f>"Y_Ts_"&amp;EA356&amp;" = Y_"&amp;EA356&amp;"(:,T+s);"</f>
        <v>Y_Ts_130 = Y_130(:,T+s);</v>
      </c>
      <c r="HM356">
        <v>108</v>
      </c>
      <c r="HN356" t="str">
        <f>"ub_vec_"&amp;HM356&amp;" = zeros(1,S);"</f>
        <v>ub_vec_108 = zeros(1,S);</v>
      </c>
      <c r="HT356">
        <v>169</v>
      </c>
      <c r="HU356" t="s">
        <v>18</v>
      </c>
    </row>
    <row r="357" spans="89:229" x14ac:dyDescent="0.3">
      <c r="EA357">
        <v>130</v>
      </c>
      <c r="EB357" s="1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HM357">
        <v>108</v>
      </c>
      <c r="HN357" t="s">
        <v>35</v>
      </c>
    </row>
    <row r="358" spans="89:229" x14ac:dyDescent="0.3">
      <c r="EA358">
        <v>130</v>
      </c>
      <c r="EB358" s="1" t="str">
        <f>"alpha_hat_"&amp;EA358&amp;" = A_"&amp;EA358&amp;"*gamma_hat_"&amp;EA358&amp;";"</f>
        <v>alpha_hat_130 = A_130*gamma_hat_130;</v>
      </c>
      <c r="HM358">
        <v>108</v>
      </c>
      <c r="HN358" t="str">
        <f>"    [p_value_"&amp;HM358&amp; ",lb_"&amp;HM358&amp;",ub_"&amp;HM358&amp;"] = sp_andrews_te(Y_pre_"&amp;HM358&amp;",pobreza_"&amp;HM358&amp;"(:,T+s),A_"&amp;HM358&amp;",C,.05);"</f>
        <v xml:space="preserve">    [p_value_108,lb_108,ub_108] = sp_andrews_te(Y_pre_108,pobreza_108(:,T+s),A_108,C,.05);</v>
      </c>
    </row>
    <row r="359" spans="89:229" x14ac:dyDescent="0.3">
      <c r="CK359" s="1"/>
      <c r="EA359">
        <v>130</v>
      </c>
      <c r="EB359" s="1" t="str">
        <f>"alpha1_hat_vec_"&amp;EA359&amp;"(s) = alpha_hat_"&amp;EA359&amp;"(1);"</f>
        <v>alpha1_hat_vec_130(s) = alpha_hat_130(1);</v>
      </c>
      <c r="HM359">
        <v>108</v>
      </c>
      <c r="HN359" t="str">
        <f>"    p_value_vec_"&amp;HM359&amp;"(s) = p_value_"&amp;HM359&amp;";"</f>
        <v xml:space="preserve">    p_value_vec_108(s) = p_value_108;</v>
      </c>
    </row>
    <row r="360" spans="89:229" x14ac:dyDescent="0.3">
      <c r="CK360" s="1"/>
      <c r="EA360">
        <v>130</v>
      </c>
      <c r="EB360" s="1" t="str">
        <f>"synthetic_control_sp_"&amp;EA360&amp;"(T+s) = Y_"&amp;EA360&amp;"(1,T+s)-alpha1_hat_vec_"&amp;EA360&amp;"(s);"</f>
        <v>synthetic_control_sp_130(T+s) = Y_130(1,T+s)-alpha1_hat_vec_130(s);</v>
      </c>
      <c r="HM360">
        <v>108</v>
      </c>
      <c r="HN360" t="str">
        <f>"    lb_vec_"&amp;HM360&amp;"(s) = lb_"&amp;HM360&amp;";"</f>
        <v xml:space="preserve">    lb_vec_108(s) = lb_108;</v>
      </c>
    </row>
    <row r="361" spans="89:229" x14ac:dyDescent="0.3">
      <c r="CK361" s="1"/>
      <c r="EA361">
        <v>130</v>
      </c>
      <c r="EB361" s="3" t="s">
        <v>18</v>
      </c>
      <c r="HM361">
        <v>108</v>
      </c>
      <c r="HN361" t="str">
        <f>"    ub_vec_"&amp;HM361&amp;"(s) = ub_"&amp;HM360&amp;";"</f>
        <v xml:space="preserve">    ub_vec_108(s) = ub_108;</v>
      </c>
    </row>
    <row r="362" spans="89:229" x14ac:dyDescent="0.3">
      <c r="EA362">
        <v>133</v>
      </c>
      <c r="EB362" s="3" t="str">
        <f>"%PROVINCIA "&amp;EA362</f>
        <v>%PROVINCIA 133</v>
      </c>
      <c r="HM362">
        <v>108</v>
      </c>
      <c r="HN362" t="s">
        <v>18</v>
      </c>
    </row>
    <row r="363" spans="89:229" x14ac:dyDescent="0.3">
      <c r="EA363">
        <v>133</v>
      </c>
      <c r="EB363" s="3" t="s">
        <v>17</v>
      </c>
      <c r="HM363">
        <v>112</v>
      </c>
      <c r="HN363" t="str">
        <f>"p_value_vec_"&amp;HM363&amp;" = zeros(1,S);"</f>
        <v>p_value_vec_112 = zeros(1,S);</v>
      </c>
    </row>
    <row r="364" spans="89:229" x14ac:dyDescent="0.3">
      <c r="EA364">
        <v>133</v>
      </c>
      <c r="EB364" s="1" t="str">
        <f>"Y_Ts_"&amp;EA364&amp;" = Y_"&amp;EA364&amp;"(:,T+s);"</f>
        <v>Y_Ts_133 = Y_133(:,T+s);</v>
      </c>
      <c r="HM364">
        <v>112</v>
      </c>
      <c r="HN364" t="str">
        <f>"lb_vec_"&amp;HM364&amp;" = zeros(1,S);"</f>
        <v>lb_vec_112 = zeros(1,S);</v>
      </c>
    </row>
    <row r="365" spans="89:229" x14ac:dyDescent="0.3">
      <c r="EA365">
        <v>133</v>
      </c>
      <c r="EB365" s="1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HM365">
        <v>112</v>
      </c>
      <c r="HN365" t="str">
        <f>"ub_vec_"&amp;HM365&amp;" = zeros(1,S);"</f>
        <v>ub_vec_112 = zeros(1,S);</v>
      </c>
    </row>
    <row r="366" spans="89:229" x14ac:dyDescent="0.3">
      <c r="EA366">
        <v>133</v>
      </c>
      <c r="EB366" s="1" t="str">
        <f>"alpha_hat_"&amp;EA366&amp;" = A_"&amp;EA366&amp;"*gamma_hat_"&amp;EA366&amp;";"</f>
        <v>alpha_hat_133 = A_133*gamma_hat_133;</v>
      </c>
      <c r="HM366">
        <v>112</v>
      </c>
      <c r="HN366" t="s">
        <v>35</v>
      </c>
    </row>
    <row r="367" spans="89:229" x14ac:dyDescent="0.3">
      <c r="EA367">
        <v>133</v>
      </c>
      <c r="EB367" s="1" t="str">
        <f>"alpha1_hat_vec_"&amp;EA367&amp;"(s) = alpha_hat_"&amp;EA367&amp;"(1);"</f>
        <v>alpha1_hat_vec_133(s) = alpha_hat_133(1);</v>
      </c>
      <c r="HM367">
        <v>112</v>
      </c>
      <c r="HN367" t="str">
        <f>"    [p_value_"&amp;HM367&amp; ",lb_"&amp;HM367&amp;",ub_"&amp;HM367&amp;"] = sp_andrews_te(Y_pre_"&amp;HM367&amp;",pobreza_"&amp;HM367&amp;"(:,T+s),A_"&amp;HM367&amp;",C,.05);"</f>
        <v xml:space="preserve">    [p_value_112,lb_112,ub_112] = sp_andrews_te(Y_pre_112,pobreza_112(:,T+s),A_112,C,.05);</v>
      </c>
    </row>
    <row r="368" spans="89:229" x14ac:dyDescent="0.3">
      <c r="EA368">
        <v>133</v>
      </c>
      <c r="EB368" s="1" t="str">
        <f>"synthetic_control_sp_"&amp;EA368&amp;"(T+s) = Y_"&amp;EA368&amp;"(1,T+s)-alpha1_hat_vec_"&amp;EA368&amp;"(s);"</f>
        <v>synthetic_control_sp_133(T+s) = Y_133(1,T+s)-alpha1_hat_vec_133(s);</v>
      </c>
      <c r="HM368">
        <v>112</v>
      </c>
      <c r="HN368" t="str">
        <f>"    p_value_vec_"&amp;HM368&amp;"(s) = p_value_"&amp;HM368&amp;";"</f>
        <v xml:space="preserve">    p_value_vec_112(s) = p_value_112;</v>
      </c>
    </row>
    <row r="369" spans="131:222" x14ac:dyDescent="0.3">
      <c r="EA369">
        <v>133</v>
      </c>
      <c r="EB369" s="3" t="s">
        <v>18</v>
      </c>
      <c r="HM369">
        <v>112</v>
      </c>
      <c r="HN369" t="str">
        <f>"    lb_vec_"&amp;HM369&amp;"(s) = lb_"&amp;HM369&amp;";"</f>
        <v xml:space="preserve">    lb_vec_112(s) = lb_112;</v>
      </c>
    </row>
    <row r="370" spans="131:222" x14ac:dyDescent="0.3">
      <c r="EA370">
        <v>139</v>
      </c>
      <c r="EB370" s="3" t="str">
        <f>"%PROVINCIA "&amp;EA370</f>
        <v>%PROVINCIA 139</v>
      </c>
      <c r="HM370">
        <v>112</v>
      </c>
      <c r="HN370" t="str">
        <f>"    ub_vec_"&amp;HM370&amp;"(s) = ub_"&amp;HM369&amp;";"</f>
        <v xml:space="preserve">    ub_vec_112(s) = ub_112;</v>
      </c>
    </row>
    <row r="371" spans="131:222" x14ac:dyDescent="0.3">
      <c r="EA371">
        <v>139</v>
      </c>
      <c r="EB371" s="3" t="s">
        <v>17</v>
      </c>
      <c r="HM371">
        <v>112</v>
      </c>
      <c r="HN371" t="s">
        <v>18</v>
      </c>
    </row>
    <row r="372" spans="131:222" x14ac:dyDescent="0.3">
      <c r="EA372">
        <v>139</v>
      </c>
      <c r="EB372" s="1" t="str">
        <f>"Y_Ts_"&amp;EA372&amp;" = Y_"&amp;EA372&amp;"(:,T+s);"</f>
        <v>Y_Ts_139 = Y_139(:,T+s);</v>
      </c>
      <c r="HM372">
        <v>119</v>
      </c>
      <c r="HN372" t="str">
        <f>"p_value_vec_"&amp;HM372&amp;" = zeros(1,S);"</f>
        <v>p_value_vec_119 = zeros(1,S);</v>
      </c>
    </row>
    <row r="373" spans="131:222" x14ac:dyDescent="0.3">
      <c r="EA373">
        <v>139</v>
      </c>
      <c r="EB373" s="1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HM373">
        <v>119</v>
      </c>
      <c r="HN373" t="str">
        <f>"lb_vec_"&amp;HM373&amp;" = zeros(1,S);"</f>
        <v>lb_vec_119 = zeros(1,S);</v>
      </c>
    </row>
    <row r="374" spans="131:222" x14ac:dyDescent="0.3">
      <c r="EA374">
        <v>139</v>
      </c>
      <c r="EB374" s="1" t="str">
        <f>"alpha_hat_"&amp;EA374&amp;" = A_"&amp;EA374&amp;"*gamma_hat_"&amp;EA374&amp;";"</f>
        <v>alpha_hat_139 = A_139*gamma_hat_139;</v>
      </c>
      <c r="HM374">
        <v>119</v>
      </c>
      <c r="HN374" t="str">
        <f>"ub_vec_"&amp;HM374&amp;" = zeros(1,S);"</f>
        <v>ub_vec_119 = zeros(1,S);</v>
      </c>
    </row>
    <row r="375" spans="131:222" x14ac:dyDescent="0.3">
      <c r="EA375">
        <v>139</v>
      </c>
      <c r="EB375" s="1" t="str">
        <f>"alpha1_hat_vec_"&amp;EA375&amp;"(s) = alpha_hat_"&amp;EA375&amp;"(1);"</f>
        <v>alpha1_hat_vec_139(s) = alpha_hat_139(1);</v>
      </c>
      <c r="HM375">
        <v>119</v>
      </c>
      <c r="HN375" t="s">
        <v>35</v>
      </c>
    </row>
    <row r="376" spans="131:222" x14ac:dyDescent="0.3">
      <c r="EA376">
        <v>139</v>
      </c>
      <c r="EB376" s="1" t="str">
        <f>"synthetic_control_sp_"&amp;EA376&amp;"(T+s) = Y_"&amp;EA376&amp;"(1,T+s)-alpha1_hat_vec_"&amp;EA376&amp;"(s);"</f>
        <v>synthetic_control_sp_139(T+s) = Y_139(1,T+s)-alpha1_hat_vec_139(s);</v>
      </c>
      <c r="HM376">
        <v>119</v>
      </c>
      <c r="HN376" t="str">
        <f>"    [p_value_"&amp;HM376&amp; ",lb_"&amp;HM376&amp;",ub_"&amp;HM376&amp;"] = sp_andrews_te(Y_pre_"&amp;HM376&amp;",pobreza_"&amp;HM376&amp;"(:,T+s),A_"&amp;HM376&amp;",C,.05);"</f>
        <v xml:space="preserve">    [p_value_119,lb_119,ub_119] = sp_andrews_te(Y_pre_119,pobreza_119(:,T+s),A_119,C,.05);</v>
      </c>
    </row>
    <row r="377" spans="131:222" x14ac:dyDescent="0.3">
      <c r="EA377">
        <v>139</v>
      </c>
      <c r="EB377" s="3" t="s">
        <v>18</v>
      </c>
      <c r="HM377">
        <v>119</v>
      </c>
      <c r="HN377" t="str">
        <f>"    p_value_vec_"&amp;HM377&amp;"(s) = p_value_"&amp;HM377&amp;";"</f>
        <v xml:space="preserve">    p_value_vec_119(s) = p_value_119;</v>
      </c>
    </row>
    <row r="378" spans="131:222" x14ac:dyDescent="0.3">
      <c r="EA378">
        <v>140</v>
      </c>
      <c r="EB378" s="3" t="str">
        <f>"%PROVINCIA "&amp;EA378</f>
        <v>%PROVINCIA 140</v>
      </c>
      <c r="HM378">
        <v>119</v>
      </c>
      <c r="HN378" t="str">
        <f>"    lb_vec_"&amp;HM378&amp;"(s) = lb_"&amp;HM378&amp;";"</f>
        <v xml:space="preserve">    lb_vec_119(s) = lb_119;</v>
      </c>
    </row>
    <row r="379" spans="131:222" x14ac:dyDescent="0.3">
      <c r="EA379">
        <v>140</v>
      </c>
      <c r="EB379" s="3" t="s">
        <v>17</v>
      </c>
      <c r="HM379">
        <v>119</v>
      </c>
      <c r="HN379" t="str">
        <f>"    ub_vec_"&amp;HM379&amp;"(s) = ub_"&amp;HM378&amp;";"</f>
        <v xml:space="preserve">    ub_vec_119(s) = ub_119;</v>
      </c>
    </row>
    <row r="380" spans="131:222" x14ac:dyDescent="0.3">
      <c r="EA380">
        <v>140</v>
      </c>
      <c r="EB380" s="1" t="str">
        <f>"Y_Ts_"&amp;EA380&amp;" = Y_"&amp;EA380&amp;"(:,T+s);"</f>
        <v>Y_Ts_140 = Y_140(:,T+s);</v>
      </c>
      <c r="HM380">
        <v>119</v>
      </c>
      <c r="HN380" t="s">
        <v>18</v>
      </c>
    </row>
    <row r="381" spans="131:222" x14ac:dyDescent="0.3">
      <c r="EA381">
        <v>140</v>
      </c>
      <c r="EB381" s="1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HM381">
        <v>125</v>
      </c>
      <c r="HN381" t="str">
        <f>"p_value_vec_"&amp;HM381&amp;" = zeros(1,S);"</f>
        <v>p_value_vec_125 = zeros(1,S);</v>
      </c>
    </row>
    <row r="382" spans="131:222" x14ac:dyDescent="0.3">
      <c r="EA382">
        <v>140</v>
      </c>
      <c r="EB382" s="1" t="str">
        <f>"alpha_hat_"&amp;EA382&amp;" = A_"&amp;EA382&amp;"*gamma_hat_"&amp;EA382&amp;";"</f>
        <v>alpha_hat_140 = A_140*gamma_hat_140;</v>
      </c>
      <c r="HM382">
        <v>125</v>
      </c>
      <c r="HN382" t="str">
        <f>"lb_vec_"&amp;HM382&amp;" = zeros(1,S);"</f>
        <v>lb_vec_125 = zeros(1,S);</v>
      </c>
    </row>
    <row r="383" spans="131:222" x14ac:dyDescent="0.3">
      <c r="EA383">
        <v>140</v>
      </c>
      <c r="EB383" s="1" t="str">
        <f>"alpha1_hat_vec_"&amp;EA383&amp;"(s) = alpha_hat_"&amp;EA383&amp;"(1);"</f>
        <v>alpha1_hat_vec_140(s) = alpha_hat_140(1);</v>
      </c>
      <c r="HM383">
        <v>125</v>
      </c>
      <c r="HN383" t="str">
        <f>"ub_vec_"&amp;HM383&amp;" = zeros(1,S);"</f>
        <v>ub_vec_125 = zeros(1,S);</v>
      </c>
    </row>
    <row r="384" spans="131:222" x14ac:dyDescent="0.3">
      <c r="EA384">
        <v>140</v>
      </c>
      <c r="EB384" s="1" t="str">
        <f>"synthetic_control_sp_"&amp;EA384&amp;"(T+s) = Y_"&amp;EA384&amp;"(1,T+s)-alpha1_hat_vec_"&amp;EA384&amp;"(s);"</f>
        <v>synthetic_control_sp_140(T+s) = Y_140(1,T+s)-alpha1_hat_vec_140(s);</v>
      </c>
      <c r="HM384">
        <v>125</v>
      </c>
      <c r="HN384" t="s">
        <v>35</v>
      </c>
    </row>
    <row r="385" spans="131:222" x14ac:dyDescent="0.3">
      <c r="EA385">
        <v>140</v>
      </c>
      <c r="EB385" s="3" t="s">
        <v>18</v>
      </c>
      <c r="HM385">
        <v>125</v>
      </c>
      <c r="HN385" t="str">
        <f>"    [p_value_"&amp;HM385&amp; ",lb_"&amp;HM385&amp;",ub_"&amp;HM385&amp;"] = sp_andrews_te(Y_pre_"&amp;HM385&amp;",pobreza_"&amp;HM385&amp;"(:,T+s),A_"&amp;HM385&amp;",C,.05);"</f>
        <v xml:space="preserve">    [p_value_125,lb_125,ub_125] = sp_andrews_te(Y_pre_125,pobreza_125(:,T+s),A_125,C,.05);</v>
      </c>
    </row>
    <row r="386" spans="131:222" x14ac:dyDescent="0.3">
      <c r="EA386">
        <v>141</v>
      </c>
      <c r="EB386" s="3" t="str">
        <f>"%PROVINCIA "&amp;EA386</f>
        <v>%PROVINCIA 141</v>
      </c>
      <c r="HM386">
        <v>125</v>
      </c>
      <c r="HN386" t="str">
        <f>"    p_value_vec_"&amp;HM386&amp;"(s) = p_value_"&amp;HM386&amp;";"</f>
        <v xml:space="preserve">    p_value_vec_125(s) = p_value_125;</v>
      </c>
    </row>
    <row r="387" spans="131:222" x14ac:dyDescent="0.3">
      <c r="EA387">
        <v>141</v>
      </c>
      <c r="EB387" s="3" t="s">
        <v>17</v>
      </c>
      <c r="HM387">
        <v>125</v>
      </c>
      <c r="HN387" t="str">
        <f>"    lb_vec_"&amp;HM387&amp;"(s) = lb_"&amp;HM387&amp;";"</f>
        <v xml:space="preserve">    lb_vec_125(s) = lb_125;</v>
      </c>
    </row>
    <row r="388" spans="131:222" x14ac:dyDescent="0.3">
      <c r="EA388">
        <v>141</v>
      </c>
      <c r="EB388" s="1" t="str">
        <f>"Y_Ts_"&amp;EA388&amp;" = Y_"&amp;EA388&amp;"(:,T+s);"</f>
        <v>Y_Ts_141 = Y_141(:,T+s);</v>
      </c>
      <c r="HM388">
        <v>125</v>
      </c>
      <c r="HN388" t="str">
        <f>"    ub_vec_"&amp;HM388&amp;"(s) = ub_"&amp;HM387&amp;";"</f>
        <v xml:space="preserve">    ub_vec_125(s) = ub_125;</v>
      </c>
    </row>
    <row r="389" spans="131:222" x14ac:dyDescent="0.3">
      <c r="EA389">
        <v>141</v>
      </c>
      <c r="EB389" s="1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HM389">
        <v>125</v>
      </c>
      <c r="HN389" t="s">
        <v>18</v>
      </c>
    </row>
    <row r="390" spans="131:222" x14ac:dyDescent="0.3">
      <c r="EA390">
        <v>141</v>
      </c>
      <c r="EB390" s="1" t="str">
        <f>"alpha_hat_"&amp;EA390&amp;" = A_"&amp;EA390&amp;"*gamma_hat_"&amp;EA390&amp;";"</f>
        <v>alpha_hat_141 = A_141*gamma_hat_141;</v>
      </c>
      <c r="HM390">
        <v>129</v>
      </c>
      <c r="HN390" t="str">
        <f>"p_value_vec_"&amp;HM390&amp;" = zeros(1,S);"</f>
        <v>p_value_vec_129 = zeros(1,S);</v>
      </c>
    </row>
    <row r="391" spans="131:222" x14ac:dyDescent="0.3">
      <c r="EA391">
        <v>141</v>
      </c>
      <c r="EB391" s="1" t="str">
        <f>"alpha1_hat_vec_"&amp;EA391&amp;"(s) = alpha_hat_"&amp;EA391&amp;"(1);"</f>
        <v>alpha1_hat_vec_141(s) = alpha_hat_141(1);</v>
      </c>
      <c r="HM391">
        <v>129</v>
      </c>
      <c r="HN391" t="str">
        <f>"lb_vec_"&amp;HM391&amp;" = zeros(1,S);"</f>
        <v>lb_vec_129 = zeros(1,S);</v>
      </c>
    </row>
    <row r="392" spans="131:222" x14ac:dyDescent="0.3">
      <c r="EA392">
        <v>141</v>
      </c>
      <c r="EB392" s="1" t="str">
        <f>"synthetic_control_sp_"&amp;EA392&amp;"(T+s) = Y_"&amp;EA392&amp;"(1,T+s)-alpha1_hat_vec_"&amp;EA392&amp;"(s);"</f>
        <v>synthetic_control_sp_141(T+s) = Y_141(1,T+s)-alpha1_hat_vec_141(s);</v>
      </c>
      <c r="HM392">
        <v>129</v>
      </c>
      <c r="HN392" t="str">
        <f>"ub_vec_"&amp;HM392&amp;" = zeros(1,S);"</f>
        <v>ub_vec_129 = zeros(1,S);</v>
      </c>
    </row>
    <row r="393" spans="131:222" x14ac:dyDescent="0.3">
      <c r="EA393">
        <v>141</v>
      </c>
      <c r="EB393" s="3" t="s">
        <v>18</v>
      </c>
      <c r="HM393">
        <v>129</v>
      </c>
      <c r="HN393" t="s">
        <v>35</v>
      </c>
    </row>
    <row r="394" spans="131:222" x14ac:dyDescent="0.3">
      <c r="EA394">
        <v>144</v>
      </c>
      <c r="EB394" s="3" t="str">
        <f>"%PROVINCIA "&amp;EA394</f>
        <v>%PROVINCIA 144</v>
      </c>
      <c r="HM394">
        <v>129</v>
      </c>
      <c r="HN394" t="str">
        <f>"    [p_value_"&amp;HM394&amp; ",lb_"&amp;HM394&amp;",ub_"&amp;HM394&amp;"] = sp_andrews_te(Y_pre_"&amp;HM394&amp;",pobreza_"&amp;HM394&amp;"(:,T+s),A_"&amp;HM394&amp;",C,.05);"</f>
        <v xml:space="preserve">    [p_value_129,lb_129,ub_129] = sp_andrews_te(Y_pre_129,pobreza_129(:,T+s),A_129,C,.05);</v>
      </c>
    </row>
    <row r="395" spans="131:222" x14ac:dyDescent="0.3">
      <c r="EA395">
        <v>144</v>
      </c>
      <c r="EB395" s="3" t="s">
        <v>17</v>
      </c>
      <c r="HM395">
        <v>129</v>
      </c>
      <c r="HN395" t="str">
        <f>"    p_value_vec_"&amp;HM395&amp;"(s) = p_value_"&amp;HM395&amp;";"</f>
        <v xml:space="preserve">    p_value_vec_129(s) = p_value_129;</v>
      </c>
    </row>
    <row r="396" spans="131:222" x14ac:dyDescent="0.3">
      <c r="EA396">
        <v>144</v>
      </c>
      <c r="EB396" s="1" t="str">
        <f>"Y_Ts_"&amp;EA396&amp;" = Y_"&amp;EA396&amp;"(:,T+s);"</f>
        <v>Y_Ts_144 = Y_144(:,T+s);</v>
      </c>
      <c r="HM396">
        <v>129</v>
      </c>
      <c r="HN396" t="str">
        <f>"    lb_vec_"&amp;HM396&amp;"(s) = lb_"&amp;HM396&amp;";"</f>
        <v xml:space="preserve">    lb_vec_129(s) = lb_129;</v>
      </c>
    </row>
    <row r="397" spans="131:222" x14ac:dyDescent="0.3">
      <c r="EA397">
        <v>144</v>
      </c>
      <c r="EB397" s="1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HM397">
        <v>129</v>
      </c>
      <c r="HN397" t="str">
        <f>"    ub_vec_"&amp;HM397&amp;"(s) = ub_"&amp;HM396&amp;";"</f>
        <v xml:space="preserve">    ub_vec_129(s) = ub_129;</v>
      </c>
    </row>
    <row r="398" spans="131:222" x14ac:dyDescent="0.3">
      <c r="EA398">
        <v>144</v>
      </c>
      <c r="EB398" s="1" t="str">
        <f>"alpha_hat_"&amp;EA398&amp;" = A_"&amp;EA398&amp;"*gamma_hat_"&amp;EA398&amp;";"</f>
        <v>alpha_hat_144 = A_144*gamma_hat_144;</v>
      </c>
      <c r="HM398">
        <v>129</v>
      </c>
      <c r="HN398" t="s">
        <v>18</v>
      </c>
    </row>
    <row r="399" spans="131:222" x14ac:dyDescent="0.3">
      <c r="EA399">
        <v>144</v>
      </c>
      <c r="EB399" s="1" t="str">
        <f>"alpha1_hat_vec_"&amp;EA399&amp;"(s) = alpha_hat_"&amp;EA399&amp;"(1);"</f>
        <v>alpha1_hat_vec_144(s) = alpha_hat_144(1);</v>
      </c>
      <c r="HM399">
        <v>130</v>
      </c>
      <c r="HN399" t="str">
        <f>"p_value_vec_"&amp;HM399&amp;" = zeros(1,S);"</f>
        <v>p_value_vec_130 = zeros(1,S);</v>
      </c>
    </row>
    <row r="400" spans="131:222" x14ac:dyDescent="0.3">
      <c r="EA400">
        <v>144</v>
      </c>
      <c r="EB400" s="1" t="str">
        <f>"synthetic_control_sp_"&amp;EA400&amp;"(T+s) = Y_"&amp;EA400&amp;"(1,T+s)-alpha1_hat_vec_"&amp;EA400&amp;"(s);"</f>
        <v>synthetic_control_sp_144(T+s) = Y_144(1,T+s)-alpha1_hat_vec_144(s);</v>
      </c>
      <c r="HM400">
        <v>130</v>
      </c>
      <c r="HN400" t="str">
        <f>"lb_vec_"&amp;HM400&amp;" = zeros(1,S);"</f>
        <v>lb_vec_130 = zeros(1,S);</v>
      </c>
    </row>
    <row r="401" spans="131:222" x14ac:dyDescent="0.3">
      <c r="EA401">
        <v>144</v>
      </c>
      <c r="EB401" s="3" t="s">
        <v>18</v>
      </c>
      <c r="HM401">
        <v>130</v>
      </c>
      <c r="HN401" t="str">
        <f>"ub_vec_"&amp;HM401&amp;" = zeros(1,S);"</f>
        <v>ub_vec_130 = zeros(1,S);</v>
      </c>
    </row>
    <row r="402" spans="131:222" x14ac:dyDescent="0.3">
      <c r="EA402">
        <v>149</v>
      </c>
      <c r="EB402" s="3" t="str">
        <f>"%PROVINCIA "&amp;EA402</f>
        <v>%PROVINCIA 149</v>
      </c>
      <c r="HM402">
        <v>130</v>
      </c>
      <c r="HN402" t="s">
        <v>35</v>
      </c>
    </row>
    <row r="403" spans="131:222" x14ac:dyDescent="0.3">
      <c r="EA403">
        <v>149</v>
      </c>
      <c r="EB403" s="3" t="s">
        <v>17</v>
      </c>
      <c r="HM403">
        <v>130</v>
      </c>
      <c r="HN403" t="str">
        <f>"    [p_value_"&amp;HM403&amp; ",lb_"&amp;HM403&amp;",ub_"&amp;HM403&amp;"] = sp_andrews_te(Y_pre_"&amp;HM403&amp;",pobreza_"&amp;HM403&amp;"(:,T+s),A_"&amp;HM403&amp;",C,.05);"</f>
        <v xml:space="preserve">    [p_value_130,lb_130,ub_130] = sp_andrews_te(Y_pre_130,pobreza_130(:,T+s),A_130,C,.05);</v>
      </c>
    </row>
    <row r="404" spans="131:222" x14ac:dyDescent="0.3">
      <c r="EA404">
        <v>149</v>
      </c>
      <c r="EB404" s="1" t="str">
        <f>"Y_Ts_"&amp;EA404&amp;" = Y_"&amp;EA404&amp;"(:,T+s);"</f>
        <v>Y_Ts_149 = Y_149(:,T+s);</v>
      </c>
      <c r="HM404">
        <v>130</v>
      </c>
      <c r="HN404" t="str">
        <f>"    p_value_vec_"&amp;HM404&amp;"(s) = p_value_"&amp;HM404&amp;";"</f>
        <v xml:space="preserve">    p_value_vec_130(s) = p_value_130;</v>
      </c>
    </row>
    <row r="405" spans="131:222" x14ac:dyDescent="0.3">
      <c r="EA405">
        <v>149</v>
      </c>
      <c r="EB405" s="1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HM405">
        <v>130</v>
      </c>
      <c r="HN405" t="str">
        <f>"    lb_vec_"&amp;HM405&amp;"(s) = lb_"&amp;HM405&amp;";"</f>
        <v xml:space="preserve">    lb_vec_130(s) = lb_130;</v>
      </c>
    </row>
    <row r="406" spans="131:222" x14ac:dyDescent="0.3">
      <c r="EA406">
        <v>149</v>
      </c>
      <c r="EB406" s="1" t="str">
        <f>"alpha_hat_"&amp;EA406&amp;" = A_"&amp;EA406&amp;"*gamma_hat_"&amp;EA406&amp;";"</f>
        <v>alpha_hat_149 = A_149*gamma_hat_149;</v>
      </c>
      <c r="HM406">
        <v>130</v>
      </c>
      <c r="HN406" t="str">
        <f>"    ub_vec_"&amp;HM406&amp;"(s) = ub_"&amp;HM405&amp;";"</f>
        <v xml:space="preserve">    ub_vec_130(s) = ub_130;</v>
      </c>
    </row>
    <row r="407" spans="131:222" x14ac:dyDescent="0.3">
      <c r="EA407">
        <v>149</v>
      </c>
      <c r="EB407" s="1" t="str">
        <f>"alpha1_hat_vec_"&amp;EA407&amp;"(s) = alpha_hat_"&amp;EA407&amp;"(1);"</f>
        <v>alpha1_hat_vec_149(s) = alpha_hat_149(1);</v>
      </c>
      <c r="HM407">
        <v>130</v>
      </c>
      <c r="HN407" t="s">
        <v>18</v>
      </c>
    </row>
    <row r="408" spans="131:222" x14ac:dyDescent="0.3">
      <c r="EA408">
        <v>149</v>
      </c>
      <c r="EB408" s="1" t="str">
        <f>"synthetic_control_sp_"&amp;EA408&amp;"(T+s) = Y_"&amp;EA408&amp;"(1,T+s)-alpha1_hat_vec_"&amp;EA408&amp;"(s);"</f>
        <v>synthetic_control_sp_149(T+s) = Y_149(1,T+s)-alpha1_hat_vec_149(s);</v>
      </c>
      <c r="HM408">
        <v>133</v>
      </c>
      <c r="HN408" t="str">
        <f>"p_value_vec_"&amp;HM408&amp;" = zeros(1,S);"</f>
        <v>p_value_vec_133 = zeros(1,S);</v>
      </c>
    </row>
    <row r="409" spans="131:222" x14ac:dyDescent="0.3">
      <c r="EA409">
        <v>149</v>
      </c>
      <c r="EB409" s="3" t="s">
        <v>18</v>
      </c>
      <c r="HM409">
        <v>133</v>
      </c>
      <c r="HN409" t="str">
        <f>"lb_vec_"&amp;HM409&amp;" = zeros(1,S);"</f>
        <v>lb_vec_133 = zeros(1,S);</v>
      </c>
    </row>
    <row r="410" spans="131:222" x14ac:dyDescent="0.3">
      <c r="EA410">
        <v>150</v>
      </c>
      <c r="EB410" s="3" t="str">
        <f>"%PROVINCIA "&amp;EA410</f>
        <v>%PROVINCIA 150</v>
      </c>
      <c r="HM410">
        <v>133</v>
      </c>
      <c r="HN410" t="str">
        <f>"ub_vec_"&amp;HM410&amp;" = zeros(1,S);"</f>
        <v>ub_vec_133 = zeros(1,S);</v>
      </c>
    </row>
    <row r="411" spans="131:222" x14ac:dyDescent="0.3">
      <c r="EA411">
        <v>150</v>
      </c>
      <c r="EB411" s="3" t="s">
        <v>17</v>
      </c>
      <c r="HM411">
        <v>133</v>
      </c>
      <c r="HN411" t="s">
        <v>35</v>
      </c>
    </row>
    <row r="412" spans="131:222" x14ac:dyDescent="0.3">
      <c r="EA412">
        <v>150</v>
      </c>
      <c r="EB412" s="1" t="str">
        <f>"Y_Ts_"&amp;EA412&amp;" = Y_"&amp;EA412&amp;"(:,T+s);"</f>
        <v>Y_Ts_150 = Y_150(:,T+s);</v>
      </c>
      <c r="HM412">
        <v>133</v>
      </c>
      <c r="HN412" t="str">
        <f>"    [p_value_"&amp;HM412&amp; ",lb_"&amp;HM412&amp;",ub_"&amp;HM412&amp;"] = sp_andrews_te(Y_pre_"&amp;HM412&amp;",pobreza_"&amp;HM412&amp;"(:,T+s),A_"&amp;HM412&amp;",C,.05);"</f>
        <v xml:space="preserve">    [p_value_133,lb_133,ub_133] = sp_andrews_te(Y_pre_133,pobreza_133(:,T+s),A_133,C,.05);</v>
      </c>
    </row>
    <row r="413" spans="131:222" x14ac:dyDescent="0.3">
      <c r="EA413">
        <v>150</v>
      </c>
      <c r="EB413" s="1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HM413">
        <v>133</v>
      </c>
      <c r="HN413" t="str">
        <f>"    p_value_vec_"&amp;HM413&amp;"(s) = p_value_"&amp;HM413&amp;";"</f>
        <v xml:space="preserve">    p_value_vec_133(s) = p_value_133;</v>
      </c>
    </row>
    <row r="414" spans="131:222" x14ac:dyDescent="0.3">
      <c r="EA414">
        <v>150</v>
      </c>
      <c r="EB414" s="1" t="str">
        <f>"alpha_hat_"&amp;EA414&amp;" = A_"&amp;EA414&amp;"*gamma_hat_"&amp;EA414&amp;";"</f>
        <v>alpha_hat_150 = A_150*gamma_hat_150;</v>
      </c>
      <c r="HM414">
        <v>133</v>
      </c>
      <c r="HN414" t="str">
        <f>"    lb_vec_"&amp;HM414&amp;"(s) = lb_"&amp;HM414&amp;";"</f>
        <v xml:space="preserve">    lb_vec_133(s) = lb_133;</v>
      </c>
    </row>
    <row r="415" spans="131:222" x14ac:dyDescent="0.3">
      <c r="EA415">
        <v>150</v>
      </c>
      <c r="EB415" s="1" t="str">
        <f>"alpha1_hat_vec_"&amp;EA415&amp;"(s) = alpha_hat_"&amp;EA415&amp;"(1);"</f>
        <v>alpha1_hat_vec_150(s) = alpha_hat_150(1);</v>
      </c>
      <c r="HM415">
        <v>133</v>
      </c>
      <c r="HN415" t="str">
        <f>"    ub_vec_"&amp;HM415&amp;"(s) = ub_"&amp;HM414&amp;";"</f>
        <v xml:space="preserve">    ub_vec_133(s) = ub_133;</v>
      </c>
    </row>
    <row r="416" spans="131:222" x14ac:dyDescent="0.3">
      <c r="EA416">
        <v>150</v>
      </c>
      <c r="EB416" s="1" t="str">
        <f>"synthetic_control_sp_"&amp;EA416&amp;"(T+s) = Y_"&amp;EA416&amp;"(1,T+s)-alpha1_hat_vec_"&amp;EA416&amp;"(s);"</f>
        <v>synthetic_control_sp_150(T+s) = Y_150(1,T+s)-alpha1_hat_vec_150(s);</v>
      </c>
      <c r="HM416">
        <v>133</v>
      </c>
      <c r="HN416" t="s">
        <v>18</v>
      </c>
    </row>
    <row r="417" spans="131:222" x14ac:dyDescent="0.3">
      <c r="EA417">
        <v>150</v>
      </c>
      <c r="EB417" s="3" t="s">
        <v>18</v>
      </c>
      <c r="HM417">
        <v>139</v>
      </c>
      <c r="HN417" t="str">
        <f>"p_value_vec_"&amp;HM417&amp;" = zeros(1,S);"</f>
        <v>p_value_vec_139 = zeros(1,S);</v>
      </c>
    </row>
    <row r="418" spans="131:222" x14ac:dyDescent="0.3">
      <c r="EA418">
        <v>152</v>
      </c>
      <c r="EB418" s="3" t="str">
        <f>"%PROVINCIA "&amp;EA418</f>
        <v>%PROVINCIA 152</v>
      </c>
      <c r="HM418">
        <v>139</v>
      </c>
      <c r="HN418" t="str">
        <f>"lb_vec_"&amp;HM418&amp;" = zeros(1,S);"</f>
        <v>lb_vec_139 = zeros(1,S);</v>
      </c>
    </row>
    <row r="419" spans="131:222" x14ac:dyDescent="0.3">
      <c r="EA419">
        <v>152</v>
      </c>
      <c r="EB419" s="3" t="s">
        <v>17</v>
      </c>
      <c r="HM419">
        <v>139</v>
      </c>
      <c r="HN419" t="str">
        <f>"ub_vec_"&amp;HM419&amp;" = zeros(1,S);"</f>
        <v>ub_vec_139 = zeros(1,S);</v>
      </c>
    </row>
    <row r="420" spans="131:222" x14ac:dyDescent="0.3">
      <c r="EA420">
        <v>152</v>
      </c>
      <c r="EB420" s="1" t="str">
        <f>"Y_Ts_"&amp;EA420&amp;" = Y_"&amp;EA420&amp;"(:,T+s);"</f>
        <v>Y_Ts_152 = Y_152(:,T+s);</v>
      </c>
      <c r="HM420">
        <v>139</v>
      </c>
      <c r="HN420" t="s">
        <v>35</v>
      </c>
    </row>
    <row r="421" spans="131:222" x14ac:dyDescent="0.3">
      <c r="EA421">
        <v>152</v>
      </c>
      <c r="EB421" s="1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HM421">
        <v>139</v>
      </c>
      <c r="HN421" t="str">
        <f>"    [p_value_"&amp;HM421&amp; ",lb_"&amp;HM421&amp;",ub_"&amp;HM421&amp;"] = sp_andrews_te(Y_pre_"&amp;HM421&amp;",pobreza_"&amp;HM421&amp;"(:,T+s),A_"&amp;HM421&amp;",C,.05);"</f>
        <v xml:space="preserve">    [p_value_139,lb_139,ub_139] = sp_andrews_te(Y_pre_139,pobreza_139(:,T+s),A_139,C,.05);</v>
      </c>
    </row>
    <row r="422" spans="131:222" x14ac:dyDescent="0.3">
      <c r="EA422">
        <v>152</v>
      </c>
      <c r="EB422" s="1" t="str">
        <f>"alpha_hat_"&amp;EA422&amp;" = A_"&amp;EA422&amp;"*gamma_hat_"&amp;EA422&amp;";"</f>
        <v>alpha_hat_152 = A_152*gamma_hat_152;</v>
      </c>
      <c r="HM422">
        <v>139</v>
      </c>
      <c r="HN422" t="str">
        <f>"    p_value_vec_"&amp;HM422&amp;"(s) = p_value_"&amp;HM422&amp;";"</f>
        <v xml:space="preserve">    p_value_vec_139(s) = p_value_139;</v>
      </c>
    </row>
    <row r="423" spans="131:222" x14ac:dyDescent="0.3">
      <c r="EA423">
        <v>152</v>
      </c>
      <c r="EB423" s="1" t="str">
        <f>"alpha1_hat_vec_"&amp;EA423&amp;"(s) = alpha_hat_"&amp;EA423&amp;"(1);"</f>
        <v>alpha1_hat_vec_152(s) = alpha_hat_152(1);</v>
      </c>
      <c r="HM423">
        <v>139</v>
      </c>
      <c r="HN423" t="str">
        <f>"    lb_vec_"&amp;HM423&amp;"(s) = lb_"&amp;HM423&amp;";"</f>
        <v xml:space="preserve">    lb_vec_139(s) = lb_139;</v>
      </c>
    </row>
    <row r="424" spans="131:222" x14ac:dyDescent="0.3">
      <c r="EA424">
        <v>152</v>
      </c>
      <c r="EB424" s="1" t="str">
        <f>"synthetic_control_sp_"&amp;EA424&amp;"(T+s) = Y_"&amp;EA424&amp;"(1,T+s)-alpha1_hat_vec_"&amp;EA424&amp;"(s);"</f>
        <v>synthetic_control_sp_152(T+s) = Y_152(1,T+s)-alpha1_hat_vec_152(s);</v>
      </c>
      <c r="HM424">
        <v>139</v>
      </c>
      <c r="HN424" t="str">
        <f>"    ub_vec_"&amp;HM424&amp;"(s) = ub_"&amp;HM423&amp;";"</f>
        <v xml:space="preserve">    ub_vec_139(s) = ub_139;</v>
      </c>
    </row>
    <row r="425" spans="131:222" x14ac:dyDescent="0.3">
      <c r="EA425">
        <v>152</v>
      </c>
      <c r="EB425" s="3" t="s">
        <v>18</v>
      </c>
      <c r="HM425">
        <v>139</v>
      </c>
      <c r="HN425" t="s">
        <v>18</v>
      </c>
    </row>
    <row r="426" spans="131:222" x14ac:dyDescent="0.3">
      <c r="EA426">
        <v>153</v>
      </c>
      <c r="EB426" s="3" t="str">
        <f>"%PROVINCIA "&amp;EA426</f>
        <v>%PROVINCIA 153</v>
      </c>
      <c r="HM426">
        <v>140</v>
      </c>
      <c r="HN426" t="str">
        <f>"p_value_vec_"&amp;HM426&amp;" = zeros(1,S);"</f>
        <v>p_value_vec_140 = zeros(1,S);</v>
      </c>
    </row>
    <row r="427" spans="131:222" x14ac:dyDescent="0.3">
      <c r="EA427">
        <v>153</v>
      </c>
      <c r="EB427" s="3" t="s">
        <v>17</v>
      </c>
      <c r="HM427">
        <v>140</v>
      </c>
      <c r="HN427" t="str">
        <f>"lb_vec_"&amp;HM427&amp;" = zeros(1,S);"</f>
        <v>lb_vec_140 = zeros(1,S);</v>
      </c>
    </row>
    <row r="428" spans="131:222" x14ac:dyDescent="0.3">
      <c r="EA428">
        <v>153</v>
      </c>
      <c r="EB428" s="1" t="str">
        <f>"Y_Ts_"&amp;EA428&amp;" = Y_"&amp;EA428&amp;"(:,T+s);"</f>
        <v>Y_Ts_153 = Y_153(:,T+s);</v>
      </c>
      <c r="HM428">
        <v>140</v>
      </c>
      <c r="HN428" t="str">
        <f>"ub_vec_"&amp;HM428&amp;" = zeros(1,S);"</f>
        <v>ub_vec_140 = zeros(1,S);</v>
      </c>
    </row>
    <row r="429" spans="131:222" x14ac:dyDescent="0.3">
      <c r="EA429">
        <v>153</v>
      </c>
      <c r="EB429" s="1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HM429">
        <v>140</v>
      </c>
      <c r="HN429" t="s">
        <v>35</v>
      </c>
    </row>
    <row r="430" spans="131:222" x14ac:dyDescent="0.3">
      <c r="EA430">
        <v>153</v>
      </c>
      <c r="EB430" s="1" t="str">
        <f>"alpha_hat_"&amp;EA430&amp;" = A_"&amp;EA430&amp;"*gamma_hat_"&amp;EA430&amp;";"</f>
        <v>alpha_hat_153 = A_153*gamma_hat_153;</v>
      </c>
      <c r="HM430">
        <v>140</v>
      </c>
      <c r="HN430" t="str">
        <f>"    [p_value_"&amp;HM430&amp; ",lb_"&amp;HM430&amp;",ub_"&amp;HM430&amp;"] = sp_andrews_te(Y_pre_"&amp;HM430&amp;",pobreza_"&amp;HM430&amp;"(:,T+s),A_"&amp;HM430&amp;",C,.05);"</f>
        <v xml:space="preserve">    [p_value_140,lb_140,ub_140] = sp_andrews_te(Y_pre_140,pobreza_140(:,T+s),A_140,C,.05);</v>
      </c>
    </row>
    <row r="431" spans="131:222" x14ac:dyDescent="0.3">
      <c r="EA431">
        <v>153</v>
      </c>
      <c r="EB431" s="1" t="str">
        <f>"alpha1_hat_vec_"&amp;EA431&amp;"(s) = alpha_hat_"&amp;EA431&amp;"(1);"</f>
        <v>alpha1_hat_vec_153(s) = alpha_hat_153(1);</v>
      </c>
      <c r="HM431">
        <v>140</v>
      </c>
      <c r="HN431" t="str">
        <f>"    p_value_vec_"&amp;HM431&amp;"(s) = p_value_"&amp;HM431&amp;";"</f>
        <v xml:space="preserve">    p_value_vec_140(s) = p_value_140;</v>
      </c>
    </row>
    <row r="432" spans="131:222" x14ac:dyDescent="0.3">
      <c r="EA432">
        <v>153</v>
      </c>
      <c r="EB432" s="1" t="str">
        <f>"synthetic_control_sp_"&amp;EA432&amp;"(T+s) = Y_"&amp;EA432&amp;"(1,T+s)-alpha1_hat_vec_"&amp;EA432&amp;"(s);"</f>
        <v>synthetic_control_sp_153(T+s) = Y_153(1,T+s)-alpha1_hat_vec_153(s);</v>
      </c>
      <c r="HM432">
        <v>140</v>
      </c>
      <c r="HN432" t="str">
        <f>"    lb_vec_"&amp;HM432&amp;"(s) = lb_"&amp;HM432&amp;";"</f>
        <v xml:space="preserve">    lb_vec_140(s) = lb_140;</v>
      </c>
    </row>
    <row r="433" spans="131:222" x14ac:dyDescent="0.3">
      <c r="EA433">
        <v>153</v>
      </c>
      <c r="EB433" s="3" t="s">
        <v>18</v>
      </c>
      <c r="HM433">
        <v>140</v>
      </c>
      <c r="HN433" t="str">
        <f>"    ub_vec_"&amp;HM433&amp;"(s) = ub_"&amp;HM432&amp;";"</f>
        <v xml:space="preserve">    ub_vec_140(s) = ub_140;</v>
      </c>
    </row>
    <row r="434" spans="131:222" x14ac:dyDescent="0.3">
      <c r="EA434">
        <v>157</v>
      </c>
      <c r="EB434" s="3" t="str">
        <f>"%PROVINCIA "&amp;EA434</f>
        <v>%PROVINCIA 157</v>
      </c>
      <c r="HM434">
        <v>140</v>
      </c>
      <c r="HN434" t="s">
        <v>18</v>
      </c>
    </row>
    <row r="435" spans="131:222" x14ac:dyDescent="0.3">
      <c r="EA435">
        <v>157</v>
      </c>
      <c r="EB435" s="3" t="s">
        <v>17</v>
      </c>
      <c r="HM435">
        <v>141</v>
      </c>
      <c r="HN435" t="str">
        <f>"p_value_vec_"&amp;HM435&amp;" = zeros(1,S);"</f>
        <v>p_value_vec_141 = zeros(1,S);</v>
      </c>
    </row>
    <row r="436" spans="131:222" x14ac:dyDescent="0.3">
      <c r="EA436">
        <v>157</v>
      </c>
      <c r="EB436" s="1" t="str">
        <f>"Y_Ts_"&amp;EA436&amp;" = Y_"&amp;EA436&amp;"(:,T+s);"</f>
        <v>Y_Ts_157 = Y_157(:,T+s);</v>
      </c>
      <c r="HM436">
        <v>141</v>
      </c>
      <c r="HN436" t="str">
        <f>"lb_vec_"&amp;HM436&amp;" = zeros(1,S);"</f>
        <v>lb_vec_141 = zeros(1,S);</v>
      </c>
    </row>
    <row r="437" spans="131:222" x14ac:dyDescent="0.3">
      <c r="EA437">
        <v>157</v>
      </c>
      <c r="EB437" s="1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HM437">
        <v>141</v>
      </c>
      <c r="HN437" t="str">
        <f>"ub_vec_"&amp;HM437&amp;" = zeros(1,S);"</f>
        <v>ub_vec_141 = zeros(1,S);</v>
      </c>
    </row>
    <row r="438" spans="131:222" x14ac:dyDescent="0.3">
      <c r="EA438">
        <v>157</v>
      </c>
      <c r="EB438" s="1" t="str">
        <f>"alpha_hat_"&amp;EA438&amp;" = A_"&amp;EA438&amp;"*gamma_hat_"&amp;EA438&amp;";"</f>
        <v>alpha_hat_157 = A_157*gamma_hat_157;</v>
      </c>
      <c r="HM438">
        <v>141</v>
      </c>
      <c r="HN438" t="s">
        <v>35</v>
      </c>
    </row>
    <row r="439" spans="131:222" x14ac:dyDescent="0.3">
      <c r="EA439">
        <v>157</v>
      </c>
      <c r="EB439" s="1" t="str">
        <f>"alpha1_hat_vec_"&amp;EA439&amp;"(s) = alpha_hat_"&amp;EA439&amp;"(1);"</f>
        <v>alpha1_hat_vec_157(s) = alpha_hat_157(1);</v>
      </c>
      <c r="HM439">
        <v>141</v>
      </c>
      <c r="HN439" t="str">
        <f>"    [p_value_"&amp;HM439&amp; ",lb_"&amp;HM439&amp;",ub_"&amp;HM439&amp;"] = sp_andrews_te(Y_pre_"&amp;HM439&amp;",pobreza_"&amp;HM439&amp;"(:,T+s),A_"&amp;HM439&amp;",C,.05);"</f>
        <v xml:space="preserve">    [p_value_141,lb_141,ub_141] = sp_andrews_te(Y_pre_141,pobreza_141(:,T+s),A_141,C,.05);</v>
      </c>
    </row>
    <row r="440" spans="131:222" x14ac:dyDescent="0.3">
      <c r="EA440">
        <v>157</v>
      </c>
      <c r="EB440" s="1" t="str">
        <f>"synthetic_control_sp_"&amp;EA440&amp;"(T+s) = Y_"&amp;EA440&amp;"(1,T+s)-alpha1_hat_vec_"&amp;EA440&amp;"(s);"</f>
        <v>synthetic_control_sp_157(T+s) = Y_157(1,T+s)-alpha1_hat_vec_157(s);</v>
      </c>
      <c r="HM440">
        <v>141</v>
      </c>
      <c r="HN440" t="str">
        <f>"    p_value_vec_"&amp;HM440&amp;"(s) = p_value_"&amp;HM440&amp;";"</f>
        <v xml:space="preserve">    p_value_vec_141(s) = p_value_141;</v>
      </c>
    </row>
    <row r="441" spans="131:222" x14ac:dyDescent="0.3">
      <c r="EA441">
        <v>157</v>
      </c>
      <c r="EB441" s="3" t="s">
        <v>18</v>
      </c>
      <c r="HM441">
        <v>141</v>
      </c>
      <c r="HN441" t="str">
        <f>"    lb_vec_"&amp;HM441&amp;"(s) = lb_"&amp;HM441&amp;";"</f>
        <v xml:space="preserve">    lb_vec_141(s) = lb_141;</v>
      </c>
    </row>
    <row r="442" spans="131:222" x14ac:dyDescent="0.3">
      <c r="EA442">
        <v>158</v>
      </c>
      <c r="EB442" s="3" t="str">
        <f>"%PROVINCIA "&amp;EA442</f>
        <v>%PROVINCIA 158</v>
      </c>
      <c r="HM442">
        <v>141</v>
      </c>
      <c r="HN442" t="str">
        <f>"    ub_vec_"&amp;HM442&amp;"(s) = ub_"&amp;HM441&amp;";"</f>
        <v xml:space="preserve">    ub_vec_141(s) = ub_141;</v>
      </c>
    </row>
    <row r="443" spans="131:222" x14ac:dyDescent="0.3">
      <c r="EA443">
        <v>158</v>
      </c>
      <c r="EB443" s="3" t="s">
        <v>17</v>
      </c>
      <c r="HM443">
        <v>141</v>
      </c>
      <c r="HN443" t="s">
        <v>18</v>
      </c>
    </row>
    <row r="444" spans="131:222" x14ac:dyDescent="0.3">
      <c r="EA444">
        <v>158</v>
      </c>
      <c r="EB444" s="1" t="str">
        <f>"Y_Ts_"&amp;EA444&amp;" = Y_"&amp;EA444&amp;"(:,T+s);"</f>
        <v>Y_Ts_158 = Y_158(:,T+s);</v>
      </c>
      <c r="HM444">
        <v>144</v>
      </c>
      <c r="HN444" t="str">
        <f>"p_value_vec_"&amp;HM444&amp;" = zeros(1,S);"</f>
        <v>p_value_vec_144 = zeros(1,S);</v>
      </c>
    </row>
    <row r="445" spans="131:222" x14ac:dyDescent="0.3">
      <c r="EA445">
        <v>158</v>
      </c>
      <c r="EB445" s="1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HM445">
        <v>144</v>
      </c>
      <c r="HN445" t="str">
        <f>"lb_vec_"&amp;HM445&amp;" = zeros(1,S);"</f>
        <v>lb_vec_144 = zeros(1,S);</v>
      </c>
    </row>
    <row r="446" spans="131:222" x14ac:dyDescent="0.3">
      <c r="EA446">
        <v>158</v>
      </c>
      <c r="EB446" s="1" t="str">
        <f>"alpha_hat_"&amp;EA446&amp;" = A_"&amp;EA446&amp;"*gamma_hat_"&amp;EA446&amp;";"</f>
        <v>alpha_hat_158 = A_158*gamma_hat_158;</v>
      </c>
      <c r="HM446">
        <v>144</v>
      </c>
      <c r="HN446" t="str">
        <f>"ub_vec_"&amp;HM446&amp;" = zeros(1,S);"</f>
        <v>ub_vec_144 = zeros(1,S);</v>
      </c>
    </row>
    <row r="447" spans="131:222" x14ac:dyDescent="0.3">
      <c r="EA447">
        <v>158</v>
      </c>
      <c r="EB447" s="1" t="str">
        <f>"alpha1_hat_vec_"&amp;EA447&amp;"(s) = alpha_hat_"&amp;EA447&amp;"(1);"</f>
        <v>alpha1_hat_vec_158(s) = alpha_hat_158(1);</v>
      </c>
      <c r="HM447">
        <v>144</v>
      </c>
      <c r="HN447" t="s">
        <v>35</v>
      </c>
    </row>
    <row r="448" spans="131:222" x14ac:dyDescent="0.3">
      <c r="EA448">
        <v>158</v>
      </c>
      <c r="EB448" s="1" t="str">
        <f>"synthetic_control_sp_"&amp;EA448&amp;"(T+s) = Y_"&amp;EA448&amp;"(1,T+s)-alpha1_hat_vec_"&amp;EA448&amp;"(s);"</f>
        <v>synthetic_control_sp_158(T+s) = Y_158(1,T+s)-alpha1_hat_vec_158(s);</v>
      </c>
      <c r="HM448">
        <v>144</v>
      </c>
      <c r="HN448" t="str">
        <f>"    [p_value_"&amp;HM448&amp; ",lb_"&amp;HM448&amp;",ub_"&amp;HM448&amp;"] = sp_andrews_te(Y_pre_"&amp;HM448&amp;",pobreza_"&amp;HM448&amp;"(:,T+s),A_"&amp;HM448&amp;",C,.05);"</f>
        <v xml:space="preserve">    [p_value_144,lb_144,ub_144] = sp_andrews_te(Y_pre_144,pobreza_144(:,T+s),A_144,C,.05);</v>
      </c>
    </row>
    <row r="449" spans="131:222" x14ac:dyDescent="0.3">
      <c r="EA449">
        <v>158</v>
      </c>
      <c r="EB449" s="3" t="s">
        <v>18</v>
      </c>
      <c r="HM449">
        <v>144</v>
      </c>
      <c r="HN449" t="str">
        <f>"    p_value_vec_"&amp;HM449&amp;"(s) = p_value_"&amp;HM449&amp;";"</f>
        <v xml:space="preserve">    p_value_vec_144(s) = p_value_144;</v>
      </c>
    </row>
    <row r="450" spans="131:222" x14ac:dyDescent="0.3">
      <c r="EA450">
        <v>159</v>
      </c>
      <c r="EB450" s="3" t="str">
        <f>"%PROVINCIA "&amp;EA450</f>
        <v>%PROVINCIA 159</v>
      </c>
      <c r="HM450">
        <v>144</v>
      </c>
      <c r="HN450" t="str">
        <f>"    lb_vec_"&amp;HM450&amp;"(s) = lb_"&amp;HM450&amp;";"</f>
        <v xml:space="preserve">    lb_vec_144(s) = lb_144;</v>
      </c>
    </row>
    <row r="451" spans="131:222" x14ac:dyDescent="0.3">
      <c r="EA451">
        <v>159</v>
      </c>
      <c r="EB451" s="3" t="s">
        <v>17</v>
      </c>
      <c r="HM451">
        <v>144</v>
      </c>
      <c r="HN451" t="str">
        <f>"    ub_vec_"&amp;HM451&amp;"(s) = ub_"&amp;HM450&amp;";"</f>
        <v xml:space="preserve">    ub_vec_144(s) = ub_144;</v>
      </c>
    </row>
    <row r="452" spans="131:222" x14ac:dyDescent="0.3">
      <c r="EA452">
        <v>159</v>
      </c>
      <c r="EB452" s="1" t="str">
        <f>"Y_Ts_"&amp;EA452&amp;" = Y_"&amp;EA452&amp;"(:,T+s);"</f>
        <v>Y_Ts_159 = Y_159(:,T+s);</v>
      </c>
      <c r="HM452">
        <v>144</v>
      </c>
      <c r="HN452" t="s">
        <v>18</v>
      </c>
    </row>
    <row r="453" spans="131:222" x14ac:dyDescent="0.3">
      <c r="EA453">
        <v>159</v>
      </c>
      <c r="EB453" s="1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HM453">
        <v>149</v>
      </c>
      <c r="HN453" t="str">
        <f>"p_value_vec_"&amp;HM453&amp;" = zeros(1,S);"</f>
        <v>p_value_vec_149 = zeros(1,S);</v>
      </c>
    </row>
    <row r="454" spans="131:222" x14ac:dyDescent="0.3">
      <c r="EA454">
        <v>159</v>
      </c>
      <c r="EB454" s="1" t="str">
        <f>"alpha_hat_"&amp;EA454&amp;" = A_"&amp;EA454&amp;"*gamma_hat_"&amp;EA454&amp;";"</f>
        <v>alpha_hat_159 = A_159*gamma_hat_159;</v>
      </c>
      <c r="HM454">
        <v>149</v>
      </c>
      <c r="HN454" t="str">
        <f>"lb_vec_"&amp;HM454&amp;" = zeros(1,S);"</f>
        <v>lb_vec_149 = zeros(1,S);</v>
      </c>
    </row>
    <row r="455" spans="131:222" x14ac:dyDescent="0.3">
      <c r="EA455">
        <v>159</v>
      </c>
      <c r="EB455" s="1" t="str">
        <f>"alpha1_hat_vec_"&amp;EA455&amp;"(s) = alpha_hat_"&amp;EA455&amp;"(1);"</f>
        <v>alpha1_hat_vec_159(s) = alpha_hat_159(1);</v>
      </c>
      <c r="HM455">
        <v>149</v>
      </c>
      <c r="HN455" t="str">
        <f>"ub_vec_"&amp;HM455&amp;" = zeros(1,S);"</f>
        <v>ub_vec_149 = zeros(1,S);</v>
      </c>
    </row>
    <row r="456" spans="131:222" x14ac:dyDescent="0.3">
      <c r="EA456">
        <v>159</v>
      </c>
      <c r="EB456" s="1" t="str">
        <f>"synthetic_control_sp_"&amp;EA456&amp;"(T+s) = Y_"&amp;EA456&amp;"(1,T+s)-alpha1_hat_vec_"&amp;EA456&amp;"(s);"</f>
        <v>synthetic_control_sp_159(T+s) = Y_159(1,T+s)-alpha1_hat_vec_159(s);</v>
      </c>
      <c r="HM456">
        <v>149</v>
      </c>
      <c r="HN456" t="s">
        <v>35</v>
      </c>
    </row>
    <row r="457" spans="131:222" x14ac:dyDescent="0.3">
      <c r="EA457">
        <v>159</v>
      </c>
      <c r="EB457" s="3" t="s">
        <v>18</v>
      </c>
      <c r="HM457">
        <v>149</v>
      </c>
      <c r="HN457" t="str">
        <f>"    [p_value_"&amp;HM457&amp; ",lb_"&amp;HM457&amp;",ub_"&amp;HM457&amp;"] = sp_andrews_te(Y_pre_"&amp;HM457&amp;",pobreza_"&amp;HM457&amp;"(:,T+s),A_"&amp;HM457&amp;",C,.05);"</f>
        <v xml:space="preserve">    [p_value_149,lb_149,ub_149] = sp_andrews_te(Y_pre_149,pobreza_149(:,T+s),A_149,C,.05);</v>
      </c>
    </row>
    <row r="458" spans="131:222" x14ac:dyDescent="0.3">
      <c r="EA458">
        <v>162</v>
      </c>
      <c r="EB458" s="3" t="str">
        <f>"%PROVINCIA "&amp;EA458</f>
        <v>%PROVINCIA 162</v>
      </c>
      <c r="HM458">
        <v>149</v>
      </c>
      <c r="HN458" t="str">
        <f>"    p_value_vec_"&amp;HM458&amp;"(s) = p_value_"&amp;HM458&amp;";"</f>
        <v xml:space="preserve">    p_value_vec_149(s) = p_value_149;</v>
      </c>
    </row>
    <row r="459" spans="131:222" x14ac:dyDescent="0.3">
      <c r="EA459">
        <v>162</v>
      </c>
      <c r="EB459" s="3" t="s">
        <v>17</v>
      </c>
      <c r="HM459">
        <v>149</v>
      </c>
      <c r="HN459" t="str">
        <f>"    lb_vec_"&amp;HM459&amp;"(s) = lb_"&amp;HM459&amp;";"</f>
        <v xml:space="preserve">    lb_vec_149(s) = lb_149;</v>
      </c>
    </row>
    <row r="460" spans="131:222" x14ac:dyDescent="0.3">
      <c r="EA460">
        <v>162</v>
      </c>
      <c r="EB460" s="1" t="str">
        <f>"Y_Ts_"&amp;EA460&amp;" = Y_"&amp;EA460&amp;"(:,T+s);"</f>
        <v>Y_Ts_162 = Y_162(:,T+s);</v>
      </c>
      <c r="HM460">
        <v>149</v>
      </c>
      <c r="HN460" t="str">
        <f>"    ub_vec_"&amp;HM460&amp;"(s) = ub_"&amp;HM459&amp;";"</f>
        <v xml:space="preserve">    ub_vec_149(s) = ub_149;</v>
      </c>
    </row>
    <row r="461" spans="131:222" x14ac:dyDescent="0.3">
      <c r="EA461">
        <v>162</v>
      </c>
      <c r="EB461" s="1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HM461">
        <v>149</v>
      </c>
      <c r="HN461" t="s">
        <v>18</v>
      </c>
    </row>
    <row r="462" spans="131:222" x14ac:dyDescent="0.3">
      <c r="EA462">
        <v>162</v>
      </c>
      <c r="EB462" s="1" t="str">
        <f>"alpha_hat_"&amp;EA462&amp;" = A_"&amp;EA462&amp;"*gamma_hat_"&amp;EA462&amp;";"</f>
        <v>alpha_hat_162 = A_162*gamma_hat_162;</v>
      </c>
      <c r="HM462">
        <v>150</v>
      </c>
      <c r="HN462" t="str">
        <f>"p_value_vec_"&amp;HM462&amp;" = zeros(1,S);"</f>
        <v>p_value_vec_150 = zeros(1,S);</v>
      </c>
    </row>
    <row r="463" spans="131:222" x14ac:dyDescent="0.3">
      <c r="EA463">
        <v>162</v>
      </c>
      <c r="EB463" s="1" t="str">
        <f>"alpha1_hat_vec_"&amp;EA463&amp;"(s) = alpha_hat_"&amp;EA463&amp;"(1);"</f>
        <v>alpha1_hat_vec_162(s) = alpha_hat_162(1);</v>
      </c>
      <c r="HM463">
        <v>150</v>
      </c>
      <c r="HN463" t="str">
        <f>"lb_vec_"&amp;HM463&amp;" = zeros(1,S);"</f>
        <v>lb_vec_150 = zeros(1,S);</v>
      </c>
    </row>
    <row r="464" spans="131:222" x14ac:dyDescent="0.3">
      <c r="EA464">
        <v>162</v>
      </c>
      <c r="EB464" s="1" t="str">
        <f>"synthetic_control_sp_"&amp;EA464&amp;"(T+s) = Y_"&amp;EA464&amp;"(1,T+s)-alpha1_hat_vec_"&amp;EA464&amp;"(s);"</f>
        <v>synthetic_control_sp_162(T+s) = Y_162(1,T+s)-alpha1_hat_vec_162(s);</v>
      </c>
      <c r="HM464">
        <v>150</v>
      </c>
      <c r="HN464" t="str">
        <f>"ub_vec_"&amp;HM464&amp;" = zeros(1,S);"</f>
        <v>ub_vec_150 = zeros(1,S);</v>
      </c>
    </row>
    <row r="465" spans="131:222" x14ac:dyDescent="0.3">
      <c r="EA465">
        <v>162</v>
      </c>
      <c r="EB465" s="3" t="s">
        <v>18</v>
      </c>
      <c r="HM465">
        <v>150</v>
      </c>
      <c r="HN465" t="s">
        <v>35</v>
      </c>
    </row>
    <row r="466" spans="131:222" x14ac:dyDescent="0.3">
      <c r="EA466">
        <v>169</v>
      </c>
      <c r="EB466" s="3" t="str">
        <f>"%PROVINCIA "&amp;EA466</f>
        <v>%PROVINCIA 169</v>
      </c>
      <c r="HM466">
        <v>150</v>
      </c>
      <c r="HN466" t="str">
        <f>"    [p_value_"&amp;HM466&amp; ",lb_"&amp;HM466&amp;",ub_"&amp;HM466&amp;"] = sp_andrews_te(Y_pre_"&amp;HM466&amp;",pobreza_"&amp;HM466&amp;"(:,T+s),A_"&amp;HM466&amp;",C,.05);"</f>
        <v xml:space="preserve">    [p_value_150,lb_150,ub_150] = sp_andrews_te(Y_pre_150,pobreza_150(:,T+s),A_150,C,.05);</v>
      </c>
    </row>
    <row r="467" spans="131:222" x14ac:dyDescent="0.3">
      <c r="EA467">
        <v>169</v>
      </c>
      <c r="EB467" s="3" t="s">
        <v>17</v>
      </c>
      <c r="HM467">
        <v>150</v>
      </c>
      <c r="HN467" t="str">
        <f>"    p_value_vec_"&amp;HM467&amp;"(s) = p_value_"&amp;HM467&amp;";"</f>
        <v xml:space="preserve">    p_value_vec_150(s) = p_value_150;</v>
      </c>
    </row>
    <row r="468" spans="131:222" x14ac:dyDescent="0.3">
      <c r="EA468">
        <v>169</v>
      </c>
      <c r="EB468" s="1" t="str">
        <f>"Y_Ts_"&amp;EA468&amp;" = Y_"&amp;EA468&amp;"(:,T+s);"</f>
        <v>Y_Ts_169 = Y_169(:,T+s);</v>
      </c>
      <c r="HM468">
        <v>150</v>
      </c>
      <c r="HN468" t="str">
        <f>"    lb_vec_"&amp;HM468&amp;"(s) = lb_"&amp;HM468&amp;";"</f>
        <v xml:space="preserve">    lb_vec_150(s) = lb_150;</v>
      </c>
    </row>
    <row r="469" spans="131:222" x14ac:dyDescent="0.3">
      <c r="EA469">
        <v>169</v>
      </c>
      <c r="EB469" s="1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HM469">
        <v>150</v>
      </c>
      <c r="HN469" t="str">
        <f>"    ub_vec_"&amp;HM469&amp;"(s) = ub_"&amp;HM468&amp;";"</f>
        <v xml:space="preserve">    ub_vec_150(s) = ub_150;</v>
      </c>
    </row>
    <row r="470" spans="131:222" x14ac:dyDescent="0.3">
      <c r="EA470">
        <v>169</v>
      </c>
      <c r="EB470" s="1" t="str">
        <f>"alpha_hat_"&amp;EA470&amp;" = A_"&amp;EA470&amp;"*gamma_hat_"&amp;EA470&amp;";"</f>
        <v>alpha_hat_169 = A_169*gamma_hat_169;</v>
      </c>
      <c r="HM470">
        <v>150</v>
      </c>
      <c r="HN470" t="s">
        <v>18</v>
      </c>
    </row>
    <row r="471" spans="131:222" x14ac:dyDescent="0.3">
      <c r="EA471">
        <v>169</v>
      </c>
      <c r="EB471" s="1" t="str">
        <f>"alpha1_hat_vec_"&amp;EA471&amp;"(s) = alpha_hat_"&amp;EA471&amp;"(1);"</f>
        <v>alpha1_hat_vec_169(s) = alpha_hat_169(1);</v>
      </c>
      <c r="HM471">
        <v>152</v>
      </c>
      <c r="HN471" t="str">
        <f>"p_value_vec_"&amp;HM471&amp;" = zeros(1,S);"</f>
        <v>p_value_vec_152 = zeros(1,S);</v>
      </c>
    </row>
    <row r="472" spans="131:222" x14ac:dyDescent="0.3">
      <c r="EA472">
        <v>169</v>
      </c>
      <c r="EB472" s="1" t="str">
        <f>"synthetic_control_sp_"&amp;EA472&amp;"(T+s) = Y_"&amp;EA472&amp;"(1,T+s)-alpha1_hat_vec_"&amp;EA472&amp;"(s);"</f>
        <v>synthetic_control_sp_169(T+s) = Y_169(1,T+s)-alpha1_hat_vec_169(s);</v>
      </c>
      <c r="HM472">
        <v>152</v>
      </c>
      <c r="HN472" t="str">
        <f>"lb_vec_"&amp;HM472&amp;" = zeros(1,S);"</f>
        <v>lb_vec_152 = zeros(1,S);</v>
      </c>
    </row>
    <row r="473" spans="131:222" x14ac:dyDescent="0.3">
      <c r="EA473">
        <v>169</v>
      </c>
      <c r="EB473" s="3" t="s">
        <v>18</v>
      </c>
      <c r="HM473">
        <v>152</v>
      </c>
      <c r="HN473" t="str">
        <f>"ub_vec_"&amp;HM473&amp;" = zeros(1,S);"</f>
        <v>ub_vec_152 = zeros(1,S);</v>
      </c>
    </row>
    <row r="474" spans="131:222" x14ac:dyDescent="0.3">
      <c r="EB474" s="3"/>
      <c r="HM474">
        <v>152</v>
      </c>
      <c r="HN474" t="s">
        <v>35</v>
      </c>
    </row>
    <row r="475" spans="131:222" x14ac:dyDescent="0.3">
      <c r="EB475" s="3"/>
      <c r="HM475">
        <v>152</v>
      </c>
      <c r="HN475" t="str">
        <f>"    [p_value_"&amp;HM475&amp; ",lb_"&amp;HM475&amp;",ub_"&amp;HM475&amp;"] = sp_andrews_te(Y_pre_"&amp;HM475&amp;",pobreza_"&amp;HM475&amp;"(:,T+s),A_"&amp;HM475&amp;",C,.05);"</f>
        <v xml:space="preserve">    [p_value_152,lb_152,ub_152] = sp_andrews_te(Y_pre_152,pobreza_152(:,T+s),A_152,C,.05);</v>
      </c>
    </row>
    <row r="476" spans="131:222" x14ac:dyDescent="0.3">
      <c r="EB476" s="1"/>
      <c r="HM476">
        <v>152</v>
      </c>
      <c r="HN476" t="str">
        <f>"    p_value_vec_"&amp;HM476&amp;"(s) = p_value_"&amp;HM476&amp;";"</f>
        <v xml:space="preserve">    p_value_vec_152(s) = p_value_152;</v>
      </c>
    </row>
    <row r="477" spans="131:222" x14ac:dyDescent="0.3">
      <c r="EB477" s="1"/>
      <c r="HM477">
        <v>152</v>
      </c>
      <c r="HN477" t="str">
        <f>"    lb_vec_"&amp;HM477&amp;"(s) = lb_"&amp;HM477&amp;";"</f>
        <v xml:space="preserve">    lb_vec_152(s) = lb_152;</v>
      </c>
    </row>
    <row r="478" spans="131:222" x14ac:dyDescent="0.3">
      <c r="EB478" s="1"/>
      <c r="HM478">
        <v>152</v>
      </c>
      <c r="HN478" t="str">
        <f>"    ub_vec_"&amp;HM478&amp;"(s) = ub_"&amp;HM477&amp;";"</f>
        <v xml:space="preserve">    ub_vec_152(s) = ub_152;</v>
      </c>
    </row>
    <row r="479" spans="131:222" x14ac:dyDescent="0.3">
      <c r="EB479" s="1"/>
      <c r="HM479">
        <v>152</v>
      </c>
      <c r="HN479" t="s">
        <v>18</v>
      </c>
    </row>
    <row r="480" spans="131:222" x14ac:dyDescent="0.3">
      <c r="EB480" s="1"/>
      <c r="HM480">
        <v>153</v>
      </c>
      <c r="HN480" t="str">
        <f>"p_value_vec_"&amp;HM480&amp;" = zeros(1,S);"</f>
        <v>p_value_vec_153 = zeros(1,S);</v>
      </c>
    </row>
    <row r="481" spans="132:222" x14ac:dyDescent="0.3">
      <c r="EB481" s="3"/>
      <c r="HM481">
        <v>153</v>
      </c>
      <c r="HN481" t="str">
        <f>"lb_vec_"&amp;HM481&amp;" = zeros(1,S);"</f>
        <v>lb_vec_153 = zeros(1,S);</v>
      </c>
    </row>
    <row r="482" spans="132:222" x14ac:dyDescent="0.3">
      <c r="EB482" s="3"/>
      <c r="HM482">
        <v>153</v>
      </c>
      <c r="HN482" t="str">
        <f>"ub_vec_"&amp;HM482&amp;" = zeros(1,S);"</f>
        <v>ub_vec_153 = zeros(1,S);</v>
      </c>
    </row>
    <row r="483" spans="132:222" x14ac:dyDescent="0.3">
      <c r="EB483" s="3"/>
      <c r="HM483">
        <v>153</v>
      </c>
      <c r="HN483" t="s">
        <v>35</v>
      </c>
    </row>
    <row r="484" spans="132:222" x14ac:dyDescent="0.3">
      <c r="EB484" s="1"/>
      <c r="HM484">
        <v>153</v>
      </c>
      <c r="HN484" t="str">
        <f>"    [p_value_"&amp;HM484&amp; ",lb_"&amp;HM484&amp;",ub_"&amp;HM484&amp;"] = sp_andrews_te(Y_pre_"&amp;HM484&amp;",pobreza_"&amp;HM484&amp;"(:,T+s),A_"&amp;HM484&amp;",C,.05);"</f>
        <v xml:space="preserve">    [p_value_153,lb_153,ub_153] = sp_andrews_te(Y_pre_153,pobreza_153(:,T+s),A_153,C,.05);</v>
      </c>
    </row>
    <row r="485" spans="132:222" x14ac:dyDescent="0.3">
      <c r="EB485" s="1"/>
      <c r="HM485">
        <v>153</v>
      </c>
      <c r="HN485" t="str">
        <f>"    p_value_vec_"&amp;HM485&amp;"(s) = p_value_"&amp;HM485&amp;";"</f>
        <v xml:space="preserve">    p_value_vec_153(s) = p_value_153;</v>
      </c>
    </row>
    <row r="486" spans="132:222" x14ac:dyDescent="0.3">
      <c r="EB486" s="1"/>
      <c r="HM486">
        <v>153</v>
      </c>
      <c r="HN486" t="str">
        <f>"    lb_vec_"&amp;HM486&amp;"(s) = lb_"&amp;HM486&amp;";"</f>
        <v xml:space="preserve">    lb_vec_153(s) = lb_153;</v>
      </c>
    </row>
    <row r="487" spans="132:222" x14ac:dyDescent="0.3">
      <c r="EB487" s="1"/>
      <c r="HM487">
        <v>153</v>
      </c>
      <c r="HN487" t="str">
        <f>"    ub_vec_"&amp;HM487&amp;"(s) = ub_"&amp;HM486&amp;";"</f>
        <v xml:space="preserve">    ub_vec_153(s) = ub_153;</v>
      </c>
    </row>
    <row r="488" spans="132:222" x14ac:dyDescent="0.3">
      <c r="EB488" s="1"/>
      <c r="HM488">
        <v>153</v>
      </c>
      <c r="HN488" t="s">
        <v>18</v>
      </c>
    </row>
    <row r="489" spans="132:222" x14ac:dyDescent="0.3">
      <c r="EB489" s="3"/>
      <c r="HM489">
        <v>157</v>
      </c>
      <c r="HN489" t="str">
        <f>"p_value_vec_"&amp;HM489&amp;" = zeros(1,S);"</f>
        <v>p_value_vec_157 = zeros(1,S);</v>
      </c>
    </row>
    <row r="490" spans="132:222" x14ac:dyDescent="0.3">
      <c r="EB490" s="3"/>
      <c r="HM490">
        <v>157</v>
      </c>
      <c r="HN490" t="str">
        <f>"lb_vec_"&amp;HM490&amp;" = zeros(1,S);"</f>
        <v>lb_vec_157 = zeros(1,S);</v>
      </c>
    </row>
    <row r="491" spans="132:222" x14ac:dyDescent="0.3">
      <c r="EB491" s="3"/>
      <c r="HM491">
        <v>157</v>
      </c>
      <c r="HN491" t="str">
        <f>"ub_vec_"&amp;HM491&amp;" = zeros(1,S);"</f>
        <v>ub_vec_157 = zeros(1,S);</v>
      </c>
    </row>
    <row r="492" spans="132:222" x14ac:dyDescent="0.3">
      <c r="EB492" s="1"/>
      <c r="HM492">
        <v>157</v>
      </c>
      <c r="HN492" t="s">
        <v>35</v>
      </c>
    </row>
    <row r="493" spans="132:222" x14ac:dyDescent="0.3">
      <c r="EB493" s="1"/>
      <c r="HM493">
        <v>157</v>
      </c>
      <c r="HN493" t="str">
        <f>"    [p_value_"&amp;HM493&amp; ",lb_"&amp;HM493&amp;",ub_"&amp;HM493&amp;"] = sp_andrews_te(Y_pre_"&amp;HM493&amp;",pobreza_"&amp;HM493&amp;"(:,T+s),A_"&amp;HM493&amp;",C,.05);"</f>
        <v xml:space="preserve">    [p_value_157,lb_157,ub_157] = sp_andrews_te(Y_pre_157,pobreza_157(:,T+s),A_157,C,.05);</v>
      </c>
    </row>
    <row r="494" spans="132:222" x14ac:dyDescent="0.3">
      <c r="EB494" s="1"/>
      <c r="HM494">
        <v>157</v>
      </c>
      <c r="HN494" t="str">
        <f>"    p_value_vec_"&amp;HM494&amp;"(s) = p_value_"&amp;HM494&amp;";"</f>
        <v xml:space="preserve">    p_value_vec_157(s) = p_value_157;</v>
      </c>
    </row>
    <row r="495" spans="132:222" x14ac:dyDescent="0.3">
      <c r="EB495" s="1"/>
      <c r="HM495">
        <v>157</v>
      </c>
      <c r="HN495" t="str">
        <f>"    lb_vec_"&amp;HM495&amp;"(s) = lb_"&amp;HM495&amp;";"</f>
        <v xml:space="preserve">    lb_vec_157(s) = lb_157;</v>
      </c>
    </row>
    <row r="496" spans="132:222" x14ac:dyDescent="0.3">
      <c r="EB496" s="1"/>
      <c r="HM496">
        <v>157</v>
      </c>
      <c r="HN496" t="str">
        <f>"    ub_vec_"&amp;HM496&amp;"(s) = ub_"&amp;HM495&amp;";"</f>
        <v xml:space="preserve">    ub_vec_157(s) = ub_157;</v>
      </c>
    </row>
    <row r="497" spans="132:222" x14ac:dyDescent="0.3">
      <c r="EB497" s="3"/>
      <c r="HM497">
        <v>157</v>
      </c>
      <c r="HN497" t="s">
        <v>18</v>
      </c>
    </row>
    <row r="498" spans="132:222" x14ac:dyDescent="0.3">
      <c r="EB498" s="3"/>
      <c r="HM498">
        <v>158</v>
      </c>
      <c r="HN498" t="str">
        <f>"p_value_vec_"&amp;HM498&amp;" = zeros(1,S);"</f>
        <v>p_value_vec_158 = zeros(1,S);</v>
      </c>
    </row>
    <row r="499" spans="132:222" x14ac:dyDescent="0.3">
      <c r="EB499" s="3"/>
      <c r="HM499">
        <v>158</v>
      </c>
      <c r="HN499" t="str">
        <f>"lb_vec_"&amp;HM499&amp;" = zeros(1,S);"</f>
        <v>lb_vec_158 = zeros(1,S);</v>
      </c>
    </row>
    <row r="500" spans="132:222" x14ac:dyDescent="0.3">
      <c r="EB500" s="1"/>
      <c r="HM500">
        <v>158</v>
      </c>
      <c r="HN500" t="str">
        <f>"ub_vec_"&amp;HM500&amp;" = zeros(1,S);"</f>
        <v>ub_vec_158 = zeros(1,S);</v>
      </c>
    </row>
    <row r="501" spans="132:222" x14ac:dyDescent="0.3">
      <c r="EB501" s="1"/>
      <c r="HM501">
        <v>158</v>
      </c>
      <c r="HN501" t="s">
        <v>35</v>
      </c>
    </row>
    <row r="502" spans="132:222" x14ac:dyDescent="0.3">
      <c r="EB502" s="1"/>
      <c r="HM502">
        <v>158</v>
      </c>
      <c r="HN502" t="str">
        <f>"    [p_value_"&amp;HM502&amp; ",lb_"&amp;HM502&amp;",ub_"&amp;HM502&amp;"] = sp_andrews_te(Y_pre_"&amp;HM502&amp;",pobreza_"&amp;HM502&amp;"(:,T+s),A_"&amp;HM502&amp;",C,.05);"</f>
        <v xml:space="preserve">    [p_value_158,lb_158,ub_158] = sp_andrews_te(Y_pre_158,pobreza_158(:,T+s),A_158,C,.05);</v>
      </c>
    </row>
    <row r="503" spans="132:222" x14ac:dyDescent="0.3">
      <c r="EB503" s="1"/>
      <c r="HM503">
        <v>158</v>
      </c>
      <c r="HN503" t="str">
        <f>"    p_value_vec_"&amp;HM503&amp;"(s) = p_value_"&amp;HM503&amp;";"</f>
        <v xml:space="preserve">    p_value_vec_158(s) = p_value_158;</v>
      </c>
    </row>
    <row r="504" spans="132:222" x14ac:dyDescent="0.3">
      <c r="EB504" s="1"/>
      <c r="HM504">
        <v>158</v>
      </c>
      <c r="HN504" t="str">
        <f>"    lb_vec_"&amp;HM504&amp;"(s) = lb_"&amp;HM504&amp;";"</f>
        <v xml:space="preserve">    lb_vec_158(s) = lb_158;</v>
      </c>
    </row>
    <row r="505" spans="132:222" x14ac:dyDescent="0.3">
      <c r="EB505" s="3"/>
      <c r="HM505">
        <v>158</v>
      </c>
      <c r="HN505" t="str">
        <f>"    ub_vec_"&amp;HM505&amp;"(s) = ub_"&amp;HM504&amp;";"</f>
        <v xml:space="preserve">    ub_vec_158(s) = ub_158;</v>
      </c>
    </row>
    <row r="506" spans="132:222" x14ac:dyDescent="0.3">
      <c r="EB506" s="3"/>
      <c r="HM506">
        <v>158</v>
      </c>
      <c r="HN506" t="s">
        <v>18</v>
      </c>
    </row>
    <row r="507" spans="132:222" x14ac:dyDescent="0.3">
      <c r="EB507" s="3"/>
      <c r="HM507">
        <v>159</v>
      </c>
      <c r="HN507" t="str">
        <f>"p_value_vec_"&amp;HM507&amp;" = zeros(1,S);"</f>
        <v>p_value_vec_159 = zeros(1,S);</v>
      </c>
    </row>
    <row r="508" spans="132:222" x14ac:dyDescent="0.3">
      <c r="EB508" s="1"/>
      <c r="HM508">
        <v>159</v>
      </c>
      <c r="HN508" t="str">
        <f>"lb_vec_"&amp;HM508&amp;" = zeros(1,S);"</f>
        <v>lb_vec_159 = zeros(1,S);</v>
      </c>
    </row>
    <row r="509" spans="132:222" x14ac:dyDescent="0.3">
      <c r="EB509" s="1"/>
      <c r="HM509">
        <v>159</v>
      </c>
      <c r="HN509" t="str">
        <f>"ub_vec_"&amp;HM509&amp;" = zeros(1,S);"</f>
        <v>ub_vec_159 = zeros(1,S);</v>
      </c>
    </row>
    <row r="510" spans="132:222" x14ac:dyDescent="0.3">
      <c r="EB510" s="1"/>
      <c r="HM510">
        <v>159</v>
      </c>
      <c r="HN510" t="s">
        <v>35</v>
      </c>
    </row>
    <row r="511" spans="132:222" x14ac:dyDescent="0.3">
      <c r="EB511" s="1"/>
      <c r="HM511">
        <v>159</v>
      </c>
      <c r="HN511" t="str">
        <f>"    [p_value_"&amp;HM511&amp; ",lb_"&amp;HM511&amp;",ub_"&amp;HM511&amp;"] = sp_andrews_te(Y_pre_"&amp;HM511&amp;",pobreza_"&amp;HM511&amp;"(:,T+s),A_"&amp;HM511&amp;",C,.05);"</f>
        <v xml:space="preserve">    [p_value_159,lb_159,ub_159] = sp_andrews_te(Y_pre_159,pobreza_159(:,T+s),A_159,C,.05);</v>
      </c>
    </row>
    <row r="512" spans="132:222" x14ac:dyDescent="0.3">
      <c r="EB512" s="1"/>
      <c r="HM512">
        <v>159</v>
      </c>
      <c r="HN512" t="str">
        <f>"    p_value_vec_"&amp;HM512&amp;"(s) = p_value_"&amp;HM512&amp;";"</f>
        <v xml:space="preserve">    p_value_vec_159(s) = p_value_159;</v>
      </c>
    </row>
    <row r="513" spans="132:222" x14ac:dyDescent="0.3">
      <c r="EB513" s="3"/>
      <c r="HM513">
        <v>159</v>
      </c>
      <c r="HN513" t="str">
        <f>"    lb_vec_"&amp;HM513&amp;"(s) = lb_"&amp;HM513&amp;";"</f>
        <v xml:space="preserve">    lb_vec_159(s) = lb_159;</v>
      </c>
    </row>
    <row r="514" spans="132:222" x14ac:dyDescent="0.3">
      <c r="EB514" s="3"/>
      <c r="HM514">
        <v>159</v>
      </c>
      <c r="HN514" t="str">
        <f>"    ub_vec_"&amp;HM514&amp;"(s) = ub_"&amp;HM513&amp;";"</f>
        <v xml:space="preserve">    ub_vec_159(s) = ub_159;</v>
      </c>
    </row>
    <row r="515" spans="132:222" x14ac:dyDescent="0.3">
      <c r="EB515" s="3"/>
      <c r="HM515">
        <v>159</v>
      </c>
      <c r="HN515" t="s">
        <v>18</v>
      </c>
    </row>
    <row r="516" spans="132:222" x14ac:dyDescent="0.3">
      <c r="EB516" s="1"/>
      <c r="HM516">
        <v>162</v>
      </c>
      <c r="HN516" t="str">
        <f>"p_value_vec_"&amp;HM516&amp;" = zeros(1,S);"</f>
        <v>p_value_vec_162 = zeros(1,S);</v>
      </c>
    </row>
    <row r="517" spans="132:222" x14ac:dyDescent="0.3">
      <c r="EB517" s="1"/>
      <c r="HM517">
        <v>162</v>
      </c>
      <c r="HN517" t="str">
        <f>"lb_vec_"&amp;HM517&amp;" = zeros(1,S);"</f>
        <v>lb_vec_162 = zeros(1,S);</v>
      </c>
    </row>
    <row r="518" spans="132:222" x14ac:dyDescent="0.3">
      <c r="EB518" s="1"/>
      <c r="HM518">
        <v>162</v>
      </c>
      <c r="HN518" t="str">
        <f>"ub_vec_"&amp;HM518&amp;" = zeros(1,S);"</f>
        <v>ub_vec_162 = zeros(1,S);</v>
      </c>
    </row>
    <row r="519" spans="132:222" x14ac:dyDescent="0.3">
      <c r="EB519" s="1"/>
      <c r="HM519">
        <v>162</v>
      </c>
      <c r="HN519" t="s">
        <v>35</v>
      </c>
    </row>
    <row r="520" spans="132:222" x14ac:dyDescent="0.3">
      <c r="EB520" s="1"/>
      <c r="HM520">
        <v>162</v>
      </c>
      <c r="HN520" t="str">
        <f>"    [p_value_"&amp;HM520&amp; ",lb_"&amp;HM520&amp;",ub_"&amp;HM520&amp;"] = sp_andrews_te(Y_pre_"&amp;HM520&amp;",pobreza_"&amp;HM520&amp;"(:,T+s),A_"&amp;HM520&amp;",C,.05);"</f>
        <v xml:space="preserve">    [p_value_162,lb_162,ub_162] = sp_andrews_te(Y_pre_162,pobreza_162(:,T+s),A_162,C,.05);</v>
      </c>
    </row>
    <row r="521" spans="132:222" x14ac:dyDescent="0.3">
      <c r="EB521" s="3"/>
      <c r="HM521">
        <v>162</v>
      </c>
      <c r="HN521" t="str">
        <f>"    p_value_vec_"&amp;HM521&amp;"(s) = p_value_"&amp;HM521&amp;";"</f>
        <v xml:space="preserve">    p_value_vec_162(s) = p_value_162;</v>
      </c>
    </row>
    <row r="522" spans="132:222" x14ac:dyDescent="0.3">
      <c r="EB522" s="3"/>
      <c r="HM522">
        <v>162</v>
      </c>
      <c r="HN522" t="str">
        <f>"    lb_vec_"&amp;HM522&amp;"(s) = lb_"&amp;HM522&amp;";"</f>
        <v xml:space="preserve">    lb_vec_162(s) = lb_162;</v>
      </c>
    </row>
    <row r="523" spans="132:222" x14ac:dyDescent="0.3">
      <c r="EB523" s="3"/>
      <c r="HM523">
        <v>162</v>
      </c>
      <c r="HN523" t="str">
        <f>"    ub_vec_"&amp;HM523&amp;"(s) = ub_"&amp;HM522&amp;";"</f>
        <v xml:space="preserve">    ub_vec_162(s) = ub_162;</v>
      </c>
    </row>
    <row r="524" spans="132:222" x14ac:dyDescent="0.3">
      <c r="EB524" s="1"/>
      <c r="HM524">
        <v>162</v>
      </c>
      <c r="HN524" t="s">
        <v>18</v>
      </c>
    </row>
    <row r="525" spans="132:222" x14ac:dyDescent="0.3">
      <c r="EB525" s="1"/>
      <c r="HM525">
        <v>169</v>
      </c>
      <c r="HN525" t="str">
        <f>"p_value_vec_"&amp;HM525&amp;" = zeros(1,S);"</f>
        <v>p_value_vec_169 = zeros(1,S);</v>
      </c>
    </row>
    <row r="526" spans="132:222" x14ac:dyDescent="0.3">
      <c r="EB526" s="1"/>
      <c r="HM526">
        <v>169</v>
      </c>
      <c r="HN526" t="str">
        <f>"lb_vec_"&amp;HM526&amp;" = zeros(1,S);"</f>
        <v>lb_vec_169 = zeros(1,S);</v>
      </c>
    </row>
    <row r="527" spans="132:222" x14ac:dyDescent="0.3">
      <c r="EB527" s="1"/>
      <c r="HM527">
        <v>169</v>
      </c>
      <c r="HN527" t="str">
        <f>"ub_vec_"&amp;HM527&amp;" = zeros(1,S);"</f>
        <v>ub_vec_169 = zeros(1,S);</v>
      </c>
    </row>
    <row r="528" spans="132:222" x14ac:dyDescent="0.3">
      <c r="EB528" s="1"/>
      <c r="HM528">
        <v>169</v>
      </c>
      <c r="HN528" t="s">
        <v>35</v>
      </c>
    </row>
    <row r="529" spans="132:222" x14ac:dyDescent="0.3">
      <c r="EB529" s="3"/>
      <c r="HM529">
        <v>169</v>
      </c>
      <c r="HN529" t="str">
        <f>"    [p_value_"&amp;HM529&amp; ",lb_"&amp;HM529&amp;",ub_"&amp;HM529&amp;"] = sp_andrews_te(Y_pre_"&amp;HM529&amp;",pobreza_"&amp;HM529&amp;"(:,T+s),A_"&amp;HM529&amp;",C,.05);"</f>
        <v xml:space="preserve">    [p_value_169,lb_169,ub_169] = sp_andrews_te(Y_pre_169,pobreza_169(:,T+s),A_169,C,.05);</v>
      </c>
    </row>
    <row r="530" spans="132:222" x14ac:dyDescent="0.3">
      <c r="EB530" s="3"/>
      <c r="HM530">
        <v>169</v>
      </c>
      <c r="HN530" t="str">
        <f>"    p_value_vec_"&amp;HM530&amp;"(s) = p_value_"&amp;HM530&amp;";"</f>
        <v xml:space="preserve">    p_value_vec_169(s) = p_value_169;</v>
      </c>
    </row>
    <row r="531" spans="132:222" x14ac:dyDescent="0.3">
      <c r="EB531" s="3"/>
      <c r="HM531">
        <v>169</v>
      </c>
      <c r="HN531" t="str">
        <f>"    lb_vec_"&amp;HM531&amp;"(s) = lb_"&amp;HM531&amp;";"</f>
        <v xml:space="preserve">    lb_vec_169(s) = lb_169;</v>
      </c>
    </row>
    <row r="532" spans="132:222" x14ac:dyDescent="0.3">
      <c r="EB532" s="1"/>
      <c r="HM532">
        <v>169</v>
      </c>
      <c r="HN532" t="str">
        <f>"    ub_vec_"&amp;HM532&amp;"(s) = ub_"&amp;HM531&amp;";"</f>
        <v xml:space="preserve">    ub_vec_169(s) = ub_169;</v>
      </c>
    </row>
    <row r="533" spans="132:222" x14ac:dyDescent="0.3">
      <c r="EB533" s="1"/>
      <c r="HM533">
        <v>169</v>
      </c>
      <c r="HN533" t="s">
        <v>18</v>
      </c>
    </row>
    <row r="534" spans="132:222" x14ac:dyDescent="0.3">
      <c r="EB534" s="1"/>
    </row>
    <row r="535" spans="132:222" x14ac:dyDescent="0.3">
      <c r="EB535" s="1"/>
    </row>
    <row r="536" spans="132:222" x14ac:dyDescent="0.3">
      <c r="EB536" s="1"/>
    </row>
    <row r="537" spans="132:222" x14ac:dyDescent="0.3">
      <c r="EB537" s="3"/>
    </row>
    <row r="538" spans="132:222" x14ac:dyDescent="0.3">
      <c r="EB538" s="3"/>
    </row>
    <row r="539" spans="132:222" x14ac:dyDescent="0.3">
      <c r="EB539" s="3"/>
    </row>
    <row r="540" spans="132:222" x14ac:dyDescent="0.3">
      <c r="EB540" s="1"/>
    </row>
    <row r="541" spans="132:222" x14ac:dyDescent="0.3">
      <c r="EB541" s="1"/>
    </row>
    <row r="542" spans="132:222" x14ac:dyDescent="0.3">
      <c r="EB542" s="1"/>
    </row>
    <row r="543" spans="132:222" x14ac:dyDescent="0.3">
      <c r="EB543" s="1"/>
    </row>
    <row r="544" spans="132:222" x14ac:dyDescent="0.3">
      <c r="EB544" s="1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1"/>
    </row>
    <row r="549" spans="132:132" x14ac:dyDescent="0.3">
      <c r="EB549" s="1"/>
    </row>
    <row r="550" spans="132:132" x14ac:dyDescent="0.3">
      <c r="EB550" s="1"/>
    </row>
    <row r="551" spans="132:132" x14ac:dyDescent="0.3">
      <c r="EB551" s="1"/>
    </row>
    <row r="552" spans="132:132" x14ac:dyDescent="0.3">
      <c r="EB552" s="1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1"/>
    </row>
    <row r="557" spans="132:132" x14ac:dyDescent="0.3">
      <c r="EB557" s="1"/>
    </row>
    <row r="558" spans="132:132" x14ac:dyDescent="0.3">
      <c r="EB558" s="1"/>
    </row>
    <row r="559" spans="132:132" x14ac:dyDescent="0.3">
      <c r="EB559" s="1"/>
    </row>
    <row r="560" spans="132:132" x14ac:dyDescent="0.3">
      <c r="EB560" s="1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1"/>
    </row>
    <row r="565" spans="132:132" x14ac:dyDescent="0.3">
      <c r="EB565" s="1"/>
    </row>
    <row r="566" spans="132:132" x14ac:dyDescent="0.3">
      <c r="EB566" s="1"/>
    </row>
    <row r="567" spans="132:132" x14ac:dyDescent="0.3">
      <c r="EB567" s="1"/>
    </row>
    <row r="568" spans="132:132" x14ac:dyDescent="0.3">
      <c r="EB568" s="1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1"/>
    </row>
    <row r="573" spans="132:132" x14ac:dyDescent="0.3">
      <c r="EB573" s="1"/>
    </row>
    <row r="574" spans="132:132" x14ac:dyDescent="0.3">
      <c r="EB574" s="1"/>
    </row>
    <row r="575" spans="132:132" x14ac:dyDescent="0.3">
      <c r="EB575" s="1"/>
    </row>
    <row r="576" spans="132:132" x14ac:dyDescent="0.3">
      <c r="EB576" s="1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simulacion 1</vt:lpstr>
      <vt:lpstr>simulacion 2</vt:lpstr>
      <vt:lpstr>simulacion 3</vt:lpstr>
      <vt:lpstr>simulacion 4</vt:lpstr>
    </vt:vector>
  </TitlesOfParts>
  <Company>Universidad del Pacifico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</dc:creator>
  <cp:lastModifiedBy>Rodrigo Silupu</cp:lastModifiedBy>
  <dcterms:created xsi:type="dcterms:W3CDTF">2022-03-15T03:55:30Z</dcterms:created>
  <dcterms:modified xsi:type="dcterms:W3CDTF">2022-06-13T23:47:42Z</dcterms:modified>
</cp:coreProperties>
</file>